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Practice Files\"/>
    </mc:Choice>
  </mc:AlternateContent>
  <xr:revisionPtr revIDLastSave="0" documentId="13_ncr:1_{620F8501-8D3C-41A7-A3DA-502F1E976F08}" xr6:coauthVersionLast="47" xr6:coauthVersionMax="47" xr10:uidLastSave="{00000000-0000-0000-0000-000000000000}"/>
  <bookViews>
    <workbookView xWindow="-110" yWindow="-110" windowWidth="19420" windowHeight="11620" firstSheet="1" activeTab="7" xr2:uid="{75A4DBD5-35E8-4170-95FA-5200F9B52840}"/>
  </bookViews>
  <sheets>
    <sheet name="Logins" sheetId="14" state="veryHidden" r:id="rId1"/>
    <sheet name="Course Summary" sheetId="12" r:id="rId2"/>
    <sheet name="Roster" sheetId="3" r:id="rId3"/>
    <sheet name="QA Score" sheetId="4" r:id="rId4"/>
    <sheet name="Productivity" sheetId="9" r:id="rId5"/>
    <sheet name="CSAT" sheetId="5" r:id="rId6"/>
    <sheet name="Attendance" sheetId="6" r:id="rId7"/>
    <sheet name="Final Output" sheetId="7" r:id="rId8"/>
  </sheets>
  <definedNames>
    <definedName name="_xlnm._FilterDatabase" localSheetId="6" hidden="1">Attendance!$A$1:$G$901</definedName>
    <definedName name="_xlnm._FilterDatabase" localSheetId="5" hidden="1">CSAT!$A$1:$E$1</definedName>
    <definedName name="_xlnm._FilterDatabase" localSheetId="4" hidden="1">Productivity!$A$1:$F$1</definedName>
    <definedName name="_xlnm._FilterDatabase" localSheetId="3" hidden="1">'QA Score'!$A$1:$P$1831</definedName>
    <definedName name="_xlnm._FilterDatabase" localSheetId="2" hidden="1">Roster!$A$1:$G$31</definedName>
    <definedName name="_xlchart.v1.0" hidden="1">'QA Score'!$Q$1</definedName>
    <definedName name="_xlchart.v1.1" hidden="1">'QA Score'!$Q$2:$Q$1831</definedName>
    <definedName name="_xlchart.v1.2" hidden="1">'QA Score'!$Q$1</definedName>
    <definedName name="_xlchart.v1.3" hidden="1">'QA Score'!$Q$2:$Q$1831</definedName>
    <definedName name="_xlcn.WorksheetConnection_FY24BootcampBeginnerWorkbookjerico.xlsmTable71" hidden="1">Table7[]</definedName>
  </definedNames>
  <calcPr calcId="191028"/>
  <pivotCaches>
    <pivotCache cacheId="2" r:id="rId9"/>
    <pivotCache cacheId="3" r:id="rId10"/>
    <pivotCache cacheId="4" r:id="rId11"/>
    <pivotCache cacheId="5" r:id="rId12"/>
    <pivotCache cacheId="6" r:id="rId13"/>
    <pivotCache cacheId="7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FY24 Bootcamp Beginner Workbook-jerico.xlsm!Table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H453" i="5" s="1"/>
  <c r="I453" i="5" s="1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H504" i="5" s="1"/>
  <c r="I504" i="5" s="1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H521" i="5" s="1"/>
  <c r="I521" i="5" s="1"/>
  <c r="G522" i="5"/>
  <c r="G523" i="5"/>
  <c r="G524" i="5"/>
  <c r="G525" i="5"/>
  <c r="G526" i="5"/>
  <c r="G527" i="5"/>
  <c r="H527" i="5" s="1"/>
  <c r="I527" i="5" s="1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H545" i="5" s="1"/>
  <c r="I545" i="5" s="1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H569" i="5" s="1"/>
  <c r="I569" i="5" s="1"/>
  <c r="G570" i="5"/>
  <c r="G571" i="5"/>
  <c r="G572" i="5"/>
  <c r="G573" i="5"/>
  <c r="G574" i="5"/>
  <c r="G575" i="5"/>
  <c r="G576" i="5"/>
  <c r="G577" i="5"/>
  <c r="H577" i="5" s="1"/>
  <c r="I577" i="5" s="1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H601" i="5" s="1"/>
  <c r="I601" i="5" s="1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H625" i="5" s="1"/>
  <c r="I625" i="5" s="1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H649" i="5" s="1"/>
  <c r="I649" i="5" s="1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H673" i="5" s="1"/>
  <c r="I673" i="5" s="1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H697" i="5" s="1"/>
  <c r="I697" i="5" s="1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H721" i="5" s="1"/>
  <c r="I721" i="5" s="1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H745" i="5" s="1"/>
  <c r="I745" i="5" s="1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H769" i="5" s="1"/>
  <c r="I769" i="5" s="1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H793" i="5" s="1"/>
  <c r="I793" i="5" s="1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H817" i="5" s="1"/>
  <c r="I817" i="5" s="1"/>
  <c r="G818" i="5"/>
  <c r="G819" i="5"/>
  <c r="G820" i="5"/>
  <c r="G821" i="5"/>
  <c r="G822" i="5"/>
  <c r="G823" i="5"/>
  <c r="G824" i="5"/>
  <c r="G825" i="5"/>
  <c r="H825" i="5" s="1"/>
  <c r="I825" i="5" s="1"/>
  <c r="G826" i="5"/>
  <c r="H826" i="5" s="1"/>
  <c r="I826" i="5" s="1"/>
  <c r="G827" i="5"/>
  <c r="G828" i="5"/>
  <c r="G829" i="5"/>
  <c r="G830" i="5"/>
  <c r="G831" i="5"/>
  <c r="G832" i="5"/>
  <c r="H832" i="5" s="1"/>
  <c r="I832" i="5" s="1"/>
  <c r="G833" i="5"/>
  <c r="G834" i="5"/>
  <c r="G835" i="5"/>
  <c r="G836" i="5"/>
  <c r="G837" i="5"/>
  <c r="G838" i="5"/>
  <c r="H838" i="5" s="1"/>
  <c r="I838" i="5" s="1"/>
  <c r="G839" i="5"/>
  <c r="G840" i="5"/>
  <c r="G841" i="5"/>
  <c r="H841" i="5" s="1"/>
  <c r="I841" i="5" s="1"/>
  <c r="G842" i="5"/>
  <c r="G843" i="5"/>
  <c r="G844" i="5"/>
  <c r="H844" i="5" s="1"/>
  <c r="I844" i="5" s="1"/>
  <c r="G845" i="5"/>
  <c r="G846" i="5"/>
  <c r="G847" i="5"/>
  <c r="G848" i="5"/>
  <c r="G849" i="5"/>
  <c r="H849" i="5" s="1"/>
  <c r="I849" i="5" s="1"/>
  <c r="G850" i="5"/>
  <c r="H850" i="5" s="1"/>
  <c r="I850" i="5" s="1"/>
  <c r="G851" i="5"/>
  <c r="G852" i="5"/>
  <c r="G853" i="5"/>
  <c r="G854" i="5"/>
  <c r="G855" i="5"/>
  <c r="G856" i="5"/>
  <c r="H856" i="5" s="1"/>
  <c r="I856" i="5" s="1"/>
  <c r="G857" i="5"/>
  <c r="G858" i="5"/>
  <c r="G859" i="5"/>
  <c r="G860" i="5"/>
  <c r="G861" i="5"/>
  <c r="G862" i="5"/>
  <c r="H862" i="5" s="1"/>
  <c r="I862" i="5" s="1"/>
  <c r="G863" i="5"/>
  <c r="G864" i="5"/>
  <c r="G865" i="5"/>
  <c r="H865" i="5" s="1"/>
  <c r="I865" i="5" s="1"/>
  <c r="G866" i="5"/>
  <c r="G867" i="5"/>
  <c r="G868" i="5"/>
  <c r="H868" i="5" s="1"/>
  <c r="I868" i="5" s="1"/>
  <c r="G869" i="5"/>
  <c r="G870" i="5"/>
  <c r="G871" i="5"/>
  <c r="G872" i="5"/>
  <c r="G873" i="5"/>
  <c r="H873" i="5" s="1"/>
  <c r="I873" i="5" s="1"/>
  <c r="G874" i="5"/>
  <c r="H874" i="5" s="1"/>
  <c r="I874" i="5" s="1"/>
  <c r="G875" i="5"/>
  <c r="G876" i="5"/>
  <c r="G877" i="5"/>
  <c r="G878" i="5"/>
  <c r="G879" i="5"/>
  <c r="G880" i="5"/>
  <c r="G881" i="5"/>
  <c r="G882" i="5"/>
  <c r="G883" i="5"/>
  <c r="H883" i="5" s="1"/>
  <c r="I883" i="5" s="1"/>
  <c r="G884" i="5"/>
  <c r="G885" i="5"/>
  <c r="H885" i="5" s="1"/>
  <c r="I885" i="5" s="1"/>
  <c r="G886" i="5"/>
  <c r="H886" i="5" s="1"/>
  <c r="I886" i="5" s="1"/>
  <c r="G887" i="5"/>
  <c r="G888" i="5"/>
  <c r="G889" i="5"/>
  <c r="H889" i="5" s="1"/>
  <c r="I889" i="5" s="1"/>
  <c r="G890" i="5"/>
  <c r="G891" i="5"/>
  <c r="G892" i="5"/>
  <c r="G893" i="5"/>
  <c r="G894" i="5"/>
  <c r="G895" i="5"/>
  <c r="G896" i="5"/>
  <c r="G897" i="5"/>
  <c r="H897" i="5" s="1"/>
  <c r="I897" i="5" s="1"/>
  <c r="G898" i="5"/>
  <c r="G899" i="5"/>
  <c r="G900" i="5"/>
  <c r="G901" i="5"/>
  <c r="G902" i="5"/>
  <c r="G903" i="5"/>
  <c r="G904" i="5"/>
  <c r="G905" i="5"/>
  <c r="G906" i="5"/>
  <c r="G907" i="5"/>
  <c r="H907" i="5" s="1"/>
  <c r="I907" i="5" s="1"/>
  <c r="G908" i="5"/>
  <c r="G909" i="5"/>
  <c r="G910" i="5"/>
  <c r="G911" i="5"/>
  <c r="G912" i="5"/>
  <c r="G913" i="5"/>
  <c r="H913" i="5" s="1"/>
  <c r="I913" i="5" s="1"/>
  <c r="G914" i="5"/>
  <c r="G915" i="5"/>
  <c r="H915" i="5" s="1"/>
  <c r="I915" i="5" s="1"/>
  <c r="G916" i="5"/>
  <c r="H916" i="5" s="1"/>
  <c r="I916" i="5" s="1"/>
  <c r="G917" i="5"/>
  <c r="G918" i="5"/>
  <c r="G919" i="5"/>
  <c r="H919" i="5" s="1"/>
  <c r="I919" i="5" s="1"/>
  <c r="G920" i="5"/>
  <c r="G921" i="5"/>
  <c r="H921" i="5" s="1"/>
  <c r="I921" i="5" s="1"/>
  <c r="G922" i="5"/>
  <c r="G923" i="5"/>
  <c r="G924" i="5"/>
  <c r="G925" i="5"/>
  <c r="H925" i="5" s="1"/>
  <c r="I925" i="5" s="1"/>
  <c r="G926" i="5"/>
  <c r="G927" i="5"/>
  <c r="G928" i="5"/>
  <c r="G929" i="5"/>
  <c r="G930" i="5"/>
  <c r="G931" i="5"/>
  <c r="G932" i="5"/>
  <c r="G933" i="5"/>
  <c r="H933" i="5" s="1"/>
  <c r="I933" i="5" s="1"/>
  <c r="G934" i="5"/>
  <c r="G935" i="5"/>
  <c r="G936" i="5"/>
  <c r="G937" i="5"/>
  <c r="H937" i="5" s="1"/>
  <c r="I937" i="5" s="1"/>
  <c r="G938" i="5"/>
  <c r="G939" i="5"/>
  <c r="H939" i="5" s="1"/>
  <c r="I939" i="5" s="1"/>
  <c r="G940" i="5"/>
  <c r="G941" i="5"/>
  <c r="G942" i="5"/>
  <c r="G943" i="5"/>
  <c r="G944" i="5"/>
  <c r="G945" i="5"/>
  <c r="H945" i="5" s="1"/>
  <c r="I945" i="5" s="1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H961" i="5" s="1"/>
  <c r="I961" i="5" s="1"/>
  <c r="G962" i="5"/>
  <c r="G963" i="5"/>
  <c r="G964" i="5"/>
  <c r="G965" i="5"/>
  <c r="G966" i="5"/>
  <c r="G967" i="5"/>
  <c r="H967" i="5" s="1"/>
  <c r="I967" i="5" s="1"/>
  <c r="G968" i="5"/>
  <c r="G969" i="5"/>
  <c r="H969" i="5" s="1"/>
  <c r="I969" i="5" s="1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H985" i="5" s="1"/>
  <c r="I985" i="5" s="1"/>
  <c r="G986" i="5"/>
  <c r="G987" i="5"/>
  <c r="H987" i="5" s="1"/>
  <c r="I987" i="5" s="1"/>
  <c r="G988" i="5"/>
  <c r="G989" i="5"/>
  <c r="G990" i="5"/>
  <c r="G991" i="5"/>
  <c r="H991" i="5" s="1"/>
  <c r="I991" i="5" s="1"/>
  <c r="G992" i="5"/>
  <c r="G993" i="5"/>
  <c r="H993" i="5" s="1"/>
  <c r="I993" i="5" s="1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H1009" i="5" s="1"/>
  <c r="I1009" i="5" s="1"/>
  <c r="G1010" i="5"/>
  <c r="G1011" i="5"/>
  <c r="H1011" i="5" s="1"/>
  <c r="I1011" i="5" s="1"/>
  <c r="G1012" i="5"/>
  <c r="H1012" i="5" s="1"/>
  <c r="I1012" i="5" s="1"/>
  <c r="G1013" i="5"/>
  <c r="G1014" i="5"/>
  <c r="G1015" i="5"/>
  <c r="H1015" i="5" s="1"/>
  <c r="I1015" i="5" s="1"/>
  <c r="G1016" i="5"/>
  <c r="G1017" i="5"/>
  <c r="H1017" i="5" s="1"/>
  <c r="I1017" i="5" s="1"/>
  <c r="G1018" i="5"/>
  <c r="G1019" i="5"/>
  <c r="G1020" i="5"/>
  <c r="G1021" i="5"/>
  <c r="H1021" i="5" s="1"/>
  <c r="I1021" i="5" s="1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H1033" i="5" s="1"/>
  <c r="I1033" i="5" s="1"/>
  <c r="G1034" i="5"/>
  <c r="G1035" i="5"/>
  <c r="H1035" i="5" s="1"/>
  <c r="I1035" i="5" s="1"/>
  <c r="G1036" i="5"/>
  <c r="G1037" i="5"/>
  <c r="G1038" i="5"/>
  <c r="G1039" i="5"/>
  <c r="H1039" i="5" s="1"/>
  <c r="I1039" i="5" s="1"/>
  <c r="G1040" i="5"/>
  <c r="G1041" i="5"/>
  <c r="H1041" i="5" s="1"/>
  <c r="I1041" i="5" s="1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H1060" i="5" s="1"/>
  <c r="I1060" i="5" s="1"/>
  <c r="G1061" i="5"/>
  <c r="G1062" i="5"/>
  <c r="G1063" i="5"/>
  <c r="G1064" i="5"/>
  <c r="G1065" i="5"/>
  <c r="H1065" i="5" s="1"/>
  <c r="I1065" i="5" s="1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H1077" i="5" s="1"/>
  <c r="I1077" i="5" s="1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H1105" i="5" s="1"/>
  <c r="I1105" i="5" s="1"/>
  <c r="G1106" i="5"/>
  <c r="G1107" i="5"/>
  <c r="H1107" i="5" s="1"/>
  <c r="I1107" i="5" s="1"/>
  <c r="G1108" i="5"/>
  <c r="H1108" i="5" s="1"/>
  <c r="I1108" i="5" s="1"/>
  <c r="G1109" i="5"/>
  <c r="G1110" i="5"/>
  <c r="G1111" i="5"/>
  <c r="H1111" i="5" s="1"/>
  <c r="I1111" i="5" s="1"/>
  <c r="G1112" i="5"/>
  <c r="G1113" i="5"/>
  <c r="H1113" i="5" s="1"/>
  <c r="I1113" i="5" s="1"/>
  <c r="G1114" i="5"/>
  <c r="G1115" i="5"/>
  <c r="G1116" i="5"/>
  <c r="G1117" i="5"/>
  <c r="G1118" i="5"/>
  <c r="G1119" i="5"/>
  <c r="G1120" i="5"/>
  <c r="G1121" i="5"/>
  <c r="G1122" i="5"/>
  <c r="G1123" i="5"/>
  <c r="H1123" i="5" s="1"/>
  <c r="I1123" i="5" s="1"/>
  <c r="G1124" i="5"/>
  <c r="G1125" i="5"/>
  <c r="G1126" i="5"/>
  <c r="G1127" i="5"/>
  <c r="G1128" i="5"/>
  <c r="G1129" i="5"/>
  <c r="G1130" i="5"/>
  <c r="G1131" i="5"/>
  <c r="G1132" i="5"/>
  <c r="H1132" i="5" s="1"/>
  <c r="I1132" i="5" s="1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H1159" i="5" s="1"/>
  <c r="I1159" i="5" s="1"/>
  <c r="G1160" i="5"/>
  <c r="G1161" i="5"/>
  <c r="G1162" i="5"/>
  <c r="G1163" i="5"/>
  <c r="G1164" i="5"/>
  <c r="G1165" i="5"/>
  <c r="G1166" i="5"/>
  <c r="G1167" i="5"/>
  <c r="H1167" i="5" s="1"/>
  <c r="I1167" i="5" s="1"/>
  <c r="G1168" i="5"/>
  <c r="G1169" i="5"/>
  <c r="G1170" i="5"/>
  <c r="G1171" i="5"/>
  <c r="G1172" i="5"/>
  <c r="G1173" i="5"/>
  <c r="G1174" i="5"/>
  <c r="G1175" i="5"/>
  <c r="G1176" i="5"/>
  <c r="G1177" i="5"/>
  <c r="H1177" i="5" s="1"/>
  <c r="I1177" i="5" s="1"/>
  <c r="G1178" i="5"/>
  <c r="G1179" i="5"/>
  <c r="H1179" i="5" s="1"/>
  <c r="I1179" i="5" s="1"/>
  <c r="G1180" i="5"/>
  <c r="G1181" i="5"/>
  <c r="G1182" i="5"/>
  <c r="G1183" i="5"/>
  <c r="H1183" i="5" s="1"/>
  <c r="I1183" i="5" s="1"/>
  <c r="G1184" i="5"/>
  <c r="G1185" i="5"/>
  <c r="H1185" i="5" s="1"/>
  <c r="I1185" i="5" s="1"/>
  <c r="G1186" i="5"/>
  <c r="G1187" i="5"/>
  <c r="G1188" i="5"/>
  <c r="G1189" i="5"/>
  <c r="G1190" i="5"/>
  <c r="G1191" i="5"/>
  <c r="G1192" i="5"/>
  <c r="G1193" i="5"/>
  <c r="G1194" i="5"/>
  <c r="G1195" i="5"/>
  <c r="H1195" i="5" s="1"/>
  <c r="I1195" i="5" s="1"/>
  <c r="G1196" i="5"/>
  <c r="G1197" i="5"/>
  <c r="G1198" i="5"/>
  <c r="G1199" i="5"/>
  <c r="G1200" i="5"/>
  <c r="G1201" i="5"/>
  <c r="G1202" i="5"/>
  <c r="G1203" i="5"/>
  <c r="G1204" i="5"/>
  <c r="H1204" i="5" s="1"/>
  <c r="I1204" i="5" s="1"/>
  <c r="G1205" i="5"/>
  <c r="G1206" i="5"/>
  <c r="G1207" i="5"/>
  <c r="G1208" i="5"/>
  <c r="G1209" i="5"/>
  <c r="G1210" i="5"/>
  <c r="G1211" i="5"/>
  <c r="G1212" i="5"/>
  <c r="G1213" i="5"/>
  <c r="G1214" i="5"/>
  <c r="G1215" i="5"/>
  <c r="H1215" i="5" s="1"/>
  <c r="I1215" i="5" s="1"/>
  <c r="G1216" i="5"/>
  <c r="G1217" i="5"/>
  <c r="G1218" i="5"/>
  <c r="G1219" i="5"/>
  <c r="G1220" i="5"/>
  <c r="G1221" i="5"/>
  <c r="G1222" i="5"/>
  <c r="G1223" i="5"/>
  <c r="G1224" i="5"/>
  <c r="G1225" i="5"/>
  <c r="H1225" i="5" s="1"/>
  <c r="I1225" i="5" s="1"/>
  <c r="G1226" i="5"/>
  <c r="G1227" i="5"/>
  <c r="G1228" i="5"/>
  <c r="G1229" i="5"/>
  <c r="G1230" i="5"/>
  <c r="G1231" i="5"/>
  <c r="G1232" i="5"/>
  <c r="G1233" i="5"/>
  <c r="H1233" i="5" s="1"/>
  <c r="I1233" i="5" s="1"/>
  <c r="G1234" i="5"/>
  <c r="G1235" i="5"/>
  <c r="G1236" i="5"/>
  <c r="G1237" i="5"/>
  <c r="G1238" i="5"/>
  <c r="G1239" i="5"/>
  <c r="G1240" i="5"/>
  <c r="G1241" i="5"/>
  <c r="H1241" i="5" s="1"/>
  <c r="I1241" i="5" s="1"/>
  <c r="G1242" i="5"/>
  <c r="G1243" i="5"/>
  <c r="G1244" i="5"/>
  <c r="H1244" i="5" s="1"/>
  <c r="I1244" i="5" s="1"/>
  <c r="G1245" i="5"/>
  <c r="H1245" i="5" s="1"/>
  <c r="I1245" i="5" s="1"/>
  <c r="G1246" i="5"/>
  <c r="G1247" i="5"/>
  <c r="G1248" i="5"/>
  <c r="G1249" i="5"/>
  <c r="G1250" i="5"/>
  <c r="G1251" i="5"/>
  <c r="G1252" i="5"/>
  <c r="G1253" i="5"/>
  <c r="H1253" i="5" s="1"/>
  <c r="I1253" i="5" s="1"/>
  <c r="G1254" i="5"/>
  <c r="G1255" i="5"/>
  <c r="G1256" i="5"/>
  <c r="G1257" i="5"/>
  <c r="G1258" i="5"/>
  <c r="G1259" i="5"/>
  <c r="G1260" i="5"/>
  <c r="G1261" i="5"/>
  <c r="G1262" i="5"/>
  <c r="H1262" i="5" s="1"/>
  <c r="I1262" i="5" s="1"/>
  <c r="G1263" i="5"/>
  <c r="G1264" i="5"/>
  <c r="G1265" i="5"/>
  <c r="G1266" i="5"/>
  <c r="G1267" i="5"/>
  <c r="G1268" i="5"/>
  <c r="H1268" i="5" s="1"/>
  <c r="I1268" i="5" s="1"/>
  <c r="G1269" i="5"/>
  <c r="H1269" i="5" s="1"/>
  <c r="I1269" i="5" s="1"/>
  <c r="G1270" i="5"/>
  <c r="G1271" i="5"/>
  <c r="G1272" i="5"/>
  <c r="G1273" i="5"/>
  <c r="G1274" i="5"/>
  <c r="H1274" i="5" s="1"/>
  <c r="I1274" i="5" s="1"/>
  <c r="G1275" i="5"/>
  <c r="G1276" i="5"/>
  <c r="G1277" i="5"/>
  <c r="H1277" i="5" s="1"/>
  <c r="I1277" i="5" s="1"/>
  <c r="G1278" i="5"/>
  <c r="G1279" i="5"/>
  <c r="G1280" i="5"/>
  <c r="H1280" i="5" s="1"/>
  <c r="I1280" i="5" s="1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H1292" i="5" s="1"/>
  <c r="I1292" i="5" s="1"/>
  <c r="G1293" i="5"/>
  <c r="H1293" i="5" s="1"/>
  <c r="I1293" i="5" s="1"/>
  <c r="G1294" i="5"/>
  <c r="G1295" i="5"/>
  <c r="G1296" i="5"/>
  <c r="G1297" i="5"/>
  <c r="G1298" i="5"/>
  <c r="G1299" i="5"/>
  <c r="G1300" i="5"/>
  <c r="G1301" i="5"/>
  <c r="H1301" i="5" s="1"/>
  <c r="I1301" i="5" s="1"/>
  <c r="G1302" i="5"/>
  <c r="G1303" i="5"/>
  <c r="G1304" i="5"/>
  <c r="H1304" i="5" s="1"/>
  <c r="I1304" i="5" s="1"/>
  <c r="G1305" i="5"/>
  <c r="G1306" i="5"/>
  <c r="G1307" i="5"/>
  <c r="G1308" i="5"/>
  <c r="G1309" i="5"/>
  <c r="G1310" i="5"/>
  <c r="H1310" i="5" s="1"/>
  <c r="I1310" i="5" s="1"/>
  <c r="G1311" i="5"/>
  <c r="G1312" i="5"/>
  <c r="G1313" i="5"/>
  <c r="G1314" i="5"/>
  <c r="G1315" i="5"/>
  <c r="G1316" i="5"/>
  <c r="H1316" i="5" s="1"/>
  <c r="I1316" i="5" s="1"/>
  <c r="G1317" i="5"/>
  <c r="H1317" i="5" s="1"/>
  <c r="I1317" i="5" s="1"/>
  <c r="G1318" i="5"/>
  <c r="G1319" i="5"/>
  <c r="G1320" i="5"/>
  <c r="G1321" i="5"/>
  <c r="G1322" i="5"/>
  <c r="H1322" i="5" s="1"/>
  <c r="I1322" i="5" s="1"/>
  <c r="G1323" i="5"/>
  <c r="G1324" i="5"/>
  <c r="G1325" i="5"/>
  <c r="G1326" i="5"/>
  <c r="G1327" i="5"/>
  <c r="G1328" i="5"/>
  <c r="G1329" i="5"/>
  <c r="H1329" i="5" s="1"/>
  <c r="I1329" i="5" s="1"/>
  <c r="G1330" i="5"/>
  <c r="G1331" i="5"/>
  <c r="G1332" i="5"/>
  <c r="G1333" i="5"/>
  <c r="G1334" i="5"/>
  <c r="G1335" i="5"/>
  <c r="G1336" i="5"/>
  <c r="G1337" i="5"/>
  <c r="G1338" i="5"/>
  <c r="G1339" i="5"/>
  <c r="H1339" i="5" s="1"/>
  <c r="I1339" i="5" s="1"/>
  <c r="G1340" i="5"/>
  <c r="G1341" i="5"/>
  <c r="G1342" i="5"/>
  <c r="G1343" i="5"/>
  <c r="H1343" i="5" s="1"/>
  <c r="I1343" i="5" s="1"/>
  <c r="G1344" i="5"/>
  <c r="G1345" i="5"/>
  <c r="H1345" i="5" s="1"/>
  <c r="I1345" i="5" s="1"/>
  <c r="G1346" i="5"/>
  <c r="G1347" i="5"/>
  <c r="H1347" i="5" s="1"/>
  <c r="I1347" i="5" s="1"/>
  <c r="G1348" i="5"/>
  <c r="G1349" i="5"/>
  <c r="G1350" i="5"/>
  <c r="G1351" i="5"/>
  <c r="G1352" i="5"/>
  <c r="G1353" i="5"/>
  <c r="G1354" i="5"/>
  <c r="H1354" i="5" s="1"/>
  <c r="I1354" i="5" s="1"/>
  <c r="G1355" i="5"/>
  <c r="G1356" i="5"/>
  <c r="G1357" i="5"/>
  <c r="G1358" i="5"/>
  <c r="G1359" i="5"/>
  <c r="G1360" i="5"/>
  <c r="G1361" i="5"/>
  <c r="H1361" i="5" s="1"/>
  <c r="I1361" i="5" s="1"/>
  <c r="G1362" i="5"/>
  <c r="G1363" i="5"/>
  <c r="H1363" i="5" s="1"/>
  <c r="I1363" i="5" s="1"/>
  <c r="G1364" i="5"/>
  <c r="G1365" i="5"/>
  <c r="H1365" i="5" s="1"/>
  <c r="I1365" i="5" s="1"/>
  <c r="G1366" i="5"/>
  <c r="G1367" i="5"/>
  <c r="G1368" i="5"/>
  <c r="G1369" i="5"/>
  <c r="G1370" i="5"/>
  <c r="G1371" i="5"/>
  <c r="G1372" i="5"/>
  <c r="H1372" i="5" s="1"/>
  <c r="I1372" i="5" s="1"/>
  <c r="G1373" i="5"/>
  <c r="G1374" i="5"/>
  <c r="G1375" i="5"/>
  <c r="H1375" i="5" s="1"/>
  <c r="I1375" i="5" s="1"/>
  <c r="G1376" i="5"/>
  <c r="G1377" i="5"/>
  <c r="G1378" i="5"/>
  <c r="G1379" i="5"/>
  <c r="H1379" i="5" s="1"/>
  <c r="I1379" i="5" s="1"/>
  <c r="G1380" i="5"/>
  <c r="G1381" i="5"/>
  <c r="H1381" i="5" s="1"/>
  <c r="I1381" i="5" s="1"/>
  <c r="G1382" i="5"/>
  <c r="G1383" i="5"/>
  <c r="G1384" i="5"/>
  <c r="G1385" i="5"/>
  <c r="G1386" i="5"/>
  <c r="G1387" i="5"/>
  <c r="G1388" i="5"/>
  <c r="G1389" i="5"/>
  <c r="G1390" i="5"/>
  <c r="H1390" i="5" s="1"/>
  <c r="I1390" i="5" s="1"/>
  <c r="G1391" i="5"/>
  <c r="G1392" i="5"/>
  <c r="G1393" i="5"/>
  <c r="G1394" i="5"/>
  <c r="G1395" i="5"/>
  <c r="G1396" i="5"/>
  <c r="H1396" i="5" s="1"/>
  <c r="I1396" i="5" s="1"/>
  <c r="G1397" i="5"/>
  <c r="H1397" i="5" s="1"/>
  <c r="I1397" i="5" s="1"/>
  <c r="G1398" i="5"/>
  <c r="G1399" i="5"/>
  <c r="G1400" i="5"/>
  <c r="G1401" i="5"/>
  <c r="G1402" i="5"/>
  <c r="G1403" i="5"/>
  <c r="G1404" i="5"/>
  <c r="G1405" i="5"/>
  <c r="H1405" i="5" s="1"/>
  <c r="I1405" i="5" s="1"/>
  <c r="G1406" i="5"/>
  <c r="G1407" i="5"/>
  <c r="G1408" i="5"/>
  <c r="G1409" i="5"/>
  <c r="H1409" i="5" s="1"/>
  <c r="I1409" i="5" s="1"/>
  <c r="G1410" i="5"/>
  <c r="G1411" i="5"/>
  <c r="H1411" i="5" s="1"/>
  <c r="I1411" i="5" s="1"/>
  <c r="G1412" i="5"/>
  <c r="G1413" i="5"/>
  <c r="H1413" i="5" s="1"/>
  <c r="I1413" i="5" s="1"/>
  <c r="G1414" i="5"/>
  <c r="G1415" i="5"/>
  <c r="G1416" i="5"/>
  <c r="G1417" i="5"/>
  <c r="G1418" i="5"/>
  <c r="G1419" i="5"/>
  <c r="G1420" i="5"/>
  <c r="H1420" i="5" s="1"/>
  <c r="I1420" i="5" s="1"/>
  <c r="G1421" i="5"/>
  <c r="G1422" i="5"/>
  <c r="G1423" i="5"/>
  <c r="G1424" i="5"/>
  <c r="G1425" i="5"/>
  <c r="G1426" i="5"/>
  <c r="H1426" i="5" s="1"/>
  <c r="I1426" i="5" s="1"/>
  <c r="G1427" i="5"/>
  <c r="G1428" i="5"/>
  <c r="G1429" i="5"/>
  <c r="G1430" i="5"/>
  <c r="G1431" i="5"/>
  <c r="G1432" i="5"/>
  <c r="G1433" i="5"/>
  <c r="G1434" i="5"/>
  <c r="G1435" i="5"/>
  <c r="H1435" i="5" s="1"/>
  <c r="I1435" i="5" s="1"/>
  <c r="G1436" i="5"/>
  <c r="G1437" i="5"/>
  <c r="G1438" i="5"/>
  <c r="G1439" i="5"/>
  <c r="G1440" i="5"/>
  <c r="G1441" i="5"/>
  <c r="G1442" i="5"/>
  <c r="G1443" i="5"/>
  <c r="G1444" i="5"/>
  <c r="G1445" i="5"/>
  <c r="H1445" i="5" s="1"/>
  <c r="I1445" i="5" s="1"/>
  <c r="G1446" i="5"/>
  <c r="G1447" i="5"/>
  <c r="H1447" i="5" s="1"/>
  <c r="I1447" i="5" s="1"/>
  <c r="G1448" i="5"/>
  <c r="G1449" i="5"/>
  <c r="H1449" i="5" s="1"/>
  <c r="I1449" i="5" s="1"/>
  <c r="G1450" i="5"/>
  <c r="H1450" i="5" s="1"/>
  <c r="I1450" i="5" s="1"/>
  <c r="G1451" i="5"/>
  <c r="G1452" i="5"/>
  <c r="G1453" i="5"/>
  <c r="G1454" i="5"/>
  <c r="G1455" i="5"/>
  <c r="G1456" i="5"/>
  <c r="H1456" i="5" s="1"/>
  <c r="I1456" i="5" s="1"/>
  <c r="G1457" i="5"/>
  <c r="G1458" i="5"/>
  <c r="G1459" i="5"/>
  <c r="G1460" i="5"/>
  <c r="G1461" i="5"/>
  <c r="G1462" i="5"/>
  <c r="H1462" i="5" s="1"/>
  <c r="I1462" i="5" s="1"/>
  <c r="G1463" i="5"/>
  <c r="G1464" i="5"/>
  <c r="G1465" i="5"/>
  <c r="G1466" i="5"/>
  <c r="G1467" i="5"/>
  <c r="G1468" i="5"/>
  <c r="H1468" i="5" s="1"/>
  <c r="I1468" i="5" s="1"/>
  <c r="G1469" i="5"/>
  <c r="H1469" i="5" s="1"/>
  <c r="I1469" i="5" s="1"/>
  <c r="G1470" i="5"/>
  <c r="G1471" i="5"/>
  <c r="G1472" i="5"/>
  <c r="G1473" i="5"/>
  <c r="H1473" i="5" s="1"/>
  <c r="I1473" i="5" s="1"/>
  <c r="G1474" i="5"/>
  <c r="G1475" i="5"/>
  <c r="G1476" i="5"/>
  <c r="G1477" i="5"/>
  <c r="H1477" i="5" s="1"/>
  <c r="I1477" i="5" s="1"/>
  <c r="G1478" i="5"/>
  <c r="G1479" i="5"/>
  <c r="G1480" i="5"/>
  <c r="G1481" i="5"/>
  <c r="H1481" i="5" s="1"/>
  <c r="I1481" i="5" s="1"/>
  <c r="G1482" i="5"/>
  <c r="G1483" i="5"/>
  <c r="H1483" i="5" s="1"/>
  <c r="I1483" i="5" s="1"/>
  <c r="G1484" i="5"/>
  <c r="G1485" i="5"/>
  <c r="H1485" i="5" s="1"/>
  <c r="I1485" i="5" s="1"/>
  <c r="G1486" i="5"/>
  <c r="G1487" i="5"/>
  <c r="G1488" i="5"/>
  <c r="G1489" i="5"/>
  <c r="G1490" i="5"/>
  <c r="G1491" i="5"/>
  <c r="G1492" i="5"/>
  <c r="H1492" i="5" s="1"/>
  <c r="I1492" i="5" s="1"/>
  <c r="G1493" i="5"/>
  <c r="G1494" i="5"/>
  <c r="G1495" i="5"/>
  <c r="G1496" i="5"/>
  <c r="G1497" i="5"/>
  <c r="G1498" i="5"/>
  <c r="H1498" i="5" s="1"/>
  <c r="I1498" i="5" s="1"/>
  <c r="G1499" i="5"/>
  <c r="G1500" i="5"/>
  <c r="G1501" i="5"/>
  <c r="G1502" i="5"/>
  <c r="G1503" i="5"/>
  <c r="G1504" i="5"/>
  <c r="H1504" i="5" s="1"/>
  <c r="I1504" i="5" s="1"/>
  <c r="G1505" i="5"/>
  <c r="G1506" i="5"/>
  <c r="G1507" i="5"/>
  <c r="H1507" i="5" s="1"/>
  <c r="I1507" i="5" s="1"/>
  <c r="G1508" i="5"/>
  <c r="G1509" i="5"/>
  <c r="G1510" i="5"/>
  <c r="G1511" i="5"/>
  <c r="G1512" i="5"/>
  <c r="G1513" i="5"/>
  <c r="G1514" i="5"/>
  <c r="G1515" i="5"/>
  <c r="H1515" i="5" s="1"/>
  <c r="I1515" i="5" s="1"/>
  <c r="G1516" i="5"/>
  <c r="G1517" i="5"/>
  <c r="H1517" i="5" s="1"/>
  <c r="I1517" i="5" s="1"/>
  <c r="G1518" i="5"/>
  <c r="G1519" i="5"/>
  <c r="H1519" i="5" s="1"/>
  <c r="I1519" i="5" s="1"/>
  <c r="G1520" i="5"/>
  <c r="G1521" i="5"/>
  <c r="H1521" i="5" s="1"/>
  <c r="I1521" i="5" s="1"/>
  <c r="G1522" i="5"/>
  <c r="H1522" i="5" s="1"/>
  <c r="I1522" i="5" s="1"/>
  <c r="G1523" i="5"/>
  <c r="G1524" i="5"/>
  <c r="G1525" i="5"/>
  <c r="G1526" i="5"/>
  <c r="G1527" i="5"/>
  <c r="G1528" i="5"/>
  <c r="H1528" i="5" s="1"/>
  <c r="I1528" i="5" s="1"/>
  <c r="G1529" i="5"/>
  <c r="G1530" i="5"/>
  <c r="G1531" i="5"/>
  <c r="G1532" i="5"/>
  <c r="G1533" i="5"/>
  <c r="G1534" i="5"/>
  <c r="H1534" i="5" s="1"/>
  <c r="I1534" i="5" s="1"/>
  <c r="G1535" i="5"/>
  <c r="G1536" i="5"/>
  <c r="G1537" i="5"/>
  <c r="G1538" i="5"/>
  <c r="G1539" i="5"/>
  <c r="G1540" i="5"/>
  <c r="H1540" i="5" s="1"/>
  <c r="I1540" i="5" s="1"/>
  <c r="G1541" i="5"/>
  <c r="H1541" i="5" s="1"/>
  <c r="I1541" i="5" s="1"/>
  <c r="G1542" i="5"/>
  <c r="G1543" i="5"/>
  <c r="G1544" i="5"/>
  <c r="G1545" i="5"/>
  <c r="H1545" i="5" s="1"/>
  <c r="I1545" i="5" s="1"/>
  <c r="G1546" i="5"/>
  <c r="G1547" i="5"/>
  <c r="G1548" i="5"/>
  <c r="G1549" i="5"/>
  <c r="H1549" i="5" s="1"/>
  <c r="I1549" i="5" s="1"/>
  <c r="G1550" i="5"/>
  <c r="G1551" i="5"/>
  <c r="G1552" i="5"/>
  <c r="G1553" i="5"/>
  <c r="H1553" i="5" s="1"/>
  <c r="I1553" i="5" s="1"/>
  <c r="G1554" i="5"/>
  <c r="G1555" i="5"/>
  <c r="G1556" i="5"/>
  <c r="G1557" i="5"/>
  <c r="H1557" i="5" s="1"/>
  <c r="I1557" i="5" s="1"/>
  <c r="G1558" i="5"/>
  <c r="G1559" i="5"/>
  <c r="G1560" i="5"/>
  <c r="G1561" i="5"/>
  <c r="G1562" i="5"/>
  <c r="G1563" i="5"/>
  <c r="G1564" i="5"/>
  <c r="H1564" i="5" s="1"/>
  <c r="I1564" i="5" s="1"/>
  <c r="G1565" i="5"/>
  <c r="G1566" i="5"/>
  <c r="G1567" i="5"/>
  <c r="G1568" i="5"/>
  <c r="G1569" i="5"/>
  <c r="G1570" i="5"/>
  <c r="H1570" i="5" s="1"/>
  <c r="I1570" i="5" s="1"/>
  <c r="G1571" i="5"/>
  <c r="G1572" i="5"/>
  <c r="G1573" i="5"/>
  <c r="G1574" i="5"/>
  <c r="G1575" i="5"/>
  <c r="G1576" i="5"/>
  <c r="H1576" i="5" s="1"/>
  <c r="I1576" i="5" s="1"/>
  <c r="G1577" i="5"/>
  <c r="G1578" i="5"/>
  <c r="G1579" i="5"/>
  <c r="G1580" i="5"/>
  <c r="G1581" i="5"/>
  <c r="G1582" i="5"/>
  <c r="G1583" i="5"/>
  <c r="G1584" i="5"/>
  <c r="G1585" i="5"/>
  <c r="G1586" i="5"/>
  <c r="G1587" i="5"/>
  <c r="H1587" i="5" s="1"/>
  <c r="I1587" i="5" s="1"/>
  <c r="G1588" i="5"/>
  <c r="G1589" i="5"/>
  <c r="H1589" i="5" s="1"/>
  <c r="I1589" i="5" s="1"/>
  <c r="G1590" i="5"/>
  <c r="G1591" i="5"/>
  <c r="H1591" i="5" s="1"/>
  <c r="I1591" i="5" s="1"/>
  <c r="G1592" i="5"/>
  <c r="G1593" i="5"/>
  <c r="H1593" i="5" s="1"/>
  <c r="I1593" i="5" s="1"/>
  <c r="G1594" i="5"/>
  <c r="H1594" i="5" s="1"/>
  <c r="I1594" i="5" s="1"/>
  <c r="G1595" i="5"/>
  <c r="G1596" i="5"/>
  <c r="G1597" i="5"/>
  <c r="G1598" i="5"/>
  <c r="G1599" i="5"/>
  <c r="G1600" i="5"/>
  <c r="H1600" i="5" s="1"/>
  <c r="I1600" i="5" s="1"/>
  <c r="G1601" i="5"/>
  <c r="G1602" i="5"/>
  <c r="G1603" i="5"/>
  <c r="G1604" i="5"/>
  <c r="G1605" i="5"/>
  <c r="G1606" i="5"/>
  <c r="H1606" i="5" s="1"/>
  <c r="I1606" i="5" s="1"/>
  <c r="G1607" i="5"/>
  <c r="G1608" i="5"/>
  <c r="G1609" i="5"/>
  <c r="G1610" i="5"/>
  <c r="G1611" i="5"/>
  <c r="G1612" i="5"/>
  <c r="H1612" i="5" s="1"/>
  <c r="I1612" i="5" s="1"/>
  <c r="G1613" i="5"/>
  <c r="H1613" i="5" s="1"/>
  <c r="I1613" i="5" s="1"/>
  <c r="G1614" i="5"/>
  <c r="G1615" i="5"/>
  <c r="G1616" i="5"/>
  <c r="G1617" i="5"/>
  <c r="H1617" i="5" s="1"/>
  <c r="I1617" i="5" s="1"/>
  <c r="G1618" i="5"/>
  <c r="G1619" i="5"/>
  <c r="G1620" i="5"/>
  <c r="G1621" i="5"/>
  <c r="H1621" i="5" s="1"/>
  <c r="I1621" i="5" s="1"/>
  <c r="G1622" i="5"/>
  <c r="G1623" i="5"/>
  <c r="G1624" i="5"/>
  <c r="H1624" i="5" s="1"/>
  <c r="I1624" i="5" s="1"/>
  <c r="G1625" i="5"/>
  <c r="H1625" i="5" s="1"/>
  <c r="I1625" i="5" s="1"/>
  <c r="G1626" i="5"/>
  <c r="G1627" i="5"/>
  <c r="G1628" i="5"/>
  <c r="G1629" i="5"/>
  <c r="G1630" i="5"/>
  <c r="H1630" i="5" s="1"/>
  <c r="I1630" i="5" s="1"/>
  <c r="G1631" i="5"/>
  <c r="G1632" i="5"/>
  <c r="G1633" i="5"/>
  <c r="H1633" i="5" s="1"/>
  <c r="I1633" i="5" s="1"/>
  <c r="G1634" i="5"/>
  <c r="G1635" i="5"/>
  <c r="G1636" i="5"/>
  <c r="G1637" i="5"/>
  <c r="G1638" i="5"/>
  <c r="G1639" i="5"/>
  <c r="G1640" i="5"/>
  <c r="G1641" i="5"/>
  <c r="G1642" i="5"/>
  <c r="H1642" i="5" s="1"/>
  <c r="I1642" i="5" s="1"/>
  <c r="G1643" i="5"/>
  <c r="G1644" i="5"/>
  <c r="G1645" i="5"/>
  <c r="G1646" i="5"/>
  <c r="G1647" i="5"/>
  <c r="G1648" i="5"/>
  <c r="H1648" i="5" s="1"/>
  <c r="I1648" i="5" s="1"/>
  <c r="G1649" i="5"/>
  <c r="H1649" i="5" s="1"/>
  <c r="I1649" i="5" s="1"/>
  <c r="G1650" i="5"/>
  <c r="G1651" i="5"/>
  <c r="G1652" i="5"/>
  <c r="G1653" i="5"/>
  <c r="H1653" i="5" s="1"/>
  <c r="I1653" i="5" s="1"/>
  <c r="G1654" i="5"/>
  <c r="G1655" i="5"/>
  <c r="G1656" i="5"/>
  <c r="G1657" i="5"/>
  <c r="H1657" i="5" s="1"/>
  <c r="I1657" i="5" s="1"/>
  <c r="G1658" i="5"/>
  <c r="G1659" i="5"/>
  <c r="G1660" i="5"/>
  <c r="H1660" i="5" s="1"/>
  <c r="I1660" i="5" s="1"/>
  <c r="G1661" i="5"/>
  <c r="H1661" i="5" s="1"/>
  <c r="I1661" i="5" s="1"/>
  <c r="G1662" i="5"/>
  <c r="G1663" i="5"/>
  <c r="G1664" i="5"/>
  <c r="G1665" i="5"/>
  <c r="G1666" i="5"/>
  <c r="H1666" i="5" s="1"/>
  <c r="I1666" i="5" s="1"/>
  <c r="G1667" i="5"/>
  <c r="G1668" i="5"/>
  <c r="G1669" i="5"/>
  <c r="H1669" i="5" s="1"/>
  <c r="I1669" i="5" s="1"/>
  <c r="G1670" i="5"/>
  <c r="G1671" i="5"/>
  <c r="G1672" i="5"/>
  <c r="G1673" i="5"/>
  <c r="G1674" i="5"/>
  <c r="G1675" i="5"/>
  <c r="G1676" i="5"/>
  <c r="G1677" i="5"/>
  <c r="G1678" i="5"/>
  <c r="H1678" i="5" s="1"/>
  <c r="I1678" i="5" s="1"/>
  <c r="G1679" i="5"/>
  <c r="G1680" i="5"/>
  <c r="G1681" i="5"/>
  <c r="G1682" i="5"/>
  <c r="G1683" i="5"/>
  <c r="G1684" i="5"/>
  <c r="H1684" i="5" s="1"/>
  <c r="I1684" i="5" s="1"/>
  <c r="G1685" i="5"/>
  <c r="H1685" i="5" s="1"/>
  <c r="I1685" i="5" s="1"/>
  <c r="G1686" i="5"/>
  <c r="G1687" i="5"/>
  <c r="G1688" i="5"/>
  <c r="G1689" i="5"/>
  <c r="H1689" i="5" s="1"/>
  <c r="I1689" i="5" s="1"/>
  <c r="G1690" i="5"/>
  <c r="G1691" i="5"/>
  <c r="G1692" i="5"/>
  <c r="G1693" i="5"/>
  <c r="H1693" i="5" s="1"/>
  <c r="I1693" i="5" s="1"/>
  <c r="G1694" i="5"/>
  <c r="G1695" i="5"/>
  <c r="G1696" i="5"/>
  <c r="H1696" i="5" s="1"/>
  <c r="I1696" i="5" s="1"/>
  <c r="G1697" i="5"/>
  <c r="H1697" i="5" s="1"/>
  <c r="I1697" i="5" s="1"/>
  <c r="G1698" i="5"/>
  <c r="G1699" i="5"/>
  <c r="G1700" i="5"/>
  <c r="G1701" i="5"/>
  <c r="G1702" i="5"/>
  <c r="H1702" i="5" s="1"/>
  <c r="I1702" i="5" s="1"/>
  <c r="G1703" i="5"/>
  <c r="G1704" i="5"/>
  <c r="G1705" i="5"/>
  <c r="H1705" i="5" s="1"/>
  <c r="I1705" i="5" s="1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H1717" i="5" s="1"/>
  <c r="I1717" i="5" s="1"/>
  <c r="G1718" i="5"/>
  <c r="G1719" i="5"/>
  <c r="G1720" i="5"/>
  <c r="G1721" i="5"/>
  <c r="H1721" i="5" s="1"/>
  <c r="I1721" i="5" s="1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H1733" i="5" s="1"/>
  <c r="I1733" i="5" s="1"/>
  <c r="G1734" i="5"/>
  <c r="G1735" i="5"/>
  <c r="G1736" i="5"/>
  <c r="H1736" i="5" s="1"/>
  <c r="I1736" i="5" s="1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H1759" i="5" s="1"/>
  <c r="I1759" i="5" s="1"/>
  <c r="G1760" i="5"/>
  <c r="G1761" i="5"/>
  <c r="G1762" i="5"/>
  <c r="G1763" i="5"/>
  <c r="G1764" i="5"/>
  <c r="G1765" i="5"/>
  <c r="G1766" i="5"/>
  <c r="H1766" i="5" s="1"/>
  <c r="I1766" i="5" s="1"/>
  <c r="G1767" i="5"/>
  <c r="G1768" i="5"/>
  <c r="H1768" i="5" s="1"/>
  <c r="I1768" i="5" s="1"/>
  <c r="G1769" i="5"/>
  <c r="G1770" i="5"/>
  <c r="G1771" i="5"/>
  <c r="G1772" i="5"/>
  <c r="H1772" i="5" s="1"/>
  <c r="I1772" i="5" s="1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H1789" i="5" s="1"/>
  <c r="I1789" i="5" s="1"/>
  <c r="G1790" i="5"/>
  <c r="G1791" i="5"/>
  <c r="G1792" i="5"/>
  <c r="G1793" i="5"/>
  <c r="G1794" i="5"/>
  <c r="G1795" i="5"/>
  <c r="G1796" i="5"/>
  <c r="H1796" i="5" s="1"/>
  <c r="I1796" i="5" s="1"/>
  <c r="G1797" i="5"/>
  <c r="H1797" i="5" s="1"/>
  <c r="I1797" i="5" s="1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H1809" i="5" s="1"/>
  <c r="I1809" i="5" s="1"/>
  <c r="G1810" i="5"/>
  <c r="G1811" i="5"/>
  <c r="G1812" i="5"/>
  <c r="G1813" i="5"/>
  <c r="G1814" i="5"/>
  <c r="G1815" i="5"/>
  <c r="H1815" i="5" s="1"/>
  <c r="I1815" i="5" s="1"/>
  <c r="G1816" i="5"/>
  <c r="G1817" i="5"/>
  <c r="G1818" i="5"/>
  <c r="G1819" i="5"/>
  <c r="G1820" i="5"/>
  <c r="G1821" i="5"/>
  <c r="H1821" i="5" s="1"/>
  <c r="I1821" i="5" s="1"/>
  <c r="G1822" i="5"/>
  <c r="G1823" i="5"/>
  <c r="H1823" i="5" s="1"/>
  <c r="I1823" i="5" s="1"/>
  <c r="G1824" i="5"/>
  <c r="G1825" i="5"/>
  <c r="H1825" i="5" s="1"/>
  <c r="I1825" i="5" s="1"/>
  <c r="G1826" i="5"/>
  <c r="G1827" i="5"/>
  <c r="G1828" i="5"/>
  <c r="G1829" i="5"/>
  <c r="H1829" i="5" s="1"/>
  <c r="I1829" i="5" s="1"/>
  <c r="G1830" i="5"/>
  <c r="G1831" i="5"/>
  <c r="H1831" i="5" s="1"/>
  <c r="I1831" i="5" s="1"/>
  <c r="G1832" i="5"/>
  <c r="G1833" i="5"/>
  <c r="G1834" i="5"/>
  <c r="G1835" i="5"/>
  <c r="H1835" i="5" s="1"/>
  <c r="I1835" i="5" s="1"/>
  <c r="G1836" i="5"/>
  <c r="G1837" i="5"/>
  <c r="H1837" i="5" s="1"/>
  <c r="I1837" i="5" s="1"/>
  <c r="G1838" i="5"/>
  <c r="G1839" i="5"/>
  <c r="G1840" i="5"/>
  <c r="G1841" i="5"/>
  <c r="H1841" i="5" s="1"/>
  <c r="I1841" i="5" s="1"/>
  <c r="G1842" i="5"/>
  <c r="G1843" i="5"/>
  <c r="H1843" i="5" s="1"/>
  <c r="I1843" i="5" s="1"/>
  <c r="G1844" i="5"/>
  <c r="G1845" i="5"/>
  <c r="G1846" i="5"/>
  <c r="G1847" i="5"/>
  <c r="H1847" i="5" s="1"/>
  <c r="I1847" i="5" s="1"/>
  <c r="G1848" i="5"/>
  <c r="G1849" i="5"/>
  <c r="H1849" i="5" s="1"/>
  <c r="I1849" i="5" s="1"/>
  <c r="G1850" i="5"/>
  <c r="G1851" i="5"/>
  <c r="G1852" i="5"/>
  <c r="G1853" i="5"/>
  <c r="H1853" i="5" s="1"/>
  <c r="I1853" i="5" s="1"/>
  <c r="G1854" i="5"/>
  <c r="G1855" i="5"/>
  <c r="H1855" i="5" s="1"/>
  <c r="I1855" i="5" s="1"/>
  <c r="G1856" i="5"/>
  <c r="G1857" i="5"/>
  <c r="G1858" i="5"/>
  <c r="G1859" i="5"/>
  <c r="H1859" i="5" s="1"/>
  <c r="I1859" i="5" s="1"/>
  <c r="G1860" i="5"/>
  <c r="G1861" i="5"/>
  <c r="H1861" i="5" s="1"/>
  <c r="I1861" i="5" s="1"/>
  <c r="G1862" i="5"/>
  <c r="G1863" i="5"/>
  <c r="G1864" i="5"/>
  <c r="G1865" i="5"/>
  <c r="H1865" i="5" s="1"/>
  <c r="I1865" i="5" s="1"/>
  <c r="G1866" i="5"/>
  <c r="G1867" i="5"/>
  <c r="G1868" i="5"/>
  <c r="G1869" i="5"/>
  <c r="G1870" i="5"/>
  <c r="G1871" i="5"/>
  <c r="H1871" i="5" s="1"/>
  <c r="I1871" i="5" s="1"/>
  <c r="G1872" i="5"/>
  <c r="G1873" i="5"/>
  <c r="H1873" i="5" s="1"/>
  <c r="I1873" i="5" s="1"/>
  <c r="G1874" i="5"/>
  <c r="G1875" i="5"/>
  <c r="G1876" i="5"/>
  <c r="G1877" i="5"/>
  <c r="H1877" i="5" s="1"/>
  <c r="I1877" i="5" s="1"/>
  <c r="G1878" i="5"/>
  <c r="G1879" i="5"/>
  <c r="H1879" i="5" s="1"/>
  <c r="I1879" i="5" s="1"/>
  <c r="G1880" i="5"/>
  <c r="G1881" i="5"/>
  <c r="G1882" i="5"/>
  <c r="G1883" i="5"/>
  <c r="H1883" i="5" s="1"/>
  <c r="I1883" i="5" s="1"/>
  <c r="G1884" i="5"/>
  <c r="G1885" i="5"/>
  <c r="H1885" i="5" s="1"/>
  <c r="I1885" i="5" s="1"/>
  <c r="G1886" i="5"/>
  <c r="G1887" i="5"/>
  <c r="G1888" i="5"/>
  <c r="G1889" i="5"/>
  <c r="H1889" i="5" s="1"/>
  <c r="I1889" i="5" s="1"/>
  <c r="G1890" i="5"/>
  <c r="G1891" i="5"/>
  <c r="G1892" i="5"/>
  <c r="G1893" i="5"/>
  <c r="G1894" i="5"/>
  <c r="G1895" i="5"/>
  <c r="H1895" i="5" s="1"/>
  <c r="I1895" i="5" s="1"/>
  <c r="G1896" i="5"/>
  <c r="G1897" i="5"/>
  <c r="H1897" i="5" s="1"/>
  <c r="I1897" i="5" s="1"/>
  <c r="G1898" i="5"/>
  <c r="G1899" i="5"/>
  <c r="G1900" i="5"/>
  <c r="G1901" i="5"/>
  <c r="H1901" i="5" s="1"/>
  <c r="I1901" i="5" s="1"/>
  <c r="G1902" i="5"/>
  <c r="G1903" i="5"/>
  <c r="G1904" i="5"/>
  <c r="G1905" i="5"/>
  <c r="G1906" i="5"/>
  <c r="G1907" i="5"/>
  <c r="H1907" i="5" s="1"/>
  <c r="I1907" i="5" s="1"/>
  <c r="G1908" i="5"/>
  <c r="G1909" i="5"/>
  <c r="H1909" i="5" s="1"/>
  <c r="I1909" i="5" s="1"/>
  <c r="G1910" i="5"/>
  <c r="G1911" i="5"/>
  <c r="G1912" i="5"/>
  <c r="G1913" i="5"/>
  <c r="G1914" i="5"/>
  <c r="G1915" i="5"/>
  <c r="G1916" i="5"/>
  <c r="G1917" i="5"/>
  <c r="G1918" i="5"/>
  <c r="G1919" i="5"/>
  <c r="H1919" i="5" s="1"/>
  <c r="I1919" i="5" s="1"/>
  <c r="G1920" i="5"/>
  <c r="G1921" i="5"/>
  <c r="H1921" i="5" s="1"/>
  <c r="I1921" i="5" s="1"/>
  <c r="G1922" i="5"/>
  <c r="G1923" i="5"/>
  <c r="G1924" i="5"/>
  <c r="G1925" i="5"/>
  <c r="H1925" i="5" s="1"/>
  <c r="I1925" i="5" s="1"/>
  <c r="G1926" i="5"/>
  <c r="G1927" i="5"/>
  <c r="G1928" i="5"/>
  <c r="G1929" i="5"/>
  <c r="G1930" i="5"/>
  <c r="G1931" i="5"/>
  <c r="H1931" i="5" s="1"/>
  <c r="I1931" i="5" s="1"/>
  <c r="G1932" i="5"/>
  <c r="G1933" i="5"/>
  <c r="G1934" i="5"/>
  <c r="G1935" i="5"/>
  <c r="G1936" i="5"/>
  <c r="G1937" i="5"/>
  <c r="G1938" i="5"/>
  <c r="G1939" i="5"/>
  <c r="H1939" i="5" s="1"/>
  <c r="I1939" i="5" s="1"/>
  <c r="G1940" i="5"/>
  <c r="G1941" i="5"/>
  <c r="G1942" i="5"/>
  <c r="G1943" i="5"/>
  <c r="H1943" i="5" s="1"/>
  <c r="I1943" i="5" s="1"/>
  <c r="G1944" i="5"/>
  <c r="G1945" i="5"/>
  <c r="H1945" i="5" s="1"/>
  <c r="I1945" i="5" s="1"/>
  <c r="G1946" i="5"/>
  <c r="G1947" i="5"/>
  <c r="G1948" i="5"/>
  <c r="G1949" i="5"/>
  <c r="G1950" i="5"/>
  <c r="G1951" i="5"/>
  <c r="H1951" i="5" s="1"/>
  <c r="I1951" i="5" s="1"/>
  <c r="G1952" i="5"/>
  <c r="G1953" i="5"/>
  <c r="G1954" i="5"/>
  <c r="G1955" i="5"/>
  <c r="H1955" i="5" s="1"/>
  <c r="I1955" i="5" s="1"/>
  <c r="G1956" i="5"/>
  <c r="G1957" i="5"/>
  <c r="H1957" i="5" s="1"/>
  <c r="I1957" i="5" s="1"/>
  <c r="G1958" i="5"/>
  <c r="G1959" i="5"/>
  <c r="G1960" i="5"/>
  <c r="G1961" i="5"/>
  <c r="H1961" i="5" s="1"/>
  <c r="I1961" i="5" s="1"/>
  <c r="G1962" i="5"/>
  <c r="G1963" i="5"/>
  <c r="H1963" i="5" s="1"/>
  <c r="I1963" i="5" s="1"/>
  <c r="G1964" i="5"/>
  <c r="G1965" i="5"/>
  <c r="G1966" i="5"/>
  <c r="G1967" i="5"/>
  <c r="H1967" i="5" s="1"/>
  <c r="I1967" i="5" s="1"/>
  <c r="G1968" i="5"/>
  <c r="G1969" i="5"/>
  <c r="G1970" i="5"/>
  <c r="G1971" i="5"/>
  <c r="G1972" i="5"/>
  <c r="G1973" i="5"/>
  <c r="G1974" i="5"/>
  <c r="G1975" i="5"/>
  <c r="H1975" i="5" s="1"/>
  <c r="I1975" i="5" s="1"/>
  <c r="G1976" i="5"/>
  <c r="G1977" i="5"/>
  <c r="G1978" i="5"/>
  <c r="G1979" i="5"/>
  <c r="H1979" i="5" s="1"/>
  <c r="I1979" i="5" s="1"/>
  <c r="G1980" i="5"/>
  <c r="G1981" i="5"/>
  <c r="H1981" i="5" s="1"/>
  <c r="I1981" i="5" s="1"/>
  <c r="G1982" i="5"/>
  <c r="G1983" i="5"/>
  <c r="G1984" i="5"/>
  <c r="G1985" i="5"/>
  <c r="G1986" i="5"/>
  <c r="G1987" i="5"/>
  <c r="H1987" i="5" s="1"/>
  <c r="I1987" i="5" s="1"/>
  <c r="G1988" i="5"/>
  <c r="G1989" i="5"/>
  <c r="G1990" i="5"/>
  <c r="G1991" i="5"/>
  <c r="H1991" i="5" s="1"/>
  <c r="I1991" i="5" s="1"/>
  <c r="G1992" i="5"/>
  <c r="G1993" i="5"/>
  <c r="G1994" i="5"/>
  <c r="G1995" i="5"/>
  <c r="G1996" i="5"/>
  <c r="G1997" i="5"/>
  <c r="H1997" i="5" s="1"/>
  <c r="I1997" i="5" s="1"/>
  <c r="G1998" i="5"/>
  <c r="G1999" i="5"/>
  <c r="H1999" i="5" s="1"/>
  <c r="I1999" i="5" s="1"/>
  <c r="G2000" i="5"/>
  <c r="G2001" i="5"/>
  <c r="G2002" i="5"/>
  <c r="G2003" i="5"/>
  <c r="H2003" i="5" s="1"/>
  <c r="I2003" i="5" s="1"/>
  <c r="G2004" i="5"/>
  <c r="G2005" i="5"/>
  <c r="G2006" i="5"/>
  <c r="G2007" i="5"/>
  <c r="G2008" i="5"/>
  <c r="H2008" i="5" s="1"/>
  <c r="I2008" i="5" s="1"/>
  <c r="G2009" i="5"/>
  <c r="H2009" i="5" s="1"/>
  <c r="I2009" i="5" s="1"/>
  <c r="G2010" i="5"/>
  <c r="G2011" i="5"/>
  <c r="G2012" i="5"/>
  <c r="G2013" i="5"/>
  <c r="G2014" i="5"/>
  <c r="G2015" i="5"/>
  <c r="G2016" i="5"/>
  <c r="G2017" i="5"/>
  <c r="H2017" i="5" s="1"/>
  <c r="I2017" i="5" s="1"/>
  <c r="G2018" i="5"/>
  <c r="G2019" i="5"/>
  <c r="G2020" i="5"/>
  <c r="H2020" i="5" s="1"/>
  <c r="I2020" i="5" s="1"/>
  <c r="G2021" i="5"/>
  <c r="G2022" i="5"/>
  <c r="G2023" i="5"/>
  <c r="G2024" i="5"/>
  <c r="G2025" i="5"/>
  <c r="G2026" i="5"/>
  <c r="G2027" i="5"/>
  <c r="G2028" i="5"/>
  <c r="G2029" i="5"/>
  <c r="H2029" i="5" s="1"/>
  <c r="I2029" i="5" s="1"/>
  <c r="G2030" i="5"/>
  <c r="G2031" i="5"/>
  <c r="G2032" i="5"/>
  <c r="G2033" i="5"/>
  <c r="H2033" i="5" s="1"/>
  <c r="I2033" i="5" s="1"/>
  <c r="G2034" i="5"/>
  <c r="G2035" i="5"/>
  <c r="G2036" i="5"/>
  <c r="G2037" i="5"/>
  <c r="G2038" i="5"/>
  <c r="H2038" i="5" s="1"/>
  <c r="I2038" i="5" s="1"/>
  <c r="G2039" i="5"/>
  <c r="G2040" i="5"/>
  <c r="G2041" i="5"/>
  <c r="G2042" i="5"/>
  <c r="G2043" i="5"/>
  <c r="G2044" i="5"/>
  <c r="G2045" i="5"/>
  <c r="G2046" i="5"/>
  <c r="G2047" i="5"/>
  <c r="H2047" i="5" s="1"/>
  <c r="I2047" i="5" s="1"/>
  <c r="G2048" i="5"/>
  <c r="G2049" i="5"/>
  <c r="G2050" i="5"/>
  <c r="G2051" i="5"/>
  <c r="G2052" i="5"/>
  <c r="G2053" i="5"/>
  <c r="H2053" i="5" s="1"/>
  <c r="I2053" i="5" s="1"/>
  <c r="G2054" i="5"/>
  <c r="G2055" i="5"/>
  <c r="G2056" i="5"/>
  <c r="G2057" i="5"/>
  <c r="H2057" i="5" s="1"/>
  <c r="I2057" i="5" s="1"/>
  <c r="G2058" i="5"/>
  <c r="G2059" i="5"/>
  <c r="H2059" i="5" s="1"/>
  <c r="I2059" i="5" s="1"/>
  <c r="G2060" i="5"/>
  <c r="G2061" i="5"/>
  <c r="G2062" i="5"/>
  <c r="G2063" i="5"/>
  <c r="G2064" i="5"/>
  <c r="G2065" i="5"/>
  <c r="G2066" i="5"/>
  <c r="G2067" i="5"/>
  <c r="G2068" i="5"/>
  <c r="H2068" i="5" s="1"/>
  <c r="I2068" i="5" s="1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H2086" i="5" s="1"/>
  <c r="I2086" i="5" s="1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H2104" i="5" s="1"/>
  <c r="I2104" i="5" s="1"/>
  <c r="G2105" i="5"/>
  <c r="H2105" i="5" s="1"/>
  <c r="I2105" i="5" s="1"/>
  <c r="G2106" i="5"/>
  <c r="G2107" i="5"/>
  <c r="G2108" i="5"/>
  <c r="G2109" i="5"/>
  <c r="G2110" i="5"/>
  <c r="G2111" i="5"/>
  <c r="G2112" i="5"/>
  <c r="G2113" i="5"/>
  <c r="H2113" i="5" s="1"/>
  <c r="I2113" i="5" s="1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H2129" i="5" s="1"/>
  <c r="I2129" i="5" s="1"/>
  <c r="G2130" i="5"/>
  <c r="G2131" i="5"/>
  <c r="G2132" i="5"/>
  <c r="G2133" i="5"/>
  <c r="G2134" i="5"/>
  <c r="H2134" i="5" s="1"/>
  <c r="I2134" i="5" s="1"/>
  <c r="G2135" i="5"/>
  <c r="G2136" i="5"/>
  <c r="G2137" i="5"/>
  <c r="G2138" i="5"/>
  <c r="G2139" i="5"/>
  <c r="G2140" i="5"/>
  <c r="H2140" i="5" s="1"/>
  <c r="I2140" i="5" s="1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H2153" i="5" s="1"/>
  <c r="I2153" i="5" s="1"/>
  <c r="G2154" i="5"/>
  <c r="G2155" i="5"/>
  <c r="G2156" i="5"/>
  <c r="G2157" i="5"/>
  <c r="G2158" i="5"/>
  <c r="H2158" i="5" s="1"/>
  <c r="I2158" i="5" s="1"/>
  <c r="G2159" i="5"/>
  <c r="G2160" i="5"/>
  <c r="G2161" i="5"/>
  <c r="G2162" i="5"/>
  <c r="G2163" i="5"/>
  <c r="G2164" i="5"/>
  <c r="H2164" i="5" s="1"/>
  <c r="I2164" i="5" s="1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H2212" i="5" s="1"/>
  <c r="I2212" i="5" s="1"/>
  <c r="G2213" i="5"/>
  <c r="G2214" i="5"/>
  <c r="G2215" i="5"/>
  <c r="G2216" i="5"/>
  <c r="G2217" i="5"/>
  <c r="G2218" i="5"/>
  <c r="H2218" i="5" s="1"/>
  <c r="I2218" i="5" s="1"/>
  <c r="G2219" i="5"/>
  <c r="G2220" i="5"/>
  <c r="G2221" i="5"/>
  <c r="G2222" i="5"/>
  <c r="G2223" i="5"/>
  <c r="G2224" i="5"/>
  <c r="H2224" i="5" s="1"/>
  <c r="I2224" i="5" s="1"/>
  <c r="G2225" i="5"/>
  <c r="G2226" i="5"/>
  <c r="G2227" i="5"/>
  <c r="G2228" i="5"/>
  <c r="G2229" i="5"/>
  <c r="G2230" i="5"/>
  <c r="G2231" i="5"/>
  <c r="G2232" i="5"/>
  <c r="H2232" i="5" s="1"/>
  <c r="I2232" i="5" s="1"/>
  <c r="G2233" i="5"/>
  <c r="G2234" i="5"/>
  <c r="G2235" i="5"/>
  <c r="G2236" i="5"/>
  <c r="G2237" i="5"/>
  <c r="G2238" i="5"/>
  <c r="G2239" i="5"/>
  <c r="G2240" i="5"/>
  <c r="G2241" i="5"/>
  <c r="H2241" i="5" s="1"/>
  <c r="I2241" i="5" s="1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H2253" i="5" s="1"/>
  <c r="I2253" i="5" s="1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H2268" i="5" s="1"/>
  <c r="I2268" i="5" s="1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H2313" i="5" s="1"/>
  <c r="I2313" i="5" s="1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H2325" i="5" s="1"/>
  <c r="I2325" i="5" s="1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H2337" i="5" s="1"/>
  <c r="I2337" i="5" s="1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H2349" i="5" s="1"/>
  <c r="I2349" i="5" s="1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H2376" i="5" s="1"/>
  <c r="I2376" i="5" s="1"/>
  <c r="G2377" i="5"/>
  <c r="G2378" i="5"/>
  <c r="G2379" i="5"/>
  <c r="H2379" i="5" s="1"/>
  <c r="I2379" i="5" s="1"/>
  <c r="G2380" i="5"/>
  <c r="G2381" i="5"/>
  <c r="G2382" i="5"/>
  <c r="G2383" i="5"/>
  <c r="G2384" i="5"/>
  <c r="G2385" i="5"/>
  <c r="G2386" i="5"/>
  <c r="G2387" i="5"/>
  <c r="G2388" i="5"/>
  <c r="H2388" i="5" s="1"/>
  <c r="I2388" i="5" s="1"/>
  <c r="G2389" i="5"/>
  <c r="G2390" i="5"/>
  <c r="G2391" i="5"/>
  <c r="H2391" i="5" s="1"/>
  <c r="I2391" i="5" s="1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H2420" i="5" s="1"/>
  <c r="I2420" i="5" s="1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H2433" i="5" s="1"/>
  <c r="I2433" i="5" s="1"/>
  <c r="G2434" i="5"/>
  <c r="G2435" i="5"/>
  <c r="G2436" i="5"/>
  <c r="G2437" i="5"/>
  <c r="G2438" i="5"/>
  <c r="G2439" i="5"/>
  <c r="G2440" i="5"/>
  <c r="G2441" i="5"/>
  <c r="G2442" i="5"/>
  <c r="G2443" i="5"/>
  <c r="G2444" i="5"/>
  <c r="H2444" i="5" s="1"/>
  <c r="I2444" i="5" s="1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H2457" i="5" s="1"/>
  <c r="I2457" i="5" s="1"/>
  <c r="G2458" i="5"/>
  <c r="G2459" i="5"/>
  <c r="G2460" i="5"/>
  <c r="H2460" i="5" s="1"/>
  <c r="I2460" i="5" s="1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H2492" i="5" s="1"/>
  <c r="I2492" i="5" s="1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H2516" i="5" s="1"/>
  <c r="I2516" i="5" s="1"/>
  <c r="G2517" i="5"/>
  <c r="G2518" i="5"/>
  <c r="G2519" i="5"/>
  <c r="H2519" i="5" s="1"/>
  <c r="I2519" i="5" s="1"/>
  <c r="G2520" i="5"/>
  <c r="H2520" i="5" s="1"/>
  <c r="I2520" i="5" s="1"/>
  <c r="G2521" i="5"/>
  <c r="G2522" i="5"/>
  <c r="G2523" i="5"/>
  <c r="G2524" i="5"/>
  <c r="G2525" i="5"/>
  <c r="G2526" i="5"/>
  <c r="G2527" i="5"/>
  <c r="G2528" i="5"/>
  <c r="G2529" i="5"/>
  <c r="G2530" i="5"/>
  <c r="G2531" i="5"/>
  <c r="H2531" i="5" s="1"/>
  <c r="I2531" i="5" s="1"/>
  <c r="G2532" i="5"/>
  <c r="G2533" i="5"/>
  <c r="G2534" i="5"/>
  <c r="G2535" i="5"/>
  <c r="G2536" i="5"/>
  <c r="G2537" i="5"/>
  <c r="G2538" i="5"/>
  <c r="G2539" i="5"/>
  <c r="G2540" i="5"/>
  <c r="H2540" i="5" s="1"/>
  <c r="I2540" i="5" s="1"/>
  <c r="G2541" i="5"/>
  <c r="G2542" i="5"/>
  <c r="G2543" i="5"/>
  <c r="G2544" i="5"/>
  <c r="G2545" i="5"/>
  <c r="G2546" i="5"/>
  <c r="G2547" i="5"/>
  <c r="H2547" i="5" s="1"/>
  <c r="I2547" i="5" s="1"/>
  <c r="G2548" i="5"/>
  <c r="G2549" i="5"/>
  <c r="H2549" i="5" s="1"/>
  <c r="I2549" i="5" s="1"/>
  <c r="G2550" i="5"/>
  <c r="G2551" i="5"/>
  <c r="G2552" i="5"/>
  <c r="G2553" i="5"/>
  <c r="G2554" i="5"/>
  <c r="G2555" i="5"/>
  <c r="H2555" i="5" s="1"/>
  <c r="I2555" i="5" s="1"/>
  <c r="G2556" i="5"/>
  <c r="H2556" i="5" s="1"/>
  <c r="I2556" i="5" s="1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H2579" i="5" s="1"/>
  <c r="I2579" i="5" s="1"/>
  <c r="G2580" i="5"/>
  <c r="G2581" i="5"/>
  <c r="G2582" i="5"/>
  <c r="G2583" i="5"/>
  <c r="G2584" i="5"/>
  <c r="G2585" i="5"/>
  <c r="G2586" i="5"/>
  <c r="G2587" i="5"/>
  <c r="G2588" i="5"/>
  <c r="H2588" i="5" s="1"/>
  <c r="I2588" i="5" s="1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H2600" i="5" s="1"/>
  <c r="I2600" i="5" s="1"/>
  <c r="G2601" i="5"/>
  <c r="G2602" i="5"/>
  <c r="G2603" i="5"/>
  <c r="H2603" i="5" s="1"/>
  <c r="I2603" i="5" s="1"/>
  <c r="G2604" i="5"/>
  <c r="G2605" i="5"/>
  <c r="G2606" i="5"/>
  <c r="G2607" i="5"/>
  <c r="G2608" i="5"/>
  <c r="G2609" i="5"/>
  <c r="G2610" i="5"/>
  <c r="G2611" i="5"/>
  <c r="G2612" i="5"/>
  <c r="H2612" i="5" s="1"/>
  <c r="I2612" i="5" s="1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H2624" i="5" s="1"/>
  <c r="I2624" i="5" s="1"/>
  <c r="G2625" i="5"/>
  <c r="G2626" i="5"/>
  <c r="G2627" i="5"/>
  <c r="H2627" i="5" s="1"/>
  <c r="I2627" i="5" s="1"/>
  <c r="G2628" i="5"/>
  <c r="H2628" i="5" s="1"/>
  <c r="I2628" i="5" s="1"/>
  <c r="G2629" i="5"/>
  <c r="G2630" i="5"/>
  <c r="G2631" i="5"/>
  <c r="G2632" i="5"/>
  <c r="G2633" i="5"/>
  <c r="G2634" i="5"/>
  <c r="G2635" i="5"/>
  <c r="G2636" i="5"/>
  <c r="G2637" i="5"/>
  <c r="G2638" i="5"/>
  <c r="G2639" i="5"/>
  <c r="H2639" i="5" s="1"/>
  <c r="I2639" i="5" s="1"/>
  <c r="G2640" i="5"/>
  <c r="G2641" i="5"/>
  <c r="H2641" i="5" s="1"/>
  <c r="I2641" i="5" s="1"/>
  <c r="G2642" i="5"/>
  <c r="G2643" i="5"/>
  <c r="G2644" i="5"/>
  <c r="G2645" i="5"/>
  <c r="H2645" i="5" s="1"/>
  <c r="I2645" i="5" s="1"/>
  <c r="G2646" i="5"/>
  <c r="G2647" i="5"/>
  <c r="G2648" i="5"/>
  <c r="H2648" i="5" s="1"/>
  <c r="I2648" i="5" s="1"/>
  <c r="G2649" i="5"/>
  <c r="H2649" i="5" s="1"/>
  <c r="I2649" i="5" s="1"/>
  <c r="G2650" i="5"/>
  <c r="G2651" i="5"/>
  <c r="G2652" i="5"/>
  <c r="G2653" i="5"/>
  <c r="H2653" i="5" s="1"/>
  <c r="I2653" i="5" s="1"/>
  <c r="G2654" i="5"/>
  <c r="G2655" i="5"/>
  <c r="G2656" i="5"/>
  <c r="G2657" i="5"/>
  <c r="H2657" i="5" s="1"/>
  <c r="I2657" i="5" s="1"/>
  <c r="G2658" i="5"/>
  <c r="G2659" i="5"/>
  <c r="H2659" i="5" s="1"/>
  <c r="I2659" i="5" s="1"/>
  <c r="G2660" i="5"/>
  <c r="H2660" i="5" s="1"/>
  <c r="I2660" i="5" s="1"/>
  <c r="G2661" i="5"/>
  <c r="H2661" i="5" s="1"/>
  <c r="I2661" i="5" s="1"/>
  <c r="G2662" i="5"/>
  <c r="G2663" i="5"/>
  <c r="H2663" i="5" s="1"/>
  <c r="I2663" i="5" s="1"/>
  <c r="G2664" i="5"/>
  <c r="G2665" i="5"/>
  <c r="H2665" i="5" s="1"/>
  <c r="I2665" i="5" s="1"/>
  <c r="G2666" i="5"/>
  <c r="G2667" i="5"/>
  <c r="G2668" i="5"/>
  <c r="G2669" i="5"/>
  <c r="G2670" i="5"/>
  <c r="G2671" i="5"/>
  <c r="G2672" i="5"/>
  <c r="G2673" i="5"/>
  <c r="H2673" i="5" s="1"/>
  <c r="I2673" i="5" s="1"/>
  <c r="G2674" i="5"/>
  <c r="G2675" i="5"/>
  <c r="G2676" i="5"/>
  <c r="G2677" i="5"/>
  <c r="G2678" i="5"/>
  <c r="G2679" i="5"/>
  <c r="G2680" i="5"/>
  <c r="G2681" i="5"/>
  <c r="G2682" i="5"/>
  <c r="G2683" i="5"/>
  <c r="H2683" i="5" s="1"/>
  <c r="I2683" i="5" s="1"/>
  <c r="G2684" i="5"/>
  <c r="G2685" i="5"/>
  <c r="G2686" i="5"/>
  <c r="G2687" i="5"/>
  <c r="G2688" i="5"/>
  <c r="G2689" i="5"/>
  <c r="H2689" i="5" s="1"/>
  <c r="I2689" i="5" s="1"/>
  <c r="G2690" i="5"/>
  <c r="G2691" i="5"/>
  <c r="G2692" i="5"/>
  <c r="G2693" i="5"/>
  <c r="H2693" i="5" s="1"/>
  <c r="I2693" i="5" s="1"/>
  <c r="G2694" i="5"/>
  <c r="G2695" i="5"/>
  <c r="H2695" i="5" s="1"/>
  <c r="I2695" i="5" s="1"/>
  <c r="G2696" i="5"/>
  <c r="H2696" i="5" s="1"/>
  <c r="I2696" i="5" s="1"/>
  <c r="G2697" i="5"/>
  <c r="H2697" i="5" s="1"/>
  <c r="I2697" i="5" s="1"/>
  <c r="G2698" i="5"/>
  <c r="G2699" i="5"/>
  <c r="H2699" i="5" s="1"/>
  <c r="I2699" i="5" s="1"/>
  <c r="G2700" i="5"/>
  <c r="G2701" i="5"/>
  <c r="H2701" i="5" s="1"/>
  <c r="I2701" i="5" s="1"/>
  <c r="G2702" i="5"/>
  <c r="G2703" i="5"/>
  <c r="H2703" i="5" s="1"/>
  <c r="I2703" i="5" s="1"/>
  <c r="G2704" i="5"/>
  <c r="G2705" i="5"/>
  <c r="G2706" i="5"/>
  <c r="G2707" i="5"/>
  <c r="G2708" i="5"/>
  <c r="H2708" i="5" s="1"/>
  <c r="I2708" i="5" s="1"/>
  <c r="G2709" i="5"/>
  <c r="H2709" i="5" s="1"/>
  <c r="I2709" i="5" s="1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H2725" i="5" s="1"/>
  <c r="I2725" i="5" s="1"/>
  <c r="G2726" i="5"/>
  <c r="G2727" i="5"/>
  <c r="G2728" i="5"/>
  <c r="G2729" i="5"/>
  <c r="H2729" i="5" s="1"/>
  <c r="I2729" i="5" s="1"/>
  <c r="G2730" i="5"/>
  <c r="G2731" i="5"/>
  <c r="H2731" i="5" s="1"/>
  <c r="I2731" i="5" s="1"/>
  <c r="G2732" i="5"/>
  <c r="H2732" i="5" s="1"/>
  <c r="I2732" i="5" s="1"/>
  <c r="G2733" i="5"/>
  <c r="H2733" i="5" s="1"/>
  <c r="I2733" i="5" s="1"/>
  <c r="G2734" i="5"/>
  <c r="G2735" i="5"/>
  <c r="H2735" i="5" s="1"/>
  <c r="I2735" i="5" s="1"/>
  <c r="G2736" i="5"/>
  <c r="G2737" i="5"/>
  <c r="H2737" i="5" s="1"/>
  <c r="I2737" i="5" s="1"/>
  <c r="G2738" i="5"/>
  <c r="G2739" i="5"/>
  <c r="G2740" i="5"/>
  <c r="G2741" i="5"/>
  <c r="G2742" i="5"/>
  <c r="G2743" i="5"/>
  <c r="G2744" i="5"/>
  <c r="H2744" i="5" s="1"/>
  <c r="I2744" i="5" s="1"/>
  <c r="G2745" i="5"/>
  <c r="H2745" i="5" s="1"/>
  <c r="I2745" i="5" s="1"/>
  <c r="G2746" i="5"/>
  <c r="G2747" i="5"/>
  <c r="G2748" i="5"/>
  <c r="G2749" i="5"/>
  <c r="G2750" i="5"/>
  <c r="G2751" i="5"/>
  <c r="G2752" i="5"/>
  <c r="G2753" i="5"/>
  <c r="G2754" i="5"/>
  <c r="G2755" i="5"/>
  <c r="H2755" i="5" s="1"/>
  <c r="I2755" i="5" s="1"/>
  <c r="G2756" i="5"/>
  <c r="G2757" i="5"/>
  <c r="G2758" i="5"/>
  <c r="G2759" i="5"/>
  <c r="G2760" i="5"/>
  <c r="G2761" i="5"/>
  <c r="H2761" i="5" s="1"/>
  <c r="I2761" i="5" s="1"/>
  <c r="G2762" i="5"/>
  <c r="G2763" i="5"/>
  <c r="G2764" i="5"/>
  <c r="G2765" i="5"/>
  <c r="H2765" i="5" s="1"/>
  <c r="I2765" i="5" s="1"/>
  <c r="G2766" i="5"/>
  <c r="G2767" i="5"/>
  <c r="H2767" i="5" s="1"/>
  <c r="I2767" i="5" s="1"/>
  <c r="G2768" i="5"/>
  <c r="H2768" i="5" s="1"/>
  <c r="I2768" i="5" s="1"/>
  <c r="G2769" i="5"/>
  <c r="H2769" i="5" s="1"/>
  <c r="I2769" i="5" s="1"/>
  <c r="G2770" i="5"/>
  <c r="G2771" i="5"/>
  <c r="H2771" i="5" s="1"/>
  <c r="I2771" i="5" s="1"/>
  <c r="G2772" i="5"/>
  <c r="G2773" i="5"/>
  <c r="H2773" i="5" s="1"/>
  <c r="I2773" i="5" s="1"/>
  <c r="G2774" i="5"/>
  <c r="G2775" i="5"/>
  <c r="H2775" i="5" s="1"/>
  <c r="I2775" i="5" s="1"/>
  <c r="G2776" i="5"/>
  <c r="G2777" i="5"/>
  <c r="G2778" i="5"/>
  <c r="G2779" i="5"/>
  <c r="G2780" i="5"/>
  <c r="H2780" i="5" s="1"/>
  <c r="I2780" i="5" s="1"/>
  <c r="G2781" i="5"/>
  <c r="H2781" i="5" s="1"/>
  <c r="I2781" i="5" s="1"/>
  <c r="G2782" i="5"/>
  <c r="G2783" i="5"/>
  <c r="G2784" i="5"/>
  <c r="G2785" i="5"/>
  <c r="G2786" i="5"/>
  <c r="G2787" i="5"/>
  <c r="G2788" i="5"/>
  <c r="G2789" i="5"/>
  <c r="G2790" i="5"/>
  <c r="G2791" i="5"/>
  <c r="H2791" i="5" s="1"/>
  <c r="I2791" i="5" s="1"/>
  <c r="G2792" i="5"/>
  <c r="G2793" i="5"/>
  <c r="G2794" i="5"/>
  <c r="G2795" i="5"/>
  <c r="G2796" i="5"/>
  <c r="G2797" i="5"/>
  <c r="H2797" i="5" s="1"/>
  <c r="I2797" i="5" s="1"/>
  <c r="G2798" i="5"/>
  <c r="G2799" i="5"/>
  <c r="G2800" i="5"/>
  <c r="G2801" i="5"/>
  <c r="H2801" i="5" s="1"/>
  <c r="I2801" i="5" s="1"/>
  <c r="G2802" i="5"/>
  <c r="G2803" i="5"/>
  <c r="G2804" i="5"/>
  <c r="H2804" i="5" s="1"/>
  <c r="I2804" i="5" s="1"/>
  <c r="G2805" i="5"/>
  <c r="H2805" i="5" s="1"/>
  <c r="I2805" i="5" s="1"/>
  <c r="G2806" i="5"/>
  <c r="G2807" i="5"/>
  <c r="H2807" i="5" s="1"/>
  <c r="I2807" i="5" s="1"/>
  <c r="G2808" i="5"/>
  <c r="G2809" i="5"/>
  <c r="H2809" i="5" s="1"/>
  <c r="I2809" i="5" s="1"/>
  <c r="G2810" i="5"/>
  <c r="G2811" i="5"/>
  <c r="H2811" i="5" s="1"/>
  <c r="I2811" i="5" s="1"/>
  <c r="G2812" i="5"/>
  <c r="G2813" i="5"/>
  <c r="G2814" i="5"/>
  <c r="G2815" i="5"/>
  <c r="G2816" i="5"/>
  <c r="H2816" i="5" s="1"/>
  <c r="I2816" i="5" s="1"/>
  <c r="G2817" i="5"/>
  <c r="H2817" i="5" s="1"/>
  <c r="I2817" i="5" s="1"/>
  <c r="G2818" i="5"/>
  <c r="G2819" i="5"/>
  <c r="H2819" i="5" s="1"/>
  <c r="I2819" i="5" s="1"/>
  <c r="G2820" i="5"/>
  <c r="G2821" i="5"/>
  <c r="G2822" i="5"/>
  <c r="G2823" i="5"/>
  <c r="G2824" i="5"/>
  <c r="G2825" i="5"/>
  <c r="G2826" i="5"/>
  <c r="G2827" i="5"/>
  <c r="G2828" i="5"/>
  <c r="G2829" i="5"/>
  <c r="G2830" i="5"/>
  <c r="G2831" i="5"/>
  <c r="G2832" i="5"/>
  <c r="G2833" i="5"/>
  <c r="H2833" i="5" s="1"/>
  <c r="I2833" i="5" s="1"/>
  <c r="G2834" i="5"/>
  <c r="G2835" i="5"/>
  <c r="G2836" i="5"/>
  <c r="G2837" i="5"/>
  <c r="H2837" i="5" s="1"/>
  <c r="I2837" i="5" s="1"/>
  <c r="G2838" i="5"/>
  <c r="G2839" i="5"/>
  <c r="G2840" i="5"/>
  <c r="H2840" i="5" s="1"/>
  <c r="I2840" i="5" s="1"/>
  <c r="G2841" i="5"/>
  <c r="G2842" i="5"/>
  <c r="G2843" i="5"/>
  <c r="H2843" i="5" s="1"/>
  <c r="I2843" i="5" s="1"/>
  <c r="G2844" i="5"/>
  <c r="G2845" i="5"/>
  <c r="H2845" i="5" s="1"/>
  <c r="I2845" i="5" s="1"/>
  <c r="G2846" i="5"/>
  <c r="G2847" i="5"/>
  <c r="G2848" i="5"/>
  <c r="G2849" i="5"/>
  <c r="G2850" i="5"/>
  <c r="G2851" i="5"/>
  <c r="G2852" i="5"/>
  <c r="H2852" i="5" s="1"/>
  <c r="I2852" i="5" s="1"/>
  <c r="G2853" i="5"/>
  <c r="H2853" i="5" s="1"/>
  <c r="I2853" i="5" s="1"/>
  <c r="G2854" i="5"/>
  <c r="G2855" i="5"/>
  <c r="H2855" i="5" s="1"/>
  <c r="I2855" i="5" s="1"/>
  <c r="G2856" i="5"/>
  <c r="G2857" i="5"/>
  <c r="G2858" i="5"/>
  <c r="G2859" i="5"/>
  <c r="G2860" i="5"/>
  <c r="G2861" i="5"/>
  <c r="G2862" i="5"/>
  <c r="G2863" i="5"/>
  <c r="G2864" i="5"/>
  <c r="G2865" i="5"/>
  <c r="G2866" i="5"/>
  <c r="G2867" i="5"/>
  <c r="G2868" i="5"/>
  <c r="G2869" i="5"/>
  <c r="H2869" i="5" s="1"/>
  <c r="I2869" i="5" s="1"/>
  <c r="G2870" i="5"/>
  <c r="G2871" i="5"/>
  <c r="G2872" i="5"/>
  <c r="G2873" i="5"/>
  <c r="H2873" i="5" s="1"/>
  <c r="I2873" i="5" s="1"/>
  <c r="G2874" i="5"/>
  <c r="G2875" i="5"/>
  <c r="H2875" i="5" s="1"/>
  <c r="I2875" i="5" s="1"/>
  <c r="G2876" i="5"/>
  <c r="H2876" i="5" s="1"/>
  <c r="I2876" i="5" s="1"/>
  <c r="G2877" i="5"/>
  <c r="G2878" i="5"/>
  <c r="G2879" i="5"/>
  <c r="H2879" i="5" s="1"/>
  <c r="I2879" i="5" s="1"/>
  <c r="G2880" i="5"/>
  <c r="G2881" i="5"/>
  <c r="H2881" i="5" s="1"/>
  <c r="I2881" i="5" s="1"/>
  <c r="G2882" i="5"/>
  <c r="G2883" i="5"/>
  <c r="H2883" i="5" s="1"/>
  <c r="I2883" i="5" s="1"/>
  <c r="G2884" i="5"/>
  <c r="G2885" i="5"/>
  <c r="G2886" i="5"/>
  <c r="G2887" i="5"/>
  <c r="G2888" i="5"/>
  <c r="H2888" i="5" s="1"/>
  <c r="I2888" i="5" s="1"/>
  <c r="G2889" i="5"/>
  <c r="H2889" i="5" s="1"/>
  <c r="I2889" i="5" s="1"/>
  <c r="G2890" i="5"/>
  <c r="G2891" i="5"/>
  <c r="H2891" i="5" s="1"/>
  <c r="I2891" i="5" s="1"/>
  <c r="G2892" i="5"/>
  <c r="G2893" i="5"/>
  <c r="G2894" i="5"/>
  <c r="G2895" i="5"/>
  <c r="H2895" i="5" s="1"/>
  <c r="I2895" i="5" s="1"/>
  <c r="G2896" i="5"/>
  <c r="G2897" i="5"/>
  <c r="G2898" i="5"/>
  <c r="G2899" i="5"/>
  <c r="G2900" i="5"/>
  <c r="G2901" i="5"/>
  <c r="G2902" i="5"/>
  <c r="G2903" i="5"/>
  <c r="G2904" i="5"/>
  <c r="G2905" i="5"/>
  <c r="H2905" i="5" s="1"/>
  <c r="I2905" i="5" s="1"/>
  <c r="G2906" i="5"/>
  <c r="G2907" i="5"/>
  <c r="G2908" i="5"/>
  <c r="G2909" i="5"/>
  <c r="H2909" i="5" s="1"/>
  <c r="I2909" i="5" s="1"/>
  <c r="G2910" i="5"/>
  <c r="G2911" i="5"/>
  <c r="H2911" i="5" s="1"/>
  <c r="I2911" i="5" s="1"/>
  <c r="G2912" i="5"/>
  <c r="H2912" i="5" s="1"/>
  <c r="I2912" i="5" s="1"/>
  <c r="G2913" i="5"/>
  <c r="G2914" i="5"/>
  <c r="G2915" i="5"/>
  <c r="H2915" i="5" s="1"/>
  <c r="I2915" i="5" s="1"/>
  <c r="G2916" i="5"/>
  <c r="G2917" i="5"/>
  <c r="H2917" i="5" s="1"/>
  <c r="I2917" i="5" s="1"/>
  <c r="G2918" i="5"/>
  <c r="G2919" i="5"/>
  <c r="G2920" i="5"/>
  <c r="G2921" i="5"/>
  <c r="G2922" i="5"/>
  <c r="G2923" i="5"/>
  <c r="G2924" i="5"/>
  <c r="G2925" i="5"/>
  <c r="H2925" i="5" s="1"/>
  <c r="I2925" i="5" s="1"/>
  <c r="G2926" i="5"/>
  <c r="G2927" i="5"/>
  <c r="H2927" i="5" s="1"/>
  <c r="I2927" i="5" s="1"/>
  <c r="G2928" i="5"/>
  <c r="G2929" i="5"/>
  <c r="G2930" i="5"/>
  <c r="G2931" i="5"/>
  <c r="H2931" i="5" s="1"/>
  <c r="I2931" i="5" s="1"/>
  <c r="G2932" i="5"/>
  <c r="G2933" i="5"/>
  <c r="G2934" i="5"/>
  <c r="G2935" i="5"/>
  <c r="G2936" i="5"/>
  <c r="G2937" i="5"/>
  <c r="G2938" i="5"/>
  <c r="G2939" i="5"/>
  <c r="G2940" i="5"/>
  <c r="G2941" i="5"/>
  <c r="H2941" i="5" s="1"/>
  <c r="I2941" i="5" s="1"/>
  <c r="G2942" i="5"/>
  <c r="G2943" i="5"/>
  <c r="G2944" i="5"/>
  <c r="G2945" i="5"/>
  <c r="H2945" i="5" s="1"/>
  <c r="I2945" i="5" s="1"/>
  <c r="G2946" i="5"/>
  <c r="G2947" i="5"/>
  <c r="H2947" i="5" s="1"/>
  <c r="I2947" i="5" s="1"/>
  <c r="G2948" i="5"/>
  <c r="H2948" i="5" s="1"/>
  <c r="I2948" i="5" s="1"/>
  <c r="G2949" i="5"/>
  <c r="G2950" i="5"/>
  <c r="G2951" i="5"/>
  <c r="H2951" i="5" s="1"/>
  <c r="I2951" i="5" s="1"/>
  <c r="G2952" i="5"/>
  <c r="G2953" i="5"/>
  <c r="H2953" i="5" s="1"/>
  <c r="I2953" i="5" s="1"/>
  <c r="G2954" i="5"/>
  <c r="G2955" i="5"/>
  <c r="G2956" i="5"/>
  <c r="G2957" i="5"/>
  <c r="G2958" i="5"/>
  <c r="G2959" i="5"/>
  <c r="G2960" i="5"/>
  <c r="H2960" i="5" s="1"/>
  <c r="I2960" i="5" s="1"/>
  <c r="G2961" i="5"/>
  <c r="H2961" i="5" s="1"/>
  <c r="I2961" i="5" s="1"/>
  <c r="G2962" i="5"/>
  <c r="G2963" i="5"/>
  <c r="H2963" i="5" s="1"/>
  <c r="I2963" i="5" s="1"/>
  <c r="G2964" i="5"/>
  <c r="G2965" i="5"/>
  <c r="G2966" i="5"/>
  <c r="G2967" i="5"/>
  <c r="G2968" i="5"/>
  <c r="G2969" i="5"/>
  <c r="G2970" i="5"/>
  <c r="G2971" i="5"/>
  <c r="G2972" i="5"/>
  <c r="G2973" i="5"/>
  <c r="G2974" i="5"/>
  <c r="G2975" i="5"/>
  <c r="G2976" i="5"/>
  <c r="G2977" i="5"/>
  <c r="H2977" i="5" s="1"/>
  <c r="I2977" i="5" s="1"/>
  <c r="G2978" i="5"/>
  <c r="G2979" i="5"/>
  <c r="G2980" i="5"/>
  <c r="G2981" i="5"/>
  <c r="H2981" i="5" s="1"/>
  <c r="I2981" i="5" s="1"/>
  <c r="G2982" i="5"/>
  <c r="G2983" i="5"/>
  <c r="H2983" i="5" s="1"/>
  <c r="I2983" i="5" s="1"/>
  <c r="G2984" i="5"/>
  <c r="H2984" i="5" s="1"/>
  <c r="I2984" i="5" s="1"/>
  <c r="G2985" i="5"/>
  <c r="G2986" i="5"/>
  <c r="G2987" i="5"/>
  <c r="H2987" i="5" s="1"/>
  <c r="I2987" i="5" s="1"/>
  <c r="G2988" i="5"/>
  <c r="G2989" i="5"/>
  <c r="H2989" i="5" s="1"/>
  <c r="I2989" i="5" s="1"/>
  <c r="G2990" i="5"/>
  <c r="G2991" i="5"/>
  <c r="G2992" i="5"/>
  <c r="G2993" i="5"/>
  <c r="G2994" i="5"/>
  <c r="G2995" i="5"/>
  <c r="G2996" i="5"/>
  <c r="H2996" i="5" s="1"/>
  <c r="I2996" i="5" s="1"/>
  <c r="G2997" i="5"/>
  <c r="H2997" i="5" s="1"/>
  <c r="I2997" i="5" s="1"/>
  <c r="G2998" i="5"/>
  <c r="G2999" i="5"/>
  <c r="H2999" i="5" s="1"/>
  <c r="I2999" i="5" s="1"/>
  <c r="G3000" i="5"/>
  <c r="G3001" i="5"/>
  <c r="G3002" i="5"/>
  <c r="G3003" i="5"/>
  <c r="G3004" i="5"/>
  <c r="G3005" i="5"/>
  <c r="G3006" i="5"/>
  <c r="G3007" i="5"/>
  <c r="G3008" i="5"/>
  <c r="G3009" i="5"/>
  <c r="G3010" i="5"/>
  <c r="G3011" i="5"/>
  <c r="G3012" i="5"/>
  <c r="G3013" i="5"/>
  <c r="H3013" i="5" s="1"/>
  <c r="I3013" i="5" s="1"/>
  <c r="G3014" i="5"/>
  <c r="G3015" i="5"/>
  <c r="G3016" i="5"/>
  <c r="G3017" i="5"/>
  <c r="H3017" i="5" s="1"/>
  <c r="I3017" i="5" s="1"/>
  <c r="G3018" i="5"/>
  <c r="G3019" i="5"/>
  <c r="H3019" i="5" s="1"/>
  <c r="I3019" i="5" s="1"/>
  <c r="G3020" i="5"/>
  <c r="H3020" i="5" s="1"/>
  <c r="I3020" i="5" s="1"/>
  <c r="G3021" i="5"/>
  <c r="G3022" i="5"/>
  <c r="G3023" i="5"/>
  <c r="H3023" i="5" s="1"/>
  <c r="I3023" i="5" s="1"/>
  <c r="G3024" i="5"/>
  <c r="G3025" i="5"/>
  <c r="H3025" i="5" s="1"/>
  <c r="I3025" i="5" s="1"/>
  <c r="G3026" i="5"/>
  <c r="G3027" i="5"/>
  <c r="H3027" i="5" s="1"/>
  <c r="I3027" i="5" s="1"/>
  <c r="G3028" i="5"/>
  <c r="G3029" i="5"/>
  <c r="G3030" i="5"/>
  <c r="G3031" i="5"/>
  <c r="G3032" i="5"/>
  <c r="H3032" i="5" s="1"/>
  <c r="I3032" i="5" s="1"/>
  <c r="G3033" i="5"/>
  <c r="G3034" i="5"/>
  <c r="G3035" i="5"/>
  <c r="H3035" i="5" s="1"/>
  <c r="I3035" i="5" s="1"/>
  <c r="G3036" i="5"/>
  <c r="G3037" i="5"/>
  <c r="G3038" i="5"/>
  <c r="G3039" i="5"/>
  <c r="G3040" i="5"/>
  <c r="G3041" i="5"/>
  <c r="G3042" i="5"/>
  <c r="G3043" i="5"/>
  <c r="G3044" i="5"/>
  <c r="G3045" i="5"/>
  <c r="G3046" i="5"/>
  <c r="G3047" i="5"/>
  <c r="G3048" i="5"/>
  <c r="G3049" i="5"/>
  <c r="H3049" i="5" s="1"/>
  <c r="I3049" i="5" s="1"/>
  <c r="G3050" i="5"/>
  <c r="G3051" i="5"/>
  <c r="G3052" i="5"/>
  <c r="G3053" i="5"/>
  <c r="G3054" i="5"/>
  <c r="G3055" i="5"/>
  <c r="G3056" i="5"/>
  <c r="H3056" i="5" s="1"/>
  <c r="I3056" i="5" s="1"/>
  <c r="G3057" i="5"/>
  <c r="G3058" i="5"/>
  <c r="G3059" i="5"/>
  <c r="G3060" i="5"/>
  <c r="H3060" i="5" s="1"/>
  <c r="I3060" i="5" s="1"/>
  <c r="G3061" i="5"/>
  <c r="G3062" i="5"/>
  <c r="G3063" i="5"/>
  <c r="H3063" i="5" s="1"/>
  <c r="I3063" i="5" s="1"/>
  <c r="G3064" i="5"/>
  <c r="G3065" i="5"/>
  <c r="G3066" i="5"/>
  <c r="G3067" i="5"/>
  <c r="G3068" i="5"/>
  <c r="H3068" i="5" s="1"/>
  <c r="I3068" i="5" s="1"/>
  <c r="G3069" i="5"/>
  <c r="H3069" i="5" s="1"/>
  <c r="I3069" i="5" s="1"/>
  <c r="G3070" i="5"/>
  <c r="H3070" i="5" s="1"/>
  <c r="I3070" i="5" s="1"/>
  <c r="G3071" i="5"/>
  <c r="G3072" i="5"/>
  <c r="H3072" i="5" s="1"/>
  <c r="I3072" i="5" s="1"/>
  <c r="G3073" i="5"/>
  <c r="G3074" i="5"/>
  <c r="G3075" i="5"/>
  <c r="G3076" i="5"/>
  <c r="G3077" i="5"/>
  <c r="G3078" i="5"/>
  <c r="G3079" i="5"/>
  <c r="G3080" i="5"/>
  <c r="G3081" i="5"/>
  <c r="G3082" i="5"/>
  <c r="G3083" i="5"/>
  <c r="G3084" i="5"/>
  <c r="G3085" i="5"/>
  <c r="G3086" i="5"/>
  <c r="G3087" i="5"/>
  <c r="G3088" i="5"/>
  <c r="G3089" i="5"/>
  <c r="G3090" i="5"/>
  <c r="G3091" i="5"/>
  <c r="G3092" i="5"/>
  <c r="H3092" i="5" s="1"/>
  <c r="I3092" i="5" s="1"/>
  <c r="G3093" i="5"/>
  <c r="G3094" i="5"/>
  <c r="G3095" i="5"/>
  <c r="G3096" i="5"/>
  <c r="H3096" i="5" s="1"/>
  <c r="I3096" i="5" s="1"/>
  <c r="G3097" i="5"/>
  <c r="G3098" i="5"/>
  <c r="G3099" i="5"/>
  <c r="G3100" i="5"/>
  <c r="G3101" i="5"/>
  <c r="G3102" i="5"/>
  <c r="G3103" i="5"/>
  <c r="G3104" i="5"/>
  <c r="G3105" i="5"/>
  <c r="H3105" i="5" s="1"/>
  <c r="I3105" i="5" s="1"/>
  <c r="G3106" i="5"/>
  <c r="H3106" i="5" s="1"/>
  <c r="I3106" i="5" s="1"/>
  <c r="G3107" i="5"/>
  <c r="G3108" i="5"/>
  <c r="H3108" i="5" s="1"/>
  <c r="I3108" i="5" s="1"/>
  <c r="G3109" i="5"/>
  <c r="G3110" i="5"/>
  <c r="G3111" i="5"/>
  <c r="H3111" i="5" s="1"/>
  <c r="I3111" i="5" s="1"/>
  <c r="G3112" i="5"/>
  <c r="H3112" i="5" s="1"/>
  <c r="I3112" i="5" s="1"/>
  <c r="G3113" i="5"/>
  <c r="G3114" i="5"/>
  <c r="G3115" i="5"/>
  <c r="G3116" i="5"/>
  <c r="G3117" i="5"/>
  <c r="G3118" i="5"/>
  <c r="H3118" i="5" s="1"/>
  <c r="I3118" i="5" s="1"/>
  <c r="G3119" i="5"/>
  <c r="G3120" i="5"/>
  <c r="G3121" i="5"/>
  <c r="G3122" i="5"/>
  <c r="G3123" i="5"/>
  <c r="G3124" i="5"/>
  <c r="G3125" i="5"/>
  <c r="G3126" i="5"/>
  <c r="G3127" i="5"/>
  <c r="G3128" i="5"/>
  <c r="H3128" i="5" s="1"/>
  <c r="I3128" i="5" s="1"/>
  <c r="G3129" i="5"/>
  <c r="G3130" i="5"/>
  <c r="G3131" i="5"/>
  <c r="G3132" i="5"/>
  <c r="H3132" i="5" s="1"/>
  <c r="I3132" i="5" s="1"/>
  <c r="G3133" i="5"/>
  <c r="G3134" i="5"/>
  <c r="G3135" i="5"/>
  <c r="G3136" i="5"/>
  <c r="G3137" i="5"/>
  <c r="G3138" i="5"/>
  <c r="G3139" i="5"/>
  <c r="G3140" i="5"/>
  <c r="H3140" i="5" s="1"/>
  <c r="I3140" i="5" s="1"/>
  <c r="G3141" i="5"/>
  <c r="H3141" i="5" s="1"/>
  <c r="I3141" i="5" s="1"/>
  <c r="G3142" i="5"/>
  <c r="H3142" i="5" s="1"/>
  <c r="I3142" i="5" s="1"/>
  <c r="G3143" i="5"/>
  <c r="G3144" i="5"/>
  <c r="H3144" i="5" s="1"/>
  <c r="I3144" i="5" s="1"/>
  <c r="G3145" i="5"/>
  <c r="G3146" i="5"/>
  <c r="G3147" i="5"/>
  <c r="G3148" i="5"/>
  <c r="H3148" i="5" s="1"/>
  <c r="I3148" i="5" s="1"/>
  <c r="G3149" i="5"/>
  <c r="G3150" i="5"/>
  <c r="G3151" i="5"/>
  <c r="G3152" i="5"/>
  <c r="G3153" i="5"/>
  <c r="G3154" i="5"/>
  <c r="G3155" i="5"/>
  <c r="G3156" i="5"/>
  <c r="G3157" i="5"/>
  <c r="G3158" i="5"/>
  <c r="G3159" i="5"/>
  <c r="G3160" i="5"/>
  <c r="G3161" i="5"/>
  <c r="G3162" i="5"/>
  <c r="G3163" i="5"/>
  <c r="G3164" i="5"/>
  <c r="H3164" i="5" s="1"/>
  <c r="I3164" i="5" s="1"/>
  <c r="G3165" i="5"/>
  <c r="G3166" i="5"/>
  <c r="G3167" i="5"/>
  <c r="G3168" i="5"/>
  <c r="H3168" i="5" s="1"/>
  <c r="I3168" i="5" s="1"/>
  <c r="G3169" i="5"/>
  <c r="G3170" i="5"/>
  <c r="G3171" i="5"/>
  <c r="G3172" i="5"/>
  <c r="G3173" i="5"/>
  <c r="G3174" i="5"/>
  <c r="G3175" i="5"/>
  <c r="G3176" i="5"/>
  <c r="G3177" i="5"/>
  <c r="H3177" i="5" s="1"/>
  <c r="I3177" i="5" s="1"/>
  <c r="G3178" i="5"/>
  <c r="H3178" i="5" s="1"/>
  <c r="I3178" i="5" s="1"/>
  <c r="G3179" i="5"/>
  <c r="G3180" i="5"/>
  <c r="H3180" i="5" s="1"/>
  <c r="I3180" i="5" s="1"/>
  <c r="G3181" i="5"/>
  <c r="G3182" i="5"/>
  <c r="G3183" i="5"/>
  <c r="G3184" i="5"/>
  <c r="H3184" i="5" s="1"/>
  <c r="I3184" i="5" s="1"/>
  <c r="G3185" i="5"/>
  <c r="G3186" i="5"/>
  <c r="G3187" i="5"/>
  <c r="G3188" i="5"/>
  <c r="G3189" i="5"/>
  <c r="G3190" i="5"/>
  <c r="H3190" i="5" s="1"/>
  <c r="I3190" i="5" s="1"/>
  <c r="G3191" i="5"/>
  <c r="G3192" i="5"/>
  <c r="G3193" i="5"/>
  <c r="G3194" i="5"/>
  <c r="G3195" i="5"/>
  <c r="G3196" i="5"/>
  <c r="G3197" i="5"/>
  <c r="G3198" i="5"/>
  <c r="G3199" i="5"/>
  <c r="G3200" i="5"/>
  <c r="H3200" i="5" s="1"/>
  <c r="I3200" i="5" s="1"/>
  <c r="G3201" i="5"/>
  <c r="G3202" i="5"/>
  <c r="G3203" i="5"/>
  <c r="G3204" i="5"/>
  <c r="H3204" i="5" s="1"/>
  <c r="I3204" i="5" s="1"/>
  <c r="G3205" i="5"/>
  <c r="G3206" i="5"/>
  <c r="G3207" i="5"/>
  <c r="H3207" i="5" s="1"/>
  <c r="I3207" i="5" s="1"/>
  <c r="G3208" i="5"/>
  <c r="G3209" i="5"/>
  <c r="G3210" i="5"/>
  <c r="G3211" i="5"/>
  <c r="G3212" i="5"/>
  <c r="H3212" i="5" s="1"/>
  <c r="I3212" i="5" s="1"/>
  <c r="G3213" i="5"/>
  <c r="H3213" i="5" s="1"/>
  <c r="I3213" i="5" s="1"/>
  <c r="G3214" i="5"/>
  <c r="H3214" i="5" s="1"/>
  <c r="I3214" i="5" s="1"/>
  <c r="G3215" i="5"/>
  <c r="G3216" i="5"/>
  <c r="H3216" i="5" s="1"/>
  <c r="I3216" i="5" s="1"/>
  <c r="G3217" i="5"/>
  <c r="G3218" i="5"/>
  <c r="G3219" i="5"/>
  <c r="G3220" i="5"/>
  <c r="H3220" i="5" s="1"/>
  <c r="I3220" i="5" s="1"/>
  <c r="G3221" i="5"/>
  <c r="G3222" i="5"/>
  <c r="G3223" i="5"/>
  <c r="G3224" i="5"/>
  <c r="G3225" i="5"/>
  <c r="G3226" i="5"/>
  <c r="G3227" i="5"/>
  <c r="G3228" i="5"/>
  <c r="G3229" i="5"/>
  <c r="G3230" i="5"/>
  <c r="G3231" i="5"/>
  <c r="G3232" i="5"/>
  <c r="G3233" i="5"/>
  <c r="G3234" i="5"/>
  <c r="G3235" i="5"/>
  <c r="G3236" i="5"/>
  <c r="H3236" i="5" s="1"/>
  <c r="I3236" i="5" s="1"/>
  <c r="G3237" i="5"/>
  <c r="G3238" i="5"/>
  <c r="G3239" i="5"/>
  <c r="G3240" i="5"/>
  <c r="H3240" i="5" s="1"/>
  <c r="I3240" i="5" s="1"/>
  <c r="G3241" i="5"/>
  <c r="G3242" i="5"/>
  <c r="G3243" i="5"/>
  <c r="G3244" i="5"/>
  <c r="G3245" i="5"/>
  <c r="G3246" i="5"/>
  <c r="G3247" i="5"/>
  <c r="G3248" i="5"/>
  <c r="G3249" i="5"/>
  <c r="H3249" i="5" s="1"/>
  <c r="I3249" i="5" s="1"/>
  <c r="G3250" i="5"/>
  <c r="H3250" i="5" s="1"/>
  <c r="I3250" i="5" s="1"/>
  <c r="G3251" i="5"/>
  <c r="G3252" i="5"/>
  <c r="H3252" i="5" s="1"/>
  <c r="I3252" i="5" s="1"/>
  <c r="G3253" i="5"/>
  <c r="G3254" i="5"/>
  <c r="G3255" i="5"/>
  <c r="G3256" i="5"/>
  <c r="H3256" i="5" s="1"/>
  <c r="I3256" i="5" s="1"/>
  <c r="G3257" i="5"/>
  <c r="G3258" i="5"/>
  <c r="G3259" i="5"/>
  <c r="G3260" i="5"/>
  <c r="G3261" i="5"/>
  <c r="G3262" i="5"/>
  <c r="H3262" i="5" s="1"/>
  <c r="I3262" i="5" s="1"/>
  <c r="G3263" i="5"/>
  <c r="G3264" i="5"/>
  <c r="G3265" i="5"/>
  <c r="G3266" i="5"/>
  <c r="G3267" i="5"/>
  <c r="G3268" i="5"/>
  <c r="G3269" i="5"/>
  <c r="G3270" i="5"/>
  <c r="G3271" i="5"/>
  <c r="G3272" i="5"/>
  <c r="H3272" i="5" s="1"/>
  <c r="I3272" i="5" s="1"/>
  <c r="G3273" i="5"/>
  <c r="G3274" i="5"/>
  <c r="G3275" i="5"/>
  <c r="G3276" i="5"/>
  <c r="H3276" i="5" s="1"/>
  <c r="I3276" i="5" s="1"/>
  <c r="G3277" i="5"/>
  <c r="G3278" i="5"/>
  <c r="G3279" i="5"/>
  <c r="G3280" i="5"/>
  <c r="G3281" i="5"/>
  <c r="G3282" i="5"/>
  <c r="G3283" i="5"/>
  <c r="G3284" i="5"/>
  <c r="G3285" i="5"/>
  <c r="H3285" i="5" s="1"/>
  <c r="I3285" i="5" s="1"/>
  <c r="G3286" i="5"/>
  <c r="H3286" i="5" s="1"/>
  <c r="I3286" i="5" s="1"/>
  <c r="G3287" i="5"/>
  <c r="G3288" i="5"/>
  <c r="H3288" i="5" s="1"/>
  <c r="I3288" i="5" s="1"/>
  <c r="G3289" i="5"/>
  <c r="G3290" i="5"/>
  <c r="G3291" i="5"/>
  <c r="G3292" i="5"/>
  <c r="H3292" i="5" s="1"/>
  <c r="I3292" i="5" s="1"/>
  <c r="G3293" i="5"/>
  <c r="G3294" i="5"/>
  <c r="G3295" i="5"/>
  <c r="G3296" i="5"/>
  <c r="G3297" i="5"/>
  <c r="G3298" i="5"/>
  <c r="G3299" i="5"/>
  <c r="G3300" i="5"/>
  <c r="G3301" i="5"/>
  <c r="G3302" i="5"/>
  <c r="G3303" i="5"/>
  <c r="G3304" i="5"/>
  <c r="G3305" i="5"/>
  <c r="G3306" i="5"/>
  <c r="G3307" i="5"/>
  <c r="G3308" i="5"/>
  <c r="H3308" i="5" s="1"/>
  <c r="I3308" i="5" s="1"/>
  <c r="G3309" i="5"/>
  <c r="G3310" i="5"/>
  <c r="G3311" i="5"/>
  <c r="G3312" i="5"/>
  <c r="H3312" i="5" s="1"/>
  <c r="I3312" i="5" s="1"/>
  <c r="G3313" i="5"/>
  <c r="G3314" i="5"/>
  <c r="G3315" i="5"/>
  <c r="G3316" i="5"/>
  <c r="G3317" i="5"/>
  <c r="G3318" i="5"/>
  <c r="G3319" i="5"/>
  <c r="G3320" i="5"/>
  <c r="H3320" i="5" s="1"/>
  <c r="I3320" i="5" s="1"/>
  <c r="G3321" i="5"/>
  <c r="H3321" i="5" s="1"/>
  <c r="I3321" i="5" s="1"/>
  <c r="G3322" i="5"/>
  <c r="H3322" i="5" s="1"/>
  <c r="I3322" i="5" s="1"/>
  <c r="G3323" i="5"/>
  <c r="G3324" i="5"/>
  <c r="H3324" i="5" s="1"/>
  <c r="I3324" i="5" s="1"/>
  <c r="G3325" i="5"/>
  <c r="G3326" i="5"/>
  <c r="G3327" i="5"/>
  <c r="G3328" i="5"/>
  <c r="H3328" i="5" s="1"/>
  <c r="I3328" i="5" s="1"/>
  <c r="G3329" i="5"/>
  <c r="G3330" i="5"/>
  <c r="G3331" i="5"/>
  <c r="G3332" i="5"/>
  <c r="G3333" i="5"/>
  <c r="G3334" i="5"/>
  <c r="H3334" i="5" s="1"/>
  <c r="I3334" i="5" s="1"/>
  <c r="G3335" i="5"/>
  <c r="G3336" i="5"/>
  <c r="G3337" i="5"/>
  <c r="G3338" i="5"/>
  <c r="G3339" i="5"/>
  <c r="G3340" i="5"/>
  <c r="G3341" i="5"/>
  <c r="G3342" i="5"/>
  <c r="G3343" i="5"/>
  <c r="G3344" i="5"/>
  <c r="H3344" i="5" s="1"/>
  <c r="I3344" i="5" s="1"/>
  <c r="G3345" i="5"/>
  <c r="G3346" i="5"/>
  <c r="G3347" i="5"/>
  <c r="G3348" i="5"/>
  <c r="H3348" i="5" s="1"/>
  <c r="I3348" i="5" s="1"/>
  <c r="G3349" i="5"/>
  <c r="G3350" i="5"/>
  <c r="G3351" i="5"/>
  <c r="G3352" i="5"/>
  <c r="G3353" i="5"/>
  <c r="G3354" i="5"/>
  <c r="G3355" i="5"/>
  <c r="G3356" i="5"/>
  <c r="H3356" i="5" s="1"/>
  <c r="I3356" i="5" s="1"/>
  <c r="G3357" i="5"/>
  <c r="H3357" i="5" s="1"/>
  <c r="I3357" i="5" s="1"/>
  <c r="G3358" i="5"/>
  <c r="H3358" i="5" s="1"/>
  <c r="I3358" i="5" s="1"/>
  <c r="G3359" i="5"/>
  <c r="G3360" i="5"/>
  <c r="G3361" i="5"/>
  <c r="G3362" i="5"/>
  <c r="G3363" i="5"/>
  <c r="G3364" i="5"/>
  <c r="G3365" i="5"/>
  <c r="G3366" i="5"/>
  <c r="G3367" i="5"/>
  <c r="G3368" i="5"/>
  <c r="G3369" i="5"/>
  <c r="G3370" i="5"/>
  <c r="G3371" i="5"/>
  <c r="G3372" i="5"/>
  <c r="G3373" i="5"/>
  <c r="G3374" i="5"/>
  <c r="G3375" i="5"/>
  <c r="G3376" i="5"/>
  <c r="H3376" i="5" s="1"/>
  <c r="I3376" i="5" s="1"/>
  <c r="G3377" i="5"/>
  <c r="G3378" i="5"/>
  <c r="G3379" i="5"/>
  <c r="G3380" i="5"/>
  <c r="G3381" i="5"/>
  <c r="H3381" i="5" s="1"/>
  <c r="I3381" i="5" s="1"/>
  <c r="G3382" i="5"/>
  <c r="H3382" i="5" s="1"/>
  <c r="I3382" i="5" s="1"/>
  <c r="G3383" i="5"/>
  <c r="G3384" i="5"/>
  <c r="G3385" i="5"/>
  <c r="G3386" i="5"/>
  <c r="G3387" i="5"/>
  <c r="G3388" i="5"/>
  <c r="G3389" i="5"/>
  <c r="G3390" i="5"/>
  <c r="G3391" i="5"/>
  <c r="G3392" i="5"/>
  <c r="G3393" i="5"/>
  <c r="G3394" i="5"/>
  <c r="G3395" i="5"/>
  <c r="G3396" i="5"/>
  <c r="G3397" i="5"/>
  <c r="G3398" i="5"/>
  <c r="G3399" i="5"/>
  <c r="H3399" i="5" s="1"/>
  <c r="I3399" i="5" s="1"/>
  <c r="G3400" i="5"/>
  <c r="G3401" i="5"/>
  <c r="G3402" i="5"/>
  <c r="G3403" i="5"/>
  <c r="G3404" i="5"/>
  <c r="G3405" i="5"/>
  <c r="G3406" i="5"/>
  <c r="G3407" i="5"/>
  <c r="G3408" i="5"/>
  <c r="G3409" i="5"/>
  <c r="G3410" i="5"/>
  <c r="G3411" i="5"/>
  <c r="G3412" i="5"/>
  <c r="H3412" i="5" s="1"/>
  <c r="I3412" i="5" s="1"/>
  <c r="G3413" i="5"/>
  <c r="G3414" i="5"/>
  <c r="G3415" i="5"/>
  <c r="G3416" i="5"/>
  <c r="G3417" i="5"/>
  <c r="G3418" i="5"/>
  <c r="G3419" i="5"/>
  <c r="G3420" i="5"/>
  <c r="G3421" i="5"/>
  <c r="G3422" i="5"/>
  <c r="G3423" i="5"/>
  <c r="G3424" i="5"/>
  <c r="G3425" i="5"/>
  <c r="G3426" i="5"/>
  <c r="G3427" i="5"/>
  <c r="G3428" i="5"/>
  <c r="G3429" i="5"/>
  <c r="G3430" i="5"/>
  <c r="G3431" i="5"/>
  <c r="G3432" i="5"/>
  <c r="G3433" i="5"/>
  <c r="G3434" i="5"/>
  <c r="G3435" i="5"/>
  <c r="H3435" i="5" s="1"/>
  <c r="I3435" i="5" s="1"/>
  <c r="G3436" i="5"/>
  <c r="H3436" i="5" s="1"/>
  <c r="I3436" i="5" s="1"/>
  <c r="G3437" i="5"/>
  <c r="H3437" i="5" s="1"/>
  <c r="I3437" i="5" s="1"/>
  <c r="G3438" i="5"/>
  <c r="G3439" i="5"/>
  <c r="G3440" i="5"/>
  <c r="G3441" i="5"/>
  <c r="G3442" i="5"/>
  <c r="G3443" i="5"/>
  <c r="G3444" i="5"/>
  <c r="G3445" i="5"/>
  <c r="G3446" i="5"/>
  <c r="G3447" i="5"/>
  <c r="H3447" i="5" s="1"/>
  <c r="I3447" i="5" s="1"/>
  <c r="G3448" i="5"/>
  <c r="H3448" i="5" s="1"/>
  <c r="I3448" i="5" s="1"/>
  <c r="G3449" i="5"/>
  <c r="G3450" i="5"/>
  <c r="G3451" i="5"/>
  <c r="G3452" i="5"/>
  <c r="G3453" i="5"/>
  <c r="G3454" i="5"/>
  <c r="G3455" i="5"/>
  <c r="G3456" i="5"/>
  <c r="G3457" i="5"/>
  <c r="G3458" i="5"/>
  <c r="G3459" i="5"/>
  <c r="G3460" i="5"/>
  <c r="H3460" i="5" s="1"/>
  <c r="I3460" i="5" s="1"/>
  <c r="G3461" i="5"/>
  <c r="H3461" i="5" s="1"/>
  <c r="I3461" i="5" s="1"/>
  <c r="G3462" i="5"/>
  <c r="G3463" i="5"/>
  <c r="G3464" i="5"/>
  <c r="G3465" i="5"/>
  <c r="H3465" i="5" s="1"/>
  <c r="I3465" i="5" s="1"/>
  <c r="G3466" i="5"/>
  <c r="H3466" i="5" s="1"/>
  <c r="I3466" i="5" s="1"/>
  <c r="G3467" i="5"/>
  <c r="H3467" i="5" s="1"/>
  <c r="I3467" i="5" s="1"/>
  <c r="G3468" i="5"/>
  <c r="H3468" i="5" s="1"/>
  <c r="I3468" i="5" s="1"/>
  <c r="G3469" i="5"/>
  <c r="G3470" i="5"/>
  <c r="G3471" i="5"/>
  <c r="G3472" i="5"/>
  <c r="H3472" i="5" s="1"/>
  <c r="I3472" i="5" s="1"/>
  <c r="G3473" i="5"/>
  <c r="H3473" i="5" s="1"/>
  <c r="I3473" i="5" s="1"/>
  <c r="G3474" i="5"/>
  <c r="G3475" i="5"/>
  <c r="G3476" i="5"/>
  <c r="G3477" i="5"/>
  <c r="H3477" i="5" s="1"/>
  <c r="I3477" i="5" s="1"/>
  <c r="G3478" i="5"/>
  <c r="H3478" i="5" s="1"/>
  <c r="I3478" i="5" s="1"/>
  <c r="G3479" i="5"/>
  <c r="H3479" i="5" s="1"/>
  <c r="I3479" i="5" s="1"/>
  <c r="G3480" i="5"/>
  <c r="H3480" i="5" s="1"/>
  <c r="I3480" i="5" s="1"/>
  <c r="G3481" i="5"/>
  <c r="G3482" i="5"/>
  <c r="G3483" i="5"/>
  <c r="G3484" i="5"/>
  <c r="H3484" i="5" s="1"/>
  <c r="I3484" i="5" s="1"/>
  <c r="G3485" i="5"/>
  <c r="H3485" i="5" s="1"/>
  <c r="I3485" i="5" s="1"/>
  <c r="G3486" i="5"/>
  <c r="G3487" i="5"/>
  <c r="G3488" i="5"/>
  <c r="G3489" i="5"/>
  <c r="H3489" i="5" s="1"/>
  <c r="I3489" i="5" s="1"/>
  <c r="G3490" i="5"/>
  <c r="H3490" i="5" s="1"/>
  <c r="I3490" i="5" s="1"/>
  <c r="G3491" i="5"/>
  <c r="H3491" i="5" s="1"/>
  <c r="I3491" i="5" s="1"/>
  <c r="G3492" i="5"/>
  <c r="H3492" i="5" s="1"/>
  <c r="I3492" i="5" s="1"/>
  <c r="G3493" i="5"/>
  <c r="G3494" i="5"/>
  <c r="G3495" i="5"/>
  <c r="G3496" i="5"/>
  <c r="H3496" i="5" s="1"/>
  <c r="I3496" i="5" s="1"/>
  <c r="G3497" i="5"/>
  <c r="H3497" i="5" s="1"/>
  <c r="I3497" i="5" s="1"/>
  <c r="G3498" i="5"/>
  <c r="G3499" i="5"/>
  <c r="G3500" i="5"/>
  <c r="G3501" i="5"/>
  <c r="H3501" i="5" s="1"/>
  <c r="I3501" i="5" s="1"/>
  <c r="G3502" i="5"/>
  <c r="H3502" i="5" s="1"/>
  <c r="I3502" i="5" s="1"/>
  <c r="G3503" i="5"/>
  <c r="H3503" i="5" s="1"/>
  <c r="I3503" i="5" s="1"/>
  <c r="G3504" i="5"/>
  <c r="H3504" i="5" s="1"/>
  <c r="I3504" i="5" s="1"/>
  <c r="G3505" i="5"/>
  <c r="G3506" i="5"/>
  <c r="G3507" i="5"/>
  <c r="H3507" i="5" s="1"/>
  <c r="I3507" i="5" s="1"/>
  <c r="G3508" i="5"/>
  <c r="H3508" i="5" s="1"/>
  <c r="I3508" i="5" s="1"/>
  <c r="G3509" i="5"/>
  <c r="H3509" i="5" s="1"/>
  <c r="I3509" i="5" s="1"/>
  <c r="G3510" i="5"/>
  <c r="G3511" i="5"/>
  <c r="G3512" i="5"/>
  <c r="G3513" i="5"/>
  <c r="H3513" i="5" s="1"/>
  <c r="I3513" i="5" s="1"/>
  <c r="G3514" i="5"/>
  <c r="H3514" i="5" s="1"/>
  <c r="I3514" i="5" s="1"/>
  <c r="G3515" i="5"/>
  <c r="H3515" i="5" s="1"/>
  <c r="I3515" i="5" s="1"/>
  <c r="G3516" i="5"/>
  <c r="H3516" i="5" s="1"/>
  <c r="I3516" i="5" s="1"/>
  <c r="G3517" i="5"/>
  <c r="G3518" i="5"/>
  <c r="G3519" i="5"/>
  <c r="G3520" i="5"/>
  <c r="H3520" i="5" s="1"/>
  <c r="I3520" i="5" s="1"/>
  <c r="G3521" i="5"/>
  <c r="H3521" i="5" s="1"/>
  <c r="I3521" i="5" s="1"/>
  <c r="G3522" i="5"/>
  <c r="G3523" i="5"/>
  <c r="G3524" i="5"/>
  <c r="G3525" i="5"/>
  <c r="G3526" i="5"/>
  <c r="H3526" i="5" s="1"/>
  <c r="I3526" i="5" s="1"/>
  <c r="G3527" i="5"/>
  <c r="H3527" i="5" s="1"/>
  <c r="I3527" i="5" s="1"/>
  <c r="G3528" i="5"/>
  <c r="H3528" i="5" s="1"/>
  <c r="I3528" i="5" s="1"/>
  <c r="G3529" i="5"/>
  <c r="G3530" i="5"/>
  <c r="G3531" i="5"/>
  <c r="G3532" i="5"/>
  <c r="H3532" i="5" s="1"/>
  <c r="I3532" i="5" s="1"/>
  <c r="G3533" i="5"/>
  <c r="H3533" i="5" s="1"/>
  <c r="I3533" i="5" s="1"/>
  <c r="G3534" i="5"/>
  <c r="G3535" i="5"/>
  <c r="G3536" i="5"/>
  <c r="G3537" i="5"/>
  <c r="G3538" i="5"/>
  <c r="H3538" i="5" s="1"/>
  <c r="I3538" i="5" s="1"/>
  <c r="G3539" i="5"/>
  <c r="H3539" i="5" s="1"/>
  <c r="I3539" i="5" s="1"/>
  <c r="G3540" i="5"/>
  <c r="H3540" i="5" s="1"/>
  <c r="I3540" i="5" s="1"/>
  <c r="G3541" i="5"/>
  <c r="G3542" i="5"/>
  <c r="G3543" i="5"/>
  <c r="G3544" i="5"/>
  <c r="H3544" i="5" s="1"/>
  <c r="I3544" i="5" s="1"/>
  <c r="G3545" i="5"/>
  <c r="H3545" i="5" s="1"/>
  <c r="I3545" i="5" s="1"/>
  <c r="G3546" i="5"/>
  <c r="G3547" i="5"/>
  <c r="G3548" i="5"/>
  <c r="G3549" i="5"/>
  <c r="G3550" i="5"/>
  <c r="H3550" i="5" s="1"/>
  <c r="I3550" i="5" s="1"/>
  <c r="G3551" i="5"/>
  <c r="H3551" i="5" s="1"/>
  <c r="I3551" i="5" s="1"/>
  <c r="G3552" i="5"/>
  <c r="H3552" i="5" s="1"/>
  <c r="I3552" i="5" s="1"/>
  <c r="G3553" i="5"/>
  <c r="G3554" i="5"/>
  <c r="G3555" i="5"/>
  <c r="G3556" i="5"/>
  <c r="G3557" i="5"/>
  <c r="H3557" i="5" s="1"/>
  <c r="I3557" i="5" s="1"/>
  <c r="G3558" i="5"/>
  <c r="G3559" i="5"/>
  <c r="G3560" i="5"/>
  <c r="G3561" i="5"/>
  <c r="G3562" i="5"/>
  <c r="H3562" i="5" s="1"/>
  <c r="I3562" i="5" s="1"/>
  <c r="G3563" i="5"/>
  <c r="H3563" i="5" s="1"/>
  <c r="I3563" i="5" s="1"/>
  <c r="G3564" i="5"/>
  <c r="H3564" i="5" s="1"/>
  <c r="I3564" i="5" s="1"/>
  <c r="G3565" i="5"/>
  <c r="G3566" i="5"/>
  <c r="G3567" i="5"/>
  <c r="G3568" i="5"/>
  <c r="H3568" i="5" s="1"/>
  <c r="I3568" i="5" s="1"/>
  <c r="G3569" i="5"/>
  <c r="H3569" i="5" s="1"/>
  <c r="I3569" i="5" s="1"/>
  <c r="G3570" i="5"/>
  <c r="G3571" i="5"/>
  <c r="G3572" i="5"/>
  <c r="G3573" i="5"/>
  <c r="G3574" i="5"/>
  <c r="H3574" i="5" s="1"/>
  <c r="I3574" i="5" s="1"/>
  <c r="G3575" i="5"/>
  <c r="H3575" i="5" s="1"/>
  <c r="I3575" i="5" s="1"/>
  <c r="G3576" i="5"/>
  <c r="H3576" i="5" s="1"/>
  <c r="I3576" i="5" s="1"/>
  <c r="G3577" i="5"/>
  <c r="G3578" i="5"/>
  <c r="G3579" i="5"/>
  <c r="G3580" i="5"/>
  <c r="H3580" i="5" s="1"/>
  <c r="I3580" i="5" s="1"/>
  <c r="G3581" i="5"/>
  <c r="G3582" i="5"/>
  <c r="G3583" i="5"/>
  <c r="G3584" i="5"/>
  <c r="H3584" i="5" s="1"/>
  <c r="I3584" i="5" s="1"/>
  <c r="G3585" i="5"/>
  <c r="H3585" i="5" s="1"/>
  <c r="I3585" i="5" s="1"/>
  <c r="G3586" i="5"/>
  <c r="G3587" i="5"/>
  <c r="G3588" i="5"/>
  <c r="H3588" i="5" s="1"/>
  <c r="I3588" i="5" s="1"/>
  <c r="G3589" i="5"/>
  <c r="H3589" i="5" s="1"/>
  <c r="I3589" i="5" s="1"/>
  <c r="G3590" i="5"/>
  <c r="G3591" i="5"/>
  <c r="G3592" i="5"/>
  <c r="G3593" i="5"/>
  <c r="G3594" i="5"/>
  <c r="G3595" i="5"/>
  <c r="G3596" i="5"/>
  <c r="G3597" i="5"/>
  <c r="H3597" i="5" s="1"/>
  <c r="I3597" i="5" s="1"/>
  <c r="G3598" i="5"/>
  <c r="H3598" i="5" s="1"/>
  <c r="I3598" i="5" s="1"/>
  <c r="G3599" i="5"/>
  <c r="G3600" i="5"/>
  <c r="H3600" i="5" s="1"/>
  <c r="I3600" i="5" s="1"/>
  <c r="G3601" i="5"/>
  <c r="H3601" i="5" s="1"/>
  <c r="I3601" i="5" s="1"/>
  <c r="G3602" i="5"/>
  <c r="G3603" i="5"/>
  <c r="G3604" i="5"/>
  <c r="G3605" i="5"/>
  <c r="G3606" i="5"/>
  <c r="G3607" i="5"/>
  <c r="G3608" i="5"/>
  <c r="G3609" i="5"/>
  <c r="H3609" i="5" s="1"/>
  <c r="I3609" i="5" s="1"/>
  <c r="G3610" i="5"/>
  <c r="H3610" i="5" s="1"/>
  <c r="I3610" i="5" s="1"/>
  <c r="G3611" i="5"/>
  <c r="G3612" i="5"/>
  <c r="G3613" i="5"/>
  <c r="H3613" i="5" s="1"/>
  <c r="I3613" i="5" s="1"/>
  <c r="G3614" i="5"/>
  <c r="H3614" i="5" s="1"/>
  <c r="I3614" i="5" s="1"/>
  <c r="G3615" i="5"/>
  <c r="H3615" i="5" s="1"/>
  <c r="I3615" i="5" s="1"/>
  <c r="G3616" i="5"/>
  <c r="G3617" i="5"/>
  <c r="G3618" i="5"/>
  <c r="G3619" i="5"/>
  <c r="G3620" i="5"/>
  <c r="G3621" i="5"/>
  <c r="G3622" i="5"/>
  <c r="G3623" i="5"/>
  <c r="G3624" i="5"/>
  <c r="G3625" i="5"/>
  <c r="G3626" i="5"/>
  <c r="G3627" i="5"/>
  <c r="G3628" i="5"/>
  <c r="H3628" i="5" s="1"/>
  <c r="I3628" i="5" s="1"/>
  <c r="G3629" i="5"/>
  <c r="G3630" i="5"/>
  <c r="G3631" i="5"/>
  <c r="H3631" i="5" s="1"/>
  <c r="I3631" i="5" s="1"/>
  <c r="G3632" i="5"/>
  <c r="G3633" i="5"/>
  <c r="G3634" i="5"/>
  <c r="G3635" i="5"/>
  <c r="G3636" i="5"/>
  <c r="G3637" i="5"/>
  <c r="G3638" i="5"/>
  <c r="G3639" i="5"/>
  <c r="H3639" i="5" s="1"/>
  <c r="I3639" i="5" s="1"/>
  <c r="G3640" i="5"/>
  <c r="H3640" i="5" s="1"/>
  <c r="I3640" i="5" s="1"/>
  <c r="G3641" i="5"/>
  <c r="G3642" i="5"/>
  <c r="G3643" i="5"/>
  <c r="H3643" i="5" s="1"/>
  <c r="I3643" i="5" s="1"/>
  <c r="G3644" i="5"/>
  <c r="H3644" i="5" s="1"/>
  <c r="I3644" i="5" s="1"/>
  <c r="G3645" i="5"/>
  <c r="G3646" i="5"/>
  <c r="G3647" i="5"/>
  <c r="G3648" i="5"/>
  <c r="H3648" i="5" s="1"/>
  <c r="I3648" i="5" s="1"/>
  <c r="G3649" i="5"/>
  <c r="G3650" i="5"/>
  <c r="G3651" i="5"/>
  <c r="G3652" i="5"/>
  <c r="H3652" i="5" s="1"/>
  <c r="I3652" i="5" s="1"/>
  <c r="G3653" i="5"/>
  <c r="G3654" i="5"/>
  <c r="G3655" i="5"/>
  <c r="G3656" i="5"/>
  <c r="H3656" i="5" s="1"/>
  <c r="I3656" i="5" s="1"/>
  <c r="G3657" i="5"/>
  <c r="H3657" i="5" s="1"/>
  <c r="I3657" i="5" s="1"/>
  <c r="G3658" i="5"/>
  <c r="G3659" i="5"/>
  <c r="G3660" i="5"/>
  <c r="H3660" i="5" s="1"/>
  <c r="I3660" i="5" s="1"/>
  <c r="G3661" i="5"/>
  <c r="H3661" i="5" s="1"/>
  <c r="I3661" i="5" s="1"/>
  <c r="G3662" i="5"/>
  <c r="G3663" i="5"/>
  <c r="G3664" i="5"/>
  <c r="G3665" i="5"/>
  <c r="G3666" i="5"/>
  <c r="G3667" i="5"/>
  <c r="G3668" i="5"/>
  <c r="G3669" i="5"/>
  <c r="H3669" i="5" s="1"/>
  <c r="I3669" i="5" s="1"/>
  <c r="G3670" i="5"/>
  <c r="H3670" i="5" s="1"/>
  <c r="I3670" i="5" s="1"/>
  <c r="G3671" i="5"/>
  <c r="G3672" i="5"/>
  <c r="H3672" i="5" s="1"/>
  <c r="I3672" i="5" s="1"/>
  <c r="G3673" i="5"/>
  <c r="H3673" i="5" s="1"/>
  <c r="I3673" i="5" s="1"/>
  <c r="G3674" i="5"/>
  <c r="G3675" i="5"/>
  <c r="G3676" i="5"/>
  <c r="G3677" i="5"/>
  <c r="G3678" i="5"/>
  <c r="G3679" i="5"/>
  <c r="G3680" i="5"/>
  <c r="G3681" i="5"/>
  <c r="G3682" i="5"/>
  <c r="H3682" i="5" s="1"/>
  <c r="I3682" i="5" s="1"/>
  <c r="G3683" i="5"/>
  <c r="G3684" i="5"/>
  <c r="G3685" i="5"/>
  <c r="H3685" i="5" s="1"/>
  <c r="I3685" i="5" s="1"/>
  <c r="G3686" i="5"/>
  <c r="G3687" i="5"/>
  <c r="G3688" i="5"/>
  <c r="G3689" i="5"/>
  <c r="G3690" i="5"/>
  <c r="G3691" i="5"/>
  <c r="G3692" i="5"/>
  <c r="G3693" i="5"/>
  <c r="G3694" i="5"/>
  <c r="G3695" i="5"/>
  <c r="G3696" i="5"/>
  <c r="G3697" i="5"/>
  <c r="G3698" i="5"/>
  <c r="G3699" i="5"/>
  <c r="G3700" i="5"/>
  <c r="H3700" i="5" s="1"/>
  <c r="I3700" i="5" s="1"/>
  <c r="G3701" i="5"/>
  <c r="G3702" i="5"/>
  <c r="G3703" i="5"/>
  <c r="H3703" i="5" s="1"/>
  <c r="I3703" i="5" s="1"/>
  <c r="G3704" i="5"/>
  <c r="G3705" i="5"/>
  <c r="G3706" i="5"/>
  <c r="G3707" i="5"/>
  <c r="G3708" i="5"/>
  <c r="G3709" i="5"/>
  <c r="G3710" i="5"/>
  <c r="G3711" i="5"/>
  <c r="H3711" i="5" s="1"/>
  <c r="I3711" i="5" s="1"/>
  <c r="G3712" i="5"/>
  <c r="G3713" i="5"/>
  <c r="G3714" i="5"/>
  <c r="G3715" i="5"/>
  <c r="H3715" i="5" s="1"/>
  <c r="I3715" i="5" s="1"/>
  <c r="G3716" i="5"/>
  <c r="H3716" i="5" s="1"/>
  <c r="I3716" i="5" s="1"/>
  <c r="G3717" i="5"/>
  <c r="G3718" i="5"/>
  <c r="G3719" i="5"/>
  <c r="G3720" i="5"/>
  <c r="H3720" i="5" s="1"/>
  <c r="I3720" i="5" s="1"/>
  <c r="G3721" i="5"/>
  <c r="G3722" i="5"/>
  <c r="G3723" i="5"/>
  <c r="G3724" i="5"/>
  <c r="G3725" i="5"/>
  <c r="G3726" i="5"/>
  <c r="G3727" i="5"/>
  <c r="H3727" i="5" s="1"/>
  <c r="I3727" i="5" s="1"/>
  <c r="G3728" i="5"/>
  <c r="G3729" i="5"/>
  <c r="G3730" i="5"/>
  <c r="G3731" i="5"/>
  <c r="G3732" i="5"/>
  <c r="H3732" i="5" s="1"/>
  <c r="I3732" i="5" s="1"/>
  <c r="G3733" i="5"/>
  <c r="H3733" i="5" s="1"/>
  <c r="I3733" i="5" s="1"/>
  <c r="G3734" i="5"/>
  <c r="G3735" i="5"/>
  <c r="G3736" i="5"/>
  <c r="G3737" i="5"/>
  <c r="G3738" i="5"/>
  <c r="G3739" i="5"/>
  <c r="H3739" i="5" s="1"/>
  <c r="I3739" i="5" s="1"/>
  <c r="G3740" i="5"/>
  <c r="H3740" i="5" s="1"/>
  <c r="I3740" i="5" s="1"/>
  <c r="G3741" i="5"/>
  <c r="H3741" i="5" s="1"/>
  <c r="I3741" i="5" s="1"/>
  <c r="G3742" i="5"/>
  <c r="G3743" i="5"/>
  <c r="G3744" i="5"/>
  <c r="G3745" i="5"/>
  <c r="G3746" i="5"/>
  <c r="G3747" i="5"/>
  <c r="G3748" i="5"/>
  <c r="G3749" i="5"/>
  <c r="G3750" i="5"/>
  <c r="G3751" i="5"/>
  <c r="G3752" i="5"/>
  <c r="G3753" i="5"/>
  <c r="H3753" i="5" s="1"/>
  <c r="I3753" i="5" s="1"/>
  <c r="G3754" i="5"/>
  <c r="G3755" i="5"/>
  <c r="G3756" i="5"/>
  <c r="H3756" i="5" s="1"/>
  <c r="I3756" i="5" s="1"/>
  <c r="G3757" i="5"/>
  <c r="G3758" i="5"/>
  <c r="G3759" i="5"/>
  <c r="G3760" i="5"/>
  <c r="G3761" i="5"/>
  <c r="G3762" i="5"/>
  <c r="G3763" i="5"/>
  <c r="H3763" i="5" s="1"/>
  <c r="I3763" i="5" s="1"/>
  <c r="G3764" i="5"/>
  <c r="G3765" i="5"/>
  <c r="G3766" i="5"/>
  <c r="G3767" i="5"/>
  <c r="G3768" i="5"/>
  <c r="G3769" i="5"/>
  <c r="H3769" i="5" s="1"/>
  <c r="I3769" i="5" s="1"/>
  <c r="G3770" i="5"/>
  <c r="G3771" i="5"/>
  <c r="G3772" i="5"/>
  <c r="G3773" i="5"/>
  <c r="G3774" i="5"/>
  <c r="G3775" i="5"/>
  <c r="G3776" i="5"/>
  <c r="H3776" i="5" s="1"/>
  <c r="I3776" i="5" s="1"/>
  <c r="G3777" i="5"/>
  <c r="H3777" i="5" s="1"/>
  <c r="I3777" i="5" s="1"/>
  <c r="G3778" i="5"/>
  <c r="G3779" i="5"/>
  <c r="G3780" i="5"/>
  <c r="G3781" i="5"/>
  <c r="G3782" i="5"/>
  <c r="G3783" i="5"/>
  <c r="G3784" i="5"/>
  <c r="G3785" i="5"/>
  <c r="G3786" i="5"/>
  <c r="G3787" i="5"/>
  <c r="G3788" i="5"/>
  <c r="G3789" i="5"/>
  <c r="G3790" i="5"/>
  <c r="G3791" i="5"/>
  <c r="G3792" i="5"/>
  <c r="H3792" i="5" s="1"/>
  <c r="I3792" i="5" s="1"/>
  <c r="G3793" i="5"/>
  <c r="G3794" i="5"/>
  <c r="G3795" i="5"/>
  <c r="G3796" i="5"/>
  <c r="G3797" i="5"/>
  <c r="G3798" i="5"/>
  <c r="G3799" i="5"/>
  <c r="H3799" i="5" s="1"/>
  <c r="I3799" i="5" s="1"/>
  <c r="G3800" i="5"/>
  <c r="G3801" i="5"/>
  <c r="G3802" i="5"/>
  <c r="G3803" i="5"/>
  <c r="G3804" i="5"/>
  <c r="G3805" i="5"/>
  <c r="H3805" i="5" s="1"/>
  <c r="I3805" i="5" s="1"/>
  <c r="G3806" i="5"/>
  <c r="G3807" i="5"/>
  <c r="G3808" i="5"/>
  <c r="G3809" i="5"/>
  <c r="G3810" i="5"/>
  <c r="G3811" i="5"/>
  <c r="H3811" i="5" s="1"/>
  <c r="I3811" i="5" s="1"/>
  <c r="G3812" i="5"/>
  <c r="H3812" i="5" s="1"/>
  <c r="I3812" i="5" s="1"/>
  <c r="G3813" i="5"/>
  <c r="H3813" i="5" s="1"/>
  <c r="I3813" i="5" s="1"/>
  <c r="G3814" i="5"/>
  <c r="G3815" i="5"/>
  <c r="G3816" i="5"/>
  <c r="G3817" i="5"/>
  <c r="G3818" i="5"/>
  <c r="G3819" i="5"/>
  <c r="H3819" i="5" s="1"/>
  <c r="I3819" i="5" s="1"/>
  <c r="G3820" i="5"/>
  <c r="G3821" i="5"/>
  <c r="G3822" i="5"/>
  <c r="G3823" i="5"/>
  <c r="G3824" i="5"/>
  <c r="G3825" i="5"/>
  <c r="G3826" i="5"/>
  <c r="G3827" i="5"/>
  <c r="G3828" i="5"/>
  <c r="H3828" i="5" s="1"/>
  <c r="I3828" i="5" s="1"/>
  <c r="G3829" i="5"/>
  <c r="G3830" i="5"/>
  <c r="G3831" i="5"/>
  <c r="G3832" i="5"/>
  <c r="G3833" i="5"/>
  <c r="G3834" i="5"/>
  <c r="G3835" i="5"/>
  <c r="H3835" i="5" s="1"/>
  <c r="I3835" i="5" s="1"/>
  <c r="G3836" i="5"/>
  <c r="G3837" i="5"/>
  <c r="G3838" i="5"/>
  <c r="G3839" i="5"/>
  <c r="G3840" i="5"/>
  <c r="G3841" i="5"/>
  <c r="H3841" i="5" s="1"/>
  <c r="I3841" i="5" s="1"/>
  <c r="G3842" i="5"/>
  <c r="G3843" i="5"/>
  <c r="G3844" i="5"/>
  <c r="G3845" i="5"/>
  <c r="G3846" i="5"/>
  <c r="G3847" i="5"/>
  <c r="G3848" i="5"/>
  <c r="H3848" i="5" s="1"/>
  <c r="I3848" i="5" s="1"/>
  <c r="G3849" i="5"/>
  <c r="H3849" i="5" s="1"/>
  <c r="I3849" i="5" s="1"/>
  <c r="G3850" i="5"/>
  <c r="G3851" i="5"/>
  <c r="G3852" i="5"/>
  <c r="G3853" i="5"/>
  <c r="G3854" i="5"/>
  <c r="G3855" i="5"/>
  <c r="G3856" i="5"/>
  <c r="G3857" i="5"/>
  <c r="G3858" i="5"/>
  <c r="G3859" i="5"/>
  <c r="G3860" i="5"/>
  <c r="G3861" i="5"/>
  <c r="G3862" i="5"/>
  <c r="G3863" i="5"/>
  <c r="G3864" i="5"/>
  <c r="G3865" i="5"/>
  <c r="G3866" i="5"/>
  <c r="G3867" i="5"/>
  <c r="G3868" i="5"/>
  <c r="G3869" i="5"/>
  <c r="G3870" i="5"/>
  <c r="G3871" i="5"/>
  <c r="G3872" i="5"/>
  <c r="G3873" i="5"/>
  <c r="G3874" i="5"/>
  <c r="G3875" i="5"/>
  <c r="G3876" i="5"/>
  <c r="G3877" i="5"/>
  <c r="H3877" i="5" s="1"/>
  <c r="I3877" i="5" s="1"/>
  <c r="G3878" i="5"/>
  <c r="G3879" i="5"/>
  <c r="G3880" i="5"/>
  <c r="G3881" i="5"/>
  <c r="G3882" i="5"/>
  <c r="G3883" i="5"/>
  <c r="H3883" i="5" s="1"/>
  <c r="I3883" i="5" s="1"/>
  <c r="G3884" i="5"/>
  <c r="H3884" i="5" s="1"/>
  <c r="I3884" i="5" s="1"/>
  <c r="G3885" i="5"/>
  <c r="H3885" i="5" s="1"/>
  <c r="I3885" i="5" s="1"/>
  <c r="G3886" i="5"/>
  <c r="G3887" i="5"/>
  <c r="G3888" i="5"/>
  <c r="G3889" i="5"/>
  <c r="G3890" i="5"/>
  <c r="G3891" i="5"/>
  <c r="G3892" i="5"/>
  <c r="G3893" i="5"/>
  <c r="G3894" i="5"/>
  <c r="G3895" i="5"/>
  <c r="G3896" i="5"/>
  <c r="G3897" i="5"/>
  <c r="G3898" i="5"/>
  <c r="G3899" i="5"/>
  <c r="G3900" i="5"/>
  <c r="G3901" i="5"/>
  <c r="G3902" i="5"/>
  <c r="G3903" i="5"/>
  <c r="G3904" i="5"/>
  <c r="G3905" i="5"/>
  <c r="G3906" i="5"/>
  <c r="G3907" i="5"/>
  <c r="G3908" i="5"/>
  <c r="G3909" i="5"/>
  <c r="G3910" i="5"/>
  <c r="G3911" i="5"/>
  <c r="G3912" i="5"/>
  <c r="G3913" i="5"/>
  <c r="G3914" i="5"/>
  <c r="G3915" i="5"/>
  <c r="G3916" i="5"/>
  <c r="G3917" i="5"/>
  <c r="G3918" i="5"/>
  <c r="G3919" i="5"/>
  <c r="H3919" i="5" s="1"/>
  <c r="I3919" i="5" s="1"/>
  <c r="G3920" i="5"/>
  <c r="H3920" i="5" s="1"/>
  <c r="I3920" i="5" s="1"/>
  <c r="G3921" i="5"/>
  <c r="H3921" i="5" s="1"/>
  <c r="I3921" i="5" s="1"/>
  <c r="G3922" i="5"/>
  <c r="G3923" i="5"/>
  <c r="G3924" i="5"/>
  <c r="H3924" i="5" s="1"/>
  <c r="I3924" i="5" s="1"/>
  <c r="G3925" i="5"/>
  <c r="H3925" i="5" s="1"/>
  <c r="I3925" i="5" s="1"/>
  <c r="G3926" i="5"/>
  <c r="G3927" i="5"/>
  <c r="H3927" i="5" s="1"/>
  <c r="I3927" i="5" s="1"/>
  <c r="G3928" i="5"/>
  <c r="G3929" i="5"/>
  <c r="G3930" i="5"/>
  <c r="G3931" i="5"/>
  <c r="G3932" i="5"/>
  <c r="G3933" i="5"/>
  <c r="G3934" i="5"/>
  <c r="G3935" i="5"/>
  <c r="G3936" i="5"/>
  <c r="G3937" i="5"/>
  <c r="G3938" i="5"/>
  <c r="G3939" i="5"/>
  <c r="G3940" i="5"/>
  <c r="G3941" i="5"/>
  <c r="G3942" i="5"/>
  <c r="G3943" i="5"/>
  <c r="G3944" i="5"/>
  <c r="G3945" i="5"/>
  <c r="G3946" i="5"/>
  <c r="G3947" i="5"/>
  <c r="G3948" i="5"/>
  <c r="H3948" i="5" s="1"/>
  <c r="I3948" i="5" s="1"/>
  <c r="G3949" i="5"/>
  <c r="H3949" i="5" s="1"/>
  <c r="I3949" i="5" s="1"/>
  <c r="G3950" i="5"/>
  <c r="G3951" i="5"/>
  <c r="G3952" i="5"/>
  <c r="G3953" i="5"/>
  <c r="G3954" i="5"/>
  <c r="G3955" i="5"/>
  <c r="H3955" i="5" s="1"/>
  <c r="I3955" i="5" s="1"/>
  <c r="G3956" i="5"/>
  <c r="H3956" i="5" s="1"/>
  <c r="I3956" i="5" s="1"/>
  <c r="G3957" i="5"/>
  <c r="H3957" i="5" s="1"/>
  <c r="I3957" i="5" s="1"/>
  <c r="G3958" i="5"/>
  <c r="G3959" i="5"/>
  <c r="G3960" i="5"/>
  <c r="G3961" i="5"/>
  <c r="G3962" i="5"/>
  <c r="G3963" i="5"/>
  <c r="G3964" i="5"/>
  <c r="G3965" i="5"/>
  <c r="G3966" i="5"/>
  <c r="G3967" i="5"/>
  <c r="G3968" i="5"/>
  <c r="G3969" i="5"/>
  <c r="H3969" i="5" s="1"/>
  <c r="I3969" i="5" s="1"/>
  <c r="G3970" i="5"/>
  <c r="G3971" i="5"/>
  <c r="G3972" i="5"/>
  <c r="H3972" i="5" s="1"/>
  <c r="I3972" i="5" s="1"/>
  <c r="G3973" i="5"/>
  <c r="H3973" i="5" s="1"/>
  <c r="I3973" i="5" s="1"/>
  <c r="G3974" i="5"/>
  <c r="G3975" i="5"/>
  <c r="G3976" i="5"/>
  <c r="G3977" i="5"/>
  <c r="G3978" i="5"/>
  <c r="G3979" i="5"/>
  <c r="G3980" i="5"/>
  <c r="G3981" i="5"/>
  <c r="G3982" i="5"/>
  <c r="G3983" i="5"/>
  <c r="G3984" i="5"/>
  <c r="G3985" i="5"/>
  <c r="H3985" i="5" s="1"/>
  <c r="I3985" i="5" s="1"/>
  <c r="G3986" i="5"/>
  <c r="G3987" i="5"/>
  <c r="H3987" i="5" s="1"/>
  <c r="I3987" i="5" s="1"/>
  <c r="G3988" i="5"/>
  <c r="G3989" i="5"/>
  <c r="G3990" i="5"/>
  <c r="G3991" i="5"/>
  <c r="G3992" i="5"/>
  <c r="G3993" i="5"/>
  <c r="G3994" i="5"/>
  <c r="G3995" i="5"/>
  <c r="G3996" i="5"/>
  <c r="G3997" i="5"/>
  <c r="H3997" i="5" s="1"/>
  <c r="I3997" i="5" s="1"/>
  <c r="G3998" i="5"/>
  <c r="G3999" i="5"/>
  <c r="G4000" i="5"/>
  <c r="G4001" i="5"/>
  <c r="G4002" i="5"/>
  <c r="G4003" i="5"/>
  <c r="G4004" i="5"/>
  <c r="H4004" i="5" s="1"/>
  <c r="I4004" i="5" s="1"/>
  <c r="G4005" i="5"/>
  <c r="H4005" i="5" s="1"/>
  <c r="I4005" i="5" s="1"/>
  <c r="G4006" i="5"/>
  <c r="G4007" i="5"/>
  <c r="G4008" i="5"/>
  <c r="G4009" i="5"/>
  <c r="H4009" i="5" s="1"/>
  <c r="I4009" i="5" s="1"/>
  <c r="G4010" i="5"/>
  <c r="G4011" i="5"/>
  <c r="G4012" i="5"/>
  <c r="G4013" i="5"/>
  <c r="G4014" i="5"/>
  <c r="G4015" i="5"/>
  <c r="H4015" i="5" s="1"/>
  <c r="I4015" i="5" s="1"/>
  <c r="G4016" i="5"/>
  <c r="G4017" i="5"/>
  <c r="G4018" i="5"/>
  <c r="G4019" i="5"/>
  <c r="G4020" i="5"/>
  <c r="G4021" i="5"/>
  <c r="G4022" i="5"/>
  <c r="G4023" i="5"/>
  <c r="G4024" i="5"/>
  <c r="G4025" i="5"/>
  <c r="G4026" i="5"/>
  <c r="G4027" i="5"/>
  <c r="H4027" i="5" s="1"/>
  <c r="I4027" i="5" s="1"/>
  <c r="G4028" i="5"/>
  <c r="G4029" i="5"/>
  <c r="G4030" i="5"/>
  <c r="G4031" i="5"/>
  <c r="G4032" i="5"/>
  <c r="G4033" i="5"/>
  <c r="G4034" i="5"/>
  <c r="G4035" i="5"/>
  <c r="G4036" i="5"/>
  <c r="G4037" i="5"/>
  <c r="G4038" i="5"/>
  <c r="G4039" i="5"/>
  <c r="G4040" i="5"/>
  <c r="H4040" i="5" s="1"/>
  <c r="I4040" i="5" s="1"/>
  <c r="G4041" i="5"/>
  <c r="G4042" i="5"/>
  <c r="G4043" i="5"/>
  <c r="G4044" i="5"/>
  <c r="H4044" i="5" s="1"/>
  <c r="I4044" i="5" s="1"/>
  <c r="G4045" i="5"/>
  <c r="H4045" i="5" s="1"/>
  <c r="I4045" i="5" s="1"/>
  <c r="G4046" i="5"/>
  <c r="G4047" i="5"/>
  <c r="G4048" i="5"/>
  <c r="G4049" i="5"/>
  <c r="G4050" i="5"/>
  <c r="G4051" i="5"/>
  <c r="H4051" i="5" s="1"/>
  <c r="I4051" i="5" s="1"/>
  <c r="G4052" i="5"/>
  <c r="H4052" i="5" s="1"/>
  <c r="I4052" i="5" s="1"/>
  <c r="G4053" i="5"/>
  <c r="G4054" i="5"/>
  <c r="G4055" i="5"/>
  <c r="G4056" i="5"/>
  <c r="G4057" i="5"/>
  <c r="G4058" i="5"/>
  <c r="G4059" i="5"/>
  <c r="H4059" i="5" s="1"/>
  <c r="I4059" i="5" s="1"/>
  <c r="G4060" i="5"/>
  <c r="G4061" i="5"/>
  <c r="G4062" i="5"/>
  <c r="G4063" i="5"/>
  <c r="H4063" i="5" s="1"/>
  <c r="I4063" i="5" s="1"/>
  <c r="G4064" i="5"/>
  <c r="G4065" i="5"/>
  <c r="G4066" i="5"/>
  <c r="G4067" i="5"/>
  <c r="G4068" i="5"/>
  <c r="G4069" i="5"/>
  <c r="H4069" i="5" s="1"/>
  <c r="I4069" i="5" s="1"/>
  <c r="G4070" i="5"/>
  <c r="G4071" i="5"/>
  <c r="G4072" i="5"/>
  <c r="G4073" i="5"/>
  <c r="G4074" i="5"/>
  <c r="G4075" i="5"/>
  <c r="G4076" i="5"/>
  <c r="H4076" i="5" s="1"/>
  <c r="I4076" i="5" s="1"/>
  <c r="G4077" i="5"/>
  <c r="H4077" i="5" s="1"/>
  <c r="I4077" i="5" s="1"/>
  <c r="G4078" i="5"/>
  <c r="G4079" i="5"/>
  <c r="G4080" i="5"/>
  <c r="H4080" i="5" s="1"/>
  <c r="I4080" i="5" s="1"/>
  <c r="G4081" i="5"/>
  <c r="H4081" i="5" s="1"/>
  <c r="I4081" i="5" s="1"/>
  <c r="G4082" i="5"/>
  <c r="G4083" i="5"/>
  <c r="G4084" i="5"/>
  <c r="G4085" i="5"/>
  <c r="G4086" i="5"/>
  <c r="G4087" i="5"/>
  <c r="G4088" i="5"/>
  <c r="G4089" i="5"/>
  <c r="G4090" i="5"/>
  <c r="G4091" i="5"/>
  <c r="G4092" i="5"/>
  <c r="G4093" i="5"/>
  <c r="H4093" i="5" s="1"/>
  <c r="I4093" i="5" s="1"/>
  <c r="G4094" i="5"/>
  <c r="G4095" i="5"/>
  <c r="G4096" i="5"/>
  <c r="G4097" i="5"/>
  <c r="G4098" i="5"/>
  <c r="G4099" i="5"/>
  <c r="G4100" i="5"/>
  <c r="H4100" i="5" s="1"/>
  <c r="I4100" i="5" s="1"/>
  <c r="G4101" i="5"/>
  <c r="G4102" i="5"/>
  <c r="G4103" i="5"/>
  <c r="G4104" i="5"/>
  <c r="G4105" i="5"/>
  <c r="G4106" i="5"/>
  <c r="G4107" i="5"/>
  <c r="G4108" i="5"/>
  <c r="G4109" i="5"/>
  <c r="G4110" i="5"/>
  <c r="G4111" i="5"/>
  <c r="G4112" i="5"/>
  <c r="G4113" i="5"/>
  <c r="G4114" i="5"/>
  <c r="G4115" i="5"/>
  <c r="G4116" i="5"/>
  <c r="G4117" i="5"/>
  <c r="H4117" i="5" s="1"/>
  <c r="I4117" i="5" s="1"/>
  <c r="G4118" i="5"/>
  <c r="G4119" i="5"/>
  <c r="G4120" i="5"/>
  <c r="G4121" i="5"/>
  <c r="G4122" i="5"/>
  <c r="G4123" i="5"/>
  <c r="G4124" i="5"/>
  <c r="G4125" i="5"/>
  <c r="G4126" i="5"/>
  <c r="G4127" i="5"/>
  <c r="G4128" i="5"/>
  <c r="G4129" i="5"/>
  <c r="G4130" i="5"/>
  <c r="G4131" i="5"/>
  <c r="G4132" i="5"/>
  <c r="G4133" i="5"/>
  <c r="H4133" i="5" s="1"/>
  <c r="I4133" i="5" s="1"/>
  <c r="G4134" i="5"/>
  <c r="G4135" i="5"/>
  <c r="G4136" i="5"/>
  <c r="G4137" i="5"/>
  <c r="G4138" i="5"/>
  <c r="G4139" i="5"/>
  <c r="G4140" i="5"/>
  <c r="G4141" i="5"/>
  <c r="H4141" i="5" s="1"/>
  <c r="I4141" i="5" s="1"/>
  <c r="G4142" i="5"/>
  <c r="G4143" i="5"/>
  <c r="G4144" i="5"/>
  <c r="G4145" i="5"/>
  <c r="G4146" i="5"/>
  <c r="G4147" i="5"/>
  <c r="G4148" i="5"/>
  <c r="G4149" i="5"/>
  <c r="G4150" i="5"/>
  <c r="G4151" i="5"/>
  <c r="G4152" i="5"/>
  <c r="G4153" i="5"/>
  <c r="G4154" i="5"/>
  <c r="G4155" i="5"/>
  <c r="G4156" i="5"/>
  <c r="G4157" i="5"/>
  <c r="H4157" i="5" s="1"/>
  <c r="I4157" i="5" s="1"/>
  <c r="G4158" i="5"/>
  <c r="G4159" i="5"/>
  <c r="G4160" i="5"/>
  <c r="G4161" i="5"/>
  <c r="G4162" i="5"/>
  <c r="G4163" i="5"/>
  <c r="G4164" i="5"/>
  <c r="G4165" i="5"/>
  <c r="H4165" i="5" s="1"/>
  <c r="I4165" i="5" s="1"/>
  <c r="G4166" i="5"/>
  <c r="G4167" i="5"/>
  <c r="G4168" i="5"/>
  <c r="G4169" i="5"/>
  <c r="G4170" i="5"/>
  <c r="G4171" i="5"/>
  <c r="G4172" i="5"/>
  <c r="G4173" i="5"/>
  <c r="G4174" i="5"/>
  <c r="G4175" i="5"/>
  <c r="G4176" i="5"/>
  <c r="G4177" i="5"/>
  <c r="G4178" i="5"/>
  <c r="G4179" i="5"/>
  <c r="G4180" i="5"/>
  <c r="G4181" i="5"/>
  <c r="H4181" i="5" s="1"/>
  <c r="I4181" i="5" s="1"/>
  <c r="G4182" i="5"/>
  <c r="G4183" i="5"/>
  <c r="G4184" i="5"/>
  <c r="G4185" i="5"/>
  <c r="G4186" i="5"/>
  <c r="G4187" i="5"/>
  <c r="G4188" i="5"/>
  <c r="G4189" i="5"/>
  <c r="H4189" i="5" s="1"/>
  <c r="I4189" i="5" s="1"/>
  <c r="G4190" i="5"/>
  <c r="G4191" i="5"/>
  <c r="G4192" i="5"/>
  <c r="G4193" i="5"/>
  <c r="G4194" i="5"/>
  <c r="G4195" i="5"/>
  <c r="G4196" i="5"/>
  <c r="G4197" i="5"/>
  <c r="G4198" i="5"/>
  <c r="G4199" i="5"/>
  <c r="G4200" i="5"/>
  <c r="G4201" i="5"/>
  <c r="G4202" i="5"/>
  <c r="G4203" i="5"/>
  <c r="G4204" i="5"/>
  <c r="G4205" i="5"/>
  <c r="H4205" i="5" s="1"/>
  <c r="I4205" i="5" s="1"/>
  <c r="G4206" i="5"/>
  <c r="G4207" i="5"/>
  <c r="G4208" i="5"/>
  <c r="G4209" i="5"/>
  <c r="G4210" i="5"/>
  <c r="G4211" i="5"/>
  <c r="G4212" i="5"/>
  <c r="G4213" i="5"/>
  <c r="H4213" i="5" s="1"/>
  <c r="I4213" i="5" s="1"/>
  <c r="G4214" i="5"/>
  <c r="G4215" i="5"/>
  <c r="G4216" i="5"/>
  <c r="G4217" i="5"/>
  <c r="G4218" i="5"/>
  <c r="G4219" i="5"/>
  <c r="G4220" i="5"/>
  <c r="G4221" i="5"/>
  <c r="G4222" i="5"/>
  <c r="G4223" i="5"/>
  <c r="G4224" i="5"/>
  <c r="G4225" i="5"/>
  <c r="G4226" i="5"/>
  <c r="G4227" i="5"/>
  <c r="G4228" i="5"/>
  <c r="G4229" i="5"/>
  <c r="H4229" i="5" s="1"/>
  <c r="I4229" i="5" s="1"/>
  <c r="G4230" i="5"/>
  <c r="G4231" i="5"/>
  <c r="G4232" i="5"/>
  <c r="G4233" i="5"/>
  <c r="G4234" i="5"/>
  <c r="G4235" i="5"/>
  <c r="G4236" i="5"/>
  <c r="G4237" i="5"/>
  <c r="H4237" i="5" s="1"/>
  <c r="I4237" i="5" s="1"/>
  <c r="G4238" i="5"/>
  <c r="G4239" i="5"/>
  <c r="G4240" i="5"/>
  <c r="G4241" i="5"/>
  <c r="G4242" i="5"/>
  <c r="G4243" i="5"/>
  <c r="G4244" i="5"/>
  <c r="G4245" i="5"/>
  <c r="G4246" i="5"/>
  <c r="G4247" i="5"/>
  <c r="G4248" i="5"/>
  <c r="G4249" i="5"/>
  <c r="G4250" i="5"/>
  <c r="G4251" i="5"/>
  <c r="G4252" i="5"/>
  <c r="G4253" i="5"/>
  <c r="H4253" i="5" s="1"/>
  <c r="I4253" i="5" s="1"/>
  <c r="G4254" i="5"/>
  <c r="G4255" i="5"/>
  <c r="G4256" i="5"/>
  <c r="G4257" i="5"/>
  <c r="G4258" i="5"/>
  <c r="G4259" i="5"/>
  <c r="G4260" i="5"/>
  <c r="G4261" i="5"/>
  <c r="H4261" i="5" s="1"/>
  <c r="I4261" i="5" s="1"/>
  <c r="G4262" i="5"/>
  <c r="G4263" i="5"/>
  <c r="G4264" i="5"/>
  <c r="G4265" i="5"/>
  <c r="G4266" i="5"/>
  <c r="G4267" i="5"/>
  <c r="G4268" i="5"/>
  <c r="G4269" i="5"/>
  <c r="G4270" i="5"/>
  <c r="G4271" i="5"/>
  <c r="G4272" i="5"/>
  <c r="G4273" i="5"/>
  <c r="G4274" i="5"/>
  <c r="G4275" i="5"/>
  <c r="G4276" i="5"/>
  <c r="G4277" i="5"/>
  <c r="H4277" i="5" s="1"/>
  <c r="I4277" i="5" s="1"/>
  <c r="G4278" i="5"/>
  <c r="G4279" i="5"/>
  <c r="G4280" i="5"/>
  <c r="G4281" i="5"/>
  <c r="G4282" i="5"/>
  <c r="G4283" i="5"/>
  <c r="G4284" i="5"/>
  <c r="G4285" i="5"/>
  <c r="H4285" i="5" s="1"/>
  <c r="I4285" i="5" s="1"/>
  <c r="G4286" i="5"/>
  <c r="G4287" i="5"/>
  <c r="G4288" i="5"/>
  <c r="G4289" i="5"/>
  <c r="G4290" i="5"/>
  <c r="G4291" i="5"/>
  <c r="G4292" i="5"/>
  <c r="G4293" i="5"/>
  <c r="G4294" i="5"/>
  <c r="G4295" i="5"/>
  <c r="G4296" i="5"/>
  <c r="G4297" i="5"/>
  <c r="G4298" i="5"/>
  <c r="G4299" i="5"/>
  <c r="G4300" i="5"/>
  <c r="G4301" i="5"/>
  <c r="H4301" i="5" s="1"/>
  <c r="I4301" i="5" s="1"/>
  <c r="G4302" i="5"/>
  <c r="G4303" i="5"/>
  <c r="G4304" i="5"/>
  <c r="G4305" i="5"/>
  <c r="G4306" i="5"/>
  <c r="G4307" i="5"/>
  <c r="G4308" i="5"/>
  <c r="G4309" i="5"/>
  <c r="H4309" i="5" s="1"/>
  <c r="I4309" i="5" s="1"/>
  <c r="G4310" i="5"/>
  <c r="G4311" i="5"/>
  <c r="G4312" i="5"/>
  <c r="G4313" i="5"/>
  <c r="G4314" i="5"/>
  <c r="G4315" i="5"/>
  <c r="G4316" i="5"/>
  <c r="G4317" i="5"/>
  <c r="G4318" i="5"/>
  <c r="G4319" i="5"/>
  <c r="G4320" i="5"/>
  <c r="G4321" i="5"/>
  <c r="G4322" i="5"/>
  <c r="G4323" i="5"/>
  <c r="G4324" i="5"/>
  <c r="G4325" i="5"/>
  <c r="H4325" i="5" s="1"/>
  <c r="I4325" i="5" s="1"/>
  <c r="G4326" i="5"/>
  <c r="G4327" i="5"/>
  <c r="G4328" i="5"/>
  <c r="G4329" i="5"/>
  <c r="G4330" i="5"/>
  <c r="G4331" i="5"/>
  <c r="G4332" i="5"/>
  <c r="G4333" i="5"/>
  <c r="H4333" i="5" s="1"/>
  <c r="I4333" i="5" s="1"/>
  <c r="G4334" i="5"/>
  <c r="G4335" i="5"/>
  <c r="G4336" i="5"/>
  <c r="G4337" i="5"/>
  <c r="G4338" i="5"/>
  <c r="G4339" i="5"/>
  <c r="G4340" i="5"/>
  <c r="G4341" i="5"/>
  <c r="G4342" i="5"/>
  <c r="G4343" i="5"/>
  <c r="G4344" i="5"/>
  <c r="G4345" i="5"/>
  <c r="G4346" i="5"/>
  <c r="G4347" i="5"/>
  <c r="G4348" i="5"/>
  <c r="G4349" i="5"/>
  <c r="H4349" i="5" s="1"/>
  <c r="I4349" i="5" s="1"/>
  <c r="G4350" i="5"/>
  <c r="G4351" i="5"/>
  <c r="G4352" i="5"/>
  <c r="G4353" i="5"/>
  <c r="G4354" i="5"/>
  <c r="G4355" i="5"/>
  <c r="G4356" i="5"/>
  <c r="G4357" i="5"/>
  <c r="G4358" i="5"/>
  <c r="G4359" i="5"/>
  <c r="G4360" i="5"/>
  <c r="G4361" i="5"/>
  <c r="G4362" i="5"/>
  <c r="G4363" i="5"/>
  <c r="G4364" i="5"/>
  <c r="H4364" i="5" s="1"/>
  <c r="I4364" i="5" s="1"/>
  <c r="G4365" i="5"/>
  <c r="H4365" i="5" s="1"/>
  <c r="I4365" i="5" s="1"/>
  <c r="G4366" i="5"/>
  <c r="G4367" i="5"/>
  <c r="G4368" i="5"/>
  <c r="G4369" i="5"/>
  <c r="H4369" i="5" s="1"/>
  <c r="I4369" i="5" s="1"/>
  <c r="G4370" i="5"/>
  <c r="G4371" i="5"/>
  <c r="G4372" i="5"/>
  <c r="G4373" i="5"/>
  <c r="G4374" i="5"/>
  <c r="G4375" i="5"/>
  <c r="G4376" i="5"/>
  <c r="H4376" i="5" s="1"/>
  <c r="I4376" i="5" s="1"/>
  <c r="G4377" i="5"/>
  <c r="H4377" i="5" s="1"/>
  <c r="I4377" i="5" s="1"/>
  <c r="G4378" i="5"/>
  <c r="H4378" i="5" s="1"/>
  <c r="I4378" i="5" s="1"/>
  <c r="G4379" i="5"/>
  <c r="G4380" i="5"/>
  <c r="H4380" i="5" s="1"/>
  <c r="I4380" i="5" s="1"/>
  <c r="G4381" i="5"/>
  <c r="G4382" i="5"/>
  <c r="G4383" i="5"/>
  <c r="G4384" i="5"/>
  <c r="G4385" i="5"/>
  <c r="G4386" i="5"/>
  <c r="G4387" i="5"/>
  <c r="H4387" i="5" s="1"/>
  <c r="I4387" i="5" s="1"/>
  <c r="G4388" i="5"/>
  <c r="G4389" i="5"/>
  <c r="H4389" i="5" s="1"/>
  <c r="I4389" i="5" s="1"/>
  <c r="G4390" i="5"/>
  <c r="H4390" i="5" s="1"/>
  <c r="I4390" i="5" s="1"/>
  <c r="G4391" i="5"/>
  <c r="G4392" i="5"/>
  <c r="G4393" i="5"/>
  <c r="H4393" i="5" s="1"/>
  <c r="I4393" i="5" s="1"/>
  <c r="G4394" i="5"/>
  <c r="G4395" i="5"/>
  <c r="H4395" i="5" s="1"/>
  <c r="I4395" i="5" s="1"/>
  <c r="G4396" i="5"/>
  <c r="G4397" i="5"/>
  <c r="G4398" i="5"/>
  <c r="G4399" i="5"/>
  <c r="G4400" i="5"/>
  <c r="H4400" i="5" s="1"/>
  <c r="I4400" i="5" s="1"/>
  <c r="G4401" i="5"/>
  <c r="G4402" i="5"/>
  <c r="H4402" i="5" s="1"/>
  <c r="I4402" i="5" s="1"/>
  <c r="G4403" i="5"/>
  <c r="G4404" i="5"/>
  <c r="G4405" i="5"/>
  <c r="G4406" i="5"/>
  <c r="G4407" i="5"/>
  <c r="G4408" i="5"/>
  <c r="G4409" i="5"/>
  <c r="G4410" i="5"/>
  <c r="G4411" i="5"/>
  <c r="H4411" i="5" s="1"/>
  <c r="I4411" i="5" s="1"/>
  <c r="G4412" i="5"/>
  <c r="G4413" i="5"/>
  <c r="H4413" i="5" s="1"/>
  <c r="I4413" i="5" s="1"/>
  <c r="G4414" i="5"/>
  <c r="G4415" i="5"/>
  <c r="G4416" i="5"/>
  <c r="G4417" i="5"/>
  <c r="G4418" i="5"/>
  <c r="G4419" i="5"/>
  <c r="H4419" i="5" s="1"/>
  <c r="I4419" i="5" s="1"/>
  <c r="G4420" i="5"/>
  <c r="G4421" i="5"/>
  <c r="G4422" i="5"/>
  <c r="G4423" i="5"/>
  <c r="G4424" i="5"/>
  <c r="H4424" i="5" s="1"/>
  <c r="I4424" i="5" s="1"/>
  <c r="G4425" i="5"/>
  <c r="G4426" i="5"/>
  <c r="H4426" i="5" s="1"/>
  <c r="I4426" i="5" s="1"/>
  <c r="G4427" i="5"/>
  <c r="G4428" i="5"/>
  <c r="H4428" i="5" s="1"/>
  <c r="I4428" i="5" s="1"/>
  <c r="G4429" i="5"/>
  <c r="G4430" i="5"/>
  <c r="G4431" i="5"/>
  <c r="G4432" i="5"/>
  <c r="H4432" i="5" s="1"/>
  <c r="I4432" i="5" s="1"/>
  <c r="G4433" i="5"/>
  <c r="G4434" i="5"/>
  <c r="G4435" i="5"/>
  <c r="H4435" i="5" s="1"/>
  <c r="I4435" i="5" s="1"/>
  <c r="G4436" i="5"/>
  <c r="H4436" i="5" s="1"/>
  <c r="I4436" i="5" s="1"/>
  <c r="G4437" i="5"/>
  <c r="H4437" i="5" s="1"/>
  <c r="I4437" i="5" s="1"/>
  <c r="G4438" i="5"/>
  <c r="G4439" i="5"/>
  <c r="G4440" i="5"/>
  <c r="G4441" i="5"/>
  <c r="H4441" i="5" s="1"/>
  <c r="I4441" i="5" s="1"/>
  <c r="G4442" i="5"/>
  <c r="G4443" i="5"/>
  <c r="G4444" i="5"/>
  <c r="G4445" i="5"/>
  <c r="G4446" i="5"/>
  <c r="G4447" i="5"/>
  <c r="G4448" i="5"/>
  <c r="H4448" i="5" s="1"/>
  <c r="I4448" i="5" s="1"/>
  <c r="G4449" i="5"/>
  <c r="H4449" i="5" s="1"/>
  <c r="I4449" i="5" s="1"/>
  <c r="G4450" i="5"/>
  <c r="H4450" i="5" s="1"/>
  <c r="I4450" i="5" s="1"/>
  <c r="G4451" i="5"/>
  <c r="G4452" i="5"/>
  <c r="H4452" i="5" s="1"/>
  <c r="I4452" i="5" s="1"/>
  <c r="G4453" i="5"/>
  <c r="G4454" i="5"/>
  <c r="G4455" i="5"/>
  <c r="G4456" i="5"/>
  <c r="G4457" i="5"/>
  <c r="G4458" i="5"/>
  <c r="G4459" i="5"/>
  <c r="H4459" i="5" s="1"/>
  <c r="I4459" i="5" s="1"/>
  <c r="G4460" i="5"/>
  <c r="G4461" i="5"/>
  <c r="H4461" i="5" s="1"/>
  <c r="I4461" i="5" s="1"/>
  <c r="G4462" i="5"/>
  <c r="H4462" i="5" s="1"/>
  <c r="I4462" i="5" s="1"/>
  <c r="G4463" i="5"/>
  <c r="G4464" i="5"/>
  <c r="G4465" i="5"/>
  <c r="H4465" i="5" s="1"/>
  <c r="I4465" i="5" s="1"/>
  <c r="G4466" i="5"/>
  <c r="G4467" i="5"/>
  <c r="G4468" i="5"/>
  <c r="G4469" i="5"/>
  <c r="G4470" i="5"/>
  <c r="G4471" i="5"/>
  <c r="G4472" i="5"/>
  <c r="H4472" i="5" s="1"/>
  <c r="I4472" i="5" s="1"/>
  <c r="G4473" i="5"/>
  <c r="G4474" i="5"/>
  <c r="H4474" i="5" s="1"/>
  <c r="I4474" i="5" s="1"/>
  <c r="G4475" i="5"/>
  <c r="G4476" i="5"/>
  <c r="G4477" i="5"/>
  <c r="G4478" i="5"/>
  <c r="G4479" i="5"/>
  <c r="G4480" i="5"/>
  <c r="G4481" i="5"/>
  <c r="G4482" i="5"/>
  <c r="G4483" i="5"/>
  <c r="H4483" i="5" s="1"/>
  <c r="I4483" i="5" s="1"/>
  <c r="G4484" i="5"/>
  <c r="G4485" i="5"/>
  <c r="H4485" i="5" s="1"/>
  <c r="I4485" i="5" s="1"/>
  <c r="G4486" i="5"/>
  <c r="G4487" i="5"/>
  <c r="G4488" i="5"/>
  <c r="H4488" i="5" s="1"/>
  <c r="I4488" i="5" s="1"/>
  <c r="G4489" i="5"/>
  <c r="G4490" i="5"/>
  <c r="G4491" i="5"/>
  <c r="G4492" i="5"/>
  <c r="G4493" i="5"/>
  <c r="G4494" i="5"/>
  <c r="G4495" i="5"/>
  <c r="H4495" i="5" s="1"/>
  <c r="I4495" i="5" s="1"/>
  <c r="G4496" i="5"/>
  <c r="H4496" i="5" s="1"/>
  <c r="I4496" i="5" s="1"/>
  <c r="G4497" i="5"/>
  <c r="G4498" i="5"/>
  <c r="H4498" i="5" s="1"/>
  <c r="I4498" i="5" s="1"/>
  <c r="G4499" i="5"/>
  <c r="G4500" i="5"/>
  <c r="H4500" i="5" s="1"/>
  <c r="I4500" i="5" s="1"/>
  <c r="G4501" i="5"/>
  <c r="H4501" i="5" s="1"/>
  <c r="I4501" i="5" s="1"/>
  <c r="G4502" i="5"/>
  <c r="G4503" i="5"/>
  <c r="G4504" i="5"/>
  <c r="H4504" i="5" s="1"/>
  <c r="I4504" i="5" s="1"/>
  <c r="G4505" i="5"/>
  <c r="G4506" i="5"/>
  <c r="G4507" i="5"/>
  <c r="H4507" i="5" s="1"/>
  <c r="I4507" i="5" s="1"/>
  <c r="G4508" i="5"/>
  <c r="H4508" i="5" s="1"/>
  <c r="I4508" i="5" s="1"/>
  <c r="G4509" i="5"/>
  <c r="H4509" i="5" s="1"/>
  <c r="I4509" i="5" s="1"/>
  <c r="G4510" i="5"/>
  <c r="G4511" i="5"/>
  <c r="G4512" i="5"/>
  <c r="G4513" i="5"/>
  <c r="H4513" i="5" s="1"/>
  <c r="I4513" i="5" s="1"/>
  <c r="G4514" i="5"/>
  <c r="G4515" i="5"/>
  <c r="G4516" i="5"/>
  <c r="G4517" i="5"/>
  <c r="G4518" i="5"/>
  <c r="G4519" i="5"/>
  <c r="G4520" i="5"/>
  <c r="H4520" i="5" s="1"/>
  <c r="I4520" i="5" s="1"/>
  <c r="G4521" i="5"/>
  <c r="H4521" i="5" s="1"/>
  <c r="I4521" i="5" s="1"/>
  <c r="G4522" i="5"/>
  <c r="H4522" i="5" s="1"/>
  <c r="I4522" i="5" s="1"/>
  <c r="G4523" i="5"/>
  <c r="G4524" i="5"/>
  <c r="H4524" i="5" s="1"/>
  <c r="I4524" i="5" s="1"/>
  <c r="G4525" i="5"/>
  <c r="G4526" i="5"/>
  <c r="G4527" i="5"/>
  <c r="G4528" i="5"/>
  <c r="G4529" i="5"/>
  <c r="G4530" i="5"/>
  <c r="G4531" i="5"/>
  <c r="H4531" i="5" s="1"/>
  <c r="I4531" i="5" s="1"/>
  <c r="G4532" i="5"/>
  <c r="G4533" i="5"/>
  <c r="H4533" i="5" s="1"/>
  <c r="I4533" i="5" s="1"/>
  <c r="G4534" i="5"/>
  <c r="G4535" i="5"/>
  <c r="G4536" i="5"/>
  <c r="G4537" i="5"/>
  <c r="H4537" i="5" s="1"/>
  <c r="I4537" i="5" s="1"/>
  <c r="G4538" i="5"/>
  <c r="G4539" i="5"/>
  <c r="H4539" i="5" s="1"/>
  <c r="I4539" i="5" s="1"/>
  <c r="G4540" i="5"/>
  <c r="G4541" i="5"/>
  <c r="G4542" i="5"/>
  <c r="G4543" i="5"/>
  <c r="G4544" i="5"/>
  <c r="H4544" i="5" s="1"/>
  <c r="I4544" i="5" s="1"/>
  <c r="G4545" i="5"/>
  <c r="G4546" i="5"/>
  <c r="H4546" i="5" s="1"/>
  <c r="I4546" i="5" s="1"/>
  <c r="G4547" i="5"/>
  <c r="G4548" i="5"/>
  <c r="G4549" i="5"/>
  <c r="G4550" i="5"/>
  <c r="G4551" i="5"/>
  <c r="G4552" i="5"/>
  <c r="G4553" i="5"/>
  <c r="G4554" i="5"/>
  <c r="G4555" i="5"/>
  <c r="H4555" i="5" s="1"/>
  <c r="I4555" i="5" s="1"/>
  <c r="G4556" i="5"/>
  <c r="G4557" i="5"/>
  <c r="H4557" i="5" s="1"/>
  <c r="I4557" i="5" s="1"/>
  <c r="G4558" i="5"/>
  <c r="G4559" i="5"/>
  <c r="G4560" i="5"/>
  <c r="G4561" i="5"/>
  <c r="G4562" i="5"/>
  <c r="G4563" i="5"/>
  <c r="G4564" i="5"/>
  <c r="G4565" i="5"/>
  <c r="G4566" i="5"/>
  <c r="G4567" i="5"/>
  <c r="G4568" i="5"/>
  <c r="H4568" i="5" s="1"/>
  <c r="I4568" i="5" s="1"/>
  <c r="G4569" i="5"/>
  <c r="G4570" i="5"/>
  <c r="H4570" i="5" s="1"/>
  <c r="I4570" i="5" s="1"/>
  <c r="G4571" i="5"/>
  <c r="G4572" i="5"/>
  <c r="H4572" i="5" s="1"/>
  <c r="I4572" i="5" s="1"/>
  <c r="G4573" i="5"/>
  <c r="H4573" i="5" s="1"/>
  <c r="I4573" i="5" s="1"/>
  <c r="G4574" i="5"/>
  <c r="G4575" i="5"/>
  <c r="G4576" i="5"/>
  <c r="H4576" i="5" s="1"/>
  <c r="I4576" i="5" s="1"/>
  <c r="G4577" i="5"/>
  <c r="G4578" i="5"/>
  <c r="G4579" i="5"/>
  <c r="H4579" i="5" s="1"/>
  <c r="I4579" i="5" s="1"/>
  <c r="G4580" i="5"/>
  <c r="H4580" i="5" s="1"/>
  <c r="I4580" i="5" s="1"/>
  <c r="G4581" i="5"/>
  <c r="H4581" i="5" s="1"/>
  <c r="I4581" i="5" s="1"/>
  <c r="G4582" i="5"/>
  <c r="G4583" i="5"/>
  <c r="G4584" i="5"/>
  <c r="G4585" i="5"/>
  <c r="H4585" i="5" s="1"/>
  <c r="I4585" i="5" s="1"/>
  <c r="G4586" i="5"/>
  <c r="G4587" i="5"/>
  <c r="G4588" i="5"/>
  <c r="G4589" i="5"/>
  <c r="G4590" i="5"/>
  <c r="G4591" i="5"/>
  <c r="G4592" i="5"/>
  <c r="H4592" i="5" s="1"/>
  <c r="I4592" i="5" s="1"/>
  <c r="G4593" i="5"/>
  <c r="H4593" i="5" s="1"/>
  <c r="I4593" i="5" s="1"/>
  <c r="G4594" i="5"/>
  <c r="H4594" i="5" s="1"/>
  <c r="I4594" i="5" s="1"/>
  <c r="G4595" i="5"/>
  <c r="G4596" i="5"/>
  <c r="H4596" i="5" s="1"/>
  <c r="I4596" i="5" s="1"/>
  <c r="G4597" i="5"/>
  <c r="G4598" i="5"/>
  <c r="G4599" i="5"/>
  <c r="G4600" i="5"/>
  <c r="G4601" i="5"/>
  <c r="G4602" i="5"/>
  <c r="G4603" i="5"/>
  <c r="H4603" i="5" s="1"/>
  <c r="I4603" i="5" s="1"/>
  <c r="G4604" i="5"/>
  <c r="G4605" i="5"/>
  <c r="H4605" i="5" s="1"/>
  <c r="I4605" i="5" s="1"/>
  <c r="G4606" i="5"/>
  <c r="H4606" i="5" s="1"/>
  <c r="I4606" i="5" s="1"/>
  <c r="G4607" i="5"/>
  <c r="G4608" i="5"/>
  <c r="G4609" i="5"/>
  <c r="H4609" i="5" s="1"/>
  <c r="I4609" i="5" s="1"/>
  <c r="G4610" i="5"/>
  <c r="G4611" i="5"/>
  <c r="H4611" i="5" s="1"/>
  <c r="I4611" i="5" s="1"/>
  <c r="G4612" i="5"/>
  <c r="H4612" i="5" s="1"/>
  <c r="I4612" i="5" s="1"/>
  <c r="G4613" i="5"/>
  <c r="G4614" i="5"/>
  <c r="G4615" i="5"/>
  <c r="H4615" i="5" s="1"/>
  <c r="I4615" i="5" s="1"/>
  <c r="G4616" i="5"/>
  <c r="H4616" i="5" s="1"/>
  <c r="I4616" i="5" s="1"/>
  <c r="G4617" i="5"/>
  <c r="H4617" i="5" s="1"/>
  <c r="I4617" i="5" s="1"/>
  <c r="G4618" i="5"/>
  <c r="H4618" i="5" s="1"/>
  <c r="I4618" i="5" s="1"/>
  <c r="G4619" i="5"/>
  <c r="G4620" i="5"/>
  <c r="G4621" i="5"/>
  <c r="G4622" i="5"/>
  <c r="G4623" i="5"/>
  <c r="G4624" i="5"/>
  <c r="H4624" i="5" s="1"/>
  <c r="I4624" i="5" s="1"/>
  <c r="G4625" i="5"/>
  <c r="G4626" i="5"/>
  <c r="G4627" i="5"/>
  <c r="H4627" i="5" s="1"/>
  <c r="I4627" i="5" s="1"/>
  <c r="G4628" i="5"/>
  <c r="H4628" i="5" s="1"/>
  <c r="I4628" i="5" s="1"/>
  <c r="G4629" i="5"/>
  <c r="G4630" i="5"/>
  <c r="G4631" i="5"/>
  <c r="G4632" i="5"/>
  <c r="G4633" i="5"/>
  <c r="G4634" i="5"/>
  <c r="G4635" i="5"/>
  <c r="H4635" i="5" s="1"/>
  <c r="I4635" i="5" s="1"/>
  <c r="G4636" i="5"/>
  <c r="G4637" i="5"/>
  <c r="G4638" i="5"/>
  <c r="G4639" i="5"/>
  <c r="G4640" i="5"/>
  <c r="H4640" i="5" s="1"/>
  <c r="I4640" i="5" s="1"/>
  <c r="G4641" i="5"/>
  <c r="H4641" i="5" s="1"/>
  <c r="I4641" i="5" s="1"/>
  <c r="G4642" i="5"/>
  <c r="H4642" i="5" s="1"/>
  <c r="I4642" i="5" s="1"/>
  <c r="G4643" i="5"/>
  <c r="G4644" i="5"/>
  <c r="H4644" i="5" s="1"/>
  <c r="I4644" i="5" s="1"/>
  <c r="G4645" i="5"/>
  <c r="G4646" i="5"/>
  <c r="G4647" i="5"/>
  <c r="G4648" i="5"/>
  <c r="H4648" i="5" s="1"/>
  <c r="I4648" i="5" s="1"/>
  <c r="G4649" i="5"/>
  <c r="G4650" i="5"/>
  <c r="G4651" i="5"/>
  <c r="H4651" i="5" s="1"/>
  <c r="I4651" i="5" s="1"/>
  <c r="G4652" i="5"/>
  <c r="H4652" i="5" s="1"/>
  <c r="I4652" i="5" s="1"/>
  <c r="G4653" i="5"/>
  <c r="H4653" i="5" s="1"/>
  <c r="I4653" i="5" s="1"/>
  <c r="G4654" i="5"/>
  <c r="H4654" i="5" s="1"/>
  <c r="I4654" i="5" s="1"/>
  <c r="G4655" i="5"/>
  <c r="G4656" i="5"/>
  <c r="G4657" i="5"/>
  <c r="H4657" i="5" s="1"/>
  <c r="I4657" i="5" s="1"/>
  <c r="G4658" i="5"/>
  <c r="G4659" i="5"/>
  <c r="G4660" i="5"/>
  <c r="G4661" i="5"/>
  <c r="G4662" i="5"/>
  <c r="G4663" i="5"/>
  <c r="H4663" i="5" s="1"/>
  <c r="I4663" i="5" s="1"/>
  <c r="G4664" i="5"/>
  <c r="H4664" i="5" s="1"/>
  <c r="I4664" i="5" s="1"/>
  <c r="G4665" i="5"/>
  <c r="H4665" i="5" s="1"/>
  <c r="I4665" i="5" s="1"/>
  <c r="G4666" i="5"/>
  <c r="H4666" i="5" s="1"/>
  <c r="I4666" i="5" s="1"/>
  <c r="G4667" i="5"/>
  <c r="G4668" i="5"/>
  <c r="H4668" i="5" s="1"/>
  <c r="I4668" i="5" s="1"/>
  <c r="G4669" i="5"/>
  <c r="G4670" i="5"/>
  <c r="G4671" i="5"/>
  <c r="H4671" i="5" s="1"/>
  <c r="I4671" i="5" s="1"/>
  <c r="G4672" i="5"/>
  <c r="G4673" i="5"/>
  <c r="G4674" i="5"/>
  <c r="G4675" i="5"/>
  <c r="G4676" i="5"/>
  <c r="H4676" i="5" s="1"/>
  <c r="I4676" i="5" s="1"/>
  <c r="G4677" i="5"/>
  <c r="H4677" i="5" s="1"/>
  <c r="I4677" i="5" s="1"/>
  <c r="G4678" i="5"/>
  <c r="H4678" i="5" s="1"/>
  <c r="I4678" i="5" s="1"/>
  <c r="G4679" i="5"/>
  <c r="G4680" i="5"/>
  <c r="G4681" i="5"/>
  <c r="H4681" i="5" s="1"/>
  <c r="I4681" i="5" s="1"/>
  <c r="G4682" i="5"/>
  <c r="G4683" i="5"/>
  <c r="G4684" i="5"/>
  <c r="G4685" i="5"/>
  <c r="G4686" i="5"/>
  <c r="G4687" i="5"/>
  <c r="H4687" i="5" s="1"/>
  <c r="I4687" i="5" s="1"/>
  <c r="G4688" i="5"/>
  <c r="H4688" i="5" s="1"/>
  <c r="I4688" i="5" s="1"/>
  <c r="G4689" i="5"/>
  <c r="H4689" i="5" s="1"/>
  <c r="I4689" i="5" s="1"/>
  <c r="G4690" i="5"/>
  <c r="H4690" i="5" s="1"/>
  <c r="I4690" i="5" s="1"/>
  <c r="G4691" i="5"/>
  <c r="G4692" i="5"/>
  <c r="G4693" i="5"/>
  <c r="G4694" i="5"/>
  <c r="G4695" i="5"/>
  <c r="G4696" i="5"/>
  <c r="H4696" i="5" s="1"/>
  <c r="I4696" i="5" s="1"/>
  <c r="G4697" i="5"/>
  <c r="G4698" i="5"/>
  <c r="G4699" i="5"/>
  <c r="H4699" i="5" s="1"/>
  <c r="I4699" i="5" s="1"/>
  <c r="G4700" i="5"/>
  <c r="H4700" i="5" s="1"/>
  <c r="I4700" i="5" s="1"/>
  <c r="G4701" i="5"/>
  <c r="H4701" i="5" s="1"/>
  <c r="I4701" i="5" s="1"/>
  <c r="G4702" i="5"/>
  <c r="H4702" i="5" s="1"/>
  <c r="I4702" i="5" s="1"/>
  <c r="G4703" i="5"/>
  <c r="G4704" i="5"/>
  <c r="G4705" i="5"/>
  <c r="G4706" i="5"/>
  <c r="G4707" i="5"/>
  <c r="G4708" i="5"/>
  <c r="G4709" i="5"/>
  <c r="G4710" i="5"/>
  <c r="G4711" i="5"/>
  <c r="G4712" i="5"/>
  <c r="H4712" i="5" s="1"/>
  <c r="I4712" i="5" s="1"/>
  <c r="G4713" i="5"/>
  <c r="H4713" i="5" s="1"/>
  <c r="I4713" i="5" s="1"/>
  <c r="G4714" i="5"/>
  <c r="H4714" i="5" s="1"/>
  <c r="I4714" i="5" s="1"/>
  <c r="G4715" i="5"/>
  <c r="G4716" i="5"/>
  <c r="H4716" i="5" s="1"/>
  <c r="I4716" i="5" s="1"/>
  <c r="G4717" i="5"/>
  <c r="H4717" i="5" s="1"/>
  <c r="I4717" i="5" s="1"/>
  <c r="G4718" i="5"/>
  <c r="G4719" i="5"/>
  <c r="G4720" i="5"/>
  <c r="H4720" i="5" s="1"/>
  <c r="I4720" i="5" s="1"/>
  <c r="G4721" i="5"/>
  <c r="G4722" i="5"/>
  <c r="G4723" i="5"/>
  <c r="H4723" i="5" s="1"/>
  <c r="I4723" i="5" s="1"/>
  <c r="G4724" i="5"/>
  <c r="H4724" i="5" s="1"/>
  <c r="I4724" i="5" s="1"/>
  <c r="G4725" i="5"/>
  <c r="H4725" i="5" s="1"/>
  <c r="I4725" i="5" s="1"/>
  <c r="G4726" i="5"/>
  <c r="H4726" i="5" s="1"/>
  <c r="I4726" i="5" s="1"/>
  <c r="G4727" i="5"/>
  <c r="G4728" i="5"/>
  <c r="G4729" i="5"/>
  <c r="H4729" i="5" s="1"/>
  <c r="I4729" i="5" s="1"/>
  <c r="G4730" i="5"/>
  <c r="G4731" i="5"/>
  <c r="G4732" i="5"/>
  <c r="G4733" i="5"/>
  <c r="G4734" i="5"/>
  <c r="G4735" i="5"/>
  <c r="H4735" i="5" s="1"/>
  <c r="I4735" i="5" s="1"/>
  <c r="G4736" i="5"/>
  <c r="H4736" i="5" s="1"/>
  <c r="I4736" i="5" s="1"/>
  <c r="G4737" i="5"/>
  <c r="H4737" i="5" s="1"/>
  <c r="I4737" i="5" s="1"/>
  <c r="G4738" i="5"/>
  <c r="H4738" i="5" s="1"/>
  <c r="I4738" i="5" s="1"/>
  <c r="G4739" i="5"/>
  <c r="G4740" i="5"/>
  <c r="H4740" i="5" s="1"/>
  <c r="I4740" i="5" s="1"/>
  <c r="G4741" i="5"/>
  <c r="G4742" i="5"/>
  <c r="G4743" i="5"/>
  <c r="G4744" i="5"/>
  <c r="G4745" i="5"/>
  <c r="G4746" i="5"/>
  <c r="G4747" i="5"/>
  <c r="H4747" i="5" s="1"/>
  <c r="I4747" i="5" s="1"/>
  <c r="G4748" i="5"/>
  <c r="H4748" i="5" s="1"/>
  <c r="I4748" i="5" s="1"/>
  <c r="G4749" i="5"/>
  <c r="G4750" i="5"/>
  <c r="G4751" i="5"/>
  <c r="G4752" i="5"/>
  <c r="G4753" i="5"/>
  <c r="H4753" i="5" s="1"/>
  <c r="I4753" i="5" s="1"/>
  <c r="G4754" i="5"/>
  <c r="G4755" i="5"/>
  <c r="G4756" i="5"/>
  <c r="G4757" i="5"/>
  <c r="G4758" i="5"/>
  <c r="G4759" i="5"/>
  <c r="G4760" i="5"/>
  <c r="G4761" i="5"/>
  <c r="G4762" i="5"/>
  <c r="H4762" i="5" s="1"/>
  <c r="I4762" i="5" s="1"/>
  <c r="G4763" i="5"/>
  <c r="G4764" i="5"/>
  <c r="G4765" i="5"/>
  <c r="G4766" i="5"/>
  <c r="G4767" i="5"/>
  <c r="H4767" i="5" s="1"/>
  <c r="I4767" i="5" s="1"/>
  <c r="G4768" i="5"/>
  <c r="G4769" i="5"/>
  <c r="G4770" i="5"/>
  <c r="G4771" i="5"/>
  <c r="H4771" i="5" s="1"/>
  <c r="I4771" i="5" s="1"/>
  <c r="G4772" i="5"/>
  <c r="G4773" i="5"/>
  <c r="G4774" i="5"/>
  <c r="H4774" i="5" s="1"/>
  <c r="I4774" i="5" s="1"/>
  <c r="G4775" i="5"/>
  <c r="G4776" i="5"/>
  <c r="G4777" i="5"/>
  <c r="H4777" i="5" s="1"/>
  <c r="I4777" i="5" s="1"/>
  <c r="G4778" i="5"/>
  <c r="G4779" i="5"/>
  <c r="G4780" i="5"/>
  <c r="G4781" i="5"/>
  <c r="G4782" i="5"/>
  <c r="G4783" i="5"/>
  <c r="G4784" i="5"/>
  <c r="H4784" i="5" s="1"/>
  <c r="I4784" i="5" s="1"/>
  <c r="G4785" i="5"/>
  <c r="H4785" i="5" s="1"/>
  <c r="I4785" i="5" s="1"/>
  <c r="G4786" i="5"/>
  <c r="G4787" i="5"/>
  <c r="G4788" i="5"/>
  <c r="G4789" i="5"/>
  <c r="H4789" i="5" s="1"/>
  <c r="I4789" i="5" s="1"/>
  <c r="G4790" i="5"/>
  <c r="G4791" i="5"/>
  <c r="H4791" i="5" s="1"/>
  <c r="I4791" i="5" s="1"/>
  <c r="G4792" i="5"/>
  <c r="G4793" i="5"/>
  <c r="G4794" i="5"/>
  <c r="G4795" i="5"/>
  <c r="G4796" i="5"/>
  <c r="H4796" i="5" s="1"/>
  <c r="I4796" i="5" s="1"/>
  <c r="G4797" i="5"/>
  <c r="G4798" i="5"/>
  <c r="H4798" i="5" s="1"/>
  <c r="I4798" i="5" s="1"/>
  <c r="G4799" i="5"/>
  <c r="G4800" i="5"/>
  <c r="G4801" i="5"/>
  <c r="G4802" i="5"/>
  <c r="G4803" i="5"/>
  <c r="G4804" i="5"/>
  <c r="G4805" i="5"/>
  <c r="G4806" i="5"/>
  <c r="G4807" i="5"/>
  <c r="H4807" i="5" s="1"/>
  <c r="I4807" i="5" s="1"/>
  <c r="G4808" i="5"/>
  <c r="G4809" i="5"/>
  <c r="G4810" i="5"/>
  <c r="H4810" i="5" s="1"/>
  <c r="I4810" i="5" s="1"/>
  <c r="G4811" i="5"/>
  <c r="G4812" i="5"/>
  <c r="G4813" i="5"/>
  <c r="H4813" i="5" s="1"/>
  <c r="I4813" i="5" s="1"/>
  <c r="G4814" i="5"/>
  <c r="G4815" i="5"/>
  <c r="G4816" i="5"/>
  <c r="G4817" i="5"/>
  <c r="G4818" i="5"/>
  <c r="G4819" i="5"/>
  <c r="G4820" i="5"/>
  <c r="H4820" i="5" s="1"/>
  <c r="I4820" i="5" s="1"/>
  <c r="G4821" i="5"/>
  <c r="H4821" i="5" s="1"/>
  <c r="I4821" i="5" s="1"/>
  <c r="G4822" i="5"/>
  <c r="G4823" i="5"/>
  <c r="G4824" i="5"/>
  <c r="G4825" i="5"/>
  <c r="H4825" i="5" s="1"/>
  <c r="I4825" i="5" s="1"/>
  <c r="G4826" i="5"/>
  <c r="G4827" i="5"/>
  <c r="H4827" i="5" s="1"/>
  <c r="I4827" i="5" s="1"/>
  <c r="G4828" i="5"/>
  <c r="G4829" i="5"/>
  <c r="G4830" i="5"/>
  <c r="G4831" i="5"/>
  <c r="G4832" i="5"/>
  <c r="H4832" i="5" s="1"/>
  <c r="I4832" i="5" s="1"/>
  <c r="G4833" i="5"/>
  <c r="G4834" i="5"/>
  <c r="H4834" i="5" s="1"/>
  <c r="I4834" i="5" s="1"/>
  <c r="G4835" i="5"/>
  <c r="G4836" i="5"/>
  <c r="G4837" i="5"/>
  <c r="G4838" i="5"/>
  <c r="G4839" i="5"/>
  <c r="G4840" i="5"/>
  <c r="G4841" i="5"/>
  <c r="G4842" i="5"/>
  <c r="G4843" i="5"/>
  <c r="H4843" i="5" s="1"/>
  <c r="I4843" i="5" s="1"/>
  <c r="G4844" i="5"/>
  <c r="G4845" i="5"/>
  <c r="G4846" i="5"/>
  <c r="H4846" i="5" s="1"/>
  <c r="I4846" i="5" s="1"/>
  <c r="G4847" i="5"/>
  <c r="G4848" i="5"/>
  <c r="G4849" i="5"/>
  <c r="H4849" i="5" s="1"/>
  <c r="I4849" i="5" s="1"/>
  <c r="G4850" i="5"/>
  <c r="G4851" i="5"/>
  <c r="G4852" i="5"/>
  <c r="G4853" i="5"/>
  <c r="G4854" i="5"/>
  <c r="G4855" i="5"/>
  <c r="G4856" i="5"/>
  <c r="H4856" i="5" s="1"/>
  <c r="I4856" i="5" s="1"/>
  <c r="G4857" i="5"/>
  <c r="H4857" i="5" s="1"/>
  <c r="I4857" i="5" s="1"/>
  <c r="G4858" i="5"/>
  <c r="G4859" i="5"/>
  <c r="G4860" i="5"/>
  <c r="G4861" i="5"/>
  <c r="H4861" i="5" s="1"/>
  <c r="I4861" i="5" s="1"/>
  <c r="G4862" i="5"/>
  <c r="G4863" i="5"/>
  <c r="H4863" i="5" s="1"/>
  <c r="I4863" i="5" s="1"/>
  <c r="G4864" i="5"/>
  <c r="G4865" i="5"/>
  <c r="G4866" i="5"/>
  <c r="G4867" i="5"/>
  <c r="G4868" i="5"/>
  <c r="H4868" i="5" s="1"/>
  <c r="I4868" i="5" s="1"/>
  <c r="G4869" i="5"/>
  <c r="G4870" i="5"/>
  <c r="H4870" i="5" s="1"/>
  <c r="I4870" i="5" s="1"/>
  <c r="G4871" i="5"/>
  <c r="G4872" i="5"/>
  <c r="G4873" i="5"/>
  <c r="G4874" i="5"/>
  <c r="G4875" i="5"/>
  <c r="H4875" i="5" s="1"/>
  <c r="I4875" i="5" s="1"/>
  <c r="G4876" i="5"/>
  <c r="G4877" i="5"/>
  <c r="G4878" i="5"/>
  <c r="G4879" i="5"/>
  <c r="H4879" i="5" s="1"/>
  <c r="I4879" i="5" s="1"/>
  <c r="G4880" i="5"/>
  <c r="G4881" i="5"/>
  <c r="G4882" i="5"/>
  <c r="H4882" i="5" s="1"/>
  <c r="I4882" i="5" s="1"/>
  <c r="G4883" i="5"/>
  <c r="G4884" i="5"/>
  <c r="G4885" i="5"/>
  <c r="H4885" i="5" s="1"/>
  <c r="I4885" i="5" s="1"/>
  <c r="G4886" i="5"/>
  <c r="G4887" i="5"/>
  <c r="G4888" i="5"/>
  <c r="G4889" i="5"/>
  <c r="G4890" i="5"/>
  <c r="G4891" i="5"/>
  <c r="G4892" i="5"/>
  <c r="H4892" i="5" s="1"/>
  <c r="I4892" i="5" s="1"/>
  <c r="G4893" i="5"/>
  <c r="H4893" i="5" s="1"/>
  <c r="I4893" i="5" s="1"/>
  <c r="G4894" i="5"/>
  <c r="G4895" i="5"/>
  <c r="G4896" i="5"/>
  <c r="G4897" i="5"/>
  <c r="H4897" i="5" s="1"/>
  <c r="I4897" i="5" s="1"/>
  <c r="G4898" i="5"/>
  <c r="G4899" i="5"/>
  <c r="H4899" i="5" s="1"/>
  <c r="I4899" i="5" s="1"/>
  <c r="G4900" i="5"/>
  <c r="G4901" i="5"/>
  <c r="G4902" i="5"/>
  <c r="G4903" i="5"/>
  <c r="G4904" i="5"/>
  <c r="H4904" i="5" s="1"/>
  <c r="I4904" i="5" s="1"/>
  <c r="G4905" i="5"/>
  <c r="G4906" i="5"/>
  <c r="H4906" i="5" s="1"/>
  <c r="I4906" i="5" s="1"/>
  <c r="G4907" i="5"/>
  <c r="G4908" i="5"/>
  <c r="G4909" i="5"/>
  <c r="G4910" i="5"/>
  <c r="G4911" i="5"/>
  <c r="G4912" i="5"/>
  <c r="G4913" i="5"/>
  <c r="G4914" i="5"/>
  <c r="G4915" i="5"/>
  <c r="H4915" i="5" s="1"/>
  <c r="I4915" i="5" s="1"/>
  <c r="G4916" i="5"/>
  <c r="G4917" i="5"/>
  <c r="G4918" i="5"/>
  <c r="H4918" i="5" s="1"/>
  <c r="I4918" i="5" s="1"/>
  <c r="G4919" i="5"/>
  <c r="G4920" i="5"/>
  <c r="G4921" i="5"/>
  <c r="G4922" i="5"/>
  <c r="G4923" i="5"/>
  <c r="G4924" i="5"/>
  <c r="G4925" i="5"/>
  <c r="G4926" i="5"/>
  <c r="G4927" i="5"/>
  <c r="G4928" i="5"/>
  <c r="G4929" i="5"/>
  <c r="H4929" i="5" s="1"/>
  <c r="I4929" i="5" s="1"/>
  <c r="G4930" i="5"/>
  <c r="G4931" i="5"/>
  <c r="G4932" i="5"/>
  <c r="G4933" i="5"/>
  <c r="H4933" i="5" s="1"/>
  <c r="I4933" i="5" s="1"/>
  <c r="G4934" i="5"/>
  <c r="G4935" i="5"/>
  <c r="G4936" i="5"/>
  <c r="G4937" i="5"/>
  <c r="G4938" i="5"/>
  <c r="G4939" i="5"/>
  <c r="G4940" i="5"/>
  <c r="H4940" i="5" s="1"/>
  <c r="I4940" i="5" s="1"/>
  <c r="G4941" i="5"/>
  <c r="G4942" i="5"/>
  <c r="H4942" i="5" s="1"/>
  <c r="I4942" i="5" s="1"/>
  <c r="G4943" i="5"/>
  <c r="G4944" i="5"/>
  <c r="G4945" i="5"/>
  <c r="G4946" i="5"/>
  <c r="G4947" i="5"/>
  <c r="H4947" i="5" s="1"/>
  <c r="I4947" i="5" s="1"/>
  <c r="G4948" i="5"/>
  <c r="G4949" i="5"/>
  <c r="G4950" i="5"/>
  <c r="G4951" i="5"/>
  <c r="H4951" i="5" s="1"/>
  <c r="I4951" i="5" s="1"/>
  <c r="G4952" i="5"/>
  <c r="G4953" i="5"/>
  <c r="G4954" i="5"/>
  <c r="H4954" i="5" s="1"/>
  <c r="I4954" i="5" s="1"/>
  <c r="G4955" i="5"/>
  <c r="G4956" i="5"/>
  <c r="G4957" i="5"/>
  <c r="G4958" i="5"/>
  <c r="G4959" i="5"/>
  <c r="G4960" i="5"/>
  <c r="G4961" i="5"/>
  <c r="G4962" i="5"/>
  <c r="G4963" i="5"/>
  <c r="G4964" i="5"/>
  <c r="G4965" i="5"/>
  <c r="H4965" i="5" s="1"/>
  <c r="I4965" i="5" s="1"/>
  <c r="G4966" i="5"/>
  <c r="G4967" i="5"/>
  <c r="G4968" i="5"/>
  <c r="G4969" i="5"/>
  <c r="H4969" i="5" s="1"/>
  <c r="I4969" i="5" s="1"/>
  <c r="G4970" i="5"/>
  <c r="G4971" i="5"/>
  <c r="G4972" i="5"/>
  <c r="G4973" i="5"/>
  <c r="G4974" i="5"/>
  <c r="G4975" i="5"/>
  <c r="G4976" i="5"/>
  <c r="H4976" i="5" s="1"/>
  <c r="I4976" i="5" s="1"/>
  <c r="G4977" i="5"/>
  <c r="G4978" i="5"/>
  <c r="H4978" i="5" s="1"/>
  <c r="I4978" i="5" s="1"/>
  <c r="G4979" i="5"/>
  <c r="G4980" i="5"/>
  <c r="G4981" i="5"/>
  <c r="G4982" i="5"/>
  <c r="G4983" i="5"/>
  <c r="G4984" i="5"/>
  <c r="G4985" i="5"/>
  <c r="G4986" i="5"/>
  <c r="G4987" i="5"/>
  <c r="H4987" i="5" s="1"/>
  <c r="I4987" i="5" s="1"/>
  <c r="G4988" i="5"/>
  <c r="G4989" i="5"/>
  <c r="G4990" i="5"/>
  <c r="H4990" i="5" s="1"/>
  <c r="I4990" i="5" s="1"/>
  <c r="G4991" i="5"/>
  <c r="G4992" i="5"/>
  <c r="G4993" i="5"/>
  <c r="G4994" i="5"/>
  <c r="G4995" i="5"/>
  <c r="G4996" i="5"/>
  <c r="G4997" i="5"/>
  <c r="G4998" i="5"/>
  <c r="G4999" i="5"/>
  <c r="G5000" i="5"/>
  <c r="G5001" i="5"/>
  <c r="H5001" i="5" s="1"/>
  <c r="I5001" i="5" s="1"/>
  <c r="G5002" i="5"/>
  <c r="G5003" i="5"/>
  <c r="G5004" i="5"/>
  <c r="G5005" i="5"/>
  <c r="H5005" i="5" s="1"/>
  <c r="I5005" i="5" s="1"/>
  <c r="G5006" i="5"/>
  <c r="G5007" i="5"/>
  <c r="H5007" i="5" s="1"/>
  <c r="I5007" i="5" s="1"/>
  <c r="G5008" i="5"/>
  <c r="H5008" i="5" s="1"/>
  <c r="I5008" i="5" s="1"/>
  <c r="G5009" i="5"/>
  <c r="G5010" i="5"/>
  <c r="G5011" i="5"/>
  <c r="G5012" i="5"/>
  <c r="H5012" i="5" s="1"/>
  <c r="I5012" i="5" s="1"/>
  <c r="G5013" i="5"/>
  <c r="H5013" i="5" s="1"/>
  <c r="I5013" i="5" s="1"/>
  <c r="G5014" i="5"/>
  <c r="H5014" i="5" s="1"/>
  <c r="I5014" i="5" s="1"/>
  <c r="G5015" i="5"/>
  <c r="G5016" i="5"/>
  <c r="G5017" i="5"/>
  <c r="G5018" i="5"/>
  <c r="G5019" i="5"/>
  <c r="H5019" i="5" s="1"/>
  <c r="I5019" i="5" s="1"/>
  <c r="G5020" i="5"/>
  <c r="H5020" i="5" s="1"/>
  <c r="I5020" i="5" s="1"/>
  <c r="G5021" i="5"/>
  <c r="G5022" i="5"/>
  <c r="G5023" i="5"/>
  <c r="H5023" i="5" s="1"/>
  <c r="I5023" i="5" s="1"/>
  <c r="G5024" i="5"/>
  <c r="G5025" i="5"/>
  <c r="G5026" i="5"/>
  <c r="H5026" i="5" s="1"/>
  <c r="I5026" i="5" s="1"/>
  <c r="G5027" i="5"/>
  <c r="G5028" i="5"/>
  <c r="G5029" i="5"/>
  <c r="H5029" i="5" s="1"/>
  <c r="I5029" i="5" s="1"/>
  <c r="G5030" i="5"/>
  <c r="H5030" i="5" s="1"/>
  <c r="I5030" i="5" s="1"/>
  <c r="G5031" i="5"/>
  <c r="G5032" i="5"/>
  <c r="G5033" i="5"/>
  <c r="G5034" i="5"/>
  <c r="G5035" i="5"/>
  <c r="H5035" i="5" s="1"/>
  <c r="I5035" i="5" s="1"/>
  <c r="G5036" i="5"/>
  <c r="H5036" i="5" s="1"/>
  <c r="I5036" i="5" s="1"/>
  <c r="G5037" i="5"/>
  <c r="H5037" i="5" s="1"/>
  <c r="I5037" i="5" s="1"/>
  <c r="G5038" i="5"/>
  <c r="G5039" i="5"/>
  <c r="G5040" i="5"/>
  <c r="G5041" i="5"/>
  <c r="H5041" i="5" s="1"/>
  <c r="I5041" i="5" s="1"/>
  <c r="G5042" i="5"/>
  <c r="G5043" i="5"/>
  <c r="G5044" i="5"/>
  <c r="H5044" i="5" s="1"/>
  <c r="I5044" i="5" s="1"/>
  <c r="G5045" i="5"/>
  <c r="G5046" i="5"/>
  <c r="G5047" i="5"/>
  <c r="G5048" i="5"/>
  <c r="H5048" i="5" s="1"/>
  <c r="I5048" i="5" s="1"/>
  <c r="G5049" i="5"/>
  <c r="H5049" i="5" s="1"/>
  <c r="I5049" i="5" s="1"/>
  <c r="G5050" i="5"/>
  <c r="H5050" i="5" s="1"/>
  <c r="I5050" i="5" s="1"/>
  <c r="G5051" i="5"/>
  <c r="G5052" i="5"/>
  <c r="G5053" i="5"/>
  <c r="G5054" i="5"/>
  <c r="G5055" i="5"/>
  <c r="G5056" i="5"/>
  <c r="H5056" i="5" s="1"/>
  <c r="I5056" i="5" s="1"/>
  <c r="G5057" i="5"/>
  <c r="G5058" i="5"/>
  <c r="G5059" i="5"/>
  <c r="H5059" i="5" s="1"/>
  <c r="I5059" i="5" s="1"/>
  <c r="G5060" i="5"/>
  <c r="G5061" i="5"/>
  <c r="G5062" i="5"/>
  <c r="H5062" i="5" s="1"/>
  <c r="I5062" i="5" s="1"/>
  <c r="G5063" i="5"/>
  <c r="G5064" i="5"/>
  <c r="G5065" i="5"/>
  <c r="H5065" i="5" s="1"/>
  <c r="I5065" i="5" s="1"/>
  <c r="G5066" i="5"/>
  <c r="H5066" i="5" s="1"/>
  <c r="I5066" i="5" s="1"/>
  <c r="G5067" i="5"/>
  <c r="G5068" i="5"/>
  <c r="G5069" i="5"/>
  <c r="G5070" i="5"/>
  <c r="G5071" i="5"/>
  <c r="H5071" i="5" s="1"/>
  <c r="I5071" i="5" s="1"/>
  <c r="G5072" i="5"/>
  <c r="G5073" i="5"/>
  <c r="H5073" i="5" s="1"/>
  <c r="I5073" i="5" s="1"/>
  <c r="G5074" i="5"/>
  <c r="G5075" i="5"/>
  <c r="G5076" i="5"/>
  <c r="G5077" i="5"/>
  <c r="H5077" i="5" s="1"/>
  <c r="I5077" i="5" s="1"/>
  <c r="G5078" i="5"/>
  <c r="G5079" i="5"/>
  <c r="G5080" i="5"/>
  <c r="H5080" i="5" s="1"/>
  <c r="I5080" i="5" s="1"/>
  <c r="G5081" i="5"/>
  <c r="G5082" i="5"/>
  <c r="G5083" i="5"/>
  <c r="G5084" i="5"/>
  <c r="H5084" i="5" s="1"/>
  <c r="I5084" i="5" s="1"/>
  <c r="G5085" i="5"/>
  <c r="H5085" i="5" s="1"/>
  <c r="I5085" i="5" s="1"/>
  <c r="G5086" i="5"/>
  <c r="H5086" i="5" s="1"/>
  <c r="I5086" i="5" s="1"/>
  <c r="G5087" i="5"/>
  <c r="G5088" i="5"/>
  <c r="G5089" i="5"/>
  <c r="G5090" i="5"/>
  <c r="G5091" i="5"/>
  <c r="G5092" i="5"/>
  <c r="G5093" i="5"/>
  <c r="G5094" i="5"/>
  <c r="G5095" i="5"/>
  <c r="H5095" i="5" s="1"/>
  <c r="I5095" i="5" s="1"/>
  <c r="G5096" i="5"/>
  <c r="G5097" i="5"/>
  <c r="G5098" i="5"/>
  <c r="H5098" i="5" s="1"/>
  <c r="I5098" i="5" s="1"/>
  <c r="G5099" i="5"/>
  <c r="G5100" i="5"/>
  <c r="G5101" i="5"/>
  <c r="H5101" i="5" s="1"/>
  <c r="I5101" i="5" s="1"/>
  <c r="G5102" i="5"/>
  <c r="G5103" i="5"/>
  <c r="G5104" i="5"/>
  <c r="G5105" i="5"/>
  <c r="G5106" i="5"/>
  <c r="G5107" i="5"/>
  <c r="H5107" i="5" s="1"/>
  <c r="I5107" i="5" s="1"/>
  <c r="G5108" i="5"/>
  <c r="H5108" i="5" s="1"/>
  <c r="I5108" i="5" s="1"/>
  <c r="G5109" i="5"/>
  <c r="H5109" i="5" s="1"/>
  <c r="I5109" i="5" s="1"/>
  <c r="G5110" i="5"/>
  <c r="G5111" i="5"/>
  <c r="G5112" i="5"/>
  <c r="G5113" i="5"/>
  <c r="H5113" i="5" s="1"/>
  <c r="I5113" i="5" s="1"/>
  <c r="G5114" i="5"/>
  <c r="G5115" i="5"/>
  <c r="H5115" i="5" s="1"/>
  <c r="I5115" i="5" s="1"/>
  <c r="G5116" i="5"/>
  <c r="H5116" i="5" s="1"/>
  <c r="I5116" i="5" s="1"/>
  <c r="G5117" i="5"/>
  <c r="G5118" i="5"/>
  <c r="G5119" i="5"/>
  <c r="G5120" i="5"/>
  <c r="H5120" i="5" s="1"/>
  <c r="I5120" i="5" s="1"/>
  <c r="G5121" i="5"/>
  <c r="H5121" i="5" s="1"/>
  <c r="I5121" i="5" s="1"/>
  <c r="G5122" i="5"/>
  <c r="H5122" i="5" s="1"/>
  <c r="I5122" i="5" s="1"/>
  <c r="G5123" i="5"/>
  <c r="G5124" i="5"/>
  <c r="G5125" i="5"/>
  <c r="G5126" i="5"/>
  <c r="G5127" i="5"/>
  <c r="H5127" i="5" s="1"/>
  <c r="I5127" i="5" s="1"/>
  <c r="G5128" i="5"/>
  <c r="H5128" i="5" s="1"/>
  <c r="I5128" i="5" s="1"/>
  <c r="G5129" i="5"/>
  <c r="G5130" i="5"/>
  <c r="G5131" i="5"/>
  <c r="H5131" i="5" s="1"/>
  <c r="I5131" i="5" s="1"/>
  <c r="G5132" i="5"/>
  <c r="G5133" i="5"/>
  <c r="G5134" i="5"/>
  <c r="G5135" i="5"/>
  <c r="G5136" i="5"/>
  <c r="G5137" i="5"/>
  <c r="G5138" i="5"/>
  <c r="G5139" i="5"/>
  <c r="H5139" i="5" s="1"/>
  <c r="I5139" i="5" s="1"/>
  <c r="G5140" i="5"/>
  <c r="G5141" i="5"/>
  <c r="G5142" i="5"/>
  <c r="G5143" i="5"/>
  <c r="G5144" i="5"/>
  <c r="H5144" i="5" s="1"/>
  <c r="I5144" i="5" s="1"/>
  <c r="G5145" i="5"/>
  <c r="H5145" i="5" s="1"/>
  <c r="I5145" i="5" s="1"/>
  <c r="G5146" i="5"/>
  <c r="G5147" i="5"/>
  <c r="G5148" i="5"/>
  <c r="G5149" i="5"/>
  <c r="G5150" i="5"/>
  <c r="G5151" i="5"/>
  <c r="H5151" i="5" s="1"/>
  <c r="I5151" i="5" s="1"/>
  <c r="G5152" i="5"/>
  <c r="G5153" i="5"/>
  <c r="G5154" i="5"/>
  <c r="G5155" i="5"/>
  <c r="G5156" i="5"/>
  <c r="G5157" i="5"/>
  <c r="G5158" i="5"/>
  <c r="G5159" i="5"/>
  <c r="G5160" i="5"/>
  <c r="G5161" i="5"/>
  <c r="G5162" i="5"/>
  <c r="G5163" i="5"/>
  <c r="H5163" i="5" s="1"/>
  <c r="I5163" i="5" s="1"/>
  <c r="G5164" i="5"/>
  <c r="G5165" i="5"/>
  <c r="G5166" i="5"/>
  <c r="G5167" i="5"/>
  <c r="G5168" i="5"/>
  <c r="G5169" i="5"/>
  <c r="H5169" i="5" s="1"/>
  <c r="I5169" i="5" s="1"/>
  <c r="G5170" i="5"/>
  <c r="G5171" i="5"/>
  <c r="G5172" i="5"/>
  <c r="G5173" i="5"/>
  <c r="G5174" i="5"/>
  <c r="G5175" i="5"/>
  <c r="G5176" i="5"/>
  <c r="G5177" i="5"/>
  <c r="G5178" i="5"/>
  <c r="G5179" i="5"/>
  <c r="H5179" i="5" s="1"/>
  <c r="I5179" i="5" s="1"/>
  <c r="G5180" i="5"/>
  <c r="G5181" i="5"/>
  <c r="G5182" i="5"/>
  <c r="G5183" i="5"/>
  <c r="G5184" i="5"/>
  <c r="G5185" i="5"/>
  <c r="G5186" i="5"/>
  <c r="G5187" i="5"/>
  <c r="G5188" i="5"/>
  <c r="H5188" i="5" s="1"/>
  <c r="I5188" i="5" s="1"/>
  <c r="G5189" i="5"/>
  <c r="G5190" i="5"/>
  <c r="H5190" i="5" s="1"/>
  <c r="I5190" i="5" s="1"/>
  <c r="G5191" i="5"/>
  <c r="H5191" i="5" s="1"/>
  <c r="I5191" i="5" s="1"/>
  <c r="G5192" i="5"/>
  <c r="G5193" i="5"/>
  <c r="G5194" i="5"/>
  <c r="G5195" i="5"/>
  <c r="H5195" i="5" s="1"/>
  <c r="I5195" i="5" s="1"/>
  <c r="G5196" i="5"/>
  <c r="G5197" i="5"/>
  <c r="H5197" i="5" s="1"/>
  <c r="I5197" i="5" s="1"/>
  <c r="G5198" i="5"/>
  <c r="G5199" i="5"/>
  <c r="G5200" i="5"/>
  <c r="G5201" i="5"/>
  <c r="G5202" i="5"/>
  <c r="G5203" i="5"/>
  <c r="G5204" i="5"/>
  <c r="G5205" i="5"/>
  <c r="G5206" i="5"/>
  <c r="H5206" i="5" s="1"/>
  <c r="I5206" i="5" s="1"/>
  <c r="G5207" i="5"/>
  <c r="G5208" i="5"/>
  <c r="G5209" i="5"/>
  <c r="H5209" i="5" s="1"/>
  <c r="I5209" i="5" s="1"/>
  <c r="G5210" i="5"/>
  <c r="G5211" i="5"/>
  <c r="G5212" i="5"/>
  <c r="H5212" i="5" s="1"/>
  <c r="I5212" i="5" s="1"/>
  <c r="G5213" i="5"/>
  <c r="H5213" i="5" s="1"/>
  <c r="I5213" i="5" s="1"/>
  <c r="G5214" i="5"/>
  <c r="G5215" i="5"/>
  <c r="G5216" i="5"/>
  <c r="G5217" i="5"/>
  <c r="G5218" i="5"/>
  <c r="G5219" i="5"/>
  <c r="H5219" i="5" s="1"/>
  <c r="I5219" i="5" s="1"/>
  <c r="G5220" i="5"/>
  <c r="H5220" i="5" s="1"/>
  <c r="I5220" i="5" s="1"/>
  <c r="G5221" i="5"/>
  <c r="G5222" i="5"/>
  <c r="G5223" i="5"/>
  <c r="G5224" i="5"/>
  <c r="H5224" i="5" s="1"/>
  <c r="I5224" i="5" s="1"/>
  <c r="G5225" i="5"/>
  <c r="G5226" i="5"/>
  <c r="G5227" i="5"/>
  <c r="H5227" i="5" s="1"/>
  <c r="I5227" i="5" s="1"/>
  <c r="G5228" i="5"/>
  <c r="G5229" i="5"/>
  <c r="G5230" i="5"/>
  <c r="G5231" i="5"/>
  <c r="H5231" i="5" s="1"/>
  <c r="I5231" i="5" s="1"/>
  <c r="G5232" i="5"/>
  <c r="G5233" i="5"/>
  <c r="H5233" i="5" s="1"/>
  <c r="I5233" i="5" s="1"/>
  <c r="G5234" i="5"/>
  <c r="G5235" i="5"/>
  <c r="G5236" i="5"/>
  <c r="G5237" i="5"/>
  <c r="G5238" i="5"/>
  <c r="G5239" i="5"/>
  <c r="G5240" i="5"/>
  <c r="G5241" i="5"/>
  <c r="G5242" i="5"/>
  <c r="H5242" i="5" s="1"/>
  <c r="I5242" i="5" s="1"/>
  <c r="G5243" i="5"/>
  <c r="G5244" i="5"/>
  <c r="G5245" i="5"/>
  <c r="H5245" i="5" s="1"/>
  <c r="I5245" i="5" s="1"/>
  <c r="G5246" i="5"/>
  <c r="G5247" i="5"/>
  <c r="G5248" i="5"/>
  <c r="H5248" i="5" s="1"/>
  <c r="I5248" i="5" s="1"/>
  <c r="G5249" i="5"/>
  <c r="H5249" i="5" s="1"/>
  <c r="I5249" i="5" s="1"/>
  <c r="G5250" i="5"/>
  <c r="G5251" i="5"/>
  <c r="G5252" i="5"/>
  <c r="G5253" i="5"/>
  <c r="G5254" i="5"/>
  <c r="G5255" i="5"/>
  <c r="H5255" i="5" s="1"/>
  <c r="I5255" i="5" s="1"/>
  <c r="G5256" i="5"/>
  <c r="H5256" i="5" s="1"/>
  <c r="I5256" i="5" s="1"/>
  <c r="G5257" i="5"/>
  <c r="G5258" i="5"/>
  <c r="G5259" i="5"/>
  <c r="G5260" i="5"/>
  <c r="H5260" i="5" s="1"/>
  <c r="I5260" i="5" s="1"/>
  <c r="G5261" i="5"/>
  <c r="G5262" i="5"/>
  <c r="G5263" i="5"/>
  <c r="H5263" i="5" s="1"/>
  <c r="I5263" i="5" s="1"/>
  <c r="G5264" i="5"/>
  <c r="G5265" i="5"/>
  <c r="G5266" i="5"/>
  <c r="G5267" i="5"/>
  <c r="H5267" i="5" s="1"/>
  <c r="I5267" i="5" s="1"/>
  <c r="G5268" i="5"/>
  <c r="G5269" i="5"/>
  <c r="H5269" i="5" s="1"/>
  <c r="I5269" i="5" s="1"/>
  <c r="G5270" i="5"/>
  <c r="G5271" i="5"/>
  <c r="G5272" i="5"/>
  <c r="G5273" i="5"/>
  <c r="G5274" i="5"/>
  <c r="G5275" i="5"/>
  <c r="G5276" i="5"/>
  <c r="G5277" i="5"/>
  <c r="G5278" i="5"/>
  <c r="H5278" i="5" s="1"/>
  <c r="I5278" i="5" s="1"/>
  <c r="G5279" i="5"/>
  <c r="G5280" i="5"/>
  <c r="G5281" i="5"/>
  <c r="H5281" i="5" s="1"/>
  <c r="I5281" i="5" s="1"/>
  <c r="G5282" i="5"/>
  <c r="G5283" i="5"/>
  <c r="G5284" i="5"/>
  <c r="H5284" i="5" s="1"/>
  <c r="I5284" i="5" s="1"/>
  <c r="G5285" i="5"/>
  <c r="H5285" i="5" s="1"/>
  <c r="I5285" i="5" s="1"/>
  <c r="G5286" i="5"/>
  <c r="G5287" i="5"/>
  <c r="G5288" i="5"/>
  <c r="G5289" i="5"/>
  <c r="G5290" i="5"/>
  <c r="G5291" i="5"/>
  <c r="H5291" i="5" s="1"/>
  <c r="I5291" i="5" s="1"/>
  <c r="G5292" i="5"/>
  <c r="H5292" i="5" s="1"/>
  <c r="I5292" i="5" s="1"/>
  <c r="G5293" i="5"/>
  <c r="G5294" i="5"/>
  <c r="G5295" i="5"/>
  <c r="G5296" i="5"/>
  <c r="G5297" i="5"/>
  <c r="G5298" i="5"/>
  <c r="G5299" i="5"/>
  <c r="H5299" i="5" s="1"/>
  <c r="I5299" i="5" s="1"/>
  <c r="G5300" i="5"/>
  <c r="G5301" i="5"/>
  <c r="G5302" i="5"/>
  <c r="G5303" i="5"/>
  <c r="H5303" i="5" s="1"/>
  <c r="I5303" i="5" s="1"/>
  <c r="G5304" i="5"/>
  <c r="G5305" i="5"/>
  <c r="H5305" i="5" s="1"/>
  <c r="I5305" i="5" s="1"/>
  <c r="G5306" i="5"/>
  <c r="G5307" i="5"/>
  <c r="G5308" i="5"/>
  <c r="G5309" i="5"/>
  <c r="G5310" i="5"/>
  <c r="G5311" i="5"/>
  <c r="G5312" i="5"/>
  <c r="G5313" i="5"/>
  <c r="G5314" i="5"/>
  <c r="H5314" i="5" s="1"/>
  <c r="I5314" i="5" s="1"/>
  <c r="G5315" i="5"/>
  <c r="G5316" i="5"/>
  <c r="G5317" i="5"/>
  <c r="H5317" i="5" s="1"/>
  <c r="I5317" i="5" s="1"/>
  <c r="G5318" i="5"/>
  <c r="G5319" i="5"/>
  <c r="G5320" i="5"/>
  <c r="H5320" i="5" s="1"/>
  <c r="I5320" i="5" s="1"/>
  <c r="G5321" i="5"/>
  <c r="H5321" i="5" s="1"/>
  <c r="I5321" i="5" s="1"/>
  <c r="G5322" i="5"/>
  <c r="G5323" i="5"/>
  <c r="G5324" i="5"/>
  <c r="G5325" i="5"/>
  <c r="G5326" i="5"/>
  <c r="G5327" i="5"/>
  <c r="H5327" i="5" s="1"/>
  <c r="I5327" i="5" s="1"/>
  <c r="G5328" i="5"/>
  <c r="H5328" i="5" s="1"/>
  <c r="I5328" i="5" s="1"/>
  <c r="G5329" i="5"/>
  <c r="G5330" i="5"/>
  <c r="G5331" i="5"/>
  <c r="G5332" i="5"/>
  <c r="H5332" i="5" s="1"/>
  <c r="I5332" i="5" s="1"/>
  <c r="G5333" i="5"/>
  <c r="G5334" i="5"/>
  <c r="G5335" i="5"/>
  <c r="H5335" i="5" s="1"/>
  <c r="I5335" i="5" s="1"/>
  <c r="G5336" i="5"/>
  <c r="G5337" i="5"/>
  <c r="G5338" i="5"/>
  <c r="G5339" i="5"/>
  <c r="H5339" i="5" s="1"/>
  <c r="I5339" i="5" s="1"/>
  <c r="G5340" i="5"/>
  <c r="G5341" i="5"/>
  <c r="H5341" i="5" s="1"/>
  <c r="I5341" i="5" s="1"/>
  <c r="G5342" i="5"/>
  <c r="G5343" i="5"/>
  <c r="G5344" i="5"/>
  <c r="G5345" i="5"/>
  <c r="G5346" i="5"/>
  <c r="G5347" i="5"/>
  <c r="G5348" i="5"/>
  <c r="G5349" i="5"/>
  <c r="G5350" i="5"/>
  <c r="H5350" i="5" s="1"/>
  <c r="I5350" i="5" s="1"/>
  <c r="G5351" i="5"/>
  <c r="G5352" i="5"/>
  <c r="G5353" i="5"/>
  <c r="H5353" i="5" s="1"/>
  <c r="I5353" i="5" s="1"/>
  <c r="G5354" i="5"/>
  <c r="G5355" i="5"/>
  <c r="G5356" i="5"/>
  <c r="H5356" i="5" s="1"/>
  <c r="I5356" i="5" s="1"/>
  <c r="G5357" i="5"/>
  <c r="H5357" i="5" s="1"/>
  <c r="I5357" i="5" s="1"/>
  <c r="G5358" i="5"/>
  <c r="G5359" i="5"/>
  <c r="G5360" i="5"/>
  <c r="G5361" i="5"/>
  <c r="G5362" i="5"/>
  <c r="G5363" i="5"/>
  <c r="H5363" i="5" s="1"/>
  <c r="I5363" i="5" s="1"/>
  <c r="G5364" i="5"/>
  <c r="H5364" i="5" s="1"/>
  <c r="I5364" i="5" s="1"/>
  <c r="G5365" i="5"/>
  <c r="G5366" i="5"/>
  <c r="G5367" i="5"/>
  <c r="G5368" i="5"/>
  <c r="H5368" i="5" s="1"/>
  <c r="I5368" i="5" s="1"/>
  <c r="G5369" i="5"/>
  <c r="G5370" i="5"/>
  <c r="G5371" i="5"/>
  <c r="H5371" i="5" s="1"/>
  <c r="I5371" i="5" s="1"/>
  <c r="G5372" i="5"/>
  <c r="G5373" i="5"/>
  <c r="G5374" i="5"/>
  <c r="G5375" i="5"/>
  <c r="H5375" i="5" s="1"/>
  <c r="I5375" i="5" s="1"/>
  <c r="G5376" i="5"/>
  <c r="G5377" i="5"/>
  <c r="H5377" i="5" s="1"/>
  <c r="I5377" i="5" s="1"/>
  <c r="G5378" i="5"/>
  <c r="G5379" i="5"/>
  <c r="G5380" i="5"/>
  <c r="G5381" i="5"/>
  <c r="G5382" i="5"/>
  <c r="G5383" i="5"/>
  <c r="G5384" i="5"/>
  <c r="G5385" i="5"/>
  <c r="G5386" i="5"/>
  <c r="H5386" i="5" s="1"/>
  <c r="I5386" i="5" s="1"/>
  <c r="G5387" i="5"/>
  <c r="G5388" i="5"/>
  <c r="G5389" i="5"/>
  <c r="H5389" i="5" s="1"/>
  <c r="I5389" i="5" s="1"/>
  <c r="G5390" i="5"/>
  <c r="G5391" i="5"/>
  <c r="G5392" i="5"/>
  <c r="H5392" i="5" s="1"/>
  <c r="I5392" i="5" s="1"/>
  <c r="G5393" i="5"/>
  <c r="H5393" i="5" s="1"/>
  <c r="I5393" i="5" s="1"/>
  <c r="G5394" i="5"/>
  <c r="G5395" i="5"/>
  <c r="G5396" i="5"/>
  <c r="G5397" i="5"/>
  <c r="G5398" i="5"/>
  <c r="G5399" i="5"/>
  <c r="H5399" i="5" s="1"/>
  <c r="I5399" i="5" s="1"/>
  <c r="G5400" i="5"/>
  <c r="H5400" i="5" s="1"/>
  <c r="I5400" i="5" s="1"/>
  <c r="G5401" i="5"/>
  <c r="G5402" i="5"/>
  <c r="G5403" i="5"/>
  <c r="G5404" i="5"/>
  <c r="H5404" i="5" s="1"/>
  <c r="I5404" i="5" s="1"/>
  <c r="G5405" i="5"/>
  <c r="G5406" i="5"/>
  <c r="G5407" i="5"/>
  <c r="H5407" i="5" s="1"/>
  <c r="I5407" i="5" s="1"/>
  <c r="G5408" i="5"/>
  <c r="G5409" i="5"/>
  <c r="G5410" i="5"/>
  <c r="G5411" i="5"/>
  <c r="H5411" i="5" s="1"/>
  <c r="I5411" i="5" s="1"/>
  <c r="G5412" i="5"/>
  <c r="G5413" i="5"/>
  <c r="H5413" i="5" s="1"/>
  <c r="I5413" i="5" s="1"/>
  <c r="G5414" i="5"/>
  <c r="G5415" i="5"/>
  <c r="G5416" i="5"/>
  <c r="G5417" i="5"/>
  <c r="G5418" i="5"/>
  <c r="H5418" i="5" s="1"/>
  <c r="I5418" i="5" s="1"/>
  <c r="G5419" i="5"/>
  <c r="G5420" i="5"/>
  <c r="G5421" i="5"/>
  <c r="G5422" i="5"/>
  <c r="H5422" i="5" s="1"/>
  <c r="I5422" i="5" s="1"/>
  <c r="G5423" i="5"/>
  <c r="G5424" i="5"/>
  <c r="G5425" i="5"/>
  <c r="H5425" i="5" s="1"/>
  <c r="I5425" i="5" s="1"/>
  <c r="G5426" i="5"/>
  <c r="G5427" i="5"/>
  <c r="G5428" i="5"/>
  <c r="H5428" i="5" s="1"/>
  <c r="I5428" i="5" s="1"/>
  <c r="G5429" i="5"/>
  <c r="H5429" i="5" s="1"/>
  <c r="I5429" i="5" s="1"/>
  <c r="G5430" i="5"/>
  <c r="G5431" i="5"/>
  <c r="G5432" i="5"/>
  <c r="G5433" i="5"/>
  <c r="G5434" i="5"/>
  <c r="G5435" i="5"/>
  <c r="H5435" i="5" s="1"/>
  <c r="I5435" i="5" s="1"/>
  <c r="G5436" i="5"/>
  <c r="H5436" i="5" s="1"/>
  <c r="I5436" i="5" s="1"/>
  <c r="G5437" i="5"/>
  <c r="G5438" i="5"/>
  <c r="G5439" i="5"/>
  <c r="G5440" i="5"/>
  <c r="H5440" i="5" s="1"/>
  <c r="I5440" i="5" s="1"/>
  <c r="G5441" i="5"/>
  <c r="G5442" i="5"/>
  <c r="G5443" i="5"/>
  <c r="H5443" i="5" s="1"/>
  <c r="I5443" i="5" s="1"/>
  <c r="G5444" i="5"/>
  <c r="G5445" i="5"/>
  <c r="G5446" i="5"/>
  <c r="G5447" i="5"/>
  <c r="H5447" i="5" s="1"/>
  <c r="I5447" i="5" s="1"/>
  <c r="G5448" i="5"/>
  <c r="G5449" i="5"/>
  <c r="H5449" i="5" s="1"/>
  <c r="I5449" i="5" s="1"/>
  <c r="G5450" i="5"/>
  <c r="G5451" i="5"/>
  <c r="G5452" i="5"/>
  <c r="G5453" i="5"/>
  <c r="G5454" i="5"/>
  <c r="G5455" i="5"/>
  <c r="G5456" i="5"/>
  <c r="G5457" i="5"/>
  <c r="G5458" i="5"/>
  <c r="H5458" i="5" s="1"/>
  <c r="I5458" i="5" s="1"/>
  <c r="G5459" i="5"/>
  <c r="G5460" i="5"/>
  <c r="G5461" i="5"/>
  <c r="H5461" i="5" s="1"/>
  <c r="I5461" i="5" s="1"/>
  <c r="G5462" i="5"/>
  <c r="G5463" i="5"/>
  <c r="G5464" i="5"/>
  <c r="H5464" i="5" s="1"/>
  <c r="I5464" i="5" s="1"/>
  <c r="G5465" i="5"/>
  <c r="H5465" i="5" s="1"/>
  <c r="I5465" i="5" s="1"/>
  <c r="G5466" i="5"/>
  <c r="G5467" i="5"/>
  <c r="G5468" i="5"/>
  <c r="G5469" i="5"/>
  <c r="G5470" i="5"/>
  <c r="G5471" i="5"/>
  <c r="H5471" i="5" s="1"/>
  <c r="I5471" i="5" s="1"/>
  <c r="G5472" i="5"/>
  <c r="H5472" i="5" s="1"/>
  <c r="I5472" i="5" s="1"/>
  <c r="G5473" i="5"/>
  <c r="G5474" i="5"/>
  <c r="G5475" i="5"/>
  <c r="G5476" i="5"/>
  <c r="H5476" i="5" s="1"/>
  <c r="I5476" i="5" s="1"/>
  <c r="G5477" i="5"/>
  <c r="G5478" i="5"/>
  <c r="H5478" i="5" s="1"/>
  <c r="I5478" i="5" s="1"/>
  <c r="G5479" i="5"/>
  <c r="H5479" i="5" s="1"/>
  <c r="I5479" i="5" s="1"/>
  <c r="G5480" i="5"/>
  <c r="G5481" i="5"/>
  <c r="G5482" i="5"/>
  <c r="G5483" i="5"/>
  <c r="H5483" i="5" s="1"/>
  <c r="I5483" i="5" s="1"/>
  <c r="G5484" i="5"/>
  <c r="G5485" i="5"/>
  <c r="H5485" i="5" s="1"/>
  <c r="I5485" i="5" s="1"/>
  <c r="G5486" i="5"/>
  <c r="G5487" i="5"/>
  <c r="G5488" i="5"/>
  <c r="G5489" i="5"/>
  <c r="G5490" i="5"/>
  <c r="G5491" i="5"/>
  <c r="G5492" i="5"/>
  <c r="G5493" i="5"/>
  <c r="G5494" i="5"/>
  <c r="H5494" i="5" s="1"/>
  <c r="I5494" i="5" s="1"/>
  <c r="G5495" i="5"/>
  <c r="G5496" i="5"/>
  <c r="G5497" i="5"/>
  <c r="H5497" i="5" s="1"/>
  <c r="I5497" i="5" s="1"/>
  <c r="G5498" i="5"/>
  <c r="G5499" i="5"/>
  <c r="G5500" i="5"/>
  <c r="G5501" i="5"/>
  <c r="H5501" i="5" s="1"/>
  <c r="I5501" i="5" s="1"/>
  <c r="G5502" i="5"/>
  <c r="G5503" i="5"/>
  <c r="G5504" i="5"/>
  <c r="G5505" i="5"/>
  <c r="G5506" i="5"/>
  <c r="G5507" i="5"/>
  <c r="H5507" i="5" s="1"/>
  <c r="I5507" i="5" s="1"/>
  <c r="G5508" i="5"/>
  <c r="H5508" i="5" s="1"/>
  <c r="I5508" i="5" s="1"/>
  <c r="G5509" i="5"/>
  <c r="G5510" i="5"/>
  <c r="G5511" i="5"/>
  <c r="G5512" i="5"/>
  <c r="H5512" i="5" s="1"/>
  <c r="I5512" i="5" s="1"/>
  <c r="G5513" i="5"/>
  <c r="G5514" i="5"/>
  <c r="G5515" i="5"/>
  <c r="H5515" i="5" s="1"/>
  <c r="I5515" i="5" s="1"/>
  <c r="G5516" i="5"/>
  <c r="G5517" i="5"/>
  <c r="G5518" i="5"/>
  <c r="G5519" i="5"/>
  <c r="H5519" i="5" s="1"/>
  <c r="I5519" i="5" s="1"/>
  <c r="G5520" i="5"/>
  <c r="G5521" i="5"/>
  <c r="H5521" i="5" s="1"/>
  <c r="I5521" i="5" s="1"/>
  <c r="G5522" i="5"/>
  <c r="G5523" i="5"/>
  <c r="G5524" i="5"/>
  <c r="G5525" i="5"/>
  <c r="G5526" i="5"/>
  <c r="G5527" i="5"/>
  <c r="G5528" i="5"/>
  <c r="G5529" i="5"/>
  <c r="G5530" i="5"/>
  <c r="H5530" i="5" s="1"/>
  <c r="I5530" i="5" s="1"/>
  <c r="G5531" i="5"/>
  <c r="G5532" i="5"/>
  <c r="G5533" i="5"/>
  <c r="H5533" i="5" s="1"/>
  <c r="I5533" i="5" s="1"/>
  <c r="G5534" i="5"/>
  <c r="G5535" i="5"/>
  <c r="G5536" i="5"/>
  <c r="G5537" i="5"/>
  <c r="H5537" i="5" s="1"/>
  <c r="I5537" i="5" s="1"/>
  <c r="G5538" i="5"/>
  <c r="G5539" i="5"/>
  <c r="G5540" i="5"/>
  <c r="G5541" i="5"/>
  <c r="G5542" i="5"/>
  <c r="G5543" i="5"/>
  <c r="H5543" i="5" s="1"/>
  <c r="I5543" i="5" s="1"/>
  <c r="G5544" i="5"/>
  <c r="H5544" i="5" s="1"/>
  <c r="I5544" i="5" s="1"/>
  <c r="G5545" i="5"/>
  <c r="G5546" i="5"/>
  <c r="G5547" i="5"/>
  <c r="G5548" i="5"/>
  <c r="H5548" i="5" s="1"/>
  <c r="I5548" i="5" s="1"/>
  <c r="G5549" i="5"/>
  <c r="G5550" i="5"/>
  <c r="H5550" i="5" s="1"/>
  <c r="I5550" i="5" s="1"/>
  <c r="G5551" i="5"/>
  <c r="H5551" i="5" s="1"/>
  <c r="I5551" i="5" s="1"/>
  <c r="G5552" i="5"/>
  <c r="G5553" i="5"/>
  <c r="G5554" i="5"/>
  <c r="G5555" i="5"/>
  <c r="H5555" i="5" s="1"/>
  <c r="I5555" i="5" s="1"/>
  <c r="G5556" i="5"/>
  <c r="G5557" i="5"/>
  <c r="H5557" i="5" s="1"/>
  <c r="I5557" i="5" s="1"/>
  <c r="G5558" i="5"/>
  <c r="G5559" i="5"/>
  <c r="G5560" i="5"/>
  <c r="G5561" i="5"/>
  <c r="G5562" i="5"/>
  <c r="G5563" i="5"/>
  <c r="G5564" i="5"/>
  <c r="G5565" i="5"/>
  <c r="G5566" i="5"/>
  <c r="H5566" i="5" s="1"/>
  <c r="I5566" i="5" s="1"/>
  <c r="G5567" i="5"/>
  <c r="G5568" i="5"/>
  <c r="G5569" i="5"/>
  <c r="H5569" i="5" s="1"/>
  <c r="I5569" i="5" s="1"/>
  <c r="G5570" i="5"/>
  <c r="G5571" i="5"/>
  <c r="G5572" i="5"/>
  <c r="H5572" i="5" s="1"/>
  <c r="I5572" i="5" s="1"/>
  <c r="G5573" i="5"/>
  <c r="H5573" i="5" s="1"/>
  <c r="I5573" i="5" s="1"/>
  <c r="G5574" i="5"/>
  <c r="G5575" i="5"/>
  <c r="G5576" i="5"/>
  <c r="G5577" i="5"/>
  <c r="G5578" i="5"/>
  <c r="G5579" i="5"/>
  <c r="H5579" i="5" s="1"/>
  <c r="I5579" i="5" s="1"/>
  <c r="G5580" i="5"/>
  <c r="H5580" i="5" s="1"/>
  <c r="I5580" i="5" s="1"/>
  <c r="G5581" i="5"/>
  <c r="G5582" i="5"/>
  <c r="G5583" i="5"/>
  <c r="G5584" i="5"/>
  <c r="H5584" i="5" s="1"/>
  <c r="I5584" i="5" s="1"/>
  <c r="G5585" i="5"/>
  <c r="G5586" i="5"/>
  <c r="G5587" i="5"/>
  <c r="H5587" i="5" s="1"/>
  <c r="I5587" i="5" s="1"/>
  <c r="G5588" i="5"/>
  <c r="G5589" i="5"/>
  <c r="G5590" i="5"/>
  <c r="G5591" i="5"/>
  <c r="H5591" i="5" s="1"/>
  <c r="I5591" i="5" s="1"/>
  <c r="G5592" i="5"/>
  <c r="G5593" i="5"/>
  <c r="H5593" i="5" s="1"/>
  <c r="I5593" i="5" s="1"/>
  <c r="G5594" i="5"/>
  <c r="G5595" i="5"/>
  <c r="G5596" i="5"/>
  <c r="G5597" i="5"/>
  <c r="G5598" i="5"/>
  <c r="G5599" i="5"/>
  <c r="G5600" i="5"/>
  <c r="G5601" i="5"/>
  <c r="G5602" i="5"/>
  <c r="H5602" i="5" s="1"/>
  <c r="I5602" i="5" s="1"/>
  <c r="G5603" i="5"/>
  <c r="G5604" i="5"/>
  <c r="G5605" i="5"/>
  <c r="H5605" i="5" s="1"/>
  <c r="I5605" i="5" s="1"/>
  <c r="G5606" i="5"/>
  <c r="G5607" i="5"/>
  <c r="G5608" i="5"/>
  <c r="G5609" i="5"/>
  <c r="H5609" i="5" s="1"/>
  <c r="I5609" i="5" s="1"/>
  <c r="G5610" i="5"/>
  <c r="G5611" i="5"/>
  <c r="G5612" i="5"/>
  <c r="G5613" i="5"/>
  <c r="G5614" i="5"/>
  <c r="G5615" i="5"/>
  <c r="H5615" i="5" s="1"/>
  <c r="I5615" i="5" s="1"/>
  <c r="G5616" i="5"/>
  <c r="H5616" i="5" s="1"/>
  <c r="I5616" i="5" s="1"/>
  <c r="G5617" i="5"/>
  <c r="G5618" i="5"/>
  <c r="G5619" i="5"/>
  <c r="G5620" i="5"/>
  <c r="H5620" i="5" s="1"/>
  <c r="I5620" i="5" s="1"/>
  <c r="G5621" i="5"/>
  <c r="G5622" i="5"/>
  <c r="H5622" i="5" s="1"/>
  <c r="I5622" i="5" s="1"/>
  <c r="G5623" i="5"/>
  <c r="H5623" i="5" s="1"/>
  <c r="I5623" i="5" s="1"/>
  <c r="G5624" i="5"/>
  <c r="G5625" i="5"/>
  <c r="G5626" i="5"/>
  <c r="G5627" i="5"/>
  <c r="H5627" i="5" s="1"/>
  <c r="I5627" i="5" s="1"/>
  <c r="G5628" i="5"/>
  <c r="G5629" i="5"/>
  <c r="H5629" i="5" s="1"/>
  <c r="I5629" i="5" s="1"/>
  <c r="G5630" i="5"/>
  <c r="G5631" i="5"/>
  <c r="G5632" i="5"/>
  <c r="G5633" i="5"/>
  <c r="G5634" i="5"/>
  <c r="G5635" i="5"/>
  <c r="G5636" i="5"/>
  <c r="G5637" i="5"/>
  <c r="G5638" i="5"/>
  <c r="H5638" i="5" s="1"/>
  <c r="I5638" i="5" s="1"/>
  <c r="G5639" i="5"/>
  <c r="G5640" i="5"/>
  <c r="G5641" i="5"/>
  <c r="H5641" i="5" s="1"/>
  <c r="I5641" i="5" s="1"/>
  <c r="G5642" i="5"/>
  <c r="G5643" i="5"/>
  <c r="G5644" i="5"/>
  <c r="H5644" i="5" s="1"/>
  <c r="I5644" i="5" s="1"/>
  <c r="G5645" i="5"/>
  <c r="G5646" i="5"/>
  <c r="G5647" i="5"/>
  <c r="G5648" i="5"/>
  <c r="G5649" i="5"/>
  <c r="G5650" i="5"/>
  <c r="G5651" i="5"/>
  <c r="H5651" i="5" s="1"/>
  <c r="I5651" i="5" s="1"/>
  <c r="G5652" i="5"/>
  <c r="H5652" i="5" s="1"/>
  <c r="I5652" i="5" s="1"/>
  <c r="G5653" i="5"/>
  <c r="G5654" i="5"/>
  <c r="G5655" i="5"/>
  <c r="G5656" i="5"/>
  <c r="G5657" i="5"/>
  <c r="G5658" i="5"/>
  <c r="G5659" i="5"/>
  <c r="H5659" i="5" s="1"/>
  <c r="I5659" i="5" s="1"/>
  <c r="G5660" i="5"/>
  <c r="G5661" i="5"/>
  <c r="G5662" i="5"/>
  <c r="G5663" i="5"/>
  <c r="H5663" i="5" s="1"/>
  <c r="I5663" i="5" s="1"/>
  <c r="G5664" i="5"/>
  <c r="G5665" i="5"/>
  <c r="H5665" i="5" s="1"/>
  <c r="I5665" i="5" s="1"/>
  <c r="G5666" i="5"/>
  <c r="G5667" i="5"/>
  <c r="G5668" i="5"/>
  <c r="G5669" i="5"/>
  <c r="G5670" i="5"/>
  <c r="G5671" i="5"/>
  <c r="G5672" i="5"/>
  <c r="G5673" i="5"/>
  <c r="G5674" i="5"/>
  <c r="H5674" i="5" s="1"/>
  <c r="I5674" i="5" s="1"/>
  <c r="G5675" i="5"/>
  <c r="G5676" i="5"/>
  <c r="G5677" i="5"/>
  <c r="H5677" i="5" s="1"/>
  <c r="I5677" i="5" s="1"/>
  <c r="G5678" i="5"/>
  <c r="G5679" i="5"/>
  <c r="G5680" i="5"/>
  <c r="H5680" i="5" s="1"/>
  <c r="I5680" i="5" s="1"/>
  <c r="G5681" i="5"/>
  <c r="H5681" i="5" s="1"/>
  <c r="I5681" i="5" s="1"/>
  <c r="G5682" i="5"/>
  <c r="G5683" i="5"/>
  <c r="G5684" i="5"/>
  <c r="G5685" i="5"/>
  <c r="G5686" i="5"/>
  <c r="G5687" i="5"/>
  <c r="H5687" i="5" s="1"/>
  <c r="I5687" i="5" s="1"/>
  <c r="G5688" i="5"/>
  <c r="H5688" i="5" s="1"/>
  <c r="I5688" i="5" s="1"/>
  <c r="G5689" i="5"/>
  <c r="G5690" i="5"/>
  <c r="G5691" i="5"/>
  <c r="G5692" i="5"/>
  <c r="H5692" i="5" s="1"/>
  <c r="I5692" i="5" s="1"/>
  <c r="G5693" i="5"/>
  <c r="G5694" i="5"/>
  <c r="H5694" i="5" s="1"/>
  <c r="I5694" i="5" s="1"/>
  <c r="G5695" i="5"/>
  <c r="H5695" i="5" s="1"/>
  <c r="I5695" i="5" s="1"/>
  <c r="G5696" i="5"/>
  <c r="G5697" i="5"/>
  <c r="G5698" i="5"/>
  <c r="G5699" i="5"/>
  <c r="H5699" i="5" s="1"/>
  <c r="I5699" i="5" s="1"/>
  <c r="G5700" i="5"/>
  <c r="G5701" i="5"/>
  <c r="H5701" i="5" s="1"/>
  <c r="I5701" i="5" s="1"/>
  <c r="G5702" i="5"/>
  <c r="G5703" i="5"/>
  <c r="G5704" i="5"/>
  <c r="G5705" i="5"/>
  <c r="G5706" i="5"/>
  <c r="G5707" i="5"/>
  <c r="G5708" i="5"/>
  <c r="G5709" i="5"/>
  <c r="G5710" i="5"/>
  <c r="H5710" i="5" s="1"/>
  <c r="I5710" i="5" s="1"/>
  <c r="G5711" i="5"/>
  <c r="G5712" i="5"/>
  <c r="G5713" i="5"/>
  <c r="H5713" i="5" s="1"/>
  <c r="I5713" i="5" s="1"/>
  <c r="G5714" i="5"/>
  <c r="G5715" i="5"/>
  <c r="G5716" i="5"/>
  <c r="G5717" i="5"/>
  <c r="H5717" i="5" s="1"/>
  <c r="I5717" i="5" s="1"/>
  <c r="G5718" i="5"/>
  <c r="G5719" i="5"/>
  <c r="G5720" i="5"/>
  <c r="G5721" i="5"/>
  <c r="G5722" i="5"/>
  <c r="G5723" i="5"/>
  <c r="H5723" i="5" s="1"/>
  <c r="I5723" i="5" s="1"/>
  <c r="G5724" i="5"/>
  <c r="H5724" i="5" s="1"/>
  <c r="I5724" i="5" s="1"/>
  <c r="G5725" i="5"/>
  <c r="G5726" i="5"/>
  <c r="G5727" i="5"/>
  <c r="G5728" i="5"/>
  <c r="H5728" i="5" s="1"/>
  <c r="I5728" i="5" s="1"/>
  <c r="G5729" i="5"/>
  <c r="G5730" i="5"/>
  <c r="G5731" i="5"/>
  <c r="H5731" i="5" s="1"/>
  <c r="I5731" i="5" s="1"/>
  <c r="G5732" i="5"/>
  <c r="G5733" i="5"/>
  <c r="G5734" i="5"/>
  <c r="G5735" i="5"/>
  <c r="H5735" i="5" s="1"/>
  <c r="I5735" i="5" s="1"/>
  <c r="G5736" i="5"/>
  <c r="G5737" i="5"/>
  <c r="H5737" i="5" s="1"/>
  <c r="I5737" i="5" s="1"/>
  <c r="G5738" i="5"/>
  <c r="G5739" i="5"/>
  <c r="G5740" i="5"/>
  <c r="G5741" i="5"/>
  <c r="G5742" i="5"/>
  <c r="G5743" i="5"/>
  <c r="G5744" i="5"/>
  <c r="G5745" i="5"/>
  <c r="G5746" i="5"/>
  <c r="H5746" i="5" s="1"/>
  <c r="I5746" i="5" s="1"/>
  <c r="G5747" i="5"/>
  <c r="G5748" i="5"/>
  <c r="G5749" i="5"/>
  <c r="H5749" i="5" s="1"/>
  <c r="I5749" i="5" s="1"/>
  <c r="G5750" i="5"/>
  <c r="G5751" i="5"/>
  <c r="G5752" i="5"/>
  <c r="H5752" i="5" s="1"/>
  <c r="I5752" i="5" s="1"/>
  <c r="G5753" i="5"/>
  <c r="H5753" i="5" s="1"/>
  <c r="I5753" i="5" s="1"/>
  <c r="G5754" i="5"/>
  <c r="G5755" i="5"/>
  <c r="G5756" i="5"/>
  <c r="G5757" i="5"/>
  <c r="G5758" i="5"/>
  <c r="G5759" i="5"/>
  <c r="H5759" i="5" s="1"/>
  <c r="I5759" i="5" s="1"/>
  <c r="G5760" i="5"/>
  <c r="H5760" i="5" s="1"/>
  <c r="I5760" i="5" s="1"/>
  <c r="G5761" i="5"/>
  <c r="G5762" i="5"/>
  <c r="G5763" i="5"/>
  <c r="G5764" i="5"/>
  <c r="H5764" i="5" s="1"/>
  <c r="I5764" i="5" s="1"/>
  <c r="G5765" i="5"/>
  <c r="G5766" i="5"/>
  <c r="H5766" i="5" s="1"/>
  <c r="I5766" i="5" s="1"/>
  <c r="G5767" i="5"/>
  <c r="H5767" i="5" s="1"/>
  <c r="I5767" i="5" s="1"/>
  <c r="G5768" i="5"/>
  <c r="G5769" i="5"/>
  <c r="G5770" i="5"/>
  <c r="G5771" i="5"/>
  <c r="H5771" i="5" s="1"/>
  <c r="I5771" i="5" s="1"/>
  <c r="G5772" i="5"/>
  <c r="G5773" i="5"/>
  <c r="H5773" i="5" s="1"/>
  <c r="I5773" i="5" s="1"/>
  <c r="G5774" i="5"/>
  <c r="G5775" i="5"/>
  <c r="G5776" i="5"/>
  <c r="G5777" i="5"/>
  <c r="G5778" i="5"/>
  <c r="H5778" i="5" s="1"/>
  <c r="I5778" i="5" s="1"/>
  <c r="G5779" i="5"/>
  <c r="G5780" i="5"/>
  <c r="G5781" i="5"/>
  <c r="G5782" i="5"/>
  <c r="H5782" i="5" s="1"/>
  <c r="I5782" i="5" s="1"/>
  <c r="G5783" i="5"/>
  <c r="G5784" i="5"/>
  <c r="G5785" i="5"/>
  <c r="H5785" i="5" s="1"/>
  <c r="I5785" i="5" s="1"/>
  <c r="G5786" i="5"/>
  <c r="G5787" i="5"/>
  <c r="G5788" i="5"/>
  <c r="H5788" i="5" s="1"/>
  <c r="I5788" i="5" s="1"/>
  <c r="G5789" i="5"/>
  <c r="H5789" i="5" s="1"/>
  <c r="I5789" i="5" s="1"/>
  <c r="G5790" i="5"/>
  <c r="G5791" i="5"/>
  <c r="G5792" i="5"/>
  <c r="G5793" i="5"/>
  <c r="G5794" i="5"/>
  <c r="G5795" i="5"/>
  <c r="H5795" i="5" s="1"/>
  <c r="I5795" i="5" s="1"/>
  <c r="G5796" i="5"/>
  <c r="H5796" i="5" s="1"/>
  <c r="I5796" i="5" s="1"/>
  <c r="G5797" i="5"/>
  <c r="G5798" i="5"/>
  <c r="G5799" i="5"/>
  <c r="G5800" i="5"/>
  <c r="H5800" i="5" s="1"/>
  <c r="I5800" i="5" s="1"/>
  <c r="G5801" i="5"/>
  <c r="G5802" i="5"/>
  <c r="H5802" i="5" s="1"/>
  <c r="I5802" i="5" s="1"/>
  <c r="G5803" i="5"/>
  <c r="H5803" i="5" s="1"/>
  <c r="I5803" i="5" s="1"/>
  <c r="G5804" i="5"/>
  <c r="G5805" i="5"/>
  <c r="G5806" i="5"/>
  <c r="G5807" i="5"/>
  <c r="H5807" i="5" s="1"/>
  <c r="I5807" i="5" s="1"/>
  <c r="G5808" i="5"/>
  <c r="G5809" i="5"/>
  <c r="H5809" i="5" s="1"/>
  <c r="I5809" i="5" s="1"/>
  <c r="G5810" i="5"/>
  <c r="G5811" i="5"/>
  <c r="G5812" i="5"/>
  <c r="G5813" i="5"/>
  <c r="G5814" i="5"/>
  <c r="H5814" i="5" s="1"/>
  <c r="I5814" i="5" s="1"/>
  <c r="G5815" i="5"/>
  <c r="G5816" i="5"/>
  <c r="G5817" i="5"/>
  <c r="G5818" i="5"/>
  <c r="H5818" i="5" s="1"/>
  <c r="I5818" i="5" s="1"/>
  <c r="G5819" i="5"/>
  <c r="G5820" i="5"/>
  <c r="G5821" i="5"/>
  <c r="H5821" i="5" s="1"/>
  <c r="I5821" i="5" s="1"/>
  <c r="G5822" i="5"/>
  <c r="H5822" i="5" s="1"/>
  <c r="I5822" i="5" s="1"/>
  <c r="G5823" i="5"/>
  <c r="H5823" i="5" s="1"/>
  <c r="I5823" i="5" s="1"/>
  <c r="G5824" i="5"/>
  <c r="G5825" i="5"/>
  <c r="G5826" i="5"/>
  <c r="H5826" i="5" s="1"/>
  <c r="I5826" i="5" s="1"/>
  <c r="G5827" i="5"/>
  <c r="H5827" i="5" s="1"/>
  <c r="I5827" i="5" s="1"/>
  <c r="G5828" i="5"/>
  <c r="G5829" i="5"/>
  <c r="H5829" i="5" s="1"/>
  <c r="I5829" i="5" s="1"/>
  <c r="G5830" i="5"/>
  <c r="G5831" i="5"/>
  <c r="G5832" i="5"/>
  <c r="H5832" i="5" s="1"/>
  <c r="I5832" i="5" s="1"/>
  <c r="G5833" i="5"/>
  <c r="H5833" i="5" s="1"/>
  <c r="I5833" i="5" s="1"/>
  <c r="G5834" i="5"/>
  <c r="H5834" i="5" s="1"/>
  <c r="I5834" i="5" s="1"/>
  <c r="G5835" i="5"/>
  <c r="G5836" i="5"/>
  <c r="G5837" i="5"/>
  <c r="G5838" i="5"/>
  <c r="H5838" i="5" s="1"/>
  <c r="I5838" i="5" s="1"/>
  <c r="G5839" i="5"/>
  <c r="H5839" i="5" s="1"/>
  <c r="I5839" i="5" s="1"/>
  <c r="G5840" i="5"/>
  <c r="H5840" i="5" s="1"/>
  <c r="I5840" i="5" s="1"/>
  <c r="G5841" i="5"/>
  <c r="H5841" i="5" s="1"/>
  <c r="I5841" i="5" s="1"/>
  <c r="G5842" i="5"/>
  <c r="G5843" i="5"/>
  <c r="G5844" i="5"/>
  <c r="H5844" i="5" s="1"/>
  <c r="I5844" i="5" s="1"/>
  <c r="G5845" i="5"/>
  <c r="H5845" i="5" s="1"/>
  <c r="I5845" i="5" s="1"/>
  <c r="G5846" i="5"/>
  <c r="H5846" i="5" s="1"/>
  <c r="I5846" i="5" s="1"/>
  <c r="G5847" i="5"/>
  <c r="H5847" i="5" s="1"/>
  <c r="I5847" i="5" s="1"/>
  <c r="G5848" i="5"/>
  <c r="G5849" i="5"/>
  <c r="G5850" i="5"/>
  <c r="G5851" i="5"/>
  <c r="H5851" i="5" s="1"/>
  <c r="I5851" i="5" s="1"/>
  <c r="G5852" i="5"/>
  <c r="H5852" i="5" s="1"/>
  <c r="I5852" i="5" s="1"/>
  <c r="G5853" i="5"/>
  <c r="H5853" i="5" s="1"/>
  <c r="I5853" i="5" s="1"/>
  <c r="G5854" i="5"/>
  <c r="G5855" i="5"/>
  <c r="G5856" i="5"/>
  <c r="H5856" i="5" s="1"/>
  <c r="I5856" i="5" s="1"/>
  <c r="G5857" i="5"/>
  <c r="G5858" i="5"/>
  <c r="H5858" i="5" s="1"/>
  <c r="I5858" i="5" s="1"/>
  <c r="G5859" i="5"/>
  <c r="H5859" i="5" s="1"/>
  <c r="I5859" i="5" s="1"/>
  <c r="G5860" i="5"/>
  <c r="G5861" i="5"/>
  <c r="G5862" i="5"/>
  <c r="H5862" i="5" s="1"/>
  <c r="I5862" i="5" s="1"/>
  <c r="G5863" i="5"/>
  <c r="H5863" i="5" s="1"/>
  <c r="I5863" i="5" s="1"/>
  <c r="G5864" i="5"/>
  <c r="G5865" i="5"/>
  <c r="H5865" i="5" s="1"/>
  <c r="I5865" i="5" s="1"/>
  <c r="G5866" i="5"/>
  <c r="G5867" i="5"/>
  <c r="G5868" i="5"/>
  <c r="H5868" i="5" s="1"/>
  <c r="I5868" i="5" s="1"/>
  <c r="G5869" i="5"/>
  <c r="H5869" i="5" s="1"/>
  <c r="I5869" i="5" s="1"/>
  <c r="G5870" i="5"/>
  <c r="H5870" i="5" s="1"/>
  <c r="I5870" i="5" s="1"/>
  <c r="G5871" i="5"/>
  <c r="G5872" i="5"/>
  <c r="G5873" i="5"/>
  <c r="G5874" i="5"/>
  <c r="H5874" i="5" s="1"/>
  <c r="I5874" i="5" s="1"/>
  <c r="G5875" i="5"/>
  <c r="H5875" i="5" s="1"/>
  <c r="I5875" i="5" s="1"/>
  <c r="G5876" i="5"/>
  <c r="H5876" i="5" s="1"/>
  <c r="I5876" i="5" s="1"/>
  <c r="G5877" i="5"/>
  <c r="H5877" i="5" s="1"/>
  <c r="I5877" i="5" s="1"/>
  <c r="G5878" i="5"/>
  <c r="G5879" i="5"/>
  <c r="G5880" i="5"/>
  <c r="H5880" i="5" s="1"/>
  <c r="I5880" i="5" s="1"/>
  <c r="G5881" i="5"/>
  <c r="H5881" i="5" s="1"/>
  <c r="I5881" i="5" s="1"/>
  <c r="G5882" i="5"/>
  <c r="H5882" i="5" s="1"/>
  <c r="I5882" i="5" s="1"/>
  <c r="G5883" i="5"/>
  <c r="H5883" i="5" s="1"/>
  <c r="I5883" i="5" s="1"/>
  <c r="G5884" i="5"/>
  <c r="G5885" i="5"/>
  <c r="G5886" i="5"/>
  <c r="G5887" i="5"/>
  <c r="H5887" i="5" s="1"/>
  <c r="I5887" i="5" s="1"/>
  <c r="G5888" i="5"/>
  <c r="H5888" i="5" s="1"/>
  <c r="I5888" i="5" s="1"/>
  <c r="G5889" i="5"/>
  <c r="H5889" i="5" s="1"/>
  <c r="I5889" i="5" s="1"/>
  <c r="G5890" i="5"/>
  <c r="G5891" i="5"/>
  <c r="G5892" i="5"/>
  <c r="H5892" i="5" s="1"/>
  <c r="I5892" i="5" s="1"/>
  <c r="G5893" i="5"/>
  <c r="G5894" i="5"/>
  <c r="H5894" i="5" s="1"/>
  <c r="I5894" i="5" s="1"/>
  <c r="G5895" i="5"/>
  <c r="H5895" i="5" s="1"/>
  <c r="I5895" i="5" s="1"/>
  <c r="G5896" i="5"/>
  <c r="G5897" i="5"/>
  <c r="G5898" i="5"/>
  <c r="H5898" i="5" s="1"/>
  <c r="I5898" i="5" s="1"/>
  <c r="G5899" i="5"/>
  <c r="H5899" i="5" s="1"/>
  <c r="I5899" i="5" s="1"/>
  <c r="G5900" i="5"/>
  <c r="G5901" i="5"/>
  <c r="H5901" i="5" s="1"/>
  <c r="I5901" i="5" s="1"/>
  <c r="G5902" i="5"/>
  <c r="G5903" i="5"/>
  <c r="G5904" i="5"/>
  <c r="H5904" i="5" s="1"/>
  <c r="I5904" i="5" s="1"/>
  <c r="G5905" i="5"/>
  <c r="H5905" i="5" s="1"/>
  <c r="I5905" i="5" s="1"/>
  <c r="G5906" i="5"/>
  <c r="H5906" i="5" s="1"/>
  <c r="I5906" i="5" s="1"/>
  <c r="G5907" i="5"/>
  <c r="G5908" i="5"/>
  <c r="G5909" i="5"/>
  <c r="G5910" i="5"/>
  <c r="H5910" i="5" s="1"/>
  <c r="I5910" i="5" s="1"/>
  <c r="G5911" i="5"/>
  <c r="H5911" i="5" s="1"/>
  <c r="I5911" i="5" s="1"/>
  <c r="G5912" i="5"/>
  <c r="H5912" i="5" s="1"/>
  <c r="I5912" i="5" s="1"/>
  <c r="G5913" i="5"/>
  <c r="H5913" i="5" s="1"/>
  <c r="I5913" i="5" s="1"/>
  <c r="G5914" i="5"/>
  <c r="G5915" i="5"/>
  <c r="G5916" i="5"/>
  <c r="H5916" i="5" s="1"/>
  <c r="I5916" i="5" s="1"/>
  <c r="G5917" i="5"/>
  <c r="H5917" i="5" s="1"/>
  <c r="I5917" i="5" s="1"/>
  <c r="G5918" i="5"/>
  <c r="H5918" i="5" s="1"/>
  <c r="I5918" i="5" s="1"/>
  <c r="G5919" i="5"/>
  <c r="H5919" i="5" s="1"/>
  <c r="I5919" i="5" s="1"/>
  <c r="G5920" i="5"/>
  <c r="G5921" i="5"/>
  <c r="G5922" i="5"/>
  <c r="G5923" i="5"/>
  <c r="H5923" i="5" s="1"/>
  <c r="I5923" i="5" s="1"/>
  <c r="G5924" i="5"/>
  <c r="H5924" i="5" s="1"/>
  <c r="I5924" i="5" s="1"/>
  <c r="G5925" i="5"/>
  <c r="H5925" i="5" s="1"/>
  <c r="I5925" i="5" s="1"/>
  <c r="G5926" i="5"/>
  <c r="G5927" i="5"/>
  <c r="G5928" i="5"/>
  <c r="H5928" i="5" s="1"/>
  <c r="I5928" i="5" s="1"/>
  <c r="G5929" i="5"/>
  <c r="G5930" i="5"/>
  <c r="H5930" i="5" s="1"/>
  <c r="I5930" i="5" s="1"/>
  <c r="G5931" i="5"/>
  <c r="H5931" i="5" s="1"/>
  <c r="I5931" i="5" s="1"/>
  <c r="G5932" i="5"/>
  <c r="H1903" i="5"/>
  <c r="I1903" i="5" s="1"/>
  <c r="H2634" i="5"/>
  <c r="I2634" i="5" s="1"/>
  <c r="H4106" i="5"/>
  <c r="I4106" i="5" s="1"/>
  <c r="H4142" i="5"/>
  <c r="I4142" i="5" s="1"/>
  <c r="H4423" i="5"/>
  <c r="I4423" i="5" s="1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T36" i="6"/>
  <c r="AC40" i="4"/>
  <c r="AC41" i="4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F2" i="5"/>
  <c r="H2" i="5" s="1"/>
  <c r="I2" i="5" s="1"/>
  <c r="F3" i="5"/>
  <c r="H3" i="5" s="1"/>
  <c r="I3" i="5" s="1"/>
  <c r="F4" i="5"/>
  <c r="H4" i="5" s="1"/>
  <c r="I4" i="5" s="1"/>
  <c r="F5" i="5"/>
  <c r="H5" i="5" s="1"/>
  <c r="I5" i="5" s="1"/>
  <c r="F6" i="5"/>
  <c r="H6" i="5" s="1"/>
  <c r="I6" i="5" s="1"/>
  <c r="F7" i="5"/>
  <c r="F8" i="5"/>
  <c r="F9" i="5"/>
  <c r="F10" i="5"/>
  <c r="F11" i="5"/>
  <c r="F12" i="5"/>
  <c r="F13" i="5"/>
  <c r="F14" i="5"/>
  <c r="H14" i="5" s="1"/>
  <c r="I14" i="5" s="1"/>
  <c r="F15" i="5"/>
  <c r="H15" i="5" s="1"/>
  <c r="I15" i="5" s="1"/>
  <c r="F16" i="5"/>
  <c r="H16" i="5" s="1"/>
  <c r="I16" i="5" s="1"/>
  <c r="F17" i="5"/>
  <c r="F18" i="5"/>
  <c r="H18" i="5" s="1"/>
  <c r="I18" i="5" s="1"/>
  <c r="F19" i="5"/>
  <c r="F20" i="5"/>
  <c r="F21" i="5"/>
  <c r="F22" i="5"/>
  <c r="F23" i="5"/>
  <c r="F24" i="5"/>
  <c r="F25" i="5"/>
  <c r="F26" i="5"/>
  <c r="H26" i="5" s="1"/>
  <c r="I26" i="5" s="1"/>
  <c r="F27" i="5"/>
  <c r="H27" i="5" s="1"/>
  <c r="I27" i="5" s="1"/>
  <c r="F28" i="5"/>
  <c r="H28" i="5" s="1"/>
  <c r="I28" i="5" s="1"/>
  <c r="F29" i="5"/>
  <c r="H29" i="5" s="1"/>
  <c r="I29" i="5" s="1"/>
  <c r="F30" i="5"/>
  <c r="H30" i="5" s="1"/>
  <c r="I30" i="5" s="1"/>
  <c r="F31" i="5"/>
  <c r="F32" i="5"/>
  <c r="F33" i="5"/>
  <c r="F34" i="5"/>
  <c r="F35" i="5"/>
  <c r="F36" i="5"/>
  <c r="F37" i="5"/>
  <c r="F38" i="5"/>
  <c r="H38" i="5" s="1"/>
  <c r="I38" i="5" s="1"/>
  <c r="F39" i="5"/>
  <c r="H39" i="5" s="1"/>
  <c r="I39" i="5" s="1"/>
  <c r="F40" i="5"/>
  <c r="H40" i="5" s="1"/>
  <c r="I40" i="5" s="1"/>
  <c r="F41" i="5"/>
  <c r="H41" i="5" s="1"/>
  <c r="I41" i="5" s="1"/>
  <c r="F42" i="5"/>
  <c r="H42" i="5" s="1"/>
  <c r="I42" i="5" s="1"/>
  <c r="F43" i="5"/>
  <c r="F44" i="5"/>
  <c r="F45" i="5"/>
  <c r="F46" i="5"/>
  <c r="F47" i="5"/>
  <c r="F48" i="5"/>
  <c r="F49" i="5"/>
  <c r="F50" i="5"/>
  <c r="H50" i="5" s="1"/>
  <c r="I50" i="5" s="1"/>
  <c r="F51" i="5"/>
  <c r="H51" i="5" s="1"/>
  <c r="I51" i="5" s="1"/>
  <c r="F52" i="5"/>
  <c r="H52" i="5" s="1"/>
  <c r="I52" i="5" s="1"/>
  <c r="F53" i="5"/>
  <c r="H53" i="5" s="1"/>
  <c r="I53" i="5" s="1"/>
  <c r="F54" i="5"/>
  <c r="H54" i="5" s="1"/>
  <c r="I54" i="5" s="1"/>
  <c r="F55" i="5"/>
  <c r="F56" i="5"/>
  <c r="F57" i="5"/>
  <c r="F58" i="5"/>
  <c r="F59" i="5"/>
  <c r="F60" i="5"/>
  <c r="F61" i="5"/>
  <c r="F62" i="5"/>
  <c r="H62" i="5" s="1"/>
  <c r="I62" i="5" s="1"/>
  <c r="F63" i="5"/>
  <c r="H63" i="5" s="1"/>
  <c r="I63" i="5" s="1"/>
  <c r="F64" i="5"/>
  <c r="H64" i="5" s="1"/>
  <c r="I64" i="5" s="1"/>
  <c r="F65" i="5"/>
  <c r="H65" i="5" s="1"/>
  <c r="I65" i="5" s="1"/>
  <c r="F66" i="5"/>
  <c r="H66" i="5" s="1"/>
  <c r="I66" i="5" s="1"/>
  <c r="F67" i="5"/>
  <c r="F68" i="5"/>
  <c r="F69" i="5"/>
  <c r="F70" i="5"/>
  <c r="F71" i="5"/>
  <c r="F72" i="5"/>
  <c r="F73" i="5"/>
  <c r="F74" i="5"/>
  <c r="H74" i="5" s="1"/>
  <c r="I74" i="5" s="1"/>
  <c r="F75" i="5"/>
  <c r="H75" i="5" s="1"/>
  <c r="I75" i="5" s="1"/>
  <c r="F76" i="5"/>
  <c r="H76" i="5" s="1"/>
  <c r="I76" i="5" s="1"/>
  <c r="F77" i="5"/>
  <c r="H77" i="5" s="1"/>
  <c r="I77" i="5" s="1"/>
  <c r="F78" i="5"/>
  <c r="H78" i="5" s="1"/>
  <c r="I78" i="5" s="1"/>
  <c r="F79" i="5"/>
  <c r="F80" i="5"/>
  <c r="F81" i="5"/>
  <c r="F82" i="5"/>
  <c r="F83" i="5"/>
  <c r="F84" i="5"/>
  <c r="F85" i="5"/>
  <c r="F86" i="5"/>
  <c r="H86" i="5" s="1"/>
  <c r="I86" i="5" s="1"/>
  <c r="F87" i="5"/>
  <c r="H87" i="5" s="1"/>
  <c r="I87" i="5" s="1"/>
  <c r="F88" i="5"/>
  <c r="H88" i="5" s="1"/>
  <c r="I88" i="5" s="1"/>
  <c r="F89" i="5"/>
  <c r="H89" i="5" s="1"/>
  <c r="I89" i="5" s="1"/>
  <c r="F90" i="5"/>
  <c r="H90" i="5" s="1"/>
  <c r="I90" i="5" s="1"/>
  <c r="F91" i="5"/>
  <c r="F92" i="5"/>
  <c r="F93" i="5"/>
  <c r="F94" i="5"/>
  <c r="F95" i="5"/>
  <c r="F96" i="5"/>
  <c r="F97" i="5"/>
  <c r="F98" i="5"/>
  <c r="H98" i="5" s="1"/>
  <c r="I98" i="5" s="1"/>
  <c r="F99" i="5"/>
  <c r="H99" i="5" s="1"/>
  <c r="I99" i="5" s="1"/>
  <c r="F100" i="5"/>
  <c r="H100" i="5" s="1"/>
  <c r="I100" i="5" s="1"/>
  <c r="F101" i="5"/>
  <c r="H101" i="5" s="1"/>
  <c r="I101" i="5" s="1"/>
  <c r="F102" i="5"/>
  <c r="H102" i="5" s="1"/>
  <c r="I102" i="5" s="1"/>
  <c r="F103" i="5"/>
  <c r="F104" i="5"/>
  <c r="F105" i="5"/>
  <c r="F106" i="5"/>
  <c r="F107" i="5"/>
  <c r="F108" i="5"/>
  <c r="F109" i="5"/>
  <c r="F110" i="5"/>
  <c r="H110" i="5" s="1"/>
  <c r="I110" i="5" s="1"/>
  <c r="F111" i="5"/>
  <c r="H111" i="5" s="1"/>
  <c r="I111" i="5" s="1"/>
  <c r="F112" i="5"/>
  <c r="H112" i="5" s="1"/>
  <c r="I112" i="5" s="1"/>
  <c r="F113" i="5"/>
  <c r="H113" i="5" s="1"/>
  <c r="I113" i="5" s="1"/>
  <c r="F114" i="5"/>
  <c r="H114" i="5" s="1"/>
  <c r="I114" i="5" s="1"/>
  <c r="F115" i="5"/>
  <c r="F116" i="5"/>
  <c r="F117" i="5"/>
  <c r="F118" i="5"/>
  <c r="F119" i="5"/>
  <c r="F120" i="5"/>
  <c r="F121" i="5"/>
  <c r="F122" i="5"/>
  <c r="H122" i="5" s="1"/>
  <c r="I122" i="5" s="1"/>
  <c r="F123" i="5"/>
  <c r="H123" i="5" s="1"/>
  <c r="I123" i="5" s="1"/>
  <c r="F124" i="5"/>
  <c r="H124" i="5" s="1"/>
  <c r="I124" i="5" s="1"/>
  <c r="F125" i="5"/>
  <c r="H125" i="5" s="1"/>
  <c r="I125" i="5" s="1"/>
  <c r="F126" i="5"/>
  <c r="H126" i="5" s="1"/>
  <c r="I126" i="5" s="1"/>
  <c r="F127" i="5"/>
  <c r="F128" i="5"/>
  <c r="F129" i="5"/>
  <c r="F130" i="5"/>
  <c r="F131" i="5"/>
  <c r="F132" i="5"/>
  <c r="F133" i="5"/>
  <c r="F134" i="5"/>
  <c r="H134" i="5" s="1"/>
  <c r="I134" i="5" s="1"/>
  <c r="F135" i="5"/>
  <c r="H135" i="5" s="1"/>
  <c r="I135" i="5" s="1"/>
  <c r="F136" i="5"/>
  <c r="H136" i="5" s="1"/>
  <c r="I136" i="5" s="1"/>
  <c r="F137" i="5"/>
  <c r="H137" i="5" s="1"/>
  <c r="I137" i="5" s="1"/>
  <c r="F138" i="5"/>
  <c r="H138" i="5" s="1"/>
  <c r="I138" i="5" s="1"/>
  <c r="F139" i="5"/>
  <c r="F140" i="5"/>
  <c r="F141" i="5"/>
  <c r="F142" i="5"/>
  <c r="F143" i="5"/>
  <c r="F144" i="5"/>
  <c r="F145" i="5"/>
  <c r="F146" i="5"/>
  <c r="H146" i="5" s="1"/>
  <c r="I146" i="5" s="1"/>
  <c r="F147" i="5"/>
  <c r="H147" i="5" s="1"/>
  <c r="I147" i="5" s="1"/>
  <c r="F148" i="5"/>
  <c r="H148" i="5" s="1"/>
  <c r="I148" i="5" s="1"/>
  <c r="F149" i="5"/>
  <c r="H149" i="5" s="1"/>
  <c r="I149" i="5" s="1"/>
  <c r="F150" i="5"/>
  <c r="H150" i="5" s="1"/>
  <c r="I150" i="5" s="1"/>
  <c r="F151" i="5"/>
  <c r="F152" i="5"/>
  <c r="F153" i="5"/>
  <c r="F154" i="5"/>
  <c r="F155" i="5"/>
  <c r="F156" i="5"/>
  <c r="F157" i="5"/>
  <c r="F158" i="5"/>
  <c r="H158" i="5" s="1"/>
  <c r="I158" i="5" s="1"/>
  <c r="F159" i="5"/>
  <c r="H159" i="5" s="1"/>
  <c r="I159" i="5" s="1"/>
  <c r="F160" i="5"/>
  <c r="H160" i="5" s="1"/>
  <c r="I160" i="5" s="1"/>
  <c r="F161" i="5"/>
  <c r="H161" i="5" s="1"/>
  <c r="I161" i="5" s="1"/>
  <c r="F162" i="5"/>
  <c r="H162" i="5" s="1"/>
  <c r="I162" i="5" s="1"/>
  <c r="F163" i="5"/>
  <c r="F164" i="5"/>
  <c r="F165" i="5"/>
  <c r="F166" i="5"/>
  <c r="F167" i="5"/>
  <c r="F168" i="5"/>
  <c r="F169" i="5"/>
  <c r="F170" i="5"/>
  <c r="H170" i="5" s="1"/>
  <c r="I170" i="5" s="1"/>
  <c r="F171" i="5"/>
  <c r="H171" i="5" s="1"/>
  <c r="I171" i="5" s="1"/>
  <c r="F172" i="5"/>
  <c r="H172" i="5" s="1"/>
  <c r="I172" i="5" s="1"/>
  <c r="F173" i="5"/>
  <c r="H173" i="5" s="1"/>
  <c r="I173" i="5" s="1"/>
  <c r="F174" i="5"/>
  <c r="H174" i="5" s="1"/>
  <c r="I174" i="5" s="1"/>
  <c r="F175" i="5"/>
  <c r="F176" i="5"/>
  <c r="F177" i="5"/>
  <c r="F178" i="5"/>
  <c r="F179" i="5"/>
  <c r="F180" i="5"/>
  <c r="F181" i="5"/>
  <c r="F182" i="5"/>
  <c r="H182" i="5" s="1"/>
  <c r="I182" i="5" s="1"/>
  <c r="F183" i="5"/>
  <c r="H183" i="5" s="1"/>
  <c r="I183" i="5" s="1"/>
  <c r="F184" i="5"/>
  <c r="H184" i="5" s="1"/>
  <c r="I184" i="5" s="1"/>
  <c r="F185" i="5"/>
  <c r="H185" i="5" s="1"/>
  <c r="I185" i="5" s="1"/>
  <c r="F186" i="5"/>
  <c r="H186" i="5" s="1"/>
  <c r="I186" i="5" s="1"/>
  <c r="F187" i="5"/>
  <c r="F188" i="5"/>
  <c r="F189" i="5"/>
  <c r="F190" i="5"/>
  <c r="F191" i="5"/>
  <c r="F192" i="5"/>
  <c r="F193" i="5"/>
  <c r="F194" i="5"/>
  <c r="H194" i="5" s="1"/>
  <c r="I194" i="5" s="1"/>
  <c r="F195" i="5"/>
  <c r="H195" i="5" s="1"/>
  <c r="I195" i="5" s="1"/>
  <c r="F196" i="5"/>
  <c r="H196" i="5" s="1"/>
  <c r="I196" i="5" s="1"/>
  <c r="F197" i="5"/>
  <c r="H197" i="5" s="1"/>
  <c r="I197" i="5" s="1"/>
  <c r="F198" i="5"/>
  <c r="H198" i="5" s="1"/>
  <c r="I198" i="5" s="1"/>
  <c r="F199" i="5"/>
  <c r="F200" i="5"/>
  <c r="F201" i="5"/>
  <c r="F202" i="5"/>
  <c r="F203" i="5"/>
  <c r="F204" i="5"/>
  <c r="F205" i="5"/>
  <c r="F206" i="5"/>
  <c r="H206" i="5" s="1"/>
  <c r="I206" i="5" s="1"/>
  <c r="F207" i="5"/>
  <c r="H207" i="5" s="1"/>
  <c r="I207" i="5" s="1"/>
  <c r="F208" i="5"/>
  <c r="H208" i="5" s="1"/>
  <c r="I208" i="5" s="1"/>
  <c r="F209" i="5"/>
  <c r="H209" i="5" s="1"/>
  <c r="I209" i="5" s="1"/>
  <c r="F210" i="5"/>
  <c r="H210" i="5" s="1"/>
  <c r="I210" i="5" s="1"/>
  <c r="F211" i="5"/>
  <c r="F212" i="5"/>
  <c r="F213" i="5"/>
  <c r="F214" i="5"/>
  <c r="F215" i="5"/>
  <c r="F216" i="5"/>
  <c r="F217" i="5"/>
  <c r="F218" i="5"/>
  <c r="H218" i="5" s="1"/>
  <c r="I218" i="5" s="1"/>
  <c r="F219" i="5"/>
  <c r="H219" i="5" s="1"/>
  <c r="I219" i="5" s="1"/>
  <c r="F220" i="5"/>
  <c r="H220" i="5" s="1"/>
  <c r="I220" i="5" s="1"/>
  <c r="F221" i="5"/>
  <c r="H221" i="5" s="1"/>
  <c r="I221" i="5" s="1"/>
  <c r="F222" i="5"/>
  <c r="H222" i="5" s="1"/>
  <c r="I222" i="5" s="1"/>
  <c r="F223" i="5"/>
  <c r="F224" i="5"/>
  <c r="F225" i="5"/>
  <c r="F226" i="5"/>
  <c r="F227" i="5"/>
  <c r="F228" i="5"/>
  <c r="F229" i="5"/>
  <c r="F230" i="5"/>
  <c r="H230" i="5" s="1"/>
  <c r="I230" i="5" s="1"/>
  <c r="F231" i="5"/>
  <c r="H231" i="5" s="1"/>
  <c r="I231" i="5" s="1"/>
  <c r="F232" i="5"/>
  <c r="H232" i="5" s="1"/>
  <c r="I232" i="5" s="1"/>
  <c r="F233" i="5"/>
  <c r="H233" i="5" s="1"/>
  <c r="I233" i="5" s="1"/>
  <c r="F234" i="5"/>
  <c r="H234" i="5" s="1"/>
  <c r="I234" i="5" s="1"/>
  <c r="F235" i="5"/>
  <c r="F236" i="5"/>
  <c r="F237" i="5"/>
  <c r="F238" i="5"/>
  <c r="F239" i="5"/>
  <c r="F240" i="5"/>
  <c r="F241" i="5"/>
  <c r="F242" i="5"/>
  <c r="H242" i="5" s="1"/>
  <c r="I242" i="5" s="1"/>
  <c r="F243" i="5"/>
  <c r="H243" i="5" s="1"/>
  <c r="I243" i="5" s="1"/>
  <c r="F244" i="5"/>
  <c r="H244" i="5" s="1"/>
  <c r="I244" i="5" s="1"/>
  <c r="F245" i="5"/>
  <c r="H245" i="5" s="1"/>
  <c r="I245" i="5" s="1"/>
  <c r="F246" i="5"/>
  <c r="H246" i="5" s="1"/>
  <c r="I246" i="5" s="1"/>
  <c r="F247" i="5"/>
  <c r="F248" i="5"/>
  <c r="F249" i="5"/>
  <c r="F250" i="5"/>
  <c r="F251" i="5"/>
  <c r="F252" i="5"/>
  <c r="F253" i="5"/>
  <c r="F254" i="5"/>
  <c r="H254" i="5" s="1"/>
  <c r="I254" i="5" s="1"/>
  <c r="F255" i="5"/>
  <c r="H255" i="5" s="1"/>
  <c r="I255" i="5" s="1"/>
  <c r="F256" i="5"/>
  <c r="H256" i="5" s="1"/>
  <c r="I256" i="5" s="1"/>
  <c r="F257" i="5"/>
  <c r="H257" i="5" s="1"/>
  <c r="I257" i="5" s="1"/>
  <c r="F258" i="5"/>
  <c r="H258" i="5" s="1"/>
  <c r="I258" i="5" s="1"/>
  <c r="F259" i="5"/>
  <c r="F260" i="5"/>
  <c r="F261" i="5"/>
  <c r="F262" i="5"/>
  <c r="F263" i="5"/>
  <c r="F264" i="5"/>
  <c r="F265" i="5"/>
  <c r="F266" i="5"/>
  <c r="H266" i="5" s="1"/>
  <c r="I266" i="5" s="1"/>
  <c r="F267" i="5"/>
  <c r="H267" i="5" s="1"/>
  <c r="I267" i="5" s="1"/>
  <c r="F268" i="5"/>
  <c r="H268" i="5" s="1"/>
  <c r="I268" i="5" s="1"/>
  <c r="F269" i="5"/>
  <c r="H269" i="5" s="1"/>
  <c r="I269" i="5" s="1"/>
  <c r="F270" i="5"/>
  <c r="H270" i="5" s="1"/>
  <c r="I270" i="5" s="1"/>
  <c r="F271" i="5"/>
  <c r="F272" i="5"/>
  <c r="F273" i="5"/>
  <c r="F274" i="5"/>
  <c r="F275" i="5"/>
  <c r="F276" i="5"/>
  <c r="F277" i="5"/>
  <c r="F278" i="5"/>
  <c r="H278" i="5" s="1"/>
  <c r="I278" i="5" s="1"/>
  <c r="F279" i="5"/>
  <c r="H279" i="5" s="1"/>
  <c r="I279" i="5" s="1"/>
  <c r="F280" i="5"/>
  <c r="H280" i="5" s="1"/>
  <c r="I280" i="5" s="1"/>
  <c r="F281" i="5"/>
  <c r="H281" i="5" s="1"/>
  <c r="I281" i="5" s="1"/>
  <c r="F282" i="5"/>
  <c r="H282" i="5" s="1"/>
  <c r="I282" i="5" s="1"/>
  <c r="F283" i="5"/>
  <c r="F284" i="5"/>
  <c r="F285" i="5"/>
  <c r="F286" i="5"/>
  <c r="F287" i="5"/>
  <c r="F288" i="5"/>
  <c r="F289" i="5"/>
  <c r="F290" i="5"/>
  <c r="H290" i="5" s="1"/>
  <c r="I290" i="5" s="1"/>
  <c r="F291" i="5"/>
  <c r="H291" i="5" s="1"/>
  <c r="I291" i="5" s="1"/>
  <c r="F292" i="5"/>
  <c r="H292" i="5" s="1"/>
  <c r="I292" i="5" s="1"/>
  <c r="F293" i="5"/>
  <c r="H293" i="5" s="1"/>
  <c r="I293" i="5" s="1"/>
  <c r="F294" i="5"/>
  <c r="H294" i="5" s="1"/>
  <c r="I294" i="5" s="1"/>
  <c r="F295" i="5"/>
  <c r="F296" i="5"/>
  <c r="F297" i="5"/>
  <c r="F298" i="5"/>
  <c r="F299" i="5"/>
  <c r="F300" i="5"/>
  <c r="F301" i="5"/>
  <c r="F302" i="5"/>
  <c r="H302" i="5" s="1"/>
  <c r="I302" i="5" s="1"/>
  <c r="F303" i="5"/>
  <c r="H303" i="5" s="1"/>
  <c r="I303" i="5" s="1"/>
  <c r="F304" i="5"/>
  <c r="H304" i="5" s="1"/>
  <c r="I304" i="5" s="1"/>
  <c r="F305" i="5"/>
  <c r="H305" i="5" s="1"/>
  <c r="I305" i="5" s="1"/>
  <c r="F306" i="5"/>
  <c r="H306" i="5" s="1"/>
  <c r="I306" i="5" s="1"/>
  <c r="F307" i="5"/>
  <c r="F308" i="5"/>
  <c r="F309" i="5"/>
  <c r="F310" i="5"/>
  <c r="F311" i="5"/>
  <c r="F312" i="5"/>
  <c r="F313" i="5"/>
  <c r="F314" i="5"/>
  <c r="H314" i="5" s="1"/>
  <c r="I314" i="5" s="1"/>
  <c r="F315" i="5"/>
  <c r="H315" i="5" s="1"/>
  <c r="I315" i="5" s="1"/>
  <c r="F316" i="5"/>
  <c r="H316" i="5" s="1"/>
  <c r="I316" i="5" s="1"/>
  <c r="F317" i="5"/>
  <c r="H317" i="5" s="1"/>
  <c r="I317" i="5" s="1"/>
  <c r="F318" i="5"/>
  <c r="H318" i="5" s="1"/>
  <c r="I318" i="5" s="1"/>
  <c r="F319" i="5"/>
  <c r="F320" i="5"/>
  <c r="F321" i="5"/>
  <c r="F322" i="5"/>
  <c r="F323" i="5"/>
  <c r="F324" i="5"/>
  <c r="F325" i="5"/>
  <c r="F326" i="5"/>
  <c r="H326" i="5" s="1"/>
  <c r="I326" i="5" s="1"/>
  <c r="F327" i="5"/>
  <c r="H327" i="5" s="1"/>
  <c r="I327" i="5" s="1"/>
  <c r="F328" i="5"/>
  <c r="H328" i="5" s="1"/>
  <c r="I328" i="5" s="1"/>
  <c r="F329" i="5"/>
  <c r="H329" i="5" s="1"/>
  <c r="I329" i="5" s="1"/>
  <c r="F330" i="5"/>
  <c r="H330" i="5" s="1"/>
  <c r="I330" i="5" s="1"/>
  <c r="F331" i="5"/>
  <c r="F332" i="5"/>
  <c r="F333" i="5"/>
  <c r="F334" i="5"/>
  <c r="F335" i="5"/>
  <c r="F336" i="5"/>
  <c r="F337" i="5"/>
  <c r="F338" i="5"/>
  <c r="H338" i="5" s="1"/>
  <c r="I338" i="5" s="1"/>
  <c r="F339" i="5"/>
  <c r="H339" i="5" s="1"/>
  <c r="I339" i="5" s="1"/>
  <c r="F340" i="5"/>
  <c r="H340" i="5" s="1"/>
  <c r="I340" i="5" s="1"/>
  <c r="F341" i="5"/>
  <c r="H341" i="5" s="1"/>
  <c r="I341" i="5" s="1"/>
  <c r="F342" i="5"/>
  <c r="H342" i="5" s="1"/>
  <c r="I342" i="5" s="1"/>
  <c r="F343" i="5"/>
  <c r="F344" i="5"/>
  <c r="F345" i="5"/>
  <c r="F346" i="5"/>
  <c r="F347" i="5"/>
  <c r="F348" i="5"/>
  <c r="F349" i="5"/>
  <c r="F350" i="5"/>
  <c r="H350" i="5" s="1"/>
  <c r="I350" i="5" s="1"/>
  <c r="F351" i="5"/>
  <c r="F352" i="5"/>
  <c r="H352" i="5" s="1"/>
  <c r="I352" i="5" s="1"/>
  <c r="F353" i="5"/>
  <c r="H353" i="5" s="1"/>
  <c r="I353" i="5" s="1"/>
  <c r="F354" i="5"/>
  <c r="H354" i="5" s="1"/>
  <c r="I354" i="5" s="1"/>
  <c r="F355" i="5"/>
  <c r="F356" i="5"/>
  <c r="F357" i="5"/>
  <c r="F358" i="5"/>
  <c r="F359" i="5"/>
  <c r="F360" i="5"/>
  <c r="F361" i="5"/>
  <c r="F362" i="5"/>
  <c r="H362" i="5" s="1"/>
  <c r="I362" i="5" s="1"/>
  <c r="F363" i="5"/>
  <c r="H363" i="5" s="1"/>
  <c r="I363" i="5" s="1"/>
  <c r="F364" i="5"/>
  <c r="H364" i="5" s="1"/>
  <c r="I364" i="5" s="1"/>
  <c r="F365" i="5"/>
  <c r="H365" i="5" s="1"/>
  <c r="I365" i="5" s="1"/>
  <c r="F366" i="5"/>
  <c r="H366" i="5" s="1"/>
  <c r="I366" i="5" s="1"/>
  <c r="F367" i="5"/>
  <c r="F368" i="5"/>
  <c r="F369" i="5"/>
  <c r="F370" i="5"/>
  <c r="F371" i="5"/>
  <c r="F372" i="5"/>
  <c r="F373" i="5"/>
  <c r="F374" i="5"/>
  <c r="H374" i="5" s="1"/>
  <c r="I374" i="5" s="1"/>
  <c r="F375" i="5"/>
  <c r="H375" i="5" s="1"/>
  <c r="I375" i="5" s="1"/>
  <c r="F376" i="5"/>
  <c r="H376" i="5" s="1"/>
  <c r="I376" i="5" s="1"/>
  <c r="F377" i="5"/>
  <c r="H377" i="5" s="1"/>
  <c r="I377" i="5" s="1"/>
  <c r="F378" i="5"/>
  <c r="H378" i="5" s="1"/>
  <c r="I378" i="5" s="1"/>
  <c r="F379" i="5"/>
  <c r="F380" i="5"/>
  <c r="F381" i="5"/>
  <c r="F382" i="5"/>
  <c r="F383" i="5"/>
  <c r="F384" i="5"/>
  <c r="F385" i="5"/>
  <c r="F386" i="5"/>
  <c r="H386" i="5" s="1"/>
  <c r="I386" i="5" s="1"/>
  <c r="F387" i="5"/>
  <c r="H387" i="5" s="1"/>
  <c r="I387" i="5" s="1"/>
  <c r="F388" i="5"/>
  <c r="H388" i="5" s="1"/>
  <c r="I388" i="5" s="1"/>
  <c r="F389" i="5"/>
  <c r="H389" i="5" s="1"/>
  <c r="I389" i="5" s="1"/>
  <c r="F390" i="5"/>
  <c r="H390" i="5" s="1"/>
  <c r="I390" i="5" s="1"/>
  <c r="F391" i="5"/>
  <c r="F392" i="5"/>
  <c r="F393" i="5"/>
  <c r="F394" i="5"/>
  <c r="F395" i="5"/>
  <c r="F396" i="5"/>
  <c r="F397" i="5"/>
  <c r="F398" i="5"/>
  <c r="H398" i="5" s="1"/>
  <c r="I398" i="5" s="1"/>
  <c r="F399" i="5"/>
  <c r="H399" i="5" s="1"/>
  <c r="I399" i="5" s="1"/>
  <c r="F400" i="5"/>
  <c r="H400" i="5" s="1"/>
  <c r="I400" i="5" s="1"/>
  <c r="F401" i="5"/>
  <c r="H401" i="5" s="1"/>
  <c r="I401" i="5" s="1"/>
  <c r="F402" i="5"/>
  <c r="H402" i="5" s="1"/>
  <c r="I402" i="5" s="1"/>
  <c r="F403" i="5"/>
  <c r="F404" i="5"/>
  <c r="F405" i="5"/>
  <c r="F406" i="5"/>
  <c r="F407" i="5"/>
  <c r="F408" i="5"/>
  <c r="F409" i="5"/>
  <c r="F410" i="5"/>
  <c r="H410" i="5" s="1"/>
  <c r="I410" i="5" s="1"/>
  <c r="F411" i="5"/>
  <c r="H411" i="5" s="1"/>
  <c r="I411" i="5" s="1"/>
  <c r="F412" i="5"/>
  <c r="H412" i="5" s="1"/>
  <c r="I412" i="5" s="1"/>
  <c r="F413" i="5"/>
  <c r="H413" i="5" s="1"/>
  <c r="I413" i="5" s="1"/>
  <c r="F414" i="5"/>
  <c r="H414" i="5" s="1"/>
  <c r="I414" i="5" s="1"/>
  <c r="F415" i="5"/>
  <c r="F416" i="5"/>
  <c r="F417" i="5"/>
  <c r="F418" i="5"/>
  <c r="F419" i="5"/>
  <c r="F420" i="5"/>
  <c r="F421" i="5"/>
  <c r="F422" i="5"/>
  <c r="H422" i="5" s="1"/>
  <c r="I422" i="5" s="1"/>
  <c r="F423" i="5"/>
  <c r="H423" i="5" s="1"/>
  <c r="I423" i="5" s="1"/>
  <c r="F424" i="5"/>
  <c r="H424" i="5" s="1"/>
  <c r="I424" i="5" s="1"/>
  <c r="F425" i="5"/>
  <c r="H425" i="5" s="1"/>
  <c r="I425" i="5" s="1"/>
  <c r="F426" i="5"/>
  <c r="H426" i="5" s="1"/>
  <c r="I426" i="5" s="1"/>
  <c r="F427" i="5"/>
  <c r="F428" i="5"/>
  <c r="F429" i="5"/>
  <c r="F430" i="5"/>
  <c r="F431" i="5"/>
  <c r="F432" i="5"/>
  <c r="F433" i="5"/>
  <c r="F434" i="5"/>
  <c r="H434" i="5" s="1"/>
  <c r="I434" i="5" s="1"/>
  <c r="F435" i="5"/>
  <c r="H435" i="5" s="1"/>
  <c r="I435" i="5" s="1"/>
  <c r="F436" i="5"/>
  <c r="H436" i="5" s="1"/>
  <c r="I436" i="5" s="1"/>
  <c r="F437" i="5"/>
  <c r="H437" i="5" s="1"/>
  <c r="I437" i="5" s="1"/>
  <c r="F438" i="5"/>
  <c r="H438" i="5" s="1"/>
  <c r="I438" i="5" s="1"/>
  <c r="F439" i="5"/>
  <c r="F440" i="5"/>
  <c r="F441" i="5"/>
  <c r="F442" i="5"/>
  <c r="F443" i="5"/>
  <c r="F444" i="5"/>
  <c r="F445" i="5"/>
  <c r="F446" i="5"/>
  <c r="H446" i="5" s="1"/>
  <c r="I446" i="5" s="1"/>
  <c r="F447" i="5"/>
  <c r="H447" i="5"/>
  <c r="I447" i="5" s="1"/>
  <c r="F448" i="5"/>
  <c r="F449" i="5"/>
  <c r="H449" i="5" s="1"/>
  <c r="I449" i="5" s="1"/>
  <c r="F450" i="5"/>
  <c r="H450" i="5" s="1"/>
  <c r="I450" i="5" s="1"/>
  <c r="F451" i="5"/>
  <c r="F452" i="5"/>
  <c r="F453" i="5"/>
  <c r="F454" i="5"/>
  <c r="F455" i="5"/>
  <c r="F456" i="5"/>
  <c r="F457" i="5"/>
  <c r="F458" i="5"/>
  <c r="H458" i="5" s="1"/>
  <c r="I458" i="5" s="1"/>
  <c r="F459" i="5"/>
  <c r="H459" i="5" s="1"/>
  <c r="I459" i="5" s="1"/>
  <c r="F460" i="5"/>
  <c r="F461" i="5"/>
  <c r="H461" i="5" s="1"/>
  <c r="I461" i="5" s="1"/>
  <c r="F462" i="5"/>
  <c r="H462" i="5" s="1"/>
  <c r="I462" i="5" s="1"/>
  <c r="F463" i="5"/>
  <c r="F464" i="5"/>
  <c r="F465" i="5"/>
  <c r="F466" i="5"/>
  <c r="F467" i="5"/>
  <c r="F468" i="5"/>
  <c r="F469" i="5"/>
  <c r="F470" i="5"/>
  <c r="H470" i="5" s="1"/>
  <c r="I470" i="5" s="1"/>
  <c r="F471" i="5"/>
  <c r="H471" i="5"/>
  <c r="I471" i="5" s="1"/>
  <c r="F472" i="5"/>
  <c r="F473" i="5"/>
  <c r="F474" i="5"/>
  <c r="H474" i="5" s="1"/>
  <c r="I474" i="5" s="1"/>
  <c r="F475" i="5"/>
  <c r="F476" i="5"/>
  <c r="F477" i="5"/>
  <c r="F478" i="5"/>
  <c r="F479" i="5"/>
  <c r="F480" i="5"/>
  <c r="F481" i="5"/>
  <c r="F482" i="5"/>
  <c r="H482" i="5" s="1"/>
  <c r="I482" i="5" s="1"/>
  <c r="F483" i="5"/>
  <c r="H483" i="5" s="1"/>
  <c r="I483" i="5" s="1"/>
  <c r="F484" i="5"/>
  <c r="F485" i="5"/>
  <c r="F486" i="5"/>
  <c r="H486" i="5" s="1"/>
  <c r="I486" i="5" s="1"/>
  <c r="F487" i="5"/>
  <c r="F488" i="5"/>
  <c r="F489" i="5"/>
  <c r="F490" i="5"/>
  <c r="F491" i="5"/>
  <c r="F492" i="5"/>
  <c r="F493" i="5"/>
  <c r="F494" i="5"/>
  <c r="H494" i="5" s="1"/>
  <c r="I494" i="5" s="1"/>
  <c r="F495" i="5"/>
  <c r="H495" i="5" s="1"/>
  <c r="I495" i="5" s="1"/>
  <c r="F496" i="5"/>
  <c r="F497" i="5"/>
  <c r="F498" i="5"/>
  <c r="H498" i="5"/>
  <c r="I498" i="5" s="1"/>
  <c r="F499" i="5"/>
  <c r="F500" i="5"/>
  <c r="F501" i="5"/>
  <c r="F502" i="5"/>
  <c r="F503" i="5"/>
  <c r="F504" i="5"/>
  <c r="F505" i="5"/>
  <c r="F506" i="5"/>
  <c r="H506" i="5" s="1"/>
  <c r="I506" i="5" s="1"/>
  <c r="F507" i="5"/>
  <c r="F508" i="5"/>
  <c r="F509" i="5"/>
  <c r="F510" i="5"/>
  <c r="H510" i="5" s="1"/>
  <c r="I510" i="5" s="1"/>
  <c r="F511" i="5"/>
  <c r="F512" i="5"/>
  <c r="F513" i="5"/>
  <c r="F514" i="5"/>
  <c r="F515" i="5"/>
  <c r="F516" i="5"/>
  <c r="F517" i="5"/>
  <c r="F518" i="5"/>
  <c r="H518" i="5" s="1"/>
  <c r="I518" i="5" s="1"/>
  <c r="F519" i="5"/>
  <c r="F520" i="5"/>
  <c r="F521" i="5"/>
  <c r="F522" i="5"/>
  <c r="H522" i="5" s="1"/>
  <c r="I522" i="5" s="1"/>
  <c r="F523" i="5"/>
  <c r="F524" i="5"/>
  <c r="F525" i="5"/>
  <c r="F526" i="5"/>
  <c r="F527" i="5"/>
  <c r="F528" i="5"/>
  <c r="F529" i="5"/>
  <c r="F530" i="5"/>
  <c r="F531" i="5"/>
  <c r="F532" i="5"/>
  <c r="F533" i="5"/>
  <c r="F534" i="5"/>
  <c r="H534" i="5" s="1"/>
  <c r="I534" i="5" s="1"/>
  <c r="F535" i="5"/>
  <c r="F536" i="5"/>
  <c r="F537" i="5"/>
  <c r="F538" i="5"/>
  <c r="F539" i="5"/>
  <c r="F540" i="5"/>
  <c r="F541" i="5"/>
  <c r="F542" i="5"/>
  <c r="F543" i="5"/>
  <c r="F544" i="5"/>
  <c r="F545" i="5"/>
  <c r="F546" i="5"/>
  <c r="H546" i="5" s="1"/>
  <c r="I546" i="5" s="1"/>
  <c r="F547" i="5"/>
  <c r="F548" i="5"/>
  <c r="F549" i="5"/>
  <c r="F550" i="5"/>
  <c r="F551" i="5"/>
  <c r="F552" i="5"/>
  <c r="F553" i="5"/>
  <c r="F554" i="5"/>
  <c r="F555" i="5"/>
  <c r="H555" i="5" s="1"/>
  <c r="I555" i="5" s="1"/>
  <c r="F556" i="5"/>
  <c r="F557" i="5"/>
  <c r="F558" i="5"/>
  <c r="H558" i="5" s="1"/>
  <c r="I558" i="5" s="1"/>
  <c r="F559" i="5"/>
  <c r="F560" i="5"/>
  <c r="F561" i="5"/>
  <c r="F562" i="5"/>
  <c r="F563" i="5"/>
  <c r="F564" i="5"/>
  <c r="F565" i="5"/>
  <c r="F566" i="5"/>
  <c r="F567" i="5"/>
  <c r="H567" i="5" s="1"/>
  <c r="I567" i="5" s="1"/>
  <c r="F568" i="5"/>
  <c r="F569" i="5"/>
  <c r="F570" i="5"/>
  <c r="H570" i="5" s="1"/>
  <c r="I570" i="5" s="1"/>
  <c r="F571" i="5"/>
  <c r="F572" i="5"/>
  <c r="F573" i="5"/>
  <c r="F574" i="5"/>
  <c r="F575" i="5"/>
  <c r="F576" i="5"/>
  <c r="F577" i="5"/>
  <c r="F578" i="5"/>
  <c r="H578" i="5" s="1"/>
  <c r="I578" i="5" s="1"/>
  <c r="F579" i="5"/>
  <c r="F580" i="5"/>
  <c r="F581" i="5"/>
  <c r="F582" i="5"/>
  <c r="H582" i="5" s="1"/>
  <c r="I582" i="5" s="1"/>
  <c r="F583" i="5"/>
  <c r="F584" i="5"/>
  <c r="F585" i="5"/>
  <c r="F586" i="5"/>
  <c r="F587" i="5"/>
  <c r="F588" i="5"/>
  <c r="F589" i="5"/>
  <c r="F590" i="5"/>
  <c r="H590" i="5" s="1"/>
  <c r="I590" i="5" s="1"/>
  <c r="F591" i="5"/>
  <c r="F592" i="5"/>
  <c r="F593" i="5"/>
  <c r="F594" i="5"/>
  <c r="H594" i="5" s="1"/>
  <c r="I594" i="5" s="1"/>
  <c r="F595" i="5"/>
  <c r="F596" i="5"/>
  <c r="F597" i="5"/>
  <c r="F598" i="5"/>
  <c r="F599" i="5"/>
  <c r="F600" i="5"/>
  <c r="F601" i="5"/>
  <c r="F602" i="5"/>
  <c r="H602" i="5" s="1"/>
  <c r="I602" i="5" s="1"/>
  <c r="F603" i="5"/>
  <c r="F604" i="5"/>
  <c r="F605" i="5"/>
  <c r="F606" i="5"/>
  <c r="H606" i="5" s="1"/>
  <c r="I606" i="5" s="1"/>
  <c r="F607" i="5"/>
  <c r="F608" i="5"/>
  <c r="F609" i="5"/>
  <c r="F610" i="5"/>
  <c r="F611" i="5"/>
  <c r="F612" i="5"/>
  <c r="F613" i="5"/>
  <c r="F614" i="5"/>
  <c r="H614" i="5" s="1"/>
  <c r="I614" i="5" s="1"/>
  <c r="F615" i="5"/>
  <c r="F616" i="5"/>
  <c r="F617" i="5"/>
  <c r="F618" i="5"/>
  <c r="H618" i="5" s="1"/>
  <c r="I618" i="5" s="1"/>
  <c r="F619" i="5"/>
  <c r="F620" i="5"/>
  <c r="F621" i="5"/>
  <c r="F622" i="5"/>
  <c r="F623" i="5"/>
  <c r="F624" i="5"/>
  <c r="F625" i="5"/>
  <c r="F626" i="5"/>
  <c r="H626" i="5" s="1"/>
  <c r="I626" i="5" s="1"/>
  <c r="F627" i="5"/>
  <c r="F628" i="5"/>
  <c r="F629" i="5"/>
  <c r="F630" i="5"/>
  <c r="H630" i="5" s="1"/>
  <c r="I630" i="5" s="1"/>
  <c r="F631" i="5"/>
  <c r="F632" i="5"/>
  <c r="F633" i="5"/>
  <c r="F634" i="5"/>
  <c r="F635" i="5"/>
  <c r="F636" i="5"/>
  <c r="F637" i="5"/>
  <c r="F638" i="5"/>
  <c r="H638" i="5" s="1"/>
  <c r="I638" i="5" s="1"/>
  <c r="F639" i="5"/>
  <c r="F640" i="5"/>
  <c r="F641" i="5"/>
  <c r="F642" i="5"/>
  <c r="H642" i="5" s="1"/>
  <c r="I642" i="5" s="1"/>
  <c r="F643" i="5"/>
  <c r="F644" i="5"/>
  <c r="F645" i="5"/>
  <c r="F646" i="5"/>
  <c r="F647" i="5"/>
  <c r="F648" i="5"/>
  <c r="F649" i="5"/>
  <c r="F650" i="5"/>
  <c r="H650" i="5" s="1"/>
  <c r="I650" i="5" s="1"/>
  <c r="F651" i="5"/>
  <c r="F652" i="5"/>
  <c r="F653" i="5"/>
  <c r="F654" i="5"/>
  <c r="H654" i="5" s="1"/>
  <c r="I654" i="5" s="1"/>
  <c r="F655" i="5"/>
  <c r="F656" i="5"/>
  <c r="F657" i="5"/>
  <c r="F658" i="5"/>
  <c r="F659" i="5"/>
  <c r="F660" i="5"/>
  <c r="F661" i="5"/>
  <c r="F662" i="5"/>
  <c r="H662" i="5" s="1"/>
  <c r="I662" i="5" s="1"/>
  <c r="F663" i="5"/>
  <c r="F664" i="5"/>
  <c r="F665" i="5"/>
  <c r="F666" i="5"/>
  <c r="H666" i="5" s="1"/>
  <c r="I666" i="5" s="1"/>
  <c r="F667" i="5"/>
  <c r="F668" i="5"/>
  <c r="F669" i="5"/>
  <c r="F670" i="5"/>
  <c r="F671" i="5"/>
  <c r="F672" i="5"/>
  <c r="F673" i="5"/>
  <c r="F674" i="5"/>
  <c r="H674" i="5" s="1"/>
  <c r="I674" i="5" s="1"/>
  <c r="F675" i="5"/>
  <c r="F676" i="5"/>
  <c r="F677" i="5"/>
  <c r="F678" i="5"/>
  <c r="H678" i="5" s="1"/>
  <c r="I678" i="5" s="1"/>
  <c r="F679" i="5"/>
  <c r="F680" i="5"/>
  <c r="F681" i="5"/>
  <c r="F682" i="5"/>
  <c r="F683" i="5"/>
  <c r="F684" i="5"/>
  <c r="F685" i="5"/>
  <c r="F686" i="5"/>
  <c r="H686" i="5" s="1"/>
  <c r="I686" i="5" s="1"/>
  <c r="F687" i="5"/>
  <c r="F688" i="5"/>
  <c r="F689" i="5"/>
  <c r="F690" i="5"/>
  <c r="H690" i="5" s="1"/>
  <c r="I690" i="5" s="1"/>
  <c r="F691" i="5"/>
  <c r="F692" i="5"/>
  <c r="F693" i="5"/>
  <c r="F694" i="5"/>
  <c r="F695" i="5"/>
  <c r="F696" i="5"/>
  <c r="F697" i="5"/>
  <c r="F698" i="5"/>
  <c r="H698" i="5" s="1"/>
  <c r="I698" i="5" s="1"/>
  <c r="F699" i="5"/>
  <c r="F700" i="5"/>
  <c r="F701" i="5"/>
  <c r="F702" i="5"/>
  <c r="H702" i="5" s="1"/>
  <c r="I702" i="5" s="1"/>
  <c r="F703" i="5"/>
  <c r="F704" i="5"/>
  <c r="F705" i="5"/>
  <c r="F706" i="5"/>
  <c r="F707" i="5"/>
  <c r="F708" i="5"/>
  <c r="F709" i="5"/>
  <c r="F710" i="5"/>
  <c r="H710" i="5" s="1"/>
  <c r="I710" i="5" s="1"/>
  <c r="F711" i="5"/>
  <c r="F712" i="5"/>
  <c r="F713" i="5"/>
  <c r="F714" i="5"/>
  <c r="H714" i="5" s="1"/>
  <c r="I714" i="5" s="1"/>
  <c r="F715" i="5"/>
  <c r="F716" i="5"/>
  <c r="F717" i="5"/>
  <c r="F718" i="5"/>
  <c r="F719" i="5"/>
  <c r="F720" i="5"/>
  <c r="F721" i="5"/>
  <c r="F722" i="5"/>
  <c r="H722" i="5" s="1"/>
  <c r="I722" i="5" s="1"/>
  <c r="F723" i="5"/>
  <c r="F724" i="5"/>
  <c r="F725" i="5"/>
  <c r="F726" i="5"/>
  <c r="H726" i="5" s="1"/>
  <c r="I726" i="5" s="1"/>
  <c r="F727" i="5"/>
  <c r="F728" i="5"/>
  <c r="F729" i="5"/>
  <c r="F730" i="5"/>
  <c r="F731" i="5"/>
  <c r="F732" i="5"/>
  <c r="F733" i="5"/>
  <c r="F734" i="5"/>
  <c r="H734" i="5" s="1"/>
  <c r="I734" i="5" s="1"/>
  <c r="F735" i="5"/>
  <c r="F736" i="5"/>
  <c r="F737" i="5"/>
  <c r="F738" i="5"/>
  <c r="H738" i="5" s="1"/>
  <c r="I738" i="5" s="1"/>
  <c r="F739" i="5"/>
  <c r="F740" i="5"/>
  <c r="F741" i="5"/>
  <c r="F742" i="5"/>
  <c r="F743" i="5"/>
  <c r="F744" i="5"/>
  <c r="F745" i="5"/>
  <c r="F746" i="5"/>
  <c r="H746" i="5" s="1"/>
  <c r="I746" i="5" s="1"/>
  <c r="F747" i="5"/>
  <c r="F748" i="5"/>
  <c r="F749" i="5"/>
  <c r="F750" i="5"/>
  <c r="H750" i="5" s="1"/>
  <c r="I750" i="5" s="1"/>
  <c r="F751" i="5"/>
  <c r="F752" i="5"/>
  <c r="F753" i="5"/>
  <c r="F754" i="5"/>
  <c r="F755" i="5"/>
  <c r="F756" i="5"/>
  <c r="F757" i="5"/>
  <c r="F758" i="5"/>
  <c r="H758" i="5" s="1"/>
  <c r="I758" i="5" s="1"/>
  <c r="F759" i="5"/>
  <c r="F760" i="5"/>
  <c r="F761" i="5"/>
  <c r="F762" i="5"/>
  <c r="H762" i="5" s="1"/>
  <c r="I762" i="5" s="1"/>
  <c r="F763" i="5"/>
  <c r="F764" i="5"/>
  <c r="F765" i="5"/>
  <c r="F766" i="5"/>
  <c r="F767" i="5"/>
  <c r="F768" i="5"/>
  <c r="F769" i="5"/>
  <c r="F770" i="5"/>
  <c r="H770" i="5" s="1"/>
  <c r="I770" i="5" s="1"/>
  <c r="F771" i="5"/>
  <c r="F772" i="5"/>
  <c r="F773" i="5"/>
  <c r="F774" i="5"/>
  <c r="H774" i="5" s="1"/>
  <c r="I774" i="5" s="1"/>
  <c r="F775" i="5"/>
  <c r="F776" i="5"/>
  <c r="F777" i="5"/>
  <c r="F778" i="5"/>
  <c r="F779" i="5"/>
  <c r="F780" i="5"/>
  <c r="F781" i="5"/>
  <c r="F782" i="5"/>
  <c r="H782" i="5" s="1"/>
  <c r="I782" i="5" s="1"/>
  <c r="F783" i="5"/>
  <c r="F784" i="5"/>
  <c r="F785" i="5"/>
  <c r="F786" i="5"/>
  <c r="H786" i="5" s="1"/>
  <c r="I786" i="5" s="1"/>
  <c r="F787" i="5"/>
  <c r="F788" i="5"/>
  <c r="F789" i="5"/>
  <c r="F790" i="5"/>
  <c r="F791" i="5"/>
  <c r="F792" i="5"/>
  <c r="F793" i="5"/>
  <c r="F794" i="5"/>
  <c r="H794" i="5" s="1"/>
  <c r="I794" i="5" s="1"/>
  <c r="F795" i="5"/>
  <c r="F796" i="5"/>
  <c r="F797" i="5"/>
  <c r="F798" i="5"/>
  <c r="H798" i="5" s="1"/>
  <c r="I798" i="5" s="1"/>
  <c r="F799" i="5"/>
  <c r="F800" i="5"/>
  <c r="F801" i="5"/>
  <c r="F802" i="5"/>
  <c r="F803" i="5"/>
  <c r="F804" i="5"/>
  <c r="F805" i="5"/>
  <c r="F806" i="5"/>
  <c r="H806" i="5" s="1"/>
  <c r="I806" i="5" s="1"/>
  <c r="F807" i="5"/>
  <c r="F808" i="5"/>
  <c r="F809" i="5"/>
  <c r="F810" i="5"/>
  <c r="H810" i="5" s="1"/>
  <c r="I810" i="5" s="1"/>
  <c r="F811" i="5"/>
  <c r="F812" i="5"/>
  <c r="F813" i="5"/>
  <c r="F814" i="5"/>
  <c r="F815" i="5"/>
  <c r="F816" i="5"/>
  <c r="F817" i="5"/>
  <c r="F818" i="5"/>
  <c r="H818" i="5" s="1"/>
  <c r="I818" i="5" s="1"/>
  <c r="F819" i="5"/>
  <c r="F820" i="5"/>
  <c r="H820" i="5"/>
  <c r="I820" i="5" s="1"/>
  <c r="F821" i="5"/>
  <c r="F822" i="5"/>
  <c r="H822" i="5" s="1"/>
  <c r="I822" i="5" s="1"/>
  <c r="F823" i="5"/>
  <c r="F824" i="5"/>
  <c r="F825" i="5"/>
  <c r="F826" i="5"/>
  <c r="F827" i="5"/>
  <c r="F828" i="5"/>
  <c r="F829" i="5"/>
  <c r="F830" i="5"/>
  <c r="H830" i="5" s="1"/>
  <c r="I830" i="5" s="1"/>
  <c r="F831" i="5"/>
  <c r="H831" i="5" s="1"/>
  <c r="I831" i="5" s="1"/>
  <c r="F832" i="5"/>
  <c r="F833" i="5"/>
  <c r="F834" i="5"/>
  <c r="H834" i="5" s="1"/>
  <c r="I834" i="5" s="1"/>
  <c r="F835" i="5"/>
  <c r="F836" i="5"/>
  <c r="F837" i="5"/>
  <c r="F838" i="5"/>
  <c r="F839" i="5"/>
  <c r="F840" i="5"/>
  <c r="F841" i="5"/>
  <c r="F842" i="5"/>
  <c r="H842" i="5" s="1"/>
  <c r="I842" i="5" s="1"/>
  <c r="F843" i="5"/>
  <c r="H843" i="5" s="1"/>
  <c r="I843" i="5" s="1"/>
  <c r="F844" i="5"/>
  <c r="F845" i="5"/>
  <c r="F846" i="5"/>
  <c r="H846" i="5" s="1"/>
  <c r="I846" i="5" s="1"/>
  <c r="F847" i="5"/>
  <c r="F848" i="5"/>
  <c r="F849" i="5"/>
  <c r="F850" i="5"/>
  <c r="F851" i="5"/>
  <c r="F852" i="5"/>
  <c r="F853" i="5"/>
  <c r="F854" i="5"/>
  <c r="H854" i="5" s="1"/>
  <c r="I854" i="5" s="1"/>
  <c r="F855" i="5"/>
  <c r="F856" i="5"/>
  <c r="F857" i="5"/>
  <c r="F858" i="5"/>
  <c r="H858" i="5" s="1"/>
  <c r="I858" i="5" s="1"/>
  <c r="F859" i="5"/>
  <c r="F860" i="5"/>
  <c r="F861" i="5"/>
  <c r="F862" i="5"/>
  <c r="F863" i="5"/>
  <c r="F864" i="5"/>
  <c r="F865" i="5"/>
  <c r="F866" i="5"/>
  <c r="F867" i="5"/>
  <c r="F868" i="5"/>
  <c r="F869" i="5"/>
  <c r="F870" i="5"/>
  <c r="H870" i="5" s="1"/>
  <c r="I870" i="5" s="1"/>
  <c r="F871" i="5"/>
  <c r="F872" i="5"/>
  <c r="F873" i="5"/>
  <c r="F874" i="5"/>
  <c r="F875" i="5"/>
  <c r="F876" i="5"/>
  <c r="F877" i="5"/>
  <c r="F878" i="5"/>
  <c r="F879" i="5"/>
  <c r="F880" i="5"/>
  <c r="F881" i="5"/>
  <c r="F882" i="5"/>
  <c r="H882" i="5" s="1"/>
  <c r="I882" i="5" s="1"/>
  <c r="F883" i="5"/>
  <c r="F884" i="5"/>
  <c r="F885" i="5"/>
  <c r="F886" i="5"/>
  <c r="F887" i="5"/>
  <c r="F888" i="5"/>
  <c r="F889" i="5"/>
  <c r="F890" i="5"/>
  <c r="H890" i="5" s="1"/>
  <c r="I890" i="5" s="1"/>
  <c r="F891" i="5"/>
  <c r="H891" i="5"/>
  <c r="I891" i="5" s="1"/>
  <c r="F892" i="5"/>
  <c r="F893" i="5"/>
  <c r="F894" i="5"/>
  <c r="H894" i="5" s="1"/>
  <c r="I894" i="5" s="1"/>
  <c r="F895" i="5"/>
  <c r="H895" i="5"/>
  <c r="I895" i="5" s="1"/>
  <c r="F896" i="5"/>
  <c r="F897" i="5"/>
  <c r="F898" i="5"/>
  <c r="F899" i="5"/>
  <c r="F900" i="5"/>
  <c r="F901" i="5"/>
  <c r="F902" i="5"/>
  <c r="H902" i="5" s="1"/>
  <c r="I902" i="5" s="1"/>
  <c r="F903" i="5"/>
  <c r="F904" i="5"/>
  <c r="F905" i="5"/>
  <c r="F906" i="5"/>
  <c r="H906" i="5" s="1"/>
  <c r="I906" i="5" s="1"/>
  <c r="F907" i="5"/>
  <c r="F908" i="5"/>
  <c r="F909" i="5"/>
  <c r="F910" i="5"/>
  <c r="F911" i="5"/>
  <c r="F912" i="5"/>
  <c r="F913" i="5"/>
  <c r="F914" i="5"/>
  <c r="H914" i="5" s="1"/>
  <c r="I914" i="5" s="1"/>
  <c r="F915" i="5"/>
  <c r="F916" i="5"/>
  <c r="F917" i="5"/>
  <c r="F918" i="5"/>
  <c r="H918" i="5" s="1"/>
  <c r="I918" i="5" s="1"/>
  <c r="F919" i="5"/>
  <c r="F920" i="5"/>
  <c r="F921" i="5"/>
  <c r="F922" i="5"/>
  <c r="F923" i="5"/>
  <c r="F924" i="5"/>
  <c r="F925" i="5"/>
  <c r="F926" i="5"/>
  <c r="H926" i="5" s="1"/>
  <c r="I926" i="5" s="1"/>
  <c r="F927" i="5"/>
  <c r="F928" i="5"/>
  <c r="F929" i="5"/>
  <c r="F930" i="5"/>
  <c r="H930" i="5" s="1"/>
  <c r="I930" i="5" s="1"/>
  <c r="F931" i="5"/>
  <c r="F932" i="5"/>
  <c r="F933" i="5"/>
  <c r="F934" i="5"/>
  <c r="F935" i="5"/>
  <c r="F936" i="5"/>
  <c r="F937" i="5"/>
  <c r="F938" i="5"/>
  <c r="F939" i="5"/>
  <c r="F940" i="5"/>
  <c r="F941" i="5"/>
  <c r="F942" i="5"/>
  <c r="H942" i="5" s="1"/>
  <c r="I942" i="5" s="1"/>
  <c r="F943" i="5"/>
  <c r="H943" i="5"/>
  <c r="I943" i="5" s="1"/>
  <c r="F944" i="5"/>
  <c r="F945" i="5"/>
  <c r="F946" i="5"/>
  <c r="F947" i="5"/>
  <c r="F948" i="5"/>
  <c r="F949" i="5"/>
  <c r="F950" i="5"/>
  <c r="H950" i="5" s="1"/>
  <c r="I950" i="5" s="1"/>
  <c r="F951" i="5"/>
  <c r="H951" i="5"/>
  <c r="I951" i="5" s="1"/>
  <c r="F952" i="5"/>
  <c r="F953" i="5"/>
  <c r="F954" i="5"/>
  <c r="H954" i="5" s="1"/>
  <c r="I954" i="5" s="1"/>
  <c r="F955" i="5"/>
  <c r="H955" i="5" s="1"/>
  <c r="I955" i="5" s="1"/>
  <c r="F956" i="5"/>
  <c r="F957" i="5"/>
  <c r="F958" i="5"/>
  <c r="F959" i="5"/>
  <c r="F960" i="5"/>
  <c r="F961" i="5"/>
  <c r="F962" i="5"/>
  <c r="H962" i="5" s="1"/>
  <c r="I962" i="5" s="1"/>
  <c r="F963" i="5"/>
  <c r="H963" i="5"/>
  <c r="I963" i="5" s="1"/>
  <c r="F964" i="5"/>
  <c r="F965" i="5"/>
  <c r="F966" i="5"/>
  <c r="H966" i="5" s="1"/>
  <c r="I966" i="5" s="1"/>
  <c r="F967" i="5"/>
  <c r="F968" i="5"/>
  <c r="F969" i="5"/>
  <c r="F970" i="5"/>
  <c r="F971" i="5"/>
  <c r="F972" i="5"/>
  <c r="F973" i="5"/>
  <c r="F974" i="5"/>
  <c r="H974" i="5" s="1"/>
  <c r="I974" i="5" s="1"/>
  <c r="F975" i="5"/>
  <c r="F976" i="5"/>
  <c r="F977" i="5"/>
  <c r="F978" i="5"/>
  <c r="H978" i="5" s="1"/>
  <c r="I978" i="5" s="1"/>
  <c r="F979" i="5"/>
  <c r="F980" i="5"/>
  <c r="F981" i="5"/>
  <c r="F982" i="5"/>
  <c r="F983" i="5"/>
  <c r="F984" i="5"/>
  <c r="F985" i="5"/>
  <c r="F986" i="5"/>
  <c r="H986" i="5" s="1"/>
  <c r="I986" i="5" s="1"/>
  <c r="F987" i="5"/>
  <c r="F988" i="5"/>
  <c r="F989" i="5"/>
  <c r="F990" i="5"/>
  <c r="H990" i="5" s="1"/>
  <c r="I990" i="5" s="1"/>
  <c r="F991" i="5"/>
  <c r="F992" i="5"/>
  <c r="F993" i="5"/>
  <c r="F994" i="5"/>
  <c r="F995" i="5"/>
  <c r="F996" i="5"/>
  <c r="F997" i="5"/>
  <c r="F998" i="5"/>
  <c r="F999" i="5"/>
  <c r="H999" i="5" s="1"/>
  <c r="I999" i="5" s="1"/>
  <c r="F1000" i="5"/>
  <c r="F1001" i="5"/>
  <c r="F1002" i="5"/>
  <c r="H1002" i="5" s="1"/>
  <c r="I1002" i="5" s="1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H1014" i="5" s="1"/>
  <c r="I1014" i="5" s="1"/>
  <c r="F1015" i="5"/>
  <c r="F1016" i="5"/>
  <c r="F1017" i="5"/>
  <c r="F1018" i="5"/>
  <c r="F1019" i="5"/>
  <c r="F1020" i="5"/>
  <c r="F1021" i="5"/>
  <c r="F1022" i="5"/>
  <c r="H1022" i="5" s="1"/>
  <c r="I1022" i="5" s="1"/>
  <c r="F1023" i="5"/>
  <c r="H1023" i="5" s="1"/>
  <c r="I1023" i="5" s="1"/>
  <c r="F1024" i="5"/>
  <c r="F1025" i="5"/>
  <c r="F1026" i="5"/>
  <c r="H1026" i="5" s="1"/>
  <c r="I1026" i="5" s="1"/>
  <c r="F1027" i="5"/>
  <c r="F1028" i="5"/>
  <c r="F1029" i="5"/>
  <c r="F1030" i="5"/>
  <c r="F1031" i="5"/>
  <c r="F1032" i="5"/>
  <c r="F1033" i="5"/>
  <c r="F1034" i="5"/>
  <c r="H1034" i="5" s="1"/>
  <c r="I1034" i="5" s="1"/>
  <c r="F1035" i="5"/>
  <c r="F1036" i="5"/>
  <c r="F1037" i="5"/>
  <c r="F1038" i="5"/>
  <c r="H1038" i="5" s="1"/>
  <c r="I1038" i="5" s="1"/>
  <c r="F1039" i="5"/>
  <c r="F1040" i="5"/>
  <c r="F1041" i="5"/>
  <c r="F1042" i="5"/>
  <c r="F1043" i="5"/>
  <c r="F1044" i="5"/>
  <c r="F1045" i="5"/>
  <c r="F1046" i="5"/>
  <c r="H1046" i="5" s="1"/>
  <c r="I1046" i="5" s="1"/>
  <c r="F1047" i="5"/>
  <c r="F1048" i="5"/>
  <c r="H1048" i="5" s="1"/>
  <c r="I1048" i="5" s="1"/>
  <c r="F1049" i="5"/>
  <c r="F1050" i="5"/>
  <c r="H1050" i="5" s="1"/>
  <c r="I1050" i="5" s="1"/>
  <c r="F1051" i="5"/>
  <c r="F1052" i="5"/>
  <c r="F1053" i="5"/>
  <c r="F1054" i="5"/>
  <c r="F1055" i="5"/>
  <c r="F1056" i="5"/>
  <c r="F1057" i="5"/>
  <c r="F1058" i="5"/>
  <c r="H1058" i="5" s="1"/>
  <c r="I1058" i="5" s="1"/>
  <c r="F1059" i="5"/>
  <c r="F1060" i="5"/>
  <c r="F1061" i="5"/>
  <c r="F1062" i="5"/>
  <c r="H1062" i="5" s="1"/>
  <c r="I1062" i="5" s="1"/>
  <c r="F1063" i="5"/>
  <c r="F1064" i="5"/>
  <c r="F1065" i="5"/>
  <c r="F1066" i="5"/>
  <c r="F1067" i="5"/>
  <c r="F1068" i="5"/>
  <c r="F1069" i="5"/>
  <c r="F1070" i="5"/>
  <c r="H1070" i="5" s="1"/>
  <c r="I1070" i="5" s="1"/>
  <c r="F1071" i="5"/>
  <c r="F1072" i="5"/>
  <c r="F1073" i="5"/>
  <c r="F1074" i="5"/>
  <c r="H1074" i="5" s="1"/>
  <c r="I1074" i="5" s="1"/>
  <c r="F1075" i="5"/>
  <c r="F1076" i="5"/>
  <c r="F1077" i="5"/>
  <c r="F1078" i="5"/>
  <c r="F1079" i="5"/>
  <c r="F1080" i="5"/>
  <c r="F1081" i="5"/>
  <c r="F1082" i="5"/>
  <c r="F1083" i="5"/>
  <c r="F1084" i="5"/>
  <c r="H1084" i="5"/>
  <c r="I1084" i="5" s="1"/>
  <c r="F1085" i="5"/>
  <c r="F1086" i="5"/>
  <c r="H1086" i="5" s="1"/>
  <c r="I1086" i="5" s="1"/>
  <c r="F1087" i="5"/>
  <c r="F1088" i="5"/>
  <c r="F1089" i="5"/>
  <c r="F1090" i="5"/>
  <c r="F1091" i="5"/>
  <c r="F1092" i="5"/>
  <c r="F1093" i="5"/>
  <c r="F1094" i="5"/>
  <c r="F1095" i="5"/>
  <c r="H1095" i="5"/>
  <c r="I1095" i="5" s="1"/>
  <c r="F1096" i="5"/>
  <c r="F1097" i="5"/>
  <c r="F1098" i="5"/>
  <c r="H1098" i="5" s="1"/>
  <c r="I1098" i="5" s="1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H1110" i="5" s="1"/>
  <c r="I1110" i="5" s="1"/>
  <c r="F1111" i="5"/>
  <c r="F1112" i="5"/>
  <c r="F1113" i="5"/>
  <c r="F1114" i="5"/>
  <c r="F1115" i="5"/>
  <c r="F1116" i="5"/>
  <c r="F1117" i="5"/>
  <c r="F1118" i="5"/>
  <c r="H1118" i="5" s="1"/>
  <c r="I1118" i="5" s="1"/>
  <c r="F1119" i="5"/>
  <c r="H1119" i="5" s="1"/>
  <c r="I1119" i="5" s="1"/>
  <c r="F1120" i="5"/>
  <c r="H1120" i="5" s="1"/>
  <c r="I1120" i="5" s="1"/>
  <c r="F1121" i="5"/>
  <c r="F1122" i="5"/>
  <c r="H1122" i="5" s="1"/>
  <c r="I1122" i="5" s="1"/>
  <c r="F1123" i="5"/>
  <c r="F1124" i="5"/>
  <c r="F1125" i="5"/>
  <c r="F1126" i="5"/>
  <c r="F1127" i="5"/>
  <c r="F1128" i="5"/>
  <c r="F1129" i="5"/>
  <c r="F1130" i="5"/>
  <c r="H1130" i="5" s="1"/>
  <c r="I1130" i="5" s="1"/>
  <c r="F1131" i="5"/>
  <c r="H1131" i="5" s="1"/>
  <c r="I1131" i="5" s="1"/>
  <c r="F1132" i="5"/>
  <c r="F1133" i="5"/>
  <c r="F1134" i="5"/>
  <c r="H1134" i="5" s="1"/>
  <c r="I1134" i="5" s="1"/>
  <c r="F1135" i="5"/>
  <c r="F1136" i="5"/>
  <c r="F1137" i="5"/>
  <c r="F1138" i="5"/>
  <c r="F1139" i="5"/>
  <c r="F1140" i="5"/>
  <c r="F1141" i="5"/>
  <c r="F1142" i="5"/>
  <c r="F1143" i="5"/>
  <c r="H1143" i="5" s="1"/>
  <c r="I1143" i="5" s="1"/>
  <c r="F1144" i="5"/>
  <c r="F1145" i="5"/>
  <c r="F1146" i="5"/>
  <c r="H1146" i="5" s="1"/>
  <c r="I1146" i="5" s="1"/>
  <c r="F1147" i="5"/>
  <c r="F1148" i="5"/>
  <c r="F1149" i="5"/>
  <c r="F1150" i="5"/>
  <c r="F1151" i="5"/>
  <c r="F1152" i="5"/>
  <c r="F1153" i="5"/>
  <c r="F1154" i="5"/>
  <c r="H1154" i="5" s="1"/>
  <c r="I1154" i="5" s="1"/>
  <c r="F1155" i="5"/>
  <c r="H1155" i="5"/>
  <c r="I1155" i="5" s="1"/>
  <c r="F1156" i="5"/>
  <c r="F1157" i="5"/>
  <c r="F1158" i="5"/>
  <c r="H1158" i="5" s="1"/>
  <c r="I1158" i="5" s="1"/>
  <c r="F1159" i="5"/>
  <c r="F1160" i="5"/>
  <c r="F1161" i="5"/>
  <c r="F1162" i="5"/>
  <c r="F1163" i="5"/>
  <c r="F1164" i="5"/>
  <c r="F1165" i="5"/>
  <c r="F1166" i="5"/>
  <c r="H1166" i="5" s="1"/>
  <c r="I1166" i="5" s="1"/>
  <c r="F1167" i="5"/>
  <c r="F1168" i="5"/>
  <c r="F1169" i="5"/>
  <c r="F1170" i="5"/>
  <c r="H1170" i="5" s="1"/>
  <c r="I1170" i="5" s="1"/>
  <c r="F1171" i="5"/>
  <c r="F1172" i="5"/>
  <c r="F1173" i="5"/>
  <c r="F1174" i="5"/>
  <c r="F1175" i="5"/>
  <c r="F1176" i="5"/>
  <c r="F1177" i="5"/>
  <c r="F1178" i="5"/>
  <c r="H1178" i="5" s="1"/>
  <c r="I1178" i="5" s="1"/>
  <c r="F1179" i="5"/>
  <c r="F1180" i="5"/>
  <c r="F1181" i="5"/>
  <c r="F1182" i="5"/>
  <c r="H1182" i="5" s="1"/>
  <c r="I1182" i="5" s="1"/>
  <c r="F1183" i="5"/>
  <c r="F1184" i="5"/>
  <c r="F1185" i="5"/>
  <c r="F1186" i="5"/>
  <c r="F1187" i="5"/>
  <c r="F1188" i="5"/>
  <c r="F1189" i="5"/>
  <c r="F1190" i="5"/>
  <c r="F1191" i="5"/>
  <c r="H1191" i="5" s="1"/>
  <c r="I1191" i="5" s="1"/>
  <c r="F1192" i="5"/>
  <c r="F1193" i="5"/>
  <c r="F1194" i="5"/>
  <c r="H1194" i="5" s="1"/>
  <c r="I1194" i="5" s="1"/>
  <c r="F1195" i="5"/>
  <c r="F1196" i="5"/>
  <c r="F1197" i="5"/>
  <c r="F1198" i="5"/>
  <c r="F1199" i="5"/>
  <c r="F1200" i="5"/>
  <c r="F1201" i="5"/>
  <c r="F1202" i="5"/>
  <c r="H1202" i="5" s="1"/>
  <c r="I1202" i="5" s="1"/>
  <c r="F1203" i="5"/>
  <c r="F1204" i="5"/>
  <c r="F1205" i="5"/>
  <c r="F1206" i="5"/>
  <c r="H1206" i="5" s="1"/>
  <c r="I1206" i="5" s="1"/>
  <c r="F1207" i="5"/>
  <c r="H1207" i="5" s="1"/>
  <c r="I1207" i="5" s="1"/>
  <c r="F1208" i="5"/>
  <c r="F1209" i="5"/>
  <c r="F1210" i="5"/>
  <c r="F1211" i="5"/>
  <c r="F1212" i="5"/>
  <c r="F1213" i="5"/>
  <c r="F1214" i="5"/>
  <c r="F1215" i="5"/>
  <c r="F1216" i="5"/>
  <c r="F1217" i="5"/>
  <c r="F1218" i="5"/>
  <c r="H1218" i="5" s="1"/>
  <c r="I1218" i="5" s="1"/>
  <c r="F1219" i="5"/>
  <c r="H1219" i="5" s="1"/>
  <c r="I1219" i="5" s="1"/>
  <c r="F1220" i="5"/>
  <c r="F1221" i="5"/>
  <c r="F1222" i="5"/>
  <c r="F1223" i="5"/>
  <c r="F1224" i="5"/>
  <c r="F1225" i="5"/>
  <c r="F1226" i="5"/>
  <c r="F1227" i="5"/>
  <c r="F1228" i="5"/>
  <c r="F1229" i="5"/>
  <c r="F1230" i="5"/>
  <c r="H1230" i="5" s="1"/>
  <c r="I1230" i="5" s="1"/>
  <c r="F1231" i="5"/>
  <c r="H1231" i="5" s="1"/>
  <c r="I1231" i="5" s="1"/>
  <c r="F1232" i="5"/>
  <c r="F1233" i="5"/>
  <c r="F1234" i="5"/>
  <c r="F1235" i="5"/>
  <c r="F1236" i="5"/>
  <c r="F1237" i="5"/>
  <c r="F1238" i="5"/>
  <c r="H1238" i="5"/>
  <c r="I1238" i="5" s="1"/>
  <c r="F1239" i="5"/>
  <c r="F1240" i="5"/>
  <c r="F1241" i="5"/>
  <c r="F1242" i="5"/>
  <c r="H1242" i="5" s="1"/>
  <c r="I1242" i="5" s="1"/>
  <c r="F1243" i="5"/>
  <c r="F1244" i="5"/>
  <c r="F1245" i="5"/>
  <c r="F1246" i="5"/>
  <c r="F1247" i="5"/>
  <c r="F1248" i="5"/>
  <c r="F1249" i="5"/>
  <c r="F1250" i="5"/>
  <c r="H1250" i="5"/>
  <c r="I1250" i="5" s="1"/>
  <c r="F1251" i="5"/>
  <c r="F1252" i="5"/>
  <c r="F1253" i="5"/>
  <c r="F1254" i="5"/>
  <c r="H1254" i="5" s="1"/>
  <c r="I1254" i="5" s="1"/>
  <c r="F1255" i="5"/>
  <c r="F1256" i="5"/>
  <c r="H1256" i="5"/>
  <c r="I1256" i="5" s="1"/>
  <c r="F1257" i="5"/>
  <c r="F1258" i="5"/>
  <c r="F1259" i="5"/>
  <c r="F1260" i="5"/>
  <c r="F1261" i="5"/>
  <c r="F1262" i="5"/>
  <c r="F1263" i="5"/>
  <c r="H1263" i="5" s="1"/>
  <c r="I1263" i="5" s="1"/>
  <c r="F1264" i="5"/>
  <c r="F1265" i="5"/>
  <c r="F1266" i="5"/>
  <c r="H1266" i="5" s="1"/>
  <c r="I1266" i="5" s="1"/>
  <c r="F1267" i="5"/>
  <c r="F1268" i="5"/>
  <c r="F1269" i="5"/>
  <c r="F1270" i="5"/>
  <c r="F1271" i="5"/>
  <c r="F1272" i="5"/>
  <c r="F1273" i="5"/>
  <c r="F1274" i="5"/>
  <c r="F1275" i="5"/>
  <c r="H1275" i="5" s="1"/>
  <c r="I1275" i="5" s="1"/>
  <c r="F1276" i="5"/>
  <c r="F1277" i="5"/>
  <c r="F1278" i="5"/>
  <c r="H1278" i="5" s="1"/>
  <c r="I1278" i="5" s="1"/>
  <c r="F1279" i="5"/>
  <c r="H1279" i="5" s="1"/>
  <c r="I1279" i="5" s="1"/>
  <c r="F1280" i="5"/>
  <c r="F1281" i="5"/>
  <c r="F1282" i="5"/>
  <c r="F1283" i="5"/>
  <c r="F1284" i="5"/>
  <c r="F1285" i="5"/>
  <c r="F1286" i="5"/>
  <c r="H1286" i="5"/>
  <c r="I1286" i="5" s="1"/>
  <c r="F1287" i="5"/>
  <c r="H1287" i="5" s="1"/>
  <c r="I1287" i="5" s="1"/>
  <c r="F1288" i="5"/>
  <c r="F1289" i="5"/>
  <c r="F1290" i="5"/>
  <c r="H1290" i="5" s="1"/>
  <c r="I1290" i="5" s="1"/>
  <c r="F1291" i="5"/>
  <c r="F1292" i="5"/>
  <c r="F1293" i="5"/>
  <c r="F1294" i="5"/>
  <c r="F1295" i="5"/>
  <c r="F1296" i="5"/>
  <c r="F1297" i="5"/>
  <c r="F1298" i="5"/>
  <c r="H1298" i="5"/>
  <c r="I1298" i="5" s="1"/>
  <c r="F1299" i="5"/>
  <c r="F1300" i="5"/>
  <c r="F1301" i="5"/>
  <c r="F1302" i="5"/>
  <c r="H1302" i="5" s="1"/>
  <c r="I1302" i="5" s="1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H1314" i="5" s="1"/>
  <c r="I1314" i="5" s="1"/>
  <c r="F1315" i="5"/>
  <c r="F1316" i="5"/>
  <c r="F1317" i="5"/>
  <c r="F1318" i="5"/>
  <c r="F1319" i="5"/>
  <c r="F1320" i="5"/>
  <c r="F1321" i="5"/>
  <c r="F1322" i="5"/>
  <c r="F1323" i="5"/>
  <c r="F1324" i="5"/>
  <c r="F1325" i="5"/>
  <c r="H1325" i="5"/>
  <c r="I1325" i="5" s="1"/>
  <c r="F1326" i="5"/>
  <c r="H1326" i="5" s="1"/>
  <c r="I1326" i="5" s="1"/>
  <c r="F1327" i="5"/>
  <c r="H1327" i="5"/>
  <c r="I1327" i="5" s="1"/>
  <c r="F1328" i="5"/>
  <c r="F1329" i="5"/>
  <c r="F1330" i="5"/>
  <c r="F1331" i="5"/>
  <c r="F1332" i="5"/>
  <c r="F1333" i="5"/>
  <c r="F1334" i="5"/>
  <c r="H1334" i="5" s="1"/>
  <c r="I1334" i="5" s="1"/>
  <c r="F1335" i="5"/>
  <c r="H1335" i="5" s="1"/>
  <c r="I1335" i="5" s="1"/>
  <c r="F1336" i="5"/>
  <c r="H1336" i="5"/>
  <c r="I1336" i="5" s="1"/>
  <c r="F1337" i="5"/>
  <c r="F1338" i="5"/>
  <c r="H1338" i="5" s="1"/>
  <c r="I1338" i="5" s="1"/>
  <c r="F1339" i="5"/>
  <c r="F1340" i="5"/>
  <c r="F1341" i="5"/>
  <c r="F1342" i="5"/>
  <c r="F1343" i="5"/>
  <c r="F1344" i="5"/>
  <c r="F1345" i="5"/>
  <c r="F1346" i="5"/>
  <c r="H1346" i="5" s="1"/>
  <c r="I1346" i="5" s="1"/>
  <c r="F1347" i="5"/>
  <c r="F1348" i="5"/>
  <c r="F1349" i="5"/>
  <c r="F1350" i="5"/>
  <c r="H1350" i="5" s="1"/>
  <c r="I1350" i="5" s="1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H1362" i="5" s="1"/>
  <c r="I1362" i="5" s="1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H1374" i="5" s="1"/>
  <c r="I1374" i="5" s="1"/>
  <c r="F1375" i="5"/>
  <c r="F1376" i="5"/>
  <c r="F1377" i="5"/>
  <c r="F1378" i="5"/>
  <c r="F1379" i="5"/>
  <c r="F1380" i="5"/>
  <c r="F1381" i="5"/>
  <c r="F1382" i="5"/>
  <c r="H1382" i="5" s="1"/>
  <c r="I1382" i="5" s="1"/>
  <c r="F1383" i="5"/>
  <c r="H1383" i="5"/>
  <c r="I1383" i="5" s="1"/>
  <c r="F1384" i="5"/>
  <c r="F1385" i="5"/>
  <c r="F1386" i="5"/>
  <c r="H1386" i="5" s="1"/>
  <c r="I1386" i="5" s="1"/>
  <c r="F1387" i="5"/>
  <c r="F1388" i="5"/>
  <c r="F1389" i="5"/>
  <c r="F1390" i="5"/>
  <c r="F1391" i="5"/>
  <c r="F1392" i="5"/>
  <c r="F1393" i="5"/>
  <c r="F1394" i="5"/>
  <c r="H1394" i="5" s="1"/>
  <c r="I1394" i="5" s="1"/>
  <c r="F1395" i="5"/>
  <c r="H1395" i="5" s="1"/>
  <c r="I1395" i="5" s="1"/>
  <c r="F1396" i="5"/>
  <c r="F1397" i="5"/>
  <c r="F1398" i="5"/>
  <c r="H1398" i="5" s="1"/>
  <c r="I1398" i="5" s="1"/>
  <c r="F1399" i="5"/>
  <c r="F1400" i="5"/>
  <c r="F1401" i="5"/>
  <c r="F1402" i="5"/>
  <c r="F1403" i="5"/>
  <c r="F1404" i="5"/>
  <c r="F1405" i="5"/>
  <c r="F1406" i="5"/>
  <c r="H1406" i="5" s="1"/>
  <c r="I1406" i="5" s="1"/>
  <c r="F1407" i="5"/>
  <c r="F1408" i="5"/>
  <c r="F1409" i="5"/>
  <c r="F1410" i="5"/>
  <c r="H1410" i="5" s="1"/>
  <c r="I1410" i="5" s="1"/>
  <c r="F1411" i="5"/>
  <c r="F1412" i="5"/>
  <c r="F1413" i="5"/>
  <c r="F1414" i="5"/>
  <c r="F1415" i="5"/>
  <c r="F1416" i="5"/>
  <c r="F1417" i="5"/>
  <c r="F1418" i="5"/>
  <c r="F1419" i="5"/>
  <c r="H1419" i="5" s="1"/>
  <c r="I1419" i="5" s="1"/>
  <c r="F1420" i="5"/>
  <c r="F1421" i="5"/>
  <c r="F1422" i="5"/>
  <c r="H1422" i="5" s="1"/>
  <c r="I1422" i="5" s="1"/>
  <c r="F1423" i="5"/>
  <c r="F1424" i="5"/>
  <c r="F1425" i="5"/>
  <c r="F1426" i="5"/>
  <c r="F1427" i="5"/>
  <c r="F1428" i="5"/>
  <c r="F1429" i="5"/>
  <c r="F1430" i="5"/>
  <c r="F1431" i="5"/>
  <c r="F1432" i="5"/>
  <c r="H1432" i="5"/>
  <c r="I1432" i="5" s="1"/>
  <c r="F1433" i="5"/>
  <c r="F1434" i="5"/>
  <c r="H1434" i="5" s="1"/>
  <c r="I1434" i="5" s="1"/>
  <c r="F1435" i="5"/>
  <c r="F1436" i="5"/>
  <c r="F1437" i="5"/>
  <c r="F1438" i="5"/>
  <c r="F1439" i="5"/>
  <c r="F1440" i="5"/>
  <c r="F1441" i="5"/>
  <c r="F1442" i="5"/>
  <c r="H1442" i="5" s="1"/>
  <c r="I1442" i="5" s="1"/>
  <c r="F1443" i="5"/>
  <c r="H1443" i="5"/>
  <c r="I1443" i="5" s="1"/>
  <c r="F1444" i="5"/>
  <c r="F1445" i="5"/>
  <c r="F1446" i="5"/>
  <c r="H1446" i="5" s="1"/>
  <c r="I1446" i="5" s="1"/>
  <c r="F1447" i="5"/>
  <c r="F1448" i="5"/>
  <c r="F1449" i="5"/>
  <c r="F1450" i="5"/>
  <c r="F1451" i="5"/>
  <c r="F1452" i="5"/>
  <c r="F1453" i="5"/>
  <c r="F1454" i="5"/>
  <c r="H1454" i="5" s="1"/>
  <c r="I1454" i="5" s="1"/>
  <c r="F1455" i="5"/>
  <c r="F1456" i="5"/>
  <c r="F1457" i="5"/>
  <c r="F1458" i="5"/>
  <c r="H1458" i="5" s="1"/>
  <c r="I1458" i="5" s="1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H1470" i="5" s="1"/>
  <c r="I1470" i="5" s="1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H1482" i="5" s="1"/>
  <c r="I1482" i="5" s="1"/>
  <c r="F1483" i="5"/>
  <c r="F1484" i="5"/>
  <c r="F1485" i="5"/>
  <c r="F1486" i="5"/>
  <c r="F1487" i="5"/>
  <c r="F1488" i="5"/>
  <c r="F1489" i="5"/>
  <c r="F1490" i="5"/>
  <c r="H1490" i="5" s="1"/>
  <c r="I1490" i="5" s="1"/>
  <c r="F1491" i="5"/>
  <c r="F1492" i="5"/>
  <c r="F1493" i="5"/>
  <c r="F1494" i="5"/>
  <c r="H1494" i="5" s="1"/>
  <c r="I1494" i="5" s="1"/>
  <c r="F1495" i="5"/>
  <c r="F1496" i="5"/>
  <c r="F1497" i="5"/>
  <c r="F1498" i="5"/>
  <c r="F1499" i="5"/>
  <c r="F1500" i="5"/>
  <c r="F1501" i="5"/>
  <c r="F1502" i="5"/>
  <c r="H1502" i="5" s="1"/>
  <c r="I1502" i="5" s="1"/>
  <c r="F1503" i="5"/>
  <c r="F1504" i="5"/>
  <c r="F1505" i="5"/>
  <c r="F1506" i="5"/>
  <c r="H1506" i="5" s="1"/>
  <c r="I1506" i="5" s="1"/>
  <c r="F1507" i="5"/>
  <c r="F1508" i="5"/>
  <c r="F1509" i="5"/>
  <c r="F1510" i="5"/>
  <c r="F1511" i="5"/>
  <c r="F1512" i="5"/>
  <c r="F1513" i="5"/>
  <c r="F1514" i="5"/>
  <c r="H1514" i="5" s="1"/>
  <c r="I1514" i="5" s="1"/>
  <c r="F1515" i="5"/>
  <c r="F1516" i="5"/>
  <c r="F1517" i="5"/>
  <c r="F1518" i="5"/>
  <c r="H1518" i="5" s="1"/>
  <c r="I1518" i="5" s="1"/>
  <c r="F1519" i="5"/>
  <c r="F1520" i="5"/>
  <c r="F1521" i="5"/>
  <c r="F1522" i="5"/>
  <c r="F1523" i="5"/>
  <c r="F1524" i="5"/>
  <c r="F1525" i="5"/>
  <c r="F1526" i="5"/>
  <c r="H1526" i="5" s="1"/>
  <c r="I1526" i="5" s="1"/>
  <c r="F1527" i="5"/>
  <c r="F1528" i="5"/>
  <c r="F1529" i="5"/>
  <c r="F1530" i="5"/>
  <c r="H1530" i="5" s="1"/>
  <c r="I1530" i="5" s="1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H1542" i="5" s="1"/>
  <c r="I1542" i="5" s="1"/>
  <c r="F1543" i="5"/>
  <c r="F1544" i="5"/>
  <c r="F1545" i="5"/>
  <c r="F1546" i="5"/>
  <c r="F1547" i="5"/>
  <c r="F1548" i="5"/>
  <c r="F1549" i="5"/>
  <c r="F1550" i="5"/>
  <c r="H1550" i="5" s="1"/>
  <c r="I1550" i="5" s="1"/>
  <c r="F1551" i="5"/>
  <c r="F1552" i="5"/>
  <c r="F1553" i="5"/>
  <c r="F1554" i="5"/>
  <c r="H1554" i="5" s="1"/>
  <c r="I1554" i="5" s="1"/>
  <c r="F1555" i="5"/>
  <c r="H1555" i="5"/>
  <c r="I1555" i="5" s="1"/>
  <c r="F1556" i="5"/>
  <c r="F1557" i="5"/>
  <c r="F1558" i="5"/>
  <c r="F1559" i="5"/>
  <c r="F1560" i="5"/>
  <c r="F1561" i="5"/>
  <c r="F1562" i="5"/>
  <c r="H1562" i="5" s="1"/>
  <c r="I1562" i="5" s="1"/>
  <c r="F1563" i="5"/>
  <c r="F1564" i="5"/>
  <c r="F1565" i="5"/>
  <c r="H1565" i="5" s="1"/>
  <c r="I1565" i="5" s="1"/>
  <c r="F1566" i="5"/>
  <c r="H1566" i="5" s="1"/>
  <c r="I1566" i="5" s="1"/>
  <c r="F1567" i="5"/>
  <c r="H1567" i="5" s="1"/>
  <c r="I1567" i="5" s="1"/>
  <c r="F1568" i="5"/>
  <c r="F1569" i="5"/>
  <c r="F1570" i="5"/>
  <c r="F1571" i="5"/>
  <c r="F1572" i="5"/>
  <c r="F1573" i="5"/>
  <c r="F1574" i="5"/>
  <c r="F1575" i="5"/>
  <c r="F1576" i="5"/>
  <c r="F1577" i="5"/>
  <c r="H1577" i="5" s="1"/>
  <c r="I1577" i="5" s="1"/>
  <c r="F1578" i="5"/>
  <c r="H1578" i="5" s="1"/>
  <c r="I1578" i="5" s="1"/>
  <c r="F1579" i="5"/>
  <c r="H1579" i="5"/>
  <c r="I1579" i="5" s="1"/>
  <c r="F1580" i="5"/>
  <c r="F1581" i="5"/>
  <c r="F1582" i="5"/>
  <c r="F1583" i="5"/>
  <c r="F1584" i="5"/>
  <c r="F1585" i="5"/>
  <c r="F1586" i="5"/>
  <c r="F1587" i="5"/>
  <c r="F1588" i="5"/>
  <c r="F1589" i="5"/>
  <c r="F1590" i="5"/>
  <c r="H1590" i="5" s="1"/>
  <c r="I1590" i="5" s="1"/>
  <c r="F1591" i="5"/>
  <c r="F1592" i="5"/>
  <c r="F1593" i="5"/>
  <c r="F1594" i="5"/>
  <c r="F1595" i="5"/>
  <c r="F1596" i="5"/>
  <c r="F1597" i="5"/>
  <c r="F1598" i="5"/>
  <c r="H1598" i="5" s="1"/>
  <c r="I1598" i="5" s="1"/>
  <c r="F1599" i="5"/>
  <c r="H1599" i="5" s="1"/>
  <c r="I1599" i="5" s="1"/>
  <c r="F1600" i="5"/>
  <c r="F1601" i="5"/>
  <c r="F1602" i="5"/>
  <c r="H1602" i="5" s="1"/>
  <c r="I1602" i="5" s="1"/>
  <c r="F1603" i="5"/>
  <c r="F1604" i="5"/>
  <c r="F1605" i="5"/>
  <c r="F1606" i="5"/>
  <c r="F1607" i="5"/>
  <c r="F1608" i="5"/>
  <c r="F1609" i="5"/>
  <c r="F1610" i="5"/>
  <c r="H1610" i="5" s="1"/>
  <c r="I1610" i="5" s="1"/>
  <c r="F1611" i="5"/>
  <c r="H1611" i="5" s="1"/>
  <c r="I1611" i="5" s="1"/>
  <c r="F1612" i="5"/>
  <c r="F1613" i="5"/>
  <c r="F1614" i="5"/>
  <c r="H1614" i="5" s="1"/>
  <c r="I1614" i="5" s="1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H1626" i="5" s="1"/>
  <c r="I1626" i="5" s="1"/>
  <c r="F1627" i="5"/>
  <c r="F1628" i="5"/>
  <c r="F1629" i="5"/>
  <c r="F1630" i="5"/>
  <c r="F1631" i="5"/>
  <c r="F1632" i="5"/>
  <c r="F1633" i="5"/>
  <c r="F1634" i="5"/>
  <c r="H1634" i="5" s="1"/>
  <c r="I1634" i="5" s="1"/>
  <c r="F1635" i="5"/>
  <c r="F1636" i="5"/>
  <c r="F1637" i="5"/>
  <c r="F1638" i="5"/>
  <c r="H1638" i="5" s="1"/>
  <c r="I1638" i="5" s="1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H1650" i="5" s="1"/>
  <c r="I1650" i="5" s="1"/>
  <c r="F1651" i="5"/>
  <c r="F1652" i="5"/>
  <c r="F1653" i="5"/>
  <c r="F1654" i="5"/>
  <c r="F1655" i="5"/>
  <c r="F1656" i="5"/>
  <c r="F1657" i="5"/>
  <c r="F1658" i="5"/>
  <c r="H1658" i="5" s="1"/>
  <c r="I1658" i="5" s="1"/>
  <c r="F1659" i="5"/>
  <c r="F1660" i="5"/>
  <c r="F1661" i="5"/>
  <c r="F1662" i="5"/>
  <c r="H1662" i="5" s="1"/>
  <c r="I1662" i="5" s="1"/>
  <c r="F1663" i="5"/>
  <c r="H1663" i="5" s="1"/>
  <c r="I1663" i="5" s="1"/>
  <c r="F1664" i="5"/>
  <c r="F1665" i="5"/>
  <c r="F1666" i="5"/>
  <c r="F1667" i="5"/>
  <c r="F1668" i="5"/>
  <c r="F1669" i="5"/>
  <c r="F1670" i="5"/>
  <c r="H1670" i="5" s="1"/>
  <c r="I1670" i="5" s="1"/>
  <c r="F1671" i="5"/>
  <c r="F1672" i="5"/>
  <c r="F1673" i="5"/>
  <c r="F1674" i="5"/>
  <c r="H1674" i="5" s="1"/>
  <c r="I1674" i="5" s="1"/>
  <c r="F1675" i="5"/>
  <c r="H1675" i="5" s="1"/>
  <c r="I1675" i="5" s="1"/>
  <c r="F1676" i="5"/>
  <c r="F1677" i="5"/>
  <c r="F1678" i="5"/>
  <c r="F1679" i="5"/>
  <c r="F1680" i="5"/>
  <c r="F1681" i="5"/>
  <c r="F1682" i="5"/>
  <c r="H1682" i="5" s="1"/>
  <c r="I1682" i="5" s="1"/>
  <c r="F1683" i="5"/>
  <c r="F1684" i="5"/>
  <c r="F1685" i="5"/>
  <c r="F1686" i="5"/>
  <c r="H1686" i="5" s="1"/>
  <c r="I1686" i="5" s="1"/>
  <c r="F1687" i="5"/>
  <c r="H1687" i="5" s="1"/>
  <c r="I1687" i="5" s="1"/>
  <c r="F1688" i="5"/>
  <c r="F1689" i="5"/>
  <c r="F1690" i="5"/>
  <c r="F1691" i="5"/>
  <c r="F1692" i="5"/>
  <c r="F1693" i="5"/>
  <c r="F1694" i="5"/>
  <c r="F1695" i="5"/>
  <c r="F1696" i="5"/>
  <c r="F1697" i="5"/>
  <c r="F1698" i="5"/>
  <c r="H1698" i="5" s="1"/>
  <c r="I1698" i="5" s="1"/>
  <c r="F1699" i="5"/>
  <c r="H1699" i="5" s="1"/>
  <c r="I1699" i="5" s="1"/>
  <c r="F1700" i="5"/>
  <c r="F1701" i="5"/>
  <c r="F1702" i="5"/>
  <c r="F1703" i="5"/>
  <c r="F1704" i="5"/>
  <c r="F1705" i="5"/>
  <c r="F1706" i="5"/>
  <c r="F1707" i="5"/>
  <c r="F1708" i="5"/>
  <c r="F1709" i="5"/>
  <c r="F1710" i="5"/>
  <c r="H1710" i="5" s="1"/>
  <c r="I1710" i="5" s="1"/>
  <c r="F1711" i="5"/>
  <c r="H1711" i="5" s="1"/>
  <c r="I1711" i="5" s="1"/>
  <c r="F1712" i="5"/>
  <c r="F1713" i="5"/>
  <c r="F1714" i="5"/>
  <c r="F1715" i="5"/>
  <c r="F1716" i="5"/>
  <c r="F1717" i="5"/>
  <c r="F1718" i="5"/>
  <c r="F1719" i="5"/>
  <c r="F1720" i="5"/>
  <c r="F1721" i="5"/>
  <c r="F1722" i="5"/>
  <c r="H1722" i="5" s="1"/>
  <c r="I1722" i="5" s="1"/>
  <c r="F1723" i="5"/>
  <c r="F1724" i="5"/>
  <c r="F1725" i="5"/>
  <c r="F1726" i="5"/>
  <c r="F1727" i="5"/>
  <c r="F1728" i="5"/>
  <c r="F1729" i="5"/>
  <c r="F1730" i="5"/>
  <c r="H1730" i="5"/>
  <c r="I1730" i="5" s="1"/>
  <c r="F1731" i="5"/>
  <c r="H1731" i="5" s="1"/>
  <c r="I1731" i="5" s="1"/>
  <c r="F1732" i="5"/>
  <c r="H1732" i="5"/>
  <c r="I1732" i="5" s="1"/>
  <c r="F1733" i="5"/>
  <c r="F1734" i="5"/>
  <c r="H1734" i="5" s="1"/>
  <c r="I1734" i="5" s="1"/>
  <c r="F1735" i="5"/>
  <c r="F1736" i="5"/>
  <c r="F1737" i="5"/>
  <c r="F1738" i="5"/>
  <c r="F1739" i="5"/>
  <c r="F1740" i="5"/>
  <c r="F1741" i="5"/>
  <c r="F1742" i="5"/>
  <c r="H1742" i="5"/>
  <c r="I1742" i="5" s="1"/>
  <c r="F1743" i="5"/>
  <c r="H1743" i="5" s="1"/>
  <c r="I1743" i="5" s="1"/>
  <c r="F1744" i="5"/>
  <c r="F1745" i="5"/>
  <c r="F1746" i="5"/>
  <c r="H1746" i="5" s="1"/>
  <c r="I1746" i="5" s="1"/>
  <c r="F1747" i="5"/>
  <c r="F1748" i="5"/>
  <c r="F1749" i="5"/>
  <c r="F1750" i="5"/>
  <c r="F1751" i="5"/>
  <c r="F1752" i="5"/>
  <c r="F1753" i="5"/>
  <c r="F1754" i="5"/>
  <c r="H1754" i="5" s="1"/>
  <c r="I1754" i="5" s="1"/>
  <c r="F1755" i="5"/>
  <c r="H1755" i="5" s="1"/>
  <c r="I1755" i="5" s="1"/>
  <c r="F1756" i="5"/>
  <c r="F1757" i="5"/>
  <c r="F1758" i="5"/>
  <c r="H1758" i="5" s="1"/>
  <c r="I1758" i="5" s="1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H1770" i="5" s="1"/>
  <c r="I1770" i="5" s="1"/>
  <c r="F1771" i="5"/>
  <c r="F1772" i="5"/>
  <c r="F1773" i="5"/>
  <c r="F1774" i="5"/>
  <c r="F1775" i="5"/>
  <c r="F1776" i="5"/>
  <c r="F1777" i="5"/>
  <c r="F1778" i="5"/>
  <c r="H1778" i="5"/>
  <c r="I1778" i="5" s="1"/>
  <c r="F1779" i="5"/>
  <c r="F1780" i="5"/>
  <c r="F1781" i="5"/>
  <c r="F1782" i="5"/>
  <c r="H1782" i="5" s="1"/>
  <c r="I1782" i="5" s="1"/>
  <c r="F1783" i="5"/>
  <c r="F1784" i="5"/>
  <c r="F1785" i="5"/>
  <c r="F1786" i="5"/>
  <c r="F1787" i="5"/>
  <c r="F1788" i="5"/>
  <c r="F1789" i="5"/>
  <c r="F1790" i="5"/>
  <c r="H1790" i="5" s="1"/>
  <c r="I1790" i="5" s="1"/>
  <c r="F1791" i="5"/>
  <c r="F1792" i="5"/>
  <c r="F1793" i="5"/>
  <c r="F1794" i="5"/>
  <c r="H1794" i="5"/>
  <c r="I1794" i="5" s="1"/>
  <c r="F1795" i="5"/>
  <c r="F1796" i="5"/>
  <c r="F1797" i="5"/>
  <c r="F1798" i="5"/>
  <c r="F1799" i="5"/>
  <c r="F1800" i="5"/>
  <c r="F1801" i="5"/>
  <c r="F1802" i="5"/>
  <c r="H1802" i="5" s="1"/>
  <c r="I1802" i="5" s="1"/>
  <c r="F1803" i="5"/>
  <c r="H1803" i="5"/>
  <c r="I1803" i="5" s="1"/>
  <c r="F1804" i="5"/>
  <c r="F1805" i="5"/>
  <c r="F1806" i="5"/>
  <c r="H1806" i="5" s="1"/>
  <c r="I1806" i="5" s="1"/>
  <c r="F1807" i="5"/>
  <c r="F1808" i="5"/>
  <c r="F1809" i="5"/>
  <c r="F1810" i="5"/>
  <c r="F1811" i="5"/>
  <c r="F1812" i="5"/>
  <c r="F1813" i="5"/>
  <c r="F1814" i="5"/>
  <c r="H1814" i="5" s="1"/>
  <c r="I1814" i="5" s="1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H1826" i="5" s="1"/>
  <c r="I1826" i="5" s="1"/>
  <c r="F1827" i="5"/>
  <c r="F1828" i="5"/>
  <c r="F1829" i="5"/>
  <c r="F1830" i="5"/>
  <c r="H1830" i="5" s="1"/>
  <c r="I1830" i="5" s="1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H1842" i="5" s="1"/>
  <c r="I1842" i="5" s="1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H1862" i="5" s="1"/>
  <c r="I1862" i="5" s="1"/>
  <c r="F1863" i="5"/>
  <c r="F1864" i="5"/>
  <c r="F1865" i="5"/>
  <c r="F1866" i="5"/>
  <c r="H1866" i="5" s="1"/>
  <c r="I1866" i="5" s="1"/>
  <c r="F1867" i="5"/>
  <c r="H1867" i="5"/>
  <c r="I1867" i="5" s="1"/>
  <c r="F1868" i="5"/>
  <c r="F1869" i="5"/>
  <c r="F1870" i="5"/>
  <c r="F1871" i="5"/>
  <c r="F1872" i="5"/>
  <c r="F1873" i="5"/>
  <c r="F1874" i="5"/>
  <c r="H1874" i="5" s="1"/>
  <c r="I1874" i="5" s="1"/>
  <c r="F1875" i="5"/>
  <c r="F1876" i="5"/>
  <c r="F1877" i="5"/>
  <c r="F1878" i="5"/>
  <c r="H1878" i="5" s="1"/>
  <c r="I1878" i="5" s="1"/>
  <c r="F1879" i="5"/>
  <c r="F1880" i="5"/>
  <c r="F1881" i="5"/>
  <c r="F1882" i="5"/>
  <c r="F1883" i="5"/>
  <c r="F1884" i="5"/>
  <c r="F1885" i="5"/>
  <c r="F1886" i="5"/>
  <c r="F1887" i="5"/>
  <c r="H1887" i="5" s="1"/>
  <c r="I1887" i="5" s="1"/>
  <c r="F1888" i="5"/>
  <c r="F1889" i="5"/>
  <c r="F1890" i="5"/>
  <c r="H1890" i="5" s="1"/>
  <c r="I1890" i="5" s="1"/>
  <c r="F1891" i="5"/>
  <c r="H1891" i="5"/>
  <c r="I1891" i="5" s="1"/>
  <c r="F1892" i="5"/>
  <c r="F1893" i="5"/>
  <c r="F1894" i="5"/>
  <c r="F1895" i="5"/>
  <c r="F1896" i="5"/>
  <c r="F1897" i="5"/>
  <c r="F1898" i="5"/>
  <c r="F1899" i="5"/>
  <c r="H1899" i="5" s="1"/>
  <c r="I1899" i="5" s="1"/>
  <c r="F1900" i="5"/>
  <c r="F1901" i="5"/>
  <c r="F1902" i="5"/>
  <c r="H1902" i="5" s="1"/>
  <c r="I1902" i="5" s="1"/>
  <c r="F1903" i="5"/>
  <c r="F1904" i="5"/>
  <c r="F1905" i="5"/>
  <c r="F1906" i="5"/>
  <c r="F1907" i="5"/>
  <c r="F1908" i="5"/>
  <c r="F1909" i="5"/>
  <c r="F1910" i="5"/>
  <c r="H1910" i="5" s="1"/>
  <c r="I1910" i="5" s="1"/>
  <c r="F1911" i="5"/>
  <c r="H1911" i="5" s="1"/>
  <c r="I1911" i="5" s="1"/>
  <c r="F1912" i="5"/>
  <c r="F1913" i="5"/>
  <c r="F1914" i="5"/>
  <c r="H1914" i="5" s="1"/>
  <c r="I1914" i="5" s="1"/>
  <c r="F1915" i="5"/>
  <c r="H1915" i="5"/>
  <c r="I1915" i="5" s="1"/>
  <c r="F1916" i="5"/>
  <c r="F1917" i="5"/>
  <c r="F1918" i="5"/>
  <c r="F1919" i="5"/>
  <c r="F1920" i="5"/>
  <c r="F1921" i="5"/>
  <c r="F1922" i="5"/>
  <c r="H1922" i="5" s="1"/>
  <c r="I1922" i="5" s="1"/>
  <c r="F1923" i="5"/>
  <c r="F1924" i="5"/>
  <c r="H1924" i="5" s="1"/>
  <c r="I1924" i="5" s="1"/>
  <c r="F1925" i="5"/>
  <c r="F1926" i="5"/>
  <c r="H1926" i="5" s="1"/>
  <c r="I1926" i="5" s="1"/>
  <c r="F1927" i="5"/>
  <c r="H1927" i="5"/>
  <c r="I1927" i="5" s="1"/>
  <c r="F1928" i="5"/>
  <c r="F1929" i="5"/>
  <c r="F1930" i="5"/>
  <c r="F1931" i="5"/>
  <c r="F1932" i="5"/>
  <c r="F1933" i="5"/>
  <c r="F1934" i="5"/>
  <c r="F1935" i="5"/>
  <c r="F1936" i="5"/>
  <c r="F1937" i="5"/>
  <c r="F1938" i="5"/>
  <c r="H1938" i="5" s="1"/>
  <c r="I1938" i="5" s="1"/>
  <c r="F1939" i="5"/>
  <c r="F1940" i="5"/>
  <c r="F1941" i="5"/>
  <c r="F1942" i="5"/>
  <c r="F1943" i="5"/>
  <c r="F1944" i="5"/>
  <c r="F1945" i="5"/>
  <c r="F1946" i="5"/>
  <c r="F1947" i="5"/>
  <c r="H1947" i="5" s="1"/>
  <c r="I1947" i="5" s="1"/>
  <c r="F1948" i="5"/>
  <c r="F1949" i="5"/>
  <c r="F1950" i="5"/>
  <c r="H1950" i="5" s="1"/>
  <c r="I1950" i="5" s="1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H1962" i="5" s="1"/>
  <c r="I1962" i="5" s="1"/>
  <c r="F1963" i="5"/>
  <c r="F1964" i="5"/>
  <c r="F1965" i="5"/>
  <c r="F1966" i="5"/>
  <c r="F1967" i="5"/>
  <c r="F1968" i="5"/>
  <c r="F1969" i="5"/>
  <c r="F1970" i="5"/>
  <c r="H1970" i="5" s="1"/>
  <c r="I1970" i="5" s="1"/>
  <c r="F1971" i="5"/>
  <c r="H1971" i="5" s="1"/>
  <c r="I1971" i="5" s="1"/>
  <c r="F1972" i="5"/>
  <c r="F1973" i="5"/>
  <c r="F1974" i="5"/>
  <c r="H1974" i="5" s="1"/>
  <c r="I1974" i="5" s="1"/>
  <c r="F1975" i="5"/>
  <c r="F1976" i="5"/>
  <c r="F1977" i="5"/>
  <c r="F1978" i="5"/>
  <c r="F1979" i="5"/>
  <c r="F1980" i="5"/>
  <c r="F1981" i="5"/>
  <c r="F1982" i="5"/>
  <c r="H1982" i="5" s="1"/>
  <c r="I1982" i="5" s="1"/>
  <c r="F1983" i="5"/>
  <c r="H1983" i="5" s="1"/>
  <c r="I1983" i="5" s="1"/>
  <c r="F1984" i="5"/>
  <c r="F1985" i="5"/>
  <c r="F1986" i="5"/>
  <c r="H1986" i="5" s="1"/>
  <c r="I1986" i="5" s="1"/>
  <c r="F1987" i="5"/>
  <c r="F1988" i="5"/>
  <c r="F1989" i="5"/>
  <c r="F1990" i="5"/>
  <c r="F1991" i="5"/>
  <c r="F1992" i="5"/>
  <c r="F1993" i="5"/>
  <c r="F1994" i="5"/>
  <c r="H1994" i="5" s="1"/>
  <c r="I1994" i="5" s="1"/>
  <c r="F1995" i="5"/>
  <c r="H1995" i="5" s="1"/>
  <c r="I1995" i="5" s="1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H2011" i="5"/>
  <c r="I2011" i="5" s="1"/>
  <c r="F2012" i="5"/>
  <c r="F2013" i="5"/>
  <c r="F2014" i="5"/>
  <c r="F2015" i="5"/>
  <c r="F2016" i="5"/>
  <c r="F2017" i="5"/>
  <c r="F2018" i="5"/>
  <c r="H2018" i="5" s="1"/>
  <c r="I2018" i="5" s="1"/>
  <c r="F2019" i="5"/>
  <c r="H2019" i="5" s="1"/>
  <c r="I2019" i="5" s="1"/>
  <c r="F2020" i="5"/>
  <c r="F2021" i="5"/>
  <c r="F2022" i="5"/>
  <c r="H2022" i="5" s="1"/>
  <c r="I2022" i="5" s="1"/>
  <c r="F2023" i="5"/>
  <c r="H2023" i="5" s="1"/>
  <c r="I2023" i="5" s="1"/>
  <c r="F2024" i="5"/>
  <c r="F2025" i="5"/>
  <c r="F2026" i="5"/>
  <c r="F2027" i="5"/>
  <c r="F2028" i="5"/>
  <c r="F2029" i="5"/>
  <c r="F2030" i="5"/>
  <c r="H2030" i="5" s="1"/>
  <c r="I2030" i="5" s="1"/>
  <c r="F2031" i="5"/>
  <c r="F2032" i="5"/>
  <c r="F2033" i="5"/>
  <c r="F2034" i="5"/>
  <c r="H2034" i="5" s="1"/>
  <c r="I2034" i="5" s="1"/>
  <c r="F2035" i="5"/>
  <c r="H2035" i="5" s="1"/>
  <c r="I2035" i="5" s="1"/>
  <c r="F2036" i="5"/>
  <c r="F2037" i="5"/>
  <c r="F2038" i="5"/>
  <c r="F2039" i="5"/>
  <c r="F2040" i="5"/>
  <c r="F2041" i="5"/>
  <c r="F2042" i="5"/>
  <c r="H2042" i="5" s="1"/>
  <c r="I2042" i="5" s="1"/>
  <c r="F2043" i="5"/>
  <c r="H2043" i="5" s="1"/>
  <c r="I2043" i="5" s="1"/>
  <c r="F2044" i="5"/>
  <c r="F2045" i="5"/>
  <c r="F2046" i="5"/>
  <c r="H2046" i="5" s="1"/>
  <c r="I2046" i="5" s="1"/>
  <c r="F2047" i="5"/>
  <c r="F2048" i="5"/>
  <c r="F2049" i="5"/>
  <c r="F2050" i="5"/>
  <c r="F2051" i="5"/>
  <c r="F2052" i="5"/>
  <c r="F2053" i="5"/>
  <c r="F2054" i="5"/>
  <c r="H2054" i="5" s="1"/>
  <c r="I2054" i="5" s="1"/>
  <c r="F2055" i="5"/>
  <c r="H2055" i="5" s="1"/>
  <c r="I2055" i="5" s="1"/>
  <c r="F2056" i="5"/>
  <c r="F2057" i="5"/>
  <c r="F2058" i="5"/>
  <c r="H2058" i="5" s="1"/>
  <c r="I2058" i="5" s="1"/>
  <c r="F2059" i="5"/>
  <c r="F2060" i="5"/>
  <c r="F2061" i="5"/>
  <c r="F2062" i="5"/>
  <c r="F2063" i="5"/>
  <c r="F2064" i="5"/>
  <c r="F2065" i="5"/>
  <c r="F2066" i="5"/>
  <c r="H2066" i="5" s="1"/>
  <c r="I2066" i="5" s="1"/>
  <c r="F2067" i="5"/>
  <c r="H2067" i="5" s="1"/>
  <c r="I2067" i="5" s="1"/>
  <c r="F2068" i="5"/>
  <c r="F2069" i="5"/>
  <c r="F2070" i="5"/>
  <c r="H2070" i="5" s="1"/>
  <c r="I2070" i="5" s="1"/>
  <c r="F2071" i="5"/>
  <c r="F2072" i="5"/>
  <c r="F2073" i="5"/>
  <c r="F2074" i="5"/>
  <c r="F2075" i="5"/>
  <c r="F2076" i="5"/>
  <c r="F2077" i="5"/>
  <c r="F2078" i="5"/>
  <c r="H2078" i="5" s="1"/>
  <c r="I2078" i="5" s="1"/>
  <c r="F2079" i="5"/>
  <c r="H2079" i="5" s="1"/>
  <c r="I2079" i="5" s="1"/>
  <c r="F2080" i="5"/>
  <c r="F2081" i="5"/>
  <c r="F2082" i="5"/>
  <c r="H2082" i="5" s="1"/>
  <c r="I2082" i="5" s="1"/>
  <c r="F2083" i="5"/>
  <c r="F2084" i="5"/>
  <c r="F2085" i="5"/>
  <c r="F2086" i="5"/>
  <c r="F2087" i="5"/>
  <c r="F2088" i="5"/>
  <c r="F2089" i="5"/>
  <c r="F2090" i="5"/>
  <c r="H2090" i="5" s="1"/>
  <c r="I2090" i="5" s="1"/>
  <c r="F2091" i="5"/>
  <c r="H2091" i="5" s="1"/>
  <c r="I2091" i="5" s="1"/>
  <c r="F2092" i="5"/>
  <c r="F2093" i="5"/>
  <c r="F2094" i="5"/>
  <c r="H2094" i="5" s="1"/>
  <c r="I2094" i="5" s="1"/>
  <c r="F2095" i="5"/>
  <c r="F2096" i="5"/>
  <c r="F2097" i="5"/>
  <c r="F2098" i="5"/>
  <c r="F2099" i="5"/>
  <c r="F2100" i="5"/>
  <c r="F2101" i="5"/>
  <c r="F2102" i="5"/>
  <c r="H2102" i="5" s="1"/>
  <c r="I2102" i="5" s="1"/>
  <c r="F2103" i="5"/>
  <c r="H2103" i="5" s="1"/>
  <c r="I2103" i="5" s="1"/>
  <c r="F2104" i="5"/>
  <c r="F2105" i="5"/>
  <c r="F2106" i="5"/>
  <c r="H2106" i="5" s="1"/>
  <c r="I2106" i="5" s="1"/>
  <c r="F2107" i="5"/>
  <c r="F2108" i="5"/>
  <c r="F2109" i="5"/>
  <c r="F2110" i="5"/>
  <c r="F2111" i="5"/>
  <c r="F2112" i="5"/>
  <c r="F2113" i="5"/>
  <c r="F2114" i="5"/>
  <c r="F2115" i="5"/>
  <c r="F2116" i="5"/>
  <c r="H2116" i="5" s="1"/>
  <c r="I2116" i="5" s="1"/>
  <c r="F2117" i="5"/>
  <c r="F2118" i="5"/>
  <c r="H2118" i="5" s="1"/>
  <c r="I2118" i="5" s="1"/>
  <c r="F2119" i="5"/>
  <c r="F2120" i="5"/>
  <c r="F2121" i="5"/>
  <c r="F2122" i="5"/>
  <c r="F2123" i="5"/>
  <c r="F2124" i="5"/>
  <c r="F2125" i="5"/>
  <c r="F2126" i="5"/>
  <c r="F2127" i="5"/>
  <c r="F2128" i="5"/>
  <c r="H2128" i="5" s="1"/>
  <c r="I2128" i="5" s="1"/>
  <c r="F2129" i="5"/>
  <c r="F2130" i="5"/>
  <c r="H2130" i="5" s="1"/>
  <c r="I2130" i="5" s="1"/>
  <c r="F2131" i="5"/>
  <c r="F2132" i="5"/>
  <c r="F2133" i="5"/>
  <c r="F2134" i="5"/>
  <c r="F2135" i="5"/>
  <c r="F2136" i="5"/>
  <c r="F2137" i="5"/>
  <c r="F2138" i="5"/>
  <c r="H2138" i="5" s="1"/>
  <c r="I2138" i="5" s="1"/>
  <c r="F2139" i="5"/>
  <c r="H2139" i="5" s="1"/>
  <c r="I2139" i="5" s="1"/>
  <c r="F2140" i="5"/>
  <c r="F2141" i="5"/>
  <c r="F2142" i="5"/>
  <c r="H2142" i="5" s="1"/>
  <c r="I2142" i="5" s="1"/>
  <c r="F2143" i="5"/>
  <c r="F2144" i="5"/>
  <c r="F2145" i="5"/>
  <c r="F2146" i="5"/>
  <c r="F2147" i="5"/>
  <c r="F2148" i="5"/>
  <c r="F2149" i="5"/>
  <c r="F2150" i="5"/>
  <c r="H2150" i="5" s="1"/>
  <c r="I2150" i="5" s="1"/>
  <c r="F2151" i="5"/>
  <c r="F2152" i="5"/>
  <c r="F2153" i="5"/>
  <c r="F2154" i="5"/>
  <c r="H2154" i="5" s="1"/>
  <c r="I2154" i="5" s="1"/>
  <c r="F2155" i="5"/>
  <c r="F2156" i="5"/>
  <c r="F2157" i="5"/>
  <c r="F2158" i="5"/>
  <c r="F2159" i="5"/>
  <c r="F2160" i="5"/>
  <c r="F2161" i="5"/>
  <c r="F2162" i="5"/>
  <c r="H2162" i="5" s="1"/>
  <c r="I2162" i="5" s="1"/>
  <c r="F2163" i="5"/>
  <c r="H2163" i="5" s="1"/>
  <c r="I2163" i="5" s="1"/>
  <c r="F2164" i="5"/>
  <c r="F2165" i="5"/>
  <c r="F2166" i="5"/>
  <c r="H2166" i="5" s="1"/>
  <c r="I2166" i="5" s="1"/>
  <c r="F2167" i="5"/>
  <c r="F2168" i="5"/>
  <c r="F2169" i="5"/>
  <c r="F2170" i="5"/>
  <c r="F2171" i="5"/>
  <c r="F2172" i="5"/>
  <c r="F2173" i="5"/>
  <c r="F2174" i="5"/>
  <c r="H2174" i="5" s="1"/>
  <c r="I2174" i="5" s="1"/>
  <c r="F2175" i="5"/>
  <c r="H2175" i="5" s="1"/>
  <c r="I2175" i="5" s="1"/>
  <c r="F2176" i="5"/>
  <c r="F2177" i="5"/>
  <c r="F2178" i="5"/>
  <c r="H2178" i="5" s="1"/>
  <c r="I2178" i="5" s="1"/>
  <c r="F2179" i="5"/>
  <c r="F2180" i="5"/>
  <c r="F2181" i="5"/>
  <c r="F2182" i="5"/>
  <c r="F2183" i="5"/>
  <c r="F2184" i="5"/>
  <c r="F2185" i="5"/>
  <c r="F2186" i="5"/>
  <c r="H2186" i="5" s="1"/>
  <c r="I2186" i="5" s="1"/>
  <c r="F2187" i="5"/>
  <c r="H2187" i="5" s="1"/>
  <c r="I2187" i="5" s="1"/>
  <c r="F2188" i="5"/>
  <c r="F2189" i="5"/>
  <c r="F2190" i="5"/>
  <c r="H2190" i="5" s="1"/>
  <c r="I2190" i="5" s="1"/>
  <c r="F2191" i="5"/>
  <c r="F2192" i="5"/>
  <c r="F2193" i="5"/>
  <c r="F2194" i="5"/>
  <c r="F2195" i="5"/>
  <c r="F2196" i="5"/>
  <c r="F2197" i="5"/>
  <c r="F2198" i="5"/>
  <c r="H2198" i="5" s="1"/>
  <c r="I2198" i="5" s="1"/>
  <c r="F2199" i="5"/>
  <c r="H2199" i="5" s="1"/>
  <c r="I2199" i="5" s="1"/>
  <c r="F2200" i="5"/>
  <c r="F2201" i="5"/>
  <c r="F2202" i="5"/>
  <c r="H2202" i="5" s="1"/>
  <c r="I2202" i="5" s="1"/>
  <c r="F2203" i="5"/>
  <c r="F2204" i="5"/>
  <c r="F2205" i="5"/>
  <c r="F2206" i="5"/>
  <c r="F2207" i="5"/>
  <c r="F2208" i="5"/>
  <c r="F2209" i="5"/>
  <c r="F2210" i="5"/>
  <c r="H2210" i="5" s="1"/>
  <c r="I2210" i="5" s="1"/>
  <c r="F2211" i="5"/>
  <c r="H2211" i="5" s="1"/>
  <c r="I2211" i="5" s="1"/>
  <c r="F2212" i="5"/>
  <c r="F2213" i="5"/>
  <c r="F2214" i="5"/>
  <c r="H2214" i="5" s="1"/>
  <c r="I2214" i="5" s="1"/>
  <c r="F2215" i="5"/>
  <c r="F2216" i="5"/>
  <c r="F2217" i="5"/>
  <c r="F2218" i="5"/>
  <c r="F2219" i="5"/>
  <c r="F2220" i="5"/>
  <c r="F2221" i="5"/>
  <c r="F2222" i="5"/>
  <c r="H2222" i="5" s="1"/>
  <c r="I2222" i="5" s="1"/>
  <c r="F2223" i="5"/>
  <c r="H2223" i="5" s="1"/>
  <c r="I2223" i="5" s="1"/>
  <c r="F2224" i="5"/>
  <c r="F2225" i="5"/>
  <c r="F2226" i="5"/>
  <c r="H2226" i="5" s="1"/>
  <c r="I2226" i="5" s="1"/>
  <c r="F2227" i="5"/>
  <c r="F2228" i="5"/>
  <c r="F2229" i="5"/>
  <c r="F2230" i="5"/>
  <c r="F2231" i="5"/>
  <c r="F2232" i="5"/>
  <c r="F2233" i="5"/>
  <c r="F2234" i="5"/>
  <c r="H2234" i="5" s="1"/>
  <c r="I2234" i="5" s="1"/>
  <c r="F2235" i="5"/>
  <c r="H2235" i="5" s="1"/>
  <c r="I2235" i="5" s="1"/>
  <c r="F2236" i="5"/>
  <c r="F2237" i="5"/>
  <c r="F2238" i="5"/>
  <c r="H2238" i="5" s="1"/>
  <c r="I2238" i="5" s="1"/>
  <c r="F2239" i="5"/>
  <c r="F2240" i="5"/>
  <c r="F2241" i="5"/>
  <c r="F2242" i="5"/>
  <c r="F2243" i="5"/>
  <c r="F2244" i="5"/>
  <c r="F2245" i="5"/>
  <c r="F2246" i="5"/>
  <c r="H2246" i="5" s="1"/>
  <c r="I2246" i="5" s="1"/>
  <c r="F2247" i="5"/>
  <c r="H2247" i="5" s="1"/>
  <c r="I2247" i="5" s="1"/>
  <c r="F2248" i="5"/>
  <c r="F2249" i="5"/>
  <c r="F2250" i="5"/>
  <c r="H2250" i="5" s="1"/>
  <c r="I2250" i="5" s="1"/>
  <c r="F2251" i="5"/>
  <c r="F2252" i="5"/>
  <c r="F2253" i="5"/>
  <c r="F2254" i="5"/>
  <c r="F2255" i="5"/>
  <c r="F2256" i="5"/>
  <c r="F2257" i="5"/>
  <c r="F2258" i="5"/>
  <c r="H2258" i="5" s="1"/>
  <c r="I2258" i="5" s="1"/>
  <c r="F2259" i="5"/>
  <c r="F2260" i="5"/>
  <c r="F2261" i="5"/>
  <c r="F2262" i="5"/>
  <c r="H2262" i="5" s="1"/>
  <c r="I2262" i="5" s="1"/>
  <c r="F2263" i="5"/>
  <c r="F2264" i="5"/>
  <c r="F2265" i="5"/>
  <c r="F2266" i="5"/>
  <c r="F2267" i="5"/>
  <c r="F2268" i="5"/>
  <c r="F2269" i="5"/>
  <c r="F2270" i="5"/>
  <c r="H2270" i="5" s="1"/>
  <c r="I2270" i="5" s="1"/>
  <c r="F2271" i="5"/>
  <c r="F2272" i="5"/>
  <c r="F2273" i="5"/>
  <c r="F2274" i="5"/>
  <c r="H2274" i="5" s="1"/>
  <c r="I2274" i="5" s="1"/>
  <c r="F2275" i="5"/>
  <c r="F2276" i="5"/>
  <c r="F2277" i="5"/>
  <c r="F2278" i="5"/>
  <c r="F2279" i="5"/>
  <c r="F2280" i="5"/>
  <c r="F2281" i="5"/>
  <c r="F2282" i="5"/>
  <c r="H2282" i="5" s="1"/>
  <c r="I2282" i="5" s="1"/>
  <c r="F2283" i="5"/>
  <c r="F2284" i="5"/>
  <c r="F2285" i="5"/>
  <c r="F2286" i="5"/>
  <c r="H2286" i="5" s="1"/>
  <c r="I2286" i="5" s="1"/>
  <c r="F2287" i="5"/>
  <c r="F2288" i="5"/>
  <c r="F2289" i="5"/>
  <c r="F2290" i="5"/>
  <c r="F2291" i="5"/>
  <c r="F2292" i="5"/>
  <c r="F2293" i="5"/>
  <c r="F2294" i="5"/>
  <c r="H2294" i="5" s="1"/>
  <c r="I2294" i="5" s="1"/>
  <c r="F2295" i="5"/>
  <c r="H2295" i="5"/>
  <c r="I2295" i="5" s="1"/>
  <c r="F2296" i="5"/>
  <c r="F2297" i="5"/>
  <c r="F2298" i="5"/>
  <c r="H2298" i="5" s="1"/>
  <c r="I2298" i="5" s="1"/>
  <c r="F2299" i="5"/>
  <c r="F2300" i="5"/>
  <c r="F2301" i="5"/>
  <c r="F2302" i="5"/>
  <c r="F2303" i="5"/>
  <c r="F2304" i="5"/>
  <c r="F2305" i="5"/>
  <c r="F2306" i="5"/>
  <c r="H2306" i="5" s="1"/>
  <c r="I2306" i="5" s="1"/>
  <c r="F2307" i="5"/>
  <c r="H2307" i="5" s="1"/>
  <c r="I2307" i="5" s="1"/>
  <c r="F2308" i="5"/>
  <c r="F2309" i="5"/>
  <c r="F2310" i="5"/>
  <c r="H2310" i="5" s="1"/>
  <c r="I2310" i="5" s="1"/>
  <c r="F2311" i="5"/>
  <c r="F2312" i="5"/>
  <c r="F2313" i="5"/>
  <c r="F2314" i="5"/>
  <c r="F2315" i="5"/>
  <c r="F2316" i="5"/>
  <c r="F2317" i="5"/>
  <c r="F2318" i="5"/>
  <c r="H2318" i="5" s="1"/>
  <c r="I2318" i="5" s="1"/>
  <c r="F2319" i="5"/>
  <c r="H2319" i="5" s="1"/>
  <c r="I2319" i="5" s="1"/>
  <c r="F2320" i="5"/>
  <c r="F2321" i="5"/>
  <c r="F2322" i="5"/>
  <c r="H2322" i="5"/>
  <c r="I2322" i="5" s="1"/>
  <c r="F2323" i="5"/>
  <c r="F2324" i="5"/>
  <c r="F2325" i="5"/>
  <c r="F2326" i="5"/>
  <c r="F2327" i="5"/>
  <c r="F2328" i="5"/>
  <c r="F2329" i="5"/>
  <c r="F2330" i="5"/>
  <c r="H2330" i="5" s="1"/>
  <c r="I2330" i="5" s="1"/>
  <c r="F2331" i="5"/>
  <c r="H2331" i="5"/>
  <c r="I2331" i="5" s="1"/>
  <c r="F2332" i="5"/>
  <c r="F2333" i="5"/>
  <c r="F2334" i="5"/>
  <c r="H2334" i="5" s="1"/>
  <c r="I2334" i="5" s="1"/>
  <c r="F2335" i="5"/>
  <c r="H2335" i="5" s="1"/>
  <c r="I2335" i="5" s="1"/>
  <c r="F2336" i="5"/>
  <c r="F2337" i="5"/>
  <c r="F2338" i="5"/>
  <c r="F2339" i="5"/>
  <c r="F2340" i="5"/>
  <c r="F2341" i="5"/>
  <c r="F2342" i="5"/>
  <c r="H2342" i="5" s="1"/>
  <c r="I2342" i="5" s="1"/>
  <c r="F2343" i="5"/>
  <c r="H2343" i="5" s="1"/>
  <c r="I2343" i="5" s="1"/>
  <c r="F2344" i="5"/>
  <c r="F2345" i="5"/>
  <c r="F2346" i="5"/>
  <c r="H2346" i="5" s="1"/>
  <c r="I2346" i="5" s="1"/>
  <c r="F2347" i="5"/>
  <c r="H2347" i="5" s="1"/>
  <c r="I2347" i="5" s="1"/>
  <c r="F2348" i="5"/>
  <c r="F2349" i="5"/>
  <c r="F2350" i="5"/>
  <c r="F2351" i="5"/>
  <c r="F2352" i="5"/>
  <c r="F2353" i="5"/>
  <c r="F2354" i="5"/>
  <c r="H2354" i="5" s="1"/>
  <c r="I2354" i="5" s="1"/>
  <c r="F2355" i="5"/>
  <c r="H2355" i="5" s="1"/>
  <c r="I2355" i="5" s="1"/>
  <c r="F2356" i="5"/>
  <c r="F2357" i="5"/>
  <c r="F2358" i="5"/>
  <c r="H2358" i="5" s="1"/>
  <c r="I2358" i="5" s="1"/>
  <c r="F2359" i="5"/>
  <c r="H2359" i="5" s="1"/>
  <c r="I2359" i="5" s="1"/>
  <c r="F2360" i="5"/>
  <c r="F2361" i="5"/>
  <c r="F2362" i="5"/>
  <c r="F2363" i="5"/>
  <c r="F2364" i="5"/>
  <c r="F2365" i="5"/>
  <c r="F2366" i="5"/>
  <c r="H2366" i="5" s="1"/>
  <c r="I2366" i="5" s="1"/>
  <c r="F2367" i="5"/>
  <c r="H2367" i="5" s="1"/>
  <c r="I2367" i="5" s="1"/>
  <c r="F2368" i="5"/>
  <c r="F2369" i="5"/>
  <c r="F2370" i="5"/>
  <c r="H2370" i="5" s="1"/>
  <c r="I2370" i="5" s="1"/>
  <c r="F2371" i="5"/>
  <c r="H2371" i="5" s="1"/>
  <c r="I2371" i="5" s="1"/>
  <c r="F2372" i="5"/>
  <c r="F2373" i="5"/>
  <c r="F2374" i="5"/>
  <c r="F2375" i="5"/>
  <c r="F2376" i="5"/>
  <c r="F2377" i="5"/>
  <c r="F2378" i="5"/>
  <c r="H2378" i="5" s="1"/>
  <c r="I2378" i="5" s="1"/>
  <c r="F2379" i="5"/>
  <c r="F2380" i="5"/>
  <c r="F2381" i="5"/>
  <c r="F2382" i="5"/>
  <c r="H2382" i="5" s="1"/>
  <c r="I2382" i="5" s="1"/>
  <c r="F2383" i="5"/>
  <c r="H2383" i="5" s="1"/>
  <c r="I2383" i="5" s="1"/>
  <c r="F2384" i="5"/>
  <c r="F2385" i="5"/>
  <c r="F2386" i="5"/>
  <c r="F2387" i="5"/>
  <c r="F2388" i="5"/>
  <c r="F2389" i="5"/>
  <c r="F2390" i="5"/>
  <c r="H2390" i="5" s="1"/>
  <c r="I2390" i="5" s="1"/>
  <c r="F2391" i="5"/>
  <c r="F2392" i="5"/>
  <c r="F2393" i="5"/>
  <c r="F2394" i="5"/>
  <c r="H2394" i="5" s="1"/>
  <c r="I2394" i="5" s="1"/>
  <c r="F2395" i="5"/>
  <c r="F2396" i="5"/>
  <c r="F2397" i="5"/>
  <c r="F2398" i="5"/>
  <c r="F2399" i="5"/>
  <c r="F2400" i="5"/>
  <c r="F2401" i="5"/>
  <c r="F2402" i="5"/>
  <c r="H2402" i="5"/>
  <c r="I2402" i="5" s="1"/>
  <c r="F2403" i="5"/>
  <c r="H2403" i="5" s="1"/>
  <c r="I2403" i="5" s="1"/>
  <c r="F2404" i="5"/>
  <c r="H2404" i="5" s="1"/>
  <c r="I2404" i="5" s="1"/>
  <c r="F2405" i="5"/>
  <c r="H2405" i="5" s="1"/>
  <c r="I2405" i="5" s="1"/>
  <c r="F2406" i="5"/>
  <c r="H2406" i="5" s="1"/>
  <c r="I2406" i="5" s="1"/>
  <c r="F2407" i="5"/>
  <c r="F2408" i="5"/>
  <c r="F2409" i="5"/>
  <c r="F2410" i="5"/>
  <c r="F2411" i="5"/>
  <c r="F2412" i="5"/>
  <c r="F2413" i="5"/>
  <c r="F2414" i="5"/>
  <c r="H2414" i="5" s="1"/>
  <c r="I2414" i="5" s="1"/>
  <c r="F2415" i="5"/>
  <c r="H2415" i="5"/>
  <c r="I2415" i="5" s="1"/>
  <c r="F2416" i="5"/>
  <c r="H2416" i="5" s="1"/>
  <c r="I2416" i="5" s="1"/>
  <c r="F2417" i="5"/>
  <c r="F2418" i="5"/>
  <c r="H2418" i="5" s="1"/>
  <c r="I2418" i="5" s="1"/>
  <c r="F2419" i="5"/>
  <c r="F2420" i="5"/>
  <c r="F2421" i="5"/>
  <c r="F2422" i="5"/>
  <c r="F2423" i="5"/>
  <c r="F2424" i="5"/>
  <c r="F2425" i="5"/>
  <c r="F2426" i="5"/>
  <c r="H2426" i="5" s="1"/>
  <c r="I2426" i="5" s="1"/>
  <c r="F2427" i="5"/>
  <c r="H2427" i="5" s="1"/>
  <c r="I2427" i="5" s="1"/>
  <c r="F2428" i="5"/>
  <c r="H2428" i="5" s="1"/>
  <c r="I2428" i="5" s="1"/>
  <c r="F2429" i="5"/>
  <c r="F2430" i="5"/>
  <c r="H2430" i="5" s="1"/>
  <c r="I2430" i="5" s="1"/>
  <c r="F2431" i="5"/>
  <c r="F2432" i="5"/>
  <c r="F2433" i="5"/>
  <c r="F2434" i="5"/>
  <c r="F2435" i="5"/>
  <c r="F2436" i="5"/>
  <c r="F2437" i="5"/>
  <c r="F2438" i="5"/>
  <c r="H2438" i="5" s="1"/>
  <c r="I2438" i="5" s="1"/>
  <c r="F2439" i="5"/>
  <c r="H2439" i="5"/>
  <c r="I2439" i="5" s="1"/>
  <c r="F2440" i="5"/>
  <c r="F2441" i="5"/>
  <c r="F2442" i="5"/>
  <c r="H2442" i="5"/>
  <c r="I2442" i="5" s="1"/>
  <c r="F2443" i="5"/>
  <c r="F2444" i="5"/>
  <c r="F2445" i="5"/>
  <c r="F2446" i="5"/>
  <c r="F2447" i="5"/>
  <c r="F2448" i="5"/>
  <c r="F2449" i="5"/>
  <c r="F2450" i="5"/>
  <c r="H2450" i="5" s="1"/>
  <c r="I2450" i="5" s="1"/>
  <c r="F2451" i="5"/>
  <c r="H2451" i="5"/>
  <c r="I2451" i="5" s="1"/>
  <c r="F2452" i="5"/>
  <c r="F2453" i="5"/>
  <c r="F2454" i="5"/>
  <c r="H2454" i="5" s="1"/>
  <c r="I2454" i="5" s="1"/>
  <c r="F2455" i="5"/>
  <c r="F2456" i="5"/>
  <c r="F2457" i="5"/>
  <c r="F2458" i="5"/>
  <c r="F2459" i="5"/>
  <c r="F2460" i="5"/>
  <c r="F2461" i="5"/>
  <c r="F2462" i="5"/>
  <c r="H2462" i="5" s="1"/>
  <c r="I2462" i="5" s="1"/>
  <c r="F2463" i="5"/>
  <c r="H2463" i="5" s="1"/>
  <c r="I2463" i="5" s="1"/>
  <c r="F2464" i="5"/>
  <c r="F2465" i="5"/>
  <c r="F2466" i="5"/>
  <c r="H2466" i="5"/>
  <c r="I2466" i="5" s="1"/>
  <c r="F2467" i="5"/>
  <c r="F2468" i="5"/>
  <c r="F2469" i="5"/>
  <c r="F2470" i="5"/>
  <c r="F2471" i="5"/>
  <c r="F2472" i="5"/>
  <c r="F2473" i="5"/>
  <c r="F2474" i="5"/>
  <c r="H2474" i="5" s="1"/>
  <c r="I2474" i="5" s="1"/>
  <c r="F2475" i="5"/>
  <c r="H2475" i="5" s="1"/>
  <c r="I2475" i="5" s="1"/>
  <c r="F2476" i="5"/>
  <c r="F2477" i="5"/>
  <c r="F2478" i="5"/>
  <c r="H2478" i="5" s="1"/>
  <c r="I2478" i="5" s="1"/>
  <c r="F2479" i="5"/>
  <c r="F2480" i="5"/>
  <c r="F2481" i="5"/>
  <c r="F2482" i="5"/>
  <c r="F2483" i="5"/>
  <c r="F2484" i="5"/>
  <c r="F2485" i="5"/>
  <c r="F2486" i="5"/>
  <c r="H2486" i="5" s="1"/>
  <c r="I2486" i="5" s="1"/>
  <c r="F2487" i="5"/>
  <c r="H2487" i="5" s="1"/>
  <c r="I2487" i="5" s="1"/>
  <c r="F2488" i="5"/>
  <c r="F2489" i="5"/>
  <c r="F2490" i="5"/>
  <c r="H2490" i="5"/>
  <c r="I2490" i="5" s="1"/>
  <c r="F2491" i="5"/>
  <c r="F2492" i="5"/>
  <c r="F2493" i="5"/>
  <c r="F2494" i="5"/>
  <c r="F2495" i="5"/>
  <c r="F2496" i="5"/>
  <c r="F2497" i="5"/>
  <c r="F2498" i="5"/>
  <c r="H2498" i="5"/>
  <c r="I2498" i="5" s="1"/>
  <c r="F2499" i="5"/>
  <c r="H2499" i="5" s="1"/>
  <c r="I2499" i="5" s="1"/>
  <c r="F2500" i="5"/>
  <c r="F2501" i="5"/>
  <c r="F2502" i="5"/>
  <c r="H2502" i="5" s="1"/>
  <c r="I2502" i="5" s="1"/>
  <c r="F2503" i="5"/>
  <c r="F2504" i="5"/>
  <c r="F2505" i="5"/>
  <c r="F2506" i="5"/>
  <c r="F2507" i="5"/>
  <c r="F2508" i="5"/>
  <c r="F2509" i="5"/>
  <c r="F2510" i="5"/>
  <c r="H2510" i="5" s="1"/>
  <c r="I2510" i="5" s="1"/>
  <c r="F2511" i="5"/>
  <c r="H2511" i="5" s="1"/>
  <c r="I2511" i="5" s="1"/>
  <c r="F2512" i="5"/>
  <c r="F2513" i="5"/>
  <c r="F2514" i="5"/>
  <c r="H2514" i="5" s="1"/>
  <c r="I2514" i="5" s="1"/>
  <c r="F2515" i="5"/>
  <c r="F2516" i="5"/>
  <c r="F2517" i="5"/>
  <c r="F2518" i="5"/>
  <c r="F2519" i="5"/>
  <c r="F2520" i="5"/>
  <c r="F2521" i="5"/>
  <c r="F2522" i="5"/>
  <c r="H2522" i="5" s="1"/>
  <c r="I2522" i="5" s="1"/>
  <c r="F2523" i="5"/>
  <c r="H2523" i="5" s="1"/>
  <c r="I2523" i="5" s="1"/>
  <c r="F2524" i="5"/>
  <c r="F2525" i="5"/>
  <c r="F2526" i="5"/>
  <c r="H2526" i="5" s="1"/>
  <c r="I2526" i="5" s="1"/>
  <c r="F2527" i="5"/>
  <c r="F2528" i="5"/>
  <c r="F2529" i="5"/>
  <c r="F2530" i="5"/>
  <c r="F2531" i="5"/>
  <c r="F2532" i="5"/>
  <c r="F2533" i="5"/>
  <c r="F2534" i="5"/>
  <c r="H2534" i="5" s="1"/>
  <c r="I2534" i="5" s="1"/>
  <c r="F2535" i="5"/>
  <c r="H2535" i="5"/>
  <c r="I2535" i="5" s="1"/>
  <c r="F2536" i="5"/>
  <c r="F2537" i="5"/>
  <c r="F2538" i="5"/>
  <c r="H2538" i="5"/>
  <c r="I2538" i="5" s="1"/>
  <c r="F2539" i="5"/>
  <c r="H2539" i="5" s="1"/>
  <c r="I2539" i="5" s="1"/>
  <c r="F2540" i="5"/>
  <c r="F2541" i="5"/>
  <c r="F2542" i="5"/>
  <c r="F2543" i="5"/>
  <c r="F2544" i="5"/>
  <c r="F2545" i="5"/>
  <c r="F2546" i="5"/>
  <c r="H2546" i="5" s="1"/>
  <c r="I2546" i="5" s="1"/>
  <c r="F2547" i="5"/>
  <c r="F2548" i="5"/>
  <c r="F2549" i="5"/>
  <c r="F2550" i="5"/>
  <c r="H2550" i="5" s="1"/>
  <c r="I2550" i="5" s="1"/>
  <c r="F2551" i="5"/>
  <c r="F2552" i="5"/>
  <c r="F2553" i="5"/>
  <c r="F2554" i="5"/>
  <c r="F2555" i="5"/>
  <c r="F2556" i="5"/>
  <c r="F2557" i="5"/>
  <c r="F2558" i="5"/>
  <c r="H2558" i="5" s="1"/>
  <c r="I2558" i="5" s="1"/>
  <c r="F2559" i="5"/>
  <c r="H2559" i="5"/>
  <c r="I2559" i="5" s="1"/>
  <c r="F2560" i="5"/>
  <c r="F2561" i="5"/>
  <c r="H2561" i="5" s="1"/>
  <c r="I2561" i="5" s="1"/>
  <c r="F2562" i="5"/>
  <c r="H2562" i="5" s="1"/>
  <c r="I2562" i="5" s="1"/>
  <c r="F2563" i="5"/>
  <c r="F2564" i="5"/>
  <c r="F2565" i="5"/>
  <c r="F2566" i="5"/>
  <c r="F2567" i="5"/>
  <c r="F2568" i="5"/>
  <c r="F2569" i="5"/>
  <c r="F2570" i="5"/>
  <c r="H2570" i="5" s="1"/>
  <c r="I2570" i="5" s="1"/>
  <c r="F2571" i="5"/>
  <c r="H2571" i="5"/>
  <c r="I2571" i="5" s="1"/>
  <c r="F2572" i="5"/>
  <c r="F2573" i="5"/>
  <c r="F2574" i="5"/>
  <c r="H2574" i="5" s="1"/>
  <c r="I2574" i="5" s="1"/>
  <c r="F2575" i="5"/>
  <c r="F2576" i="5"/>
  <c r="F2577" i="5"/>
  <c r="F2578" i="5"/>
  <c r="F2579" i="5"/>
  <c r="F2580" i="5"/>
  <c r="F2581" i="5"/>
  <c r="F2582" i="5"/>
  <c r="H2582" i="5" s="1"/>
  <c r="I2582" i="5" s="1"/>
  <c r="F2583" i="5"/>
  <c r="H2583" i="5"/>
  <c r="I2583" i="5" s="1"/>
  <c r="F2584" i="5"/>
  <c r="F2585" i="5"/>
  <c r="F2586" i="5"/>
  <c r="H2586" i="5"/>
  <c r="I2586" i="5" s="1"/>
  <c r="F2587" i="5"/>
  <c r="F2588" i="5"/>
  <c r="F2589" i="5"/>
  <c r="F2590" i="5"/>
  <c r="F2591" i="5"/>
  <c r="F2592" i="5"/>
  <c r="F2593" i="5"/>
  <c r="F2594" i="5"/>
  <c r="H2594" i="5" s="1"/>
  <c r="I2594" i="5" s="1"/>
  <c r="F2595" i="5"/>
  <c r="F2596" i="5"/>
  <c r="F2597" i="5"/>
  <c r="F2598" i="5"/>
  <c r="H2598" i="5"/>
  <c r="I2598" i="5" s="1"/>
  <c r="F2599" i="5"/>
  <c r="F2600" i="5"/>
  <c r="F2601" i="5"/>
  <c r="F2602" i="5"/>
  <c r="F2603" i="5"/>
  <c r="F2604" i="5"/>
  <c r="F2605" i="5"/>
  <c r="F2606" i="5"/>
  <c r="H2606" i="5" s="1"/>
  <c r="I2606" i="5" s="1"/>
  <c r="F2607" i="5"/>
  <c r="H2607" i="5"/>
  <c r="I2607" i="5" s="1"/>
  <c r="F2608" i="5"/>
  <c r="F2609" i="5"/>
  <c r="F2610" i="5"/>
  <c r="H2610" i="5" s="1"/>
  <c r="I2610" i="5" s="1"/>
  <c r="F2611" i="5"/>
  <c r="F2612" i="5"/>
  <c r="F2613" i="5"/>
  <c r="F2614" i="5"/>
  <c r="F2615" i="5"/>
  <c r="F2616" i="5"/>
  <c r="F2617" i="5"/>
  <c r="F2618" i="5"/>
  <c r="H2618" i="5" s="1"/>
  <c r="I2618" i="5" s="1"/>
  <c r="F2619" i="5"/>
  <c r="H2619" i="5"/>
  <c r="I2619" i="5" s="1"/>
  <c r="F2620" i="5"/>
  <c r="F2621" i="5"/>
  <c r="F2622" i="5"/>
  <c r="H2622" i="5" s="1"/>
  <c r="I2622" i="5" s="1"/>
  <c r="F2623" i="5"/>
  <c r="F2624" i="5"/>
  <c r="F2625" i="5"/>
  <c r="F2626" i="5"/>
  <c r="F2627" i="5"/>
  <c r="F2628" i="5"/>
  <c r="F2629" i="5"/>
  <c r="F2630" i="5"/>
  <c r="H2630" i="5" s="1"/>
  <c r="I2630" i="5" s="1"/>
  <c r="F2631" i="5"/>
  <c r="H2631" i="5" s="1"/>
  <c r="I2631" i="5" s="1"/>
  <c r="F2632" i="5"/>
  <c r="F2633" i="5"/>
  <c r="F2634" i="5"/>
  <c r="F2635" i="5"/>
  <c r="F2636" i="5"/>
  <c r="F2637" i="5"/>
  <c r="F2638" i="5"/>
  <c r="F2639" i="5"/>
  <c r="F2640" i="5"/>
  <c r="F2641" i="5"/>
  <c r="F2642" i="5"/>
  <c r="H2642" i="5"/>
  <c r="I2642" i="5" s="1"/>
  <c r="F2643" i="5"/>
  <c r="H2643" i="5" s="1"/>
  <c r="I2643" i="5" s="1"/>
  <c r="F2644" i="5"/>
  <c r="F2645" i="5"/>
  <c r="F2646" i="5"/>
  <c r="H2646" i="5" s="1"/>
  <c r="I2646" i="5" s="1"/>
  <c r="F2647" i="5"/>
  <c r="F2648" i="5"/>
  <c r="F2649" i="5"/>
  <c r="F2650" i="5"/>
  <c r="F2651" i="5"/>
  <c r="F2652" i="5"/>
  <c r="F2653" i="5"/>
  <c r="F2654" i="5"/>
  <c r="H2654" i="5"/>
  <c r="I2654" i="5" s="1"/>
  <c r="F2655" i="5"/>
  <c r="H2655" i="5"/>
  <c r="I2655" i="5" s="1"/>
  <c r="F2656" i="5"/>
  <c r="F2657" i="5"/>
  <c r="F2658" i="5"/>
  <c r="H2658" i="5" s="1"/>
  <c r="I2658" i="5" s="1"/>
  <c r="F2659" i="5"/>
  <c r="F2660" i="5"/>
  <c r="F2661" i="5"/>
  <c r="F2662" i="5"/>
  <c r="F2663" i="5"/>
  <c r="F2664" i="5"/>
  <c r="F2665" i="5"/>
  <c r="F2666" i="5"/>
  <c r="H2666" i="5"/>
  <c r="I2666" i="5" s="1"/>
  <c r="F2667" i="5"/>
  <c r="H2667" i="5"/>
  <c r="I2667" i="5" s="1"/>
  <c r="F2668" i="5"/>
  <c r="F2669" i="5"/>
  <c r="F2670" i="5"/>
  <c r="H2670" i="5" s="1"/>
  <c r="I2670" i="5" s="1"/>
  <c r="F2671" i="5"/>
  <c r="F2672" i="5"/>
  <c r="F2673" i="5"/>
  <c r="F2674" i="5"/>
  <c r="F2675" i="5"/>
  <c r="F2676" i="5"/>
  <c r="F2677" i="5"/>
  <c r="F2678" i="5"/>
  <c r="H2678" i="5" s="1"/>
  <c r="I2678" i="5" s="1"/>
  <c r="F2679" i="5"/>
  <c r="H2679" i="5" s="1"/>
  <c r="I2679" i="5" s="1"/>
  <c r="F2680" i="5"/>
  <c r="F2681" i="5"/>
  <c r="F2682" i="5"/>
  <c r="H2682" i="5" s="1"/>
  <c r="I2682" i="5" s="1"/>
  <c r="F2683" i="5"/>
  <c r="F2684" i="5"/>
  <c r="F2685" i="5"/>
  <c r="F2686" i="5"/>
  <c r="F2687" i="5"/>
  <c r="F2688" i="5"/>
  <c r="F2689" i="5"/>
  <c r="F2690" i="5"/>
  <c r="H2690" i="5"/>
  <c r="I2690" i="5" s="1"/>
  <c r="F2691" i="5"/>
  <c r="H2691" i="5" s="1"/>
  <c r="I2691" i="5" s="1"/>
  <c r="F2692" i="5"/>
  <c r="F2693" i="5"/>
  <c r="F2694" i="5"/>
  <c r="H2694" i="5" s="1"/>
  <c r="I2694" i="5" s="1"/>
  <c r="F2695" i="5"/>
  <c r="F2696" i="5"/>
  <c r="F2697" i="5"/>
  <c r="F2698" i="5"/>
  <c r="F2699" i="5"/>
  <c r="F2700" i="5"/>
  <c r="F2701" i="5"/>
  <c r="F2702" i="5"/>
  <c r="H2702" i="5"/>
  <c r="I2702" i="5" s="1"/>
  <c r="F2703" i="5"/>
  <c r="F2704" i="5"/>
  <c r="F2705" i="5"/>
  <c r="F2706" i="5"/>
  <c r="H2706" i="5" s="1"/>
  <c r="I2706" i="5" s="1"/>
  <c r="F2707" i="5"/>
  <c r="H2707" i="5" s="1"/>
  <c r="I2707" i="5" s="1"/>
  <c r="F2708" i="5"/>
  <c r="F2709" i="5"/>
  <c r="F2710" i="5"/>
  <c r="F2711" i="5"/>
  <c r="F2712" i="5"/>
  <c r="F2713" i="5"/>
  <c r="F2714" i="5"/>
  <c r="H2714" i="5" s="1"/>
  <c r="I2714" i="5" s="1"/>
  <c r="F2715" i="5"/>
  <c r="H2715" i="5"/>
  <c r="I2715" i="5" s="1"/>
  <c r="F2716" i="5"/>
  <c r="H2716" i="5" s="1"/>
  <c r="I2716" i="5" s="1"/>
  <c r="F2717" i="5"/>
  <c r="F2718" i="5"/>
  <c r="H2718" i="5" s="1"/>
  <c r="I2718" i="5" s="1"/>
  <c r="F2719" i="5"/>
  <c r="H2719" i="5"/>
  <c r="I2719" i="5" s="1"/>
  <c r="F2720" i="5"/>
  <c r="F2721" i="5"/>
  <c r="F2722" i="5"/>
  <c r="F2723" i="5"/>
  <c r="F2724" i="5"/>
  <c r="F2725" i="5"/>
  <c r="F2726" i="5"/>
  <c r="H2726" i="5"/>
  <c r="I2726" i="5" s="1"/>
  <c r="F2727" i="5"/>
  <c r="H2727" i="5" s="1"/>
  <c r="I2727" i="5" s="1"/>
  <c r="F2728" i="5"/>
  <c r="F2729" i="5"/>
  <c r="F2730" i="5"/>
  <c r="H2730" i="5" s="1"/>
  <c r="I2730" i="5" s="1"/>
  <c r="F2731" i="5"/>
  <c r="F2732" i="5"/>
  <c r="F2733" i="5"/>
  <c r="F2734" i="5"/>
  <c r="F2735" i="5"/>
  <c r="F2736" i="5"/>
  <c r="F2737" i="5"/>
  <c r="F2738" i="5"/>
  <c r="H2738" i="5"/>
  <c r="I2738" i="5" s="1"/>
  <c r="F2739" i="5"/>
  <c r="H2739" i="5"/>
  <c r="I2739" i="5" s="1"/>
  <c r="F2740" i="5"/>
  <c r="F2741" i="5"/>
  <c r="F2742" i="5"/>
  <c r="H2742" i="5" s="1"/>
  <c r="I2742" i="5" s="1"/>
  <c r="F2743" i="5"/>
  <c r="F2744" i="5"/>
  <c r="F2745" i="5"/>
  <c r="F2746" i="5"/>
  <c r="F2747" i="5"/>
  <c r="F2748" i="5"/>
  <c r="F2749" i="5"/>
  <c r="F2750" i="5"/>
  <c r="H2750" i="5" s="1"/>
  <c r="I2750" i="5" s="1"/>
  <c r="F2751" i="5"/>
  <c r="H2751" i="5" s="1"/>
  <c r="I2751" i="5" s="1"/>
  <c r="F2752" i="5"/>
  <c r="F2753" i="5"/>
  <c r="F2754" i="5"/>
  <c r="H2754" i="5" s="1"/>
  <c r="I2754" i="5" s="1"/>
  <c r="F2755" i="5"/>
  <c r="F2756" i="5"/>
  <c r="H2756" i="5" s="1"/>
  <c r="I2756" i="5" s="1"/>
  <c r="F2757" i="5"/>
  <c r="F2758" i="5"/>
  <c r="F2759" i="5"/>
  <c r="F2760" i="5"/>
  <c r="F2761" i="5"/>
  <c r="F2762" i="5"/>
  <c r="H2762" i="5"/>
  <c r="I2762" i="5" s="1"/>
  <c r="F2763" i="5"/>
  <c r="H2763" i="5" s="1"/>
  <c r="I2763" i="5" s="1"/>
  <c r="F2764" i="5"/>
  <c r="F2765" i="5"/>
  <c r="F2766" i="5"/>
  <c r="H2766" i="5" s="1"/>
  <c r="I2766" i="5" s="1"/>
  <c r="F2767" i="5"/>
  <c r="F2768" i="5"/>
  <c r="F2769" i="5"/>
  <c r="F2770" i="5"/>
  <c r="F2771" i="5"/>
  <c r="F2772" i="5"/>
  <c r="F2773" i="5"/>
  <c r="F2774" i="5"/>
  <c r="H2774" i="5"/>
  <c r="I2774" i="5" s="1"/>
  <c r="F2775" i="5"/>
  <c r="F2776" i="5"/>
  <c r="F2777" i="5"/>
  <c r="F2778" i="5"/>
  <c r="H2778" i="5" s="1"/>
  <c r="I2778" i="5" s="1"/>
  <c r="F2779" i="5"/>
  <c r="F2780" i="5"/>
  <c r="F2781" i="5"/>
  <c r="F2782" i="5"/>
  <c r="F2783" i="5"/>
  <c r="F2784" i="5"/>
  <c r="F2785" i="5"/>
  <c r="F2786" i="5"/>
  <c r="H2786" i="5" s="1"/>
  <c r="I2786" i="5" s="1"/>
  <c r="F2787" i="5"/>
  <c r="F2788" i="5"/>
  <c r="F2789" i="5"/>
  <c r="F2790" i="5"/>
  <c r="H2790" i="5" s="1"/>
  <c r="I2790" i="5" s="1"/>
  <c r="F2791" i="5"/>
  <c r="F2792" i="5"/>
  <c r="F2793" i="5"/>
  <c r="F2794" i="5"/>
  <c r="F2795" i="5"/>
  <c r="F2796" i="5"/>
  <c r="F2797" i="5"/>
  <c r="F2798" i="5"/>
  <c r="H2798" i="5"/>
  <c r="I2798" i="5" s="1"/>
  <c r="F2799" i="5"/>
  <c r="H2799" i="5" s="1"/>
  <c r="I2799" i="5" s="1"/>
  <c r="F2800" i="5"/>
  <c r="H2800" i="5" s="1"/>
  <c r="I2800" i="5" s="1"/>
  <c r="F2801" i="5"/>
  <c r="F2802" i="5"/>
  <c r="H2802" i="5" s="1"/>
  <c r="I2802" i="5" s="1"/>
  <c r="F2803" i="5"/>
  <c r="H2803" i="5"/>
  <c r="I2803" i="5" s="1"/>
  <c r="F2804" i="5"/>
  <c r="F2805" i="5"/>
  <c r="F2806" i="5"/>
  <c r="F2807" i="5"/>
  <c r="F2808" i="5"/>
  <c r="F2809" i="5"/>
  <c r="F2810" i="5"/>
  <c r="H2810" i="5"/>
  <c r="I2810" i="5" s="1"/>
  <c r="F2811" i="5"/>
  <c r="F2812" i="5"/>
  <c r="F2813" i="5"/>
  <c r="F2814" i="5"/>
  <c r="H2814" i="5" s="1"/>
  <c r="I2814" i="5" s="1"/>
  <c r="F2815" i="5"/>
  <c r="F2816" i="5"/>
  <c r="F2817" i="5"/>
  <c r="F2818" i="5"/>
  <c r="F2819" i="5"/>
  <c r="F2820" i="5"/>
  <c r="F2821" i="5"/>
  <c r="F2822" i="5"/>
  <c r="H2822" i="5" s="1"/>
  <c r="I2822" i="5" s="1"/>
  <c r="F2823" i="5"/>
  <c r="H2823" i="5"/>
  <c r="I2823" i="5" s="1"/>
  <c r="F2824" i="5"/>
  <c r="F2825" i="5"/>
  <c r="F2826" i="5"/>
  <c r="H2826" i="5" s="1"/>
  <c r="I2826" i="5" s="1"/>
  <c r="F2827" i="5"/>
  <c r="F2828" i="5"/>
  <c r="F2829" i="5"/>
  <c r="F2830" i="5"/>
  <c r="F2831" i="5"/>
  <c r="F2832" i="5"/>
  <c r="F2833" i="5"/>
  <c r="F2834" i="5"/>
  <c r="H2834" i="5" s="1"/>
  <c r="I2834" i="5" s="1"/>
  <c r="F2835" i="5"/>
  <c r="H2835" i="5" s="1"/>
  <c r="I2835" i="5" s="1"/>
  <c r="F2836" i="5"/>
  <c r="F2837" i="5"/>
  <c r="F2838" i="5"/>
  <c r="H2838" i="5" s="1"/>
  <c r="I2838" i="5" s="1"/>
  <c r="F2839" i="5"/>
  <c r="H2839" i="5"/>
  <c r="I2839" i="5" s="1"/>
  <c r="F2840" i="5"/>
  <c r="F2841" i="5"/>
  <c r="F2842" i="5"/>
  <c r="F2843" i="5"/>
  <c r="F2844" i="5"/>
  <c r="F2845" i="5"/>
  <c r="F2846" i="5"/>
  <c r="H2846" i="5"/>
  <c r="I2846" i="5" s="1"/>
  <c r="F2847" i="5"/>
  <c r="H2847" i="5"/>
  <c r="I2847" i="5" s="1"/>
  <c r="F2848" i="5"/>
  <c r="H2848" i="5" s="1"/>
  <c r="I2848" i="5" s="1"/>
  <c r="F2849" i="5"/>
  <c r="H2849" i="5" s="1"/>
  <c r="I2849" i="5" s="1"/>
  <c r="F2850" i="5"/>
  <c r="H2850" i="5" s="1"/>
  <c r="I2850" i="5" s="1"/>
  <c r="F2851" i="5"/>
  <c r="F2852" i="5"/>
  <c r="F2853" i="5"/>
  <c r="F2854" i="5"/>
  <c r="F2855" i="5"/>
  <c r="F2856" i="5"/>
  <c r="F2857" i="5"/>
  <c r="F2858" i="5"/>
  <c r="H2858" i="5" s="1"/>
  <c r="I2858" i="5" s="1"/>
  <c r="F2859" i="5"/>
  <c r="H2859" i="5"/>
  <c r="I2859" i="5" s="1"/>
  <c r="F2860" i="5"/>
  <c r="F2861" i="5"/>
  <c r="F2862" i="5"/>
  <c r="H2862" i="5" s="1"/>
  <c r="I2862" i="5" s="1"/>
  <c r="F2863" i="5"/>
  <c r="F2864" i="5"/>
  <c r="F2865" i="5"/>
  <c r="F2866" i="5"/>
  <c r="F2867" i="5"/>
  <c r="F2868" i="5"/>
  <c r="F2869" i="5"/>
  <c r="F2870" i="5"/>
  <c r="H2870" i="5" s="1"/>
  <c r="I2870" i="5" s="1"/>
  <c r="F2871" i="5"/>
  <c r="H2871" i="5" s="1"/>
  <c r="I2871" i="5" s="1"/>
  <c r="F2872" i="5"/>
  <c r="F2873" i="5"/>
  <c r="F2874" i="5"/>
  <c r="H2874" i="5" s="1"/>
  <c r="I2874" i="5" s="1"/>
  <c r="F2875" i="5"/>
  <c r="F2876" i="5"/>
  <c r="F2877" i="5"/>
  <c r="F2878" i="5"/>
  <c r="F2879" i="5"/>
  <c r="F2880" i="5"/>
  <c r="F2881" i="5"/>
  <c r="F2882" i="5"/>
  <c r="H2882" i="5"/>
  <c r="I2882" i="5" s="1"/>
  <c r="F2883" i="5"/>
  <c r="F2884" i="5"/>
  <c r="F2885" i="5"/>
  <c r="F2886" i="5"/>
  <c r="H2886" i="5" s="1"/>
  <c r="I2886" i="5" s="1"/>
  <c r="F2887" i="5"/>
  <c r="F2888" i="5"/>
  <c r="F2889" i="5"/>
  <c r="F2890" i="5"/>
  <c r="F2891" i="5"/>
  <c r="F2892" i="5"/>
  <c r="F2893" i="5"/>
  <c r="F2894" i="5"/>
  <c r="H2894" i="5" s="1"/>
  <c r="I2894" i="5" s="1"/>
  <c r="F2895" i="5"/>
  <c r="F2896" i="5"/>
  <c r="F2897" i="5"/>
  <c r="F2898" i="5"/>
  <c r="H2898" i="5" s="1"/>
  <c r="I2898" i="5" s="1"/>
  <c r="F2899" i="5"/>
  <c r="F2900" i="5"/>
  <c r="F2901" i="5"/>
  <c r="F2902" i="5"/>
  <c r="F2903" i="5"/>
  <c r="F2904" i="5"/>
  <c r="F2905" i="5"/>
  <c r="F2906" i="5"/>
  <c r="H2906" i="5" s="1"/>
  <c r="I2906" i="5" s="1"/>
  <c r="F2907" i="5"/>
  <c r="F2908" i="5"/>
  <c r="F2909" i="5"/>
  <c r="F2910" i="5"/>
  <c r="H2910" i="5" s="1"/>
  <c r="I2910" i="5" s="1"/>
  <c r="F2911" i="5"/>
  <c r="F2912" i="5"/>
  <c r="F2913" i="5"/>
  <c r="F2914" i="5"/>
  <c r="F2915" i="5"/>
  <c r="F2916" i="5"/>
  <c r="F2917" i="5"/>
  <c r="F2918" i="5"/>
  <c r="H2918" i="5"/>
  <c r="I2918" i="5" s="1"/>
  <c r="F2919" i="5"/>
  <c r="H2919" i="5"/>
  <c r="I2919" i="5" s="1"/>
  <c r="F2920" i="5"/>
  <c r="F2921" i="5"/>
  <c r="F2922" i="5"/>
  <c r="H2922" i="5" s="1"/>
  <c r="I2922" i="5" s="1"/>
  <c r="F2923" i="5"/>
  <c r="F2924" i="5"/>
  <c r="H2924" i="5"/>
  <c r="I2924" i="5" s="1"/>
  <c r="F2925" i="5"/>
  <c r="F2926" i="5"/>
  <c r="F2927" i="5"/>
  <c r="F2928" i="5"/>
  <c r="F2929" i="5"/>
  <c r="F2930" i="5"/>
  <c r="H2930" i="5" s="1"/>
  <c r="I2930" i="5" s="1"/>
  <c r="F2931" i="5"/>
  <c r="F2932" i="5"/>
  <c r="F2933" i="5"/>
  <c r="F2934" i="5"/>
  <c r="H2934" i="5" s="1"/>
  <c r="I2934" i="5" s="1"/>
  <c r="F2935" i="5"/>
  <c r="H2935" i="5" s="1"/>
  <c r="I2935" i="5" s="1"/>
  <c r="F2936" i="5"/>
  <c r="F2937" i="5"/>
  <c r="F2938" i="5"/>
  <c r="F2939" i="5"/>
  <c r="F2940" i="5"/>
  <c r="F2941" i="5"/>
  <c r="F2942" i="5"/>
  <c r="H2942" i="5" s="1"/>
  <c r="I2942" i="5" s="1"/>
  <c r="F2943" i="5"/>
  <c r="F2944" i="5"/>
  <c r="F2945" i="5"/>
  <c r="F2946" i="5"/>
  <c r="H2946" i="5" s="1"/>
  <c r="I2946" i="5" s="1"/>
  <c r="F2947" i="5"/>
  <c r="F2948" i="5"/>
  <c r="F2949" i="5"/>
  <c r="F2950" i="5"/>
  <c r="F2951" i="5"/>
  <c r="F2952" i="5"/>
  <c r="F2953" i="5"/>
  <c r="F2954" i="5"/>
  <c r="H2954" i="5"/>
  <c r="I2954" i="5" s="1"/>
  <c r="F2955" i="5"/>
  <c r="H2955" i="5"/>
  <c r="I2955" i="5" s="1"/>
  <c r="F2956" i="5"/>
  <c r="F2957" i="5"/>
  <c r="F2958" i="5"/>
  <c r="H2958" i="5" s="1"/>
  <c r="I2958" i="5" s="1"/>
  <c r="F2959" i="5"/>
  <c r="F2960" i="5"/>
  <c r="F2961" i="5"/>
  <c r="F2962" i="5"/>
  <c r="F2963" i="5"/>
  <c r="F2964" i="5"/>
  <c r="F2965" i="5"/>
  <c r="F2966" i="5"/>
  <c r="H2966" i="5" s="1"/>
  <c r="I2966" i="5" s="1"/>
  <c r="F2967" i="5"/>
  <c r="H2967" i="5"/>
  <c r="I2967" i="5" s="1"/>
  <c r="F2968" i="5"/>
  <c r="F2969" i="5"/>
  <c r="H2969" i="5" s="1"/>
  <c r="I2969" i="5" s="1"/>
  <c r="F2970" i="5"/>
  <c r="H2970" i="5" s="1"/>
  <c r="I2970" i="5" s="1"/>
  <c r="F2971" i="5"/>
  <c r="F2972" i="5"/>
  <c r="F2973" i="5"/>
  <c r="F2974" i="5"/>
  <c r="F2975" i="5"/>
  <c r="F2976" i="5"/>
  <c r="F2977" i="5"/>
  <c r="F2978" i="5"/>
  <c r="H2978" i="5" s="1"/>
  <c r="I2978" i="5" s="1"/>
  <c r="F2979" i="5"/>
  <c r="H2979" i="5" s="1"/>
  <c r="I2979" i="5" s="1"/>
  <c r="F2980" i="5"/>
  <c r="F2981" i="5"/>
  <c r="F2982" i="5"/>
  <c r="H2982" i="5" s="1"/>
  <c r="I2982" i="5" s="1"/>
  <c r="F2983" i="5"/>
  <c r="F2984" i="5"/>
  <c r="F2985" i="5"/>
  <c r="F2986" i="5"/>
  <c r="F2987" i="5"/>
  <c r="F2988" i="5"/>
  <c r="F2989" i="5"/>
  <c r="F2990" i="5"/>
  <c r="H2990" i="5"/>
  <c r="I2990" i="5" s="1"/>
  <c r="F2991" i="5"/>
  <c r="H2991" i="5"/>
  <c r="I2991" i="5" s="1"/>
  <c r="F2992" i="5"/>
  <c r="F2993" i="5"/>
  <c r="F2994" i="5"/>
  <c r="H2994" i="5" s="1"/>
  <c r="I2994" i="5" s="1"/>
  <c r="F2995" i="5"/>
  <c r="F2996" i="5"/>
  <c r="F2997" i="5"/>
  <c r="F2998" i="5"/>
  <c r="F2999" i="5"/>
  <c r="F3000" i="5"/>
  <c r="F3001" i="5"/>
  <c r="F3002" i="5"/>
  <c r="H3002" i="5" s="1"/>
  <c r="I3002" i="5" s="1"/>
  <c r="F3003" i="5"/>
  <c r="H3003" i="5"/>
  <c r="I3003" i="5" s="1"/>
  <c r="F3004" i="5"/>
  <c r="F3005" i="5"/>
  <c r="F3006" i="5"/>
  <c r="H3006" i="5" s="1"/>
  <c r="I3006" i="5" s="1"/>
  <c r="F3007" i="5"/>
  <c r="F3008" i="5"/>
  <c r="F3009" i="5"/>
  <c r="F3010" i="5"/>
  <c r="F3011" i="5"/>
  <c r="F3012" i="5"/>
  <c r="F3013" i="5"/>
  <c r="F3014" i="5"/>
  <c r="H3014" i="5" s="1"/>
  <c r="I3014" i="5" s="1"/>
  <c r="F3015" i="5"/>
  <c r="H3015" i="5" s="1"/>
  <c r="I3015" i="5" s="1"/>
  <c r="F3016" i="5"/>
  <c r="F3017" i="5"/>
  <c r="F3018" i="5"/>
  <c r="H3018" i="5" s="1"/>
  <c r="I3018" i="5" s="1"/>
  <c r="F3019" i="5"/>
  <c r="F3020" i="5"/>
  <c r="F3021" i="5"/>
  <c r="F3022" i="5"/>
  <c r="F3023" i="5"/>
  <c r="F3024" i="5"/>
  <c r="F3025" i="5"/>
  <c r="F3026" i="5"/>
  <c r="H3026" i="5"/>
  <c r="I3026" i="5" s="1"/>
  <c r="F3027" i="5"/>
  <c r="F3028" i="5"/>
  <c r="F3029" i="5"/>
  <c r="F3030" i="5"/>
  <c r="H3030" i="5" s="1"/>
  <c r="I3030" i="5" s="1"/>
  <c r="F3031" i="5"/>
  <c r="F3032" i="5"/>
  <c r="F3033" i="5"/>
  <c r="H3033" i="5"/>
  <c r="I3033" i="5" s="1"/>
  <c r="F3034" i="5"/>
  <c r="F3035" i="5"/>
  <c r="F3036" i="5"/>
  <c r="F3037" i="5"/>
  <c r="F3038" i="5"/>
  <c r="H3038" i="5" s="1"/>
  <c r="I3038" i="5" s="1"/>
  <c r="F3039" i="5"/>
  <c r="H3039" i="5"/>
  <c r="I3039" i="5" s="1"/>
  <c r="F3040" i="5"/>
  <c r="H3040" i="5" s="1"/>
  <c r="I3040" i="5" s="1"/>
  <c r="F3041" i="5"/>
  <c r="F3042" i="5"/>
  <c r="H3042" i="5" s="1"/>
  <c r="I3042" i="5" s="1"/>
  <c r="F3043" i="5"/>
  <c r="F3044" i="5"/>
  <c r="F3045" i="5"/>
  <c r="F3046" i="5"/>
  <c r="F3047" i="5"/>
  <c r="F3048" i="5"/>
  <c r="F3049" i="5"/>
  <c r="F3050" i="5"/>
  <c r="H3050" i="5" s="1"/>
  <c r="I3050" i="5" s="1"/>
  <c r="F3051" i="5"/>
  <c r="H3051" i="5" s="1"/>
  <c r="I3051" i="5" s="1"/>
  <c r="F3052" i="5"/>
  <c r="H3052" i="5" s="1"/>
  <c r="I3052" i="5" s="1"/>
  <c r="F3053" i="5"/>
  <c r="F3054" i="5"/>
  <c r="H3054" i="5" s="1"/>
  <c r="I3054" i="5" s="1"/>
  <c r="F3055" i="5"/>
  <c r="F3056" i="5"/>
  <c r="F3057" i="5"/>
  <c r="F3058" i="5"/>
  <c r="F3059" i="5"/>
  <c r="F3060" i="5"/>
  <c r="F3061" i="5"/>
  <c r="F3062" i="5"/>
  <c r="H3062" i="5"/>
  <c r="I3062" i="5" s="1"/>
  <c r="F3063" i="5"/>
  <c r="F3064" i="5"/>
  <c r="H3064" i="5" s="1"/>
  <c r="I3064" i="5" s="1"/>
  <c r="F3065" i="5"/>
  <c r="F3066" i="5"/>
  <c r="H3066" i="5"/>
  <c r="I3066" i="5" s="1"/>
  <c r="F3067" i="5"/>
  <c r="F3068" i="5"/>
  <c r="F3069" i="5"/>
  <c r="F3070" i="5"/>
  <c r="F3071" i="5"/>
  <c r="F3072" i="5"/>
  <c r="F3073" i="5"/>
  <c r="F3074" i="5"/>
  <c r="H3074" i="5" s="1"/>
  <c r="I3074" i="5" s="1"/>
  <c r="F3075" i="5"/>
  <c r="H3075" i="5" s="1"/>
  <c r="I3075" i="5" s="1"/>
  <c r="F3076" i="5"/>
  <c r="H3076" i="5"/>
  <c r="I3076" i="5" s="1"/>
  <c r="F3077" i="5"/>
  <c r="F3078" i="5"/>
  <c r="H3078" i="5"/>
  <c r="I3078" i="5" s="1"/>
  <c r="F3079" i="5"/>
  <c r="F3080" i="5"/>
  <c r="F3081" i="5"/>
  <c r="F3082" i="5"/>
  <c r="F3083" i="5"/>
  <c r="F3084" i="5"/>
  <c r="F3085" i="5"/>
  <c r="F3086" i="5"/>
  <c r="H3086" i="5" s="1"/>
  <c r="I3086" i="5" s="1"/>
  <c r="F3087" i="5"/>
  <c r="H3087" i="5" s="1"/>
  <c r="I3087" i="5" s="1"/>
  <c r="F3088" i="5"/>
  <c r="F3089" i="5"/>
  <c r="F3090" i="5"/>
  <c r="H3090" i="5" s="1"/>
  <c r="I3090" i="5" s="1"/>
  <c r="F3091" i="5"/>
  <c r="F3092" i="5"/>
  <c r="F3093" i="5"/>
  <c r="F3094" i="5"/>
  <c r="F3095" i="5"/>
  <c r="F3096" i="5"/>
  <c r="F3097" i="5"/>
  <c r="F3098" i="5"/>
  <c r="H3098" i="5"/>
  <c r="I3098" i="5" s="1"/>
  <c r="F3099" i="5"/>
  <c r="H3099" i="5"/>
  <c r="I3099" i="5" s="1"/>
  <c r="F3100" i="5"/>
  <c r="F3101" i="5"/>
  <c r="F3102" i="5"/>
  <c r="H3102" i="5"/>
  <c r="I3102" i="5" s="1"/>
  <c r="F3103" i="5"/>
  <c r="F3104" i="5"/>
  <c r="F3105" i="5"/>
  <c r="F3106" i="5"/>
  <c r="F3107" i="5"/>
  <c r="F3108" i="5"/>
  <c r="F3109" i="5"/>
  <c r="F3110" i="5"/>
  <c r="H3110" i="5" s="1"/>
  <c r="I3110" i="5" s="1"/>
  <c r="F3111" i="5"/>
  <c r="F3112" i="5"/>
  <c r="F3113" i="5"/>
  <c r="F3114" i="5"/>
  <c r="H3114" i="5"/>
  <c r="I3114" i="5" s="1"/>
  <c r="F3115" i="5"/>
  <c r="F3116" i="5"/>
  <c r="F3117" i="5"/>
  <c r="F3118" i="5"/>
  <c r="F3119" i="5"/>
  <c r="F3120" i="5"/>
  <c r="F3121" i="5"/>
  <c r="F3122" i="5"/>
  <c r="H3122" i="5" s="1"/>
  <c r="I3122" i="5" s="1"/>
  <c r="F3123" i="5"/>
  <c r="F3124" i="5"/>
  <c r="F3125" i="5"/>
  <c r="F3126" i="5"/>
  <c r="H3126" i="5" s="1"/>
  <c r="I3126" i="5" s="1"/>
  <c r="F3127" i="5"/>
  <c r="F3128" i="5"/>
  <c r="F3129" i="5"/>
  <c r="F3130" i="5"/>
  <c r="F3131" i="5"/>
  <c r="F3132" i="5"/>
  <c r="F3133" i="5"/>
  <c r="F3134" i="5"/>
  <c r="H3134" i="5"/>
  <c r="I3134" i="5" s="1"/>
  <c r="F3135" i="5"/>
  <c r="H3135" i="5"/>
  <c r="I3135" i="5" s="1"/>
  <c r="F3136" i="5"/>
  <c r="F3137" i="5"/>
  <c r="F3138" i="5"/>
  <c r="H3138" i="5"/>
  <c r="I3138" i="5" s="1"/>
  <c r="F3139" i="5"/>
  <c r="F3140" i="5"/>
  <c r="F3141" i="5"/>
  <c r="F3142" i="5"/>
  <c r="F3143" i="5"/>
  <c r="F3144" i="5"/>
  <c r="F3145" i="5"/>
  <c r="F3146" i="5"/>
  <c r="H3146" i="5" s="1"/>
  <c r="I3146" i="5" s="1"/>
  <c r="F3147" i="5"/>
  <c r="H3147" i="5" s="1"/>
  <c r="I3147" i="5" s="1"/>
  <c r="F3148" i="5"/>
  <c r="F3149" i="5"/>
  <c r="F3150" i="5"/>
  <c r="H3150" i="5"/>
  <c r="I3150" i="5" s="1"/>
  <c r="F3151" i="5"/>
  <c r="H3151" i="5" s="1"/>
  <c r="I3151" i="5" s="1"/>
  <c r="F3152" i="5"/>
  <c r="F3153" i="5"/>
  <c r="F3154" i="5"/>
  <c r="F3155" i="5"/>
  <c r="F3156" i="5"/>
  <c r="F3157" i="5"/>
  <c r="F3158" i="5"/>
  <c r="H3158" i="5" s="1"/>
  <c r="I3158" i="5" s="1"/>
  <c r="F3159" i="5"/>
  <c r="F3160" i="5"/>
  <c r="F3161" i="5"/>
  <c r="F3162" i="5"/>
  <c r="H3162" i="5" s="1"/>
  <c r="I3162" i="5" s="1"/>
  <c r="F3163" i="5"/>
  <c r="H3163" i="5" s="1"/>
  <c r="I3163" i="5" s="1"/>
  <c r="F3164" i="5"/>
  <c r="F3165" i="5"/>
  <c r="F3166" i="5"/>
  <c r="F3167" i="5"/>
  <c r="F3168" i="5"/>
  <c r="F3169" i="5"/>
  <c r="F3170" i="5"/>
  <c r="H3170" i="5"/>
  <c r="I3170" i="5" s="1"/>
  <c r="F3171" i="5"/>
  <c r="H3171" i="5"/>
  <c r="I3171" i="5" s="1"/>
  <c r="F3172" i="5"/>
  <c r="F3173" i="5"/>
  <c r="H3173" i="5" s="1"/>
  <c r="I3173" i="5" s="1"/>
  <c r="F3174" i="5"/>
  <c r="H3174" i="5"/>
  <c r="I3174" i="5" s="1"/>
  <c r="F3175" i="5"/>
  <c r="F3176" i="5"/>
  <c r="F3177" i="5"/>
  <c r="F3178" i="5"/>
  <c r="F3179" i="5"/>
  <c r="F3180" i="5"/>
  <c r="F3181" i="5"/>
  <c r="F3182" i="5"/>
  <c r="H3182" i="5" s="1"/>
  <c r="I3182" i="5" s="1"/>
  <c r="F3183" i="5"/>
  <c r="H3183" i="5"/>
  <c r="I3183" i="5" s="1"/>
  <c r="F3184" i="5"/>
  <c r="F3185" i="5"/>
  <c r="F3186" i="5"/>
  <c r="H3186" i="5"/>
  <c r="I3186" i="5" s="1"/>
  <c r="F3187" i="5"/>
  <c r="F3188" i="5"/>
  <c r="F3189" i="5"/>
  <c r="F3190" i="5"/>
  <c r="F3191" i="5"/>
  <c r="F3192" i="5"/>
  <c r="F3193" i="5"/>
  <c r="F3194" i="5"/>
  <c r="H3194" i="5" s="1"/>
  <c r="I3194" i="5" s="1"/>
  <c r="F3195" i="5"/>
  <c r="H3195" i="5" s="1"/>
  <c r="I3195" i="5" s="1"/>
  <c r="F3196" i="5"/>
  <c r="F3197" i="5"/>
  <c r="F3198" i="5"/>
  <c r="H3198" i="5" s="1"/>
  <c r="I3198" i="5" s="1"/>
  <c r="F3199" i="5"/>
  <c r="F3200" i="5"/>
  <c r="F3201" i="5"/>
  <c r="F3202" i="5"/>
  <c r="F3203" i="5"/>
  <c r="F3204" i="5"/>
  <c r="F3205" i="5"/>
  <c r="F3206" i="5"/>
  <c r="H3206" i="5"/>
  <c r="I3206" i="5" s="1"/>
  <c r="F3207" i="5"/>
  <c r="F3208" i="5"/>
  <c r="F3209" i="5"/>
  <c r="F3210" i="5"/>
  <c r="H3210" i="5"/>
  <c r="I3210" i="5" s="1"/>
  <c r="F3211" i="5"/>
  <c r="F3212" i="5"/>
  <c r="F3213" i="5"/>
  <c r="F3214" i="5"/>
  <c r="F3215" i="5"/>
  <c r="F3216" i="5"/>
  <c r="F3217" i="5"/>
  <c r="F3218" i="5"/>
  <c r="H3218" i="5" s="1"/>
  <c r="I3218" i="5" s="1"/>
  <c r="F3219" i="5"/>
  <c r="F3220" i="5"/>
  <c r="F3221" i="5"/>
  <c r="F3222" i="5"/>
  <c r="H3222" i="5"/>
  <c r="I3222" i="5" s="1"/>
  <c r="F3223" i="5"/>
  <c r="F3224" i="5"/>
  <c r="F3225" i="5"/>
  <c r="F3226" i="5"/>
  <c r="F3227" i="5"/>
  <c r="F3228" i="5"/>
  <c r="F3229" i="5"/>
  <c r="F3230" i="5"/>
  <c r="H3230" i="5" s="1"/>
  <c r="I3230" i="5" s="1"/>
  <c r="F3231" i="5"/>
  <c r="H3231" i="5" s="1"/>
  <c r="I3231" i="5" s="1"/>
  <c r="F3232" i="5"/>
  <c r="F3233" i="5"/>
  <c r="F3234" i="5"/>
  <c r="H3234" i="5" s="1"/>
  <c r="I3234" i="5" s="1"/>
  <c r="F3235" i="5"/>
  <c r="F3236" i="5"/>
  <c r="F3237" i="5"/>
  <c r="F3238" i="5"/>
  <c r="F3239" i="5"/>
  <c r="F3240" i="5"/>
  <c r="F3241" i="5"/>
  <c r="F3242" i="5"/>
  <c r="H3242" i="5"/>
  <c r="I3242" i="5" s="1"/>
  <c r="F3243" i="5"/>
  <c r="H3243" i="5"/>
  <c r="I3243" i="5" s="1"/>
  <c r="F3244" i="5"/>
  <c r="F3245" i="5"/>
  <c r="F3246" i="5"/>
  <c r="H3246" i="5"/>
  <c r="I3246" i="5" s="1"/>
  <c r="F3247" i="5"/>
  <c r="F3248" i="5"/>
  <c r="F3249" i="5"/>
  <c r="F3250" i="5"/>
  <c r="F3251" i="5"/>
  <c r="F3252" i="5"/>
  <c r="F3253" i="5"/>
  <c r="F3254" i="5"/>
  <c r="H3254" i="5" s="1"/>
  <c r="I3254" i="5" s="1"/>
  <c r="F3255" i="5"/>
  <c r="H3255" i="5"/>
  <c r="I3255" i="5" s="1"/>
  <c r="F3256" i="5"/>
  <c r="F3257" i="5"/>
  <c r="H3257" i="5" s="1"/>
  <c r="I3257" i="5" s="1"/>
  <c r="F3258" i="5"/>
  <c r="H3258" i="5"/>
  <c r="I3258" i="5" s="1"/>
  <c r="F3259" i="5"/>
  <c r="F3260" i="5"/>
  <c r="F3261" i="5"/>
  <c r="F3262" i="5"/>
  <c r="F3263" i="5"/>
  <c r="F3264" i="5"/>
  <c r="F3265" i="5"/>
  <c r="F3266" i="5"/>
  <c r="H3266" i="5" s="1"/>
  <c r="I3266" i="5" s="1"/>
  <c r="F3267" i="5"/>
  <c r="H3267" i="5" s="1"/>
  <c r="I3267" i="5" s="1"/>
  <c r="F3268" i="5"/>
  <c r="F3269" i="5"/>
  <c r="F3270" i="5"/>
  <c r="H3270" i="5" s="1"/>
  <c r="I3270" i="5" s="1"/>
  <c r="F3271" i="5"/>
  <c r="F3272" i="5"/>
  <c r="F3273" i="5"/>
  <c r="F3274" i="5"/>
  <c r="F3275" i="5"/>
  <c r="F3276" i="5"/>
  <c r="F3277" i="5"/>
  <c r="F3278" i="5"/>
  <c r="H3278" i="5"/>
  <c r="I3278" i="5" s="1"/>
  <c r="F3279" i="5"/>
  <c r="H3279" i="5"/>
  <c r="I3279" i="5" s="1"/>
  <c r="F3280" i="5"/>
  <c r="F3281" i="5"/>
  <c r="F3282" i="5"/>
  <c r="H3282" i="5"/>
  <c r="I3282" i="5" s="1"/>
  <c r="F3283" i="5"/>
  <c r="F3284" i="5"/>
  <c r="F3285" i="5"/>
  <c r="F3286" i="5"/>
  <c r="F3287" i="5"/>
  <c r="F3288" i="5"/>
  <c r="F3289" i="5"/>
  <c r="F3290" i="5"/>
  <c r="H3290" i="5" s="1"/>
  <c r="I3290" i="5" s="1"/>
  <c r="F3291" i="5"/>
  <c r="H3291" i="5" s="1"/>
  <c r="I3291" i="5" s="1"/>
  <c r="F3292" i="5"/>
  <c r="F3293" i="5"/>
  <c r="F3294" i="5"/>
  <c r="H3294" i="5"/>
  <c r="I3294" i="5" s="1"/>
  <c r="F3295" i="5"/>
  <c r="F3296" i="5"/>
  <c r="F3297" i="5"/>
  <c r="F3298" i="5"/>
  <c r="F3299" i="5"/>
  <c r="F3300" i="5"/>
  <c r="F3301" i="5"/>
  <c r="F3302" i="5"/>
  <c r="H3302" i="5" s="1"/>
  <c r="I3302" i="5" s="1"/>
  <c r="F3303" i="5"/>
  <c r="H3303" i="5" s="1"/>
  <c r="I3303" i="5" s="1"/>
  <c r="F3304" i="5"/>
  <c r="F3305" i="5"/>
  <c r="F3306" i="5"/>
  <c r="H3306" i="5" s="1"/>
  <c r="I3306" i="5" s="1"/>
  <c r="F3307" i="5"/>
  <c r="F3308" i="5"/>
  <c r="F3309" i="5"/>
  <c r="F3310" i="5"/>
  <c r="F3311" i="5"/>
  <c r="F3312" i="5"/>
  <c r="F3313" i="5"/>
  <c r="F3314" i="5"/>
  <c r="H3314" i="5"/>
  <c r="I3314" i="5" s="1"/>
  <c r="F3315" i="5"/>
  <c r="H3315" i="5"/>
  <c r="I3315" i="5" s="1"/>
  <c r="F3316" i="5"/>
  <c r="F3317" i="5"/>
  <c r="F3318" i="5"/>
  <c r="H3318" i="5"/>
  <c r="I3318" i="5" s="1"/>
  <c r="F3319" i="5"/>
  <c r="F3320" i="5"/>
  <c r="F3321" i="5"/>
  <c r="F3322" i="5"/>
  <c r="F3323" i="5"/>
  <c r="F3324" i="5"/>
  <c r="F3325" i="5"/>
  <c r="F3326" i="5"/>
  <c r="H3326" i="5" s="1"/>
  <c r="I3326" i="5" s="1"/>
  <c r="F3327" i="5"/>
  <c r="H3327" i="5" s="1"/>
  <c r="I3327" i="5" s="1"/>
  <c r="F3328" i="5"/>
  <c r="F3329" i="5"/>
  <c r="F3330" i="5"/>
  <c r="H3330" i="5"/>
  <c r="I3330" i="5" s="1"/>
  <c r="F3331" i="5"/>
  <c r="F3332" i="5"/>
  <c r="F3333" i="5"/>
  <c r="F3334" i="5"/>
  <c r="F3335" i="5"/>
  <c r="F3336" i="5"/>
  <c r="F3337" i="5"/>
  <c r="F3338" i="5"/>
  <c r="H3338" i="5" s="1"/>
  <c r="I3338" i="5" s="1"/>
  <c r="F3339" i="5"/>
  <c r="F3340" i="5"/>
  <c r="H3340" i="5" s="1"/>
  <c r="I3340" i="5" s="1"/>
  <c r="F3341" i="5"/>
  <c r="F3342" i="5"/>
  <c r="H3342" i="5" s="1"/>
  <c r="I3342" i="5" s="1"/>
  <c r="F3343" i="5"/>
  <c r="F3344" i="5"/>
  <c r="F3345" i="5"/>
  <c r="F3346" i="5"/>
  <c r="F3347" i="5"/>
  <c r="F3348" i="5"/>
  <c r="F3349" i="5"/>
  <c r="F3350" i="5"/>
  <c r="H3350" i="5"/>
  <c r="I3350" i="5" s="1"/>
  <c r="F3351" i="5"/>
  <c r="H3351" i="5"/>
  <c r="I3351" i="5" s="1"/>
  <c r="F3352" i="5"/>
  <c r="F3353" i="5"/>
  <c r="F3354" i="5"/>
  <c r="H3354" i="5"/>
  <c r="I3354" i="5" s="1"/>
  <c r="F3355" i="5"/>
  <c r="F3356" i="5"/>
  <c r="F3357" i="5"/>
  <c r="F3358" i="5"/>
  <c r="F3359" i="5"/>
  <c r="F3360" i="5"/>
  <c r="F3361" i="5"/>
  <c r="F3362" i="5"/>
  <c r="H3362" i="5"/>
  <c r="I3362" i="5" s="1"/>
  <c r="F3363" i="5"/>
  <c r="H3363" i="5"/>
  <c r="I3363" i="5" s="1"/>
  <c r="F3364" i="5"/>
  <c r="F3365" i="5"/>
  <c r="F3366" i="5"/>
  <c r="H3366" i="5" s="1"/>
  <c r="I3366" i="5" s="1"/>
  <c r="F3367" i="5"/>
  <c r="F3368" i="5"/>
  <c r="F3369" i="5"/>
  <c r="F3370" i="5"/>
  <c r="F3371" i="5"/>
  <c r="F3372" i="5"/>
  <c r="F3373" i="5"/>
  <c r="F3374" i="5"/>
  <c r="H3374" i="5" s="1"/>
  <c r="I3374" i="5" s="1"/>
  <c r="F3375" i="5"/>
  <c r="H3375" i="5"/>
  <c r="I3375" i="5" s="1"/>
  <c r="F3376" i="5"/>
  <c r="F3377" i="5"/>
  <c r="F3378" i="5"/>
  <c r="H3378" i="5" s="1"/>
  <c r="I3378" i="5" s="1"/>
  <c r="F3379" i="5"/>
  <c r="H3379" i="5" s="1"/>
  <c r="I3379" i="5" s="1"/>
  <c r="F3380" i="5"/>
  <c r="F3381" i="5"/>
  <c r="F3382" i="5"/>
  <c r="F3383" i="5"/>
  <c r="F3384" i="5"/>
  <c r="F3385" i="5"/>
  <c r="F3386" i="5"/>
  <c r="H3386" i="5"/>
  <c r="I3386" i="5" s="1"/>
  <c r="F3387" i="5"/>
  <c r="H3387" i="5"/>
  <c r="I3387" i="5" s="1"/>
  <c r="F3388" i="5"/>
  <c r="F3389" i="5"/>
  <c r="F3390" i="5"/>
  <c r="H3390" i="5"/>
  <c r="I3390" i="5" s="1"/>
  <c r="F3391" i="5"/>
  <c r="F3392" i="5"/>
  <c r="F3393" i="5"/>
  <c r="F3394" i="5"/>
  <c r="F3395" i="5"/>
  <c r="F3396" i="5"/>
  <c r="F3397" i="5"/>
  <c r="F3398" i="5"/>
  <c r="H3398" i="5"/>
  <c r="I3398" i="5" s="1"/>
  <c r="F3399" i="5"/>
  <c r="F3400" i="5"/>
  <c r="F3401" i="5"/>
  <c r="F3402" i="5"/>
  <c r="H3402" i="5" s="1"/>
  <c r="I3402" i="5" s="1"/>
  <c r="F3403" i="5"/>
  <c r="F3404" i="5"/>
  <c r="F3405" i="5"/>
  <c r="F3406" i="5"/>
  <c r="F3407" i="5"/>
  <c r="F3408" i="5"/>
  <c r="F3409" i="5"/>
  <c r="F3410" i="5"/>
  <c r="H3410" i="5"/>
  <c r="I3410" i="5" s="1"/>
  <c r="F3411" i="5"/>
  <c r="H3411" i="5"/>
  <c r="I3411" i="5" s="1"/>
  <c r="F3412" i="5"/>
  <c r="F3413" i="5"/>
  <c r="F3414" i="5"/>
  <c r="H3414" i="5" s="1"/>
  <c r="I3414" i="5" s="1"/>
  <c r="F3415" i="5"/>
  <c r="F3416" i="5"/>
  <c r="F3417" i="5"/>
  <c r="F3418" i="5"/>
  <c r="F3419" i="5"/>
  <c r="F3420" i="5"/>
  <c r="F3421" i="5"/>
  <c r="F3422" i="5"/>
  <c r="H3422" i="5"/>
  <c r="I3422" i="5" s="1"/>
  <c r="F3423" i="5"/>
  <c r="H3423" i="5"/>
  <c r="I3423" i="5" s="1"/>
  <c r="F3424" i="5"/>
  <c r="H3424" i="5"/>
  <c r="I3424" i="5" s="1"/>
  <c r="F3425" i="5"/>
  <c r="F3426" i="5"/>
  <c r="H3426" i="5" s="1"/>
  <c r="I3426" i="5" s="1"/>
  <c r="F3427" i="5"/>
  <c r="F3428" i="5"/>
  <c r="F3429" i="5"/>
  <c r="F3430" i="5"/>
  <c r="F3431" i="5"/>
  <c r="F3432" i="5"/>
  <c r="F3433" i="5"/>
  <c r="F3434" i="5"/>
  <c r="H3434" i="5"/>
  <c r="I3434" i="5" s="1"/>
  <c r="F3435" i="5"/>
  <c r="F3436" i="5"/>
  <c r="F3437" i="5"/>
  <c r="F3438" i="5"/>
  <c r="H3438" i="5" s="1"/>
  <c r="I3438" i="5" s="1"/>
  <c r="F3439" i="5"/>
  <c r="H3439" i="5" s="1"/>
  <c r="I3439" i="5" s="1"/>
  <c r="F3440" i="5"/>
  <c r="F3441" i="5"/>
  <c r="F3442" i="5"/>
  <c r="F3443" i="5"/>
  <c r="F3444" i="5"/>
  <c r="F3445" i="5"/>
  <c r="F3446" i="5"/>
  <c r="H3446" i="5" s="1"/>
  <c r="I3446" i="5" s="1"/>
  <c r="F3447" i="5"/>
  <c r="F3448" i="5"/>
  <c r="F3449" i="5"/>
  <c r="H3449" i="5"/>
  <c r="I3449" i="5" s="1"/>
  <c r="F3450" i="5"/>
  <c r="H3450" i="5" s="1"/>
  <c r="I3450" i="5" s="1"/>
  <c r="F3451" i="5"/>
  <c r="H3451" i="5" s="1"/>
  <c r="I3451" i="5" s="1"/>
  <c r="F3452" i="5"/>
  <c r="F3453" i="5"/>
  <c r="F3454" i="5"/>
  <c r="F3455" i="5"/>
  <c r="F3456" i="5"/>
  <c r="F3457" i="5"/>
  <c r="F3458" i="5"/>
  <c r="H3458" i="5" s="1"/>
  <c r="I3458" i="5" s="1"/>
  <c r="F3459" i="5"/>
  <c r="H3459" i="5"/>
  <c r="I3459" i="5" s="1"/>
  <c r="F3460" i="5"/>
  <c r="F3461" i="5"/>
  <c r="F3462" i="5"/>
  <c r="H3462" i="5"/>
  <c r="I3462" i="5" s="1"/>
  <c r="F3463" i="5"/>
  <c r="F3464" i="5"/>
  <c r="F3465" i="5"/>
  <c r="F3466" i="5"/>
  <c r="F3467" i="5"/>
  <c r="F3468" i="5"/>
  <c r="F3469" i="5"/>
  <c r="F3470" i="5"/>
  <c r="H3470" i="5" s="1"/>
  <c r="I3470" i="5" s="1"/>
  <c r="F3471" i="5"/>
  <c r="H3471" i="5"/>
  <c r="I3471" i="5" s="1"/>
  <c r="F3472" i="5"/>
  <c r="F3473" i="5"/>
  <c r="F3474" i="5"/>
  <c r="H3474" i="5"/>
  <c r="I3474" i="5" s="1"/>
  <c r="F3475" i="5"/>
  <c r="F3476" i="5"/>
  <c r="F3477" i="5"/>
  <c r="F3478" i="5"/>
  <c r="F3479" i="5"/>
  <c r="F3480" i="5"/>
  <c r="F3481" i="5"/>
  <c r="F3482" i="5"/>
  <c r="H3482" i="5" s="1"/>
  <c r="I3482" i="5" s="1"/>
  <c r="F3483" i="5"/>
  <c r="H3483" i="5"/>
  <c r="I3483" i="5" s="1"/>
  <c r="F3484" i="5"/>
  <c r="F3485" i="5"/>
  <c r="F3486" i="5"/>
  <c r="H3486" i="5"/>
  <c r="I3486" i="5" s="1"/>
  <c r="F3487" i="5"/>
  <c r="F3488" i="5"/>
  <c r="F3489" i="5"/>
  <c r="F3490" i="5"/>
  <c r="F3491" i="5"/>
  <c r="F3492" i="5"/>
  <c r="F3493" i="5"/>
  <c r="F3494" i="5"/>
  <c r="H3494" i="5" s="1"/>
  <c r="I3494" i="5" s="1"/>
  <c r="F3495" i="5"/>
  <c r="H3495" i="5"/>
  <c r="I3495" i="5" s="1"/>
  <c r="F3496" i="5"/>
  <c r="F3497" i="5"/>
  <c r="F3498" i="5"/>
  <c r="H3498" i="5"/>
  <c r="I3498" i="5" s="1"/>
  <c r="F3499" i="5"/>
  <c r="F3500" i="5"/>
  <c r="F3501" i="5"/>
  <c r="F3502" i="5"/>
  <c r="F3503" i="5"/>
  <c r="F3504" i="5"/>
  <c r="F3505" i="5"/>
  <c r="F3506" i="5"/>
  <c r="H3506" i="5" s="1"/>
  <c r="I3506" i="5" s="1"/>
  <c r="F3507" i="5"/>
  <c r="F3508" i="5"/>
  <c r="F3509" i="5"/>
  <c r="F3510" i="5"/>
  <c r="H3510" i="5"/>
  <c r="I3510" i="5" s="1"/>
  <c r="F3511" i="5"/>
  <c r="F3512" i="5"/>
  <c r="F3513" i="5"/>
  <c r="F3514" i="5"/>
  <c r="F3515" i="5"/>
  <c r="F3516" i="5"/>
  <c r="F3517" i="5"/>
  <c r="F3518" i="5"/>
  <c r="H3518" i="5" s="1"/>
  <c r="I3518" i="5" s="1"/>
  <c r="F3519" i="5"/>
  <c r="H3519" i="5"/>
  <c r="I3519" i="5" s="1"/>
  <c r="F3520" i="5"/>
  <c r="F3521" i="5"/>
  <c r="F3522" i="5"/>
  <c r="H3522" i="5"/>
  <c r="I3522" i="5" s="1"/>
  <c r="F3523" i="5"/>
  <c r="F3524" i="5"/>
  <c r="F3525" i="5"/>
  <c r="F3526" i="5"/>
  <c r="F3527" i="5"/>
  <c r="F3528" i="5"/>
  <c r="F3529" i="5"/>
  <c r="F3530" i="5"/>
  <c r="H3530" i="5" s="1"/>
  <c r="I3530" i="5" s="1"/>
  <c r="F3531" i="5"/>
  <c r="H3531" i="5" s="1"/>
  <c r="I3531" i="5" s="1"/>
  <c r="F3532" i="5"/>
  <c r="F3533" i="5"/>
  <c r="F3534" i="5"/>
  <c r="H3534" i="5"/>
  <c r="I3534" i="5" s="1"/>
  <c r="F3535" i="5"/>
  <c r="F3536" i="5"/>
  <c r="F3537" i="5"/>
  <c r="F3538" i="5"/>
  <c r="F3539" i="5"/>
  <c r="F3540" i="5"/>
  <c r="F3541" i="5"/>
  <c r="F3542" i="5"/>
  <c r="H3542" i="5" s="1"/>
  <c r="I3542" i="5" s="1"/>
  <c r="F3543" i="5"/>
  <c r="F3544" i="5"/>
  <c r="F3545" i="5"/>
  <c r="F3546" i="5"/>
  <c r="H3546" i="5"/>
  <c r="I3546" i="5" s="1"/>
  <c r="F3547" i="5"/>
  <c r="F3548" i="5"/>
  <c r="F3549" i="5"/>
  <c r="F3550" i="5"/>
  <c r="F3551" i="5"/>
  <c r="F3552" i="5"/>
  <c r="F3553" i="5"/>
  <c r="F3554" i="5"/>
  <c r="H3554" i="5" s="1"/>
  <c r="I3554" i="5" s="1"/>
  <c r="F3555" i="5"/>
  <c r="F3556" i="5"/>
  <c r="H3556" i="5"/>
  <c r="I3556" i="5" s="1"/>
  <c r="F3557" i="5"/>
  <c r="F3558" i="5"/>
  <c r="H3558" i="5"/>
  <c r="I3558" i="5" s="1"/>
  <c r="F3559" i="5"/>
  <c r="F3560" i="5"/>
  <c r="F3561" i="5"/>
  <c r="F3562" i="5"/>
  <c r="F3563" i="5"/>
  <c r="F3564" i="5"/>
  <c r="F3565" i="5"/>
  <c r="F3566" i="5"/>
  <c r="H3566" i="5" s="1"/>
  <c r="I3566" i="5" s="1"/>
  <c r="F3567" i="5"/>
  <c r="H3567" i="5" s="1"/>
  <c r="I3567" i="5" s="1"/>
  <c r="F3568" i="5"/>
  <c r="F3569" i="5"/>
  <c r="F3570" i="5"/>
  <c r="H3570" i="5"/>
  <c r="I3570" i="5" s="1"/>
  <c r="F3571" i="5"/>
  <c r="F3572" i="5"/>
  <c r="F3573" i="5"/>
  <c r="F3574" i="5"/>
  <c r="F3575" i="5"/>
  <c r="F3576" i="5"/>
  <c r="F3577" i="5"/>
  <c r="F3578" i="5"/>
  <c r="H3578" i="5" s="1"/>
  <c r="I3578" i="5" s="1"/>
  <c r="F3579" i="5"/>
  <c r="H3579" i="5" s="1"/>
  <c r="I3579" i="5" s="1"/>
  <c r="F3580" i="5"/>
  <c r="F3581" i="5"/>
  <c r="F3582" i="5"/>
  <c r="H3582" i="5" s="1"/>
  <c r="I3582" i="5" s="1"/>
  <c r="F3583" i="5"/>
  <c r="F3584" i="5"/>
  <c r="F3585" i="5"/>
  <c r="F3586" i="5"/>
  <c r="F3587" i="5"/>
  <c r="F3588" i="5"/>
  <c r="F3589" i="5"/>
  <c r="F3590" i="5"/>
  <c r="H3590" i="5" s="1"/>
  <c r="I3590" i="5" s="1"/>
  <c r="F3591" i="5"/>
  <c r="H3591" i="5" s="1"/>
  <c r="I3591" i="5" s="1"/>
  <c r="F3592" i="5"/>
  <c r="F3593" i="5"/>
  <c r="F3594" i="5"/>
  <c r="H3594" i="5" s="1"/>
  <c r="I3594" i="5" s="1"/>
  <c r="F3595" i="5"/>
  <c r="F3596" i="5"/>
  <c r="H3596" i="5" s="1"/>
  <c r="I3596" i="5" s="1"/>
  <c r="F3597" i="5"/>
  <c r="F3598" i="5"/>
  <c r="F3599" i="5"/>
  <c r="F3600" i="5"/>
  <c r="F3601" i="5"/>
  <c r="F3602" i="5"/>
  <c r="H3602" i="5"/>
  <c r="I3602" i="5" s="1"/>
  <c r="F3603" i="5"/>
  <c r="H3603" i="5" s="1"/>
  <c r="I3603" i="5" s="1"/>
  <c r="F3604" i="5"/>
  <c r="F3605" i="5"/>
  <c r="F3606" i="5"/>
  <c r="H3606" i="5" s="1"/>
  <c r="I3606" i="5" s="1"/>
  <c r="F3607" i="5"/>
  <c r="H3607" i="5" s="1"/>
  <c r="I3607" i="5" s="1"/>
  <c r="F3608" i="5"/>
  <c r="H3608" i="5" s="1"/>
  <c r="I3608" i="5" s="1"/>
  <c r="F3609" i="5"/>
  <c r="F3610" i="5"/>
  <c r="F3611" i="5"/>
  <c r="F3612" i="5"/>
  <c r="F3613" i="5"/>
  <c r="F3614" i="5"/>
  <c r="F3615" i="5"/>
  <c r="F3616" i="5"/>
  <c r="F3617" i="5"/>
  <c r="F3618" i="5"/>
  <c r="H3618" i="5"/>
  <c r="I3618" i="5" s="1"/>
  <c r="F3619" i="5"/>
  <c r="F3620" i="5"/>
  <c r="F3621" i="5"/>
  <c r="F3622" i="5"/>
  <c r="F3623" i="5"/>
  <c r="F3624" i="5"/>
  <c r="F3625" i="5"/>
  <c r="F3626" i="5"/>
  <c r="H3626" i="5"/>
  <c r="I3626" i="5" s="1"/>
  <c r="F3627" i="5"/>
  <c r="H3627" i="5"/>
  <c r="I3627" i="5" s="1"/>
  <c r="F3628" i="5"/>
  <c r="F3629" i="5"/>
  <c r="F3630" i="5"/>
  <c r="H3630" i="5"/>
  <c r="I3630" i="5" s="1"/>
  <c r="F3631" i="5"/>
  <c r="F3632" i="5"/>
  <c r="F3633" i="5"/>
  <c r="F3634" i="5"/>
  <c r="F3635" i="5"/>
  <c r="F3636" i="5"/>
  <c r="F3637" i="5"/>
  <c r="F3638" i="5"/>
  <c r="H3638" i="5" s="1"/>
  <c r="I3638" i="5" s="1"/>
  <c r="F3639" i="5"/>
  <c r="F3640" i="5"/>
  <c r="F3641" i="5"/>
  <c r="F3642" i="5"/>
  <c r="H3642" i="5" s="1"/>
  <c r="I3642" i="5" s="1"/>
  <c r="F3643" i="5"/>
  <c r="F3644" i="5"/>
  <c r="F3645" i="5"/>
  <c r="F3646" i="5"/>
  <c r="F3647" i="5"/>
  <c r="F3648" i="5"/>
  <c r="F3649" i="5"/>
  <c r="F3650" i="5"/>
  <c r="H3650" i="5" s="1"/>
  <c r="I3650" i="5" s="1"/>
  <c r="F3651" i="5"/>
  <c r="F3652" i="5"/>
  <c r="F3653" i="5"/>
  <c r="F3654" i="5"/>
  <c r="H3654" i="5" s="1"/>
  <c r="I3654" i="5" s="1"/>
  <c r="F3655" i="5"/>
  <c r="F3656" i="5"/>
  <c r="F3657" i="5"/>
  <c r="F3658" i="5"/>
  <c r="F3659" i="5"/>
  <c r="F3660" i="5"/>
  <c r="F3661" i="5"/>
  <c r="F3662" i="5"/>
  <c r="H3662" i="5" s="1"/>
  <c r="I3662" i="5" s="1"/>
  <c r="F3663" i="5"/>
  <c r="F3664" i="5"/>
  <c r="F3665" i="5"/>
  <c r="F3666" i="5"/>
  <c r="H3666" i="5" s="1"/>
  <c r="I3666" i="5" s="1"/>
  <c r="F3667" i="5"/>
  <c r="F3668" i="5"/>
  <c r="F3669" i="5"/>
  <c r="F3670" i="5"/>
  <c r="F3671" i="5"/>
  <c r="F3672" i="5"/>
  <c r="F3673" i="5"/>
  <c r="F3674" i="5"/>
  <c r="H3674" i="5"/>
  <c r="I3674" i="5" s="1"/>
  <c r="F3675" i="5"/>
  <c r="H3675" i="5" s="1"/>
  <c r="I3675" i="5" s="1"/>
  <c r="F3676" i="5"/>
  <c r="F3677" i="5"/>
  <c r="F3678" i="5"/>
  <c r="H3678" i="5" s="1"/>
  <c r="I3678" i="5" s="1"/>
  <c r="F3679" i="5"/>
  <c r="F3680" i="5"/>
  <c r="F3681" i="5"/>
  <c r="F3682" i="5"/>
  <c r="F3683" i="5"/>
  <c r="F3684" i="5"/>
  <c r="F3685" i="5"/>
  <c r="F3686" i="5"/>
  <c r="H3686" i="5"/>
  <c r="I3686" i="5" s="1"/>
  <c r="F3687" i="5"/>
  <c r="H3687" i="5"/>
  <c r="I3687" i="5" s="1"/>
  <c r="F3688" i="5"/>
  <c r="F3689" i="5"/>
  <c r="F3690" i="5"/>
  <c r="H3690" i="5"/>
  <c r="I3690" i="5" s="1"/>
  <c r="F3691" i="5"/>
  <c r="F3692" i="5"/>
  <c r="F3693" i="5"/>
  <c r="F3694" i="5"/>
  <c r="F3695" i="5"/>
  <c r="F3696" i="5"/>
  <c r="F3697" i="5"/>
  <c r="F3698" i="5"/>
  <c r="H3698" i="5"/>
  <c r="I3698" i="5" s="1"/>
  <c r="F3699" i="5"/>
  <c r="H3699" i="5"/>
  <c r="I3699" i="5" s="1"/>
  <c r="F3700" i="5"/>
  <c r="F3701" i="5"/>
  <c r="F3702" i="5"/>
  <c r="H3702" i="5"/>
  <c r="I3702" i="5" s="1"/>
  <c r="F3703" i="5"/>
  <c r="F3704" i="5"/>
  <c r="F3705" i="5"/>
  <c r="F3706" i="5"/>
  <c r="F3707" i="5"/>
  <c r="F3708" i="5"/>
  <c r="F3709" i="5"/>
  <c r="F3710" i="5"/>
  <c r="H3710" i="5" s="1"/>
  <c r="I3710" i="5" s="1"/>
  <c r="F3711" i="5"/>
  <c r="F3712" i="5"/>
  <c r="H3712" i="5"/>
  <c r="I3712" i="5" s="1"/>
  <c r="F3713" i="5"/>
  <c r="F3714" i="5"/>
  <c r="H3714" i="5" s="1"/>
  <c r="I3714" i="5" s="1"/>
  <c r="F3715" i="5"/>
  <c r="F3716" i="5"/>
  <c r="F3717" i="5"/>
  <c r="F3718" i="5"/>
  <c r="F3719" i="5"/>
  <c r="F3720" i="5"/>
  <c r="F3721" i="5"/>
  <c r="F3722" i="5"/>
  <c r="H3722" i="5" s="1"/>
  <c r="I3722" i="5" s="1"/>
  <c r="F3723" i="5"/>
  <c r="H3723" i="5" s="1"/>
  <c r="I3723" i="5" s="1"/>
  <c r="F3724" i="5"/>
  <c r="F3725" i="5"/>
  <c r="F3726" i="5"/>
  <c r="H3726" i="5"/>
  <c r="I3726" i="5" s="1"/>
  <c r="F3727" i="5"/>
  <c r="F3728" i="5"/>
  <c r="F3729" i="5"/>
  <c r="F3730" i="5"/>
  <c r="F3731" i="5"/>
  <c r="F3732" i="5"/>
  <c r="F3733" i="5"/>
  <c r="F3734" i="5"/>
  <c r="H3734" i="5"/>
  <c r="I3734" i="5" s="1"/>
  <c r="F3735" i="5"/>
  <c r="H3735" i="5" s="1"/>
  <c r="I3735" i="5" s="1"/>
  <c r="F3736" i="5"/>
  <c r="F3737" i="5"/>
  <c r="F3738" i="5"/>
  <c r="H3738" i="5" s="1"/>
  <c r="I3738" i="5" s="1"/>
  <c r="F3739" i="5"/>
  <c r="F3740" i="5"/>
  <c r="F3741" i="5"/>
  <c r="F3742" i="5"/>
  <c r="F3743" i="5"/>
  <c r="F3744" i="5"/>
  <c r="F3745" i="5"/>
  <c r="F3746" i="5"/>
  <c r="H3746" i="5"/>
  <c r="I3746" i="5" s="1"/>
  <c r="F3747" i="5"/>
  <c r="H3747" i="5"/>
  <c r="I3747" i="5" s="1"/>
  <c r="F3748" i="5"/>
  <c r="H3748" i="5" s="1"/>
  <c r="I3748" i="5" s="1"/>
  <c r="F3749" i="5"/>
  <c r="H3749" i="5" s="1"/>
  <c r="I3749" i="5" s="1"/>
  <c r="F3750" i="5"/>
  <c r="H3750" i="5" s="1"/>
  <c r="I3750" i="5" s="1"/>
  <c r="F3751" i="5"/>
  <c r="H3751" i="5" s="1"/>
  <c r="I3751" i="5" s="1"/>
  <c r="F3752" i="5"/>
  <c r="F3753" i="5"/>
  <c r="F3754" i="5"/>
  <c r="F3755" i="5"/>
  <c r="F3756" i="5"/>
  <c r="F3757" i="5"/>
  <c r="F3758" i="5"/>
  <c r="H3758" i="5" s="1"/>
  <c r="I3758" i="5" s="1"/>
  <c r="F3759" i="5"/>
  <c r="H3759" i="5" s="1"/>
  <c r="I3759" i="5" s="1"/>
  <c r="F3760" i="5"/>
  <c r="F3761" i="5"/>
  <c r="H3761" i="5" s="1"/>
  <c r="I3761" i="5" s="1"/>
  <c r="F3762" i="5"/>
  <c r="H3762" i="5"/>
  <c r="I3762" i="5" s="1"/>
  <c r="F3763" i="5"/>
  <c r="F3764" i="5"/>
  <c r="F3765" i="5"/>
  <c r="F3766" i="5"/>
  <c r="F3767" i="5"/>
  <c r="F3768" i="5"/>
  <c r="F3769" i="5"/>
  <c r="F3770" i="5"/>
  <c r="H3770" i="5"/>
  <c r="I3770" i="5" s="1"/>
  <c r="F3771" i="5"/>
  <c r="H3771" i="5" s="1"/>
  <c r="I3771" i="5" s="1"/>
  <c r="F3772" i="5"/>
  <c r="H3772" i="5" s="1"/>
  <c r="I3772" i="5" s="1"/>
  <c r="F3773" i="5"/>
  <c r="F3774" i="5"/>
  <c r="H3774" i="5" s="1"/>
  <c r="I3774" i="5" s="1"/>
  <c r="F3775" i="5"/>
  <c r="F3776" i="5"/>
  <c r="F3777" i="5"/>
  <c r="F3778" i="5"/>
  <c r="F3779" i="5"/>
  <c r="F3780" i="5"/>
  <c r="F3781" i="5"/>
  <c r="F3782" i="5"/>
  <c r="F3783" i="5"/>
  <c r="H3783" i="5"/>
  <c r="I3783" i="5" s="1"/>
  <c r="F3784" i="5"/>
  <c r="H3784" i="5" s="1"/>
  <c r="I3784" i="5" s="1"/>
  <c r="F3785" i="5"/>
  <c r="F3786" i="5"/>
  <c r="H3786" i="5" s="1"/>
  <c r="I3786" i="5" s="1"/>
  <c r="F3787" i="5"/>
  <c r="F3788" i="5"/>
  <c r="F3789" i="5"/>
  <c r="F3790" i="5"/>
  <c r="F3791" i="5"/>
  <c r="F3792" i="5"/>
  <c r="F3793" i="5"/>
  <c r="F3794" i="5"/>
  <c r="H3794" i="5" s="1"/>
  <c r="I3794" i="5" s="1"/>
  <c r="F3795" i="5"/>
  <c r="H3795" i="5" s="1"/>
  <c r="I3795" i="5" s="1"/>
  <c r="F3796" i="5"/>
  <c r="H3796" i="5" s="1"/>
  <c r="I3796" i="5" s="1"/>
  <c r="F3797" i="5"/>
  <c r="F3798" i="5"/>
  <c r="H3798" i="5"/>
  <c r="I3798" i="5" s="1"/>
  <c r="F3799" i="5"/>
  <c r="F3800" i="5"/>
  <c r="F3801" i="5"/>
  <c r="F3802" i="5"/>
  <c r="F3803" i="5"/>
  <c r="F3804" i="5"/>
  <c r="F3805" i="5"/>
  <c r="F3806" i="5"/>
  <c r="H3806" i="5"/>
  <c r="I3806" i="5" s="1"/>
  <c r="F3807" i="5"/>
  <c r="H3807" i="5" s="1"/>
  <c r="I3807" i="5" s="1"/>
  <c r="F3808" i="5"/>
  <c r="F3809" i="5"/>
  <c r="F3810" i="5"/>
  <c r="H3810" i="5"/>
  <c r="I3810" i="5" s="1"/>
  <c r="F3811" i="5"/>
  <c r="F3812" i="5"/>
  <c r="F3813" i="5"/>
  <c r="F3814" i="5"/>
  <c r="F3815" i="5"/>
  <c r="F3816" i="5"/>
  <c r="F3817" i="5"/>
  <c r="F3818" i="5"/>
  <c r="H3818" i="5" s="1"/>
  <c r="I3818" i="5" s="1"/>
  <c r="F3819" i="5"/>
  <c r="F3820" i="5"/>
  <c r="F3821" i="5"/>
  <c r="F3822" i="5"/>
  <c r="H3822" i="5" s="1"/>
  <c r="I3822" i="5" s="1"/>
  <c r="F3823" i="5"/>
  <c r="F3824" i="5"/>
  <c r="F3825" i="5"/>
  <c r="F3826" i="5"/>
  <c r="F3827" i="5"/>
  <c r="F3828" i="5"/>
  <c r="F3829" i="5"/>
  <c r="F3830" i="5"/>
  <c r="H3830" i="5" s="1"/>
  <c r="I3830" i="5" s="1"/>
  <c r="F3831" i="5"/>
  <c r="F3832" i="5"/>
  <c r="F3833" i="5"/>
  <c r="F3834" i="5"/>
  <c r="H3834" i="5"/>
  <c r="I3834" i="5" s="1"/>
  <c r="F3835" i="5"/>
  <c r="F3836" i="5"/>
  <c r="F3837" i="5"/>
  <c r="F3838" i="5"/>
  <c r="F3839" i="5"/>
  <c r="F3840" i="5"/>
  <c r="F3841" i="5"/>
  <c r="F3842" i="5"/>
  <c r="H3842" i="5"/>
  <c r="I3842" i="5" s="1"/>
  <c r="F3843" i="5"/>
  <c r="H3843" i="5" s="1"/>
  <c r="I3843" i="5" s="1"/>
  <c r="F3844" i="5"/>
  <c r="H3844" i="5" s="1"/>
  <c r="I3844" i="5" s="1"/>
  <c r="F3845" i="5"/>
  <c r="F3846" i="5"/>
  <c r="H3846" i="5"/>
  <c r="I3846" i="5" s="1"/>
  <c r="F3847" i="5"/>
  <c r="H3847" i="5"/>
  <c r="I3847" i="5" s="1"/>
  <c r="F3848" i="5"/>
  <c r="F3849" i="5"/>
  <c r="F3850" i="5"/>
  <c r="F3851" i="5"/>
  <c r="F3852" i="5"/>
  <c r="F3853" i="5"/>
  <c r="F3854" i="5"/>
  <c r="H3854" i="5" s="1"/>
  <c r="I3854" i="5" s="1"/>
  <c r="F3855" i="5"/>
  <c r="H3855" i="5"/>
  <c r="I3855" i="5" s="1"/>
  <c r="F3856" i="5"/>
  <c r="H3856" i="5" s="1"/>
  <c r="I3856" i="5" s="1"/>
  <c r="F3857" i="5"/>
  <c r="F3858" i="5"/>
  <c r="H3858" i="5" s="1"/>
  <c r="I3858" i="5" s="1"/>
  <c r="F3859" i="5"/>
  <c r="F3860" i="5"/>
  <c r="F3861" i="5"/>
  <c r="F3862" i="5"/>
  <c r="F3863" i="5"/>
  <c r="F3864" i="5"/>
  <c r="F3865" i="5"/>
  <c r="F3866" i="5"/>
  <c r="H3866" i="5" s="1"/>
  <c r="I3866" i="5" s="1"/>
  <c r="F3867" i="5"/>
  <c r="H3867" i="5" s="1"/>
  <c r="I3867" i="5" s="1"/>
  <c r="F3868" i="5"/>
  <c r="H3868" i="5" s="1"/>
  <c r="I3868" i="5" s="1"/>
  <c r="F3869" i="5"/>
  <c r="F3870" i="5"/>
  <c r="H3870" i="5"/>
  <c r="I3870" i="5" s="1"/>
  <c r="F3871" i="5"/>
  <c r="F3872" i="5"/>
  <c r="F3873" i="5"/>
  <c r="F3874" i="5"/>
  <c r="F3875" i="5"/>
  <c r="F3876" i="5"/>
  <c r="F3877" i="5"/>
  <c r="F3878" i="5"/>
  <c r="H3878" i="5" s="1"/>
  <c r="I3878" i="5" s="1"/>
  <c r="F3879" i="5"/>
  <c r="H3879" i="5" s="1"/>
  <c r="I3879" i="5" s="1"/>
  <c r="F3880" i="5"/>
  <c r="F3881" i="5"/>
  <c r="F3882" i="5"/>
  <c r="H3882" i="5" s="1"/>
  <c r="I3882" i="5" s="1"/>
  <c r="F3883" i="5"/>
  <c r="F3884" i="5"/>
  <c r="F3885" i="5"/>
  <c r="F3886" i="5"/>
  <c r="F3887" i="5"/>
  <c r="F3888" i="5"/>
  <c r="F3889" i="5"/>
  <c r="F3890" i="5"/>
  <c r="H3890" i="5" s="1"/>
  <c r="I3890" i="5" s="1"/>
  <c r="F3891" i="5"/>
  <c r="H3891" i="5"/>
  <c r="I3891" i="5" s="1"/>
  <c r="F3892" i="5"/>
  <c r="F3893" i="5"/>
  <c r="F3894" i="5"/>
  <c r="H3894" i="5" s="1"/>
  <c r="I3894" i="5" s="1"/>
  <c r="F3895" i="5"/>
  <c r="F3896" i="5"/>
  <c r="F3897" i="5"/>
  <c r="F3898" i="5"/>
  <c r="F3899" i="5"/>
  <c r="F3900" i="5"/>
  <c r="F3901" i="5"/>
  <c r="F3902" i="5"/>
  <c r="H3902" i="5" s="1"/>
  <c r="I3902" i="5" s="1"/>
  <c r="F3903" i="5"/>
  <c r="H3903" i="5" s="1"/>
  <c r="I3903" i="5" s="1"/>
  <c r="F3904" i="5"/>
  <c r="F3905" i="5"/>
  <c r="F3906" i="5"/>
  <c r="H3906" i="5" s="1"/>
  <c r="I3906" i="5" s="1"/>
  <c r="F3907" i="5"/>
  <c r="F3908" i="5"/>
  <c r="F3909" i="5"/>
  <c r="F3910" i="5"/>
  <c r="F3911" i="5"/>
  <c r="F3912" i="5"/>
  <c r="F3913" i="5"/>
  <c r="F3914" i="5"/>
  <c r="H3914" i="5" s="1"/>
  <c r="I3914" i="5" s="1"/>
  <c r="F3915" i="5"/>
  <c r="H3915" i="5" s="1"/>
  <c r="I3915" i="5" s="1"/>
  <c r="F3916" i="5"/>
  <c r="F3917" i="5"/>
  <c r="F3918" i="5"/>
  <c r="H3918" i="5"/>
  <c r="I3918" i="5" s="1"/>
  <c r="F3919" i="5"/>
  <c r="F3920" i="5"/>
  <c r="F3921" i="5"/>
  <c r="F3922" i="5"/>
  <c r="F3923" i="5"/>
  <c r="F3924" i="5"/>
  <c r="F3925" i="5"/>
  <c r="F3926" i="5"/>
  <c r="H3926" i="5"/>
  <c r="I3926" i="5" s="1"/>
  <c r="F3927" i="5"/>
  <c r="F3928" i="5"/>
  <c r="F3929" i="5"/>
  <c r="F3930" i="5"/>
  <c r="H3930" i="5" s="1"/>
  <c r="I3930" i="5" s="1"/>
  <c r="F3931" i="5"/>
  <c r="F3932" i="5"/>
  <c r="F3933" i="5"/>
  <c r="F3934" i="5"/>
  <c r="F3935" i="5"/>
  <c r="F3936" i="5"/>
  <c r="F3937" i="5"/>
  <c r="F3938" i="5"/>
  <c r="H3938" i="5" s="1"/>
  <c r="I3938" i="5" s="1"/>
  <c r="F3939" i="5"/>
  <c r="F3940" i="5"/>
  <c r="F3941" i="5"/>
  <c r="F3942" i="5"/>
  <c r="H3942" i="5" s="1"/>
  <c r="I3942" i="5" s="1"/>
  <c r="F3943" i="5"/>
  <c r="F3944" i="5"/>
  <c r="F3945" i="5"/>
  <c r="F3946" i="5"/>
  <c r="F3947" i="5"/>
  <c r="F3948" i="5"/>
  <c r="F3949" i="5"/>
  <c r="F3950" i="5"/>
  <c r="H3950" i="5"/>
  <c r="I3950" i="5" s="1"/>
  <c r="F3951" i="5"/>
  <c r="H3951" i="5"/>
  <c r="I3951" i="5" s="1"/>
  <c r="F3952" i="5"/>
  <c r="H3952" i="5" s="1"/>
  <c r="I3952" i="5" s="1"/>
  <c r="F3953" i="5"/>
  <c r="F3954" i="5"/>
  <c r="H3954" i="5"/>
  <c r="I3954" i="5" s="1"/>
  <c r="F3955" i="5"/>
  <c r="F3956" i="5"/>
  <c r="F3957" i="5"/>
  <c r="F3958" i="5"/>
  <c r="F3959" i="5"/>
  <c r="F3960" i="5"/>
  <c r="F3961" i="5"/>
  <c r="F3962" i="5"/>
  <c r="H3962" i="5" s="1"/>
  <c r="I3962" i="5" s="1"/>
  <c r="F3963" i="5"/>
  <c r="H3963" i="5" s="1"/>
  <c r="I3963" i="5" s="1"/>
  <c r="F3964" i="5"/>
  <c r="H3964" i="5" s="1"/>
  <c r="I3964" i="5" s="1"/>
  <c r="F3965" i="5"/>
  <c r="F3966" i="5"/>
  <c r="H3966" i="5" s="1"/>
  <c r="I3966" i="5" s="1"/>
  <c r="F3967" i="5"/>
  <c r="F3968" i="5"/>
  <c r="F3969" i="5"/>
  <c r="F3970" i="5"/>
  <c r="F3971" i="5"/>
  <c r="F3972" i="5"/>
  <c r="F3973" i="5"/>
  <c r="F3974" i="5"/>
  <c r="H3974" i="5" s="1"/>
  <c r="I3974" i="5" s="1"/>
  <c r="F3975" i="5"/>
  <c r="H3975" i="5" s="1"/>
  <c r="I3975" i="5" s="1"/>
  <c r="F3976" i="5"/>
  <c r="H3976" i="5" s="1"/>
  <c r="I3976" i="5" s="1"/>
  <c r="F3977" i="5"/>
  <c r="F3978" i="5"/>
  <c r="H3978" i="5" s="1"/>
  <c r="I3978" i="5" s="1"/>
  <c r="F3979" i="5"/>
  <c r="F3980" i="5"/>
  <c r="F3981" i="5"/>
  <c r="F3982" i="5"/>
  <c r="F3983" i="5"/>
  <c r="F3984" i="5"/>
  <c r="F3985" i="5"/>
  <c r="F3986" i="5"/>
  <c r="H3986" i="5"/>
  <c r="I3986" i="5" s="1"/>
  <c r="F3987" i="5"/>
  <c r="F3988" i="5"/>
  <c r="H3988" i="5" s="1"/>
  <c r="I3988" i="5" s="1"/>
  <c r="F3989" i="5"/>
  <c r="F3990" i="5"/>
  <c r="H3990" i="5"/>
  <c r="I3990" i="5" s="1"/>
  <c r="F3991" i="5"/>
  <c r="F3992" i="5"/>
  <c r="F3993" i="5"/>
  <c r="F3994" i="5"/>
  <c r="F3995" i="5"/>
  <c r="F3996" i="5"/>
  <c r="F3997" i="5"/>
  <c r="F3998" i="5"/>
  <c r="H3998" i="5"/>
  <c r="I3998" i="5" s="1"/>
  <c r="F3999" i="5"/>
  <c r="H3999" i="5" s="1"/>
  <c r="I3999" i="5" s="1"/>
  <c r="F4000" i="5"/>
  <c r="F4001" i="5"/>
  <c r="F4002" i="5"/>
  <c r="H4002" i="5" s="1"/>
  <c r="I4002" i="5" s="1"/>
  <c r="F4003" i="5"/>
  <c r="H4003" i="5" s="1"/>
  <c r="I4003" i="5" s="1"/>
  <c r="F4004" i="5"/>
  <c r="F4005" i="5"/>
  <c r="F4006" i="5"/>
  <c r="F4007" i="5"/>
  <c r="F4008" i="5"/>
  <c r="F4009" i="5"/>
  <c r="F4010" i="5"/>
  <c r="H4010" i="5" s="1"/>
  <c r="I4010" i="5" s="1"/>
  <c r="F4011" i="5"/>
  <c r="H4011" i="5" s="1"/>
  <c r="I4011" i="5" s="1"/>
  <c r="F4012" i="5"/>
  <c r="F4013" i="5"/>
  <c r="F4014" i="5"/>
  <c r="H4014" i="5" s="1"/>
  <c r="I4014" i="5" s="1"/>
  <c r="F4015" i="5"/>
  <c r="F4016" i="5"/>
  <c r="F4017" i="5"/>
  <c r="F4018" i="5"/>
  <c r="F4019" i="5"/>
  <c r="F4020" i="5"/>
  <c r="F4021" i="5"/>
  <c r="F4022" i="5"/>
  <c r="H4022" i="5"/>
  <c r="I4022" i="5" s="1"/>
  <c r="F4023" i="5"/>
  <c r="H4023" i="5"/>
  <c r="I4023" i="5" s="1"/>
  <c r="F4024" i="5"/>
  <c r="H4024" i="5" s="1"/>
  <c r="I4024" i="5" s="1"/>
  <c r="F4025" i="5"/>
  <c r="F4026" i="5"/>
  <c r="H4026" i="5"/>
  <c r="I4026" i="5" s="1"/>
  <c r="F4027" i="5"/>
  <c r="F4028" i="5"/>
  <c r="F4029" i="5"/>
  <c r="F4030" i="5"/>
  <c r="F4031" i="5"/>
  <c r="F4032" i="5"/>
  <c r="F4033" i="5"/>
  <c r="F4034" i="5"/>
  <c r="H4034" i="5"/>
  <c r="I4034" i="5" s="1"/>
  <c r="F4035" i="5"/>
  <c r="H4035" i="5" s="1"/>
  <c r="I4035" i="5" s="1"/>
  <c r="F4036" i="5"/>
  <c r="F4037" i="5"/>
  <c r="F4038" i="5"/>
  <c r="H4038" i="5" s="1"/>
  <c r="I4038" i="5" s="1"/>
  <c r="F4039" i="5"/>
  <c r="F4040" i="5"/>
  <c r="F4041" i="5"/>
  <c r="F4042" i="5"/>
  <c r="F4043" i="5"/>
  <c r="F4044" i="5"/>
  <c r="F4045" i="5"/>
  <c r="F4046" i="5"/>
  <c r="H4046" i="5" s="1"/>
  <c r="I4046" i="5" s="1"/>
  <c r="F4047" i="5"/>
  <c r="H4047" i="5" s="1"/>
  <c r="I4047" i="5" s="1"/>
  <c r="F4048" i="5"/>
  <c r="F4049" i="5"/>
  <c r="F4050" i="5"/>
  <c r="H4050" i="5" s="1"/>
  <c r="I4050" i="5" s="1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H4062" i="5"/>
  <c r="I4062" i="5" s="1"/>
  <c r="F4063" i="5"/>
  <c r="F4064" i="5"/>
  <c r="F4065" i="5"/>
  <c r="F4066" i="5"/>
  <c r="F4067" i="5"/>
  <c r="F4068" i="5"/>
  <c r="F4069" i="5"/>
  <c r="F4070" i="5"/>
  <c r="H4070" i="5"/>
  <c r="I4070" i="5" s="1"/>
  <c r="F4071" i="5"/>
  <c r="H4071" i="5" s="1"/>
  <c r="I4071" i="5" s="1"/>
  <c r="F4072" i="5"/>
  <c r="F4073" i="5"/>
  <c r="F4074" i="5"/>
  <c r="H4074" i="5" s="1"/>
  <c r="I4074" i="5" s="1"/>
  <c r="F4075" i="5"/>
  <c r="F4076" i="5"/>
  <c r="F4077" i="5"/>
  <c r="F4078" i="5"/>
  <c r="H4078" i="5" s="1"/>
  <c r="I4078" i="5" s="1"/>
  <c r="F4079" i="5"/>
  <c r="F4080" i="5"/>
  <c r="F4081" i="5"/>
  <c r="F4082" i="5"/>
  <c r="H4082" i="5" s="1"/>
  <c r="I4082" i="5" s="1"/>
  <c r="F4083" i="5"/>
  <c r="H4083" i="5" s="1"/>
  <c r="I4083" i="5" s="1"/>
  <c r="F4084" i="5"/>
  <c r="F4085" i="5"/>
  <c r="F4086" i="5"/>
  <c r="H4086" i="5" s="1"/>
  <c r="I4086" i="5" s="1"/>
  <c r="F4087" i="5"/>
  <c r="H4087" i="5"/>
  <c r="I4087" i="5" s="1"/>
  <c r="F4088" i="5"/>
  <c r="H4088" i="5"/>
  <c r="I4088" i="5" s="1"/>
  <c r="F4089" i="5"/>
  <c r="F4090" i="5"/>
  <c r="F4091" i="5"/>
  <c r="F4092" i="5"/>
  <c r="F4093" i="5"/>
  <c r="F4094" i="5"/>
  <c r="H4094" i="5"/>
  <c r="I4094" i="5" s="1"/>
  <c r="F4095" i="5"/>
  <c r="F4096" i="5"/>
  <c r="F4097" i="5"/>
  <c r="F4098" i="5"/>
  <c r="H4098" i="5" s="1"/>
  <c r="I4098" i="5" s="1"/>
  <c r="F4099" i="5"/>
  <c r="H4099" i="5"/>
  <c r="I4099" i="5" s="1"/>
  <c r="F4100" i="5"/>
  <c r="F4101" i="5"/>
  <c r="F4102" i="5"/>
  <c r="F4103" i="5"/>
  <c r="F4104" i="5"/>
  <c r="F4105" i="5"/>
  <c r="F4106" i="5"/>
  <c r="F4107" i="5"/>
  <c r="H4107" i="5" s="1"/>
  <c r="I4107" i="5" s="1"/>
  <c r="F4108" i="5"/>
  <c r="H4108" i="5" s="1"/>
  <c r="I4108" i="5" s="1"/>
  <c r="F4109" i="5"/>
  <c r="H4109" i="5"/>
  <c r="I4109" i="5" s="1"/>
  <c r="F4110" i="5"/>
  <c r="H4110" i="5" s="1"/>
  <c r="I4110" i="5" s="1"/>
  <c r="F4111" i="5"/>
  <c r="H4111" i="5" s="1"/>
  <c r="I4111" i="5" s="1"/>
  <c r="F4112" i="5"/>
  <c r="F4113" i="5"/>
  <c r="F4114" i="5"/>
  <c r="F4115" i="5"/>
  <c r="F4116" i="5"/>
  <c r="F4117" i="5"/>
  <c r="F4118" i="5"/>
  <c r="H4118" i="5"/>
  <c r="I4118" i="5" s="1"/>
  <c r="F4119" i="5"/>
  <c r="H4119" i="5" s="1"/>
  <c r="I4119" i="5" s="1"/>
  <c r="F4120" i="5"/>
  <c r="F4121" i="5"/>
  <c r="H4121" i="5" s="1"/>
  <c r="I4121" i="5" s="1"/>
  <c r="F4122" i="5"/>
  <c r="H4122" i="5" s="1"/>
  <c r="I4122" i="5" s="1"/>
  <c r="F4123" i="5"/>
  <c r="F4124" i="5"/>
  <c r="F4125" i="5"/>
  <c r="F4126" i="5"/>
  <c r="F4127" i="5"/>
  <c r="F4128" i="5"/>
  <c r="F4129" i="5"/>
  <c r="F4130" i="5"/>
  <c r="H4130" i="5"/>
  <c r="I4130" i="5" s="1"/>
  <c r="F4131" i="5"/>
  <c r="H4131" i="5" s="1"/>
  <c r="I4131" i="5" s="1"/>
  <c r="F4132" i="5"/>
  <c r="F4133" i="5"/>
  <c r="F4134" i="5"/>
  <c r="H4134" i="5" s="1"/>
  <c r="I4134" i="5" s="1"/>
  <c r="F4135" i="5"/>
  <c r="F4136" i="5"/>
  <c r="F4137" i="5"/>
  <c r="F4138" i="5"/>
  <c r="F4139" i="5"/>
  <c r="F4140" i="5"/>
  <c r="F4141" i="5"/>
  <c r="F4142" i="5"/>
  <c r="F4143" i="5"/>
  <c r="H4143" i="5" s="1"/>
  <c r="I4143" i="5" s="1"/>
  <c r="F4144" i="5"/>
  <c r="F4145" i="5"/>
  <c r="F4146" i="5"/>
  <c r="H4146" i="5" s="1"/>
  <c r="I4146" i="5" s="1"/>
  <c r="F4147" i="5"/>
  <c r="F4148" i="5"/>
  <c r="F4149" i="5"/>
  <c r="F4150" i="5"/>
  <c r="F4151" i="5"/>
  <c r="F4152" i="5"/>
  <c r="F4153" i="5"/>
  <c r="F4154" i="5"/>
  <c r="H4154" i="5"/>
  <c r="I4154" i="5" s="1"/>
  <c r="F4155" i="5"/>
  <c r="H4155" i="5" s="1"/>
  <c r="I4155" i="5" s="1"/>
  <c r="F4156" i="5"/>
  <c r="H4156" i="5" s="1"/>
  <c r="I4156" i="5" s="1"/>
  <c r="F4157" i="5"/>
  <c r="F4158" i="5"/>
  <c r="H4158" i="5" s="1"/>
  <c r="I4158" i="5" s="1"/>
  <c r="F4159" i="5"/>
  <c r="F4160" i="5"/>
  <c r="F4161" i="5"/>
  <c r="F4162" i="5"/>
  <c r="F4163" i="5"/>
  <c r="F4164" i="5"/>
  <c r="F4165" i="5"/>
  <c r="F4166" i="5"/>
  <c r="H4166" i="5"/>
  <c r="I4166" i="5" s="1"/>
  <c r="F4167" i="5"/>
  <c r="H4167" i="5" s="1"/>
  <c r="I4167" i="5" s="1"/>
  <c r="F4168" i="5"/>
  <c r="F4169" i="5"/>
  <c r="F4170" i="5"/>
  <c r="H4170" i="5" s="1"/>
  <c r="I4170" i="5" s="1"/>
  <c r="F4171" i="5"/>
  <c r="F4172" i="5"/>
  <c r="F4173" i="5"/>
  <c r="F4174" i="5"/>
  <c r="F4175" i="5"/>
  <c r="F4176" i="5"/>
  <c r="F4177" i="5"/>
  <c r="F4178" i="5"/>
  <c r="H4178" i="5"/>
  <c r="I4178" i="5" s="1"/>
  <c r="F4179" i="5"/>
  <c r="F4180" i="5"/>
  <c r="F4181" i="5"/>
  <c r="F4182" i="5"/>
  <c r="H4182" i="5" s="1"/>
  <c r="I4182" i="5" s="1"/>
  <c r="F4183" i="5"/>
  <c r="H4183" i="5" s="1"/>
  <c r="I4183" i="5" s="1"/>
  <c r="F4184" i="5"/>
  <c r="F4185" i="5"/>
  <c r="F4186" i="5"/>
  <c r="F4187" i="5"/>
  <c r="F4188" i="5"/>
  <c r="F4189" i="5"/>
  <c r="F4190" i="5"/>
  <c r="H4190" i="5"/>
  <c r="I4190" i="5" s="1"/>
  <c r="F4191" i="5"/>
  <c r="F4192" i="5"/>
  <c r="F4193" i="5"/>
  <c r="F4194" i="5"/>
  <c r="H4194" i="5" s="1"/>
  <c r="I4194" i="5" s="1"/>
  <c r="F4195" i="5"/>
  <c r="F4196" i="5"/>
  <c r="F4197" i="5"/>
  <c r="F4198" i="5"/>
  <c r="F4199" i="5"/>
  <c r="F4200" i="5"/>
  <c r="F4201" i="5"/>
  <c r="F4202" i="5"/>
  <c r="H4202" i="5"/>
  <c r="I4202" i="5" s="1"/>
  <c r="F4203" i="5"/>
  <c r="H4203" i="5" s="1"/>
  <c r="I4203" i="5" s="1"/>
  <c r="F4204" i="5"/>
  <c r="F4205" i="5"/>
  <c r="F4206" i="5"/>
  <c r="H4206" i="5" s="1"/>
  <c r="I4206" i="5" s="1"/>
  <c r="F4207" i="5"/>
  <c r="H4207" i="5" s="1"/>
  <c r="I4207" i="5" s="1"/>
  <c r="F4208" i="5"/>
  <c r="F4209" i="5"/>
  <c r="F4210" i="5"/>
  <c r="F4211" i="5"/>
  <c r="F4212" i="5"/>
  <c r="F4213" i="5"/>
  <c r="F4214" i="5"/>
  <c r="H4214" i="5"/>
  <c r="I4214" i="5" s="1"/>
  <c r="F4215" i="5"/>
  <c r="H4215" i="5" s="1"/>
  <c r="I4215" i="5" s="1"/>
  <c r="F4216" i="5"/>
  <c r="F4217" i="5"/>
  <c r="F4218" i="5"/>
  <c r="H4218" i="5" s="1"/>
  <c r="I4218" i="5" s="1"/>
  <c r="F4219" i="5"/>
  <c r="H4219" i="5" s="1"/>
  <c r="I4219" i="5" s="1"/>
  <c r="F4220" i="5"/>
  <c r="F4221" i="5"/>
  <c r="F4222" i="5"/>
  <c r="F4223" i="5"/>
  <c r="F4224" i="5"/>
  <c r="F4225" i="5"/>
  <c r="F4226" i="5"/>
  <c r="H4226" i="5"/>
  <c r="I4226" i="5" s="1"/>
  <c r="F4227" i="5"/>
  <c r="H4227" i="5" s="1"/>
  <c r="I4227" i="5" s="1"/>
  <c r="F4228" i="5"/>
  <c r="F4229" i="5"/>
  <c r="F4230" i="5"/>
  <c r="H4230" i="5" s="1"/>
  <c r="I4230" i="5" s="1"/>
  <c r="F4231" i="5"/>
  <c r="H4231" i="5" s="1"/>
  <c r="I4231" i="5" s="1"/>
  <c r="F4232" i="5"/>
  <c r="F4233" i="5"/>
  <c r="F4234" i="5"/>
  <c r="F4235" i="5"/>
  <c r="F4236" i="5"/>
  <c r="F4237" i="5"/>
  <c r="F4238" i="5"/>
  <c r="H4238" i="5"/>
  <c r="I4238" i="5" s="1"/>
  <c r="F4239" i="5"/>
  <c r="H4239" i="5" s="1"/>
  <c r="I4239" i="5" s="1"/>
  <c r="F4240" i="5"/>
  <c r="F4241" i="5"/>
  <c r="H4241" i="5" s="1"/>
  <c r="I4241" i="5" s="1"/>
  <c r="F4242" i="5"/>
  <c r="H4242" i="5" s="1"/>
  <c r="I4242" i="5" s="1"/>
  <c r="F4243" i="5"/>
  <c r="F4244" i="5"/>
  <c r="F4245" i="5"/>
  <c r="F4246" i="5"/>
  <c r="F4247" i="5"/>
  <c r="F4248" i="5"/>
  <c r="F4249" i="5"/>
  <c r="F4250" i="5"/>
  <c r="H4250" i="5"/>
  <c r="I4250" i="5" s="1"/>
  <c r="F4251" i="5"/>
  <c r="H4251" i="5" s="1"/>
  <c r="I4251" i="5" s="1"/>
  <c r="F4252" i="5"/>
  <c r="H4252" i="5" s="1"/>
  <c r="I4252" i="5" s="1"/>
  <c r="F4253" i="5"/>
  <c r="F4254" i="5"/>
  <c r="H4254" i="5" s="1"/>
  <c r="I4254" i="5" s="1"/>
  <c r="F4255" i="5"/>
  <c r="F4256" i="5"/>
  <c r="F4257" i="5"/>
  <c r="F4258" i="5"/>
  <c r="F4259" i="5"/>
  <c r="F4260" i="5"/>
  <c r="F4261" i="5"/>
  <c r="F4262" i="5"/>
  <c r="H4262" i="5"/>
  <c r="I4262" i="5" s="1"/>
  <c r="F4263" i="5"/>
  <c r="H4263" i="5" s="1"/>
  <c r="I4263" i="5" s="1"/>
  <c r="F4264" i="5"/>
  <c r="F4265" i="5"/>
  <c r="F4266" i="5"/>
  <c r="H4266" i="5" s="1"/>
  <c r="I4266" i="5" s="1"/>
  <c r="F4267" i="5"/>
  <c r="F4268" i="5"/>
  <c r="F4269" i="5"/>
  <c r="F4270" i="5"/>
  <c r="F4271" i="5"/>
  <c r="F4272" i="5"/>
  <c r="F4273" i="5"/>
  <c r="F4274" i="5"/>
  <c r="H4274" i="5"/>
  <c r="I4274" i="5" s="1"/>
  <c r="F4275" i="5"/>
  <c r="H4275" i="5" s="1"/>
  <c r="I4275" i="5" s="1"/>
  <c r="F4276" i="5"/>
  <c r="F4277" i="5"/>
  <c r="F4278" i="5"/>
  <c r="H4278" i="5" s="1"/>
  <c r="I4278" i="5" s="1"/>
  <c r="F4279" i="5"/>
  <c r="F4280" i="5"/>
  <c r="F4281" i="5"/>
  <c r="F4282" i="5"/>
  <c r="F4283" i="5"/>
  <c r="F4284" i="5"/>
  <c r="F4285" i="5"/>
  <c r="F4286" i="5"/>
  <c r="H4286" i="5" s="1"/>
  <c r="I4286" i="5" s="1"/>
  <c r="F4287" i="5"/>
  <c r="H4287" i="5" s="1"/>
  <c r="I4287" i="5" s="1"/>
  <c r="F4288" i="5"/>
  <c r="F4289" i="5"/>
  <c r="F4290" i="5"/>
  <c r="H4290" i="5" s="1"/>
  <c r="I4290" i="5" s="1"/>
  <c r="F4291" i="5"/>
  <c r="F4292" i="5"/>
  <c r="F4293" i="5"/>
  <c r="F4294" i="5"/>
  <c r="F4295" i="5"/>
  <c r="F4296" i="5"/>
  <c r="F4297" i="5"/>
  <c r="F4298" i="5"/>
  <c r="H4298" i="5"/>
  <c r="I4298" i="5" s="1"/>
  <c r="F4299" i="5"/>
  <c r="H4299" i="5" s="1"/>
  <c r="I4299" i="5" s="1"/>
  <c r="F4300" i="5"/>
  <c r="F4301" i="5"/>
  <c r="F4302" i="5"/>
  <c r="H4302" i="5" s="1"/>
  <c r="I4302" i="5" s="1"/>
  <c r="F4303" i="5"/>
  <c r="H4303" i="5" s="1"/>
  <c r="I4303" i="5" s="1"/>
  <c r="F4304" i="5"/>
  <c r="F4305" i="5"/>
  <c r="F4306" i="5"/>
  <c r="F4307" i="5"/>
  <c r="F4308" i="5"/>
  <c r="F4309" i="5"/>
  <c r="F4310" i="5"/>
  <c r="H4310" i="5" s="1"/>
  <c r="I4310" i="5" s="1"/>
  <c r="F4311" i="5"/>
  <c r="H4311" i="5" s="1"/>
  <c r="I4311" i="5" s="1"/>
  <c r="F4312" i="5"/>
  <c r="F4313" i="5"/>
  <c r="F4314" i="5"/>
  <c r="H4314" i="5" s="1"/>
  <c r="I4314" i="5" s="1"/>
  <c r="F4315" i="5"/>
  <c r="H4315" i="5" s="1"/>
  <c r="I4315" i="5" s="1"/>
  <c r="F4316" i="5"/>
  <c r="F4317" i="5"/>
  <c r="F4318" i="5"/>
  <c r="F4319" i="5"/>
  <c r="F4320" i="5"/>
  <c r="F4321" i="5"/>
  <c r="F4322" i="5"/>
  <c r="H4322" i="5"/>
  <c r="I4322" i="5" s="1"/>
  <c r="F4323" i="5"/>
  <c r="F4324" i="5"/>
  <c r="F4325" i="5"/>
  <c r="F4326" i="5"/>
  <c r="H4326" i="5" s="1"/>
  <c r="I4326" i="5" s="1"/>
  <c r="F4327" i="5"/>
  <c r="H4327" i="5" s="1"/>
  <c r="I4327" i="5" s="1"/>
  <c r="F4328" i="5"/>
  <c r="F4329" i="5"/>
  <c r="F4330" i="5"/>
  <c r="F4331" i="5"/>
  <c r="F4332" i="5"/>
  <c r="F4333" i="5"/>
  <c r="F4334" i="5"/>
  <c r="H4334" i="5" s="1"/>
  <c r="I4334" i="5" s="1"/>
  <c r="F4335" i="5"/>
  <c r="F4336" i="5"/>
  <c r="F4337" i="5"/>
  <c r="F4338" i="5"/>
  <c r="H4338" i="5" s="1"/>
  <c r="I4338" i="5" s="1"/>
  <c r="F4339" i="5"/>
  <c r="H4339" i="5" s="1"/>
  <c r="I4339" i="5" s="1"/>
  <c r="F4340" i="5"/>
  <c r="F4341" i="5"/>
  <c r="F4342" i="5"/>
  <c r="F4343" i="5"/>
  <c r="F4344" i="5"/>
  <c r="F4345" i="5"/>
  <c r="F4346" i="5"/>
  <c r="H4346" i="5" s="1"/>
  <c r="I4346" i="5" s="1"/>
  <c r="F4347" i="5"/>
  <c r="F4348" i="5"/>
  <c r="F4349" i="5"/>
  <c r="F4350" i="5"/>
  <c r="H4350" i="5" s="1"/>
  <c r="I4350" i="5" s="1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H4362" i="5" s="1"/>
  <c r="I4362" i="5" s="1"/>
  <c r="F4363" i="5"/>
  <c r="H4363" i="5"/>
  <c r="I4363" i="5" s="1"/>
  <c r="F4364" i="5"/>
  <c r="F4365" i="5"/>
  <c r="F4366" i="5"/>
  <c r="F4367" i="5"/>
  <c r="F4368" i="5"/>
  <c r="F4369" i="5"/>
  <c r="F4370" i="5"/>
  <c r="H4370" i="5" s="1"/>
  <c r="I4370" i="5" s="1"/>
  <c r="F4371" i="5"/>
  <c r="H4371" i="5" s="1"/>
  <c r="I4371" i="5" s="1"/>
  <c r="F4372" i="5"/>
  <c r="F4373" i="5"/>
  <c r="H4373" i="5" s="1"/>
  <c r="I4373" i="5" s="1"/>
  <c r="F4374" i="5"/>
  <c r="H4374" i="5"/>
  <c r="I4374" i="5" s="1"/>
  <c r="F4375" i="5"/>
  <c r="H4375" i="5" s="1"/>
  <c r="I4375" i="5" s="1"/>
  <c r="F4376" i="5"/>
  <c r="F4377" i="5"/>
  <c r="F4378" i="5"/>
  <c r="F4379" i="5"/>
  <c r="F4380" i="5"/>
  <c r="F4381" i="5"/>
  <c r="F4382" i="5"/>
  <c r="H4382" i="5"/>
  <c r="I4382" i="5" s="1"/>
  <c r="F4383" i="5"/>
  <c r="H4383" i="5" s="1"/>
  <c r="I4383" i="5" s="1"/>
  <c r="F4384" i="5"/>
  <c r="F4385" i="5"/>
  <c r="F4386" i="5"/>
  <c r="H4386" i="5" s="1"/>
  <c r="I4386" i="5" s="1"/>
  <c r="F4387" i="5"/>
  <c r="F4388" i="5"/>
  <c r="F4389" i="5"/>
  <c r="F4390" i="5"/>
  <c r="F4391" i="5"/>
  <c r="F4392" i="5"/>
  <c r="F4393" i="5"/>
  <c r="F4394" i="5"/>
  <c r="H4394" i="5" s="1"/>
  <c r="I4394" i="5" s="1"/>
  <c r="F4395" i="5"/>
  <c r="F4396" i="5"/>
  <c r="F4397" i="5"/>
  <c r="F4398" i="5"/>
  <c r="H4398" i="5"/>
  <c r="I4398" i="5" s="1"/>
  <c r="F4399" i="5"/>
  <c r="F4400" i="5"/>
  <c r="F4401" i="5"/>
  <c r="F4402" i="5"/>
  <c r="F4403" i="5"/>
  <c r="F4404" i="5"/>
  <c r="F4405" i="5"/>
  <c r="F4406" i="5"/>
  <c r="H4406" i="5"/>
  <c r="I4406" i="5" s="1"/>
  <c r="F4407" i="5"/>
  <c r="H4407" i="5" s="1"/>
  <c r="I4407" i="5" s="1"/>
  <c r="F4408" i="5"/>
  <c r="H4408" i="5"/>
  <c r="I4408" i="5" s="1"/>
  <c r="F4409" i="5"/>
  <c r="F4410" i="5"/>
  <c r="H4410" i="5"/>
  <c r="I4410" i="5" s="1"/>
  <c r="F4411" i="5"/>
  <c r="F4412" i="5"/>
  <c r="F4413" i="5"/>
  <c r="F4414" i="5"/>
  <c r="F4415" i="5"/>
  <c r="F4416" i="5"/>
  <c r="F4417" i="5"/>
  <c r="F4418" i="5"/>
  <c r="H4418" i="5" s="1"/>
  <c r="I4418" i="5" s="1"/>
  <c r="F4419" i="5"/>
  <c r="F4420" i="5"/>
  <c r="F4421" i="5"/>
  <c r="F4422" i="5"/>
  <c r="H4422" i="5"/>
  <c r="I4422" i="5" s="1"/>
  <c r="F4423" i="5"/>
  <c r="F4424" i="5"/>
  <c r="F4425" i="5"/>
  <c r="F4426" i="5"/>
  <c r="F4427" i="5"/>
  <c r="F4428" i="5"/>
  <c r="F4429" i="5"/>
  <c r="F4430" i="5"/>
  <c r="H4430" i="5" s="1"/>
  <c r="I4430" i="5" s="1"/>
  <c r="F4431" i="5"/>
  <c r="F4432" i="5"/>
  <c r="F4433" i="5"/>
  <c r="F4434" i="5"/>
  <c r="H4434" i="5" s="1"/>
  <c r="I4434" i="5" s="1"/>
  <c r="F4435" i="5"/>
  <c r="F4436" i="5"/>
  <c r="F4437" i="5"/>
  <c r="F4438" i="5"/>
  <c r="F4439" i="5"/>
  <c r="F4440" i="5"/>
  <c r="F4441" i="5"/>
  <c r="F4442" i="5"/>
  <c r="H4442" i="5" s="1"/>
  <c r="I4442" i="5" s="1"/>
  <c r="F4443" i="5"/>
  <c r="F4444" i="5"/>
  <c r="F4445" i="5"/>
  <c r="F4446" i="5"/>
  <c r="H4446" i="5"/>
  <c r="I4446" i="5" s="1"/>
  <c r="F4447" i="5"/>
  <c r="F4448" i="5"/>
  <c r="F4449" i="5"/>
  <c r="F4450" i="5"/>
  <c r="F4451" i="5"/>
  <c r="F4452" i="5"/>
  <c r="F4453" i="5"/>
  <c r="F4454" i="5"/>
  <c r="H4454" i="5"/>
  <c r="I4454" i="5" s="1"/>
  <c r="F4455" i="5"/>
  <c r="H4455" i="5" s="1"/>
  <c r="I4455" i="5" s="1"/>
  <c r="F4456" i="5"/>
  <c r="F4457" i="5"/>
  <c r="F4458" i="5"/>
  <c r="H4458" i="5" s="1"/>
  <c r="I4458" i="5" s="1"/>
  <c r="F4459" i="5"/>
  <c r="F4460" i="5"/>
  <c r="F4461" i="5"/>
  <c r="F4462" i="5"/>
  <c r="F4463" i="5"/>
  <c r="F4464" i="5"/>
  <c r="F4465" i="5"/>
  <c r="F4466" i="5"/>
  <c r="H4466" i="5" s="1"/>
  <c r="I4466" i="5" s="1"/>
  <c r="F4467" i="5"/>
  <c r="H4467" i="5"/>
  <c r="I4467" i="5" s="1"/>
  <c r="F4468" i="5"/>
  <c r="F4469" i="5"/>
  <c r="F4470" i="5"/>
  <c r="H4470" i="5"/>
  <c r="I4470" i="5" s="1"/>
  <c r="F4471" i="5"/>
  <c r="F4472" i="5"/>
  <c r="F4473" i="5"/>
  <c r="F4474" i="5"/>
  <c r="F4475" i="5"/>
  <c r="F4476" i="5"/>
  <c r="F4477" i="5"/>
  <c r="F4478" i="5"/>
  <c r="H4478" i="5"/>
  <c r="I4478" i="5" s="1"/>
  <c r="F4479" i="5"/>
  <c r="H4479" i="5" s="1"/>
  <c r="I4479" i="5" s="1"/>
  <c r="F4480" i="5"/>
  <c r="H4480" i="5"/>
  <c r="I4480" i="5" s="1"/>
  <c r="F4481" i="5"/>
  <c r="F4482" i="5"/>
  <c r="H4482" i="5" s="1"/>
  <c r="I4482" i="5" s="1"/>
  <c r="F4483" i="5"/>
  <c r="F4484" i="5"/>
  <c r="F4485" i="5"/>
  <c r="F4486" i="5"/>
  <c r="F4487" i="5"/>
  <c r="F4488" i="5"/>
  <c r="F4489" i="5"/>
  <c r="F4490" i="5"/>
  <c r="F4491" i="5"/>
  <c r="H4491" i="5"/>
  <c r="I4491" i="5" s="1"/>
  <c r="F4492" i="5"/>
  <c r="F4493" i="5"/>
  <c r="F4494" i="5"/>
  <c r="H4494" i="5"/>
  <c r="I4494" i="5" s="1"/>
  <c r="F4495" i="5"/>
  <c r="F4496" i="5"/>
  <c r="F4497" i="5"/>
  <c r="F4498" i="5"/>
  <c r="F4499" i="5"/>
  <c r="F4500" i="5"/>
  <c r="F4501" i="5"/>
  <c r="F4502" i="5"/>
  <c r="H4502" i="5" s="1"/>
  <c r="I4502" i="5" s="1"/>
  <c r="F4503" i="5"/>
  <c r="H4503" i="5" s="1"/>
  <c r="I4503" i="5" s="1"/>
  <c r="F4504" i="5"/>
  <c r="F4505" i="5"/>
  <c r="F4506" i="5"/>
  <c r="H4506" i="5" s="1"/>
  <c r="I4506" i="5" s="1"/>
  <c r="F4507" i="5"/>
  <c r="F4508" i="5"/>
  <c r="F4509" i="5"/>
  <c r="F4510" i="5"/>
  <c r="F4511" i="5"/>
  <c r="F4512" i="5"/>
  <c r="F4513" i="5"/>
  <c r="F4514" i="5"/>
  <c r="H4514" i="5" s="1"/>
  <c r="I4514" i="5" s="1"/>
  <c r="F4515" i="5"/>
  <c r="H4515" i="5" s="1"/>
  <c r="I4515" i="5" s="1"/>
  <c r="F4516" i="5"/>
  <c r="F4517" i="5"/>
  <c r="F4518" i="5"/>
  <c r="H4518" i="5"/>
  <c r="I4518" i="5" s="1"/>
  <c r="F4519" i="5"/>
  <c r="H4519" i="5" s="1"/>
  <c r="I4519" i="5" s="1"/>
  <c r="F4520" i="5"/>
  <c r="F4521" i="5"/>
  <c r="F4522" i="5"/>
  <c r="F4523" i="5"/>
  <c r="F4524" i="5"/>
  <c r="F4525" i="5"/>
  <c r="F4526" i="5"/>
  <c r="H4526" i="5"/>
  <c r="I4526" i="5" s="1"/>
  <c r="F4527" i="5"/>
  <c r="F4528" i="5"/>
  <c r="F4529" i="5"/>
  <c r="F4530" i="5"/>
  <c r="H4530" i="5" s="1"/>
  <c r="I4530" i="5" s="1"/>
  <c r="F4531" i="5"/>
  <c r="F4532" i="5"/>
  <c r="F4533" i="5"/>
  <c r="F4534" i="5"/>
  <c r="F4535" i="5"/>
  <c r="F4536" i="5"/>
  <c r="F4537" i="5"/>
  <c r="F4538" i="5"/>
  <c r="H4538" i="5" s="1"/>
  <c r="I4538" i="5" s="1"/>
  <c r="F4539" i="5"/>
  <c r="F4540" i="5"/>
  <c r="H4540" i="5"/>
  <c r="I4540" i="5" s="1"/>
  <c r="F4541" i="5"/>
  <c r="F4542" i="5"/>
  <c r="H4542" i="5"/>
  <c r="I4542" i="5" s="1"/>
  <c r="F4543" i="5"/>
  <c r="H4543" i="5" s="1"/>
  <c r="I4543" i="5" s="1"/>
  <c r="F4544" i="5"/>
  <c r="F4545" i="5"/>
  <c r="F4546" i="5"/>
  <c r="F4547" i="5"/>
  <c r="F4548" i="5"/>
  <c r="F4549" i="5"/>
  <c r="F4550" i="5"/>
  <c r="H4550" i="5"/>
  <c r="I4550" i="5" s="1"/>
  <c r="F4551" i="5"/>
  <c r="H4551" i="5" s="1"/>
  <c r="I4551" i="5" s="1"/>
  <c r="F4552" i="5"/>
  <c r="H4552" i="5"/>
  <c r="I4552" i="5" s="1"/>
  <c r="F4553" i="5"/>
  <c r="F4554" i="5"/>
  <c r="H4554" i="5" s="1"/>
  <c r="I4554" i="5" s="1"/>
  <c r="F4555" i="5"/>
  <c r="F4556" i="5"/>
  <c r="F4557" i="5"/>
  <c r="F4558" i="5"/>
  <c r="F4559" i="5"/>
  <c r="F4560" i="5"/>
  <c r="F4561" i="5"/>
  <c r="F4562" i="5"/>
  <c r="H4562" i="5" s="1"/>
  <c r="I4562" i="5" s="1"/>
  <c r="F4563" i="5"/>
  <c r="H4563" i="5"/>
  <c r="I4563" i="5" s="1"/>
  <c r="F4564" i="5"/>
  <c r="F4565" i="5"/>
  <c r="F4566" i="5"/>
  <c r="H4566" i="5"/>
  <c r="I4566" i="5" s="1"/>
  <c r="F4567" i="5"/>
  <c r="H4567" i="5" s="1"/>
  <c r="I4567" i="5" s="1"/>
  <c r="F4568" i="5"/>
  <c r="F4569" i="5"/>
  <c r="F4570" i="5"/>
  <c r="F4571" i="5"/>
  <c r="F4572" i="5"/>
  <c r="F4573" i="5"/>
  <c r="F4574" i="5"/>
  <c r="H4574" i="5" s="1"/>
  <c r="I4574" i="5" s="1"/>
  <c r="F4575" i="5"/>
  <c r="H4575" i="5" s="1"/>
  <c r="I4575" i="5" s="1"/>
  <c r="F4576" i="5"/>
  <c r="F4577" i="5"/>
  <c r="F4578" i="5"/>
  <c r="H4578" i="5" s="1"/>
  <c r="I4578" i="5" s="1"/>
  <c r="F4579" i="5"/>
  <c r="F4580" i="5"/>
  <c r="F4581" i="5"/>
  <c r="F4582" i="5"/>
  <c r="F4583" i="5"/>
  <c r="F4584" i="5"/>
  <c r="F4585" i="5"/>
  <c r="F4586" i="5"/>
  <c r="H4586" i="5" s="1"/>
  <c r="I4586" i="5" s="1"/>
  <c r="F4587" i="5"/>
  <c r="H4587" i="5" s="1"/>
  <c r="I4587" i="5" s="1"/>
  <c r="F4588" i="5"/>
  <c r="F4589" i="5"/>
  <c r="H4589" i="5" s="1"/>
  <c r="I4589" i="5" s="1"/>
  <c r="F4590" i="5"/>
  <c r="H4590" i="5"/>
  <c r="I4590" i="5" s="1"/>
  <c r="F4591" i="5"/>
  <c r="F4592" i="5"/>
  <c r="F4593" i="5"/>
  <c r="F4594" i="5"/>
  <c r="F4595" i="5"/>
  <c r="F4596" i="5"/>
  <c r="F4597" i="5"/>
  <c r="F4598" i="5"/>
  <c r="H4598" i="5"/>
  <c r="I4598" i="5" s="1"/>
  <c r="F4599" i="5"/>
  <c r="H4599" i="5"/>
  <c r="I4599" i="5" s="1"/>
  <c r="F4600" i="5"/>
  <c r="F4601" i="5"/>
  <c r="F4602" i="5"/>
  <c r="H4602" i="5" s="1"/>
  <c r="I4602" i="5" s="1"/>
  <c r="F4603" i="5"/>
  <c r="F4604" i="5"/>
  <c r="F4605" i="5"/>
  <c r="F4606" i="5"/>
  <c r="F4607" i="5"/>
  <c r="F4608" i="5"/>
  <c r="F4609" i="5"/>
  <c r="F4610" i="5"/>
  <c r="H4610" i="5" s="1"/>
  <c r="I4610" i="5" s="1"/>
  <c r="F4611" i="5"/>
  <c r="F4612" i="5"/>
  <c r="F4613" i="5"/>
  <c r="F4614" i="5"/>
  <c r="H4614" i="5"/>
  <c r="I4614" i="5" s="1"/>
  <c r="F4615" i="5"/>
  <c r="F4616" i="5"/>
  <c r="F4617" i="5"/>
  <c r="F4618" i="5"/>
  <c r="F4619" i="5"/>
  <c r="F4620" i="5"/>
  <c r="F4621" i="5"/>
  <c r="F4622" i="5"/>
  <c r="H4622" i="5"/>
  <c r="I4622" i="5" s="1"/>
  <c r="F4623" i="5"/>
  <c r="H4623" i="5" s="1"/>
  <c r="I4623" i="5" s="1"/>
  <c r="F4624" i="5"/>
  <c r="F4625" i="5"/>
  <c r="F4626" i="5"/>
  <c r="H4626" i="5" s="1"/>
  <c r="I4626" i="5" s="1"/>
  <c r="F4627" i="5"/>
  <c r="F4628" i="5"/>
  <c r="F4629" i="5"/>
  <c r="H4629" i="5"/>
  <c r="I4629" i="5" s="1"/>
  <c r="F4630" i="5"/>
  <c r="H4630" i="5"/>
  <c r="I4630" i="5" s="1"/>
  <c r="F4631" i="5"/>
  <c r="F4632" i="5"/>
  <c r="F4633" i="5"/>
  <c r="F4634" i="5"/>
  <c r="H4634" i="5" s="1"/>
  <c r="I4634" i="5" s="1"/>
  <c r="F4635" i="5"/>
  <c r="F4636" i="5"/>
  <c r="F4637" i="5"/>
  <c r="F4638" i="5"/>
  <c r="H4638" i="5"/>
  <c r="I4638" i="5" s="1"/>
  <c r="F4639" i="5"/>
  <c r="H4639" i="5"/>
  <c r="I4639" i="5" s="1"/>
  <c r="F4640" i="5"/>
  <c r="F4641" i="5"/>
  <c r="F4642" i="5"/>
  <c r="F4643" i="5"/>
  <c r="F4644" i="5"/>
  <c r="F4645" i="5"/>
  <c r="F4646" i="5"/>
  <c r="H4646" i="5" s="1"/>
  <c r="I4646" i="5" s="1"/>
  <c r="F4647" i="5"/>
  <c r="H4647" i="5" s="1"/>
  <c r="I4647" i="5" s="1"/>
  <c r="F4648" i="5"/>
  <c r="F4649" i="5"/>
  <c r="H4649" i="5" s="1"/>
  <c r="I4649" i="5" s="1"/>
  <c r="F4650" i="5"/>
  <c r="H4650" i="5"/>
  <c r="I4650" i="5" s="1"/>
  <c r="F4651" i="5"/>
  <c r="F4652" i="5"/>
  <c r="F4653" i="5"/>
  <c r="F4654" i="5"/>
  <c r="F4655" i="5"/>
  <c r="F4656" i="5"/>
  <c r="F4657" i="5"/>
  <c r="F4658" i="5"/>
  <c r="H4658" i="5"/>
  <c r="I4658" i="5" s="1"/>
  <c r="F4659" i="5"/>
  <c r="H4659" i="5" s="1"/>
  <c r="I4659" i="5" s="1"/>
  <c r="F4660" i="5"/>
  <c r="F4661" i="5"/>
  <c r="F4662" i="5"/>
  <c r="H4662" i="5"/>
  <c r="I4662" i="5" s="1"/>
  <c r="F4663" i="5"/>
  <c r="F4664" i="5"/>
  <c r="F4665" i="5"/>
  <c r="F4666" i="5"/>
  <c r="F4667" i="5"/>
  <c r="F4668" i="5"/>
  <c r="F4669" i="5"/>
  <c r="F4670" i="5"/>
  <c r="H4670" i="5"/>
  <c r="I4670" i="5" s="1"/>
  <c r="F4671" i="5"/>
  <c r="F4672" i="5"/>
  <c r="F4673" i="5"/>
  <c r="F4674" i="5"/>
  <c r="H4674" i="5"/>
  <c r="I4674" i="5" s="1"/>
  <c r="F4675" i="5"/>
  <c r="H4675" i="5"/>
  <c r="I4675" i="5" s="1"/>
  <c r="F4676" i="5"/>
  <c r="F4677" i="5"/>
  <c r="F4678" i="5"/>
  <c r="F4679" i="5"/>
  <c r="F4680" i="5"/>
  <c r="F4681" i="5"/>
  <c r="F4682" i="5"/>
  <c r="H4682" i="5" s="1"/>
  <c r="I4682" i="5" s="1"/>
  <c r="F4683" i="5"/>
  <c r="H4683" i="5"/>
  <c r="I4683" i="5" s="1"/>
  <c r="F4684" i="5"/>
  <c r="F4685" i="5"/>
  <c r="F4686" i="5"/>
  <c r="H4686" i="5"/>
  <c r="I4686" i="5" s="1"/>
  <c r="F4687" i="5"/>
  <c r="F4688" i="5"/>
  <c r="F4689" i="5"/>
  <c r="F4690" i="5"/>
  <c r="F4691" i="5"/>
  <c r="F4692" i="5"/>
  <c r="F4693" i="5"/>
  <c r="F4694" i="5"/>
  <c r="H4694" i="5"/>
  <c r="I4694" i="5" s="1"/>
  <c r="F4695" i="5"/>
  <c r="F4696" i="5"/>
  <c r="F4697" i="5"/>
  <c r="F4698" i="5"/>
  <c r="H4698" i="5"/>
  <c r="I4698" i="5" s="1"/>
  <c r="F4699" i="5"/>
  <c r="F4700" i="5"/>
  <c r="F4701" i="5"/>
  <c r="F4702" i="5"/>
  <c r="F4703" i="5"/>
  <c r="F4704" i="5"/>
  <c r="F4705" i="5"/>
  <c r="F4706" i="5"/>
  <c r="H4706" i="5" s="1"/>
  <c r="I4706" i="5" s="1"/>
  <c r="F4707" i="5"/>
  <c r="H4707" i="5"/>
  <c r="I4707" i="5" s="1"/>
  <c r="F4708" i="5"/>
  <c r="F4709" i="5"/>
  <c r="H4709" i="5" s="1"/>
  <c r="I4709" i="5" s="1"/>
  <c r="F4710" i="5"/>
  <c r="H4710" i="5"/>
  <c r="I4710" i="5" s="1"/>
  <c r="F4711" i="5"/>
  <c r="F4712" i="5"/>
  <c r="F4713" i="5"/>
  <c r="F4714" i="5"/>
  <c r="F4715" i="5"/>
  <c r="F4716" i="5"/>
  <c r="F4717" i="5"/>
  <c r="F4718" i="5"/>
  <c r="H4718" i="5" s="1"/>
  <c r="I4718" i="5" s="1"/>
  <c r="F4719" i="5"/>
  <c r="H4719" i="5" s="1"/>
  <c r="I4719" i="5" s="1"/>
  <c r="F4720" i="5"/>
  <c r="F4721" i="5"/>
  <c r="H4721" i="5" s="1"/>
  <c r="I4721" i="5" s="1"/>
  <c r="F4722" i="5"/>
  <c r="H4722" i="5"/>
  <c r="I4722" i="5" s="1"/>
  <c r="F4723" i="5"/>
  <c r="F4724" i="5"/>
  <c r="F4725" i="5"/>
  <c r="F4726" i="5"/>
  <c r="F4727" i="5"/>
  <c r="F4728" i="5"/>
  <c r="F4729" i="5"/>
  <c r="F4730" i="5"/>
  <c r="H4730" i="5"/>
  <c r="I4730" i="5" s="1"/>
  <c r="F4731" i="5"/>
  <c r="H4731" i="5" s="1"/>
  <c r="I4731" i="5" s="1"/>
  <c r="F4732" i="5"/>
  <c r="F4733" i="5"/>
  <c r="F4734" i="5"/>
  <c r="H4734" i="5"/>
  <c r="I4734" i="5" s="1"/>
  <c r="F4735" i="5"/>
  <c r="F4736" i="5"/>
  <c r="F4737" i="5"/>
  <c r="F4738" i="5"/>
  <c r="F4739" i="5"/>
  <c r="F4740" i="5"/>
  <c r="F4741" i="5"/>
  <c r="F4742" i="5"/>
  <c r="H4742" i="5"/>
  <c r="I4742" i="5" s="1"/>
  <c r="F4743" i="5"/>
  <c r="F4744" i="5"/>
  <c r="F4745" i="5"/>
  <c r="F4746" i="5"/>
  <c r="H4746" i="5"/>
  <c r="I4746" i="5" s="1"/>
  <c r="F4747" i="5"/>
  <c r="F4748" i="5"/>
  <c r="F4749" i="5"/>
  <c r="H4749" i="5"/>
  <c r="I4749" i="5" s="1"/>
  <c r="F4750" i="5"/>
  <c r="H4750" i="5" s="1"/>
  <c r="I4750" i="5" s="1"/>
  <c r="F4751" i="5"/>
  <c r="F4752" i="5"/>
  <c r="F4753" i="5"/>
  <c r="F4754" i="5"/>
  <c r="H4754" i="5" s="1"/>
  <c r="I4754" i="5" s="1"/>
  <c r="F4755" i="5"/>
  <c r="H4755" i="5"/>
  <c r="I4755" i="5" s="1"/>
  <c r="F4756" i="5"/>
  <c r="H4756" i="5" s="1"/>
  <c r="I4756" i="5" s="1"/>
  <c r="F4757" i="5"/>
  <c r="F4758" i="5"/>
  <c r="H4758" i="5" s="1"/>
  <c r="I4758" i="5" s="1"/>
  <c r="F4759" i="5"/>
  <c r="H4759" i="5" s="1"/>
  <c r="I4759" i="5" s="1"/>
  <c r="F4760" i="5"/>
  <c r="H4760" i="5"/>
  <c r="I4760" i="5" s="1"/>
  <c r="F4761" i="5"/>
  <c r="F4762" i="5"/>
  <c r="F4763" i="5"/>
  <c r="F4764" i="5"/>
  <c r="F4765" i="5"/>
  <c r="F4766" i="5"/>
  <c r="H4766" i="5" s="1"/>
  <c r="I4766" i="5" s="1"/>
  <c r="F4767" i="5"/>
  <c r="F4768" i="5"/>
  <c r="F4769" i="5"/>
  <c r="F4770" i="5"/>
  <c r="H4770" i="5" s="1"/>
  <c r="I4770" i="5" s="1"/>
  <c r="F4771" i="5"/>
  <c r="F4772" i="5"/>
  <c r="F4773" i="5"/>
  <c r="F4774" i="5"/>
  <c r="F4775" i="5"/>
  <c r="F4776" i="5"/>
  <c r="F4777" i="5"/>
  <c r="F4778" i="5"/>
  <c r="H4778" i="5"/>
  <c r="I4778" i="5" s="1"/>
  <c r="F4779" i="5"/>
  <c r="H4779" i="5" s="1"/>
  <c r="I4779" i="5" s="1"/>
  <c r="F4780" i="5"/>
  <c r="F4781" i="5"/>
  <c r="F4782" i="5"/>
  <c r="H4782" i="5" s="1"/>
  <c r="I4782" i="5" s="1"/>
  <c r="F4783" i="5"/>
  <c r="F4784" i="5"/>
  <c r="F4785" i="5"/>
  <c r="F4786" i="5"/>
  <c r="F4787" i="5"/>
  <c r="F4788" i="5"/>
  <c r="F4789" i="5"/>
  <c r="F4790" i="5"/>
  <c r="H4790" i="5" s="1"/>
  <c r="I4790" i="5" s="1"/>
  <c r="F4791" i="5"/>
  <c r="F4792" i="5"/>
  <c r="H4792" i="5" s="1"/>
  <c r="I4792" i="5" s="1"/>
  <c r="F4793" i="5"/>
  <c r="F4794" i="5"/>
  <c r="H4794" i="5" s="1"/>
  <c r="I4794" i="5" s="1"/>
  <c r="F4795" i="5"/>
  <c r="F4796" i="5"/>
  <c r="F4797" i="5"/>
  <c r="F4798" i="5"/>
  <c r="F4799" i="5"/>
  <c r="F4800" i="5"/>
  <c r="F4801" i="5"/>
  <c r="F4802" i="5"/>
  <c r="H4802" i="5" s="1"/>
  <c r="I4802" i="5" s="1"/>
  <c r="F4803" i="5"/>
  <c r="H4803" i="5"/>
  <c r="I4803" i="5" s="1"/>
  <c r="F4804" i="5"/>
  <c r="H4804" i="5" s="1"/>
  <c r="I4804" i="5" s="1"/>
  <c r="F4805" i="5"/>
  <c r="F4806" i="5"/>
  <c r="H4806" i="5" s="1"/>
  <c r="I4806" i="5" s="1"/>
  <c r="F4807" i="5"/>
  <c r="F4808" i="5"/>
  <c r="F4809" i="5"/>
  <c r="F4810" i="5"/>
  <c r="F4811" i="5"/>
  <c r="F4812" i="5"/>
  <c r="F4813" i="5"/>
  <c r="F4814" i="5"/>
  <c r="H4814" i="5"/>
  <c r="I4814" i="5" s="1"/>
  <c r="F4815" i="5"/>
  <c r="H4815" i="5" s="1"/>
  <c r="I4815" i="5" s="1"/>
  <c r="F4816" i="5"/>
  <c r="F4817" i="5"/>
  <c r="F4818" i="5"/>
  <c r="F4819" i="5"/>
  <c r="F4820" i="5"/>
  <c r="F4821" i="5"/>
  <c r="F4822" i="5"/>
  <c r="F4823" i="5"/>
  <c r="F4824" i="5"/>
  <c r="F4825" i="5"/>
  <c r="F4826" i="5"/>
  <c r="H4826" i="5" s="1"/>
  <c r="I4826" i="5" s="1"/>
  <c r="F4827" i="5"/>
  <c r="F4828" i="5"/>
  <c r="F4829" i="5"/>
  <c r="F4830" i="5"/>
  <c r="H4830" i="5" s="1"/>
  <c r="I4830" i="5" s="1"/>
  <c r="F4831" i="5"/>
  <c r="F4832" i="5"/>
  <c r="F4833" i="5"/>
  <c r="F4834" i="5"/>
  <c r="F4835" i="5"/>
  <c r="F4836" i="5"/>
  <c r="F4837" i="5"/>
  <c r="F4838" i="5"/>
  <c r="H4838" i="5" s="1"/>
  <c r="I4838" i="5" s="1"/>
  <c r="F4839" i="5"/>
  <c r="H4839" i="5"/>
  <c r="I4839" i="5" s="1"/>
  <c r="F4840" i="5"/>
  <c r="F4841" i="5"/>
  <c r="F4842" i="5"/>
  <c r="H4842" i="5" s="1"/>
  <c r="I4842" i="5" s="1"/>
  <c r="F4843" i="5"/>
  <c r="F4844" i="5"/>
  <c r="F4845" i="5"/>
  <c r="F4846" i="5"/>
  <c r="F4847" i="5"/>
  <c r="F4848" i="5"/>
  <c r="F4849" i="5"/>
  <c r="F4850" i="5"/>
  <c r="H4850" i="5"/>
  <c r="I4850" i="5" s="1"/>
  <c r="F4851" i="5"/>
  <c r="H4851" i="5" s="1"/>
  <c r="I4851" i="5" s="1"/>
  <c r="F4852" i="5"/>
  <c r="F4853" i="5"/>
  <c r="F4854" i="5"/>
  <c r="F4855" i="5"/>
  <c r="H4855" i="5" s="1"/>
  <c r="I4855" i="5" s="1"/>
  <c r="F4856" i="5"/>
  <c r="F4857" i="5"/>
  <c r="F4858" i="5"/>
  <c r="F4859" i="5"/>
  <c r="F4860" i="5"/>
  <c r="F4861" i="5"/>
  <c r="F4862" i="5"/>
  <c r="H4862" i="5" s="1"/>
  <c r="I4862" i="5" s="1"/>
  <c r="F4863" i="5"/>
  <c r="F4864" i="5"/>
  <c r="F4865" i="5"/>
  <c r="F4866" i="5"/>
  <c r="H4866" i="5" s="1"/>
  <c r="I4866" i="5" s="1"/>
  <c r="F4867" i="5"/>
  <c r="H4867" i="5" s="1"/>
  <c r="I4867" i="5" s="1"/>
  <c r="F4868" i="5"/>
  <c r="F4869" i="5"/>
  <c r="F4870" i="5"/>
  <c r="F4871" i="5"/>
  <c r="F4872" i="5"/>
  <c r="F4873" i="5"/>
  <c r="F4874" i="5"/>
  <c r="H4874" i="5" s="1"/>
  <c r="I4874" i="5" s="1"/>
  <c r="F4875" i="5"/>
  <c r="F4876" i="5"/>
  <c r="F4877" i="5"/>
  <c r="F4878" i="5"/>
  <c r="H4878" i="5" s="1"/>
  <c r="I4878" i="5" s="1"/>
  <c r="F4879" i="5"/>
  <c r="F4880" i="5"/>
  <c r="F4881" i="5"/>
  <c r="F4882" i="5"/>
  <c r="F4883" i="5"/>
  <c r="F4884" i="5"/>
  <c r="F4885" i="5"/>
  <c r="F4886" i="5"/>
  <c r="H4886" i="5"/>
  <c r="I4886" i="5" s="1"/>
  <c r="F4887" i="5"/>
  <c r="H4887" i="5" s="1"/>
  <c r="I4887" i="5" s="1"/>
  <c r="F4888" i="5"/>
  <c r="H4888" i="5" s="1"/>
  <c r="I4888" i="5" s="1"/>
  <c r="F4889" i="5"/>
  <c r="H4889" i="5" s="1"/>
  <c r="I4889" i="5" s="1"/>
  <c r="F4890" i="5"/>
  <c r="F4891" i="5"/>
  <c r="F4892" i="5"/>
  <c r="F4893" i="5"/>
  <c r="F4894" i="5"/>
  <c r="F4895" i="5"/>
  <c r="F4896" i="5"/>
  <c r="F4897" i="5"/>
  <c r="F4898" i="5"/>
  <c r="H4898" i="5" s="1"/>
  <c r="I4898" i="5" s="1"/>
  <c r="F4899" i="5"/>
  <c r="F4900" i="5"/>
  <c r="H4900" i="5" s="1"/>
  <c r="I4900" i="5" s="1"/>
  <c r="F4901" i="5"/>
  <c r="F4902" i="5"/>
  <c r="H4902" i="5" s="1"/>
  <c r="I4902" i="5" s="1"/>
  <c r="F4903" i="5"/>
  <c r="F4904" i="5"/>
  <c r="F4905" i="5"/>
  <c r="F4906" i="5"/>
  <c r="F4907" i="5"/>
  <c r="F4908" i="5"/>
  <c r="F4909" i="5"/>
  <c r="F4910" i="5"/>
  <c r="H4910" i="5" s="1"/>
  <c r="I4910" i="5" s="1"/>
  <c r="F4911" i="5"/>
  <c r="H4911" i="5"/>
  <c r="I4911" i="5" s="1"/>
  <c r="F4912" i="5"/>
  <c r="F4913" i="5"/>
  <c r="F4914" i="5"/>
  <c r="H4914" i="5" s="1"/>
  <c r="I4914" i="5" s="1"/>
  <c r="F4915" i="5"/>
  <c r="F4916" i="5"/>
  <c r="F4917" i="5"/>
  <c r="F4918" i="5"/>
  <c r="F4919" i="5"/>
  <c r="F4920" i="5"/>
  <c r="F4921" i="5"/>
  <c r="F4922" i="5"/>
  <c r="H4922" i="5"/>
  <c r="I4922" i="5" s="1"/>
  <c r="F4923" i="5"/>
  <c r="H4923" i="5" s="1"/>
  <c r="I4923" i="5" s="1"/>
  <c r="F4924" i="5"/>
  <c r="F4925" i="5"/>
  <c r="F4926" i="5"/>
  <c r="H4926" i="5" s="1"/>
  <c r="I4926" i="5" s="1"/>
  <c r="F4927" i="5"/>
  <c r="F4928" i="5"/>
  <c r="F4929" i="5"/>
  <c r="F4930" i="5"/>
  <c r="F4931" i="5"/>
  <c r="F4932" i="5"/>
  <c r="F4933" i="5"/>
  <c r="F4934" i="5"/>
  <c r="H4934" i="5" s="1"/>
  <c r="I4934" i="5" s="1"/>
  <c r="F4935" i="5"/>
  <c r="F4936" i="5"/>
  <c r="F4937" i="5"/>
  <c r="F4938" i="5"/>
  <c r="H4938" i="5" s="1"/>
  <c r="I4938" i="5" s="1"/>
  <c r="F4939" i="5"/>
  <c r="F4940" i="5"/>
  <c r="F4941" i="5"/>
  <c r="F4942" i="5"/>
  <c r="F4943" i="5"/>
  <c r="F4944" i="5"/>
  <c r="F4945" i="5"/>
  <c r="F4946" i="5"/>
  <c r="H4946" i="5" s="1"/>
  <c r="I4946" i="5" s="1"/>
  <c r="F4947" i="5"/>
  <c r="F4948" i="5"/>
  <c r="F4949" i="5"/>
  <c r="F4950" i="5"/>
  <c r="H4950" i="5" s="1"/>
  <c r="I4950" i="5" s="1"/>
  <c r="F4951" i="5"/>
  <c r="F4952" i="5"/>
  <c r="F4953" i="5"/>
  <c r="F4954" i="5"/>
  <c r="F4955" i="5"/>
  <c r="F4956" i="5"/>
  <c r="F4957" i="5"/>
  <c r="F4958" i="5"/>
  <c r="H4958" i="5"/>
  <c r="I4958" i="5" s="1"/>
  <c r="F4959" i="5"/>
  <c r="H4959" i="5" s="1"/>
  <c r="I4959" i="5" s="1"/>
  <c r="F4960" i="5"/>
  <c r="F4961" i="5"/>
  <c r="F4962" i="5"/>
  <c r="H4962" i="5" s="1"/>
  <c r="I4962" i="5" s="1"/>
  <c r="F4963" i="5"/>
  <c r="H4963" i="5" s="1"/>
  <c r="I4963" i="5" s="1"/>
  <c r="F4964" i="5"/>
  <c r="F4965" i="5"/>
  <c r="F4966" i="5"/>
  <c r="F4967" i="5"/>
  <c r="F4968" i="5"/>
  <c r="F4969" i="5"/>
  <c r="F4970" i="5"/>
  <c r="H4970" i="5" s="1"/>
  <c r="I4970" i="5" s="1"/>
  <c r="F4971" i="5"/>
  <c r="H4971" i="5" s="1"/>
  <c r="I4971" i="5" s="1"/>
  <c r="F4972" i="5"/>
  <c r="H4972" i="5" s="1"/>
  <c r="I4972" i="5" s="1"/>
  <c r="F4973" i="5"/>
  <c r="F4974" i="5"/>
  <c r="H4974" i="5" s="1"/>
  <c r="I4974" i="5" s="1"/>
  <c r="F4975" i="5"/>
  <c r="H4975" i="5" s="1"/>
  <c r="I4975" i="5" s="1"/>
  <c r="F4976" i="5"/>
  <c r="F4977" i="5"/>
  <c r="F4978" i="5"/>
  <c r="F4979" i="5"/>
  <c r="F4980" i="5"/>
  <c r="F4981" i="5"/>
  <c r="F4982" i="5"/>
  <c r="H4982" i="5" s="1"/>
  <c r="I4982" i="5" s="1"/>
  <c r="F4983" i="5"/>
  <c r="H4983" i="5"/>
  <c r="I4983" i="5" s="1"/>
  <c r="F4984" i="5"/>
  <c r="H4984" i="5" s="1"/>
  <c r="I4984" i="5" s="1"/>
  <c r="F4985" i="5"/>
  <c r="F4986" i="5"/>
  <c r="H4986" i="5" s="1"/>
  <c r="I4986" i="5" s="1"/>
  <c r="F4987" i="5"/>
  <c r="F4988" i="5"/>
  <c r="F4989" i="5"/>
  <c r="F4990" i="5"/>
  <c r="F4991" i="5"/>
  <c r="F4992" i="5"/>
  <c r="F4993" i="5"/>
  <c r="F4994" i="5"/>
  <c r="H4994" i="5"/>
  <c r="I4994" i="5" s="1"/>
  <c r="F4995" i="5"/>
  <c r="H4995" i="5" s="1"/>
  <c r="I4995" i="5" s="1"/>
  <c r="F4996" i="5"/>
  <c r="H4996" i="5" s="1"/>
  <c r="I4996" i="5" s="1"/>
  <c r="F4997" i="5"/>
  <c r="F4998" i="5"/>
  <c r="H4998" i="5" s="1"/>
  <c r="I4998" i="5" s="1"/>
  <c r="F4999" i="5"/>
  <c r="F5000" i="5"/>
  <c r="F5001" i="5"/>
  <c r="F5002" i="5"/>
  <c r="F5003" i="5"/>
  <c r="F5004" i="5"/>
  <c r="F5005" i="5"/>
  <c r="F5006" i="5"/>
  <c r="H5006" i="5"/>
  <c r="I5006" i="5" s="1"/>
  <c r="F5007" i="5"/>
  <c r="F5008" i="5"/>
  <c r="F5009" i="5"/>
  <c r="F5010" i="5"/>
  <c r="H5010" i="5" s="1"/>
  <c r="I5010" i="5" s="1"/>
  <c r="F5011" i="5"/>
  <c r="F5012" i="5"/>
  <c r="F5013" i="5"/>
  <c r="F5014" i="5"/>
  <c r="F5015" i="5"/>
  <c r="F5016" i="5"/>
  <c r="F5017" i="5"/>
  <c r="F5018" i="5"/>
  <c r="H5018" i="5" s="1"/>
  <c r="I5018" i="5" s="1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H5034" i="5" s="1"/>
  <c r="I5034" i="5" s="1"/>
  <c r="F5035" i="5"/>
  <c r="F5036" i="5"/>
  <c r="F5037" i="5"/>
  <c r="F5038" i="5"/>
  <c r="F5039" i="5"/>
  <c r="F5040" i="5"/>
  <c r="F5041" i="5"/>
  <c r="F5042" i="5"/>
  <c r="H5042" i="5"/>
  <c r="I5042" i="5" s="1"/>
  <c r="F5043" i="5"/>
  <c r="H5043" i="5"/>
  <c r="I5043" i="5" s="1"/>
  <c r="F5044" i="5"/>
  <c r="F5045" i="5"/>
  <c r="F5046" i="5"/>
  <c r="H5046" i="5" s="1"/>
  <c r="I5046" i="5" s="1"/>
  <c r="F5047" i="5"/>
  <c r="H5047" i="5" s="1"/>
  <c r="I5047" i="5" s="1"/>
  <c r="F5048" i="5"/>
  <c r="F5049" i="5"/>
  <c r="F5050" i="5"/>
  <c r="F5051" i="5"/>
  <c r="F5052" i="5"/>
  <c r="F5053" i="5"/>
  <c r="F5054" i="5"/>
  <c r="H5054" i="5" s="1"/>
  <c r="I5054" i="5" s="1"/>
  <c r="F5055" i="5"/>
  <c r="H5055" i="5"/>
  <c r="I5055" i="5" s="1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H5068" i="5" s="1"/>
  <c r="I5068" i="5" s="1"/>
  <c r="F5069" i="5"/>
  <c r="F5070" i="5"/>
  <c r="H5070" i="5" s="1"/>
  <c r="I5070" i="5" s="1"/>
  <c r="F5071" i="5"/>
  <c r="F5072" i="5"/>
  <c r="H5072" i="5"/>
  <c r="I5072" i="5" s="1"/>
  <c r="F5073" i="5"/>
  <c r="F5074" i="5"/>
  <c r="F5075" i="5"/>
  <c r="F5076" i="5"/>
  <c r="F5077" i="5"/>
  <c r="F5078" i="5"/>
  <c r="H5078" i="5"/>
  <c r="I5078" i="5" s="1"/>
  <c r="F5079" i="5"/>
  <c r="H5079" i="5"/>
  <c r="I5079" i="5" s="1"/>
  <c r="F5080" i="5"/>
  <c r="F5081" i="5"/>
  <c r="F5082" i="5"/>
  <c r="H5082" i="5" s="1"/>
  <c r="I5082" i="5" s="1"/>
  <c r="F5083" i="5"/>
  <c r="F5084" i="5"/>
  <c r="F5085" i="5"/>
  <c r="F5086" i="5"/>
  <c r="F5087" i="5"/>
  <c r="F5088" i="5"/>
  <c r="F5089" i="5"/>
  <c r="F5090" i="5"/>
  <c r="H5090" i="5" s="1"/>
  <c r="I5090" i="5" s="1"/>
  <c r="F5091" i="5"/>
  <c r="H5091" i="5"/>
  <c r="I5091" i="5" s="1"/>
  <c r="F5092" i="5"/>
  <c r="H5092" i="5"/>
  <c r="I5092" i="5" s="1"/>
  <c r="F5093" i="5"/>
  <c r="F5094" i="5"/>
  <c r="H5094" i="5" s="1"/>
  <c r="I5094" i="5" s="1"/>
  <c r="F5095" i="5"/>
  <c r="F5096" i="5"/>
  <c r="F5097" i="5"/>
  <c r="F5098" i="5"/>
  <c r="F5099" i="5"/>
  <c r="F5100" i="5"/>
  <c r="F5101" i="5"/>
  <c r="F5102" i="5"/>
  <c r="H5102" i="5"/>
  <c r="I5102" i="5" s="1"/>
  <c r="F5103" i="5"/>
  <c r="H5103" i="5" s="1"/>
  <c r="I5103" i="5" s="1"/>
  <c r="F5104" i="5"/>
  <c r="F5105" i="5"/>
  <c r="F5106" i="5"/>
  <c r="H5106" i="5" s="1"/>
  <c r="I5106" i="5" s="1"/>
  <c r="F5107" i="5"/>
  <c r="F5108" i="5"/>
  <c r="F5109" i="5"/>
  <c r="F5110" i="5"/>
  <c r="F5111" i="5"/>
  <c r="F5112" i="5"/>
  <c r="F5113" i="5"/>
  <c r="F5114" i="5"/>
  <c r="H5114" i="5"/>
  <c r="I5114" i="5" s="1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H5126" i="5" s="1"/>
  <c r="I5126" i="5" s="1"/>
  <c r="F5127" i="5"/>
  <c r="F5128" i="5"/>
  <c r="F5129" i="5"/>
  <c r="F5130" i="5"/>
  <c r="H5130" i="5" s="1"/>
  <c r="I5130" i="5" s="1"/>
  <c r="F5131" i="5"/>
  <c r="F5132" i="5"/>
  <c r="F5133" i="5"/>
  <c r="F5134" i="5"/>
  <c r="F5135" i="5"/>
  <c r="F5136" i="5"/>
  <c r="F5137" i="5"/>
  <c r="F5138" i="5"/>
  <c r="H5138" i="5" s="1"/>
  <c r="I5138" i="5" s="1"/>
  <c r="F5139" i="5"/>
  <c r="F5140" i="5"/>
  <c r="F5141" i="5"/>
  <c r="F5142" i="5"/>
  <c r="H5142" i="5" s="1"/>
  <c r="I5142" i="5" s="1"/>
  <c r="F5143" i="5"/>
  <c r="H5143" i="5"/>
  <c r="I5143" i="5" s="1"/>
  <c r="F5144" i="5"/>
  <c r="F5145" i="5"/>
  <c r="F5146" i="5"/>
  <c r="F5147" i="5"/>
  <c r="F5148" i="5"/>
  <c r="F5149" i="5"/>
  <c r="F5150" i="5"/>
  <c r="H5150" i="5"/>
  <c r="I5150" i="5" s="1"/>
  <c r="F5151" i="5"/>
  <c r="F5152" i="5"/>
  <c r="F5153" i="5"/>
  <c r="F5154" i="5"/>
  <c r="F5155" i="5"/>
  <c r="H5155" i="5"/>
  <c r="I5155" i="5" s="1"/>
  <c r="F5156" i="5"/>
  <c r="F5157" i="5"/>
  <c r="F5158" i="5"/>
  <c r="H5158" i="5" s="1"/>
  <c r="I5158" i="5" s="1"/>
  <c r="F5159" i="5"/>
  <c r="F5160" i="5"/>
  <c r="F5161" i="5"/>
  <c r="F5162" i="5"/>
  <c r="H5162" i="5" s="1"/>
  <c r="I5162" i="5" s="1"/>
  <c r="F5163" i="5"/>
  <c r="F5164" i="5"/>
  <c r="F5165" i="5"/>
  <c r="F5166" i="5"/>
  <c r="H5166" i="5" s="1"/>
  <c r="I5166" i="5" s="1"/>
  <c r="F5167" i="5"/>
  <c r="H5167" i="5"/>
  <c r="I5167" i="5" s="1"/>
  <c r="F5168" i="5"/>
  <c r="H5168" i="5"/>
  <c r="I5168" i="5" s="1"/>
  <c r="F5169" i="5"/>
  <c r="F5170" i="5"/>
  <c r="F5171" i="5"/>
  <c r="F5172" i="5"/>
  <c r="F5173" i="5"/>
  <c r="F5174" i="5"/>
  <c r="H5174" i="5"/>
  <c r="I5174" i="5" s="1"/>
  <c r="F5175" i="5"/>
  <c r="H5175" i="5"/>
  <c r="I5175" i="5" s="1"/>
  <c r="F5176" i="5"/>
  <c r="H5176" i="5" s="1"/>
  <c r="I5176" i="5" s="1"/>
  <c r="F5177" i="5"/>
  <c r="H5177" i="5" s="1"/>
  <c r="I5177" i="5" s="1"/>
  <c r="F5178" i="5"/>
  <c r="H5178" i="5" s="1"/>
  <c r="I5178" i="5" s="1"/>
  <c r="F5179" i="5"/>
  <c r="F5180" i="5"/>
  <c r="F5181" i="5"/>
  <c r="F5182" i="5"/>
  <c r="F5183" i="5"/>
  <c r="F5184" i="5"/>
  <c r="F5185" i="5"/>
  <c r="F5186" i="5"/>
  <c r="H5186" i="5" s="1"/>
  <c r="I5186" i="5" s="1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H5198" i="5" s="1"/>
  <c r="I5198" i="5" s="1"/>
  <c r="F5199" i="5"/>
  <c r="F5200" i="5"/>
  <c r="F5201" i="5"/>
  <c r="H5201" i="5" s="1"/>
  <c r="I5201" i="5" s="1"/>
  <c r="F5202" i="5"/>
  <c r="H5202" i="5"/>
  <c r="I5202" i="5" s="1"/>
  <c r="F5203" i="5"/>
  <c r="F5204" i="5"/>
  <c r="F5205" i="5"/>
  <c r="F5206" i="5"/>
  <c r="F5207" i="5"/>
  <c r="F5208" i="5"/>
  <c r="F5209" i="5"/>
  <c r="F5210" i="5"/>
  <c r="H5210" i="5" s="1"/>
  <c r="I5210" i="5" s="1"/>
  <c r="F5211" i="5"/>
  <c r="H5211" i="5" s="1"/>
  <c r="I5211" i="5" s="1"/>
  <c r="F5212" i="5"/>
  <c r="F5213" i="5"/>
  <c r="F5214" i="5"/>
  <c r="H5214" i="5" s="1"/>
  <c r="I5214" i="5" s="1"/>
  <c r="F5215" i="5"/>
  <c r="F5216" i="5"/>
  <c r="F5217" i="5"/>
  <c r="F5218" i="5"/>
  <c r="F5219" i="5"/>
  <c r="F5220" i="5"/>
  <c r="F5221" i="5"/>
  <c r="F5222" i="5"/>
  <c r="H5222" i="5" s="1"/>
  <c r="I5222" i="5" s="1"/>
  <c r="F5223" i="5"/>
  <c r="H5223" i="5" s="1"/>
  <c r="I5223" i="5" s="1"/>
  <c r="F5224" i="5"/>
  <c r="F5225" i="5"/>
  <c r="F5226" i="5"/>
  <c r="H5226" i="5"/>
  <c r="I5226" i="5" s="1"/>
  <c r="F5227" i="5"/>
  <c r="F5228" i="5"/>
  <c r="F5229" i="5"/>
  <c r="F5230" i="5"/>
  <c r="F5231" i="5"/>
  <c r="F5232" i="5"/>
  <c r="F5233" i="5"/>
  <c r="F5234" i="5"/>
  <c r="H5234" i="5" s="1"/>
  <c r="I5234" i="5" s="1"/>
  <c r="F5235" i="5"/>
  <c r="F5236" i="5"/>
  <c r="F5237" i="5"/>
  <c r="F5238" i="5"/>
  <c r="H5238" i="5"/>
  <c r="I5238" i="5" s="1"/>
  <c r="F5239" i="5"/>
  <c r="H5239" i="5" s="1"/>
  <c r="I5239" i="5" s="1"/>
  <c r="F5240" i="5"/>
  <c r="F5241" i="5"/>
  <c r="F5242" i="5"/>
  <c r="F5243" i="5"/>
  <c r="F5244" i="5"/>
  <c r="F5245" i="5"/>
  <c r="F5246" i="5"/>
  <c r="H5246" i="5" s="1"/>
  <c r="I5246" i="5" s="1"/>
  <c r="F5247" i="5"/>
  <c r="H5247" i="5" s="1"/>
  <c r="I5247" i="5" s="1"/>
  <c r="F5248" i="5"/>
  <c r="F5249" i="5"/>
  <c r="F5250" i="5"/>
  <c r="H5250" i="5" s="1"/>
  <c r="I5250" i="5" s="1"/>
  <c r="F5251" i="5"/>
  <c r="H5251" i="5" s="1"/>
  <c r="I5251" i="5" s="1"/>
  <c r="F5252" i="5"/>
  <c r="F5253" i="5"/>
  <c r="F5254" i="5"/>
  <c r="F5255" i="5"/>
  <c r="F5256" i="5"/>
  <c r="F5257" i="5"/>
  <c r="F5258" i="5"/>
  <c r="H5258" i="5" s="1"/>
  <c r="I5258" i="5" s="1"/>
  <c r="F5259" i="5"/>
  <c r="F5260" i="5"/>
  <c r="F5261" i="5"/>
  <c r="F5262" i="5"/>
  <c r="H5262" i="5"/>
  <c r="I5262" i="5" s="1"/>
  <c r="F5263" i="5"/>
  <c r="F5264" i="5"/>
  <c r="F5265" i="5"/>
  <c r="F5266" i="5"/>
  <c r="F5267" i="5"/>
  <c r="F5268" i="5"/>
  <c r="F5269" i="5"/>
  <c r="F5270" i="5"/>
  <c r="H5270" i="5" s="1"/>
  <c r="I5270" i="5" s="1"/>
  <c r="F5271" i="5"/>
  <c r="F5272" i="5"/>
  <c r="F5273" i="5"/>
  <c r="F5274" i="5"/>
  <c r="H5274" i="5"/>
  <c r="I5274" i="5" s="1"/>
  <c r="F5275" i="5"/>
  <c r="H5275" i="5" s="1"/>
  <c r="I5275" i="5" s="1"/>
  <c r="F5276" i="5"/>
  <c r="F5277" i="5"/>
  <c r="F5278" i="5"/>
  <c r="F5279" i="5"/>
  <c r="F5280" i="5"/>
  <c r="F5281" i="5"/>
  <c r="F5282" i="5"/>
  <c r="H5282" i="5" s="1"/>
  <c r="I5282" i="5" s="1"/>
  <c r="F5283" i="5"/>
  <c r="H5283" i="5" s="1"/>
  <c r="I5283" i="5" s="1"/>
  <c r="F5284" i="5"/>
  <c r="F5285" i="5"/>
  <c r="F5286" i="5"/>
  <c r="H5286" i="5" s="1"/>
  <c r="I5286" i="5" s="1"/>
  <c r="F5287" i="5"/>
  <c r="H5287" i="5" s="1"/>
  <c r="I5287" i="5" s="1"/>
  <c r="F5288" i="5"/>
  <c r="F5289" i="5"/>
  <c r="F5290" i="5"/>
  <c r="F5291" i="5"/>
  <c r="F5292" i="5"/>
  <c r="F5293" i="5"/>
  <c r="F5294" i="5"/>
  <c r="H5294" i="5" s="1"/>
  <c r="I5294" i="5" s="1"/>
  <c r="F5295" i="5"/>
  <c r="F5296" i="5"/>
  <c r="H5296" i="5"/>
  <c r="I5296" i="5" s="1"/>
  <c r="F5297" i="5"/>
  <c r="F5298" i="5"/>
  <c r="H5298" i="5"/>
  <c r="I5298" i="5" s="1"/>
  <c r="F5299" i="5"/>
  <c r="F5300" i="5"/>
  <c r="F5301" i="5"/>
  <c r="F5302" i="5"/>
  <c r="F5303" i="5"/>
  <c r="F5304" i="5"/>
  <c r="F5305" i="5"/>
  <c r="F5306" i="5"/>
  <c r="H5306" i="5" s="1"/>
  <c r="I5306" i="5" s="1"/>
  <c r="F5307" i="5"/>
  <c r="F5308" i="5"/>
  <c r="F5309" i="5"/>
  <c r="F5310" i="5"/>
  <c r="H5310" i="5"/>
  <c r="I5310" i="5" s="1"/>
  <c r="F5311" i="5"/>
  <c r="F5312" i="5"/>
  <c r="F5313" i="5"/>
  <c r="F5314" i="5"/>
  <c r="F5315" i="5"/>
  <c r="F5316" i="5"/>
  <c r="F5317" i="5"/>
  <c r="F5318" i="5"/>
  <c r="H5318" i="5" s="1"/>
  <c r="I5318" i="5" s="1"/>
  <c r="F5319" i="5"/>
  <c r="F5320" i="5"/>
  <c r="F5321" i="5"/>
  <c r="F5322" i="5"/>
  <c r="H5322" i="5" s="1"/>
  <c r="I5322" i="5" s="1"/>
  <c r="F5323" i="5"/>
  <c r="H5323" i="5" s="1"/>
  <c r="I5323" i="5" s="1"/>
  <c r="F5324" i="5"/>
  <c r="F5325" i="5"/>
  <c r="F5326" i="5"/>
  <c r="F5327" i="5"/>
  <c r="F5328" i="5"/>
  <c r="F5329" i="5"/>
  <c r="F5330" i="5"/>
  <c r="H5330" i="5" s="1"/>
  <c r="I5330" i="5" s="1"/>
  <c r="F5331" i="5"/>
  <c r="F5332" i="5"/>
  <c r="F5333" i="5"/>
  <c r="F5334" i="5"/>
  <c r="H5334" i="5"/>
  <c r="I5334" i="5" s="1"/>
  <c r="F5335" i="5"/>
  <c r="F5336" i="5"/>
  <c r="F5337" i="5"/>
  <c r="F5338" i="5"/>
  <c r="F5339" i="5"/>
  <c r="F5340" i="5"/>
  <c r="F5341" i="5"/>
  <c r="F5342" i="5"/>
  <c r="H5342" i="5" s="1"/>
  <c r="I5342" i="5" s="1"/>
  <c r="F5343" i="5"/>
  <c r="H5343" i="5" s="1"/>
  <c r="I5343" i="5" s="1"/>
  <c r="F5344" i="5"/>
  <c r="F5345" i="5"/>
  <c r="F5346" i="5"/>
  <c r="H5346" i="5"/>
  <c r="I5346" i="5" s="1"/>
  <c r="F5347" i="5"/>
  <c r="F5348" i="5"/>
  <c r="F5349" i="5"/>
  <c r="F5350" i="5"/>
  <c r="F5351" i="5"/>
  <c r="F5352" i="5"/>
  <c r="F5353" i="5"/>
  <c r="F5354" i="5"/>
  <c r="H5354" i="5" s="1"/>
  <c r="I5354" i="5" s="1"/>
  <c r="F5355" i="5"/>
  <c r="H5355" i="5" s="1"/>
  <c r="I5355" i="5" s="1"/>
  <c r="F5356" i="5"/>
  <c r="F5357" i="5"/>
  <c r="F5358" i="5"/>
  <c r="H5358" i="5" s="1"/>
  <c r="I5358" i="5" s="1"/>
  <c r="F5359" i="5"/>
  <c r="F5360" i="5"/>
  <c r="F5361" i="5"/>
  <c r="F5362" i="5"/>
  <c r="F5363" i="5"/>
  <c r="F5364" i="5"/>
  <c r="F5365" i="5"/>
  <c r="F5366" i="5"/>
  <c r="H5366" i="5" s="1"/>
  <c r="I5366" i="5" s="1"/>
  <c r="F5367" i="5"/>
  <c r="F5368" i="5"/>
  <c r="F5369" i="5"/>
  <c r="F5370" i="5"/>
  <c r="H5370" i="5"/>
  <c r="I5370" i="5" s="1"/>
  <c r="F5371" i="5"/>
  <c r="F5372" i="5"/>
  <c r="F5373" i="5"/>
  <c r="F5374" i="5"/>
  <c r="F5375" i="5"/>
  <c r="F5376" i="5"/>
  <c r="F5377" i="5"/>
  <c r="F5378" i="5"/>
  <c r="H5378" i="5" s="1"/>
  <c r="I5378" i="5" s="1"/>
  <c r="F5379" i="5"/>
  <c r="H5379" i="5" s="1"/>
  <c r="I5379" i="5" s="1"/>
  <c r="F5380" i="5"/>
  <c r="F5381" i="5"/>
  <c r="F5382" i="5"/>
  <c r="H5382" i="5"/>
  <c r="I5382" i="5" s="1"/>
  <c r="F5383" i="5"/>
  <c r="F5384" i="5"/>
  <c r="F5385" i="5"/>
  <c r="F5386" i="5"/>
  <c r="F5387" i="5"/>
  <c r="F5388" i="5"/>
  <c r="F5389" i="5"/>
  <c r="F5390" i="5"/>
  <c r="H5390" i="5" s="1"/>
  <c r="I5390" i="5" s="1"/>
  <c r="F5391" i="5"/>
  <c r="F5392" i="5"/>
  <c r="F5393" i="5"/>
  <c r="F5394" i="5"/>
  <c r="H5394" i="5" s="1"/>
  <c r="I5394" i="5" s="1"/>
  <c r="F5395" i="5"/>
  <c r="F5396" i="5"/>
  <c r="F5397" i="5"/>
  <c r="F5398" i="5"/>
  <c r="F5399" i="5"/>
  <c r="F5400" i="5"/>
  <c r="F5401" i="5"/>
  <c r="F5402" i="5"/>
  <c r="H5402" i="5" s="1"/>
  <c r="I5402" i="5" s="1"/>
  <c r="F5403" i="5"/>
  <c r="H5403" i="5" s="1"/>
  <c r="I5403" i="5" s="1"/>
  <c r="F5404" i="5"/>
  <c r="F5405" i="5"/>
  <c r="F5406" i="5"/>
  <c r="H5406" i="5"/>
  <c r="I5406" i="5" s="1"/>
  <c r="F5407" i="5"/>
  <c r="F5408" i="5"/>
  <c r="F5409" i="5"/>
  <c r="F5410" i="5"/>
  <c r="F5411" i="5"/>
  <c r="F5412" i="5"/>
  <c r="F5413" i="5"/>
  <c r="F5414" i="5"/>
  <c r="H5414" i="5" s="1"/>
  <c r="I5414" i="5" s="1"/>
  <c r="F5415" i="5"/>
  <c r="H5415" i="5" s="1"/>
  <c r="I5415" i="5" s="1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H5430" i="5" s="1"/>
  <c r="I5430" i="5" s="1"/>
  <c r="F5431" i="5"/>
  <c r="F5432" i="5"/>
  <c r="F5433" i="5"/>
  <c r="F5434" i="5"/>
  <c r="F5435" i="5"/>
  <c r="F5436" i="5"/>
  <c r="F5437" i="5"/>
  <c r="F5438" i="5"/>
  <c r="H5438" i="5" s="1"/>
  <c r="I5438" i="5" s="1"/>
  <c r="F5439" i="5"/>
  <c r="H5439" i="5" s="1"/>
  <c r="I5439" i="5" s="1"/>
  <c r="F5440" i="5"/>
  <c r="F5441" i="5"/>
  <c r="F5442" i="5"/>
  <c r="H5442" i="5"/>
  <c r="I5442" i="5" s="1"/>
  <c r="F5443" i="5"/>
  <c r="F5444" i="5"/>
  <c r="F5445" i="5"/>
  <c r="F5446" i="5"/>
  <c r="F5447" i="5"/>
  <c r="F5448" i="5"/>
  <c r="F5449" i="5"/>
  <c r="F5450" i="5"/>
  <c r="H5450" i="5" s="1"/>
  <c r="I5450" i="5" s="1"/>
  <c r="F5451" i="5"/>
  <c r="F5452" i="5"/>
  <c r="F5453" i="5"/>
  <c r="F5454" i="5"/>
  <c r="H5454" i="5"/>
  <c r="I5454" i="5" s="1"/>
  <c r="F5455" i="5"/>
  <c r="F5456" i="5"/>
  <c r="F5457" i="5"/>
  <c r="F5458" i="5"/>
  <c r="F5459" i="5"/>
  <c r="F5460" i="5"/>
  <c r="F5461" i="5"/>
  <c r="F5462" i="5"/>
  <c r="H5462" i="5" s="1"/>
  <c r="I5462" i="5" s="1"/>
  <c r="F5463" i="5"/>
  <c r="F5464" i="5"/>
  <c r="F5465" i="5"/>
  <c r="F5466" i="5"/>
  <c r="H5466" i="5" s="1"/>
  <c r="I5466" i="5" s="1"/>
  <c r="F5467" i="5"/>
  <c r="F5468" i="5"/>
  <c r="F5469" i="5"/>
  <c r="F5470" i="5"/>
  <c r="F5471" i="5"/>
  <c r="F5472" i="5"/>
  <c r="F5473" i="5"/>
  <c r="F5474" i="5"/>
  <c r="H5474" i="5" s="1"/>
  <c r="I5474" i="5" s="1"/>
  <c r="F5475" i="5"/>
  <c r="F5476" i="5"/>
  <c r="F5477" i="5"/>
  <c r="F5478" i="5"/>
  <c r="F5479" i="5"/>
  <c r="F5480" i="5"/>
  <c r="H5480" i="5" s="1"/>
  <c r="I5480" i="5" s="1"/>
  <c r="F5481" i="5"/>
  <c r="F5482" i="5"/>
  <c r="F5483" i="5"/>
  <c r="F5484" i="5"/>
  <c r="F5485" i="5"/>
  <c r="F5486" i="5"/>
  <c r="H5486" i="5" s="1"/>
  <c r="I5486" i="5" s="1"/>
  <c r="F5487" i="5"/>
  <c r="F5488" i="5"/>
  <c r="F5489" i="5"/>
  <c r="F5490" i="5"/>
  <c r="H5490" i="5"/>
  <c r="I5490" i="5" s="1"/>
  <c r="F5491" i="5"/>
  <c r="F5492" i="5"/>
  <c r="H5492" i="5" s="1"/>
  <c r="I5492" i="5" s="1"/>
  <c r="F5493" i="5"/>
  <c r="F5494" i="5"/>
  <c r="F5495" i="5"/>
  <c r="F5496" i="5"/>
  <c r="F5497" i="5"/>
  <c r="F5498" i="5"/>
  <c r="F5499" i="5"/>
  <c r="H5499" i="5" s="1"/>
  <c r="I5499" i="5" s="1"/>
  <c r="F5500" i="5"/>
  <c r="H5500" i="5"/>
  <c r="I5500" i="5" s="1"/>
  <c r="F5501" i="5"/>
  <c r="F5502" i="5"/>
  <c r="H5502" i="5" s="1"/>
  <c r="I5502" i="5" s="1"/>
  <c r="F5503" i="5"/>
  <c r="F5504" i="5"/>
  <c r="F5505" i="5"/>
  <c r="F5506" i="5"/>
  <c r="F5507" i="5"/>
  <c r="F5508" i="5"/>
  <c r="F5509" i="5"/>
  <c r="F5510" i="5"/>
  <c r="H5510" i="5" s="1"/>
  <c r="I5510" i="5" s="1"/>
  <c r="F5511" i="5"/>
  <c r="H5511" i="5" s="1"/>
  <c r="I5511" i="5" s="1"/>
  <c r="F5512" i="5"/>
  <c r="F5513" i="5"/>
  <c r="F5514" i="5"/>
  <c r="H5514" i="5"/>
  <c r="I5514" i="5" s="1"/>
  <c r="F5515" i="5"/>
  <c r="F5516" i="5"/>
  <c r="F5517" i="5"/>
  <c r="F5518" i="5"/>
  <c r="F5519" i="5"/>
  <c r="F5520" i="5"/>
  <c r="F5521" i="5"/>
  <c r="F5522" i="5"/>
  <c r="H5522" i="5" s="1"/>
  <c r="I5522" i="5" s="1"/>
  <c r="F5523" i="5"/>
  <c r="H5523" i="5" s="1"/>
  <c r="I5523" i="5" s="1"/>
  <c r="F5524" i="5"/>
  <c r="F5525" i="5"/>
  <c r="F5526" i="5"/>
  <c r="H5526" i="5"/>
  <c r="I5526" i="5" s="1"/>
  <c r="F5527" i="5"/>
  <c r="F5528" i="5"/>
  <c r="F5529" i="5"/>
  <c r="F5530" i="5"/>
  <c r="F5531" i="5"/>
  <c r="F5532" i="5"/>
  <c r="F5533" i="5"/>
  <c r="F5534" i="5"/>
  <c r="H5534" i="5" s="1"/>
  <c r="I5534" i="5" s="1"/>
  <c r="F5535" i="5"/>
  <c r="F5536" i="5"/>
  <c r="H5536" i="5"/>
  <c r="I5536" i="5" s="1"/>
  <c r="F5537" i="5"/>
  <c r="F5538" i="5"/>
  <c r="H5538" i="5" s="1"/>
  <c r="I5538" i="5" s="1"/>
  <c r="F5539" i="5"/>
  <c r="F5540" i="5"/>
  <c r="F5541" i="5"/>
  <c r="F5542" i="5"/>
  <c r="F5543" i="5"/>
  <c r="F5544" i="5"/>
  <c r="F5545" i="5"/>
  <c r="F5546" i="5"/>
  <c r="H5546" i="5" s="1"/>
  <c r="I5546" i="5" s="1"/>
  <c r="F5547" i="5"/>
  <c r="H5547" i="5" s="1"/>
  <c r="I5547" i="5" s="1"/>
  <c r="F5548" i="5"/>
  <c r="F5549" i="5"/>
  <c r="F5550" i="5"/>
  <c r="F5551" i="5"/>
  <c r="F5552" i="5"/>
  <c r="F5553" i="5"/>
  <c r="F5554" i="5"/>
  <c r="F5555" i="5"/>
  <c r="F5556" i="5"/>
  <c r="F5557" i="5"/>
  <c r="F5558" i="5"/>
  <c r="H5558" i="5" s="1"/>
  <c r="I5558" i="5" s="1"/>
  <c r="F5559" i="5"/>
  <c r="F5560" i="5"/>
  <c r="F5561" i="5"/>
  <c r="F5562" i="5"/>
  <c r="H5562" i="5"/>
  <c r="I5562" i="5" s="1"/>
  <c r="F5563" i="5"/>
  <c r="F5564" i="5"/>
  <c r="F5565" i="5"/>
  <c r="F5566" i="5"/>
  <c r="F5567" i="5"/>
  <c r="F5568" i="5"/>
  <c r="F5569" i="5"/>
  <c r="F5570" i="5"/>
  <c r="F5571" i="5"/>
  <c r="H5571" i="5" s="1"/>
  <c r="I5571" i="5" s="1"/>
  <c r="F5572" i="5"/>
  <c r="F5573" i="5"/>
  <c r="F5574" i="5"/>
  <c r="H5574" i="5" s="1"/>
  <c r="I5574" i="5" s="1"/>
  <c r="F5575" i="5"/>
  <c r="F5576" i="5"/>
  <c r="F5577" i="5"/>
  <c r="F5578" i="5"/>
  <c r="F5579" i="5"/>
  <c r="F5580" i="5"/>
  <c r="F5581" i="5"/>
  <c r="F5582" i="5"/>
  <c r="H5582" i="5" s="1"/>
  <c r="I5582" i="5" s="1"/>
  <c r="F5583" i="5"/>
  <c r="H5583" i="5" s="1"/>
  <c r="I5583" i="5" s="1"/>
  <c r="F5584" i="5"/>
  <c r="F5585" i="5"/>
  <c r="F5586" i="5"/>
  <c r="H5586" i="5"/>
  <c r="I5586" i="5" s="1"/>
  <c r="F5587" i="5"/>
  <c r="F5588" i="5"/>
  <c r="F5589" i="5"/>
  <c r="F5590" i="5"/>
  <c r="F5591" i="5"/>
  <c r="F5592" i="5"/>
  <c r="F5593" i="5"/>
  <c r="F5594" i="5"/>
  <c r="H5594" i="5" s="1"/>
  <c r="I5594" i="5" s="1"/>
  <c r="F5595" i="5"/>
  <c r="H5595" i="5" s="1"/>
  <c r="I5595" i="5" s="1"/>
  <c r="F5596" i="5"/>
  <c r="F5597" i="5"/>
  <c r="F5598" i="5"/>
  <c r="H5598" i="5"/>
  <c r="I5598" i="5" s="1"/>
  <c r="F5599" i="5"/>
  <c r="F5600" i="5"/>
  <c r="F5601" i="5"/>
  <c r="F5602" i="5"/>
  <c r="F5603" i="5"/>
  <c r="F5604" i="5"/>
  <c r="F5605" i="5"/>
  <c r="F5606" i="5"/>
  <c r="H5606" i="5" s="1"/>
  <c r="I5606" i="5" s="1"/>
  <c r="F5607" i="5"/>
  <c r="H5607" i="5" s="1"/>
  <c r="I5607" i="5" s="1"/>
  <c r="F5608" i="5"/>
  <c r="H5608" i="5"/>
  <c r="I5608" i="5" s="1"/>
  <c r="F5609" i="5"/>
  <c r="F5610" i="5"/>
  <c r="H5610" i="5" s="1"/>
  <c r="I5610" i="5" s="1"/>
  <c r="F5611" i="5"/>
  <c r="F5612" i="5"/>
  <c r="F5613" i="5"/>
  <c r="F5614" i="5"/>
  <c r="F5615" i="5"/>
  <c r="F5616" i="5"/>
  <c r="F5617" i="5"/>
  <c r="F5618" i="5"/>
  <c r="H5618" i="5" s="1"/>
  <c r="I5618" i="5" s="1"/>
  <c r="F5619" i="5"/>
  <c r="H5619" i="5" s="1"/>
  <c r="I5619" i="5" s="1"/>
  <c r="F5620" i="5"/>
  <c r="F5621" i="5"/>
  <c r="F5622" i="5"/>
  <c r="F5623" i="5"/>
  <c r="F5624" i="5"/>
  <c r="F5625" i="5"/>
  <c r="F5626" i="5"/>
  <c r="F5627" i="5"/>
  <c r="F5628" i="5"/>
  <c r="F5629" i="5"/>
  <c r="F5630" i="5"/>
  <c r="H5630" i="5" s="1"/>
  <c r="I5630" i="5" s="1"/>
  <c r="F5631" i="5"/>
  <c r="F5632" i="5"/>
  <c r="F5633" i="5"/>
  <c r="F5634" i="5"/>
  <c r="H5634" i="5"/>
  <c r="I5634" i="5" s="1"/>
  <c r="F5635" i="5"/>
  <c r="H5635" i="5" s="1"/>
  <c r="I5635" i="5" s="1"/>
  <c r="F5636" i="5"/>
  <c r="F5637" i="5"/>
  <c r="F5638" i="5"/>
  <c r="F5639" i="5"/>
  <c r="F5640" i="5"/>
  <c r="F5641" i="5"/>
  <c r="F5642" i="5"/>
  <c r="F5643" i="5"/>
  <c r="F5644" i="5"/>
  <c r="F5645" i="5"/>
  <c r="H5645" i="5"/>
  <c r="I5645" i="5" s="1"/>
  <c r="F5646" i="5"/>
  <c r="H5646" i="5" s="1"/>
  <c r="I5646" i="5" s="1"/>
  <c r="F5647" i="5"/>
  <c r="F5648" i="5"/>
  <c r="F5649" i="5"/>
  <c r="F5650" i="5"/>
  <c r="F5651" i="5"/>
  <c r="F5652" i="5"/>
  <c r="F5653" i="5"/>
  <c r="F5654" i="5"/>
  <c r="H5654" i="5" s="1"/>
  <c r="I5654" i="5" s="1"/>
  <c r="F5655" i="5"/>
  <c r="F5656" i="5"/>
  <c r="H5656" i="5"/>
  <c r="I5656" i="5" s="1"/>
  <c r="F5657" i="5"/>
  <c r="F5658" i="5"/>
  <c r="H5658" i="5"/>
  <c r="I5658" i="5" s="1"/>
  <c r="F5659" i="5"/>
  <c r="F5660" i="5"/>
  <c r="F5661" i="5"/>
  <c r="F5662" i="5"/>
  <c r="F5663" i="5"/>
  <c r="F5664" i="5"/>
  <c r="F5665" i="5"/>
  <c r="F5666" i="5"/>
  <c r="H5666" i="5" s="1"/>
  <c r="I5666" i="5" s="1"/>
  <c r="F5667" i="5"/>
  <c r="H5667" i="5" s="1"/>
  <c r="I5667" i="5" s="1"/>
  <c r="F5668" i="5"/>
  <c r="F5669" i="5"/>
  <c r="F5670" i="5"/>
  <c r="H5670" i="5"/>
  <c r="I5670" i="5" s="1"/>
  <c r="F5671" i="5"/>
  <c r="F5672" i="5"/>
  <c r="F5673" i="5"/>
  <c r="F5674" i="5"/>
  <c r="F5675" i="5"/>
  <c r="F5676" i="5"/>
  <c r="F5677" i="5"/>
  <c r="F5678" i="5"/>
  <c r="H5678" i="5" s="1"/>
  <c r="I5678" i="5" s="1"/>
  <c r="F5679" i="5"/>
  <c r="F5680" i="5"/>
  <c r="F5681" i="5"/>
  <c r="F5682" i="5"/>
  <c r="H5682" i="5" s="1"/>
  <c r="I5682" i="5" s="1"/>
  <c r="F5683" i="5"/>
  <c r="F5684" i="5"/>
  <c r="F5685" i="5"/>
  <c r="F5686" i="5"/>
  <c r="F5687" i="5"/>
  <c r="F5688" i="5"/>
  <c r="F5689" i="5"/>
  <c r="F5690" i="5"/>
  <c r="H5690" i="5" s="1"/>
  <c r="I5690" i="5" s="1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H5702" i="5" s="1"/>
  <c r="I5702" i="5" s="1"/>
  <c r="F5703" i="5"/>
  <c r="F5704" i="5"/>
  <c r="F5705" i="5"/>
  <c r="F5706" i="5"/>
  <c r="H5706" i="5"/>
  <c r="I5706" i="5" s="1"/>
  <c r="F5707" i="5"/>
  <c r="F5708" i="5"/>
  <c r="F5709" i="5"/>
  <c r="F5710" i="5"/>
  <c r="F5711" i="5"/>
  <c r="F5712" i="5"/>
  <c r="F5713" i="5"/>
  <c r="F5714" i="5"/>
  <c r="F5715" i="5"/>
  <c r="H5715" i="5" s="1"/>
  <c r="I5715" i="5" s="1"/>
  <c r="F5716" i="5"/>
  <c r="H5716" i="5"/>
  <c r="I5716" i="5" s="1"/>
  <c r="F5717" i="5"/>
  <c r="F5718" i="5"/>
  <c r="H5718" i="5" s="1"/>
  <c r="I5718" i="5" s="1"/>
  <c r="F5719" i="5"/>
  <c r="F5720" i="5"/>
  <c r="F5721" i="5"/>
  <c r="F5722" i="5"/>
  <c r="F5723" i="5"/>
  <c r="F5724" i="5"/>
  <c r="F5725" i="5"/>
  <c r="F5726" i="5"/>
  <c r="H5726" i="5" s="1"/>
  <c r="I5726" i="5" s="1"/>
  <c r="F5727" i="5"/>
  <c r="H5727" i="5" s="1"/>
  <c r="I5727" i="5" s="1"/>
  <c r="F5728" i="5"/>
  <c r="F5729" i="5"/>
  <c r="F5730" i="5"/>
  <c r="H5730" i="5"/>
  <c r="I5730" i="5" s="1"/>
  <c r="F5731" i="5"/>
  <c r="F5732" i="5"/>
  <c r="F5733" i="5"/>
  <c r="F5734" i="5"/>
  <c r="F5735" i="5"/>
  <c r="F5736" i="5"/>
  <c r="F5737" i="5"/>
  <c r="F5738" i="5"/>
  <c r="F5739" i="5"/>
  <c r="H5739" i="5" s="1"/>
  <c r="I5739" i="5" s="1"/>
  <c r="F5740" i="5"/>
  <c r="F5741" i="5"/>
  <c r="F5742" i="5"/>
  <c r="H5742" i="5"/>
  <c r="I5742" i="5" s="1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M29" i="9"/>
  <c r="M30" i="9"/>
  <c r="C2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O72" i="5"/>
  <c r="H4553" i="5" l="1"/>
  <c r="I4553" i="5" s="1"/>
  <c r="H4097" i="5"/>
  <c r="I4097" i="5" s="1"/>
  <c r="H1533" i="5"/>
  <c r="I1533" i="5" s="1"/>
  <c r="H17" i="5"/>
  <c r="I17" i="5" s="1"/>
  <c r="H5637" i="5"/>
  <c r="I5637" i="5" s="1"/>
  <c r="H3329" i="5"/>
  <c r="I3329" i="5" s="1"/>
  <c r="H3309" i="5"/>
  <c r="I3309" i="5" s="1"/>
  <c r="H1913" i="5"/>
  <c r="I1913" i="5" s="1"/>
  <c r="H1601" i="5"/>
  <c r="I1601" i="5" s="1"/>
  <c r="H989" i="5"/>
  <c r="I989" i="5" s="1"/>
  <c r="H977" i="5"/>
  <c r="I977" i="5" s="1"/>
  <c r="H965" i="5"/>
  <c r="I965" i="5" s="1"/>
  <c r="H5691" i="5"/>
  <c r="I5691" i="5" s="1"/>
  <c r="H5679" i="5"/>
  <c r="I5679" i="5" s="1"/>
  <c r="H5668" i="5"/>
  <c r="I5668" i="5" s="1"/>
  <c r="H5636" i="5"/>
  <c r="I5636" i="5" s="1"/>
  <c r="H5535" i="5"/>
  <c r="I5535" i="5" s="1"/>
  <c r="H5524" i="5"/>
  <c r="I5524" i="5" s="1"/>
  <c r="H5331" i="5"/>
  <c r="I5331" i="5" s="1"/>
  <c r="H5319" i="5"/>
  <c r="I5319" i="5" s="1"/>
  <c r="H5164" i="5"/>
  <c r="I5164" i="5" s="1"/>
  <c r="H5067" i="5"/>
  <c r="I5067" i="5" s="1"/>
  <c r="H4695" i="5"/>
  <c r="I4695" i="5" s="1"/>
  <c r="H4351" i="5"/>
  <c r="I4351" i="5" s="1"/>
  <c r="H4217" i="5"/>
  <c r="I4217" i="5" s="1"/>
  <c r="H4095" i="5"/>
  <c r="I4095" i="5" s="1"/>
  <c r="H3663" i="5"/>
  <c r="I3663" i="5" s="1"/>
  <c r="H3651" i="5"/>
  <c r="I3651" i="5" s="1"/>
  <c r="H3629" i="5"/>
  <c r="I3629" i="5" s="1"/>
  <c r="H3619" i="5"/>
  <c r="I3619" i="5" s="1"/>
  <c r="H3543" i="5"/>
  <c r="I3543" i="5" s="1"/>
  <c r="H3339" i="5"/>
  <c r="I3339" i="5" s="1"/>
  <c r="H3159" i="5"/>
  <c r="I3159" i="5" s="1"/>
  <c r="H2943" i="5"/>
  <c r="I2943" i="5" s="1"/>
  <c r="H2595" i="5"/>
  <c r="I2595" i="5" s="1"/>
  <c r="H2429" i="5"/>
  <c r="I2429" i="5" s="1"/>
  <c r="H2417" i="5"/>
  <c r="I2417" i="5" s="1"/>
  <c r="H2395" i="5"/>
  <c r="I2395" i="5" s="1"/>
  <c r="H1923" i="5"/>
  <c r="I1923" i="5" s="1"/>
  <c r="H1683" i="5"/>
  <c r="I1683" i="5" s="1"/>
  <c r="H1671" i="5"/>
  <c r="I1671" i="5" s="1"/>
  <c r="H1659" i="5"/>
  <c r="I1659" i="5" s="1"/>
  <c r="H1543" i="5"/>
  <c r="I1543" i="5" s="1"/>
  <c r="H1531" i="5"/>
  <c r="I1531" i="5" s="1"/>
  <c r="H1323" i="5"/>
  <c r="I1323" i="5" s="1"/>
  <c r="H1311" i="5"/>
  <c r="I1311" i="5" s="1"/>
  <c r="H1059" i="5"/>
  <c r="I1059" i="5" s="1"/>
  <c r="H1047" i="5"/>
  <c r="I1047" i="5" s="1"/>
  <c r="H5489" i="5"/>
  <c r="I5489" i="5" s="1"/>
  <c r="H5419" i="5"/>
  <c r="I5419" i="5" s="1"/>
  <c r="H5273" i="5"/>
  <c r="I5273" i="5" s="1"/>
  <c r="H4445" i="5"/>
  <c r="I4445" i="5" s="1"/>
  <c r="H3833" i="5"/>
  <c r="I3833" i="5" s="1"/>
  <c r="H3693" i="5"/>
  <c r="I3693" i="5" s="1"/>
  <c r="H2393" i="5"/>
  <c r="I2393" i="5" s="1"/>
  <c r="H1529" i="5"/>
  <c r="I1529" i="5" s="1"/>
  <c r="H4529" i="5"/>
  <c r="I4529" i="5" s="1"/>
  <c r="H4444" i="5"/>
  <c r="I4444" i="5" s="1"/>
  <c r="H4421" i="5"/>
  <c r="I4421" i="5" s="1"/>
  <c r="H3874" i="5"/>
  <c r="I3874" i="5" s="1"/>
  <c r="H3692" i="5"/>
  <c r="I3692" i="5" s="1"/>
  <c r="H3617" i="5"/>
  <c r="I3617" i="5" s="1"/>
  <c r="H3595" i="5"/>
  <c r="I3595" i="5" s="1"/>
  <c r="H3583" i="5"/>
  <c r="I3583" i="5" s="1"/>
  <c r="H3209" i="5"/>
  <c r="I3209" i="5" s="1"/>
  <c r="H3199" i="5"/>
  <c r="I3199" i="5" s="1"/>
  <c r="H3187" i="5"/>
  <c r="I3187" i="5" s="1"/>
  <c r="H2528" i="5"/>
  <c r="I2528" i="5" s="1"/>
  <c r="H2381" i="5"/>
  <c r="I2381" i="5" s="1"/>
  <c r="H2323" i="5"/>
  <c r="I2323" i="5" s="1"/>
  <c r="H2312" i="5"/>
  <c r="I2312" i="5" s="1"/>
  <c r="H2300" i="5"/>
  <c r="I2300" i="5" s="1"/>
  <c r="H1864" i="5"/>
  <c r="I1864" i="5" s="1"/>
  <c r="H1552" i="5"/>
  <c r="I1552" i="5" s="1"/>
  <c r="H5732" i="5"/>
  <c r="I5732" i="5" s="1"/>
  <c r="H5475" i="5"/>
  <c r="I5475" i="5" s="1"/>
  <c r="H5463" i="5"/>
  <c r="I5463" i="5" s="1"/>
  <c r="H5452" i="5"/>
  <c r="I5452" i="5" s="1"/>
  <c r="H5383" i="5"/>
  <c r="I5383" i="5" s="1"/>
  <c r="H5032" i="5"/>
  <c r="I5032" i="5" s="1"/>
  <c r="H4601" i="5"/>
  <c r="I4601" i="5" s="1"/>
  <c r="H4591" i="5"/>
  <c r="I4591" i="5" s="1"/>
  <c r="H4431" i="5"/>
  <c r="I4431" i="5" s="1"/>
  <c r="H4420" i="5"/>
  <c r="I4420" i="5" s="1"/>
  <c r="H4359" i="5"/>
  <c r="I4359" i="5" s="1"/>
  <c r="H4324" i="5"/>
  <c r="I4324" i="5" s="1"/>
  <c r="H4313" i="5"/>
  <c r="I4313" i="5" s="1"/>
  <c r="H4291" i="5"/>
  <c r="I4291" i="5" s="1"/>
  <c r="H4279" i="5"/>
  <c r="I4279" i="5" s="1"/>
  <c r="H4191" i="5"/>
  <c r="I4191" i="5" s="1"/>
  <c r="H3907" i="5"/>
  <c r="I3907" i="5" s="1"/>
  <c r="H3895" i="5"/>
  <c r="I3895" i="5" s="1"/>
  <c r="H3831" i="5"/>
  <c r="I3831" i="5" s="1"/>
  <c r="H3701" i="5"/>
  <c r="I3701" i="5" s="1"/>
  <c r="H3691" i="5"/>
  <c r="I3691" i="5" s="1"/>
  <c r="H3571" i="5"/>
  <c r="I3571" i="5" s="1"/>
  <c r="H3219" i="5"/>
  <c r="I3219" i="5" s="1"/>
  <c r="H3123" i="5"/>
  <c r="I3123" i="5" s="1"/>
  <c r="H2907" i="5"/>
  <c r="I2907" i="5" s="1"/>
  <c r="H2787" i="5"/>
  <c r="I2787" i="5" s="1"/>
  <c r="H2647" i="5"/>
  <c r="I2647" i="5" s="1"/>
  <c r="H2548" i="5"/>
  <c r="I2548" i="5" s="1"/>
  <c r="H2527" i="5"/>
  <c r="I2527" i="5" s="1"/>
  <c r="H2515" i="5"/>
  <c r="I2515" i="5" s="1"/>
  <c r="H2503" i="5"/>
  <c r="I2503" i="5" s="1"/>
  <c r="H1863" i="5"/>
  <c r="I1863" i="5" s="1"/>
  <c r="H1851" i="5"/>
  <c r="I1851" i="5" s="1"/>
  <c r="H1839" i="5"/>
  <c r="I1839" i="5" s="1"/>
  <c r="H1783" i="5"/>
  <c r="I1783" i="5" s="1"/>
  <c r="H1551" i="5"/>
  <c r="I1551" i="5" s="1"/>
  <c r="H1539" i="5"/>
  <c r="I1539" i="5" s="1"/>
  <c r="H1399" i="5"/>
  <c r="I1399" i="5" s="1"/>
  <c r="H1387" i="5"/>
  <c r="I1387" i="5" s="1"/>
  <c r="H1239" i="5"/>
  <c r="I1239" i="5" s="1"/>
  <c r="H811" i="5"/>
  <c r="I811" i="5" s="1"/>
  <c r="H799" i="5"/>
  <c r="I799" i="5" s="1"/>
  <c r="H787" i="5"/>
  <c r="I787" i="5" s="1"/>
  <c r="H775" i="5"/>
  <c r="I775" i="5" s="1"/>
  <c r="H763" i="5"/>
  <c r="I763" i="5" s="1"/>
  <c r="H751" i="5"/>
  <c r="I751" i="5" s="1"/>
  <c r="H739" i="5"/>
  <c r="I739" i="5" s="1"/>
  <c r="H727" i="5"/>
  <c r="I727" i="5" s="1"/>
  <c r="H715" i="5"/>
  <c r="I715" i="5" s="1"/>
  <c r="H703" i="5"/>
  <c r="I703" i="5" s="1"/>
  <c r="H691" i="5"/>
  <c r="I691" i="5" s="1"/>
  <c r="H679" i="5"/>
  <c r="I679" i="5" s="1"/>
  <c r="H667" i="5"/>
  <c r="I667" i="5" s="1"/>
  <c r="H655" i="5"/>
  <c r="I655" i="5" s="1"/>
  <c r="H643" i="5"/>
  <c r="I643" i="5" s="1"/>
  <c r="H631" i="5"/>
  <c r="I631" i="5" s="1"/>
  <c r="H619" i="5"/>
  <c r="I619" i="5" s="1"/>
  <c r="H607" i="5"/>
  <c r="I607" i="5" s="1"/>
  <c r="H595" i="5"/>
  <c r="I595" i="5" s="1"/>
  <c r="H583" i="5"/>
  <c r="I583" i="5" s="1"/>
  <c r="H571" i="5"/>
  <c r="I571" i="5" s="1"/>
  <c r="H4361" i="5"/>
  <c r="I4361" i="5" s="1"/>
  <c r="H3821" i="5"/>
  <c r="I3821" i="5" s="1"/>
  <c r="H5643" i="5"/>
  <c r="I5643" i="5" s="1"/>
  <c r="H5451" i="5"/>
  <c r="I5451" i="5" s="1"/>
  <c r="H5416" i="5"/>
  <c r="I5416" i="5" s="1"/>
  <c r="H5104" i="5"/>
  <c r="I5104" i="5" s="1"/>
  <c r="H5031" i="5"/>
  <c r="I5031" i="5" s="1"/>
  <c r="H4864" i="5"/>
  <c r="I4864" i="5" s="1"/>
  <c r="H4852" i="5"/>
  <c r="I4852" i="5" s="1"/>
  <c r="H4743" i="5"/>
  <c r="I4743" i="5" s="1"/>
  <c r="H4600" i="5"/>
  <c r="I4600" i="5" s="1"/>
  <c r="H4558" i="5"/>
  <c r="I4558" i="5" s="1"/>
  <c r="H4527" i="5"/>
  <c r="I4527" i="5" s="1"/>
  <c r="H4505" i="5"/>
  <c r="I4505" i="5" s="1"/>
  <c r="H4347" i="5"/>
  <c r="I4347" i="5" s="1"/>
  <c r="H4335" i="5"/>
  <c r="I4335" i="5" s="1"/>
  <c r="H4323" i="5"/>
  <c r="I4323" i="5" s="1"/>
  <c r="H4179" i="5"/>
  <c r="I4179" i="5" s="1"/>
  <c r="H4048" i="5"/>
  <c r="I4048" i="5" s="1"/>
  <c r="H4036" i="5"/>
  <c r="I4036" i="5" s="1"/>
  <c r="H3939" i="5"/>
  <c r="I3939" i="5" s="1"/>
  <c r="H3775" i="5"/>
  <c r="I3775" i="5" s="1"/>
  <c r="H3016" i="5"/>
  <c r="I3016" i="5" s="1"/>
  <c r="H3004" i="5"/>
  <c r="I3004" i="5" s="1"/>
  <c r="H2635" i="5"/>
  <c r="I2635" i="5" s="1"/>
  <c r="H2623" i="5"/>
  <c r="I2623" i="5" s="1"/>
  <c r="H1804" i="5"/>
  <c r="I1804" i="5" s="1"/>
  <c r="H1503" i="5"/>
  <c r="I1503" i="5" s="1"/>
  <c r="H1491" i="5"/>
  <c r="I1491" i="5" s="1"/>
  <c r="H1227" i="5"/>
  <c r="I1227" i="5" s="1"/>
  <c r="H1147" i="5"/>
  <c r="I1147" i="5" s="1"/>
  <c r="H1135" i="5"/>
  <c r="I1135" i="5" s="1"/>
  <c r="H903" i="5"/>
  <c r="I903" i="5" s="1"/>
  <c r="H892" i="5"/>
  <c r="I892" i="5" s="1"/>
  <c r="H5397" i="5"/>
  <c r="I5397" i="5" s="1"/>
  <c r="H5385" i="5"/>
  <c r="I5385" i="5" s="1"/>
  <c r="H5374" i="5"/>
  <c r="I5374" i="5" s="1"/>
  <c r="H5253" i="5"/>
  <c r="I5253" i="5" s="1"/>
  <c r="H5241" i="5"/>
  <c r="I5241" i="5" s="1"/>
  <c r="H4811" i="5"/>
  <c r="I4811" i="5" s="1"/>
  <c r="H4685" i="5"/>
  <c r="I4685" i="5" s="1"/>
  <c r="H4637" i="5"/>
  <c r="I4637" i="5" s="1"/>
  <c r="H4577" i="5"/>
  <c r="I4577" i="5" s="1"/>
  <c r="H4493" i="5"/>
  <c r="I4493" i="5" s="1"/>
  <c r="H4337" i="5"/>
  <c r="I4337" i="5" s="1"/>
  <c r="H3881" i="5"/>
  <c r="I3881" i="5" s="1"/>
  <c r="H3773" i="5"/>
  <c r="I3773" i="5" s="1"/>
  <c r="H3593" i="5"/>
  <c r="I3593" i="5" s="1"/>
  <c r="H3581" i="5"/>
  <c r="I3581" i="5" s="1"/>
  <c r="H3389" i="5"/>
  <c r="I3389" i="5" s="1"/>
  <c r="H3233" i="5"/>
  <c r="I3233" i="5" s="1"/>
  <c r="H2636" i="5"/>
  <c r="I2636" i="5" s="1"/>
  <c r="H5720" i="5"/>
  <c r="I5720" i="5" s="1"/>
  <c r="H5633" i="5"/>
  <c r="I5633" i="5" s="1"/>
  <c r="H5599" i="5"/>
  <c r="I5599" i="5" s="1"/>
  <c r="H5565" i="5"/>
  <c r="I5565" i="5" s="1"/>
  <c r="H5396" i="5"/>
  <c r="I5396" i="5" s="1"/>
  <c r="H5384" i="5"/>
  <c r="I5384" i="5" s="1"/>
  <c r="H5373" i="5"/>
  <c r="I5373" i="5" s="1"/>
  <c r="H5240" i="5"/>
  <c r="I5240" i="5" s="1"/>
  <c r="H5229" i="5"/>
  <c r="I5229" i="5" s="1"/>
  <c r="H3731" i="5"/>
  <c r="I3731" i="5" s="1"/>
  <c r="H3487" i="5"/>
  <c r="I3487" i="5" s="1"/>
  <c r="H1208" i="5"/>
  <c r="I1208" i="5" s="1"/>
  <c r="H5564" i="5"/>
  <c r="I5564" i="5" s="1"/>
  <c r="H5228" i="5"/>
  <c r="I5228" i="5" s="1"/>
  <c r="H3730" i="5"/>
  <c r="I3730" i="5" s="1"/>
  <c r="H2675" i="5"/>
  <c r="I2675" i="5" s="1"/>
  <c r="H1196" i="5"/>
  <c r="I1196" i="5" s="1"/>
  <c r="H802" i="5"/>
  <c r="I802" i="5" s="1"/>
  <c r="H766" i="5"/>
  <c r="I766" i="5" s="1"/>
  <c r="H742" i="5"/>
  <c r="I742" i="5" s="1"/>
  <c r="H718" i="5"/>
  <c r="I718" i="5" s="1"/>
  <c r="H694" i="5"/>
  <c r="I694" i="5" s="1"/>
  <c r="H670" i="5"/>
  <c r="I670" i="5" s="1"/>
  <c r="H646" i="5"/>
  <c r="I646" i="5" s="1"/>
  <c r="H610" i="5"/>
  <c r="I610" i="5" s="1"/>
  <c r="H574" i="5"/>
  <c r="I574" i="5" s="1"/>
  <c r="H4471" i="5"/>
  <c r="I4471" i="5" s="1"/>
  <c r="H4409" i="5"/>
  <c r="I4409" i="5" s="1"/>
  <c r="H3476" i="5"/>
  <c r="I3476" i="5" s="1"/>
  <c r="H2717" i="5"/>
  <c r="I2717" i="5" s="1"/>
  <c r="H2117" i="5"/>
  <c r="I2117" i="5" s="1"/>
  <c r="H5215" i="5"/>
  <c r="I5215" i="5" s="1"/>
  <c r="H5025" i="5"/>
  <c r="I5025" i="5" s="1"/>
  <c r="H4604" i="5"/>
  <c r="I4604" i="5" s="1"/>
  <c r="H4532" i="5"/>
  <c r="I4532" i="5" s="1"/>
  <c r="H4388" i="5"/>
  <c r="I4388" i="5" s="1"/>
  <c r="H4147" i="5"/>
  <c r="I4147" i="5" s="1"/>
  <c r="H4135" i="5"/>
  <c r="I4135" i="5" s="1"/>
  <c r="H4061" i="5"/>
  <c r="I4061" i="5" s="1"/>
  <c r="H4039" i="5"/>
  <c r="I4039" i="5" s="1"/>
  <c r="H3953" i="5"/>
  <c r="I3953" i="5" s="1"/>
  <c r="H3943" i="5"/>
  <c r="I3943" i="5" s="1"/>
  <c r="H3931" i="5"/>
  <c r="I3931" i="5" s="1"/>
  <c r="H3845" i="5"/>
  <c r="I3845" i="5" s="1"/>
  <c r="H3803" i="5"/>
  <c r="I3803" i="5" s="1"/>
  <c r="H3677" i="5"/>
  <c r="I3677" i="5" s="1"/>
  <c r="H3535" i="5"/>
  <c r="I3535" i="5" s="1"/>
  <c r="H3475" i="5"/>
  <c r="I3475" i="5" s="1"/>
  <c r="H3425" i="5"/>
  <c r="I3425" i="5" s="1"/>
  <c r="H2887" i="5"/>
  <c r="I2887" i="5" s="1"/>
  <c r="H2705" i="5"/>
  <c r="I2705" i="5" s="1"/>
  <c r="H2609" i="5"/>
  <c r="I2609" i="5" s="1"/>
  <c r="H1757" i="5"/>
  <c r="I1757" i="5" s="1"/>
  <c r="H1745" i="5"/>
  <c r="I1745" i="5" s="1"/>
  <c r="H1688" i="5"/>
  <c r="I1688" i="5" s="1"/>
  <c r="H1205" i="5"/>
  <c r="I1205" i="5" s="1"/>
  <c r="H2625" i="5"/>
  <c r="I2625" i="5" s="1"/>
  <c r="H5576" i="5"/>
  <c r="I5576" i="5" s="1"/>
  <c r="H814" i="5"/>
  <c r="I814" i="5" s="1"/>
  <c r="H778" i="5"/>
  <c r="I778" i="5" s="1"/>
  <c r="H754" i="5"/>
  <c r="I754" i="5" s="1"/>
  <c r="H706" i="5"/>
  <c r="I706" i="5" s="1"/>
  <c r="H682" i="5"/>
  <c r="I682" i="5" s="1"/>
  <c r="H658" i="5"/>
  <c r="I658" i="5" s="1"/>
  <c r="H634" i="5"/>
  <c r="I634" i="5" s="1"/>
  <c r="H598" i="5"/>
  <c r="I598" i="5" s="1"/>
  <c r="H586" i="5"/>
  <c r="I586" i="5" s="1"/>
  <c r="H4399" i="5"/>
  <c r="I4399" i="5" s="1"/>
  <c r="H2686" i="5"/>
  <c r="I2686" i="5" s="1"/>
  <c r="H5671" i="5"/>
  <c r="I5671" i="5" s="1"/>
  <c r="H5527" i="5"/>
  <c r="I5527" i="5" s="1"/>
  <c r="H5381" i="5"/>
  <c r="I5381" i="5" s="1"/>
  <c r="H5359" i="5"/>
  <c r="I5359" i="5" s="1"/>
  <c r="H5347" i="5"/>
  <c r="I5347" i="5" s="1"/>
  <c r="H5313" i="5"/>
  <c r="I5313" i="5" s="1"/>
  <c r="H4795" i="5"/>
  <c r="I4795" i="5" s="1"/>
  <c r="H4783" i="5"/>
  <c r="I4783" i="5" s="1"/>
  <c r="H4711" i="5"/>
  <c r="I4711" i="5" s="1"/>
  <c r="H4541" i="5"/>
  <c r="I4541" i="5" s="1"/>
  <c r="H3823" i="5"/>
  <c r="I3823" i="5" s="1"/>
  <c r="H2993" i="5"/>
  <c r="I2993" i="5" s="1"/>
  <c r="H2972" i="5"/>
  <c r="I2972" i="5" s="1"/>
  <c r="H2897" i="5"/>
  <c r="I2897" i="5" s="1"/>
  <c r="H1373" i="5"/>
  <c r="I1373" i="5" s="1"/>
  <c r="H3683" i="5"/>
  <c r="I3683" i="5" s="1"/>
  <c r="H5372" i="5"/>
  <c r="I5372" i="5" s="1"/>
  <c r="H2036" i="5"/>
  <c r="I2036" i="5" s="1"/>
  <c r="H861" i="5"/>
  <c r="I861" i="5" s="1"/>
  <c r="H790" i="5"/>
  <c r="I790" i="5" s="1"/>
  <c r="H730" i="5"/>
  <c r="I730" i="5" s="1"/>
  <c r="H622" i="5"/>
  <c r="I622" i="5" s="1"/>
  <c r="H4819" i="5"/>
  <c r="I4819" i="5" s="1"/>
  <c r="H3305" i="5"/>
  <c r="I3305" i="5" s="1"/>
  <c r="H5493" i="5"/>
  <c r="I5493" i="5" s="1"/>
  <c r="H5312" i="5"/>
  <c r="I5312" i="5" s="1"/>
  <c r="H5301" i="5"/>
  <c r="I5301" i="5" s="1"/>
  <c r="H5159" i="5"/>
  <c r="I5159" i="5" s="1"/>
  <c r="H4761" i="5"/>
  <c r="I4761" i="5" s="1"/>
  <c r="H4751" i="5"/>
  <c r="I4751" i="5" s="1"/>
  <c r="H4613" i="5"/>
  <c r="I4613" i="5" s="1"/>
  <c r="H4469" i="5"/>
  <c r="I4469" i="5" s="1"/>
  <c r="H4243" i="5"/>
  <c r="I4243" i="5" s="1"/>
  <c r="H4145" i="5"/>
  <c r="I4145" i="5" s="1"/>
  <c r="H4123" i="5"/>
  <c r="I4123" i="5" s="1"/>
  <c r="H4037" i="5"/>
  <c r="I4037" i="5" s="1"/>
  <c r="H3941" i="5"/>
  <c r="I3941" i="5" s="1"/>
  <c r="H3929" i="5"/>
  <c r="I3929" i="5" s="1"/>
  <c r="H3801" i="5"/>
  <c r="I3801" i="5" s="1"/>
  <c r="H2971" i="5"/>
  <c r="I2971" i="5" s="1"/>
  <c r="H2885" i="5"/>
  <c r="I2885" i="5" s="1"/>
  <c r="H2789" i="5"/>
  <c r="I2789" i="5" s="1"/>
  <c r="H2777" i="5"/>
  <c r="I2777" i="5" s="1"/>
  <c r="H1949" i="5"/>
  <c r="I1949" i="5" s="1"/>
  <c r="H1937" i="5"/>
  <c r="I1937" i="5" s="1"/>
  <c r="H1523" i="5"/>
  <c r="I1523" i="5" s="1"/>
  <c r="H1349" i="5"/>
  <c r="I1349" i="5" s="1"/>
  <c r="H1337" i="5"/>
  <c r="I1337" i="5" s="1"/>
  <c r="H5707" i="5"/>
  <c r="I5707" i="5" s="1"/>
  <c r="H5577" i="5"/>
  <c r="I5577" i="5" s="1"/>
  <c r="H5380" i="5"/>
  <c r="I5380" i="5" s="1"/>
  <c r="H5272" i="5"/>
  <c r="I5272" i="5" s="1"/>
  <c r="H5083" i="5"/>
  <c r="I5083" i="5" s="1"/>
  <c r="H5063" i="5"/>
  <c r="I5063" i="5" s="1"/>
  <c r="H4939" i="5"/>
  <c r="I4939" i="5" s="1"/>
  <c r="H4927" i="5"/>
  <c r="I4927" i="5" s="1"/>
  <c r="H4916" i="5"/>
  <c r="I4916" i="5" s="1"/>
  <c r="H4895" i="5"/>
  <c r="I4895" i="5" s="1"/>
  <c r="H4831" i="5"/>
  <c r="I4831" i="5" s="1"/>
  <c r="H4673" i="5"/>
  <c r="I4673" i="5" s="1"/>
  <c r="H4559" i="5"/>
  <c r="I4559" i="5" s="1"/>
  <c r="H4348" i="5"/>
  <c r="I4348" i="5" s="1"/>
  <c r="H4336" i="5"/>
  <c r="I4336" i="5" s="1"/>
  <c r="H4292" i="5"/>
  <c r="I4292" i="5" s="1"/>
  <c r="H4280" i="5"/>
  <c r="I4280" i="5" s="1"/>
  <c r="H4270" i="5"/>
  <c r="I4270" i="5" s="1"/>
  <c r="H4259" i="5"/>
  <c r="I4259" i="5" s="1"/>
  <c r="H4216" i="5"/>
  <c r="I4216" i="5" s="1"/>
  <c r="H4195" i="5"/>
  <c r="I4195" i="5" s="1"/>
  <c r="H4184" i="5"/>
  <c r="I4184" i="5" s="1"/>
  <c r="H4174" i="5"/>
  <c r="I4174" i="5" s="1"/>
  <c r="H4163" i="5"/>
  <c r="I4163" i="5" s="1"/>
  <c r="H4025" i="5"/>
  <c r="I4025" i="5" s="1"/>
  <c r="H3993" i="5"/>
  <c r="I3993" i="5" s="1"/>
  <c r="H3802" i="5"/>
  <c r="I3802" i="5" s="1"/>
  <c r="H3688" i="5"/>
  <c r="I3688" i="5" s="1"/>
  <c r="H3667" i="5"/>
  <c r="I3667" i="5" s="1"/>
  <c r="H3655" i="5"/>
  <c r="I3655" i="5" s="1"/>
  <c r="H3592" i="5"/>
  <c r="I3592" i="5" s="1"/>
  <c r="H3511" i="5"/>
  <c r="I3511" i="5" s="1"/>
  <c r="H3137" i="5"/>
  <c r="I3137" i="5" s="1"/>
  <c r="H3127" i="5"/>
  <c r="I3127" i="5" s="1"/>
  <c r="H3115" i="5"/>
  <c r="I3115" i="5" s="1"/>
  <c r="H3053" i="5"/>
  <c r="I3053" i="5" s="1"/>
  <c r="H3041" i="5"/>
  <c r="I3041" i="5" s="1"/>
  <c r="H3031" i="5"/>
  <c r="I3031" i="5" s="1"/>
  <c r="H2956" i="5"/>
  <c r="I2956" i="5" s="1"/>
  <c r="H2861" i="5"/>
  <c r="I2861" i="5" s="1"/>
  <c r="H2788" i="5"/>
  <c r="I2788" i="5" s="1"/>
  <c r="H2524" i="5"/>
  <c r="I2524" i="5" s="1"/>
  <c r="H2512" i="5"/>
  <c r="I2512" i="5" s="1"/>
  <c r="H2500" i="5"/>
  <c r="I2500" i="5" s="1"/>
  <c r="H2455" i="5"/>
  <c r="I2455" i="5" s="1"/>
  <c r="H2321" i="5"/>
  <c r="I2321" i="5" s="1"/>
  <c r="H2309" i="5"/>
  <c r="I2309" i="5" s="1"/>
  <c r="H2297" i="5"/>
  <c r="I2297" i="5" s="1"/>
  <c r="H1459" i="5"/>
  <c r="I1459" i="5" s="1"/>
  <c r="H1315" i="5"/>
  <c r="I1315" i="5" s="1"/>
  <c r="H1303" i="5"/>
  <c r="I1303" i="5" s="1"/>
  <c r="H1181" i="5"/>
  <c r="I1181" i="5" s="1"/>
  <c r="H1169" i="5"/>
  <c r="I1169" i="5" s="1"/>
  <c r="H1007" i="5"/>
  <c r="I1007" i="5" s="1"/>
  <c r="H995" i="5"/>
  <c r="I995" i="5" s="1"/>
  <c r="H929" i="5"/>
  <c r="I929" i="5" s="1"/>
  <c r="H917" i="5"/>
  <c r="I917" i="5" s="1"/>
  <c r="H905" i="5"/>
  <c r="I905" i="5" s="1"/>
  <c r="H872" i="5"/>
  <c r="I872" i="5" s="1"/>
  <c r="H3665" i="5"/>
  <c r="I3665" i="5" s="1"/>
  <c r="H3559" i="5"/>
  <c r="I3559" i="5" s="1"/>
  <c r="H3415" i="5"/>
  <c r="I3415" i="5" s="1"/>
  <c r="H3125" i="5"/>
  <c r="I3125" i="5" s="1"/>
  <c r="H2093" i="5"/>
  <c r="I2093" i="5" s="1"/>
  <c r="H2069" i="5"/>
  <c r="I2069" i="5" s="1"/>
  <c r="H1457" i="5"/>
  <c r="I1457" i="5" s="1"/>
  <c r="H560" i="5"/>
  <c r="I560" i="5" s="1"/>
  <c r="H5705" i="5"/>
  <c r="I5705" i="5" s="1"/>
  <c r="H5649" i="5"/>
  <c r="I5649" i="5" s="1"/>
  <c r="H5639" i="5"/>
  <c r="I5639" i="5" s="1"/>
  <c r="H5596" i="5"/>
  <c r="I5596" i="5" s="1"/>
  <c r="H5563" i="5"/>
  <c r="I5563" i="5" s="1"/>
  <c r="H5344" i="5"/>
  <c r="I5344" i="5" s="1"/>
  <c r="H5311" i="5"/>
  <c r="I5311" i="5" s="1"/>
  <c r="H5300" i="5"/>
  <c r="I5300" i="5" s="1"/>
  <c r="H5236" i="5"/>
  <c r="I5236" i="5" s="1"/>
  <c r="H5203" i="5"/>
  <c r="I5203" i="5" s="1"/>
  <c r="H5152" i="5"/>
  <c r="I5152" i="5" s="1"/>
  <c r="H5011" i="5"/>
  <c r="I5011" i="5" s="1"/>
  <c r="H4936" i="5"/>
  <c r="I4936" i="5" s="1"/>
  <c r="H4924" i="5"/>
  <c r="I4924" i="5" s="1"/>
  <c r="H4625" i="5"/>
  <c r="I4625" i="5" s="1"/>
  <c r="H4556" i="5"/>
  <c r="I4556" i="5" s="1"/>
  <c r="H4468" i="5"/>
  <c r="I4468" i="5" s="1"/>
  <c r="H4300" i="5"/>
  <c r="I4300" i="5" s="1"/>
  <c r="H4289" i="5"/>
  <c r="I4289" i="5" s="1"/>
  <c r="H4267" i="5"/>
  <c r="I4267" i="5" s="1"/>
  <c r="H4192" i="5"/>
  <c r="I4192" i="5" s="1"/>
  <c r="H4171" i="5"/>
  <c r="I4171" i="5" s="1"/>
  <c r="H4013" i="5"/>
  <c r="I4013" i="5" s="1"/>
  <c r="H4001" i="5"/>
  <c r="I4001" i="5" s="1"/>
  <c r="H3917" i="5"/>
  <c r="I3917" i="5" s="1"/>
  <c r="H3905" i="5"/>
  <c r="I3905" i="5" s="1"/>
  <c r="H3893" i="5"/>
  <c r="I3893" i="5" s="1"/>
  <c r="H3872" i="5"/>
  <c r="I3872" i="5" s="1"/>
  <c r="H3736" i="5"/>
  <c r="I3736" i="5" s="1"/>
  <c r="H3664" i="5"/>
  <c r="I3664" i="5" s="1"/>
  <c r="H3641" i="5"/>
  <c r="I3641" i="5" s="1"/>
  <c r="H3463" i="5"/>
  <c r="I3463" i="5" s="1"/>
  <c r="H3364" i="5"/>
  <c r="I3364" i="5" s="1"/>
  <c r="H3281" i="5"/>
  <c r="I3281" i="5" s="1"/>
  <c r="H3271" i="5"/>
  <c r="I3271" i="5" s="1"/>
  <c r="H3259" i="5"/>
  <c r="I3259" i="5" s="1"/>
  <c r="H3197" i="5"/>
  <c r="I3197" i="5" s="1"/>
  <c r="H3028" i="5"/>
  <c r="I3028" i="5" s="1"/>
  <c r="H2921" i="5"/>
  <c r="I2921" i="5" s="1"/>
  <c r="H2671" i="5"/>
  <c r="I2671" i="5" s="1"/>
  <c r="H2080" i="5"/>
  <c r="I2080" i="5" s="1"/>
  <c r="H1942" i="5"/>
  <c r="I1942" i="5" s="1"/>
  <c r="H1709" i="5"/>
  <c r="I1709" i="5" s="1"/>
  <c r="H1640" i="5"/>
  <c r="I1640" i="5" s="1"/>
  <c r="H1628" i="5"/>
  <c r="I1628" i="5" s="1"/>
  <c r="H1085" i="5"/>
  <c r="I1085" i="5" s="1"/>
  <c r="H1027" i="5"/>
  <c r="I1027" i="5" s="1"/>
  <c r="H881" i="5"/>
  <c r="I881" i="5" s="1"/>
  <c r="H869" i="5"/>
  <c r="I869" i="5" s="1"/>
  <c r="H857" i="5"/>
  <c r="I857" i="5" s="1"/>
  <c r="H845" i="5"/>
  <c r="I845" i="5" s="1"/>
  <c r="H833" i="5"/>
  <c r="I833" i="5" s="1"/>
  <c r="H3737" i="5"/>
  <c r="I3737" i="5" s="1"/>
  <c r="H3355" i="5"/>
  <c r="I3355" i="5" s="1"/>
  <c r="H3260" i="5"/>
  <c r="I3260" i="5" s="1"/>
  <c r="H3103" i="5"/>
  <c r="I3103" i="5" s="1"/>
  <c r="H5648" i="5"/>
  <c r="I5648" i="5" s="1"/>
  <c r="H5552" i="5"/>
  <c r="I5552" i="5" s="1"/>
  <c r="H5141" i="5"/>
  <c r="I5141" i="5" s="1"/>
  <c r="H5119" i="5"/>
  <c r="I5119" i="5" s="1"/>
  <c r="H5099" i="5"/>
  <c r="I5099" i="5" s="1"/>
  <c r="H4999" i="5"/>
  <c r="I4999" i="5" s="1"/>
  <c r="H4988" i="5"/>
  <c r="I4988" i="5" s="1"/>
  <c r="H4967" i="5"/>
  <c r="I4967" i="5" s="1"/>
  <c r="H4913" i="5"/>
  <c r="I4913" i="5" s="1"/>
  <c r="H4903" i="5"/>
  <c r="I4903" i="5" s="1"/>
  <c r="H4891" i="5"/>
  <c r="I4891" i="5" s="1"/>
  <c r="H4697" i="5"/>
  <c r="I4697" i="5" s="1"/>
  <c r="H4457" i="5"/>
  <c r="I4457" i="5" s="1"/>
  <c r="H4415" i="5"/>
  <c r="I4415" i="5" s="1"/>
  <c r="H4397" i="5"/>
  <c r="I4397" i="5" s="1"/>
  <c r="H4255" i="5"/>
  <c r="I4255" i="5" s="1"/>
  <c r="H4159" i="5"/>
  <c r="I4159" i="5" s="1"/>
  <c r="H4085" i="5"/>
  <c r="I4085" i="5" s="1"/>
  <c r="H4073" i="5"/>
  <c r="I4073" i="5" s="1"/>
  <c r="H3916" i="5"/>
  <c r="I3916" i="5" s="1"/>
  <c r="H3904" i="5"/>
  <c r="I3904" i="5" s="1"/>
  <c r="H3892" i="5"/>
  <c r="I3892" i="5" s="1"/>
  <c r="H3871" i="5"/>
  <c r="I3871" i="5" s="1"/>
  <c r="H3809" i="5"/>
  <c r="I3809" i="5" s="1"/>
  <c r="H3725" i="5"/>
  <c r="I3725" i="5" s="1"/>
  <c r="H3499" i="5"/>
  <c r="I3499" i="5" s="1"/>
  <c r="H3413" i="5"/>
  <c r="I3413" i="5" s="1"/>
  <c r="H3404" i="5"/>
  <c r="I3404" i="5" s="1"/>
  <c r="H3280" i="5"/>
  <c r="I3280" i="5" s="1"/>
  <c r="H3196" i="5"/>
  <c r="I3196" i="5" s="1"/>
  <c r="H3185" i="5"/>
  <c r="I3185" i="5" s="1"/>
  <c r="H3080" i="5"/>
  <c r="I3080" i="5" s="1"/>
  <c r="H2815" i="5"/>
  <c r="I2815" i="5" s="1"/>
  <c r="H2764" i="5"/>
  <c r="I2764" i="5" s="1"/>
  <c r="H2753" i="5"/>
  <c r="I2753" i="5" s="1"/>
  <c r="H2741" i="5"/>
  <c r="I2741" i="5" s="1"/>
  <c r="H2021" i="5"/>
  <c r="I2021" i="5" s="1"/>
  <c r="H1953" i="5"/>
  <c r="I1953" i="5" s="1"/>
  <c r="H1673" i="5"/>
  <c r="I1673" i="5" s="1"/>
  <c r="H1639" i="5"/>
  <c r="I1639" i="5" s="1"/>
  <c r="H1627" i="5"/>
  <c r="I1627" i="5" s="1"/>
  <c r="H1073" i="5"/>
  <c r="I1073" i="5" s="1"/>
  <c r="H1061" i="5"/>
  <c r="I1061" i="5" s="1"/>
  <c r="H1049" i="5"/>
  <c r="I1049" i="5" s="1"/>
  <c r="H1037" i="5"/>
  <c r="I1037" i="5" s="1"/>
  <c r="H1003" i="5"/>
  <c r="I1003" i="5" s="1"/>
  <c r="H809" i="5"/>
  <c r="I809" i="5" s="1"/>
  <c r="H797" i="5"/>
  <c r="I797" i="5" s="1"/>
  <c r="H785" i="5"/>
  <c r="I785" i="5" s="1"/>
  <c r="H773" i="5"/>
  <c r="I773" i="5" s="1"/>
  <c r="H761" i="5"/>
  <c r="I761" i="5" s="1"/>
  <c r="H749" i="5"/>
  <c r="I749" i="5" s="1"/>
  <c r="H737" i="5"/>
  <c r="I737" i="5" s="1"/>
  <c r="H725" i="5"/>
  <c r="I725" i="5" s="1"/>
  <c r="H713" i="5"/>
  <c r="I713" i="5" s="1"/>
  <c r="H701" i="5"/>
  <c r="I701" i="5" s="1"/>
  <c r="H689" i="5"/>
  <c r="I689" i="5" s="1"/>
  <c r="H665" i="5"/>
  <c r="I665" i="5" s="1"/>
  <c r="H653" i="5"/>
  <c r="I653" i="5" s="1"/>
  <c r="H641" i="5"/>
  <c r="I641" i="5" s="1"/>
  <c r="H629" i="5"/>
  <c r="I629" i="5" s="1"/>
  <c r="H617" i="5"/>
  <c r="I617" i="5" s="1"/>
  <c r="H593" i="5"/>
  <c r="I593" i="5" s="1"/>
  <c r="H581" i="5"/>
  <c r="I581" i="5" s="1"/>
  <c r="H535" i="5"/>
  <c r="I535" i="5" s="1"/>
  <c r="H523" i="5"/>
  <c r="I523" i="5" s="1"/>
  <c r="H511" i="5"/>
  <c r="I511" i="5" s="1"/>
  <c r="H499" i="5"/>
  <c r="I499" i="5" s="1"/>
  <c r="H3653" i="5"/>
  <c r="I3653" i="5" s="1"/>
  <c r="H3365" i="5"/>
  <c r="I3365" i="5" s="1"/>
  <c r="H3293" i="5"/>
  <c r="I3293" i="5" s="1"/>
  <c r="H2081" i="5"/>
  <c r="I2081" i="5" s="1"/>
  <c r="H548" i="5"/>
  <c r="I548" i="5" s="1"/>
  <c r="H4977" i="5"/>
  <c r="I4977" i="5" s="1"/>
  <c r="H4966" i="5"/>
  <c r="I4966" i="5" s="1"/>
  <c r="H4744" i="5"/>
  <c r="I4744" i="5" s="1"/>
  <c r="H4565" i="5"/>
  <c r="I4565" i="5" s="1"/>
  <c r="H4517" i="5"/>
  <c r="I4517" i="5" s="1"/>
  <c r="H4456" i="5"/>
  <c r="I4456" i="5" s="1"/>
  <c r="H4414" i="5"/>
  <c r="I4414" i="5" s="1"/>
  <c r="H4396" i="5"/>
  <c r="I4396" i="5" s="1"/>
  <c r="H4385" i="5"/>
  <c r="I4385" i="5" s="1"/>
  <c r="H4276" i="5"/>
  <c r="I4276" i="5" s="1"/>
  <c r="H4265" i="5"/>
  <c r="I4265" i="5" s="1"/>
  <c r="H4180" i="5"/>
  <c r="I4180" i="5" s="1"/>
  <c r="H4169" i="5"/>
  <c r="I4169" i="5" s="1"/>
  <c r="H4072" i="5"/>
  <c r="I4072" i="5" s="1"/>
  <c r="H3989" i="5"/>
  <c r="I3989" i="5" s="1"/>
  <c r="H3979" i="5"/>
  <c r="I3979" i="5" s="1"/>
  <c r="H3967" i="5"/>
  <c r="I3967" i="5" s="1"/>
  <c r="H3859" i="5"/>
  <c r="I3859" i="5" s="1"/>
  <c r="H3787" i="5"/>
  <c r="I3787" i="5" s="1"/>
  <c r="H3587" i="5"/>
  <c r="I3587" i="5" s="1"/>
  <c r="H3547" i="5"/>
  <c r="I3547" i="5" s="1"/>
  <c r="H3403" i="5"/>
  <c r="I3403" i="5" s="1"/>
  <c r="H3353" i="5"/>
  <c r="I3353" i="5" s="1"/>
  <c r="H3343" i="5"/>
  <c r="I3343" i="5" s="1"/>
  <c r="H3331" i="5"/>
  <c r="I3331" i="5" s="1"/>
  <c r="H3269" i="5"/>
  <c r="I3269" i="5" s="1"/>
  <c r="H3175" i="5"/>
  <c r="I3175" i="5" s="1"/>
  <c r="H2899" i="5"/>
  <c r="I2899" i="5" s="1"/>
  <c r="H2825" i="5"/>
  <c r="I2825" i="5" s="1"/>
  <c r="H2584" i="5"/>
  <c r="I2584" i="5" s="1"/>
  <c r="H2573" i="5"/>
  <c r="I2573" i="5" s="1"/>
  <c r="H2551" i="5"/>
  <c r="I2551" i="5" s="1"/>
  <c r="H2541" i="5"/>
  <c r="I2541" i="5" s="1"/>
  <c r="H2441" i="5"/>
  <c r="I2441" i="5" s="1"/>
  <c r="H2407" i="5"/>
  <c r="I2407" i="5" s="1"/>
  <c r="H1807" i="5"/>
  <c r="I1807" i="5" s="1"/>
  <c r="H1763" i="5"/>
  <c r="I1763" i="5" s="1"/>
  <c r="H1423" i="5"/>
  <c r="I1423" i="5" s="1"/>
  <c r="H1025" i="5"/>
  <c r="I1025" i="5" s="1"/>
  <c r="H979" i="5"/>
  <c r="I979" i="5" s="1"/>
  <c r="H557" i="5"/>
  <c r="I557" i="5" s="1"/>
  <c r="H4447" i="5"/>
  <c r="I4447" i="5" s="1"/>
  <c r="H4425" i="5"/>
  <c r="I4425" i="5" s="1"/>
  <c r="H4312" i="5"/>
  <c r="I4312" i="5" s="1"/>
  <c r="H4204" i="5"/>
  <c r="I4204" i="5" s="1"/>
  <c r="H4193" i="5"/>
  <c r="I4193" i="5" s="1"/>
  <c r="H4096" i="5"/>
  <c r="I4096" i="5" s="1"/>
  <c r="H4075" i="5"/>
  <c r="I4075" i="5" s="1"/>
  <c r="H3991" i="5"/>
  <c r="I3991" i="5" s="1"/>
  <c r="H3800" i="5"/>
  <c r="I3800" i="5" s="1"/>
  <c r="H3689" i="5"/>
  <c r="I3689" i="5" s="1"/>
  <c r="H3679" i="5"/>
  <c r="I3679" i="5" s="1"/>
  <c r="H3616" i="5"/>
  <c r="I3616" i="5" s="1"/>
  <c r="H3523" i="5"/>
  <c r="I3523" i="5" s="1"/>
  <c r="H3152" i="5"/>
  <c r="I3152" i="5" s="1"/>
  <c r="H3101" i="5"/>
  <c r="I3101" i="5" s="1"/>
  <c r="H3091" i="5"/>
  <c r="I3091" i="5" s="1"/>
  <c r="H3079" i="5"/>
  <c r="I3079" i="5" s="1"/>
  <c r="H2920" i="5"/>
  <c r="I2920" i="5" s="1"/>
  <c r="H2827" i="5"/>
  <c r="I2827" i="5" s="1"/>
  <c r="H2621" i="5"/>
  <c r="I2621" i="5" s="1"/>
  <c r="H2599" i="5"/>
  <c r="I2599" i="5" s="1"/>
  <c r="H2525" i="5"/>
  <c r="I2525" i="5" s="1"/>
  <c r="H2513" i="5"/>
  <c r="I2513" i="5" s="1"/>
  <c r="H2501" i="5"/>
  <c r="I2501" i="5" s="1"/>
  <c r="H2479" i="5"/>
  <c r="I2479" i="5" s="1"/>
  <c r="H2467" i="5"/>
  <c r="I2467" i="5" s="1"/>
  <c r="H2344" i="5"/>
  <c r="I2344" i="5" s="1"/>
  <c r="H2332" i="5"/>
  <c r="I2332" i="5" s="1"/>
  <c r="H2287" i="5"/>
  <c r="I2287" i="5" s="1"/>
  <c r="H2275" i="5"/>
  <c r="I2275" i="5" s="1"/>
  <c r="H2263" i="5"/>
  <c r="I2263" i="5" s="1"/>
  <c r="H2251" i="5"/>
  <c r="I2251" i="5" s="1"/>
  <c r="H2239" i="5"/>
  <c r="I2239" i="5" s="1"/>
  <c r="H2227" i="5"/>
  <c r="I2227" i="5" s="1"/>
  <c r="H2203" i="5"/>
  <c r="I2203" i="5" s="1"/>
  <c r="H2191" i="5"/>
  <c r="I2191" i="5" s="1"/>
  <c r="H2179" i="5"/>
  <c r="I2179" i="5" s="1"/>
  <c r="H2167" i="5"/>
  <c r="I2167" i="5" s="1"/>
  <c r="H2155" i="5"/>
  <c r="I2155" i="5" s="1"/>
  <c r="H1816" i="5"/>
  <c r="I1816" i="5" s="1"/>
  <c r="H1805" i="5"/>
  <c r="I1805" i="5" s="1"/>
  <c r="H1795" i="5"/>
  <c r="I1795" i="5" s="1"/>
  <c r="H1289" i="5"/>
  <c r="I1289" i="5" s="1"/>
  <c r="H1109" i="5"/>
  <c r="I1109" i="5" s="1"/>
  <c r="H1097" i="5"/>
  <c r="I1097" i="5" s="1"/>
  <c r="H1075" i="5"/>
  <c r="I1075" i="5" s="1"/>
  <c r="H1063" i="5"/>
  <c r="I1063" i="5" s="1"/>
  <c r="H1051" i="5"/>
  <c r="I1051" i="5" s="1"/>
  <c r="H893" i="5"/>
  <c r="I893" i="5" s="1"/>
  <c r="H871" i="5"/>
  <c r="I871" i="5" s="1"/>
  <c r="H859" i="5"/>
  <c r="I859" i="5" s="1"/>
  <c r="H847" i="5"/>
  <c r="I847" i="5" s="1"/>
  <c r="H835" i="5"/>
  <c r="I835" i="5" s="1"/>
  <c r="H823" i="5"/>
  <c r="I823" i="5" s="1"/>
  <c r="H812" i="5"/>
  <c r="I812" i="5" s="1"/>
  <c r="H800" i="5"/>
  <c r="I800" i="5" s="1"/>
  <c r="H788" i="5"/>
  <c r="I788" i="5" s="1"/>
  <c r="H776" i="5"/>
  <c r="I776" i="5" s="1"/>
  <c r="H764" i="5"/>
  <c r="I764" i="5" s="1"/>
  <c r="H752" i="5"/>
  <c r="I752" i="5" s="1"/>
  <c r="H740" i="5"/>
  <c r="I740" i="5" s="1"/>
  <c r="H728" i="5"/>
  <c r="I728" i="5" s="1"/>
  <c r="H716" i="5"/>
  <c r="I716" i="5" s="1"/>
  <c r="H704" i="5"/>
  <c r="I704" i="5" s="1"/>
  <c r="H692" i="5"/>
  <c r="I692" i="5" s="1"/>
  <c r="H680" i="5"/>
  <c r="I680" i="5" s="1"/>
  <c r="H668" i="5"/>
  <c r="I668" i="5" s="1"/>
  <c r="H656" i="5"/>
  <c r="I656" i="5" s="1"/>
  <c r="H644" i="5"/>
  <c r="I644" i="5" s="1"/>
  <c r="H632" i="5"/>
  <c r="I632" i="5" s="1"/>
  <c r="H620" i="5"/>
  <c r="I620" i="5" s="1"/>
  <c r="H608" i="5"/>
  <c r="I608" i="5" s="1"/>
  <c r="H596" i="5"/>
  <c r="I596" i="5" s="1"/>
  <c r="H584" i="5"/>
  <c r="I584" i="5" s="1"/>
  <c r="H572" i="5"/>
  <c r="I572" i="5" s="1"/>
  <c r="H3977" i="5"/>
  <c r="I3977" i="5" s="1"/>
  <c r="H3965" i="5"/>
  <c r="I3965" i="5" s="1"/>
  <c r="H3880" i="5"/>
  <c r="I3880" i="5" s="1"/>
  <c r="H3869" i="5"/>
  <c r="I3869" i="5" s="1"/>
  <c r="H3857" i="5"/>
  <c r="I3857" i="5" s="1"/>
  <c r="H3797" i="5"/>
  <c r="I3797" i="5" s="1"/>
  <c r="H3785" i="5"/>
  <c r="I3785" i="5" s="1"/>
  <c r="H3724" i="5"/>
  <c r="I3724" i="5" s="1"/>
  <c r="H3713" i="5"/>
  <c r="I3713" i="5" s="1"/>
  <c r="H3549" i="5"/>
  <c r="I3549" i="5" s="1"/>
  <c r="H3377" i="5"/>
  <c r="I3377" i="5" s="1"/>
  <c r="H3367" i="5"/>
  <c r="I3367" i="5" s="1"/>
  <c r="H3283" i="5"/>
  <c r="I3283" i="5" s="1"/>
  <c r="H3221" i="5"/>
  <c r="I3221" i="5" s="1"/>
  <c r="H3117" i="5"/>
  <c r="I3117" i="5" s="1"/>
  <c r="H3107" i="5"/>
  <c r="I3107" i="5" s="1"/>
  <c r="H3065" i="5"/>
  <c r="I3065" i="5" s="1"/>
  <c r="H3055" i="5"/>
  <c r="I3055" i="5" s="1"/>
  <c r="H3043" i="5"/>
  <c r="I3043" i="5" s="1"/>
  <c r="H2959" i="5"/>
  <c r="I2959" i="5" s="1"/>
  <c r="H2854" i="5"/>
  <c r="I2854" i="5" s="1"/>
  <c r="H2585" i="5"/>
  <c r="I2585" i="5" s="1"/>
  <c r="H2563" i="5"/>
  <c r="I2563" i="5" s="1"/>
  <c r="H2431" i="5"/>
  <c r="I2431" i="5" s="1"/>
  <c r="H2419" i="5"/>
  <c r="I2419" i="5" s="1"/>
  <c r="H2045" i="5"/>
  <c r="I2045" i="5" s="1"/>
  <c r="H1351" i="5"/>
  <c r="I1351" i="5" s="1"/>
  <c r="H1229" i="5"/>
  <c r="I1229" i="5" s="1"/>
  <c r="H1217" i="5"/>
  <c r="I1217" i="5" s="1"/>
  <c r="H1013" i="5"/>
  <c r="I1013" i="5" s="1"/>
  <c r="H3401" i="5"/>
  <c r="I3401" i="5" s="1"/>
  <c r="H3391" i="5"/>
  <c r="I3391" i="5" s="1"/>
  <c r="H3341" i="5"/>
  <c r="I3341" i="5" s="1"/>
  <c r="H3319" i="5"/>
  <c r="I3319" i="5" s="1"/>
  <c r="H3310" i="5"/>
  <c r="I3310" i="5" s="1"/>
  <c r="H3247" i="5"/>
  <c r="I3247" i="5" s="1"/>
  <c r="H3124" i="5"/>
  <c r="I3124" i="5" s="1"/>
  <c r="H3113" i="5"/>
  <c r="I3113" i="5" s="1"/>
  <c r="H3029" i="5"/>
  <c r="I3029" i="5" s="1"/>
  <c r="H2957" i="5"/>
  <c r="I2957" i="5" s="1"/>
  <c r="H2867" i="5"/>
  <c r="I2867" i="5" s="1"/>
  <c r="H2836" i="5"/>
  <c r="I2836" i="5" s="1"/>
  <c r="H2824" i="5"/>
  <c r="I2824" i="5" s="1"/>
  <c r="H2813" i="5"/>
  <c r="I2813" i="5" s="1"/>
  <c r="H2795" i="5"/>
  <c r="I2795" i="5" s="1"/>
  <c r="H2743" i="5"/>
  <c r="I2743" i="5" s="1"/>
  <c r="H2644" i="5"/>
  <c r="I2644" i="5" s="1"/>
  <c r="H2633" i="5"/>
  <c r="I2633" i="5" s="1"/>
  <c r="H2611" i="5"/>
  <c r="I2611" i="5" s="1"/>
  <c r="H2537" i="5"/>
  <c r="I2537" i="5" s="1"/>
  <c r="H2491" i="5"/>
  <c r="I2491" i="5" s="1"/>
  <c r="H2369" i="5"/>
  <c r="I2369" i="5" s="1"/>
  <c r="H2357" i="5"/>
  <c r="I2357" i="5" s="1"/>
  <c r="H2345" i="5"/>
  <c r="I2345" i="5" s="1"/>
  <c r="H2333" i="5"/>
  <c r="I2333" i="5" s="1"/>
  <c r="H2311" i="5"/>
  <c r="I2311" i="5" s="1"/>
  <c r="H2299" i="5"/>
  <c r="I2299" i="5" s="1"/>
  <c r="H2288" i="5"/>
  <c r="I2288" i="5" s="1"/>
  <c r="H2276" i="5"/>
  <c r="I2276" i="5" s="1"/>
  <c r="H2264" i="5"/>
  <c r="I2264" i="5" s="1"/>
  <c r="H2032" i="5"/>
  <c r="I2032" i="5" s="1"/>
  <c r="H1912" i="5"/>
  <c r="I1912" i="5" s="1"/>
  <c r="H1817" i="5"/>
  <c r="I1817" i="5" s="1"/>
  <c r="H1774" i="5"/>
  <c r="I1774" i="5" s="1"/>
  <c r="H1651" i="5"/>
  <c r="I1651" i="5" s="1"/>
  <c r="H1629" i="5"/>
  <c r="I1629" i="5" s="1"/>
  <c r="H1433" i="5"/>
  <c r="I1433" i="5" s="1"/>
  <c r="H1193" i="5"/>
  <c r="I1193" i="5" s="1"/>
  <c r="H1171" i="5"/>
  <c r="I1171" i="5" s="1"/>
  <c r="H821" i="5"/>
  <c r="I821" i="5" s="1"/>
  <c r="H559" i="5"/>
  <c r="I559" i="5" s="1"/>
  <c r="H547" i="5"/>
  <c r="I547" i="5" s="1"/>
  <c r="H3317" i="5"/>
  <c r="I3317" i="5" s="1"/>
  <c r="H3296" i="5"/>
  <c r="I3296" i="5" s="1"/>
  <c r="H3245" i="5"/>
  <c r="I3245" i="5" s="1"/>
  <c r="H3235" i="5"/>
  <c r="I3235" i="5" s="1"/>
  <c r="H3223" i="5"/>
  <c r="I3223" i="5" s="1"/>
  <c r="H3172" i="5"/>
  <c r="I3172" i="5" s="1"/>
  <c r="H3100" i="5"/>
  <c r="I3100" i="5" s="1"/>
  <c r="H3007" i="5"/>
  <c r="I3007" i="5" s="1"/>
  <c r="H2864" i="5"/>
  <c r="I2864" i="5" s="1"/>
  <c r="H2752" i="5"/>
  <c r="I2752" i="5" s="1"/>
  <c r="H2608" i="5"/>
  <c r="I2608" i="5" s="1"/>
  <c r="H2587" i="5"/>
  <c r="I2587" i="5" s="1"/>
  <c r="H2489" i="5"/>
  <c r="I2489" i="5" s="1"/>
  <c r="H2477" i="5"/>
  <c r="I2477" i="5" s="1"/>
  <c r="H2308" i="5"/>
  <c r="I2308" i="5" s="1"/>
  <c r="H2296" i="5"/>
  <c r="I2296" i="5" s="1"/>
  <c r="H2285" i="5"/>
  <c r="I2285" i="5" s="1"/>
  <c r="H2273" i="5"/>
  <c r="I2273" i="5" s="1"/>
  <c r="H2261" i="5"/>
  <c r="I2261" i="5" s="1"/>
  <c r="H2249" i="5"/>
  <c r="I2249" i="5" s="1"/>
  <c r="H2237" i="5"/>
  <c r="I2237" i="5" s="1"/>
  <c r="H2225" i="5"/>
  <c r="I2225" i="5" s="1"/>
  <c r="H2143" i="5"/>
  <c r="I2143" i="5" s="1"/>
  <c r="H2131" i="5"/>
  <c r="I2131" i="5" s="1"/>
  <c r="H1952" i="5"/>
  <c r="I1952" i="5" s="1"/>
  <c r="H1941" i="5"/>
  <c r="I1941" i="5" s="1"/>
  <c r="H1771" i="5"/>
  <c r="I1771" i="5" s="1"/>
  <c r="H1495" i="5"/>
  <c r="I1495" i="5" s="1"/>
  <c r="H1255" i="5"/>
  <c r="I1255" i="5" s="1"/>
  <c r="H1157" i="5"/>
  <c r="I1157" i="5" s="1"/>
  <c r="H964" i="5"/>
  <c r="I964" i="5" s="1"/>
  <c r="H953" i="5"/>
  <c r="I953" i="5" s="1"/>
  <c r="H533" i="5"/>
  <c r="I533" i="5" s="1"/>
  <c r="H487" i="5"/>
  <c r="I487" i="5" s="1"/>
  <c r="H475" i="5"/>
  <c r="I475" i="5" s="1"/>
  <c r="H3427" i="5"/>
  <c r="I3427" i="5" s="1"/>
  <c r="H3368" i="5"/>
  <c r="I3368" i="5" s="1"/>
  <c r="H3316" i="5"/>
  <c r="I3316" i="5" s="1"/>
  <c r="H3307" i="5"/>
  <c r="I3307" i="5" s="1"/>
  <c r="H3295" i="5"/>
  <c r="I3295" i="5" s="1"/>
  <c r="H3244" i="5"/>
  <c r="I3244" i="5" s="1"/>
  <c r="H3211" i="5"/>
  <c r="I3211" i="5" s="1"/>
  <c r="H3161" i="5"/>
  <c r="I3161" i="5" s="1"/>
  <c r="H3089" i="5"/>
  <c r="I3089" i="5" s="1"/>
  <c r="H2995" i="5"/>
  <c r="I2995" i="5" s="1"/>
  <c r="H2933" i="5"/>
  <c r="I2933" i="5" s="1"/>
  <c r="H2923" i="5"/>
  <c r="I2923" i="5" s="1"/>
  <c r="H2863" i="5"/>
  <c r="I2863" i="5" s="1"/>
  <c r="H2681" i="5"/>
  <c r="I2681" i="5" s="1"/>
  <c r="H2669" i="5"/>
  <c r="I2669" i="5" s="1"/>
  <c r="H2597" i="5"/>
  <c r="I2597" i="5" s="1"/>
  <c r="H2576" i="5"/>
  <c r="I2576" i="5" s="1"/>
  <c r="H2565" i="5"/>
  <c r="I2565" i="5" s="1"/>
  <c r="H2465" i="5"/>
  <c r="I2465" i="5" s="1"/>
  <c r="H2453" i="5"/>
  <c r="I2453" i="5" s="1"/>
  <c r="H2443" i="5"/>
  <c r="I2443" i="5" s="1"/>
  <c r="H2284" i="5"/>
  <c r="I2284" i="5" s="1"/>
  <c r="H2272" i="5"/>
  <c r="I2272" i="5" s="1"/>
  <c r="H2260" i="5"/>
  <c r="I2260" i="5" s="1"/>
  <c r="H2236" i="5"/>
  <c r="I2236" i="5" s="1"/>
  <c r="H2213" i="5"/>
  <c r="I2213" i="5" s="1"/>
  <c r="H2201" i="5"/>
  <c r="I2201" i="5" s="1"/>
  <c r="H2189" i="5"/>
  <c r="I2189" i="5" s="1"/>
  <c r="H2177" i="5"/>
  <c r="I2177" i="5" s="1"/>
  <c r="H2165" i="5"/>
  <c r="I2165" i="5" s="1"/>
  <c r="H2119" i="5"/>
  <c r="I2119" i="5" s="1"/>
  <c r="H2107" i="5"/>
  <c r="I2107" i="5" s="1"/>
  <c r="H1985" i="5"/>
  <c r="I1985" i="5" s="1"/>
  <c r="H1793" i="5"/>
  <c r="I1793" i="5" s="1"/>
  <c r="H1781" i="5"/>
  <c r="I1781" i="5" s="1"/>
  <c r="H1747" i="5"/>
  <c r="I1747" i="5" s="1"/>
  <c r="H1637" i="5"/>
  <c r="I1637" i="5" s="1"/>
  <c r="H1615" i="5"/>
  <c r="I1615" i="5" s="1"/>
  <c r="H1472" i="5"/>
  <c r="I1472" i="5" s="1"/>
  <c r="H1265" i="5"/>
  <c r="I1265" i="5" s="1"/>
  <c r="H1145" i="5"/>
  <c r="I1145" i="5" s="1"/>
  <c r="H1133" i="5"/>
  <c r="I1133" i="5" s="1"/>
  <c r="H1099" i="5"/>
  <c r="I1099" i="5" s="1"/>
  <c r="H952" i="5"/>
  <c r="I952" i="5" s="1"/>
  <c r="H931" i="5"/>
  <c r="I931" i="5" s="1"/>
  <c r="H509" i="5"/>
  <c r="I509" i="5" s="1"/>
  <c r="H463" i="5"/>
  <c r="I463" i="5" s="1"/>
  <c r="H451" i="5"/>
  <c r="I451" i="5" s="1"/>
  <c r="H3149" i="5"/>
  <c r="I3149" i="5" s="1"/>
  <c r="H3139" i="5"/>
  <c r="I3139" i="5" s="1"/>
  <c r="H3077" i="5"/>
  <c r="I3077" i="5" s="1"/>
  <c r="H3067" i="5"/>
  <c r="I3067" i="5" s="1"/>
  <c r="H3005" i="5"/>
  <c r="I3005" i="5" s="1"/>
  <c r="H2851" i="5"/>
  <c r="I2851" i="5" s="1"/>
  <c r="H2779" i="5"/>
  <c r="I2779" i="5" s="1"/>
  <c r="H2720" i="5"/>
  <c r="I2720" i="5" s="1"/>
  <c r="H2680" i="5"/>
  <c r="I2680" i="5" s="1"/>
  <c r="H2668" i="5"/>
  <c r="I2668" i="5" s="1"/>
  <c r="H2596" i="5"/>
  <c r="I2596" i="5" s="1"/>
  <c r="H2575" i="5"/>
  <c r="I2575" i="5" s="1"/>
  <c r="H2553" i="5"/>
  <c r="I2553" i="5" s="1"/>
  <c r="H2543" i="5"/>
  <c r="I2543" i="5" s="1"/>
  <c r="H2464" i="5"/>
  <c r="I2464" i="5" s="1"/>
  <c r="H2452" i="5"/>
  <c r="I2452" i="5" s="1"/>
  <c r="H2141" i="5"/>
  <c r="I2141" i="5" s="1"/>
  <c r="H2095" i="5"/>
  <c r="I2095" i="5" s="1"/>
  <c r="H2083" i="5"/>
  <c r="I2083" i="5" s="1"/>
  <c r="H2071" i="5"/>
  <c r="I2071" i="5" s="1"/>
  <c r="H2049" i="5"/>
  <c r="I2049" i="5" s="1"/>
  <c r="H1984" i="5"/>
  <c r="I1984" i="5" s="1"/>
  <c r="H1973" i="5"/>
  <c r="I1973" i="5" s="1"/>
  <c r="H1769" i="5"/>
  <c r="I1769" i="5" s="1"/>
  <c r="H1735" i="5"/>
  <c r="I1735" i="5" s="1"/>
  <c r="H1603" i="5"/>
  <c r="I1603" i="5" s="1"/>
  <c r="H1505" i="5"/>
  <c r="I1505" i="5" s="1"/>
  <c r="H1493" i="5"/>
  <c r="I1493" i="5" s="1"/>
  <c r="H1471" i="5"/>
  <c r="I1471" i="5" s="1"/>
  <c r="H1460" i="5"/>
  <c r="I1460" i="5" s="1"/>
  <c r="H1448" i="5"/>
  <c r="I1448" i="5" s="1"/>
  <c r="H1384" i="5"/>
  <c r="I1384" i="5" s="1"/>
  <c r="H1276" i="5"/>
  <c r="I1276" i="5" s="1"/>
  <c r="H1243" i="5"/>
  <c r="I1243" i="5" s="1"/>
  <c r="H1121" i="5"/>
  <c r="I1121" i="5" s="1"/>
  <c r="H1087" i="5"/>
  <c r="I1087" i="5" s="1"/>
  <c r="H941" i="5"/>
  <c r="I941" i="5" s="1"/>
  <c r="H497" i="5"/>
  <c r="I497" i="5" s="1"/>
  <c r="H485" i="5"/>
  <c r="I485" i="5" s="1"/>
  <c r="H473" i="5"/>
  <c r="I473" i="5" s="1"/>
  <c r="H439" i="5"/>
  <c r="I439" i="5" s="1"/>
  <c r="H427" i="5"/>
  <c r="I427" i="5" s="1"/>
  <c r="H415" i="5"/>
  <c r="I415" i="5" s="1"/>
  <c r="H403" i="5"/>
  <c r="I403" i="5" s="1"/>
  <c r="H391" i="5"/>
  <c r="I391" i="5" s="1"/>
  <c r="H379" i="5"/>
  <c r="I379" i="5" s="1"/>
  <c r="H367" i="5"/>
  <c r="I367" i="5" s="1"/>
  <c r="H355" i="5"/>
  <c r="I355" i="5" s="1"/>
  <c r="H343" i="5"/>
  <c r="I343" i="5" s="1"/>
  <c r="H331" i="5"/>
  <c r="I331" i="5" s="1"/>
  <c r="H307" i="5"/>
  <c r="I307" i="5" s="1"/>
  <c r="H295" i="5"/>
  <c r="I295" i="5" s="1"/>
  <c r="H283" i="5"/>
  <c r="I283" i="5" s="1"/>
  <c r="H271" i="5"/>
  <c r="I271" i="5" s="1"/>
  <c r="H259" i="5"/>
  <c r="I259" i="5" s="1"/>
  <c r="H247" i="5"/>
  <c r="I247" i="5" s="1"/>
  <c r="H235" i="5"/>
  <c r="I235" i="5" s="1"/>
  <c r="H223" i="5"/>
  <c r="I223" i="5" s="1"/>
  <c r="H211" i="5"/>
  <c r="I211" i="5" s="1"/>
  <c r="H199" i="5"/>
  <c r="I199" i="5" s="1"/>
  <c r="H187" i="5"/>
  <c r="I187" i="5" s="1"/>
  <c r="H175" i="5"/>
  <c r="I175" i="5" s="1"/>
  <c r="H163" i="5"/>
  <c r="I163" i="5" s="1"/>
  <c r="H151" i="5"/>
  <c r="I151" i="5" s="1"/>
  <c r="H139" i="5"/>
  <c r="I139" i="5" s="1"/>
  <c r="H127" i="5"/>
  <c r="I127" i="5" s="1"/>
  <c r="H115" i="5"/>
  <c r="I115" i="5" s="1"/>
  <c r="H103" i="5"/>
  <c r="I103" i="5" s="1"/>
  <c r="H91" i="5"/>
  <c r="I91" i="5" s="1"/>
  <c r="H79" i="5"/>
  <c r="I79" i="5" s="1"/>
  <c r="H55" i="5"/>
  <c r="I55" i="5" s="1"/>
  <c r="H43" i="5"/>
  <c r="I43" i="5" s="1"/>
  <c r="H31" i="5"/>
  <c r="I31" i="5" s="1"/>
  <c r="H19" i="5"/>
  <c r="I19" i="5" s="1"/>
  <c r="H7" i="5"/>
  <c r="I7" i="5" s="1"/>
  <c r="H5459" i="5"/>
  <c r="I5459" i="5" s="1"/>
  <c r="H2974" i="5"/>
  <c r="I2974" i="5" s="1"/>
  <c r="H5709" i="5"/>
  <c r="I5709" i="5" s="1"/>
  <c r="H5626" i="5"/>
  <c r="I5626" i="5" s="1"/>
  <c r="H5542" i="5"/>
  <c r="I5542" i="5" s="1"/>
  <c r="H5531" i="5"/>
  <c r="I5531" i="5" s="1"/>
  <c r="H5469" i="5"/>
  <c r="I5469" i="5" s="1"/>
  <c r="H4953" i="5"/>
  <c r="I4953" i="5" s="1"/>
  <c r="H4881" i="5"/>
  <c r="I4881" i="5" s="1"/>
  <c r="H4871" i="5"/>
  <c r="I4871" i="5" s="1"/>
  <c r="H4809" i="5"/>
  <c r="I4809" i="5" s="1"/>
  <c r="H4799" i="5"/>
  <c r="I4799" i="5" s="1"/>
  <c r="H4739" i="5"/>
  <c r="I4739" i="5" s="1"/>
  <c r="H4679" i="5"/>
  <c r="I4679" i="5" s="1"/>
  <c r="H4355" i="5"/>
  <c r="I4355" i="5" s="1"/>
  <c r="H4245" i="5"/>
  <c r="I4245" i="5" s="1"/>
  <c r="H4234" i="5"/>
  <c r="I4234" i="5" s="1"/>
  <c r="H4149" i="5"/>
  <c r="I4149" i="5" s="1"/>
  <c r="H4137" i="5"/>
  <c r="I4137" i="5" s="1"/>
  <c r="H4054" i="5"/>
  <c r="I4054" i="5" s="1"/>
  <c r="H3861" i="5"/>
  <c r="I3861" i="5" s="1"/>
  <c r="H3850" i="5"/>
  <c r="I3850" i="5" s="1"/>
  <c r="H3790" i="5"/>
  <c r="I3790" i="5" s="1"/>
  <c r="H3779" i="5"/>
  <c r="I3779" i="5" s="1"/>
  <c r="H3297" i="5"/>
  <c r="I3297" i="5" s="1"/>
  <c r="H3237" i="5"/>
  <c r="I3237" i="5" s="1"/>
  <c r="H2973" i="5"/>
  <c r="I2973" i="5" s="1"/>
  <c r="H2613" i="5"/>
  <c r="I2613" i="5" s="1"/>
  <c r="H2027" i="5"/>
  <c r="I2027" i="5" s="1"/>
  <c r="H561" i="5"/>
  <c r="I561" i="5" s="1"/>
  <c r="H549" i="5"/>
  <c r="I549" i="5" s="1"/>
  <c r="H538" i="5"/>
  <c r="I538" i="5" s="1"/>
  <c r="H526" i="5"/>
  <c r="I526" i="5" s="1"/>
  <c r="H515" i="5"/>
  <c r="I515" i="5" s="1"/>
  <c r="H503" i="5"/>
  <c r="I503" i="5" s="1"/>
  <c r="H4955" i="5"/>
  <c r="I4955" i="5" s="1"/>
  <c r="H3299" i="5"/>
  <c r="I3299" i="5" s="1"/>
  <c r="H4655" i="5"/>
  <c r="I4655" i="5" s="1"/>
  <c r="H3287" i="5"/>
  <c r="I3287" i="5" s="1"/>
  <c r="H5708" i="5"/>
  <c r="I5708" i="5" s="1"/>
  <c r="H5698" i="5"/>
  <c r="I5698" i="5" s="1"/>
  <c r="H5541" i="5"/>
  <c r="I5541" i="5" s="1"/>
  <c r="H5468" i="5"/>
  <c r="I5468" i="5" s="1"/>
  <c r="H5446" i="5"/>
  <c r="I5446" i="5" s="1"/>
  <c r="H5361" i="5"/>
  <c r="I5361" i="5" s="1"/>
  <c r="H5349" i="5"/>
  <c r="I5349" i="5" s="1"/>
  <c r="H5135" i="5"/>
  <c r="I5135" i="5" s="1"/>
  <c r="H5096" i="5"/>
  <c r="I5096" i="5" s="1"/>
  <c r="H5087" i="5"/>
  <c r="I5087" i="5" s="1"/>
  <c r="H4952" i="5"/>
  <c r="I4952" i="5" s="1"/>
  <c r="H4880" i="5"/>
  <c r="I4880" i="5" s="1"/>
  <c r="H4859" i="5"/>
  <c r="I4859" i="5" s="1"/>
  <c r="H4787" i="5"/>
  <c r="I4787" i="5" s="1"/>
  <c r="H4619" i="5"/>
  <c r="I4619" i="5" s="1"/>
  <c r="H4583" i="5"/>
  <c r="I4583" i="5" s="1"/>
  <c r="H4497" i="5"/>
  <c r="I4497" i="5" s="1"/>
  <c r="H4451" i="5"/>
  <c r="I4451" i="5" s="1"/>
  <c r="H4412" i="5"/>
  <c r="I4412" i="5" s="1"/>
  <c r="H4354" i="5"/>
  <c r="I4354" i="5" s="1"/>
  <c r="H4343" i="5"/>
  <c r="I4343" i="5" s="1"/>
  <c r="H4331" i="5"/>
  <c r="I4331" i="5" s="1"/>
  <c r="H4244" i="5"/>
  <c r="I4244" i="5" s="1"/>
  <c r="H4233" i="5"/>
  <c r="I4233" i="5" s="1"/>
  <c r="H4223" i="5"/>
  <c r="I4223" i="5" s="1"/>
  <c r="H4148" i="5"/>
  <c r="I4148" i="5" s="1"/>
  <c r="H4136" i="5"/>
  <c r="I4136" i="5" s="1"/>
  <c r="H4126" i="5"/>
  <c r="I4126" i="5" s="1"/>
  <c r="H4115" i="5"/>
  <c r="I4115" i="5" s="1"/>
  <c r="H3968" i="5"/>
  <c r="I3968" i="5" s="1"/>
  <c r="H3860" i="5"/>
  <c r="I3860" i="5" s="1"/>
  <c r="H3572" i="5"/>
  <c r="I3572" i="5" s="1"/>
  <c r="H3022" i="5"/>
  <c r="I3022" i="5" s="1"/>
  <c r="H2962" i="5"/>
  <c r="I2962" i="5" s="1"/>
  <c r="H2517" i="5"/>
  <c r="I2517" i="5" s="1"/>
  <c r="H2037" i="5"/>
  <c r="I2037" i="5" s="1"/>
  <c r="H2026" i="5"/>
  <c r="I2026" i="5" s="1"/>
  <c r="H2015" i="5"/>
  <c r="I2015" i="5" s="1"/>
  <c r="H1846" i="5"/>
  <c r="I1846" i="5" s="1"/>
  <c r="H2975" i="5"/>
  <c r="I2975" i="5" s="1"/>
  <c r="H1175" i="5"/>
  <c r="I1175" i="5" s="1"/>
  <c r="H1163" i="5"/>
  <c r="I1163" i="5" s="1"/>
  <c r="H3298" i="5"/>
  <c r="I3298" i="5" s="1"/>
  <c r="H5697" i="5"/>
  <c r="I5697" i="5" s="1"/>
  <c r="H5675" i="5"/>
  <c r="I5675" i="5" s="1"/>
  <c r="H5624" i="5"/>
  <c r="I5624" i="5" s="1"/>
  <c r="H5603" i="5"/>
  <c r="I5603" i="5" s="1"/>
  <c r="H5540" i="5"/>
  <c r="I5540" i="5" s="1"/>
  <c r="H5518" i="5"/>
  <c r="I5518" i="5" s="1"/>
  <c r="H5456" i="5"/>
  <c r="I5456" i="5" s="1"/>
  <c r="H5445" i="5"/>
  <c r="I5445" i="5" s="1"/>
  <c r="H5348" i="5"/>
  <c r="I5348" i="5" s="1"/>
  <c r="H5205" i="5"/>
  <c r="I5205" i="5" s="1"/>
  <c r="H5134" i="5"/>
  <c r="I5134" i="5" s="1"/>
  <c r="H5123" i="5"/>
  <c r="I5123" i="5" s="1"/>
  <c r="H5003" i="5"/>
  <c r="I5003" i="5" s="1"/>
  <c r="H4931" i="5"/>
  <c r="I4931" i="5" s="1"/>
  <c r="H4858" i="5"/>
  <c r="I4858" i="5" s="1"/>
  <c r="H4797" i="5"/>
  <c r="I4797" i="5" s="1"/>
  <c r="H4786" i="5"/>
  <c r="I4786" i="5" s="1"/>
  <c r="H4703" i="5"/>
  <c r="I4703" i="5" s="1"/>
  <c r="H4582" i="5"/>
  <c r="I4582" i="5" s="1"/>
  <c r="H4460" i="5"/>
  <c r="I4460" i="5" s="1"/>
  <c r="H4041" i="5"/>
  <c r="I4041" i="5" s="1"/>
  <c r="H3634" i="5"/>
  <c r="I3634" i="5" s="1"/>
  <c r="H3454" i="5"/>
  <c r="I3454" i="5" s="1"/>
  <c r="H3405" i="5"/>
  <c r="I3405" i="5" s="1"/>
  <c r="H3395" i="5"/>
  <c r="I3395" i="5" s="1"/>
  <c r="H3021" i="5"/>
  <c r="I3021" i="5" s="1"/>
  <c r="H2721" i="5"/>
  <c r="I2721" i="5" s="1"/>
  <c r="H2711" i="5"/>
  <c r="I2711" i="5" s="1"/>
  <c r="H2301" i="5"/>
  <c r="I2301" i="5" s="1"/>
  <c r="H2290" i="5"/>
  <c r="I2290" i="5" s="1"/>
  <c r="H2278" i="5"/>
  <c r="I2278" i="5" s="1"/>
  <c r="H2266" i="5"/>
  <c r="I2266" i="5" s="1"/>
  <c r="H2254" i="5"/>
  <c r="I2254" i="5" s="1"/>
  <c r="H2243" i="5"/>
  <c r="I2243" i="5" s="1"/>
  <c r="H2025" i="5"/>
  <c r="I2025" i="5" s="1"/>
  <c r="H2014" i="5"/>
  <c r="I2014" i="5" s="1"/>
  <c r="H1918" i="5"/>
  <c r="I1918" i="5" s="1"/>
  <c r="H923" i="5"/>
  <c r="I923" i="5" s="1"/>
  <c r="H5711" i="5"/>
  <c r="I5711" i="5" s="1"/>
  <c r="H551" i="5"/>
  <c r="I551" i="5" s="1"/>
  <c r="H4510" i="5"/>
  <c r="I4510" i="5" s="1"/>
  <c r="H5613" i="5"/>
  <c r="I5613" i="5" s="1"/>
  <c r="H5528" i="5"/>
  <c r="I5528" i="5" s="1"/>
  <c r="H5517" i="5"/>
  <c r="I5517" i="5" s="1"/>
  <c r="H5444" i="5"/>
  <c r="I5444" i="5" s="1"/>
  <c r="H5423" i="5"/>
  <c r="I5423" i="5" s="1"/>
  <c r="H5337" i="5"/>
  <c r="I5337" i="5" s="1"/>
  <c r="H5277" i="5"/>
  <c r="I5277" i="5" s="1"/>
  <c r="H5204" i="5"/>
  <c r="I5204" i="5" s="1"/>
  <c r="H5194" i="5"/>
  <c r="I5194" i="5" s="1"/>
  <c r="H5183" i="5"/>
  <c r="I5183" i="5" s="1"/>
  <c r="H5133" i="5"/>
  <c r="I5133" i="5" s="1"/>
  <c r="H5002" i="5"/>
  <c r="I5002" i="5" s="1"/>
  <c r="H4941" i="5"/>
  <c r="I4941" i="5" s="1"/>
  <c r="H4930" i="5"/>
  <c r="I4930" i="5" s="1"/>
  <c r="H4869" i="5"/>
  <c r="I4869" i="5" s="1"/>
  <c r="H4775" i="5"/>
  <c r="I4775" i="5" s="1"/>
  <c r="H4643" i="5"/>
  <c r="I4643" i="5" s="1"/>
  <c r="H4487" i="5"/>
  <c r="I4487" i="5" s="1"/>
  <c r="H3946" i="5"/>
  <c r="I3946" i="5" s="1"/>
  <c r="H3934" i="5"/>
  <c r="I3934" i="5" s="1"/>
  <c r="H3633" i="5"/>
  <c r="I3633" i="5" s="1"/>
  <c r="H3453" i="5"/>
  <c r="I3453" i="5" s="1"/>
  <c r="H3443" i="5"/>
  <c r="I3443" i="5" s="1"/>
  <c r="H3394" i="5"/>
  <c r="I3394" i="5" s="1"/>
  <c r="H3347" i="5"/>
  <c r="I3347" i="5" s="1"/>
  <c r="H3335" i="5"/>
  <c r="I3335" i="5" s="1"/>
  <c r="H3011" i="5"/>
  <c r="I3011" i="5" s="1"/>
  <c r="H2829" i="5"/>
  <c r="I2829" i="5" s="1"/>
  <c r="H2710" i="5"/>
  <c r="I2710" i="5" s="1"/>
  <c r="H2289" i="5"/>
  <c r="I2289" i="5" s="1"/>
  <c r="H2277" i="5"/>
  <c r="I2277" i="5" s="1"/>
  <c r="H2265" i="5"/>
  <c r="I2265" i="5" s="1"/>
  <c r="H2242" i="5"/>
  <c r="I2242" i="5" s="1"/>
  <c r="H2231" i="5"/>
  <c r="I2231" i="5" s="1"/>
  <c r="H1247" i="5"/>
  <c r="I1247" i="5" s="1"/>
  <c r="H934" i="5"/>
  <c r="I934" i="5" s="1"/>
  <c r="H4595" i="5"/>
  <c r="I4595" i="5" s="1"/>
  <c r="H563" i="5"/>
  <c r="I563" i="5" s="1"/>
  <c r="H4547" i="5"/>
  <c r="I4547" i="5" s="1"/>
  <c r="H1607" i="5"/>
  <c r="I1607" i="5" s="1"/>
  <c r="H5612" i="5"/>
  <c r="I5612" i="5" s="1"/>
  <c r="H5516" i="5"/>
  <c r="I5516" i="5" s="1"/>
  <c r="H5336" i="5"/>
  <c r="I5336" i="5" s="1"/>
  <c r="H5276" i="5"/>
  <c r="I5276" i="5" s="1"/>
  <c r="H5266" i="5"/>
  <c r="I5266" i="5" s="1"/>
  <c r="H5193" i="5"/>
  <c r="I5193" i="5" s="1"/>
  <c r="H5182" i="5"/>
  <c r="I5182" i="5" s="1"/>
  <c r="H5132" i="5"/>
  <c r="I5132" i="5" s="1"/>
  <c r="H4991" i="5"/>
  <c r="I4991" i="5" s="1"/>
  <c r="H4919" i="5"/>
  <c r="I4919" i="5" s="1"/>
  <c r="H4571" i="5"/>
  <c r="I4571" i="5" s="1"/>
  <c r="H4535" i="5"/>
  <c r="I4535" i="5" s="1"/>
  <c r="H4486" i="5"/>
  <c r="I4486" i="5" s="1"/>
  <c r="H4401" i="5"/>
  <c r="I4401" i="5" s="1"/>
  <c r="H4340" i="5"/>
  <c r="I4340" i="5" s="1"/>
  <c r="H4328" i="5"/>
  <c r="I4328" i="5" s="1"/>
  <c r="H4318" i="5"/>
  <c r="I4318" i="5" s="1"/>
  <c r="H4306" i="5"/>
  <c r="I4306" i="5" s="1"/>
  <c r="H4220" i="5"/>
  <c r="I4220" i="5" s="1"/>
  <c r="H4209" i="5"/>
  <c r="I4209" i="5" s="1"/>
  <c r="H4199" i="5"/>
  <c r="I4199" i="5" s="1"/>
  <c r="H4112" i="5"/>
  <c r="I4112" i="5" s="1"/>
  <c r="H4101" i="5"/>
  <c r="I4101" i="5" s="1"/>
  <c r="H4028" i="5"/>
  <c r="I4028" i="5" s="1"/>
  <c r="H3945" i="5"/>
  <c r="I3945" i="5" s="1"/>
  <c r="H3923" i="5"/>
  <c r="I3923" i="5" s="1"/>
  <c r="H3632" i="5"/>
  <c r="I3632" i="5" s="1"/>
  <c r="H3452" i="5"/>
  <c r="I3452" i="5" s="1"/>
  <c r="H3442" i="5"/>
  <c r="I3442" i="5" s="1"/>
  <c r="H3393" i="5"/>
  <c r="I3393" i="5" s="1"/>
  <c r="H3346" i="5"/>
  <c r="I3346" i="5" s="1"/>
  <c r="H3201" i="5"/>
  <c r="I3201" i="5" s="1"/>
  <c r="H3010" i="5"/>
  <c r="I3010" i="5" s="1"/>
  <c r="H2759" i="5"/>
  <c r="I2759" i="5" s="1"/>
  <c r="H2230" i="5"/>
  <c r="I2230" i="5" s="1"/>
  <c r="H2219" i="5"/>
  <c r="I2219" i="5" s="1"/>
  <c r="H1691" i="5"/>
  <c r="I1691" i="5" s="1"/>
  <c r="H1461" i="5"/>
  <c r="I1461" i="5" s="1"/>
  <c r="H3863" i="5"/>
  <c r="I3863" i="5" s="1"/>
  <c r="H3215" i="5"/>
  <c r="I3215" i="5" s="1"/>
  <c r="H5770" i="5"/>
  <c r="I5770" i="5" s="1"/>
  <c r="H5684" i="5"/>
  <c r="I5684" i="5" s="1"/>
  <c r="H5672" i="5"/>
  <c r="I5672" i="5" s="1"/>
  <c r="H5661" i="5"/>
  <c r="I5661" i="5" s="1"/>
  <c r="H5600" i="5"/>
  <c r="I5600" i="5" s="1"/>
  <c r="H5589" i="5"/>
  <c r="I5589" i="5" s="1"/>
  <c r="H5495" i="5"/>
  <c r="I5495" i="5" s="1"/>
  <c r="H5433" i="5"/>
  <c r="I5433" i="5" s="1"/>
  <c r="H5421" i="5"/>
  <c r="I5421" i="5" s="1"/>
  <c r="H5326" i="5"/>
  <c r="I5326" i="5" s="1"/>
  <c r="H5315" i="5"/>
  <c r="I5315" i="5" s="1"/>
  <c r="H5265" i="5"/>
  <c r="I5265" i="5" s="1"/>
  <c r="H5192" i="5"/>
  <c r="I5192" i="5" s="1"/>
  <c r="H5039" i="5"/>
  <c r="I5039" i="5" s="1"/>
  <c r="H4845" i="5"/>
  <c r="I4845" i="5" s="1"/>
  <c r="H4835" i="5"/>
  <c r="I4835" i="5" s="1"/>
  <c r="H4773" i="5"/>
  <c r="I4773" i="5" s="1"/>
  <c r="H4763" i="5"/>
  <c r="I4763" i="5" s="1"/>
  <c r="H4727" i="5"/>
  <c r="I4727" i="5" s="1"/>
  <c r="H4534" i="5"/>
  <c r="I4534" i="5" s="1"/>
  <c r="H4317" i="5"/>
  <c r="I4317" i="5" s="1"/>
  <c r="H4305" i="5"/>
  <c r="I4305" i="5" s="1"/>
  <c r="H4295" i="5"/>
  <c r="I4295" i="5" s="1"/>
  <c r="H4283" i="5"/>
  <c r="I4283" i="5" s="1"/>
  <c r="H4208" i="5"/>
  <c r="I4208" i="5" s="1"/>
  <c r="H4198" i="5"/>
  <c r="I4198" i="5" s="1"/>
  <c r="H4187" i="5"/>
  <c r="I4187" i="5" s="1"/>
  <c r="H4019" i="5"/>
  <c r="I4019" i="5" s="1"/>
  <c r="H3704" i="5"/>
  <c r="I3704" i="5" s="1"/>
  <c r="H3560" i="5"/>
  <c r="I3560" i="5" s="1"/>
  <c r="H3441" i="5"/>
  <c r="I3441" i="5" s="1"/>
  <c r="H3392" i="5"/>
  <c r="I3392" i="5" s="1"/>
  <c r="H3383" i="5"/>
  <c r="I3383" i="5" s="1"/>
  <c r="H3345" i="5"/>
  <c r="I3345" i="5" s="1"/>
  <c r="H2758" i="5"/>
  <c r="I2758" i="5" s="1"/>
  <c r="H2747" i="5"/>
  <c r="I2747" i="5" s="1"/>
  <c r="H1713" i="5"/>
  <c r="I1713" i="5" s="1"/>
  <c r="H1341" i="5"/>
  <c r="I1341" i="5" s="1"/>
  <c r="H1331" i="5"/>
  <c r="I1331" i="5" s="1"/>
  <c r="H4511" i="5"/>
  <c r="I4511" i="5" s="1"/>
  <c r="H2615" i="5"/>
  <c r="I2615" i="5" s="1"/>
  <c r="H5351" i="5"/>
  <c r="I5351" i="5" s="1"/>
  <c r="H3226" i="5"/>
  <c r="I3226" i="5" s="1"/>
  <c r="H5660" i="5"/>
  <c r="I5660" i="5" s="1"/>
  <c r="H5588" i="5"/>
  <c r="I5588" i="5" s="1"/>
  <c r="H5505" i="5"/>
  <c r="I5505" i="5" s="1"/>
  <c r="H5432" i="5"/>
  <c r="I5432" i="5" s="1"/>
  <c r="H5420" i="5"/>
  <c r="I5420" i="5" s="1"/>
  <c r="H5387" i="5"/>
  <c r="I5387" i="5" s="1"/>
  <c r="H5325" i="5"/>
  <c r="I5325" i="5" s="1"/>
  <c r="H5264" i="5"/>
  <c r="I5264" i="5" s="1"/>
  <c r="H5243" i="5"/>
  <c r="I5243" i="5" s="1"/>
  <c r="H5171" i="5"/>
  <c r="I5171" i="5" s="1"/>
  <c r="H5111" i="5"/>
  <c r="I5111" i="5" s="1"/>
  <c r="H5074" i="5"/>
  <c r="I5074" i="5" s="1"/>
  <c r="H5038" i="5"/>
  <c r="I5038" i="5" s="1"/>
  <c r="H4772" i="5"/>
  <c r="I4772" i="5" s="1"/>
  <c r="H4427" i="5"/>
  <c r="I4427" i="5" s="1"/>
  <c r="H4316" i="5"/>
  <c r="I4316" i="5" s="1"/>
  <c r="H4304" i="5"/>
  <c r="I4304" i="5" s="1"/>
  <c r="H4294" i="5"/>
  <c r="I4294" i="5" s="1"/>
  <c r="H4282" i="5"/>
  <c r="I4282" i="5" s="1"/>
  <c r="H4197" i="5"/>
  <c r="I4197" i="5" s="1"/>
  <c r="H4186" i="5"/>
  <c r="I4186" i="5" s="1"/>
  <c r="H4018" i="5"/>
  <c r="I4018" i="5" s="1"/>
  <c r="H4007" i="5"/>
  <c r="I4007" i="5" s="1"/>
  <c r="H3752" i="5"/>
  <c r="I3752" i="5" s="1"/>
  <c r="H3742" i="5"/>
  <c r="I3742" i="5" s="1"/>
  <c r="H3695" i="5"/>
  <c r="I3695" i="5" s="1"/>
  <c r="H3512" i="5"/>
  <c r="I3512" i="5" s="1"/>
  <c r="H3440" i="5"/>
  <c r="I3440" i="5" s="1"/>
  <c r="H3431" i="5"/>
  <c r="I3431" i="5" s="1"/>
  <c r="H3251" i="5"/>
  <c r="I3251" i="5" s="1"/>
  <c r="H2757" i="5"/>
  <c r="I2757" i="5" s="1"/>
  <c r="H2746" i="5"/>
  <c r="I2746" i="5" s="1"/>
  <c r="H2435" i="5"/>
  <c r="I2435" i="5" s="1"/>
  <c r="H2423" i="5"/>
  <c r="I2423" i="5" s="1"/>
  <c r="H1535" i="5"/>
  <c r="I1535" i="5" s="1"/>
  <c r="H1439" i="5"/>
  <c r="I1439" i="5" s="1"/>
  <c r="H3791" i="5"/>
  <c r="I3791" i="5" s="1"/>
  <c r="H5578" i="5"/>
  <c r="I5578" i="5" s="1"/>
  <c r="H5567" i="5"/>
  <c r="I5567" i="5" s="1"/>
  <c r="H5504" i="5"/>
  <c r="I5504" i="5" s="1"/>
  <c r="H5254" i="5"/>
  <c r="I5254" i="5" s="1"/>
  <c r="H5170" i="5"/>
  <c r="I5170" i="5" s="1"/>
  <c r="H5110" i="5"/>
  <c r="I5110" i="5" s="1"/>
  <c r="H5027" i="5"/>
  <c r="I5027" i="5" s="1"/>
  <c r="H4917" i="5"/>
  <c r="I4917" i="5" s="1"/>
  <c r="H4907" i="5"/>
  <c r="I4907" i="5" s="1"/>
  <c r="H4833" i="5"/>
  <c r="I4833" i="5" s="1"/>
  <c r="H4822" i="5"/>
  <c r="I4822" i="5" s="1"/>
  <c r="H4569" i="5"/>
  <c r="I4569" i="5" s="1"/>
  <c r="H4523" i="5"/>
  <c r="I4523" i="5" s="1"/>
  <c r="H4379" i="5"/>
  <c r="I4379" i="5" s="1"/>
  <c r="H4293" i="5"/>
  <c r="I4293" i="5" s="1"/>
  <c r="H4281" i="5"/>
  <c r="I4281" i="5" s="1"/>
  <c r="H4271" i="5"/>
  <c r="I4271" i="5" s="1"/>
  <c r="H4196" i="5"/>
  <c r="I4196" i="5" s="1"/>
  <c r="H4185" i="5"/>
  <c r="I4185" i="5" s="1"/>
  <c r="H4175" i="5"/>
  <c r="I4175" i="5" s="1"/>
  <c r="H4089" i="5"/>
  <c r="I4089" i="5" s="1"/>
  <c r="H4079" i="5"/>
  <c r="I4079" i="5" s="1"/>
  <c r="H3694" i="5"/>
  <c r="I3694" i="5" s="1"/>
  <c r="H3130" i="5"/>
  <c r="I3130" i="5" s="1"/>
  <c r="H3119" i="5"/>
  <c r="I3119" i="5" s="1"/>
  <c r="H2877" i="5"/>
  <c r="I2877" i="5" s="1"/>
  <c r="H2434" i="5"/>
  <c r="I2434" i="5" s="1"/>
  <c r="H1989" i="5"/>
  <c r="I1989" i="5" s="1"/>
  <c r="H1882" i="5"/>
  <c r="I1882" i="5" s="1"/>
  <c r="H1319" i="5"/>
  <c r="I1319" i="5" s="1"/>
  <c r="H4269" i="5"/>
  <c r="I4269" i="5" s="1"/>
  <c r="H4258" i="5"/>
  <c r="I4258" i="5" s="1"/>
  <c r="H4173" i="5"/>
  <c r="I4173" i="5" s="1"/>
  <c r="H4162" i="5"/>
  <c r="I4162" i="5" s="1"/>
  <c r="H3944" i="5"/>
  <c r="I3944" i="5" s="1"/>
  <c r="H3932" i="5"/>
  <c r="I3932" i="5" s="1"/>
  <c r="H3922" i="5"/>
  <c r="I3922" i="5" s="1"/>
  <c r="H3789" i="5"/>
  <c r="I3789" i="5" s="1"/>
  <c r="H3778" i="5"/>
  <c r="I3778" i="5" s="1"/>
  <c r="H3729" i="5"/>
  <c r="I3729" i="5" s="1"/>
  <c r="H3719" i="5"/>
  <c r="I3719" i="5" s="1"/>
  <c r="H3536" i="5"/>
  <c r="I3536" i="5" s="1"/>
  <c r="H3430" i="5"/>
  <c r="I3430" i="5" s="1"/>
  <c r="H3284" i="5"/>
  <c r="I3284" i="5" s="1"/>
  <c r="H3275" i="5"/>
  <c r="I3275" i="5" s="1"/>
  <c r="H3224" i="5"/>
  <c r="I3224" i="5" s="1"/>
  <c r="H3176" i="5"/>
  <c r="I3176" i="5" s="1"/>
  <c r="H3167" i="5"/>
  <c r="I3167" i="5" s="1"/>
  <c r="H3116" i="5"/>
  <c r="I3116" i="5" s="1"/>
  <c r="H3059" i="5"/>
  <c r="I3059" i="5" s="1"/>
  <c r="H3047" i="5"/>
  <c r="I3047" i="5" s="1"/>
  <c r="H3009" i="5"/>
  <c r="I3009" i="5" s="1"/>
  <c r="H2902" i="5"/>
  <c r="I2902" i="5" s="1"/>
  <c r="H2842" i="5"/>
  <c r="I2842" i="5" s="1"/>
  <c r="H2794" i="5"/>
  <c r="I2794" i="5" s="1"/>
  <c r="H2783" i="5"/>
  <c r="I2783" i="5" s="1"/>
  <c r="H2602" i="5"/>
  <c r="I2602" i="5" s="1"/>
  <c r="H2422" i="5"/>
  <c r="I2422" i="5" s="1"/>
  <c r="H2229" i="5"/>
  <c r="I2229" i="5" s="1"/>
  <c r="H2207" i="5"/>
  <c r="I2207" i="5" s="1"/>
  <c r="H2195" i="5"/>
  <c r="I2195" i="5" s="1"/>
  <c r="H2183" i="5"/>
  <c r="I2183" i="5" s="1"/>
  <c r="H2171" i="5"/>
  <c r="I2171" i="5" s="1"/>
  <c r="H2159" i="5"/>
  <c r="I2159" i="5" s="1"/>
  <c r="H2024" i="5"/>
  <c r="I2024" i="5" s="1"/>
  <c r="H2013" i="5"/>
  <c r="I2013" i="5" s="1"/>
  <c r="H1595" i="5"/>
  <c r="I1595" i="5" s="1"/>
  <c r="H1532" i="5"/>
  <c r="I1532" i="5" s="1"/>
  <c r="H1053" i="5"/>
  <c r="I1053" i="5" s="1"/>
  <c r="H922" i="5"/>
  <c r="I922" i="5" s="1"/>
  <c r="H537" i="5"/>
  <c r="I537" i="5" s="1"/>
  <c r="H525" i="5"/>
  <c r="I525" i="5" s="1"/>
  <c r="H514" i="5"/>
  <c r="I514" i="5" s="1"/>
  <c r="H502" i="5"/>
  <c r="I502" i="5" s="1"/>
  <c r="H491" i="5"/>
  <c r="I491" i="5" s="1"/>
  <c r="H479" i="5"/>
  <c r="I479" i="5" s="1"/>
  <c r="H4989" i="5"/>
  <c r="I4989" i="5" s="1"/>
  <c r="H4928" i="5"/>
  <c r="I4928" i="5" s="1"/>
  <c r="H4847" i="5"/>
  <c r="I4847" i="5" s="1"/>
  <c r="H4808" i="5"/>
  <c r="I4808" i="5" s="1"/>
  <c r="H4439" i="5"/>
  <c r="I4439" i="5" s="1"/>
  <c r="H4403" i="5"/>
  <c r="I4403" i="5" s="1"/>
  <c r="H4367" i="5"/>
  <c r="I4367" i="5" s="1"/>
  <c r="H4268" i="5"/>
  <c r="I4268" i="5" s="1"/>
  <c r="H4257" i="5"/>
  <c r="I4257" i="5" s="1"/>
  <c r="H4247" i="5"/>
  <c r="I4247" i="5" s="1"/>
  <c r="H4172" i="5"/>
  <c r="I4172" i="5" s="1"/>
  <c r="H4161" i="5"/>
  <c r="I4161" i="5" s="1"/>
  <c r="H4151" i="5"/>
  <c r="I4151" i="5" s="1"/>
  <c r="H4139" i="5"/>
  <c r="I4139" i="5" s="1"/>
  <c r="H4066" i="5"/>
  <c r="I4066" i="5" s="1"/>
  <c r="H4016" i="5"/>
  <c r="I4016" i="5" s="1"/>
  <c r="H3788" i="5"/>
  <c r="I3788" i="5" s="1"/>
  <c r="H3659" i="5"/>
  <c r="I3659" i="5" s="1"/>
  <c r="H3621" i="5"/>
  <c r="I3621" i="5" s="1"/>
  <c r="H3611" i="5"/>
  <c r="I3611" i="5" s="1"/>
  <c r="H3525" i="5"/>
  <c r="I3525" i="5" s="1"/>
  <c r="H3500" i="5"/>
  <c r="I3500" i="5" s="1"/>
  <c r="H3332" i="5"/>
  <c r="I3332" i="5" s="1"/>
  <c r="H3166" i="5"/>
  <c r="I3166" i="5" s="1"/>
  <c r="H3155" i="5"/>
  <c r="I3155" i="5" s="1"/>
  <c r="H3058" i="5"/>
  <c r="I3058" i="5" s="1"/>
  <c r="H3046" i="5"/>
  <c r="I3046" i="5" s="1"/>
  <c r="H3008" i="5"/>
  <c r="I3008" i="5" s="1"/>
  <c r="H2998" i="5"/>
  <c r="I2998" i="5" s="1"/>
  <c r="H2950" i="5"/>
  <c r="I2950" i="5" s="1"/>
  <c r="H2841" i="5"/>
  <c r="I2841" i="5" s="1"/>
  <c r="H2793" i="5"/>
  <c r="I2793" i="5" s="1"/>
  <c r="H2782" i="5"/>
  <c r="I2782" i="5" s="1"/>
  <c r="H2601" i="5"/>
  <c r="I2601" i="5" s="1"/>
  <c r="H2591" i="5"/>
  <c r="I2591" i="5" s="1"/>
  <c r="H2421" i="5"/>
  <c r="I2421" i="5" s="1"/>
  <c r="H2411" i="5"/>
  <c r="I2411" i="5" s="1"/>
  <c r="H2240" i="5"/>
  <c r="I2240" i="5" s="1"/>
  <c r="H2228" i="5"/>
  <c r="I2228" i="5" s="1"/>
  <c r="H2206" i="5"/>
  <c r="I2206" i="5" s="1"/>
  <c r="H2194" i="5"/>
  <c r="I2194" i="5" s="1"/>
  <c r="H2182" i="5"/>
  <c r="I2182" i="5" s="1"/>
  <c r="H2170" i="5"/>
  <c r="I2170" i="5" s="1"/>
  <c r="H2012" i="5"/>
  <c r="I2012" i="5" s="1"/>
  <c r="H2002" i="5"/>
  <c r="I2002" i="5" s="1"/>
  <c r="H1727" i="5"/>
  <c r="I1727" i="5" s="1"/>
  <c r="H1511" i="5"/>
  <c r="I1511" i="5" s="1"/>
  <c r="H1221" i="5"/>
  <c r="I1221" i="5" s="1"/>
  <c r="H1210" i="5"/>
  <c r="I1210" i="5" s="1"/>
  <c r="H1199" i="5"/>
  <c r="I1199" i="5" s="1"/>
  <c r="H1031" i="5"/>
  <c r="I1031" i="5" s="1"/>
  <c r="H1019" i="5"/>
  <c r="I1019" i="5" s="1"/>
  <c r="H911" i="5"/>
  <c r="I911" i="5" s="1"/>
  <c r="H4691" i="5"/>
  <c r="I4691" i="5" s="1"/>
  <c r="H4667" i="5"/>
  <c r="I4667" i="5" s="1"/>
  <c r="H4484" i="5"/>
  <c r="I4484" i="5" s="1"/>
  <c r="H4475" i="5"/>
  <c r="I4475" i="5" s="1"/>
  <c r="H4438" i="5"/>
  <c r="I4438" i="5" s="1"/>
  <c r="H4366" i="5"/>
  <c r="I4366" i="5" s="1"/>
  <c r="H4256" i="5"/>
  <c r="I4256" i="5" s="1"/>
  <c r="H4246" i="5"/>
  <c r="I4246" i="5" s="1"/>
  <c r="H4235" i="5"/>
  <c r="I4235" i="5" s="1"/>
  <c r="H4160" i="5"/>
  <c r="I4160" i="5" s="1"/>
  <c r="H4150" i="5"/>
  <c r="I4150" i="5" s="1"/>
  <c r="H4138" i="5"/>
  <c r="I4138" i="5" s="1"/>
  <c r="H4065" i="5"/>
  <c r="I4065" i="5" s="1"/>
  <c r="H3995" i="5"/>
  <c r="I3995" i="5" s="1"/>
  <c r="H3839" i="5"/>
  <c r="I3839" i="5" s="1"/>
  <c r="H3524" i="5"/>
  <c r="I3524" i="5" s="1"/>
  <c r="H3380" i="5"/>
  <c r="I3380" i="5" s="1"/>
  <c r="H3370" i="5"/>
  <c r="I3370" i="5" s="1"/>
  <c r="H3273" i="5"/>
  <c r="I3273" i="5" s="1"/>
  <c r="H3203" i="5"/>
  <c r="I3203" i="5" s="1"/>
  <c r="H3165" i="5"/>
  <c r="I3165" i="5" s="1"/>
  <c r="H3154" i="5"/>
  <c r="I3154" i="5" s="1"/>
  <c r="H3057" i="5"/>
  <c r="I3057" i="5" s="1"/>
  <c r="H2900" i="5"/>
  <c r="I2900" i="5" s="1"/>
  <c r="H2890" i="5"/>
  <c r="I2890" i="5" s="1"/>
  <c r="H2831" i="5"/>
  <c r="I2831" i="5" s="1"/>
  <c r="H2651" i="5"/>
  <c r="I2651" i="5" s="1"/>
  <c r="H2590" i="5"/>
  <c r="I2590" i="5" s="1"/>
  <c r="H2530" i="5"/>
  <c r="I2530" i="5" s="1"/>
  <c r="H2507" i="5"/>
  <c r="I2507" i="5" s="1"/>
  <c r="H2432" i="5"/>
  <c r="I2432" i="5" s="1"/>
  <c r="H2410" i="5"/>
  <c r="I2410" i="5" s="1"/>
  <c r="H2399" i="5"/>
  <c r="I2399" i="5" s="1"/>
  <c r="H2217" i="5"/>
  <c r="I2217" i="5" s="1"/>
  <c r="H2205" i="5"/>
  <c r="I2205" i="5" s="1"/>
  <c r="H2193" i="5"/>
  <c r="I2193" i="5" s="1"/>
  <c r="H2181" i="5"/>
  <c r="I2181" i="5" s="1"/>
  <c r="H2169" i="5"/>
  <c r="I2169" i="5" s="1"/>
  <c r="H2147" i="5"/>
  <c r="I2147" i="5" s="1"/>
  <c r="H2135" i="5"/>
  <c r="I2135" i="5" s="1"/>
  <c r="H1905" i="5"/>
  <c r="I1905" i="5" s="1"/>
  <c r="H1833" i="5"/>
  <c r="I1833" i="5" s="1"/>
  <c r="H1605" i="5"/>
  <c r="I1605" i="5" s="1"/>
  <c r="H1403" i="5"/>
  <c r="I1403" i="5" s="1"/>
  <c r="H1030" i="5"/>
  <c r="I1030" i="5" s="1"/>
  <c r="H1018" i="5"/>
  <c r="I1018" i="5" s="1"/>
  <c r="H4127" i="5"/>
  <c r="I4127" i="5" s="1"/>
  <c r="H4064" i="5"/>
  <c r="I4064" i="5" s="1"/>
  <c r="H4055" i="5"/>
  <c r="I4055" i="5" s="1"/>
  <c r="H3994" i="5"/>
  <c r="I3994" i="5" s="1"/>
  <c r="H3911" i="5"/>
  <c r="I3911" i="5" s="1"/>
  <c r="H3838" i="5"/>
  <c r="I3838" i="5" s="1"/>
  <c r="H3765" i="5"/>
  <c r="I3765" i="5" s="1"/>
  <c r="H3755" i="5"/>
  <c r="I3755" i="5" s="1"/>
  <c r="H3680" i="5"/>
  <c r="I3680" i="5" s="1"/>
  <c r="H3647" i="5"/>
  <c r="I3647" i="5" s="1"/>
  <c r="H3561" i="5"/>
  <c r="I3561" i="5" s="1"/>
  <c r="H3418" i="5"/>
  <c r="I3418" i="5" s="1"/>
  <c r="H3261" i="5"/>
  <c r="I3261" i="5" s="1"/>
  <c r="H3202" i="5"/>
  <c r="I3202" i="5" s="1"/>
  <c r="H3191" i="5"/>
  <c r="I3191" i="5" s="1"/>
  <c r="H3153" i="5"/>
  <c r="I3153" i="5" s="1"/>
  <c r="H3143" i="5"/>
  <c r="I3143" i="5" s="1"/>
  <c r="H2939" i="5"/>
  <c r="I2939" i="5" s="1"/>
  <c r="H2830" i="5"/>
  <c r="I2830" i="5" s="1"/>
  <c r="H2687" i="5"/>
  <c r="I2687" i="5" s="1"/>
  <c r="H2650" i="5"/>
  <c r="I2650" i="5" s="1"/>
  <c r="H2589" i="5"/>
  <c r="I2589" i="5" s="1"/>
  <c r="H2529" i="5"/>
  <c r="I2529" i="5" s="1"/>
  <c r="H2518" i="5"/>
  <c r="I2518" i="5" s="1"/>
  <c r="H2506" i="5"/>
  <c r="I2506" i="5" s="1"/>
  <c r="H2495" i="5"/>
  <c r="I2495" i="5" s="1"/>
  <c r="H2409" i="5"/>
  <c r="I2409" i="5" s="1"/>
  <c r="H2398" i="5"/>
  <c r="I2398" i="5" s="1"/>
  <c r="H2387" i="5"/>
  <c r="I2387" i="5" s="1"/>
  <c r="H1725" i="5"/>
  <c r="I1725" i="5" s="1"/>
  <c r="H1197" i="5"/>
  <c r="I1197" i="5" s="1"/>
  <c r="H1186" i="5"/>
  <c r="I1186" i="5" s="1"/>
  <c r="H1029" i="5"/>
  <c r="I1029" i="5" s="1"/>
  <c r="H5279" i="5"/>
  <c r="I5279" i="5" s="1"/>
  <c r="H5218" i="5"/>
  <c r="I5218" i="5" s="1"/>
  <c r="H5207" i="5"/>
  <c r="I5207" i="5" s="1"/>
  <c r="H5157" i="5"/>
  <c r="I5157" i="5" s="1"/>
  <c r="H5147" i="5"/>
  <c r="I5147" i="5" s="1"/>
  <c r="H5061" i="5"/>
  <c r="I5061" i="5" s="1"/>
  <c r="H5024" i="5"/>
  <c r="I5024" i="5" s="1"/>
  <c r="H5015" i="5"/>
  <c r="I5015" i="5" s="1"/>
  <c r="H4905" i="5"/>
  <c r="I4905" i="5" s="1"/>
  <c r="H4894" i="5"/>
  <c r="I4894" i="5" s="1"/>
  <c r="H4844" i="5"/>
  <c r="I4844" i="5" s="1"/>
  <c r="H4473" i="5"/>
  <c r="I4473" i="5" s="1"/>
  <c r="H4391" i="5"/>
  <c r="I4391" i="5" s="1"/>
  <c r="H4353" i="5"/>
  <c r="I4353" i="5" s="1"/>
  <c r="H4342" i="5"/>
  <c r="I4342" i="5" s="1"/>
  <c r="H4330" i="5"/>
  <c r="I4330" i="5" s="1"/>
  <c r="H4232" i="5"/>
  <c r="I4232" i="5" s="1"/>
  <c r="H4222" i="5"/>
  <c r="I4222" i="5" s="1"/>
  <c r="H4211" i="5"/>
  <c r="I4211" i="5" s="1"/>
  <c r="H4125" i="5"/>
  <c r="I4125" i="5" s="1"/>
  <c r="H4114" i="5"/>
  <c r="I4114" i="5" s="1"/>
  <c r="H4103" i="5"/>
  <c r="I4103" i="5" s="1"/>
  <c r="H4053" i="5"/>
  <c r="I4053" i="5" s="1"/>
  <c r="H4043" i="5"/>
  <c r="I4043" i="5" s="1"/>
  <c r="H3992" i="5"/>
  <c r="I3992" i="5" s="1"/>
  <c r="H3983" i="5"/>
  <c r="I3983" i="5" s="1"/>
  <c r="H3971" i="5"/>
  <c r="I3971" i="5" s="1"/>
  <c r="H3706" i="5"/>
  <c r="I3706" i="5" s="1"/>
  <c r="H3645" i="5"/>
  <c r="I3645" i="5" s="1"/>
  <c r="H3586" i="5"/>
  <c r="I3586" i="5" s="1"/>
  <c r="H3464" i="5"/>
  <c r="I3464" i="5" s="1"/>
  <c r="H3416" i="5"/>
  <c r="I3416" i="5" s="1"/>
  <c r="H3407" i="5"/>
  <c r="I3407" i="5" s="1"/>
  <c r="H3082" i="5"/>
  <c r="I3082" i="5" s="1"/>
  <c r="H2986" i="5"/>
  <c r="I2986" i="5" s="1"/>
  <c r="H2937" i="5"/>
  <c r="I2937" i="5" s="1"/>
  <c r="H2926" i="5"/>
  <c r="I2926" i="5" s="1"/>
  <c r="H2770" i="5"/>
  <c r="I2770" i="5" s="1"/>
  <c r="H2723" i="5"/>
  <c r="I2723" i="5" s="1"/>
  <c r="H2685" i="5"/>
  <c r="I2685" i="5" s="1"/>
  <c r="H2674" i="5"/>
  <c r="I2674" i="5" s="1"/>
  <c r="H1881" i="5"/>
  <c r="I1881" i="5" s="1"/>
  <c r="H1810" i="5"/>
  <c r="I1810" i="5" s="1"/>
  <c r="H1712" i="5"/>
  <c r="I1712" i="5" s="1"/>
  <c r="H1701" i="5"/>
  <c r="I1701" i="5" s="1"/>
  <c r="H1690" i="5"/>
  <c r="I1690" i="5" s="1"/>
  <c r="H1389" i="5"/>
  <c r="I1389" i="5" s="1"/>
  <c r="H1378" i="5"/>
  <c r="I1378" i="5" s="1"/>
  <c r="H1367" i="5"/>
  <c r="I1367" i="5" s="1"/>
  <c r="H1282" i="5"/>
  <c r="I1282" i="5" s="1"/>
  <c r="H1271" i="5"/>
  <c r="I1271" i="5" s="1"/>
  <c r="H1174" i="5"/>
  <c r="I1174" i="5" s="1"/>
  <c r="H1162" i="5"/>
  <c r="I1162" i="5" s="1"/>
  <c r="H5289" i="5"/>
  <c r="I5289" i="5" s="1"/>
  <c r="H5217" i="5"/>
  <c r="I5217" i="5" s="1"/>
  <c r="H5156" i="5"/>
  <c r="I5156" i="5" s="1"/>
  <c r="H5097" i="5"/>
  <c r="I5097" i="5" s="1"/>
  <c r="H5060" i="5"/>
  <c r="I5060" i="5" s="1"/>
  <c r="H5051" i="5"/>
  <c r="I5051" i="5" s="1"/>
  <c r="H4964" i="5"/>
  <c r="I4964" i="5" s="1"/>
  <c r="H4883" i="5"/>
  <c r="I4883" i="5" s="1"/>
  <c r="H4823" i="5"/>
  <c r="I4823" i="5" s="1"/>
  <c r="H4631" i="5"/>
  <c r="I4631" i="5" s="1"/>
  <c r="H4607" i="5"/>
  <c r="I4607" i="5" s="1"/>
  <c r="H4545" i="5"/>
  <c r="I4545" i="5" s="1"/>
  <c r="H4463" i="5"/>
  <c r="I4463" i="5" s="1"/>
  <c r="H4352" i="5"/>
  <c r="I4352" i="5" s="1"/>
  <c r="H4341" i="5"/>
  <c r="I4341" i="5" s="1"/>
  <c r="H4329" i="5"/>
  <c r="I4329" i="5" s="1"/>
  <c r="H4319" i="5"/>
  <c r="I4319" i="5" s="1"/>
  <c r="H4307" i="5"/>
  <c r="I4307" i="5" s="1"/>
  <c r="H4221" i="5"/>
  <c r="I4221" i="5" s="1"/>
  <c r="H4210" i="5"/>
  <c r="I4210" i="5" s="1"/>
  <c r="H4124" i="5"/>
  <c r="I4124" i="5" s="1"/>
  <c r="H4113" i="5"/>
  <c r="I4113" i="5" s="1"/>
  <c r="H4102" i="5"/>
  <c r="I4102" i="5" s="1"/>
  <c r="H4042" i="5"/>
  <c r="I4042" i="5" s="1"/>
  <c r="H4031" i="5"/>
  <c r="I4031" i="5" s="1"/>
  <c r="H3982" i="5"/>
  <c r="I3982" i="5" s="1"/>
  <c r="H3970" i="5"/>
  <c r="I3970" i="5" s="1"/>
  <c r="H3908" i="5"/>
  <c r="I3908" i="5" s="1"/>
  <c r="H3896" i="5"/>
  <c r="I3896" i="5" s="1"/>
  <c r="H3825" i="5"/>
  <c r="I3825" i="5" s="1"/>
  <c r="H3814" i="5"/>
  <c r="I3814" i="5" s="1"/>
  <c r="H3488" i="5"/>
  <c r="I3488" i="5" s="1"/>
  <c r="H3311" i="5"/>
  <c r="I3311" i="5" s="1"/>
  <c r="H3093" i="5"/>
  <c r="I3093" i="5" s="1"/>
  <c r="H2936" i="5"/>
  <c r="I2936" i="5" s="1"/>
  <c r="H2878" i="5"/>
  <c r="I2878" i="5" s="1"/>
  <c r="H2722" i="5"/>
  <c r="I2722" i="5" s="1"/>
  <c r="H2684" i="5"/>
  <c r="I2684" i="5" s="1"/>
  <c r="H2482" i="5"/>
  <c r="I2482" i="5" s="1"/>
  <c r="H2470" i="5"/>
  <c r="I2470" i="5" s="1"/>
  <c r="H2459" i="5"/>
  <c r="I2459" i="5" s="1"/>
  <c r="H2384" i="5"/>
  <c r="I2384" i="5" s="1"/>
  <c r="H2373" i="5"/>
  <c r="I2373" i="5" s="1"/>
  <c r="H2361" i="5"/>
  <c r="I2361" i="5" s="1"/>
  <c r="H2338" i="5"/>
  <c r="I2338" i="5" s="1"/>
  <c r="H1798" i="5"/>
  <c r="I1798" i="5" s="1"/>
  <c r="H1655" i="5"/>
  <c r="I1655" i="5" s="1"/>
  <c r="H1377" i="5"/>
  <c r="I1377" i="5" s="1"/>
  <c r="H1366" i="5"/>
  <c r="I1366" i="5" s="1"/>
  <c r="H1281" i="5"/>
  <c r="I1281" i="5" s="1"/>
  <c r="H1270" i="5"/>
  <c r="I1270" i="5" s="1"/>
  <c r="H1259" i="5"/>
  <c r="I1259" i="5" s="1"/>
  <c r="H1184" i="5"/>
  <c r="I1184" i="5" s="1"/>
  <c r="H1173" i="5"/>
  <c r="I1173" i="5" s="1"/>
  <c r="H1161" i="5"/>
  <c r="I1161" i="5" s="1"/>
  <c r="H1151" i="5"/>
  <c r="I1151" i="5" s="1"/>
  <c r="H1139" i="5"/>
  <c r="I1139" i="5" s="1"/>
  <c r="H1127" i="5"/>
  <c r="I1127" i="5" s="1"/>
  <c r="H4091" i="5"/>
  <c r="I4091" i="5" s="1"/>
  <c r="H4030" i="5"/>
  <c r="I4030" i="5" s="1"/>
  <c r="H3981" i="5"/>
  <c r="I3981" i="5" s="1"/>
  <c r="H3958" i="5"/>
  <c r="I3958" i="5" s="1"/>
  <c r="H3910" i="5"/>
  <c r="I3910" i="5" s="1"/>
  <c r="H3898" i="5"/>
  <c r="I3898" i="5" s="1"/>
  <c r="H3887" i="5"/>
  <c r="I3887" i="5" s="1"/>
  <c r="H3837" i="5"/>
  <c r="I3837" i="5" s="1"/>
  <c r="H3827" i="5"/>
  <c r="I3827" i="5" s="1"/>
  <c r="H3767" i="5"/>
  <c r="I3767" i="5" s="1"/>
  <c r="H3728" i="5"/>
  <c r="I3728" i="5" s="1"/>
  <c r="H3718" i="5"/>
  <c r="I3718" i="5" s="1"/>
  <c r="H3671" i="5"/>
  <c r="I3671" i="5" s="1"/>
  <c r="H3623" i="5"/>
  <c r="I3623" i="5" s="1"/>
  <c r="H3548" i="5"/>
  <c r="I3548" i="5" s="1"/>
  <c r="H3429" i="5"/>
  <c r="I3429" i="5" s="1"/>
  <c r="H3248" i="5"/>
  <c r="I3248" i="5" s="1"/>
  <c r="H3239" i="5"/>
  <c r="I3239" i="5" s="1"/>
  <c r="H3189" i="5"/>
  <c r="I3189" i="5" s="1"/>
  <c r="H3104" i="5"/>
  <c r="I3104" i="5" s="1"/>
  <c r="H3095" i="5"/>
  <c r="I3095" i="5" s="1"/>
  <c r="H3045" i="5"/>
  <c r="I3045" i="5" s="1"/>
  <c r="H2914" i="5"/>
  <c r="I2914" i="5" s="1"/>
  <c r="H2866" i="5"/>
  <c r="I2866" i="5" s="1"/>
  <c r="H2828" i="5"/>
  <c r="I2828" i="5" s="1"/>
  <c r="H2818" i="5"/>
  <c r="I2818" i="5" s="1"/>
  <c r="H2792" i="5"/>
  <c r="I2792" i="5" s="1"/>
  <c r="H2672" i="5"/>
  <c r="I2672" i="5" s="1"/>
  <c r="H2638" i="5"/>
  <c r="I2638" i="5" s="1"/>
  <c r="H2578" i="5"/>
  <c r="I2578" i="5" s="1"/>
  <c r="H2567" i="5"/>
  <c r="I2567" i="5" s="1"/>
  <c r="H2505" i="5"/>
  <c r="I2505" i="5" s="1"/>
  <c r="H2494" i="5"/>
  <c r="I2494" i="5" s="1"/>
  <c r="H2408" i="5"/>
  <c r="I2408" i="5" s="1"/>
  <c r="H2397" i="5"/>
  <c r="I2397" i="5" s="1"/>
  <c r="H2386" i="5"/>
  <c r="I2386" i="5" s="1"/>
  <c r="H2375" i="5"/>
  <c r="I2375" i="5" s="1"/>
  <c r="H2363" i="5"/>
  <c r="I2363" i="5" s="1"/>
  <c r="H2351" i="5"/>
  <c r="I2351" i="5" s="1"/>
  <c r="H2216" i="5"/>
  <c r="I2216" i="5" s="1"/>
  <c r="H2157" i="5"/>
  <c r="I2157" i="5" s="1"/>
  <c r="H2146" i="5"/>
  <c r="I2146" i="5" s="1"/>
  <c r="H1857" i="5"/>
  <c r="I1857" i="5" s="1"/>
  <c r="H1787" i="5"/>
  <c r="I1787" i="5" s="1"/>
  <c r="H1700" i="5"/>
  <c r="I1700" i="5" s="1"/>
  <c r="H1679" i="5"/>
  <c r="I1679" i="5" s="1"/>
  <c r="H1520" i="5"/>
  <c r="I1520" i="5" s="1"/>
  <c r="H1510" i="5"/>
  <c r="I1510" i="5" s="1"/>
  <c r="H1499" i="5"/>
  <c r="I1499" i="5" s="1"/>
  <c r="H1352" i="5"/>
  <c r="I1352" i="5" s="1"/>
  <c r="H1330" i="5"/>
  <c r="I1330" i="5" s="1"/>
  <c r="H1258" i="5"/>
  <c r="I1258" i="5" s="1"/>
  <c r="H1150" i="5"/>
  <c r="I1150" i="5" s="1"/>
  <c r="H1138" i="5"/>
  <c r="I1138" i="5" s="1"/>
  <c r="H1126" i="5"/>
  <c r="I1126" i="5" s="1"/>
  <c r="H1115" i="5"/>
  <c r="I1115" i="5" s="1"/>
  <c r="H887" i="5"/>
  <c r="I887" i="5" s="1"/>
  <c r="H536" i="5"/>
  <c r="I536" i="5" s="1"/>
  <c r="H524" i="5"/>
  <c r="I524" i="5" s="1"/>
  <c r="H513" i="5"/>
  <c r="I513" i="5" s="1"/>
  <c r="H501" i="5"/>
  <c r="I501" i="5" s="1"/>
  <c r="H490" i="5"/>
  <c r="I490" i="5" s="1"/>
  <c r="H478" i="5"/>
  <c r="I478" i="5" s="1"/>
  <c r="H467" i="5"/>
  <c r="I467" i="5" s="1"/>
  <c r="H455" i="5"/>
  <c r="I455" i="5" s="1"/>
  <c r="H4090" i="5"/>
  <c r="I4090" i="5" s="1"/>
  <c r="H4029" i="5"/>
  <c r="I4029" i="5" s="1"/>
  <c r="H3980" i="5"/>
  <c r="I3980" i="5" s="1"/>
  <c r="H3909" i="5"/>
  <c r="I3909" i="5" s="1"/>
  <c r="H3897" i="5"/>
  <c r="I3897" i="5" s="1"/>
  <c r="H3886" i="5"/>
  <c r="I3886" i="5" s="1"/>
  <c r="H3836" i="5"/>
  <c r="I3836" i="5" s="1"/>
  <c r="H3826" i="5"/>
  <c r="I3826" i="5" s="1"/>
  <c r="H3766" i="5"/>
  <c r="I3766" i="5" s="1"/>
  <c r="H3717" i="5"/>
  <c r="I3717" i="5" s="1"/>
  <c r="H3681" i="5"/>
  <c r="I3681" i="5" s="1"/>
  <c r="H3622" i="5"/>
  <c r="I3622" i="5" s="1"/>
  <c r="H3573" i="5"/>
  <c r="I3573" i="5" s="1"/>
  <c r="H3428" i="5"/>
  <c r="I3428" i="5" s="1"/>
  <c r="H3371" i="5"/>
  <c r="I3371" i="5" s="1"/>
  <c r="H3333" i="5"/>
  <c r="I3333" i="5" s="1"/>
  <c r="H3323" i="5"/>
  <c r="I3323" i="5" s="1"/>
  <c r="H3238" i="5"/>
  <c r="I3238" i="5" s="1"/>
  <c r="H3227" i="5"/>
  <c r="I3227" i="5" s="1"/>
  <c r="H3188" i="5"/>
  <c r="I3188" i="5" s="1"/>
  <c r="H3179" i="5"/>
  <c r="I3179" i="5" s="1"/>
  <c r="H3094" i="5"/>
  <c r="I3094" i="5" s="1"/>
  <c r="H3083" i="5"/>
  <c r="I3083" i="5" s="1"/>
  <c r="H3044" i="5"/>
  <c r="I3044" i="5" s="1"/>
  <c r="H3034" i="5"/>
  <c r="I3034" i="5" s="1"/>
  <c r="H2913" i="5"/>
  <c r="I2913" i="5" s="1"/>
  <c r="H2903" i="5"/>
  <c r="I2903" i="5" s="1"/>
  <c r="H2662" i="5"/>
  <c r="I2662" i="5" s="1"/>
  <c r="H2637" i="5"/>
  <c r="I2637" i="5" s="1"/>
  <c r="H2626" i="5"/>
  <c r="I2626" i="5" s="1"/>
  <c r="H2577" i="5"/>
  <c r="I2577" i="5" s="1"/>
  <c r="H2566" i="5"/>
  <c r="I2566" i="5" s="1"/>
  <c r="H2504" i="5"/>
  <c r="I2504" i="5" s="1"/>
  <c r="H2493" i="5"/>
  <c r="I2493" i="5" s="1"/>
  <c r="H2483" i="5"/>
  <c r="I2483" i="5" s="1"/>
  <c r="H2471" i="5"/>
  <c r="I2471" i="5" s="1"/>
  <c r="H2396" i="5"/>
  <c r="I2396" i="5" s="1"/>
  <c r="H2385" i="5"/>
  <c r="I2385" i="5" s="1"/>
  <c r="H2374" i="5"/>
  <c r="I2374" i="5" s="1"/>
  <c r="H2362" i="5"/>
  <c r="I2362" i="5" s="1"/>
  <c r="H2350" i="5"/>
  <c r="I2350" i="5" s="1"/>
  <c r="H2339" i="5"/>
  <c r="I2339" i="5" s="1"/>
  <c r="H1906" i="5"/>
  <c r="I1906" i="5" s="1"/>
  <c r="H1786" i="5"/>
  <c r="I1786" i="5" s="1"/>
  <c r="H1775" i="5"/>
  <c r="I1775" i="5" s="1"/>
  <c r="H1667" i="5"/>
  <c r="I1667" i="5" s="1"/>
  <c r="H1583" i="5"/>
  <c r="I1583" i="5" s="1"/>
  <c r="H1414" i="5"/>
  <c r="I1414" i="5" s="1"/>
  <c r="H1257" i="5"/>
  <c r="I1257" i="5" s="1"/>
  <c r="H981" i="5"/>
  <c r="I981" i="5" s="1"/>
  <c r="H489" i="5"/>
  <c r="I489" i="5" s="1"/>
  <c r="H477" i="5"/>
  <c r="I477" i="5" s="1"/>
  <c r="H466" i="5"/>
  <c r="I466" i="5" s="1"/>
  <c r="H454" i="5"/>
  <c r="I454" i="5" s="1"/>
  <c r="H3875" i="5"/>
  <c r="I3875" i="5" s="1"/>
  <c r="H3824" i="5"/>
  <c r="I3824" i="5" s="1"/>
  <c r="H3764" i="5"/>
  <c r="I3764" i="5" s="1"/>
  <c r="H3754" i="5"/>
  <c r="I3754" i="5" s="1"/>
  <c r="H3707" i="5"/>
  <c r="I3707" i="5" s="1"/>
  <c r="H3658" i="5"/>
  <c r="I3658" i="5" s="1"/>
  <c r="H3620" i="5"/>
  <c r="I3620" i="5" s="1"/>
  <c r="H3537" i="5"/>
  <c r="I3537" i="5" s="1"/>
  <c r="H3417" i="5"/>
  <c r="I3417" i="5" s="1"/>
  <c r="H3369" i="5"/>
  <c r="I3369" i="5" s="1"/>
  <c r="H3359" i="5"/>
  <c r="I3359" i="5" s="1"/>
  <c r="H3274" i="5"/>
  <c r="I3274" i="5" s="1"/>
  <c r="H3263" i="5"/>
  <c r="I3263" i="5" s="1"/>
  <c r="H3225" i="5"/>
  <c r="I3225" i="5" s="1"/>
  <c r="H3131" i="5"/>
  <c r="I3131" i="5" s="1"/>
  <c r="H3081" i="5"/>
  <c r="I3081" i="5" s="1"/>
  <c r="H3071" i="5"/>
  <c r="I3071" i="5" s="1"/>
  <c r="H2949" i="5"/>
  <c r="I2949" i="5" s="1"/>
  <c r="H2901" i="5"/>
  <c r="I2901" i="5" s="1"/>
  <c r="H2734" i="5"/>
  <c r="I2734" i="5" s="1"/>
  <c r="H2698" i="5"/>
  <c r="I2698" i="5" s="1"/>
  <c r="H2614" i="5"/>
  <c r="I2614" i="5" s="1"/>
  <c r="H2564" i="5"/>
  <c r="I2564" i="5" s="1"/>
  <c r="H2554" i="5"/>
  <c r="I2554" i="5" s="1"/>
  <c r="H2481" i="5"/>
  <c r="I2481" i="5" s="1"/>
  <c r="H2469" i="5"/>
  <c r="I2469" i="5" s="1"/>
  <c r="H2458" i="5"/>
  <c r="I2458" i="5" s="1"/>
  <c r="H2074" i="5"/>
  <c r="I2074" i="5" s="1"/>
  <c r="H2062" i="5"/>
  <c r="I2062" i="5" s="1"/>
  <c r="H1977" i="5"/>
  <c r="I1977" i="5" s="1"/>
  <c r="H1966" i="5"/>
  <c r="I1966" i="5" s="1"/>
  <c r="H1894" i="5"/>
  <c r="I1894" i="5" s="1"/>
  <c r="H1845" i="5"/>
  <c r="I1845" i="5" s="1"/>
  <c r="H1784" i="5"/>
  <c r="I1784" i="5" s="1"/>
  <c r="H1773" i="5"/>
  <c r="I1773" i="5" s="1"/>
  <c r="H1762" i="5"/>
  <c r="I1762" i="5" s="1"/>
  <c r="H1751" i="5"/>
  <c r="I1751" i="5" s="1"/>
  <c r="H1677" i="5"/>
  <c r="I1677" i="5" s="1"/>
  <c r="H1665" i="5"/>
  <c r="I1665" i="5" s="1"/>
  <c r="H1654" i="5"/>
  <c r="I1654" i="5" s="1"/>
  <c r="H1424" i="5"/>
  <c r="I1424" i="5" s="1"/>
  <c r="H1412" i="5"/>
  <c r="I1412" i="5" s="1"/>
  <c r="H1402" i="5"/>
  <c r="I1402" i="5" s="1"/>
  <c r="H1391" i="5"/>
  <c r="I1391" i="5" s="1"/>
  <c r="H1318" i="5"/>
  <c r="I1318" i="5" s="1"/>
  <c r="H1307" i="5"/>
  <c r="I1307" i="5" s="1"/>
  <c r="H1246" i="5"/>
  <c r="I1246" i="5" s="1"/>
  <c r="H1101" i="5"/>
  <c r="I1101" i="5" s="1"/>
  <c r="H1090" i="5"/>
  <c r="I1090" i="5" s="1"/>
  <c r="H1079" i="5"/>
  <c r="I1079" i="5" s="1"/>
  <c r="H958" i="5"/>
  <c r="I958" i="5" s="1"/>
  <c r="H947" i="5"/>
  <c r="I947" i="5" s="1"/>
  <c r="H884" i="5"/>
  <c r="I884" i="5" s="1"/>
  <c r="H863" i="5"/>
  <c r="I863" i="5" s="1"/>
  <c r="H2480" i="5"/>
  <c r="I2480" i="5" s="1"/>
  <c r="H2468" i="5"/>
  <c r="I2468" i="5" s="1"/>
  <c r="H2446" i="5"/>
  <c r="I2446" i="5" s="1"/>
  <c r="H2314" i="5"/>
  <c r="I2314" i="5" s="1"/>
  <c r="H2303" i="5"/>
  <c r="I2303" i="5" s="1"/>
  <c r="H2120" i="5"/>
  <c r="I2120" i="5" s="1"/>
  <c r="H2108" i="5"/>
  <c r="I2108" i="5" s="1"/>
  <c r="H2097" i="5"/>
  <c r="I2097" i="5" s="1"/>
  <c r="H1965" i="5"/>
  <c r="I1965" i="5" s="1"/>
  <c r="H1893" i="5"/>
  <c r="I1893" i="5" s="1"/>
  <c r="H1844" i="5"/>
  <c r="I1844" i="5" s="1"/>
  <c r="H1761" i="5"/>
  <c r="I1761" i="5" s="1"/>
  <c r="H1750" i="5"/>
  <c r="I1750" i="5" s="1"/>
  <c r="H1739" i="5"/>
  <c r="I1739" i="5" s="1"/>
  <c r="H1547" i="5"/>
  <c r="I1547" i="5" s="1"/>
  <c r="H1463" i="5"/>
  <c r="I1463" i="5" s="1"/>
  <c r="H1401" i="5"/>
  <c r="I1401" i="5" s="1"/>
  <c r="H1306" i="5"/>
  <c r="I1306" i="5" s="1"/>
  <c r="H1223" i="5"/>
  <c r="I1223" i="5" s="1"/>
  <c r="H1055" i="5"/>
  <c r="I1055" i="5" s="1"/>
  <c r="H1043" i="5"/>
  <c r="I1043" i="5" s="1"/>
  <c r="H851" i="5"/>
  <c r="I851" i="5" s="1"/>
  <c r="H4017" i="5"/>
  <c r="I4017" i="5" s="1"/>
  <c r="H4006" i="5"/>
  <c r="I4006" i="5" s="1"/>
  <c r="H3947" i="5"/>
  <c r="I3947" i="5" s="1"/>
  <c r="H3935" i="5"/>
  <c r="I3935" i="5" s="1"/>
  <c r="H3873" i="5"/>
  <c r="I3873" i="5" s="1"/>
  <c r="H3862" i="5"/>
  <c r="I3862" i="5" s="1"/>
  <c r="H3851" i="5"/>
  <c r="I3851" i="5" s="1"/>
  <c r="H3705" i="5"/>
  <c r="I3705" i="5" s="1"/>
  <c r="H3668" i="5"/>
  <c r="I3668" i="5" s="1"/>
  <c r="H3646" i="5"/>
  <c r="I3646" i="5" s="1"/>
  <c r="H3599" i="5"/>
  <c r="I3599" i="5" s="1"/>
  <c r="H3455" i="5"/>
  <c r="I3455" i="5" s="1"/>
  <c r="H3406" i="5"/>
  <c r="I3406" i="5" s="1"/>
  <c r="H3129" i="5"/>
  <c r="I3129" i="5" s="1"/>
  <c r="H2985" i="5"/>
  <c r="I2985" i="5" s="1"/>
  <c r="H2938" i="5"/>
  <c r="I2938" i="5" s="1"/>
  <c r="H2806" i="5"/>
  <c r="I2806" i="5" s="1"/>
  <c r="H2552" i="5"/>
  <c r="I2552" i="5" s="1"/>
  <c r="H2542" i="5"/>
  <c r="I2542" i="5" s="1"/>
  <c r="H2324" i="5"/>
  <c r="I2324" i="5" s="1"/>
  <c r="H2302" i="5"/>
  <c r="I2302" i="5" s="1"/>
  <c r="H2291" i="5"/>
  <c r="I2291" i="5" s="1"/>
  <c r="H2279" i="5"/>
  <c r="I2279" i="5" s="1"/>
  <c r="H2084" i="5"/>
  <c r="I2084" i="5" s="1"/>
  <c r="H2072" i="5"/>
  <c r="I2072" i="5" s="1"/>
  <c r="H2060" i="5"/>
  <c r="I2060" i="5" s="1"/>
  <c r="H2050" i="5"/>
  <c r="I2050" i="5" s="1"/>
  <c r="H2039" i="5"/>
  <c r="I2039" i="5" s="1"/>
  <c r="H1964" i="5"/>
  <c r="I1964" i="5" s="1"/>
  <c r="H1954" i="5"/>
  <c r="I1954" i="5" s="1"/>
  <c r="H1892" i="5"/>
  <c r="I1892" i="5" s="1"/>
  <c r="H1834" i="5"/>
  <c r="I1834" i="5" s="1"/>
  <c r="H1568" i="5"/>
  <c r="I1568" i="5" s="1"/>
  <c r="H1451" i="5"/>
  <c r="I1451" i="5" s="1"/>
  <c r="H1234" i="5"/>
  <c r="I1234" i="5" s="1"/>
  <c r="H1088" i="5"/>
  <c r="I1088" i="5" s="1"/>
  <c r="H1066" i="5"/>
  <c r="I1066" i="5" s="1"/>
  <c r="H839" i="5"/>
  <c r="I839" i="5" s="1"/>
  <c r="H2447" i="5"/>
  <c r="I2447" i="5" s="1"/>
  <c r="H2372" i="5"/>
  <c r="I2372" i="5" s="1"/>
  <c r="H2360" i="5"/>
  <c r="I2360" i="5" s="1"/>
  <c r="H2327" i="5"/>
  <c r="I2327" i="5" s="1"/>
  <c r="H2156" i="5"/>
  <c r="I2156" i="5" s="1"/>
  <c r="H2145" i="5"/>
  <c r="I2145" i="5" s="1"/>
  <c r="H2123" i="5"/>
  <c r="I2123" i="5" s="1"/>
  <c r="H2111" i="5"/>
  <c r="I2111" i="5" s="1"/>
  <c r="H2001" i="5"/>
  <c r="I2001" i="5" s="1"/>
  <c r="H1940" i="5"/>
  <c r="I1940" i="5" s="1"/>
  <c r="H1930" i="5"/>
  <c r="I1930" i="5" s="1"/>
  <c r="H1880" i="5"/>
  <c r="I1880" i="5" s="1"/>
  <c r="H1832" i="5"/>
  <c r="I1832" i="5" s="1"/>
  <c r="H1749" i="5"/>
  <c r="I1749" i="5" s="1"/>
  <c r="H1738" i="5"/>
  <c r="I1738" i="5" s="1"/>
  <c r="H1676" i="5"/>
  <c r="I1676" i="5" s="1"/>
  <c r="H1664" i="5"/>
  <c r="I1664" i="5" s="1"/>
  <c r="H1592" i="5"/>
  <c r="I1592" i="5" s="1"/>
  <c r="H1582" i="5"/>
  <c r="I1582" i="5" s="1"/>
  <c r="H1571" i="5"/>
  <c r="I1571" i="5" s="1"/>
  <c r="H1559" i="5"/>
  <c r="I1559" i="5" s="1"/>
  <c r="H1509" i="5"/>
  <c r="I1509" i="5" s="1"/>
  <c r="H1487" i="5"/>
  <c r="I1487" i="5" s="1"/>
  <c r="H1438" i="5"/>
  <c r="I1438" i="5" s="1"/>
  <c r="H1305" i="5"/>
  <c r="I1305" i="5" s="1"/>
  <c r="H1149" i="5"/>
  <c r="I1149" i="5" s="1"/>
  <c r="H1137" i="5"/>
  <c r="I1137" i="5" s="1"/>
  <c r="H1125" i="5"/>
  <c r="I1125" i="5" s="1"/>
  <c r="H1114" i="5"/>
  <c r="I1114" i="5" s="1"/>
  <c r="H1016" i="5"/>
  <c r="I1016" i="5" s="1"/>
  <c r="H1006" i="5"/>
  <c r="I1006" i="5" s="1"/>
  <c r="H994" i="5"/>
  <c r="I994" i="5" s="1"/>
  <c r="H932" i="5"/>
  <c r="I932" i="5" s="1"/>
  <c r="H910" i="5"/>
  <c r="I910" i="5" s="1"/>
  <c r="H899" i="5"/>
  <c r="I899" i="5" s="1"/>
  <c r="H860" i="5"/>
  <c r="I860" i="5" s="1"/>
  <c r="H465" i="5"/>
  <c r="I465" i="5" s="1"/>
  <c r="H443" i="5"/>
  <c r="I443" i="5" s="1"/>
  <c r="H431" i="5"/>
  <c r="I431" i="5" s="1"/>
  <c r="H419" i="5"/>
  <c r="I419" i="5" s="1"/>
  <c r="H407" i="5"/>
  <c r="I407" i="5" s="1"/>
  <c r="H395" i="5"/>
  <c r="I395" i="5" s="1"/>
  <c r="H383" i="5"/>
  <c r="I383" i="5" s="1"/>
  <c r="H371" i="5"/>
  <c r="I371" i="5" s="1"/>
  <c r="H359" i="5"/>
  <c r="I359" i="5" s="1"/>
  <c r="H347" i="5"/>
  <c r="I347" i="5" s="1"/>
  <c r="H335" i="5"/>
  <c r="I335" i="5" s="1"/>
  <c r="H323" i="5"/>
  <c r="I323" i="5" s="1"/>
  <c r="H311" i="5"/>
  <c r="I311" i="5" s="1"/>
  <c r="H299" i="5"/>
  <c r="I299" i="5" s="1"/>
  <c r="H287" i="5"/>
  <c r="I287" i="5" s="1"/>
  <c r="H275" i="5"/>
  <c r="I275" i="5" s="1"/>
  <c r="H263" i="5"/>
  <c r="I263" i="5" s="1"/>
  <c r="H251" i="5"/>
  <c r="I251" i="5" s="1"/>
  <c r="H239" i="5"/>
  <c r="I239" i="5" s="1"/>
  <c r="H227" i="5"/>
  <c r="I227" i="5" s="1"/>
  <c r="H215" i="5"/>
  <c r="I215" i="5" s="1"/>
  <c r="H203" i="5"/>
  <c r="I203" i="5" s="1"/>
  <c r="H191" i="5"/>
  <c r="I191" i="5" s="1"/>
  <c r="H179" i="5"/>
  <c r="I179" i="5" s="1"/>
  <c r="H167" i="5"/>
  <c r="I167" i="5" s="1"/>
  <c r="H155" i="5"/>
  <c r="I155" i="5" s="1"/>
  <c r="H143" i="5"/>
  <c r="I143" i="5" s="1"/>
  <c r="H131" i="5"/>
  <c r="I131" i="5" s="1"/>
  <c r="H119" i="5"/>
  <c r="I119" i="5" s="1"/>
  <c r="H107" i="5"/>
  <c r="I107" i="5" s="1"/>
  <c r="H95" i="5"/>
  <c r="I95" i="5" s="1"/>
  <c r="H83" i="5"/>
  <c r="I83" i="5" s="1"/>
  <c r="H71" i="5"/>
  <c r="I71" i="5" s="1"/>
  <c r="H59" i="5"/>
  <c r="I59" i="5" s="1"/>
  <c r="H47" i="5"/>
  <c r="I47" i="5" s="1"/>
  <c r="H35" i="5"/>
  <c r="I35" i="5" s="1"/>
  <c r="H23" i="5"/>
  <c r="I23" i="5" s="1"/>
  <c r="H11" i="5"/>
  <c r="I11" i="5" s="1"/>
  <c r="H2348" i="5"/>
  <c r="I2348" i="5" s="1"/>
  <c r="H2326" i="5"/>
  <c r="I2326" i="5" s="1"/>
  <c r="H2144" i="5"/>
  <c r="I2144" i="5" s="1"/>
  <c r="H2133" i="5"/>
  <c r="I2133" i="5" s="1"/>
  <c r="H2122" i="5"/>
  <c r="I2122" i="5" s="1"/>
  <c r="H2110" i="5"/>
  <c r="I2110" i="5" s="1"/>
  <c r="H2099" i="5"/>
  <c r="I2099" i="5" s="1"/>
  <c r="H2087" i="5"/>
  <c r="I2087" i="5" s="1"/>
  <c r="H2000" i="5"/>
  <c r="I2000" i="5" s="1"/>
  <c r="H1929" i="5"/>
  <c r="I1929" i="5" s="1"/>
  <c r="H1870" i="5"/>
  <c r="I1870" i="5" s="1"/>
  <c r="H1822" i="5"/>
  <c r="I1822" i="5" s="1"/>
  <c r="H1737" i="5"/>
  <c r="I1737" i="5" s="1"/>
  <c r="H1643" i="5"/>
  <c r="I1643" i="5" s="1"/>
  <c r="H1581" i="5"/>
  <c r="I1581" i="5" s="1"/>
  <c r="H1558" i="5"/>
  <c r="I1558" i="5" s="1"/>
  <c r="H1486" i="5"/>
  <c r="I1486" i="5" s="1"/>
  <c r="H1437" i="5"/>
  <c r="I1437" i="5" s="1"/>
  <c r="H1427" i="5"/>
  <c r="I1427" i="5" s="1"/>
  <c r="H1355" i="5"/>
  <c r="I1355" i="5" s="1"/>
  <c r="H1295" i="5"/>
  <c r="I1295" i="5" s="1"/>
  <c r="H1103" i="5"/>
  <c r="I1103" i="5" s="1"/>
  <c r="H1005" i="5"/>
  <c r="I1005" i="5" s="1"/>
  <c r="H983" i="5"/>
  <c r="I983" i="5" s="1"/>
  <c r="H971" i="5"/>
  <c r="I971" i="5" s="1"/>
  <c r="H920" i="5"/>
  <c r="I920" i="5" s="1"/>
  <c r="H909" i="5"/>
  <c r="I909" i="5" s="1"/>
  <c r="H898" i="5"/>
  <c r="I898" i="5" s="1"/>
  <c r="H827" i="5"/>
  <c r="I827" i="5" s="1"/>
  <c r="H464" i="5"/>
  <c r="I464" i="5" s="1"/>
  <c r="H442" i="5"/>
  <c r="I442" i="5" s="1"/>
  <c r="H430" i="5"/>
  <c r="I430" i="5" s="1"/>
  <c r="H418" i="5"/>
  <c r="I418" i="5" s="1"/>
  <c r="H406" i="5"/>
  <c r="I406" i="5" s="1"/>
  <c r="H394" i="5"/>
  <c r="I394" i="5" s="1"/>
  <c r="H382" i="5"/>
  <c r="I382" i="5" s="1"/>
  <c r="H370" i="5"/>
  <c r="I370" i="5" s="1"/>
  <c r="H358" i="5"/>
  <c r="I358" i="5" s="1"/>
  <c r="H346" i="5"/>
  <c r="I346" i="5" s="1"/>
  <c r="H334" i="5"/>
  <c r="I334" i="5" s="1"/>
  <c r="H322" i="5"/>
  <c r="I322" i="5" s="1"/>
  <c r="H310" i="5"/>
  <c r="I310" i="5" s="1"/>
  <c r="H298" i="5"/>
  <c r="I298" i="5" s="1"/>
  <c r="H286" i="5"/>
  <c r="I286" i="5" s="1"/>
  <c r="H274" i="5"/>
  <c r="I274" i="5" s="1"/>
  <c r="H262" i="5"/>
  <c r="I262" i="5" s="1"/>
  <c r="H250" i="5"/>
  <c r="I250" i="5" s="1"/>
  <c r="H238" i="5"/>
  <c r="I238" i="5" s="1"/>
  <c r="H226" i="5"/>
  <c r="I226" i="5" s="1"/>
  <c r="H214" i="5"/>
  <c r="I214" i="5" s="1"/>
  <c r="H202" i="5"/>
  <c r="I202" i="5" s="1"/>
  <c r="H190" i="5"/>
  <c r="I190" i="5" s="1"/>
  <c r="H178" i="5"/>
  <c r="I178" i="5" s="1"/>
  <c r="H166" i="5"/>
  <c r="I166" i="5" s="1"/>
  <c r="H154" i="5"/>
  <c r="I154" i="5" s="1"/>
  <c r="H142" i="5"/>
  <c r="I142" i="5" s="1"/>
  <c r="H130" i="5"/>
  <c r="I130" i="5" s="1"/>
  <c r="H118" i="5"/>
  <c r="I118" i="5" s="1"/>
  <c r="H106" i="5"/>
  <c r="I106" i="5" s="1"/>
  <c r="H94" i="5"/>
  <c r="I94" i="5" s="1"/>
  <c r="H82" i="5"/>
  <c r="I82" i="5" s="1"/>
  <c r="H70" i="5"/>
  <c r="I70" i="5" s="1"/>
  <c r="H58" i="5"/>
  <c r="I58" i="5" s="1"/>
  <c r="H46" i="5"/>
  <c r="I46" i="5" s="1"/>
  <c r="H34" i="5"/>
  <c r="I34" i="5" s="1"/>
  <c r="H22" i="5"/>
  <c r="I22" i="5" s="1"/>
  <c r="H10" i="5"/>
  <c r="I10" i="5" s="1"/>
  <c r="H2456" i="5"/>
  <c r="I2456" i="5" s="1"/>
  <c r="H2445" i="5"/>
  <c r="I2445" i="5" s="1"/>
  <c r="H2336" i="5"/>
  <c r="I2336" i="5" s="1"/>
  <c r="H2315" i="5"/>
  <c r="I2315" i="5" s="1"/>
  <c r="H2132" i="5"/>
  <c r="I2132" i="5" s="1"/>
  <c r="H2121" i="5"/>
  <c r="I2121" i="5" s="1"/>
  <c r="H2109" i="5"/>
  <c r="I2109" i="5" s="1"/>
  <c r="H2098" i="5"/>
  <c r="I2098" i="5" s="1"/>
  <c r="H2075" i="5"/>
  <c r="I2075" i="5" s="1"/>
  <c r="H2063" i="5"/>
  <c r="I2063" i="5" s="1"/>
  <c r="H1990" i="5"/>
  <c r="I1990" i="5" s="1"/>
  <c r="H1869" i="5"/>
  <c r="I1869" i="5" s="1"/>
  <c r="H1811" i="5"/>
  <c r="I1811" i="5" s="1"/>
  <c r="H1631" i="5"/>
  <c r="I1631" i="5" s="1"/>
  <c r="H1580" i="5"/>
  <c r="I1580" i="5" s="1"/>
  <c r="H1569" i="5"/>
  <c r="I1569" i="5" s="1"/>
  <c r="H1497" i="5"/>
  <c r="I1497" i="5" s="1"/>
  <c r="H1415" i="5"/>
  <c r="I1415" i="5" s="1"/>
  <c r="H1364" i="5"/>
  <c r="I1364" i="5" s="1"/>
  <c r="H1294" i="5"/>
  <c r="I1294" i="5" s="1"/>
  <c r="H1235" i="5"/>
  <c r="I1235" i="5" s="1"/>
  <c r="H1102" i="5"/>
  <c r="I1102" i="5" s="1"/>
  <c r="H1091" i="5"/>
  <c r="I1091" i="5" s="1"/>
  <c r="H1004" i="5"/>
  <c r="I1004" i="5" s="1"/>
  <c r="H982" i="5"/>
  <c r="I982" i="5" s="1"/>
  <c r="H970" i="5"/>
  <c r="I970" i="5" s="1"/>
  <c r="H848" i="5"/>
  <c r="I848" i="5" s="1"/>
  <c r="H837" i="5"/>
  <c r="I837" i="5" s="1"/>
  <c r="H441" i="5"/>
  <c r="I441" i="5" s="1"/>
  <c r="H429" i="5"/>
  <c r="I429" i="5" s="1"/>
  <c r="H417" i="5"/>
  <c r="I417" i="5" s="1"/>
  <c r="H405" i="5"/>
  <c r="I405" i="5" s="1"/>
  <c r="H393" i="5"/>
  <c r="I393" i="5" s="1"/>
  <c r="H381" i="5"/>
  <c r="I381" i="5" s="1"/>
  <c r="H369" i="5"/>
  <c r="I369" i="5" s="1"/>
  <c r="H357" i="5"/>
  <c r="I357" i="5" s="1"/>
  <c r="H345" i="5"/>
  <c r="I345" i="5" s="1"/>
  <c r="H333" i="5"/>
  <c r="I333" i="5" s="1"/>
  <c r="H321" i="5"/>
  <c r="I321" i="5" s="1"/>
  <c r="H309" i="5"/>
  <c r="I309" i="5" s="1"/>
  <c r="H297" i="5"/>
  <c r="I297" i="5" s="1"/>
  <c r="H285" i="5"/>
  <c r="I285" i="5" s="1"/>
  <c r="H273" i="5"/>
  <c r="I273" i="5" s="1"/>
  <c r="H261" i="5"/>
  <c r="I261" i="5" s="1"/>
  <c r="H249" i="5"/>
  <c r="I249" i="5" s="1"/>
  <c r="H237" i="5"/>
  <c r="I237" i="5" s="1"/>
  <c r="H225" i="5"/>
  <c r="I225" i="5" s="1"/>
  <c r="H213" i="5"/>
  <c r="I213" i="5" s="1"/>
  <c r="H201" i="5"/>
  <c r="I201" i="5" s="1"/>
  <c r="H189" i="5"/>
  <c r="I189" i="5" s="1"/>
  <c r="H177" i="5"/>
  <c r="I177" i="5" s="1"/>
  <c r="H165" i="5"/>
  <c r="I165" i="5" s="1"/>
  <c r="H153" i="5"/>
  <c r="I153" i="5" s="1"/>
  <c r="H141" i="5"/>
  <c r="I141" i="5" s="1"/>
  <c r="H129" i="5"/>
  <c r="I129" i="5" s="1"/>
  <c r="H117" i="5"/>
  <c r="I117" i="5" s="1"/>
  <c r="H105" i="5"/>
  <c r="I105" i="5" s="1"/>
  <c r="H93" i="5"/>
  <c r="I93" i="5" s="1"/>
  <c r="H81" i="5"/>
  <c r="I81" i="5" s="1"/>
  <c r="H69" i="5"/>
  <c r="I69" i="5" s="1"/>
  <c r="H57" i="5"/>
  <c r="I57" i="5" s="1"/>
  <c r="H45" i="5"/>
  <c r="I45" i="5" s="1"/>
  <c r="H33" i="5"/>
  <c r="I33" i="5" s="1"/>
  <c r="H21" i="5"/>
  <c r="I21" i="5" s="1"/>
  <c r="H9" i="5"/>
  <c r="I9" i="5" s="1"/>
  <c r="H2267" i="5"/>
  <c r="I2267" i="5" s="1"/>
  <c r="H2255" i="5"/>
  <c r="I2255" i="5" s="1"/>
  <c r="H2085" i="5"/>
  <c r="I2085" i="5" s="1"/>
  <c r="H2073" i="5"/>
  <c r="I2073" i="5" s="1"/>
  <c r="H2061" i="5"/>
  <c r="I2061" i="5" s="1"/>
  <c r="H2051" i="5"/>
  <c r="I2051" i="5" s="1"/>
  <c r="H1988" i="5"/>
  <c r="I1988" i="5" s="1"/>
  <c r="H1978" i="5"/>
  <c r="I1978" i="5" s="1"/>
  <c r="H1917" i="5"/>
  <c r="I1917" i="5" s="1"/>
  <c r="H1858" i="5"/>
  <c r="I1858" i="5" s="1"/>
  <c r="H1820" i="5"/>
  <c r="I1820" i="5" s="1"/>
  <c r="H1799" i="5"/>
  <c r="I1799" i="5" s="1"/>
  <c r="H1726" i="5"/>
  <c r="I1726" i="5" s="1"/>
  <c r="H1715" i="5"/>
  <c r="I1715" i="5" s="1"/>
  <c r="H1703" i="5"/>
  <c r="I1703" i="5" s="1"/>
  <c r="H1641" i="5"/>
  <c r="I1641" i="5" s="1"/>
  <c r="H1619" i="5"/>
  <c r="I1619" i="5" s="1"/>
  <c r="H1546" i="5"/>
  <c r="I1546" i="5" s="1"/>
  <c r="H1474" i="5"/>
  <c r="I1474" i="5" s="1"/>
  <c r="H1425" i="5"/>
  <c r="I1425" i="5" s="1"/>
  <c r="H1353" i="5"/>
  <c r="I1353" i="5" s="1"/>
  <c r="H1342" i="5"/>
  <c r="I1342" i="5" s="1"/>
  <c r="H1283" i="5"/>
  <c r="I1283" i="5" s="1"/>
  <c r="H1222" i="5"/>
  <c r="I1222" i="5" s="1"/>
  <c r="H1211" i="5"/>
  <c r="I1211" i="5" s="1"/>
  <c r="H1100" i="5"/>
  <c r="I1100" i="5" s="1"/>
  <c r="H1089" i="5"/>
  <c r="I1089" i="5" s="1"/>
  <c r="H1078" i="5"/>
  <c r="I1078" i="5" s="1"/>
  <c r="H1067" i="5"/>
  <c r="I1067" i="5" s="1"/>
  <c r="H959" i="5"/>
  <c r="I959" i="5" s="1"/>
  <c r="H896" i="5"/>
  <c r="I896" i="5" s="1"/>
  <c r="H815" i="5"/>
  <c r="I815" i="5" s="1"/>
  <c r="H803" i="5"/>
  <c r="I803" i="5" s="1"/>
  <c r="H791" i="5"/>
  <c r="I791" i="5" s="1"/>
  <c r="H779" i="5"/>
  <c r="I779" i="5" s="1"/>
  <c r="H767" i="5"/>
  <c r="I767" i="5" s="1"/>
  <c r="H755" i="5"/>
  <c r="I755" i="5" s="1"/>
  <c r="H743" i="5"/>
  <c r="I743" i="5" s="1"/>
  <c r="H731" i="5"/>
  <c r="I731" i="5" s="1"/>
  <c r="H719" i="5"/>
  <c r="I719" i="5" s="1"/>
  <c r="H707" i="5"/>
  <c r="I707" i="5" s="1"/>
  <c r="H695" i="5"/>
  <c r="I695" i="5" s="1"/>
  <c r="H683" i="5"/>
  <c r="I683" i="5" s="1"/>
  <c r="H671" i="5"/>
  <c r="I671" i="5" s="1"/>
  <c r="H659" i="5"/>
  <c r="I659" i="5" s="1"/>
  <c r="H647" i="5"/>
  <c r="I647" i="5" s="1"/>
  <c r="H635" i="5"/>
  <c r="I635" i="5" s="1"/>
  <c r="H623" i="5"/>
  <c r="I623" i="5" s="1"/>
  <c r="H611" i="5"/>
  <c r="I611" i="5" s="1"/>
  <c r="H599" i="5"/>
  <c r="I599" i="5" s="1"/>
  <c r="H587" i="5"/>
  <c r="I587" i="5" s="1"/>
  <c r="H575" i="5"/>
  <c r="I575" i="5" s="1"/>
  <c r="H1232" i="5"/>
  <c r="I1232" i="5" s="1"/>
  <c r="H1220" i="5"/>
  <c r="I1220" i="5" s="1"/>
  <c r="H1209" i="5"/>
  <c r="I1209" i="5" s="1"/>
  <c r="H1198" i="5"/>
  <c r="I1198" i="5" s="1"/>
  <c r="H1187" i="5"/>
  <c r="I1187" i="5" s="1"/>
  <c r="H1054" i="5"/>
  <c r="I1054" i="5" s="1"/>
  <c r="H1042" i="5"/>
  <c r="I1042" i="5" s="1"/>
  <c r="H957" i="5"/>
  <c r="I957" i="5" s="1"/>
  <c r="H875" i="5"/>
  <c r="I875" i="5" s="1"/>
  <c r="H824" i="5"/>
  <c r="I824" i="5" s="1"/>
  <c r="H813" i="5"/>
  <c r="I813" i="5" s="1"/>
  <c r="H801" i="5"/>
  <c r="I801" i="5" s="1"/>
  <c r="H789" i="5"/>
  <c r="I789" i="5" s="1"/>
  <c r="H777" i="5"/>
  <c r="I777" i="5" s="1"/>
  <c r="H765" i="5"/>
  <c r="I765" i="5" s="1"/>
  <c r="H753" i="5"/>
  <c r="I753" i="5" s="1"/>
  <c r="H741" i="5"/>
  <c r="I741" i="5" s="1"/>
  <c r="H729" i="5"/>
  <c r="I729" i="5" s="1"/>
  <c r="H717" i="5"/>
  <c r="I717" i="5" s="1"/>
  <c r="H705" i="5"/>
  <c r="I705" i="5" s="1"/>
  <c r="H693" i="5"/>
  <c r="I693" i="5" s="1"/>
  <c r="H681" i="5"/>
  <c r="I681" i="5" s="1"/>
  <c r="H669" i="5"/>
  <c r="I669" i="5" s="1"/>
  <c r="H657" i="5"/>
  <c r="I657" i="5" s="1"/>
  <c r="H645" i="5"/>
  <c r="I645" i="5" s="1"/>
  <c r="H633" i="5"/>
  <c r="I633" i="5" s="1"/>
  <c r="H621" i="5"/>
  <c r="I621" i="5" s="1"/>
  <c r="H609" i="5"/>
  <c r="I609" i="5" s="1"/>
  <c r="H597" i="5"/>
  <c r="I597" i="5" s="1"/>
  <c r="H585" i="5"/>
  <c r="I585" i="5" s="1"/>
  <c r="H573" i="5"/>
  <c r="I573" i="5" s="1"/>
  <c r="H562" i="5"/>
  <c r="I562" i="5" s="1"/>
  <c r="H550" i="5"/>
  <c r="I550" i="5" s="1"/>
  <c r="H539" i="5"/>
  <c r="I539" i="5" s="1"/>
  <c r="H5308" i="5"/>
  <c r="I5308" i="5" s="1"/>
  <c r="H5200" i="5"/>
  <c r="I5200" i="5" s="1"/>
  <c r="H5140" i="5"/>
  <c r="I5140" i="5" s="1"/>
  <c r="H4912" i="5"/>
  <c r="I4912" i="5" s="1"/>
  <c r="H4672" i="5"/>
  <c r="I4672" i="5" s="1"/>
  <c r="H4564" i="5"/>
  <c r="I4564" i="5" s="1"/>
  <c r="H4528" i="5"/>
  <c r="I4528" i="5" s="1"/>
  <c r="H4492" i="5"/>
  <c r="I4492" i="5" s="1"/>
  <c r="H4384" i="5"/>
  <c r="I4384" i="5" s="1"/>
  <c r="H4288" i="5"/>
  <c r="I4288" i="5" s="1"/>
  <c r="H3832" i="5"/>
  <c r="I3832" i="5" s="1"/>
  <c r="H3820" i="5"/>
  <c r="I3820" i="5" s="1"/>
  <c r="H3676" i="5"/>
  <c r="I3676" i="5" s="1"/>
  <c r="H3232" i="5"/>
  <c r="I3232" i="5" s="1"/>
  <c r="H2872" i="5"/>
  <c r="I2872" i="5" s="1"/>
  <c r="H2860" i="5"/>
  <c r="I2860" i="5" s="1"/>
  <c r="H2740" i="5"/>
  <c r="I2740" i="5" s="1"/>
  <c r="H2704" i="5"/>
  <c r="I2704" i="5" s="1"/>
  <c r="H2632" i="5"/>
  <c r="I2632" i="5" s="1"/>
  <c r="H2572" i="5"/>
  <c r="I2572" i="5" s="1"/>
  <c r="H2392" i="5"/>
  <c r="I2392" i="5" s="1"/>
  <c r="H2056" i="5"/>
  <c r="I2056" i="5" s="1"/>
  <c r="H1972" i="5"/>
  <c r="I1972" i="5" s="1"/>
  <c r="H1324" i="5"/>
  <c r="I1324" i="5" s="1"/>
  <c r="H3136" i="5"/>
  <c r="I3136" i="5" s="1"/>
  <c r="H2992" i="5"/>
  <c r="I2992" i="5" s="1"/>
  <c r="H2776" i="5"/>
  <c r="I2776" i="5" s="1"/>
  <c r="H2560" i="5"/>
  <c r="I2560" i="5" s="1"/>
  <c r="H2380" i="5"/>
  <c r="I2380" i="5" s="1"/>
  <c r="H2044" i="5"/>
  <c r="I2044" i="5" s="1"/>
  <c r="H1900" i="5"/>
  <c r="I1900" i="5" s="1"/>
  <c r="H1852" i="5"/>
  <c r="I1852" i="5" s="1"/>
  <c r="H1720" i="5"/>
  <c r="I1720" i="5" s="1"/>
  <c r="H1708" i="5"/>
  <c r="I1708" i="5" s="1"/>
  <c r="H1444" i="5"/>
  <c r="I1444" i="5" s="1"/>
  <c r="H1156" i="5"/>
  <c r="I1156" i="5" s="1"/>
  <c r="H1036" i="5"/>
  <c r="I1036" i="5" s="1"/>
  <c r="H940" i="5"/>
  <c r="I940" i="5" s="1"/>
  <c r="H880" i="5"/>
  <c r="I880" i="5" s="1"/>
  <c r="H4960" i="5"/>
  <c r="I4960" i="5" s="1"/>
  <c r="H4840" i="5"/>
  <c r="I4840" i="5" s="1"/>
  <c r="H4780" i="5"/>
  <c r="I4780" i="5" s="1"/>
  <c r="H4264" i="5"/>
  <c r="I4264" i="5" s="1"/>
  <c r="H4168" i="5"/>
  <c r="I4168" i="5" s="1"/>
  <c r="H4084" i="5"/>
  <c r="I4084" i="5" s="1"/>
  <c r="H3760" i="5"/>
  <c r="I3760" i="5" s="1"/>
  <c r="H3400" i="5"/>
  <c r="I3400" i="5" s="1"/>
  <c r="H3268" i="5"/>
  <c r="I3268" i="5" s="1"/>
  <c r="H3088" i="5"/>
  <c r="I3088" i="5" s="1"/>
  <c r="H2908" i="5"/>
  <c r="I2908" i="5" s="1"/>
  <c r="H2896" i="5"/>
  <c r="I2896" i="5" s="1"/>
  <c r="H2812" i="5"/>
  <c r="I2812" i="5" s="1"/>
  <c r="H2620" i="5"/>
  <c r="I2620" i="5" s="1"/>
  <c r="H2488" i="5"/>
  <c r="I2488" i="5" s="1"/>
  <c r="H2476" i="5"/>
  <c r="I2476" i="5" s="1"/>
  <c r="H2368" i="5"/>
  <c r="I2368" i="5" s="1"/>
  <c r="H2356" i="5"/>
  <c r="I2356" i="5" s="1"/>
  <c r="H2200" i="5"/>
  <c r="I2200" i="5" s="1"/>
  <c r="H2188" i="5"/>
  <c r="I2188" i="5" s="1"/>
  <c r="H2176" i="5"/>
  <c r="I2176" i="5" s="1"/>
  <c r="H1960" i="5"/>
  <c r="I1960" i="5" s="1"/>
  <c r="H1144" i="5"/>
  <c r="I1144" i="5" s="1"/>
  <c r="H1024" i="5"/>
  <c r="I1024" i="5" s="1"/>
  <c r="H544" i="5"/>
  <c r="I544" i="5" s="1"/>
  <c r="H532" i="5"/>
  <c r="I532" i="5" s="1"/>
  <c r="H4948" i="5"/>
  <c r="I4948" i="5" s="1"/>
  <c r="H4828" i="5"/>
  <c r="I4828" i="5" s="1"/>
  <c r="H4768" i="5"/>
  <c r="I4768" i="5" s="1"/>
  <c r="H4588" i="5"/>
  <c r="I4588" i="5" s="1"/>
  <c r="H4516" i="5"/>
  <c r="I4516" i="5" s="1"/>
  <c r="H4372" i="5"/>
  <c r="I4372" i="5" s="1"/>
  <c r="H4240" i="5"/>
  <c r="I4240" i="5" s="1"/>
  <c r="H4144" i="5"/>
  <c r="I4144" i="5" s="1"/>
  <c r="H3940" i="5"/>
  <c r="I3940" i="5" s="1"/>
  <c r="H3928" i="5"/>
  <c r="I3928" i="5" s="1"/>
  <c r="H3808" i="5"/>
  <c r="I3808" i="5" s="1"/>
  <c r="H3388" i="5"/>
  <c r="I3388" i="5" s="1"/>
  <c r="H3352" i="5"/>
  <c r="I3352" i="5" s="1"/>
  <c r="H2944" i="5"/>
  <c r="I2944" i="5" s="1"/>
  <c r="H2932" i="5"/>
  <c r="I2932" i="5" s="1"/>
  <c r="H2656" i="5"/>
  <c r="I2656" i="5" s="1"/>
  <c r="H2152" i="5"/>
  <c r="I2152" i="5" s="1"/>
  <c r="H1360" i="5"/>
  <c r="I1360" i="5" s="1"/>
  <c r="H1240" i="5"/>
  <c r="I1240" i="5" s="1"/>
  <c r="H5932" i="5"/>
  <c r="I5932" i="5" s="1"/>
  <c r="H5824" i="5"/>
  <c r="I5824" i="5" s="1"/>
  <c r="H4708" i="5"/>
  <c r="I4708" i="5" s="1"/>
  <c r="H4636" i="5"/>
  <c r="I4636" i="5" s="1"/>
  <c r="H4132" i="5"/>
  <c r="I4132" i="5" s="1"/>
  <c r="H4060" i="5"/>
  <c r="I4060" i="5" s="1"/>
  <c r="H4000" i="5"/>
  <c r="I4000" i="5" s="1"/>
  <c r="H3304" i="5"/>
  <c r="I3304" i="5" s="1"/>
  <c r="H3208" i="5"/>
  <c r="I3208" i="5" s="1"/>
  <c r="H2884" i="5"/>
  <c r="I2884" i="5" s="1"/>
  <c r="H1672" i="5"/>
  <c r="I1672" i="5" s="1"/>
  <c r="H1480" i="5"/>
  <c r="I1480" i="5" s="1"/>
  <c r="H460" i="5"/>
  <c r="I460" i="5" s="1"/>
  <c r="H4876" i="5"/>
  <c r="I4876" i="5" s="1"/>
  <c r="H4816" i="5"/>
  <c r="I4816" i="5" s="1"/>
  <c r="H4732" i="5"/>
  <c r="I4732" i="5" s="1"/>
  <c r="H4684" i="5"/>
  <c r="I4684" i="5" s="1"/>
  <c r="H4660" i="5"/>
  <c r="I4660" i="5" s="1"/>
  <c r="H4360" i="5"/>
  <c r="I4360" i="5" s="1"/>
  <c r="H4228" i="5"/>
  <c r="I4228" i="5" s="1"/>
  <c r="H4120" i="5"/>
  <c r="I4120" i="5" s="1"/>
  <c r="H3604" i="5"/>
  <c r="I3604" i="5" s="1"/>
  <c r="H3160" i="5"/>
  <c r="I3160" i="5" s="1"/>
  <c r="H2980" i="5"/>
  <c r="I2980" i="5" s="1"/>
  <c r="H2968" i="5"/>
  <c r="I2968" i="5" s="1"/>
  <c r="H2728" i="5"/>
  <c r="I2728" i="5" s="1"/>
  <c r="H2692" i="5"/>
  <c r="I2692" i="5" s="1"/>
  <c r="H2536" i="5"/>
  <c r="I2536" i="5" s="1"/>
  <c r="H2440" i="5"/>
  <c r="I2440" i="5" s="1"/>
  <c r="H2320" i="5"/>
  <c r="I2320" i="5" s="1"/>
  <c r="H1288" i="5"/>
  <c r="I1288" i="5" s="1"/>
  <c r="H1228" i="5"/>
  <c r="I1228" i="5" s="1"/>
  <c r="H1216" i="5"/>
  <c r="I1216" i="5" s="1"/>
  <c r="H448" i="5"/>
  <c r="I448" i="5" s="1"/>
  <c r="H2252" i="5"/>
  <c r="I2252" i="5" s="1"/>
  <c r="H2151" i="5"/>
  <c r="I2151" i="5" s="1"/>
  <c r="H2096" i="5"/>
  <c r="I2096" i="5" s="1"/>
  <c r="H2031" i="5"/>
  <c r="I2031" i="5" s="1"/>
  <c r="H1959" i="5"/>
  <c r="I1959" i="5" s="1"/>
  <c r="H1928" i="5"/>
  <c r="I1928" i="5" s="1"/>
  <c r="H1898" i="5"/>
  <c r="I1898" i="5" s="1"/>
  <c r="H1850" i="5"/>
  <c r="I1850" i="5" s="1"/>
  <c r="H1792" i="5"/>
  <c r="I1792" i="5" s="1"/>
  <c r="H1780" i="5"/>
  <c r="I1780" i="5" s="1"/>
  <c r="H1760" i="5"/>
  <c r="I1760" i="5" s="1"/>
  <c r="H1719" i="5"/>
  <c r="I1719" i="5" s="1"/>
  <c r="H1707" i="5"/>
  <c r="I1707" i="5" s="1"/>
  <c r="H1647" i="5"/>
  <c r="I1647" i="5" s="1"/>
  <c r="H1636" i="5"/>
  <c r="I1636" i="5" s="1"/>
  <c r="H1616" i="5"/>
  <c r="I1616" i="5" s="1"/>
  <c r="H1588" i="5"/>
  <c r="I1588" i="5" s="1"/>
  <c r="H1538" i="5"/>
  <c r="I1538" i="5" s="1"/>
  <c r="H1508" i="5"/>
  <c r="I1508" i="5" s="1"/>
  <c r="H1479" i="5"/>
  <c r="I1479" i="5" s="1"/>
  <c r="H1431" i="5"/>
  <c r="I1431" i="5" s="1"/>
  <c r="H1400" i="5"/>
  <c r="I1400" i="5" s="1"/>
  <c r="H1371" i="5"/>
  <c r="I1371" i="5" s="1"/>
  <c r="H1226" i="5"/>
  <c r="I1226" i="5" s="1"/>
  <c r="H1172" i="5"/>
  <c r="I1172" i="5" s="1"/>
  <c r="H1076" i="5"/>
  <c r="I1076" i="5" s="1"/>
  <c r="H980" i="5"/>
  <c r="I980" i="5" s="1"/>
  <c r="H928" i="5"/>
  <c r="I928" i="5" s="1"/>
  <c r="H908" i="5"/>
  <c r="I908" i="5" s="1"/>
  <c r="H879" i="5"/>
  <c r="I879" i="5" s="1"/>
  <c r="H808" i="5"/>
  <c r="I808" i="5" s="1"/>
  <c r="H796" i="5"/>
  <c r="I796" i="5" s="1"/>
  <c r="H784" i="5"/>
  <c r="I784" i="5" s="1"/>
  <c r="H772" i="5"/>
  <c r="I772" i="5" s="1"/>
  <c r="H760" i="5"/>
  <c r="I760" i="5" s="1"/>
  <c r="H748" i="5"/>
  <c r="I748" i="5" s="1"/>
  <c r="H736" i="5"/>
  <c r="I736" i="5" s="1"/>
  <c r="H724" i="5"/>
  <c r="I724" i="5" s="1"/>
  <c r="H712" i="5"/>
  <c r="I712" i="5" s="1"/>
  <c r="H700" i="5"/>
  <c r="I700" i="5" s="1"/>
  <c r="H676" i="5"/>
  <c r="I676" i="5" s="1"/>
  <c r="H664" i="5"/>
  <c r="I664" i="5" s="1"/>
  <c r="H652" i="5"/>
  <c r="I652" i="5" s="1"/>
  <c r="H640" i="5"/>
  <c r="I640" i="5" s="1"/>
  <c r="H628" i="5"/>
  <c r="I628" i="5" s="1"/>
  <c r="H616" i="5"/>
  <c r="I616" i="5" s="1"/>
  <c r="H604" i="5"/>
  <c r="I604" i="5" s="1"/>
  <c r="H592" i="5"/>
  <c r="I592" i="5" s="1"/>
  <c r="H580" i="5"/>
  <c r="I580" i="5" s="1"/>
  <c r="H512" i="5"/>
  <c r="I512" i="5" s="1"/>
  <c r="H500" i="5"/>
  <c r="I500" i="5" s="1"/>
  <c r="H1958" i="5"/>
  <c r="I1958" i="5" s="1"/>
  <c r="H1948" i="5"/>
  <c r="I1948" i="5" s="1"/>
  <c r="H1888" i="5"/>
  <c r="I1888" i="5" s="1"/>
  <c r="H1868" i="5"/>
  <c r="I1868" i="5" s="1"/>
  <c r="H1840" i="5"/>
  <c r="I1840" i="5" s="1"/>
  <c r="H1791" i="5"/>
  <c r="I1791" i="5" s="1"/>
  <c r="H1748" i="5"/>
  <c r="I1748" i="5" s="1"/>
  <c r="H1718" i="5"/>
  <c r="I1718" i="5" s="1"/>
  <c r="H1706" i="5"/>
  <c r="I1706" i="5" s="1"/>
  <c r="H1646" i="5"/>
  <c r="I1646" i="5" s="1"/>
  <c r="H1635" i="5"/>
  <c r="I1635" i="5" s="1"/>
  <c r="H1556" i="5"/>
  <c r="I1556" i="5" s="1"/>
  <c r="H1527" i="5"/>
  <c r="I1527" i="5" s="1"/>
  <c r="H1478" i="5"/>
  <c r="I1478" i="5" s="1"/>
  <c r="H1430" i="5"/>
  <c r="I1430" i="5" s="1"/>
  <c r="H1370" i="5"/>
  <c r="I1370" i="5" s="1"/>
  <c r="H1340" i="5"/>
  <c r="I1340" i="5" s="1"/>
  <c r="H1312" i="5"/>
  <c r="I1312" i="5" s="1"/>
  <c r="H1264" i="5"/>
  <c r="I1264" i="5" s="1"/>
  <c r="H1214" i="5"/>
  <c r="I1214" i="5" s="1"/>
  <c r="H1203" i="5"/>
  <c r="I1203" i="5" s="1"/>
  <c r="H1192" i="5"/>
  <c r="I1192" i="5" s="1"/>
  <c r="H1160" i="5"/>
  <c r="I1160" i="5" s="1"/>
  <c r="H1096" i="5"/>
  <c r="I1096" i="5" s="1"/>
  <c r="H1064" i="5"/>
  <c r="I1064" i="5" s="1"/>
  <c r="H1000" i="5"/>
  <c r="I1000" i="5" s="1"/>
  <c r="H968" i="5"/>
  <c r="I968" i="5" s="1"/>
  <c r="H938" i="5"/>
  <c r="I938" i="5" s="1"/>
  <c r="H927" i="5"/>
  <c r="I927" i="5" s="1"/>
  <c r="H878" i="5"/>
  <c r="I878" i="5" s="1"/>
  <c r="H819" i="5"/>
  <c r="I819" i="5" s="1"/>
  <c r="H807" i="5"/>
  <c r="I807" i="5" s="1"/>
  <c r="H795" i="5"/>
  <c r="I795" i="5" s="1"/>
  <c r="H783" i="5"/>
  <c r="I783" i="5" s="1"/>
  <c r="H771" i="5"/>
  <c r="I771" i="5" s="1"/>
  <c r="H759" i="5"/>
  <c r="I759" i="5" s="1"/>
  <c r="H747" i="5"/>
  <c r="I747" i="5" s="1"/>
  <c r="H735" i="5"/>
  <c r="I735" i="5" s="1"/>
  <c r="H723" i="5"/>
  <c r="I723" i="5" s="1"/>
  <c r="H711" i="5"/>
  <c r="I711" i="5" s="1"/>
  <c r="H699" i="5"/>
  <c r="I699" i="5" s="1"/>
  <c r="H687" i="5"/>
  <c r="I687" i="5" s="1"/>
  <c r="H675" i="5"/>
  <c r="I675" i="5" s="1"/>
  <c r="H663" i="5"/>
  <c r="I663" i="5" s="1"/>
  <c r="H651" i="5"/>
  <c r="I651" i="5" s="1"/>
  <c r="H639" i="5"/>
  <c r="I639" i="5" s="1"/>
  <c r="H627" i="5"/>
  <c r="I627" i="5" s="1"/>
  <c r="H603" i="5"/>
  <c r="I603" i="5" s="1"/>
  <c r="H591" i="5"/>
  <c r="I591" i="5" s="1"/>
  <c r="H579" i="5"/>
  <c r="I579" i="5" s="1"/>
  <c r="H568" i="5"/>
  <c r="I568" i="5" s="1"/>
  <c r="H556" i="5"/>
  <c r="I556" i="5" s="1"/>
  <c r="H488" i="5"/>
  <c r="I488" i="5" s="1"/>
  <c r="H476" i="5"/>
  <c r="I476" i="5" s="1"/>
  <c r="H2127" i="5"/>
  <c r="I2127" i="5" s="1"/>
  <c r="H2115" i="5"/>
  <c r="I2115" i="5" s="1"/>
  <c r="H2007" i="5"/>
  <c r="I2007" i="5" s="1"/>
  <c r="H1946" i="5"/>
  <c r="I1946" i="5" s="1"/>
  <c r="H1936" i="5"/>
  <c r="I1936" i="5" s="1"/>
  <c r="H1916" i="5"/>
  <c r="I1916" i="5" s="1"/>
  <c r="H1886" i="5"/>
  <c r="I1886" i="5" s="1"/>
  <c r="H1838" i="5"/>
  <c r="I1838" i="5" s="1"/>
  <c r="H1695" i="5"/>
  <c r="I1695" i="5" s="1"/>
  <c r="H1604" i="5"/>
  <c r="I1604" i="5" s="1"/>
  <c r="H1586" i="5"/>
  <c r="I1586" i="5" s="1"/>
  <c r="H1516" i="5"/>
  <c r="I1516" i="5" s="1"/>
  <c r="H1496" i="5"/>
  <c r="I1496" i="5" s="1"/>
  <c r="H1418" i="5"/>
  <c r="I1418" i="5" s="1"/>
  <c r="H1388" i="5"/>
  <c r="I1388" i="5" s="1"/>
  <c r="H1359" i="5"/>
  <c r="I1359" i="5" s="1"/>
  <c r="H1348" i="5"/>
  <c r="I1348" i="5" s="1"/>
  <c r="H1190" i="5"/>
  <c r="I1190" i="5" s="1"/>
  <c r="H1180" i="5"/>
  <c r="I1180" i="5" s="1"/>
  <c r="H1148" i="5"/>
  <c r="I1148" i="5" s="1"/>
  <c r="H1136" i="5"/>
  <c r="I1136" i="5" s="1"/>
  <c r="H1106" i="5"/>
  <c r="I1106" i="5" s="1"/>
  <c r="H1040" i="5"/>
  <c r="I1040" i="5" s="1"/>
  <c r="H1010" i="5"/>
  <c r="I1010" i="5" s="1"/>
  <c r="H998" i="5"/>
  <c r="I998" i="5" s="1"/>
  <c r="H988" i="5"/>
  <c r="I988" i="5" s="1"/>
  <c r="H956" i="5"/>
  <c r="I956" i="5" s="1"/>
  <c r="H867" i="5"/>
  <c r="I867" i="5" s="1"/>
  <c r="H566" i="5"/>
  <c r="I566" i="5" s="1"/>
  <c r="H554" i="5"/>
  <c r="I554" i="5" s="1"/>
  <c r="H543" i="5"/>
  <c r="I543" i="5" s="1"/>
  <c r="H531" i="5"/>
  <c r="I531" i="5" s="1"/>
  <c r="H452" i="5"/>
  <c r="I452" i="5" s="1"/>
  <c r="H2283" i="5"/>
  <c r="I2283" i="5" s="1"/>
  <c r="H2271" i="5"/>
  <c r="I2271" i="5" s="1"/>
  <c r="H2259" i="5"/>
  <c r="I2259" i="5" s="1"/>
  <c r="H2248" i="5"/>
  <c r="I2248" i="5" s="1"/>
  <c r="H2204" i="5"/>
  <c r="I2204" i="5" s="1"/>
  <c r="H2192" i="5"/>
  <c r="I2192" i="5" s="1"/>
  <c r="H2180" i="5"/>
  <c r="I2180" i="5" s="1"/>
  <c r="H2168" i="5"/>
  <c r="I2168" i="5" s="1"/>
  <c r="H2126" i="5"/>
  <c r="I2126" i="5" s="1"/>
  <c r="H2114" i="5"/>
  <c r="I2114" i="5" s="1"/>
  <c r="H2092" i="5"/>
  <c r="I2092" i="5" s="1"/>
  <c r="H2048" i="5"/>
  <c r="I2048" i="5" s="1"/>
  <c r="H2006" i="5"/>
  <c r="I2006" i="5" s="1"/>
  <c r="H1976" i="5"/>
  <c r="I1976" i="5" s="1"/>
  <c r="H1935" i="5"/>
  <c r="I1935" i="5" s="1"/>
  <c r="H1876" i="5"/>
  <c r="I1876" i="5" s="1"/>
  <c r="H1856" i="5"/>
  <c r="I1856" i="5" s="1"/>
  <c r="H1828" i="5"/>
  <c r="I1828" i="5" s="1"/>
  <c r="H1808" i="5"/>
  <c r="I1808" i="5" s="1"/>
  <c r="H1767" i="5"/>
  <c r="I1767" i="5" s="1"/>
  <c r="H1694" i="5"/>
  <c r="I1694" i="5" s="1"/>
  <c r="H1623" i="5"/>
  <c r="I1623" i="5" s="1"/>
  <c r="H1575" i="5"/>
  <c r="I1575" i="5" s="1"/>
  <c r="H1544" i="5"/>
  <c r="I1544" i="5" s="1"/>
  <c r="H1466" i="5"/>
  <c r="I1466" i="5" s="1"/>
  <c r="H1408" i="5"/>
  <c r="I1408" i="5" s="1"/>
  <c r="H1358" i="5"/>
  <c r="I1358" i="5" s="1"/>
  <c r="H1328" i="5"/>
  <c r="I1328" i="5" s="1"/>
  <c r="H1300" i="5"/>
  <c r="I1300" i="5" s="1"/>
  <c r="H1252" i="5"/>
  <c r="I1252" i="5" s="1"/>
  <c r="H1168" i="5"/>
  <c r="I1168" i="5" s="1"/>
  <c r="H1124" i="5"/>
  <c r="I1124" i="5" s="1"/>
  <c r="H1094" i="5"/>
  <c r="I1094" i="5" s="1"/>
  <c r="H1072" i="5"/>
  <c r="I1072" i="5" s="1"/>
  <c r="H976" i="5"/>
  <c r="I976" i="5" s="1"/>
  <c r="H866" i="5"/>
  <c r="I866" i="5" s="1"/>
  <c r="H836" i="5"/>
  <c r="I836" i="5" s="1"/>
  <c r="H542" i="5"/>
  <c r="I542" i="5" s="1"/>
  <c r="H530" i="5"/>
  <c r="I530" i="5" s="1"/>
  <c r="H520" i="5"/>
  <c r="I520" i="5" s="1"/>
  <c r="H508" i="5"/>
  <c r="I508" i="5" s="1"/>
  <c r="H440" i="5"/>
  <c r="I440" i="5" s="1"/>
  <c r="H428" i="5"/>
  <c r="I428" i="5" s="1"/>
  <c r="H416" i="5"/>
  <c r="I416" i="5" s="1"/>
  <c r="H404" i="5"/>
  <c r="I404" i="5" s="1"/>
  <c r="H392" i="5"/>
  <c r="I392" i="5" s="1"/>
  <c r="H380" i="5"/>
  <c r="I380" i="5" s="1"/>
  <c r="H368" i="5"/>
  <c r="I368" i="5" s="1"/>
  <c r="H356" i="5"/>
  <c r="I356" i="5" s="1"/>
  <c r="H344" i="5"/>
  <c r="I344" i="5" s="1"/>
  <c r="H332" i="5"/>
  <c r="I332" i="5" s="1"/>
  <c r="H320" i="5"/>
  <c r="I320" i="5" s="1"/>
  <c r="H308" i="5"/>
  <c r="I308" i="5" s="1"/>
  <c r="H296" i="5"/>
  <c r="I296" i="5" s="1"/>
  <c r="H284" i="5"/>
  <c r="I284" i="5" s="1"/>
  <c r="H272" i="5"/>
  <c r="I272" i="5" s="1"/>
  <c r="H260" i="5"/>
  <c r="I260" i="5" s="1"/>
  <c r="H248" i="5"/>
  <c r="I248" i="5" s="1"/>
  <c r="H236" i="5"/>
  <c r="I236" i="5" s="1"/>
  <c r="H224" i="5"/>
  <c r="I224" i="5" s="1"/>
  <c r="H212" i="5"/>
  <c r="I212" i="5" s="1"/>
  <c r="H200" i="5"/>
  <c r="I200" i="5" s="1"/>
  <c r="H188" i="5"/>
  <c r="I188" i="5" s="1"/>
  <c r="H176" i="5"/>
  <c r="I176" i="5" s="1"/>
  <c r="H164" i="5"/>
  <c r="I164" i="5" s="1"/>
  <c r="H152" i="5"/>
  <c r="I152" i="5" s="1"/>
  <c r="H140" i="5"/>
  <c r="I140" i="5" s="1"/>
  <c r="H128" i="5"/>
  <c r="I128" i="5" s="1"/>
  <c r="H116" i="5"/>
  <c r="I116" i="5" s="1"/>
  <c r="H104" i="5"/>
  <c r="I104" i="5" s="1"/>
  <c r="H92" i="5"/>
  <c r="I92" i="5" s="1"/>
  <c r="H80" i="5"/>
  <c r="I80" i="5" s="1"/>
  <c r="H68" i="5"/>
  <c r="I68" i="5" s="1"/>
  <c r="H56" i="5"/>
  <c r="I56" i="5" s="1"/>
  <c r="H44" i="5"/>
  <c r="I44" i="5" s="1"/>
  <c r="H32" i="5"/>
  <c r="I32" i="5" s="1"/>
  <c r="H20" i="5"/>
  <c r="I20" i="5" s="1"/>
  <c r="H8" i="5"/>
  <c r="I8" i="5" s="1"/>
  <c r="H1996" i="5"/>
  <c r="I1996" i="5" s="1"/>
  <c r="H1934" i="5"/>
  <c r="I1934" i="5" s="1"/>
  <c r="H1904" i="5"/>
  <c r="I1904" i="5" s="1"/>
  <c r="H1875" i="5"/>
  <c r="I1875" i="5" s="1"/>
  <c r="H1827" i="5"/>
  <c r="I1827" i="5" s="1"/>
  <c r="H1756" i="5"/>
  <c r="I1756" i="5" s="1"/>
  <c r="H1744" i="5"/>
  <c r="I1744" i="5" s="1"/>
  <c r="H1652" i="5"/>
  <c r="I1652" i="5" s="1"/>
  <c r="H1622" i="5"/>
  <c r="I1622" i="5" s="1"/>
  <c r="H1574" i="5"/>
  <c r="I1574" i="5" s="1"/>
  <c r="H1563" i="5"/>
  <c r="I1563" i="5" s="1"/>
  <c r="H1484" i="5"/>
  <c r="I1484" i="5" s="1"/>
  <c r="H1455" i="5"/>
  <c r="I1455" i="5" s="1"/>
  <c r="H1436" i="5"/>
  <c r="I1436" i="5" s="1"/>
  <c r="H1407" i="5"/>
  <c r="I1407" i="5" s="1"/>
  <c r="H1376" i="5"/>
  <c r="I1376" i="5" s="1"/>
  <c r="H1251" i="5"/>
  <c r="I1251" i="5" s="1"/>
  <c r="H1082" i="5"/>
  <c r="I1082" i="5" s="1"/>
  <c r="H1071" i="5"/>
  <c r="I1071" i="5" s="1"/>
  <c r="H1028" i="5"/>
  <c r="I1028" i="5" s="1"/>
  <c r="H975" i="5"/>
  <c r="I975" i="5" s="1"/>
  <c r="H944" i="5"/>
  <c r="I944" i="5" s="1"/>
  <c r="H904" i="5"/>
  <c r="I904" i="5" s="1"/>
  <c r="H855" i="5"/>
  <c r="I855" i="5" s="1"/>
  <c r="H519" i="5"/>
  <c r="I519" i="5" s="1"/>
  <c r="H507" i="5"/>
  <c r="I507" i="5" s="1"/>
  <c r="H496" i="5"/>
  <c r="I496" i="5" s="1"/>
  <c r="H484" i="5"/>
  <c r="I484" i="5" s="1"/>
  <c r="H472" i="5"/>
  <c r="I472" i="5" s="1"/>
  <c r="H5696" i="5"/>
  <c r="I5696" i="5" s="1"/>
  <c r="H5655" i="5"/>
  <c r="I5655" i="5" s="1"/>
  <c r="H5625" i="5"/>
  <c r="I5625" i="5" s="1"/>
  <c r="H5553" i="5"/>
  <c r="I5553" i="5" s="1"/>
  <c r="H5481" i="5"/>
  <c r="I5481" i="5" s="1"/>
  <c r="H2136" i="5"/>
  <c r="I2136" i="5" s="1"/>
  <c r="H2016" i="5"/>
  <c r="I2016" i="5" s="1"/>
  <c r="H1788" i="5"/>
  <c r="I1788" i="5" s="1"/>
  <c r="H1632" i="5"/>
  <c r="I1632" i="5" s="1"/>
  <c r="H1524" i="5"/>
  <c r="I1524" i="5" s="1"/>
  <c r="H1200" i="5"/>
  <c r="I1200" i="5" s="1"/>
  <c r="H924" i="5"/>
  <c r="I924" i="5" s="1"/>
  <c r="H816" i="5"/>
  <c r="I816" i="5" s="1"/>
  <c r="H804" i="5"/>
  <c r="I804" i="5" s="1"/>
  <c r="H792" i="5"/>
  <c r="I792" i="5" s="1"/>
  <c r="H780" i="5"/>
  <c r="I780" i="5" s="1"/>
  <c r="H768" i="5"/>
  <c r="I768" i="5" s="1"/>
  <c r="H756" i="5"/>
  <c r="I756" i="5" s="1"/>
  <c r="H744" i="5"/>
  <c r="I744" i="5" s="1"/>
  <c r="H732" i="5"/>
  <c r="I732" i="5" s="1"/>
  <c r="H720" i="5"/>
  <c r="I720" i="5" s="1"/>
  <c r="H708" i="5"/>
  <c r="I708" i="5" s="1"/>
  <c r="H696" i="5"/>
  <c r="I696" i="5" s="1"/>
  <c r="H684" i="5"/>
  <c r="I684" i="5" s="1"/>
  <c r="H672" i="5"/>
  <c r="I672" i="5" s="1"/>
  <c r="H660" i="5"/>
  <c r="I660" i="5" s="1"/>
  <c r="H648" i="5"/>
  <c r="I648" i="5" s="1"/>
  <c r="H636" i="5"/>
  <c r="I636" i="5" s="1"/>
  <c r="H624" i="5"/>
  <c r="I624" i="5" s="1"/>
  <c r="H612" i="5"/>
  <c r="I612" i="5" s="1"/>
  <c r="H600" i="5"/>
  <c r="I600" i="5" s="1"/>
  <c r="H588" i="5"/>
  <c r="I588" i="5" s="1"/>
  <c r="H5722" i="5"/>
  <c r="I5722" i="5" s="1"/>
  <c r="H5590" i="5"/>
  <c r="I5590" i="5" s="1"/>
  <c r="H5470" i="5"/>
  <c r="I5470" i="5" s="1"/>
  <c r="H5338" i="5"/>
  <c r="I5338" i="5" s="1"/>
  <c r="H5290" i="5"/>
  <c r="I5290" i="5" s="1"/>
  <c r="H5721" i="5"/>
  <c r="I5721" i="5" s="1"/>
  <c r="H5650" i="5"/>
  <c r="I5650" i="5" s="1"/>
  <c r="H5398" i="5"/>
  <c r="I5398" i="5" s="1"/>
  <c r="H5230" i="5"/>
  <c r="I5230" i="5" s="1"/>
  <c r="H5878" i="5"/>
  <c r="I5878" i="5" s="1"/>
  <c r="H5854" i="5"/>
  <c r="I5854" i="5" s="1"/>
  <c r="H5806" i="5"/>
  <c r="I5806" i="5" s="1"/>
  <c r="H5506" i="5"/>
  <c r="I5506" i="5" s="1"/>
  <c r="H5686" i="5"/>
  <c r="I5686" i="5" s="1"/>
  <c r="H5434" i="5"/>
  <c r="I5434" i="5" s="1"/>
  <c r="H5146" i="5"/>
  <c r="I5146" i="5" s="1"/>
  <c r="H5685" i="5"/>
  <c r="I5685" i="5" s="1"/>
  <c r="H5554" i="5"/>
  <c r="I5554" i="5" s="1"/>
  <c r="H5362" i="5"/>
  <c r="I5362" i="5" s="1"/>
  <c r="H5302" i="5"/>
  <c r="I5302" i="5" s="1"/>
  <c r="H5614" i="5"/>
  <c r="I5614" i="5" s="1"/>
  <c r="H5482" i="5"/>
  <c r="I5482" i="5" s="1"/>
  <c r="H5733" i="5"/>
  <c r="I5733" i="5" s="1"/>
  <c r="H5662" i="5"/>
  <c r="I5662" i="5" s="1"/>
  <c r="H5410" i="5"/>
  <c r="I5410" i="5" s="1"/>
  <c r="H3432" i="5"/>
  <c r="I3432" i="5" s="1"/>
  <c r="H5736" i="5"/>
  <c r="I5736" i="5" s="1"/>
  <c r="H5352" i="5"/>
  <c r="I5352" i="5" s="1"/>
  <c r="H5592" i="5"/>
  <c r="I5592" i="5" s="1"/>
  <c r="H4020" i="5"/>
  <c r="I4020" i="5" s="1"/>
  <c r="H3408" i="5"/>
  <c r="I3408" i="5" s="1"/>
  <c r="H2220" i="5"/>
  <c r="I2220" i="5" s="1"/>
  <c r="H2064" i="5"/>
  <c r="I2064" i="5" s="1"/>
  <c r="H1920" i="5"/>
  <c r="I1920" i="5" s="1"/>
  <c r="H1740" i="5"/>
  <c r="I1740" i="5" s="1"/>
  <c r="H1668" i="5"/>
  <c r="I1668" i="5" s="1"/>
  <c r="H1608" i="5"/>
  <c r="I1608" i="5" s="1"/>
  <c r="H1500" i="5"/>
  <c r="I1500" i="5" s="1"/>
  <c r="H1392" i="5"/>
  <c r="I1392" i="5" s="1"/>
  <c r="H4476" i="5"/>
  <c r="I4476" i="5" s="1"/>
  <c r="H3612" i="5"/>
  <c r="I3612" i="5" s="1"/>
  <c r="H2484" i="5"/>
  <c r="I2484" i="5" s="1"/>
  <c r="H2472" i="5"/>
  <c r="I2472" i="5" s="1"/>
  <c r="H5376" i="5"/>
  <c r="I5376" i="5" s="1"/>
  <c r="H3696" i="5"/>
  <c r="I3696" i="5" s="1"/>
  <c r="H4368" i="5"/>
  <c r="I4368" i="5" s="1"/>
  <c r="H4248" i="5"/>
  <c r="I4248" i="5" s="1"/>
  <c r="H4152" i="5"/>
  <c r="I4152" i="5" s="1"/>
  <c r="H4140" i="5"/>
  <c r="I4140" i="5" s="1"/>
  <c r="H4068" i="5"/>
  <c r="I4068" i="5" s="1"/>
  <c r="H4008" i="5"/>
  <c r="I4008" i="5" s="1"/>
  <c r="H3048" i="5"/>
  <c r="I3048" i="5" s="1"/>
  <c r="H2916" i="5"/>
  <c r="I2916" i="5" s="1"/>
  <c r="H2820" i="5"/>
  <c r="I2820" i="5" s="1"/>
  <c r="H2784" i="5"/>
  <c r="I2784" i="5" s="1"/>
  <c r="H2640" i="5"/>
  <c r="I2640" i="5" s="1"/>
  <c r="H2304" i="5"/>
  <c r="I2304" i="5" s="1"/>
  <c r="H1944" i="5"/>
  <c r="I1944" i="5" s="1"/>
  <c r="H1884" i="5"/>
  <c r="I1884" i="5" s="1"/>
  <c r="H1836" i="5"/>
  <c r="I1836" i="5" s="1"/>
  <c r="H1776" i="5"/>
  <c r="I1776" i="5" s="1"/>
  <c r="H1584" i="5"/>
  <c r="I1584" i="5" s="1"/>
  <c r="H1416" i="5"/>
  <c r="I1416" i="5" s="1"/>
  <c r="H1188" i="5"/>
  <c r="I1188" i="5" s="1"/>
  <c r="H1104" i="5"/>
  <c r="I1104" i="5" s="1"/>
  <c r="H5196" i="5"/>
  <c r="I5196" i="5" s="1"/>
  <c r="H4980" i="5"/>
  <c r="I4980" i="5" s="1"/>
  <c r="H4848" i="5"/>
  <c r="I4848" i="5" s="1"/>
  <c r="H4236" i="5"/>
  <c r="I4236" i="5" s="1"/>
  <c r="H3876" i="5"/>
  <c r="I3876" i="5" s="1"/>
  <c r="H2292" i="5"/>
  <c r="I2292" i="5" s="1"/>
  <c r="H2280" i="5"/>
  <c r="I2280" i="5" s="1"/>
  <c r="H5520" i="5"/>
  <c r="I5520" i="5" s="1"/>
  <c r="H5460" i="5"/>
  <c r="I5460" i="5" s="1"/>
  <c r="H5244" i="5"/>
  <c r="I5244" i="5" s="1"/>
  <c r="H5136" i="5"/>
  <c r="I5136" i="5" s="1"/>
  <c r="H4968" i="5"/>
  <c r="I4968" i="5" s="1"/>
  <c r="H4908" i="5"/>
  <c r="I4908" i="5" s="1"/>
  <c r="H4788" i="5"/>
  <c r="I4788" i="5" s="1"/>
  <c r="H3936" i="5"/>
  <c r="I3936" i="5" s="1"/>
  <c r="H3864" i="5"/>
  <c r="I3864" i="5" s="1"/>
  <c r="H3684" i="5"/>
  <c r="I3684" i="5" s="1"/>
  <c r="H2568" i="5"/>
  <c r="I2568" i="5" s="1"/>
  <c r="H2508" i="5"/>
  <c r="I2508" i="5" s="1"/>
  <c r="H2412" i="5"/>
  <c r="I2412" i="5" s="1"/>
  <c r="H1932" i="5"/>
  <c r="I1932" i="5" s="1"/>
  <c r="H1620" i="5"/>
  <c r="I1620" i="5" s="1"/>
  <c r="H1572" i="5"/>
  <c r="I1572" i="5" s="1"/>
  <c r="H1080" i="5"/>
  <c r="I1080" i="5" s="1"/>
  <c r="H5628" i="5"/>
  <c r="I5628" i="5" s="1"/>
  <c r="H5388" i="5"/>
  <c r="I5388" i="5" s="1"/>
  <c r="H4536" i="5"/>
  <c r="I4536" i="5" s="1"/>
  <c r="H4344" i="5"/>
  <c r="I4344" i="5" s="1"/>
  <c r="H4332" i="5"/>
  <c r="I4332" i="5" s="1"/>
  <c r="H4224" i="5"/>
  <c r="I4224" i="5" s="1"/>
  <c r="H4116" i="5"/>
  <c r="I4116" i="5" s="1"/>
  <c r="H4056" i="5"/>
  <c r="I4056" i="5" s="1"/>
  <c r="H3996" i="5"/>
  <c r="I3996" i="5" s="1"/>
  <c r="H3120" i="5"/>
  <c r="I3120" i="5" s="1"/>
  <c r="H2904" i="5"/>
  <c r="I2904" i="5" s="1"/>
  <c r="H2736" i="5"/>
  <c r="I2736" i="5" s="1"/>
  <c r="H2700" i="5"/>
  <c r="I2700" i="5" s="1"/>
  <c r="H2496" i="5"/>
  <c r="I2496" i="5" s="1"/>
  <c r="H2244" i="5"/>
  <c r="I2244" i="5" s="1"/>
  <c r="H5232" i="5"/>
  <c r="I5232" i="5" s="1"/>
  <c r="H5184" i="5"/>
  <c r="I5184" i="5" s="1"/>
  <c r="H5124" i="5"/>
  <c r="I5124" i="5" s="1"/>
  <c r="H5088" i="5"/>
  <c r="I5088" i="5" s="1"/>
  <c r="H5052" i="5"/>
  <c r="I5052" i="5" s="1"/>
  <c r="H5016" i="5"/>
  <c r="I5016" i="5" s="1"/>
  <c r="H4956" i="5"/>
  <c r="I4956" i="5" s="1"/>
  <c r="H4896" i="5"/>
  <c r="I4896" i="5" s="1"/>
  <c r="H4836" i="5"/>
  <c r="I4836" i="5" s="1"/>
  <c r="H4692" i="5"/>
  <c r="I4692" i="5" s="1"/>
  <c r="H4620" i="5"/>
  <c r="I4620" i="5" s="1"/>
  <c r="H4392" i="5"/>
  <c r="I4392" i="5" s="1"/>
  <c r="H4212" i="5"/>
  <c r="I4212" i="5" s="1"/>
  <c r="H4104" i="5"/>
  <c r="I4104" i="5" s="1"/>
  <c r="H3636" i="5"/>
  <c r="I3636" i="5" s="1"/>
  <c r="H3456" i="5"/>
  <c r="I3456" i="5" s="1"/>
  <c r="H3360" i="5"/>
  <c r="I3360" i="5" s="1"/>
  <c r="H2988" i="5"/>
  <c r="I2988" i="5" s="1"/>
  <c r="H2892" i="5"/>
  <c r="I2892" i="5" s="1"/>
  <c r="H2772" i="5"/>
  <c r="I2772" i="5" s="1"/>
  <c r="H1056" i="5"/>
  <c r="I1056" i="5" s="1"/>
  <c r="H1044" i="5"/>
  <c r="I1044" i="5" s="1"/>
  <c r="H5676" i="5"/>
  <c r="I5676" i="5" s="1"/>
  <c r="H5556" i="5"/>
  <c r="I5556" i="5" s="1"/>
  <c r="H5496" i="5"/>
  <c r="I5496" i="5" s="1"/>
  <c r="H5280" i="5"/>
  <c r="I5280" i="5" s="1"/>
  <c r="H4560" i="5"/>
  <c r="I4560" i="5" s="1"/>
  <c r="H4200" i="5"/>
  <c r="I4200" i="5" s="1"/>
  <c r="H3024" i="5"/>
  <c r="I3024" i="5" s="1"/>
  <c r="H2940" i="5"/>
  <c r="I2940" i="5" s="1"/>
  <c r="H2364" i="5"/>
  <c r="I2364" i="5" s="1"/>
  <c r="H2352" i="5"/>
  <c r="I2352" i="5" s="1"/>
  <c r="H1980" i="5"/>
  <c r="I1980" i="5" s="1"/>
  <c r="H1860" i="5"/>
  <c r="I1860" i="5" s="1"/>
  <c r="H1812" i="5"/>
  <c r="I1812" i="5" s="1"/>
  <c r="H1548" i="5"/>
  <c r="I1548" i="5" s="1"/>
  <c r="H1332" i="5"/>
  <c r="I1332" i="5" s="1"/>
  <c r="H1152" i="5"/>
  <c r="I1152" i="5" s="1"/>
  <c r="H1140" i="5"/>
  <c r="I1140" i="5" s="1"/>
  <c r="H5172" i="5"/>
  <c r="I5172" i="5" s="1"/>
  <c r="H4944" i="5"/>
  <c r="I4944" i="5" s="1"/>
  <c r="H4764" i="5"/>
  <c r="I4764" i="5" s="1"/>
  <c r="H4416" i="5"/>
  <c r="I4416" i="5" s="1"/>
  <c r="H3960" i="5"/>
  <c r="I3960" i="5" s="1"/>
  <c r="H3444" i="5"/>
  <c r="I3444" i="5" s="1"/>
  <c r="H3396" i="5"/>
  <c r="I3396" i="5" s="1"/>
  <c r="H3228" i="5"/>
  <c r="I3228" i="5" s="1"/>
  <c r="H2340" i="5"/>
  <c r="I2340" i="5" s="1"/>
  <c r="H5664" i="5"/>
  <c r="I5664" i="5" s="1"/>
  <c r="H5484" i="5"/>
  <c r="I5484" i="5" s="1"/>
  <c r="H5316" i="5"/>
  <c r="I5316" i="5" s="1"/>
  <c r="H5268" i="5"/>
  <c r="I5268" i="5" s="1"/>
  <c r="H5004" i="5"/>
  <c r="I5004" i="5" s="1"/>
  <c r="H3840" i="5"/>
  <c r="I3840" i="5" s="1"/>
  <c r="H3264" i="5"/>
  <c r="I3264" i="5" s="1"/>
  <c r="H2448" i="5"/>
  <c r="I2448" i="5" s="1"/>
  <c r="H5604" i="5"/>
  <c r="I5604" i="5" s="1"/>
  <c r="H5424" i="5"/>
  <c r="I5424" i="5" s="1"/>
  <c r="H4728" i="5"/>
  <c r="I4728" i="5" s="1"/>
  <c r="H4704" i="5"/>
  <c r="I4704" i="5" s="1"/>
  <c r="H4584" i="5"/>
  <c r="I4584" i="5" s="1"/>
  <c r="H4272" i="5"/>
  <c r="I4272" i="5" s="1"/>
  <c r="H4176" i="5"/>
  <c r="I4176" i="5" s="1"/>
  <c r="H2964" i="5"/>
  <c r="I2964" i="5" s="1"/>
  <c r="H2880" i="5"/>
  <c r="I2880" i="5" s="1"/>
  <c r="H2724" i="5"/>
  <c r="I2724" i="5" s="1"/>
  <c r="H2688" i="5"/>
  <c r="I2688" i="5" s="1"/>
  <c r="H2592" i="5"/>
  <c r="I2592" i="5" s="1"/>
  <c r="H2328" i="5"/>
  <c r="I2328" i="5" s="1"/>
  <c r="H5160" i="5"/>
  <c r="I5160" i="5" s="1"/>
  <c r="H4992" i="5"/>
  <c r="I4992" i="5" s="1"/>
  <c r="H4752" i="5"/>
  <c r="I4752" i="5" s="1"/>
  <c r="H4440" i="5"/>
  <c r="I4440" i="5" s="1"/>
  <c r="H4260" i="5"/>
  <c r="I4260" i="5" s="1"/>
  <c r="H4164" i="5"/>
  <c r="I4164" i="5" s="1"/>
  <c r="H3888" i="5"/>
  <c r="I3888" i="5" s="1"/>
  <c r="H3384" i="5"/>
  <c r="I3384" i="5" s="1"/>
  <c r="H3012" i="5"/>
  <c r="I3012" i="5" s="1"/>
  <c r="H2760" i="5"/>
  <c r="I2760" i="5" s="1"/>
  <c r="H2676" i="5"/>
  <c r="I2676" i="5" s="1"/>
  <c r="H5700" i="5"/>
  <c r="I5700" i="5" s="1"/>
  <c r="H5532" i="5"/>
  <c r="I5532" i="5" s="1"/>
  <c r="H5208" i="5"/>
  <c r="I5208" i="5" s="1"/>
  <c r="H4920" i="5"/>
  <c r="I4920" i="5" s="1"/>
  <c r="H4860" i="5"/>
  <c r="I4860" i="5" s="1"/>
  <c r="H4680" i="5"/>
  <c r="I4680" i="5" s="1"/>
  <c r="H4656" i="5"/>
  <c r="I4656" i="5" s="1"/>
  <c r="H4632" i="5"/>
  <c r="I4632" i="5" s="1"/>
  <c r="H4548" i="5"/>
  <c r="I4548" i="5" s="1"/>
  <c r="H4296" i="5"/>
  <c r="I4296" i="5" s="1"/>
  <c r="H4284" i="5"/>
  <c r="I4284" i="5" s="1"/>
  <c r="H4188" i="5"/>
  <c r="I4188" i="5" s="1"/>
  <c r="H4092" i="5"/>
  <c r="I4092" i="5" s="1"/>
  <c r="H3984" i="5"/>
  <c r="I3984" i="5" s="1"/>
  <c r="H3804" i="5"/>
  <c r="I3804" i="5" s="1"/>
  <c r="H3420" i="5"/>
  <c r="I3420" i="5" s="1"/>
  <c r="H3372" i="5"/>
  <c r="I3372" i="5" s="1"/>
  <c r="H2928" i="5"/>
  <c r="I2928" i="5" s="1"/>
  <c r="H2844" i="5"/>
  <c r="I2844" i="5" s="1"/>
  <c r="H2604" i="5"/>
  <c r="I2604" i="5" s="1"/>
  <c r="H2100" i="5"/>
  <c r="I2100" i="5" s="1"/>
  <c r="H2088" i="5"/>
  <c r="I2088" i="5" s="1"/>
  <c r="H1872" i="5"/>
  <c r="I1872" i="5" s="1"/>
  <c r="H1824" i="5"/>
  <c r="I1824" i="5" s="1"/>
  <c r="H1764" i="5"/>
  <c r="I1764" i="5" s="1"/>
  <c r="H1560" i="5"/>
  <c r="I1560" i="5" s="1"/>
  <c r="H1512" i="5"/>
  <c r="I1512" i="5" s="1"/>
  <c r="H1452" i="5"/>
  <c r="I1452" i="5" s="1"/>
  <c r="H1404" i="5"/>
  <c r="I1404" i="5" s="1"/>
  <c r="H1344" i="5"/>
  <c r="I1344" i="5" s="1"/>
  <c r="H1176" i="5"/>
  <c r="I1176" i="5" s="1"/>
  <c r="H1068" i="5"/>
  <c r="I1068" i="5" s="1"/>
  <c r="H984" i="5"/>
  <c r="I984" i="5" s="1"/>
  <c r="H972" i="5"/>
  <c r="I972" i="5" s="1"/>
  <c r="H912" i="5"/>
  <c r="I912" i="5" s="1"/>
  <c r="H852" i="5"/>
  <c r="I852" i="5" s="1"/>
  <c r="H516" i="5"/>
  <c r="I516" i="5" s="1"/>
  <c r="H5640" i="5"/>
  <c r="I5640" i="5" s="1"/>
  <c r="H5340" i="5"/>
  <c r="I5340" i="5" s="1"/>
  <c r="H5148" i="5"/>
  <c r="I5148" i="5" s="1"/>
  <c r="H5064" i="5"/>
  <c r="I5064" i="5" s="1"/>
  <c r="H5028" i="5"/>
  <c r="I5028" i="5" s="1"/>
  <c r="H4800" i="5"/>
  <c r="I4800" i="5" s="1"/>
  <c r="H4608" i="5"/>
  <c r="I4608" i="5" s="1"/>
  <c r="H4512" i="5"/>
  <c r="I4512" i="5" s="1"/>
  <c r="H4032" i="5"/>
  <c r="I4032" i="5" s="1"/>
  <c r="H3744" i="5"/>
  <c r="I3744" i="5" s="1"/>
  <c r="H3708" i="5"/>
  <c r="I3708" i="5" s="1"/>
  <c r="H2976" i="5"/>
  <c r="I2976" i="5" s="1"/>
  <c r="H2652" i="5"/>
  <c r="I2652" i="5" s="1"/>
  <c r="H2544" i="5"/>
  <c r="I2544" i="5" s="1"/>
  <c r="H2076" i="5"/>
  <c r="I2076" i="5" s="1"/>
  <c r="H1992" i="5"/>
  <c r="I1992" i="5" s="1"/>
  <c r="H1752" i="5"/>
  <c r="I1752" i="5" s="1"/>
  <c r="H1680" i="5"/>
  <c r="I1680" i="5" s="1"/>
  <c r="H1296" i="5"/>
  <c r="I1296" i="5" s="1"/>
  <c r="H1248" i="5"/>
  <c r="I1248" i="5" s="1"/>
  <c r="H1164" i="5"/>
  <c r="I1164" i="5" s="1"/>
  <c r="H900" i="5"/>
  <c r="I900" i="5" s="1"/>
  <c r="H492" i="5"/>
  <c r="I492" i="5" s="1"/>
  <c r="H480" i="5"/>
  <c r="I480" i="5" s="1"/>
  <c r="H960" i="5"/>
  <c r="I960" i="5" s="1"/>
  <c r="H840" i="5"/>
  <c r="I840" i="5" s="1"/>
  <c r="H468" i="5"/>
  <c r="I468" i="5" s="1"/>
  <c r="H456" i="5"/>
  <c r="I456" i="5" s="1"/>
  <c r="H5748" i="5"/>
  <c r="I5748" i="5" s="1"/>
  <c r="H5568" i="5"/>
  <c r="I5568" i="5" s="1"/>
  <c r="H5448" i="5"/>
  <c r="I5448" i="5" s="1"/>
  <c r="H4404" i="5"/>
  <c r="I4404" i="5" s="1"/>
  <c r="H3912" i="5"/>
  <c r="I3912" i="5" s="1"/>
  <c r="H3900" i="5"/>
  <c r="I3900" i="5" s="1"/>
  <c r="H3780" i="5"/>
  <c r="I3780" i="5" s="1"/>
  <c r="H3624" i="5"/>
  <c r="I3624" i="5" s="1"/>
  <c r="H3000" i="5"/>
  <c r="I3000" i="5" s="1"/>
  <c r="H2832" i="5"/>
  <c r="I2832" i="5" s="1"/>
  <c r="H2796" i="5"/>
  <c r="I2796" i="5" s="1"/>
  <c r="H2748" i="5"/>
  <c r="I2748" i="5" s="1"/>
  <c r="H2712" i="5"/>
  <c r="I2712" i="5" s="1"/>
  <c r="H2532" i="5"/>
  <c r="I2532" i="5" s="1"/>
  <c r="H2208" i="5"/>
  <c r="I2208" i="5" s="1"/>
  <c r="H2196" i="5"/>
  <c r="I2196" i="5" s="1"/>
  <c r="H2184" i="5"/>
  <c r="I2184" i="5" s="1"/>
  <c r="H2172" i="5"/>
  <c r="I2172" i="5" s="1"/>
  <c r="H2052" i="5"/>
  <c r="I2052" i="5" s="1"/>
  <c r="H1908" i="5"/>
  <c r="I1908" i="5" s="1"/>
  <c r="H1656" i="5"/>
  <c r="I1656" i="5" s="1"/>
  <c r="H1596" i="5"/>
  <c r="I1596" i="5" s="1"/>
  <c r="H1488" i="5"/>
  <c r="I1488" i="5" s="1"/>
  <c r="H1380" i="5"/>
  <c r="I1380" i="5" s="1"/>
  <c r="H1284" i="5"/>
  <c r="I1284" i="5" s="1"/>
  <c r="H1128" i="5"/>
  <c r="I1128" i="5" s="1"/>
  <c r="H948" i="5"/>
  <c r="I948" i="5" s="1"/>
  <c r="H888" i="5"/>
  <c r="I888" i="5" s="1"/>
  <c r="H2160" i="5"/>
  <c r="I2160" i="5" s="1"/>
  <c r="H2040" i="5"/>
  <c r="I2040" i="5" s="1"/>
  <c r="H1968" i="5"/>
  <c r="I1968" i="5" s="1"/>
  <c r="H1800" i="5"/>
  <c r="I1800" i="5" s="1"/>
  <c r="H1440" i="5"/>
  <c r="I1440" i="5" s="1"/>
  <c r="H1236" i="5"/>
  <c r="I1236" i="5" s="1"/>
  <c r="H1116" i="5"/>
  <c r="I1116" i="5" s="1"/>
  <c r="H1032" i="5"/>
  <c r="I1032" i="5" s="1"/>
  <c r="H1020" i="5"/>
  <c r="I1020" i="5" s="1"/>
  <c r="H828" i="5"/>
  <c r="I828" i="5" s="1"/>
  <c r="H444" i="5"/>
  <c r="I444" i="5" s="1"/>
  <c r="H432" i="5"/>
  <c r="I432" i="5" s="1"/>
  <c r="H420" i="5"/>
  <c r="I420" i="5" s="1"/>
  <c r="H408" i="5"/>
  <c r="I408" i="5" s="1"/>
  <c r="H396" i="5"/>
  <c r="I396" i="5" s="1"/>
  <c r="H384" i="5"/>
  <c r="I384" i="5" s="1"/>
  <c r="H372" i="5"/>
  <c r="I372" i="5" s="1"/>
  <c r="H360" i="5"/>
  <c r="I360" i="5" s="1"/>
  <c r="H348" i="5"/>
  <c r="I348" i="5" s="1"/>
  <c r="H336" i="5"/>
  <c r="I336" i="5" s="1"/>
  <c r="H324" i="5"/>
  <c r="I324" i="5" s="1"/>
  <c r="H312" i="5"/>
  <c r="I312" i="5" s="1"/>
  <c r="H300" i="5"/>
  <c r="I300" i="5" s="1"/>
  <c r="H288" i="5"/>
  <c r="I288" i="5" s="1"/>
  <c r="H276" i="5"/>
  <c r="I276" i="5" s="1"/>
  <c r="H264" i="5"/>
  <c r="I264" i="5" s="1"/>
  <c r="H252" i="5"/>
  <c r="I252" i="5" s="1"/>
  <c r="H240" i="5"/>
  <c r="I240" i="5" s="1"/>
  <c r="H228" i="5"/>
  <c r="I228" i="5" s="1"/>
  <c r="H216" i="5"/>
  <c r="I216" i="5" s="1"/>
  <c r="H204" i="5"/>
  <c r="I204" i="5" s="1"/>
  <c r="H192" i="5"/>
  <c r="I192" i="5" s="1"/>
  <c r="H180" i="5"/>
  <c r="I180" i="5" s="1"/>
  <c r="H168" i="5"/>
  <c r="I168" i="5" s="1"/>
  <c r="H156" i="5"/>
  <c r="I156" i="5" s="1"/>
  <c r="H132" i="5"/>
  <c r="I132" i="5" s="1"/>
  <c r="H120" i="5"/>
  <c r="I120" i="5" s="1"/>
  <c r="H108" i="5"/>
  <c r="I108" i="5" s="1"/>
  <c r="H96" i="5"/>
  <c r="I96" i="5" s="1"/>
  <c r="H84" i="5"/>
  <c r="I84" i="5" s="1"/>
  <c r="H72" i="5"/>
  <c r="I72" i="5" s="1"/>
  <c r="H60" i="5"/>
  <c r="I60" i="5" s="1"/>
  <c r="H48" i="5"/>
  <c r="I48" i="5" s="1"/>
  <c r="H36" i="5"/>
  <c r="I36" i="5" s="1"/>
  <c r="H24" i="5"/>
  <c r="I24" i="5" s="1"/>
  <c r="H12" i="5"/>
  <c r="I12" i="5" s="1"/>
  <c r="H3084" i="5"/>
  <c r="I3084" i="5" s="1"/>
  <c r="H3036" i="5"/>
  <c r="I3036" i="5" s="1"/>
  <c r="H2868" i="5"/>
  <c r="I2868" i="5" s="1"/>
  <c r="H2664" i="5"/>
  <c r="I2664" i="5" s="1"/>
  <c r="H2580" i="5"/>
  <c r="I2580" i="5" s="1"/>
  <c r="H2436" i="5"/>
  <c r="I2436" i="5" s="1"/>
  <c r="H1896" i="5"/>
  <c r="I1896" i="5" s="1"/>
  <c r="H1848" i="5"/>
  <c r="I1848" i="5" s="1"/>
  <c r="H1728" i="5"/>
  <c r="I1728" i="5" s="1"/>
  <c r="H1536" i="5"/>
  <c r="I1536" i="5" s="1"/>
  <c r="H1224" i="5"/>
  <c r="I1224" i="5" s="1"/>
  <c r="H4884" i="5"/>
  <c r="I4884" i="5" s="1"/>
  <c r="H4824" i="5"/>
  <c r="I4824" i="5" s="1"/>
  <c r="H4464" i="5"/>
  <c r="I4464" i="5" s="1"/>
  <c r="H4356" i="5"/>
  <c r="I4356" i="5" s="1"/>
  <c r="H4128" i="5"/>
  <c r="I4128" i="5" s="1"/>
  <c r="H3816" i="5"/>
  <c r="I3816" i="5" s="1"/>
  <c r="H3768" i="5"/>
  <c r="I3768" i="5" s="1"/>
  <c r="H3192" i="5"/>
  <c r="I3192" i="5" s="1"/>
  <c r="H3156" i="5"/>
  <c r="I3156" i="5" s="1"/>
  <c r="H2952" i="5"/>
  <c r="I2952" i="5" s="1"/>
  <c r="H2856" i="5"/>
  <c r="I2856" i="5" s="1"/>
  <c r="H2424" i="5"/>
  <c r="I2424" i="5" s="1"/>
  <c r="H2316" i="5"/>
  <c r="I2316" i="5" s="1"/>
  <c r="H2148" i="5"/>
  <c r="I2148" i="5" s="1"/>
  <c r="H2028" i="5"/>
  <c r="I2028" i="5" s="1"/>
  <c r="H1956" i="5"/>
  <c r="I1956" i="5" s="1"/>
  <c r="H1716" i="5"/>
  <c r="I1716" i="5" s="1"/>
  <c r="H1704" i="5"/>
  <c r="I1704" i="5" s="1"/>
  <c r="H1644" i="5"/>
  <c r="I1644" i="5" s="1"/>
  <c r="H1476" i="5"/>
  <c r="I1476" i="5" s="1"/>
  <c r="H1428" i="5"/>
  <c r="I1428" i="5" s="1"/>
  <c r="H1368" i="5"/>
  <c r="I1368" i="5" s="1"/>
  <c r="H1320" i="5"/>
  <c r="I1320" i="5" s="1"/>
  <c r="H1272" i="5"/>
  <c r="I1272" i="5" s="1"/>
  <c r="H1212" i="5"/>
  <c r="I1212" i="5" s="1"/>
  <c r="H936" i="5"/>
  <c r="I936" i="5" s="1"/>
  <c r="H876" i="5"/>
  <c r="I876" i="5" s="1"/>
  <c r="H576" i="5"/>
  <c r="I576" i="5" s="1"/>
  <c r="H1008" i="5"/>
  <c r="I1008" i="5" s="1"/>
  <c r="H996" i="5"/>
  <c r="I996" i="5" s="1"/>
  <c r="H564" i="5"/>
  <c r="I564" i="5" s="1"/>
  <c r="H552" i="5"/>
  <c r="I552" i="5" s="1"/>
  <c r="H5712" i="5"/>
  <c r="I5712" i="5" s="1"/>
  <c r="H5412" i="5"/>
  <c r="I5412" i="5" s="1"/>
  <c r="H5304" i="5"/>
  <c r="I5304" i="5" s="1"/>
  <c r="H5112" i="5"/>
  <c r="I5112" i="5" s="1"/>
  <c r="H4932" i="5"/>
  <c r="I4932" i="5" s="1"/>
  <c r="H4872" i="5"/>
  <c r="I4872" i="5" s="1"/>
  <c r="H4812" i="5"/>
  <c r="I4812" i="5" s="1"/>
  <c r="H4320" i="5"/>
  <c r="I4320" i="5" s="1"/>
  <c r="H4308" i="5"/>
  <c r="I4308" i="5" s="1"/>
  <c r="H3852" i="5"/>
  <c r="I3852" i="5" s="1"/>
  <c r="H3336" i="5"/>
  <c r="I3336" i="5" s="1"/>
  <c r="H3300" i="5"/>
  <c r="I3300" i="5" s="1"/>
  <c r="H2808" i="5"/>
  <c r="I2808" i="5" s="1"/>
  <c r="H2616" i="5"/>
  <c r="I2616" i="5" s="1"/>
  <c r="H2400" i="5"/>
  <c r="I2400" i="5" s="1"/>
  <c r="H2256" i="5"/>
  <c r="I2256" i="5" s="1"/>
  <c r="H2124" i="5"/>
  <c r="I2124" i="5" s="1"/>
  <c r="H2112" i="5"/>
  <c r="I2112" i="5" s="1"/>
  <c r="H2004" i="5"/>
  <c r="I2004" i="5" s="1"/>
  <c r="H1692" i="5"/>
  <c r="I1692" i="5" s="1"/>
  <c r="H1464" i="5"/>
  <c r="I1464" i="5" s="1"/>
  <c r="H1356" i="5"/>
  <c r="I1356" i="5" s="1"/>
  <c r="H1308" i="5"/>
  <c r="I1308" i="5" s="1"/>
  <c r="H1260" i="5"/>
  <c r="I1260" i="5" s="1"/>
  <c r="H1092" i="5"/>
  <c r="I1092" i="5" s="1"/>
  <c r="H864" i="5"/>
  <c r="I864" i="5" s="1"/>
  <c r="H540" i="5"/>
  <c r="I540" i="5" s="1"/>
  <c r="H528" i="5"/>
  <c r="I528" i="5" s="1"/>
  <c r="H5525" i="5"/>
  <c r="I5525" i="5" s="1"/>
  <c r="H5225" i="5"/>
  <c r="I5225" i="5" s="1"/>
  <c r="H5081" i="5"/>
  <c r="I5081" i="5" s="1"/>
  <c r="H5009" i="5"/>
  <c r="I5009" i="5" s="1"/>
  <c r="H4949" i="5"/>
  <c r="I4949" i="5" s="1"/>
  <c r="H4829" i="5"/>
  <c r="I4829" i="5" s="1"/>
  <c r="H4769" i="5"/>
  <c r="I4769" i="5" s="1"/>
  <c r="H5729" i="5"/>
  <c r="I5729" i="5" s="1"/>
  <c r="H5513" i="5"/>
  <c r="I5513" i="5" s="1"/>
  <c r="H5309" i="5"/>
  <c r="I5309" i="5" s="1"/>
  <c r="H5117" i="5"/>
  <c r="I5117" i="5" s="1"/>
  <c r="H5045" i="5"/>
  <c r="I5045" i="5" s="1"/>
  <c r="H5405" i="5"/>
  <c r="I5405" i="5" s="1"/>
  <c r="H5261" i="5"/>
  <c r="I5261" i="5" s="1"/>
  <c r="H4877" i="5"/>
  <c r="I4877" i="5" s="1"/>
  <c r="H4817" i="5"/>
  <c r="I4817" i="5" s="1"/>
  <c r="H5561" i="5"/>
  <c r="I5561" i="5" s="1"/>
  <c r="H5345" i="5"/>
  <c r="I5345" i="5" s="1"/>
  <c r="H4997" i="5"/>
  <c r="I4997" i="5" s="1"/>
  <c r="H4937" i="5"/>
  <c r="I4937" i="5" s="1"/>
  <c r="H4757" i="5"/>
  <c r="I4757" i="5" s="1"/>
  <c r="H4733" i="5"/>
  <c r="I4733" i="5" s="1"/>
  <c r="H5669" i="5"/>
  <c r="I5669" i="5" s="1"/>
  <c r="H5453" i="5"/>
  <c r="I5453" i="5" s="1"/>
  <c r="H5297" i="5"/>
  <c r="I5297" i="5" s="1"/>
  <c r="H5165" i="5"/>
  <c r="I5165" i="5" s="1"/>
  <c r="H5657" i="5"/>
  <c r="I5657" i="5" s="1"/>
  <c r="H5153" i="5"/>
  <c r="I5153" i="5" s="1"/>
  <c r="H5105" i="5"/>
  <c r="I5105" i="5" s="1"/>
  <c r="H4865" i="5"/>
  <c r="I4865" i="5" s="1"/>
  <c r="H4805" i="5"/>
  <c r="I4805" i="5" s="1"/>
  <c r="H5441" i="5"/>
  <c r="I5441" i="5" s="1"/>
  <c r="H5333" i="5"/>
  <c r="I5333" i="5" s="1"/>
  <c r="H5069" i="5"/>
  <c r="I5069" i="5" s="1"/>
  <c r="H5033" i="5"/>
  <c r="I5033" i="5" s="1"/>
  <c r="H4985" i="5"/>
  <c r="I4985" i="5" s="1"/>
  <c r="H5597" i="5"/>
  <c r="I5597" i="5" s="1"/>
  <c r="H5021" i="5"/>
  <c r="I5021" i="5" s="1"/>
  <c r="H4973" i="5"/>
  <c r="I4973" i="5" s="1"/>
  <c r="H4793" i="5"/>
  <c r="I4793" i="5" s="1"/>
  <c r="H5585" i="5"/>
  <c r="I5585" i="5" s="1"/>
  <c r="H5369" i="5"/>
  <c r="I5369" i="5" s="1"/>
  <c r="H5237" i="5"/>
  <c r="I5237" i="5" s="1"/>
  <c r="H5189" i="5"/>
  <c r="I5189" i="5" s="1"/>
  <c r="H5129" i="5"/>
  <c r="I5129" i="5" s="1"/>
  <c r="H4961" i="5"/>
  <c r="I4961" i="5" s="1"/>
  <c r="H4841" i="5"/>
  <c r="I4841" i="5" s="1"/>
  <c r="H4781" i="5"/>
  <c r="I4781" i="5" s="1"/>
  <c r="H4901" i="5"/>
  <c r="I4901" i="5" s="1"/>
  <c r="H4741" i="5"/>
  <c r="I4741" i="5" s="1"/>
  <c r="H1429" i="5"/>
  <c r="I1429" i="5" s="1"/>
  <c r="H3709" i="5"/>
  <c r="I3709" i="5" s="1"/>
  <c r="H2929" i="5"/>
  <c r="I2929" i="5" s="1"/>
  <c r="H1525" i="5"/>
  <c r="I1525" i="5" s="1"/>
  <c r="H1585" i="5"/>
  <c r="I1585" i="5" s="1"/>
  <c r="H685" i="5"/>
  <c r="I685" i="5" s="1"/>
  <c r="H5173" i="5"/>
  <c r="I5173" i="5" s="1"/>
  <c r="H2965" i="5"/>
  <c r="I2965" i="5" s="1"/>
  <c r="H4525" i="5"/>
  <c r="I4525" i="5" s="1"/>
  <c r="H3001" i="5"/>
  <c r="I3001" i="5" s="1"/>
  <c r="H3037" i="5"/>
  <c r="I3037" i="5" s="1"/>
  <c r="H2041" i="5"/>
  <c r="I2041" i="5" s="1"/>
  <c r="H1741" i="5"/>
  <c r="I1741" i="5" s="1"/>
  <c r="H4633" i="5"/>
  <c r="I4633" i="5" s="1"/>
  <c r="H3193" i="5"/>
  <c r="I3193" i="5" s="1"/>
  <c r="H3157" i="5"/>
  <c r="I3157" i="5" s="1"/>
  <c r="H1813" i="5"/>
  <c r="I1813" i="5" s="1"/>
  <c r="H4297" i="5"/>
  <c r="I4297" i="5" s="1"/>
  <c r="H2425" i="5"/>
  <c r="I2425" i="5" s="1"/>
  <c r="H2317" i="5"/>
  <c r="I2317" i="5" s="1"/>
  <c r="H2149" i="5"/>
  <c r="I2149" i="5" s="1"/>
  <c r="H1285" i="5"/>
  <c r="I1285" i="5" s="1"/>
  <c r="H469" i="5"/>
  <c r="I469" i="5" s="1"/>
  <c r="H457" i="5"/>
  <c r="I457" i="5" s="1"/>
  <c r="H5017" i="5"/>
  <c r="I5017" i="5" s="1"/>
  <c r="H4033" i="5"/>
  <c r="I4033" i="5" s="1"/>
  <c r="H3829" i="5"/>
  <c r="I3829" i="5" s="1"/>
  <c r="H3781" i="5"/>
  <c r="I3781" i="5" s="1"/>
  <c r="H3637" i="5"/>
  <c r="I3637" i="5" s="1"/>
  <c r="H3385" i="5"/>
  <c r="I3385" i="5" s="1"/>
  <c r="H3349" i="5"/>
  <c r="I3349" i="5" s="1"/>
  <c r="H3313" i="5"/>
  <c r="I3313" i="5" s="1"/>
  <c r="H3265" i="5"/>
  <c r="I3265" i="5" s="1"/>
  <c r="H3229" i="5"/>
  <c r="I3229" i="5" s="1"/>
  <c r="H3073" i="5"/>
  <c r="I3073" i="5" s="1"/>
  <c r="H2785" i="5"/>
  <c r="I2785" i="5" s="1"/>
  <c r="H2569" i="5"/>
  <c r="I2569" i="5" s="1"/>
  <c r="H2509" i="5"/>
  <c r="I2509" i="5" s="1"/>
  <c r="H2305" i="5"/>
  <c r="I2305" i="5" s="1"/>
  <c r="H2137" i="5"/>
  <c r="I2137" i="5" s="1"/>
  <c r="H1681" i="5"/>
  <c r="I1681" i="5" s="1"/>
  <c r="H1237" i="5"/>
  <c r="I1237" i="5" s="1"/>
  <c r="H1153" i="5"/>
  <c r="I1153" i="5" s="1"/>
  <c r="H1141" i="5"/>
  <c r="I1141" i="5" s="1"/>
  <c r="H1057" i="5"/>
  <c r="I1057" i="5" s="1"/>
  <c r="H1045" i="5"/>
  <c r="I1045" i="5" s="1"/>
  <c r="H661" i="5"/>
  <c r="I661" i="5" s="1"/>
  <c r="H5401" i="5"/>
  <c r="I5401" i="5" s="1"/>
  <c r="H4909" i="5"/>
  <c r="I4909" i="5" s="1"/>
  <c r="H4429" i="5"/>
  <c r="I4429" i="5" s="1"/>
  <c r="H4129" i="5"/>
  <c r="I4129" i="5" s="1"/>
  <c r="H3937" i="5"/>
  <c r="I3937" i="5" s="1"/>
  <c r="H3565" i="5"/>
  <c r="I3565" i="5" s="1"/>
  <c r="H3541" i="5"/>
  <c r="I3541" i="5" s="1"/>
  <c r="H3433" i="5"/>
  <c r="I3433" i="5" s="1"/>
  <c r="H3145" i="5"/>
  <c r="I3145" i="5" s="1"/>
  <c r="H2749" i="5"/>
  <c r="I2749" i="5" s="1"/>
  <c r="H2557" i="5"/>
  <c r="I2557" i="5" s="1"/>
  <c r="H2497" i="5"/>
  <c r="I2497" i="5" s="1"/>
  <c r="H2413" i="5"/>
  <c r="I2413" i="5" s="1"/>
  <c r="H2293" i="5"/>
  <c r="I2293" i="5" s="1"/>
  <c r="H2281" i="5"/>
  <c r="I2281" i="5" s="1"/>
  <c r="H2269" i="5"/>
  <c r="I2269" i="5" s="1"/>
  <c r="H1801" i="5"/>
  <c r="I1801" i="5" s="1"/>
  <c r="H1573" i="5"/>
  <c r="I1573" i="5" s="1"/>
  <c r="H1417" i="5"/>
  <c r="I1417" i="5" s="1"/>
  <c r="H1369" i="5"/>
  <c r="I1369" i="5" s="1"/>
  <c r="H1129" i="5"/>
  <c r="I1129" i="5" s="1"/>
  <c r="H637" i="5"/>
  <c r="I637" i="5" s="1"/>
  <c r="H445" i="5"/>
  <c r="I445" i="5" s="1"/>
  <c r="H433" i="5"/>
  <c r="I433" i="5" s="1"/>
  <c r="H421" i="5"/>
  <c r="I421" i="5" s="1"/>
  <c r="H409" i="5"/>
  <c r="I409" i="5" s="1"/>
  <c r="H397" i="5"/>
  <c r="I397" i="5" s="1"/>
  <c r="H385" i="5"/>
  <c r="I385" i="5" s="1"/>
  <c r="H373" i="5"/>
  <c r="I373" i="5" s="1"/>
  <c r="H361" i="5"/>
  <c r="I361" i="5" s="1"/>
  <c r="H349" i="5"/>
  <c r="I349" i="5" s="1"/>
  <c r="H337" i="5"/>
  <c r="I337" i="5" s="1"/>
  <c r="H325" i="5"/>
  <c r="I325" i="5" s="1"/>
  <c r="H313" i="5"/>
  <c r="I313" i="5" s="1"/>
  <c r="H301" i="5"/>
  <c r="I301" i="5" s="1"/>
  <c r="H289" i="5"/>
  <c r="I289" i="5" s="1"/>
  <c r="H277" i="5"/>
  <c r="I277" i="5" s="1"/>
  <c r="H265" i="5"/>
  <c r="I265" i="5" s="1"/>
  <c r="H253" i="5"/>
  <c r="I253" i="5" s="1"/>
  <c r="H241" i="5"/>
  <c r="I241" i="5" s="1"/>
  <c r="H229" i="5"/>
  <c r="I229" i="5" s="1"/>
  <c r="H217" i="5"/>
  <c r="I217" i="5" s="1"/>
  <c r="H205" i="5"/>
  <c r="I205" i="5" s="1"/>
  <c r="H193" i="5"/>
  <c r="I193" i="5" s="1"/>
  <c r="H181" i="5"/>
  <c r="I181" i="5" s="1"/>
  <c r="H169" i="5"/>
  <c r="I169" i="5" s="1"/>
  <c r="H157" i="5"/>
  <c r="I157" i="5" s="1"/>
  <c r="H145" i="5"/>
  <c r="I145" i="5" s="1"/>
  <c r="H133" i="5"/>
  <c r="I133" i="5" s="1"/>
  <c r="H121" i="5"/>
  <c r="I121" i="5" s="1"/>
  <c r="H109" i="5"/>
  <c r="I109" i="5" s="1"/>
  <c r="H97" i="5"/>
  <c r="I97" i="5" s="1"/>
  <c r="H85" i="5"/>
  <c r="I85" i="5" s="1"/>
  <c r="H73" i="5"/>
  <c r="I73" i="5" s="1"/>
  <c r="H61" i="5"/>
  <c r="I61" i="5" s="1"/>
  <c r="H49" i="5"/>
  <c r="I49" i="5" s="1"/>
  <c r="H37" i="5"/>
  <c r="I37" i="5" s="1"/>
  <c r="H25" i="5"/>
  <c r="I25" i="5" s="1"/>
  <c r="H13" i="5"/>
  <c r="I13" i="5" s="1"/>
  <c r="H5161" i="5"/>
  <c r="I5161" i="5" s="1"/>
  <c r="H4957" i="5"/>
  <c r="I4957" i="5" s="1"/>
  <c r="H4765" i="5"/>
  <c r="I4765" i="5" s="1"/>
  <c r="H4549" i="5"/>
  <c r="I4549" i="5" s="1"/>
  <c r="H4273" i="5"/>
  <c r="I4273" i="5" s="1"/>
  <c r="H4201" i="5"/>
  <c r="I4201" i="5" s="1"/>
  <c r="H3817" i="5"/>
  <c r="I3817" i="5" s="1"/>
  <c r="H3517" i="5"/>
  <c r="I3517" i="5" s="1"/>
  <c r="H3481" i="5"/>
  <c r="I3481" i="5" s="1"/>
  <c r="H3337" i="5"/>
  <c r="I3337" i="5" s="1"/>
  <c r="H3301" i="5"/>
  <c r="I3301" i="5" s="1"/>
  <c r="H3217" i="5"/>
  <c r="I3217" i="5" s="1"/>
  <c r="H3109" i="5"/>
  <c r="I3109" i="5" s="1"/>
  <c r="H2617" i="5"/>
  <c r="I2617" i="5" s="1"/>
  <c r="H2401" i="5"/>
  <c r="I2401" i="5" s="1"/>
  <c r="H2257" i="5"/>
  <c r="I2257" i="5" s="1"/>
  <c r="H2125" i="5"/>
  <c r="I2125" i="5" s="1"/>
  <c r="H1969" i="5"/>
  <c r="I1969" i="5" s="1"/>
  <c r="H1465" i="5"/>
  <c r="I1465" i="5" s="1"/>
  <c r="H1321" i="5"/>
  <c r="I1321" i="5" s="1"/>
  <c r="H1273" i="5"/>
  <c r="I1273" i="5" s="1"/>
  <c r="H1117" i="5"/>
  <c r="I1117" i="5" s="1"/>
  <c r="H973" i="5"/>
  <c r="I973" i="5" s="1"/>
  <c r="H877" i="5"/>
  <c r="I877" i="5" s="1"/>
  <c r="H829" i="5"/>
  <c r="I829" i="5" s="1"/>
  <c r="H613" i="5"/>
  <c r="I613" i="5" s="1"/>
  <c r="H4693" i="5"/>
  <c r="I4693" i="5" s="1"/>
  <c r="H4489" i="5"/>
  <c r="I4489" i="5" s="1"/>
  <c r="H3865" i="5"/>
  <c r="I3865" i="5" s="1"/>
  <c r="H3181" i="5"/>
  <c r="I3181" i="5" s="1"/>
  <c r="H2713" i="5"/>
  <c r="I2713" i="5" s="1"/>
  <c r="H2485" i="5"/>
  <c r="I2485" i="5" s="1"/>
  <c r="H2473" i="5"/>
  <c r="I2473" i="5" s="1"/>
  <c r="H2389" i="5"/>
  <c r="I2389" i="5" s="1"/>
  <c r="H2245" i="5"/>
  <c r="I2245" i="5" s="1"/>
  <c r="H1729" i="5"/>
  <c r="I1729" i="5" s="1"/>
  <c r="H1213" i="5"/>
  <c r="I1213" i="5" s="1"/>
  <c r="H589" i="5"/>
  <c r="I589" i="5" s="1"/>
  <c r="H5149" i="5"/>
  <c r="I5149" i="5" s="1"/>
  <c r="H4645" i="5"/>
  <c r="I4645" i="5" s="1"/>
  <c r="H4453" i="5"/>
  <c r="I4453" i="5" s="1"/>
  <c r="H4357" i="5"/>
  <c r="I4357" i="5" s="1"/>
  <c r="H4105" i="5"/>
  <c r="I4105" i="5" s="1"/>
  <c r="H4021" i="5"/>
  <c r="I4021" i="5" s="1"/>
  <c r="H3853" i="5"/>
  <c r="I3853" i="5" s="1"/>
  <c r="H3697" i="5"/>
  <c r="I3697" i="5" s="1"/>
  <c r="H3421" i="5"/>
  <c r="I3421" i="5" s="1"/>
  <c r="H3373" i="5"/>
  <c r="I3373" i="5" s="1"/>
  <c r="H3289" i="5"/>
  <c r="I3289" i="5" s="1"/>
  <c r="H3253" i="5"/>
  <c r="I3253" i="5" s="1"/>
  <c r="H2677" i="5"/>
  <c r="I2677" i="5" s="1"/>
  <c r="H2605" i="5"/>
  <c r="I2605" i="5" s="1"/>
  <c r="H2461" i="5"/>
  <c r="I2461" i="5" s="1"/>
  <c r="H2233" i="5"/>
  <c r="I2233" i="5" s="1"/>
  <c r="H1453" i="5"/>
  <c r="I1453" i="5" s="1"/>
  <c r="H1357" i="5"/>
  <c r="I1357" i="5" s="1"/>
  <c r="H1201" i="5"/>
  <c r="I1201" i="5" s="1"/>
  <c r="H4945" i="5"/>
  <c r="I4945" i="5" s="1"/>
  <c r="H4801" i="5"/>
  <c r="I4801" i="5" s="1"/>
  <c r="H4621" i="5"/>
  <c r="I4621" i="5" s="1"/>
  <c r="H4345" i="5"/>
  <c r="I4345" i="5" s="1"/>
  <c r="H3961" i="5"/>
  <c r="I3961" i="5" s="1"/>
  <c r="H3625" i="5"/>
  <c r="I3625" i="5" s="1"/>
  <c r="H3325" i="5"/>
  <c r="I3325" i="5" s="1"/>
  <c r="H2545" i="5"/>
  <c r="I2545" i="5" s="1"/>
  <c r="H2377" i="5"/>
  <c r="I2377" i="5" s="1"/>
  <c r="H2101" i="5"/>
  <c r="I2101" i="5" s="1"/>
  <c r="H2089" i="5"/>
  <c r="I2089" i="5" s="1"/>
  <c r="H1501" i="5"/>
  <c r="I1501" i="5" s="1"/>
  <c r="H1309" i="5"/>
  <c r="I1309" i="5" s="1"/>
  <c r="H1261" i="5"/>
  <c r="I1261" i="5" s="1"/>
  <c r="H1189" i="5"/>
  <c r="I1189" i="5" s="1"/>
  <c r="H565" i="5"/>
  <c r="I565" i="5" s="1"/>
  <c r="H553" i="5"/>
  <c r="I553" i="5" s="1"/>
  <c r="H5137" i="5"/>
  <c r="I5137" i="5" s="1"/>
  <c r="H4597" i="5"/>
  <c r="I4597" i="5" s="1"/>
  <c r="H4417" i="5"/>
  <c r="I4417" i="5" s="1"/>
  <c r="H4249" i="5"/>
  <c r="I4249" i="5" s="1"/>
  <c r="H4177" i="5"/>
  <c r="I4177" i="5" s="1"/>
  <c r="H4057" i="5"/>
  <c r="I4057" i="5" s="1"/>
  <c r="H3757" i="5"/>
  <c r="I3757" i="5" s="1"/>
  <c r="H3721" i="5"/>
  <c r="I3721" i="5" s="1"/>
  <c r="H3493" i="5"/>
  <c r="I3493" i="5" s="1"/>
  <c r="H3457" i="5"/>
  <c r="I3457" i="5" s="1"/>
  <c r="H3361" i="5"/>
  <c r="I3361" i="5" s="1"/>
  <c r="H2365" i="5"/>
  <c r="I2365" i="5" s="1"/>
  <c r="H2353" i="5"/>
  <c r="I2353" i="5" s="1"/>
  <c r="H2221" i="5"/>
  <c r="I2221" i="5" s="1"/>
  <c r="H2077" i="5"/>
  <c r="I2077" i="5" s="1"/>
  <c r="H2005" i="5"/>
  <c r="I2005" i="5" s="1"/>
  <c r="H1777" i="5"/>
  <c r="I1777" i="5" s="1"/>
  <c r="H1597" i="5"/>
  <c r="I1597" i="5" s="1"/>
  <c r="H805" i="5"/>
  <c r="I805" i="5" s="1"/>
  <c r="H541" i="5"/>
  <c r="I541" i="5" s="1"/>
  <c r="H529" i="5"/>
  <c r="I529" i="5" s="1"/>
  <c r="H4993" i="5"/>
  <c r="I4993" i="5" s="1"/>
  <c r="H4837" i="5"/>
  <c r="I4837" i="5" s="1"/>
  <c r="H3649" i="5"/>
  <c r="I3649" i="5" s="1"/>
  <c r="H3577" i="5"/>
  <c r="I3577" i="5" s="1"/>
  <c r="H3553" i="5"/>
  <c r="I3553" i="5" s="1"/>
  <c r="H3529" i="5"/>
  <c r="I3529" i="5" s="1"/>
  <c r="H3409" i="5"/>
  <c r="I3409" i="5" s="1"/>
  <c r="H3061" i="5"/>
  <c r="I3061" i="5" s="1"/>
  <c r="H2593" i="5"/>
  <c r="I2593" i="5" s="1"/>
  <c r="H2449" i="5"/>
  <c r="I2449" i="5" s="1"/>
  <c r="H2341" i="5"/>
  <c r="I2341" i="5" s="1"/>
  <c r="H2065" i="5"/>
  <c r="I2065" i="5" s="1"/>
  <c r="H1645" i="5"/>
  <c r="I1645" i="5" s="1"/>
  <c r="H1489" i="5"/>
  <c r="I1489" i="5" s="1"/>
  <c r="H1393" i="5"/>
  <c r="I1393" i="5" s="1"/>
  <c r="H949" i="5"/>
  <c r="I949" i="5" s="1"/>
  <c r="H901" i="5"/>
  <c r="I901" i="5" s="1"/>
  <c r="H781" i="5"/>
  <c r="I781" i="5" s="1"/>
  <c r="H5185" i="5"/>
  <c r="I5185" i="5" s="1"/>
  <c r="H5125" i="5"/>
  <c r="I5125" i="5" s="1"/>
  <c r="H4705" i="5"/>
  <c r="I4705" i="5" s="1"/>
  <c r="H4477" i="5"/>
  <c r="I4477" i="5" s="1"/>
  <c r="H4381" i="5"/>
  <c r="I4381" i="5" s="1"/>
  <c r="H4321" i="5"/>
  <c r="I4321" i="5" s="1"/>
  <c r="H3133" i="5"/>
  <c r="I3133" i="5" s="1"/>
  <c r="H3097" i="5"/>
  <c r="I3097" i="5" s="1"/>
  <c r="H2533" i="5"/>
  <c r="I2533" i="5" s="1"/>
  <c r="H2209" i="5"/>
  <c r="I2209" i="5" s="1"/>
  <c r="H2197" i="5"/>
  <c r="I2197" i="5" s="1"/>
  <c r="H2185" i="5"/>
  <c r="I2185" i="5" s="1"/>
  <c r="H2173" i="5"/>
  <c r="I2173" i="5" s="1"/>
  <c r="H1297" i="5"/>
  <c r="I1297" i="5" s="1"/>
  <c r="H1249" i="5"/>
  <c r="I1249" i="5" s="1"/>
  <c r="H1093" i="5"/>
  <c r="I1093" i="5" s="1"/>
  <c r="H853" i="5"/>
  <c r="I853" i="5" s="1"/>
  <c r="H757" i="5"/>
  <c r="I757" i="5" s="1"/>
  <c r="H517" i="5"/>
  <c r="I517" i="5" s="1"/>
  <c r="H505" i="5"/>
  <c r="I505" i="5" s="1"/>
  <c r="H5329" i="5"/>
  <c r="I5329" i="5" s="1"/>
  <c r="H5293" i="5"/>
  <c r="I5293" i="5" s="1"/>
  <c r="H5257" i="5"/>
  <c r="I5257" i="5" s="1"/>
  <c r="H5221" i="5"/>
  <c r="I5221" i="5" s="1"/>
  <c r="H5089" i="5"/>
  <c r="I5089" i="5" s="1"/>
  <c r="H3913" i="5"/>
  <c r="I3913" i="5" s="1"/>
  <c r="H3901" i="5"/>
  <c r="I3901" i="5" s="1"/>
  <c r="H3445" i="5"/>
  <c r="I3445" i="5" s="1"/>
  <c r="H3397" i="5"/>
  <c r="I3397" i="5" s="1"/>
  <c r="H3205" i="5"/>
  <c r="I3205" i="5" s="1"/>
  <c r="H3169" i="5"/>
  <c r="I3169" i="5" s="1"/>
  <c r="H2521" i="5"/>
  <c r="I2521" i="5" s="1"/>
  <c r="H2329" i="5"/>
  <c r="I2329" i="5" s="1"/>
  <c r="H2161" i="5"/>
  <c r="I2161" i="5" s="1"/>
  <c r="H1993" i="5"/>
  <c r="I1993" i="5" s="1"/>
  <c r="H1765" i="5"/>
  <c r="I1765" i="5" s="1"/>
  <c r="H1537" i="5"/>
  <c r="I1537" i="5" s="1"/>
  <c r="H1441" i="5"/>
  <c r="I1441" i="5" s="1"/>
  <c r="H1081" i="5"/>
  <c r="I1081" i="5" s="1"/>
  <c r="H733" i="5"/>
  <c r="I733" i="5" s="1"/>
  <c r="H5365" i="5"/>
  <c r="I5365" i="5" s="1"/>
  <c r="H5053" i="5"/>
  <c r="I5053" i="5" s="1"/>
  <c r="H4981" i="5"/>
  <c r="I4981" i="5" s="1"/>
  <c r="H4921" i="5"/>
  <c r="I4921" i="5" s="1"/>
  <c r="H4873" i="5"/>
  <c r="I4873" i="5" s="1"/>
  <c r="H4561" i="5"/>
  <c r="I4561" i="5" s="1"/>
  <c r="H4225" i="5"/>
  <c r="I4225" i="5" s="1"/>
  <c r="H4153" i="5"/>
  <c r="I4153" i="5" s="1"/>
  <c r="H3889" i="5"/>
  <c r="I3889" i="5" s="1"/>
  <c r="H3793" i="5"/>
  <c r="I3793" i="5" s="1"/>
  <c r="H3745" i="5"/>
  <c r="I3745" i="5" s="1"/>
  <c r="H3505" i="5"/>
  <c r="I3505" i="5" s="1"/>
  <c r="H3469" i="5"/>
  <c r="I3469" i="5" s="1"/>
  <c r="H3277" i="5"/>
  <c r="I3277" i="5" s="1"/>
  <c r="H3241" i="5"/>
  <c r="I3241" i="5" s="1"/>
  <c r="H3121" i="5"/>
  <c r="I3121" i="5" s="1"/>
  <c r="H3085" i="5"/>
  <c r="I3085" i="5" s="1"/>
  <c r="H2893" i="5"/>
  <c r="I2893" i="5" s="1"/>
  <c r="H2857" i="5"/>
  <c r="I2857" i="5" s="1"/>
  <c r="H2821" i="5"/>
  <c r="I2821" i="5" s="1"/>
  <c r="H2629" i="5"/>
  <c r="I2629" i="5" s="1"/>
  <c r="H2581" i="5"/>
  <c r="I2581" i="5" s="1"/>
  <c r="H2437" i="5"/>
  <c r="I2437" i="5" s="1"/>
  <c r="H1933" i="5"/>
  <c r="I1933" i="5" s="1"/>
  <c r="H1753" i="5"/>
  <c r="I1753" i="5" s="1"/>
  <c r="H1333" i="5"/>
  <c r="I1333" i="5" s="1"/>
  <c r="H1165" i="5"/>
  <c r="I1165" i="5" s="1"/>
  <c r="H1069" i="5"/>
  <c r="I1069" i="5" s="1"/>
  <c r="H997" i="5"/>
  <c r="I997" i="5" s="1"/>
  <c r="H709" i="5"/>
  <c r="I709" i="5" s="1"/>
  <c r="H481" i="5"/>
  <c r="I481" i="5" s="1"/>
  <c r="H5798" i="5"/>
  <c r="I5798" i="5" s="1"/>
  <c r="H5734" i="5"/>
  <c r="I5734" i="5" s="1"/>
  <c r="H5653" i="5"/>
  <c r="I5653" i="5" s="1"/>
  <c r="H5908" i="5"/>
  <c r="I5908" i="5" s="1"/>
  <c r="H5900" i="5"/>
  <c r="I5900" i="5" s="1"/>
  <c r="H5884" i="5"/>
  <c r="I5884" i="5" s="1"/>
  <c r="H5831" i="5"/>
  <c r="I5831" i="5" s="1"/>
  <c r="H5805" i="5"/>
  <c r="I5805" i="5" s="1"/>
  <c r="H5769" i="5"/>
  <c r="I5769" i="5" s="1"/>
  <c r="H5409" i="5"/>
  <c r="I5409" i="5" s="1"/>
  <c r="H4935" i="5"/>
  <c r="I4935" i="5" s="1"/>
  <c r="H4925" i="5"/>
  <c r="I4925" i="5" s="1"/>
  <c r="H3899" i="5"/>
  <c r="I3899" i="5" s="1"/>
  <c r="H3782" i="5"/>
  <c r="I3782" i="5" s="1"/>
  <c r="H1819" i="5"/>
  <c r="I1819" i="5" s="1"/>
  <c r="H1142" i="5"/>
  <c r="I1142" i="5" s="1"/>
  <c r="H351" i="5"/>
  <c r="I351" i="5" s="1"/>
  <c r="H5855" i="5"/>
  <c r="I5855" i="5" s="1"/>
  <c r="H5893" i="5"/>
  <c r="I5893" i="5" s="1"/>
  <c r="H493" i="5"/>
  <c r="I493" i="5" s="1"/>
  <c r="H5915" i="5"/>
  <c r="I5915" i="5" s="1"/>
  <c r="H5907" i="5"/>
  <c r="I5907" i="5" s="1"/>
  <c r="H5861" i="5"/>
  <c r="I5861" i="5" s="1"/>
  <c r="H5830" i="5"/>
  <c r="I5830" i="5" s="1"/>
  <c r="H5804" i="5"/>
  <c r="I5804" i="5" s="1"/>
  <c r="H5787" i="5"/>
  <c r="I5787" i="5" s="1"/>
  <c r="H5768" i="5"/>
  <c r="I5768" i="5" s="1"/>
  <c r="H5751" i="5"/>
  <c r="I5751" i="5" s="1"/>
  <c r="H5427" i="5"/>
  <c r="I5427" i="5" s="1"/>
  <c r="H5408" i="5"/>
  <c r="I5408" i="5" s="1"/>
  <c r="H5391" i="5"/>
  <c r="I5391" i="5" s="1"/>
  <c r="H4358" i="5"/>
  <c r="I4358" i="5" s="1"/>
  <c r="H3743" i="5"/>
  <c r="I3743" i="5" s="1"/>
  <c r="H1854" i="5"/>
  <c r="I1854" i="5" s="1"/>
  <c r="H1818" i="5"/>
  <c r="I1818" i="5" s="1"/>
  <c r="H1467" i="5"/>
  <c r="I1467" i="5" s="1"/>
  <c r="H1313" i="5"/>
  <c r="I1313" i="5" s="1"/>
  <c r="H615" i="5"/>
  <c r="I615" i="5" s="1"/>
  <c r="H5762" i="5"/>
  <c r="I5762" i="5" s="1"/>
  <c r="H5743" i="5"/>
  <c r="I5743" i="5" s="1"/>
  <c r="H5689" i="5"/>
  <c r="I5689" i="5" s="1"/>
  <c r="H5617" i="5"/>
  <c r="I5617" i="5" s="1"/>
  <c r="H605" i="5"/>
  <c r="I605" i="5" s="1"/>
  <c r="H5922" i="5"/>
  <c r="I5922" i="5" s="1"/>
  <c r="H5914" i="5"/>
  <c r="I5914" i="5" s="1"/>
  <c r="H5891" i="5"/>
  <c r="I5891" i="5" s="1"/>
  <c r="H5860" i="5"/>
  <c r="I5860" i="5" s="1"/>
  <c r="H5813" i="5"/>
  <c r="I5813" i="5" s="1"/>
  <c r="H5786" i="5"/>
  <c r="I5786" i="5" s="1"/>
  <c r="H5777" i="5"/>
  <c r="I5777" i="5" s="1"/>
  <c r="H5750" i="5"/>
  <c r="I5750" i="5" s="1"/>
  <c r="H5741" i="5"/>
  <c r="I5741" i="5" s="1"/>
  <c r="H5714" i="5"/>
  <c r="I5714" i="5" s="1"/>
  <c r="H5642" i="5"/>
  <c r="I5642" i="5" s="1"/>
  <c r="H5570" i="5"/>
  <c r="I5570" i="5" s="1"/>
  <c r="H5498" i="5"/>
  <c r="I5498" i="5" s="1"/>
  <c r="H5426" i="5"/>
  <c r="I5426" i="5" s="1"/>
  <c r="H5417" i="5"/>
  <c r="I5417" i="5" s="1"/>
  <c r="H5154" i="5"/>
  <c r="I5154" i="5" s="1"/>
  <c r="H5118" i="5"/>
  <c r="I5118" i="5" s="1"/>
  <c r="H5093" i="5"/>
  <c r="I5093" i="5" s="1"/>
  <c r="H4943" i="5"/>
  <c r="I4943" i="5" s="1"/>
  <c r="H4776" i="5"/>
  <c r="I4776" i="5" s="1"/>
  <c r="H4443" i="5"/>
  <c r="I4443" i="5" s="1"/>
  <c r="H1561" i="5"/>
  <c r="I1561" i="5" s="1"/>
  <c r="H1475" i="5"/>
  <c r="I1475" i="5" s="1"/>
  <c r="H935" i="5"/>
  <c r="I935" i="5" s="1"/>
  <c r="H5929" i="5"/>
  <c r="I5929" i="5" s="1"/>
  <c r="H5921" i="5"/>
  <c r="I5921" i="5" s="1"/>
  <c r="H5890" i="5"/>
  <c r="I5890" i="5" s="1"/>
  <c r="H5837" i="5"/>
  <c r="I5837" i="5" s="1"/>
  <c r="H5812" i="5"/>
  <c r="I5812" i="5" s="1"/>
  <c r="H5776" i="5"/>
  <c r="I5776" i="5" s="1"/>
  <c r="H5740" i="5"/>
  <c r="I5740" i="5" s="1"/>
  <c r="H5704" i="5"/>
  <c r="I5704" i="5" s="1"/>
  <c r="H5632" i="5"/>
  <c r="I5632" i="5" s="1"/>
  <c r="H5560" i="5"/>
  <c r="I5560" i="5" s="1"/>
  <c r="H5488" i="5"/>
  <c r="I5488" i="5" s="1"/>
  <c r="H5181" i="5"/>
  <c r="I5181" i="5" s="1"/>
  <c r="H4012" i="5"/>
  <c r="I4012" i="5" s="1"/>
  <c r="H3635" i="5"/>
  <c r="I3635" i="5" s="1"/>
  <c r="H1618" i="5"/>
  <c r="I1618" i="5" s="1"/>
  <c r="H1609" i="5"/>
  <c r="I1609" i="5" s="1"/>
  <c r="H144" i="5"/>
  <c r="I144" i="5" s="1"/>
  <c r="H5744" i="5"/>
  <c r="I5744" i="5" s="1"/>
  <c r="H5797" i="5"/>
  <c r="I5797" i="5" s="1"/>
  <c r="H5437" i="5"/>
  <c r="I5437" i="5" s="1"/>
  <c r="H5920" i="5"/>
  <c r="I5920" i="5" s="1"/>
  <c r="H5867" i="5"/>
  <c r="I5867" i="5" s="1"/>
  <c r="H5836" i="5"/>
  <c r="I5836" i="5" s="1"/>
  <c r="H5828" i="5"/>
  <c r="I5828" i="5" s="1"/>
  <c r="H5811" i="5"/>
  <c r="I5811" i="5" s="1"/>
  <c r="H5794" i="5"/>
  <c r="I5794" i="5" s="1"/>
  <c r="H5775" i="5"/>
  <c r="I5775" i="5" s="1"/>
  <c r="H5758" i="5"/>
  <c r="I5758" i="5" s="1"/>
  <c r="H5703" i="5"/>
  <c r="I5703" i="5" s="1"/>
  <c r="H5631" i="5"/>
  <c r="I5631" i="5" s="1"/>
  <c r="H5559" i="5"/>
  <c r="I5559" i="5" s="1"/>
  <c r="H5487" i="5"/>
  <c r="I5487" i="5" s="1"/>
  <c r="H5307" i="5"/>
  <c r="I5307" i="5" s="1"/>
  <c r="H5271" i="5"/>
  <c r="I5271" i="5" s="1"/>
  <c r="H5235" i="5"/>
  <c r="I5235" i="5" s="1"/>
  <c r="H5199" i="5"/>
  <c r="I5199" i="5" s="1"/>
  <c r="H5180" i="5"/>
  <c r="I5180" i="5" s="1"/>
  <c r="H5076" i="5"/>
  <c r="I5076" i="5" s="1"/>
  <c r="H4433" i="5"/>
  <c r="I4433" i="5" s="1"/>
  <c r="H1724" i="5"/>
  <c r="I1724" i="5" s="1"/>
  <c r="H1714" i="5"/>
  <c r="I1714" i="5" s="1"/>
  <c r="H1513" i="5"/>
  <c r="I1513" i="5" s="1"/>
  <c r="H5886" i="5"/>
  <c r="I5886" i="5" s="1"/>
  <c r="H5816" i="5"/>
  <c r="I5816" i="5" s="1"/>
  <c r="H5909" i="5"/>
  <c r="I5909" i="5" s="1"/>
  <c r="H5761" i="5"/>
  <c r="I5761" i="5" s="1"/>
  <c r="H5897" i="5"/>
  <c r="I5897" i="5" s="1"/>
  <c r="H5866" i="5"/>
  <c r="I5866" i="5" s="1"/>
  <c r="H5843" i="5"/>
  <c r="I5843" i="5" s="1"/>
  <c r="H5835" i="5"/>
  <c r="I5835" i="5" s="1"/>
  <c r="H5820" i="5"/>
  <c r="I5820" i="5" s="1"/>
  <c r="H5810" i="5"/>
  <c r="I5810" i="5" s="1"/>
  <c r="H5793" i="5"/>
  <c r="I5793" i="5" s="1"/>
  <c r="H5784" i="5"/>
  <c r="I5784" i="5" s="1"/>
  <c r="H5774" i="5"/>
  <c r="I5774" i="5" s="1"/>
  <c r="H5757" i="5"/>
  <c r="I5757" i="5" s="1"/>
  <c r="H5738" i="5"/>
  <c r="I5738" i="5" s="1"/>
  <c r="H5100" i="5"/>
  <c r="I5100" i="5" s="1"/>
  <c r="H5075" i="5"/>
  <c r="I5075" i="5" s="1"/>
  <c r="H5058" i="5"/>
  <c r="I5058" i="5" s="1"/>
  <c r="H5000" i="5"/>
  <c r="I5000" i="5" s="1"/>
  <c r="H4049" i="5"/>
  <c r="I4049" i="5" s="1"/>
  <c r="H3815" i="5"/>
  <c r="I3815" i="5" s="1"/>
  <c r="H2865" i="5"/>
  <c r="I2865" i="5" s="1"/>
  <c r="H2010" i="5"/>
  <c r="I2010" i="5" s="1"/>
  <c r="H1785" i="5"/>
  <c r="I1785" i="5" s="1"/>
  <c r="H1723" i="5"/>
  <c r="I1723" i="5" s="1"/>
  <c r="H1385" i="5"/>
  <c r="I1385" i="5" s="1"/>
  <c r="H1291" i="5"/>
  <c r="I1291" i="5" s="1"/>
  <c r="H992" i="5"/>
  <c r="I992" i="5" s="1"/>
  <c r="H5780" i="5"/>
  <c r="I5780" i="5" s="1"/>
  <c r="H5779" i="5"/>
  <c r="I5779" i="5" s="1"/>
  <c r="H5491" i="5"/>
  <c r="I5491" i="5" s="1"/>
  <c r="H5927" i="5"/>
  <c r="I5927" i="5" s="1"/>
  <c r="H5896" i="5"/>
  <c r="I5896" i="5" s="1"/>
  <c r="H5850" i="5"/>
  <c r="I5850" i="5" s="1"/>
  <c r="H5842" i="5"/>
  <c r="I5842" i="5" s="1"/>
  <c r="H5819" i="5"/>
  <c r="I5819" i="5" s="1"/>
  <c r="H5801" i="5"/>
  <c r="I5801" i="5" s="1"/>
  <c r="H5792" i="5"/>
  <c r="I5792" i="5" s="1"/>
  <c r="H5783" i="5"/>
  <c r="I5783" i="5" s="1"/>
  <c r="H5765" i="5"/>
  <c r="I5765" i="5" s="1"/>
  <c r="H5756" i="5"/>
  <c r="I5756" i="5" s="1"/>
  <c r="H5747" i="5"/>
  <c r="I5747" i="5" s="1"/>
  <c r="H5693" i="5"/>
  <c r="I5693" i="5" s="1"/>
  <c r="H5621" i="5"/>
  <c r="I5621" i="5" s="1"/>
  <c r="H5549" i="5"/>
  <c r="I5549" i="5" s="1"/>
  <c r="H5477" i="5"/>
  <c r="I5477" i="5" s="1"/>
  <c r="H5360" i="5"/>
  <c r="I5360" i="5" s="1"/>
  <c r="H5324" i="5"/>
  <c r="I5324" i="5" s="1"/>
  <c r="H5288" i="5"/>
  <c r="I5288" i="5" s="1"/>
  <c r="H5252" i="5"/>
  <c r="I5252" i="5" s="1"/>
  <c r="H5216" i="5"/>
  <c r="I5216" i="5" s="1"/>
  <c r="H5057" i="5"/>
  <c r="I5057" i="5" s="1"/>
  <c r="H4979" i="5"/>
  <c r="I4979" i="5" s="1"/>
  <c r="H4499" i="5"/>
  <c r="I4499" i="5" s="1"/>
  <c r="H4067" i="5"/>
  <c r="I4067" i="5" s="1"/>
  <c r="H4058" i="5"/>
  <c r="I4058" i="5" s="1"/>
  <c r="H3933" i="5"/>
  <c r="I3933" i="5" s="1"/>
  <c r="H2215" i="5"/>
  <c r="I2215" i="5" s="1"/>
  <c r="H1299" i="5"/>
  <c r="I1299" i="5" s="1"/>
  <c r="H1052" i="5"/>
  <c r="I1052" i="5" s="1"/>
  <c r="H5545" i="5"/>
  <c r="I5545" i="5" s="1"/>
  <c r="H5473" i="5"/>
  <c r="I5473" i="5" s="1"/>
  <c r="H5926" i="5"/>
  <c r="I5926" i="5" s="1"/>
  <c r="H5873" i="5"/>
  <c r="I5873" i="5" s="1"/>
  <c r="H5857" i="5"/>
  <c r="I5857" i="5" s="1"/>
  <c r="H5849" i="5"/>
  <c r="I5849" i="5" s="1"/>
  <c r="H5791" i="5"/>
  <c r="I5791" i="5" s="1"/>
  <c r="H5755" i="5"/>
  <c r="I5755" i="5" s="1"/>
  <c r="H5719" i="5"/>
  <c r="I5719" i="5" s="1"/>
  <c r="H5683" i="5"/>
  <c r="I5683" i="5" s="1"/>
  <c r="H5647" i="5"/>
  <c r="I5647" i="5" s="1"/>
  <c r="H5611" i="5"/>
  <c r="I5611" i="5" s="1"/>
  <c r="H5575" i="5"/>
  <c r="I5575" i="5" s="1"/>
  <c r="H5539" i="5"/>
  <c r="I5539" i="5" s="1"/>
  <c r="H5503" i="5"/>
  <c r="I5503" i="5" s="1"/>
  <c r="H5467" i="5"/>
  <c r="I5467" i="5" s="1"/>
  <c r="H5431" i="5"/>
  <c r="I5431" i="5" s="1"/>
  <c r="H5395" i="5"/>
  <c r="I5395" i="5" s="1"/>
  <c r="H4818" i="5"/>
  <c r="I4818" i="5" s="1"/>
  <c r="H4715" i="5"/>
  <c r="I4715" i="5" s="1"/>
  <c r="H4669" i="5"/>
  <c r="I4669" i="5" s="1"/>
  <c r="H1001" i="5"/>
  <c r="I1001" i="5" s="1"/>
  <c r="H5581" i="5"/>
  <c r="I5581" i="5" s="1"/>
  <c r="H5509" i="5"/>
  <c r="I5509" i="5" s="1"/>
  <c r="H1779" i="5"/>
  <c r="I1779" i="5" s="1"/>
  <c r="H1267" i="5"/>
  <c r="I1267" i="5" s="1"/>
  <c r="H946" i="5"/>
  <c r="I946" i="5" s="1"/>
  <c r="H5903" i="5"/>
  <c r="I5903" i="5" s="1"/>
  <c r="H5872" i="5"/>
  <c r="I5872" i="5" s="1"/>
  <c r="H5864" i="5"/>
  <c r="I5864" i="5" s="1"/>
  <c r="H5848" i="5"/>
  <c r="I5848" i="5" s="1"/>
  <c r="H5808" i="5"/>
  <c r="I5808" i="5" s="1"/>
  <c r="H5790" i="5"/>
  <c r="I5790" i="5" s="1"/>
  <c r="H5772" i="5"/>
  <c r="I5772" i="5" s="1"/>
  <c r="H5754" i="5"/>
  <c r="I5754" i="5" s="1"/>
  <c r="H5040" i="5"/>
  <c r="I5040" i="5" s="1"/>
  <c r="H4854" i="5"/>
  <c r="I4854" i="5" s="1"/>
  <c r="H4745" i="5"/>
  <c r="I4745" i="5" s="1"/>
  <c r="H4490" i="5"/>
  <c r="I4490" i="5" s="1"/>
  <c r="H4481" i="5"/>
  <c r="I4481" i="5" s="1"/>
  <c r="H4405" i="5"/>
  <c r="I4405" i="5" s="1"/>
  <c r="H3959" i="5"/>
  <c r="I3959" i="5" s="1"/>
  <c r="H3605" i="5"/>
  <c r="I3605" i="5" s="1"/>
  <c r="H3555" i="5"/>
  <c r="I3555" i="5" s="1"/>
  <c r="H1083" i="5"/>
  <c r="I1083" i="5" s="1"/>
  <c r="H677" i="5"/>
  <c r="I677" i="5" s="1"/>
  <c r="H319" i="5"/>
  <c r="I319" i="5" s="1"/>
  <c r="H67" i="5"/>
  <c r="I67" i="5" s="1"/>
  <c r="H5885" i="5"/>
  <c r="I5885" i="5" s="1"/>
  <c r="H5815" i="5"/>
  <c r="I5815" i="5" s="1"/>
  <c r="H5725" i="5"/>
  <c r="I5725" i="5" s="1"/>
  <c r="H5455" i="5"/>
  <c r="I5455" i="5" s="1"/>
  <c r="H5902" i="5"/>
  <c r="I5902" i="5" s="1"/>
  <c r="H5879" i="5"/>
  <c r="I5879" i="5" s="1"/>
  <c r="H5871" i="5"/>
  <c r="I5871" i="5" s="1"/>
  <c r="H5825" i="5"/>
  <c r="I5825" i="5" s="1"/>
  <c r="H5817" i="5"/>
  <c r="I5817" i="5" s="1"/>
  <c r="H5799" i="5"/>
  <c r="I5799" i="5" s="1"/>
  <c r="H5781" i="5"/>
  <c r="I5781" i="5" s="1"/>
  <c r="H5763" i="5"/>
  <c r="I5763" i="5" s="1"/>
  <c r="H5745" i="5"/>
  <c r="I5745" i="5" s="1"/>
  <c r="H5673" i="5"/>
  <c r="I5673" i="5" s="1"/>
  <c r="H5601" i="5"/>
  <c r="I5601" i="5" s="1"/>
  <c r="H5529" i="5"/>
  <c r="I5529" i="5" s="1"/>
  <c r="H5457" i="5"/>
  <c r="I5457" i="5" s="1"/>
  <c r="H5367" i="5"/>
  <c r="I5367" i="5" s="1"/>
  <c r="H5295" i="5"/>
  <c r="I5295" i="5" s="1"/>
  <c r="H5259" i="5"/>
  <c r="I5259" i="5" s="1"/>
  <c r="H5187" i="5"/>
  <c r="I5187" i="5" s="1"/>
  <c r="H5022" i="5"/>
  <c r="I5022" i="5" s="1"/>
  <c r="H4890" i="5"/>
  <c r="I4890" i="5" s="1"/>
  <c r="H4853" i="5"/>
  <c r="I4853" i="5" s="1"/>
  <c r="H4661" i="5"/>
  <c r="I4661" i="5" s="1"/>
  <c r="H3419" i="5"/>
  <c r="I3419" i="5" s="1"/>
  <c r="H1998" i="5"/>
  <c r="I1998" i="5" s="1"/>
  <c r="H1421" i="5"/>
  <c r="I1421" i="5" s="1"/>
  <c r="H1112" i="5"/>
  <c r="I1112" i="5" s="1"/>
  <c r="H688" i="5"/>
  <c r="I688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FY24 Bootcamp Beginner Workbook-jerico.xlsm!Table7" type="102" refreshedVersion="8" minRefreshableVersion="5">
    <extLst>
      <ext xmlns:x15="http://schemas.microsoft.com/office/spreadsheetml/2010/11/main" uri="{DE250136-89BD-433C-8126-D09CA5730AF9}">
        <x15:connection id="Table7" autoDelete="1">
          <x15:rangePr sourceName="_xlcn.WorksheetConnection_FY24BootcampBeginnerWorkbookjerico.xlsmTable71"/>
        </x15:connection>
      </ext>
    </extLst>
  </connection>
</connections>
</file>

<file path=xl/sharedStrings.xml><?xml version="1.0" encoding="utf-8"?>
<sst xmlns="http://schemas.openxmlformats.org/spreadsheetml/2006/main" count="13987" uniqueCount="265">
  <si>
    <t>Case Study:</t>
  </si>
  <si>
    <t>Performance Dashboard</t>
  </si>
  <si>
    <t>Attendance</t>
  </si>
  <si>
    <t>CSAT</t>
  </si>
  <si>
    <t>LOB</t>
  </si>
  <si>
    <t>Lead</t>
  </si>
  <si>
    <t>EID</t>
  </si>
  <si>
    <t>First</t>
  </si>
  <si>
    <t>Last</t>
  </si>
  <si>
    <t>SAP</t>
  </si>
  <si>
    <t>Hire Date</t>
  </si>
  <si>
    <t>Audit 1</t>
  </si>
  <si>
    <t>Audit 2</t>
  </si>
  <si>
    <t>Audit 3</t>
  </si>
  <si>
    <t>Audit 4</t>
  </si>
  <si>
    <t>Audit 5</t>
  </si>
  <si>
    <t>Audit 6</t>
  </si>
  <si>
    <t>Audit 7</t>
  </si>
  <si>
    <t>Audit 8</t>
  </si>
  <si>
    <t>Audit 9</t>
  </si>
  <si>
    <t>Audit 10</t>
  </si>
  <si>
    <t>Date</t>
  </si>
  <si>
    <t>Present</t>
  </si>
  <si>
    <t>Completed</t>
  </si>
  <si>
    <t>Assigned</t>
  </si>
  <si>
    <t>Ikeshino</t>
  </si>
  <si>
    <t>Kokawa</t>
  </si>
  <si>
    <t>Kushiro</t>
  </si>
  <si>
    <t>Kuwasaka</t>
  </si>
  <si>
    <t>Yamabe</t>
  </si>
  <si>
    <t>Mitsukita</t>
  </si>
  <si>
    <t>Yujima</t>
  </si>
  <si>
    <t>Kokono</t>
  </si>
  <si>
    <t>Aratanda</t>
  </si>
  <si>
    <t>Hatasaka</t>
  </si>
  <si>
    <t>Iwawa</t>
  </si>
  <si>
    <t>Takagaki</t>
  </si>
  <si>
    <t>Nabira</t>
  </si>
  <si>
    <t>Adanagi</t>
  </si>
  <si>
    <t>Detaki</t>
  </si>
  <si>
    <t>Hataraki</t>
  </si>
  <si>
    <t>Akizumi</t>
  </si>
  <si>
    <t>Shirazuki</t>
  </si>
  <si>
    <t>Hishige</t>
  </si>
  <si>
    <t>Kanekuma</t>
  </si>
  <si>
    <t>Arishida</t>
  </si>
  <si>
    <t>Hanawara</t>
  </si>
  <si>
    <t>Tatetsu</t>
  </si>
  <si>
    <t>Kumatake</t>
  </si>
  <si>
    <t>Koyoshi</t>
  </si>
  <si>
    <t>Tanibaru</t>
  </si>
  <si>
    <t>Masazaki</t>
  </si>
  <si>
    <t>Isodera</t>
  </si>
  <si>
    <t>Naganori</t>
  </si>
  <si>
    <t>Kazukuni</t>
  </si>
  <si>
    <t>Homune</t>
  </si>
  <si>
    <t>Kanaka</t>
  </si>
  <si>
    <t>Hokugeru</t>
  </si>
  <si>
    <t>Fukutsuna</t>
  </si>
  <si>
    <t>Atsumasa</t>
  </si>
  <si>
    <t>Shohito</t>
  </si>
  <si>
    <t>Chodao</t>
  </si>
  <si>
    <t>Ashifusa</t>
  </si>
  <si>
    <t>Gonkei</t>
  </si>
  <si>
    <t>Atsusu</t>
  </si>
  <si>
    <t>Dohashi</t>
  </si>
  <si>
    <t>Kyutane</t>
  </si>
  <si>
    <t>Katsune</t>
  </si>
  <si>
    <t>Yoshihachi</t>
  </si>
  <si>
    <t>Baishiro</t>
  </si>
  <si>
    <t>Kukao</t>
  </si>
  <si>
    <t>Jamuro</t>
  </si>
  <si>
    <t>Mataki</t>
  </si>
  <si>
    <t>Mototomi</t>
  </si>
  <si>
    <t>Mushai</t>
  </si>
  <si>
    <t>Itsu</t>
  </si>
  <si>
    <t>Asukiko</t>
  </si>
  <si>
    <t>Rinarako</t>
  </si>
  <si>
    <t>Honomomi</t>
  </si>
  <si>
    <t>Tamaki</t>
  </si>
  <si>
    <t>Kaizumi</t>
  </si>
  <si>
    <t>Semisu</t>
  </si>
  <si>
    <t>Maesa</t>
  </si>
  <si>
    <t>Okijima</t>
  </si>
  <si>
    <t>Inasa</t>
  </si>
  <si>
    <t>oka.koch.55</t>
  </si>
  <si>
    <t>hir.kame.31</t>
  </si>
  <si>
    <t>han.oriz.24</t>
  </si>
  <si>
    <t>kig.imaz.62</t>
  </si>
  <si>
    <t>Strategy</t>
  </si>
  <si>
    <t>F&amp;A</t>
  </si>
  <si>
    <t>Health</t>
  </si>
  <si>
    <t>Network</t>
  </si>
  <si>
    <t>HR</t>
  </si>
  <si>
    <t>ike.naga.96</t>
  </si>
  <si>
    <t>kok.kazu.19</t>
  </si>
  <si>
    <t>kus.homu.38</t>
  </si>
  <si>
    <t>kuw.kana.60</t>
  </si>
  <si>
    <t>yam.hoku.68</t>
  </si>
  <si>
    <t>mit.fuku.89</t>
  </si>
  <si>
    <t>yuj.atsu.31</t>
  </si>
  <si>
    <t>kok.shoh.96</t>
  </si>
  <si>
    <t>ara.chod.55</t>
  </si>
  <si>
    <t>hat.ashi.51</t>
  </si>
  <si>
    <t>iwa.gonk.87</t>
  </si>
  <si>
    <t>tak.atsu.33</t>
  </si>
  <si>
    <t>nab.doha.07</t>
  </si>
  <si>
    <t>ada.kyut.03</t>
  </si>
  <si>
    <t>det.kats.00</t>
  </si>
  <si>
    <t>hat.yosh.87</t>
  </si>
  <si>
    <t>aki.bais.96</t>
  </si>
  <si>
    <t>shi.kuka.74</t>
  </si>
  <si>
    <t>his.jamu.60</t>
  </si>
  <si>
    <t>kan.mata.49</t>
  </si>
  <si>
    <t>ari.moto.70</t>
  </si>
  <si>
    <t>han.mush.11</t>
  </si>
  <si>
    <t>tat.itsu.25</t>
  </si>
  <si>
    <t>kum.asuk.47</t>
  </si>
  <si>
    <t>koy.rina.54</t>
  </si>
  <si>
    <t>tan.hono.20</t>
  </si>
  <si>
    <t>mas.tama.43</t>
  </si>
  <si>
    <t>iso.kaiz.07</t>
  </si>
  <si>
    <t>sem.maes.32</t>
  </si>
  <si>
    <t>oki.inas.31</t>
  </si>
  <si>
    <t>Vacation Leave</t>
  </si>
  <si>
    <t>Sick Leave</t>
  </si>
  <si>
    <t>Emergency Leave</t>
  </si>
  <si>
    <t>Overview:</t>
  </si>
  <si>
    <t>Performance dashboards deliver the right information to the right users at the right time to optimize decisions, enhance efficiency, and accelerate bottom-line results. This is used by companies to derive important informations and convert it to actionable items. Information that can motivate, provide visibility, reduce cost and communicate strategy.</t>
  </si>
  <si>
    <t>This training will show how to transform data into valuable information. Learn how to highlight and interpret key metrics and create actionable items.</t>
  </si>
  <si>
    <t>Item</t>
  </si>
  <si>
    <t>Points Deduction</t>
  </si>
  <si>
    <t>Description</t>
  </si>
  <si>
    <t>No actionable items</t>
  </si>
  <si>
    <t>Actionable items are essential in a performance dashboard</t>
  </si>
  <si>
    <t>Incorrect Chart Format</t>
  </si>
  <si>
    <t>Incorrect Chart formatting, design or data source. -1 per chart</t>
  </si>
  <si>
    <t>Workbook Registered to:</t>
  </si>
  <si>
    <t>Logins</t>
  </si>
  <si>
    <t>TimeStamp</t>
  </si>
  <si>
    <t>Participant EID</t>
  </si>
  <si>
    <t>allan.m.cunanan</t>
  </si>
  <si>
    <t>april.l.barrion</t>
  </si>
  <si>
    <t>enrico.g.carandang</t>
  </si>
  <si>
    <t>judith.mae.i.vidad</t>
  </si>
  <si>
    <t>kristhia.k.e.nacorda</t>
  </si>
  <si>
    <t>mark.l.v.agudes</t>
  </si>
  <si>
    <t>mary.jane.s.javier</t>
  </si>
  <si>
    <t>millen.grace.galero</t>
  </si>
  <si>
    <t>r.a.sanvictores</t>
  </si>
  <si>
    <t>r.b.carramanzana</t>
  </si>
  <si>
    <t>rochelle.m.zabala</t>
  </si>
  <si>
    <t>ainna.dhayan.degorio</t>
  </si>
  <si>
    <t>angel.macabenta</t>
  </si>
  <si>
    <t>apple.c.obera</t>
  </si>
  <si>
    <t>catherine.i.valencia</t>
  </si>
  <si>
    <t>gelliene.v.sia</t>
  </si>
  <si>
    <t>gerald.cabacungan</t>
  </si>
  <si>
    <t>jenifer.g.cruz</t>
  </si>
  <si>
    <t>jennifer.saur</t>
  </si>
  <si>
    <t>jeson.c.bullon</t>
  </si>
  <si>
    <t>joanna.mariz.galicha</t>
  </si>
  <si>
    <t>jose.f.g.elvena</t>
  </si>
  <si>
    <t>lara.calupit</t>
  </si>
  <si>
    <t>ma.ariesa.lyn.bade</t>
  </si>
  <si>
    <t>mary.jaimelica.ingal</t>
  </si>
  <si>
    <t>murielle.n.rima</t>
  </si>
  <si>
    <t>alma.p.buenaventura</t>
  </si>
  <si>
    <t>angelica.lopez</t>
  </si>
  <si>
    <t>anna.l.d.sarmiento</t>
  </si>
  <si>
    <t>donna.m.p.mendoza</t>
  </si>
  <si>
    <t>emma.p.macabangon</t>
  </si>
  <si>
    <t>jewel.sargento</t>
  </si>
  <si>
    <t>joycenie.cueto</t>
  </si>
  <si>
    <t>marilyn.p.alawang</t>
  </si>
  <si>
    <t>mayde.j.labadan</t>
  </si>
  <si>
    <t>mei.a.gumaru</t>
  </si>
  <si>
    <t>ramel.b.montealegre</t>
  </si>
  <si>
    <t>renelma-ann.a.laguna</t>
  </si>
  <si>
    <t>rijean.ceredon</t>
  </si>
  <si>
    <t>wean.l.eduardo</t>
  </si>
  <si>
    <t>alyssa.rae.soriano</t>
  </si>
  <si>
    <t>christine.m.lazaro</t>
  </si>
  <si>
    <t>emmanuel.l.pascual</t>
  </si>
  <si>
    <t>gerlie.o.rocero</t>
  </si>
  <si>
    <t>harrieth.c.baliuag</t>
  </si>
  <si>
    <t>jessie.f.pertes</t>
  </si>
  <si>
    <t>john.c.tinambacan</t>
  </si>
  <si>
    <t>joveniel.mercado</t>
  </si>
  <si>
    <t>kaye.b.b.borromeo</t>
  </si>
  <si>
    <t>maria.gloria.diaz</t>
  </si>
  <si>
    <t>mervin.gabijan</t>
  </si>
  <si>
    <t>robin.m.de.guzman</t>
  </si>
  <si>
    <t>ralph.d.cabrera</t>
  </si>
  <si>
    <t>kim.cyrus.a.david</t>
  </si>
  <si>
    <t>NOTE:</t>
  </si>
  <si>
    <t>Please use only the provided VILT Workbook in creating your Performance Dashboard. Failure to do so would automatically be considered Fail in this training.</t>
  </si>
  <si>
    <t>Unorganized tables</t>
  </si>
  <si>
    <t>Unstructured and unorganized tables or data source. -1 per table</t>
  </si>
  <si>
    <t>Inaccurate data</t>
  </si>
  <si>
    <t>Inaccurate data caused by incorrect formulas</t>
  </si>
  <si>
    <t>Key Take Aways:</t>
  </si>
  <si>
    <t>ian.a.b.villete</t>
  </si>
  <si>
    <t>Aesthetics</t>
  </si>
  <si>
    <t>Dashboard is presentable and easy to understand.</t>
  </si>
  <si>
    <t>Row Labels</t>
  </si>
  <si>
    <t>Grand Total</t>
  </si>
  <si>
    <t>Count of EID</t>
  </si>
  <si>
    <t>jerico.masula</t>
  </si>
  <si>
    <t>Summary</t>
  </si>
  <si>
    <t>Drilldown</t>
  </si>
  <si>
    <t>Trend analyis</t>
  </si>
  <si>
    <t>Insights</t>
  </si>
  <si>
    <t>Year</t>
  </si>
  <si>
    <t>Month</t>
  </si>
  <si>
    <t>QA Score</t>
  </si>
  <si>
    <t>Average of QA Score</t>
  </si>
  <si>
    <t>Passing Rate</t>
  </si>
  <si>
    <t>LEAD</t>
  </si>
  <si>
    <t>LEAD &amp; LOB</t>
  </si>
  <si>
    <t>ROW LABELS</t>
  </si>
  <si>
    <t>Recommendation</t>
  </si>
  <si>
    <t>Productivity</t>
  </si>
  <si>
    <t>Trend Analysis</t>
  </si>
  <si>
    <t xml:space="preserve">Productivity Reason </t>
  </si>
  <si>
    <t>Hight Target, Huddle &amp; Coaching, New Joiner</t>
  </si>
  <si>
    <t>Tenurity, Overtime &amp; Multiskilled</t>
  </si>
  <si>
    <t>Leave, System Issue &amp; OnTraining</t>
  </si>
  <si>
    <t>Average of Productivity</t>
  </si>
  <si>
    <t>Sum of Completed</t>
  </si>
  <si>
    <t>Sum of Assigned</t>
  </si>
  <si>
    <t>RECOMMENDATION</t>
  </si>
  <si>
    <t>Reason: Assigned Task has a major factor affecting Productivity</t>
  </si>
  <si>
    <t>: Boost Incentives</t>
  </si>
  <si>
    <t>: Refresher</t>
  </si>
  <si>
    <t>: Check Team Engagement</t>
  </si>
  <si>
    <t>Status</t>
  </si>
  <si>
    <t>Average of CSAT</t>
  </si>
  <si>
    <t>New Hire</t>
  </si>
  <si>
    <t>Tenured</t>
  </si>
  <si>
    <t>Distinct Count of EID</t>
  </si>
  <si>
    <t>:Team Engagement</t>
  </si>
  <si>
    <t>:QA Monitoring</t>
  </si>
  <si>
    <t>:Buddy System</t>
  </si>
  <si>
    <r>
      <t xml:space="preserve">Highlights: </t>
    </r>
    <r>
      <rPr>
        <i/>
        <sz val="11"/>
        <color theme="0"/>
        <rFont val="Graphik"/>
        <family val="2"/>
      </rPr>
      <t>Strategy got the highest score of 90.08%.</t>
    </r>
    <r>
      <rPr>
        <sz val="11"/>
        <color theme="0"/>
        <rFont val="Graphik"/>
        <family val="2"/>
      </rPr>
      <t xml:space="preserve">
Opportunities: </t>
    </r>
    <r>
      <rPr>
        <i/>
        <sz val="11"/>
        <color theme="0"/>
        <rFont val="Graphik"/>
        <family val="2"/>
      </rPr>
      <t>Only lead kig.imaz.62 failed to meet 80% passing</t>
    </r>
    <r>
      <rPr>
        <sz val="11"/>
        <color theme="0"/>
        <rFont val="Graphik"/>
        <family val="2"/>
      </rPr>
      <t xml:space="preserve"> score.
</t>
    </r>
    <r>
      <rPr>
        <i/>
        <sz val="11"/>
        <color theme="0"/>
        <rFont val="Graphik"/>
        <family val="2"/>
      </rPr>
      <t xml:space="preserve">40% team members failed the average QA score.
</t>
    </r>
    <r>
      <rPr>
        <sz val="11"/>
        <color theme="0"/>
        <rFont val="Graphik"/>
        <family val="2"/>
      </rPr>
      <t xml:space="preserve">
Recommendation: </t>
    </r>
    <r>
      <rPr>
        <i/>
        <sz val="11"/>
        <color theme="0"/>
        <rFont val="Graphik"/>
        <family val="2"/>
      </rPr>
      <t>Refesher Training, Communicative Approach,
Incentive Increase, SME QA Monitoring</t>
    </r>
  </si>
  <si>
    <t>Attendance Rate</t>
  </si>
  <si>
    <t>Average of Attendance Rate</t>
  </si>
  <si>
    <t>(Multiple Items)</t>
  </si>
  <si>
    <t>Column Labels</t>
  </si>
  <si>
    <t>Count of Attendance Rate</t>
  </si>
  <si>
    <t>Findings for Kuw failed performance:</t>
  </si>
  <si>
    <t>:Give a proper work-life balance</t>
  </si>
  <si>
    <t>:Employee Encourgement program</t>
  </si>
  <si>
    <t>:Employee Engagement</t>
  </si>
  <si>
    <t>:Kuw work schedule is 30 days straight.</t>
  </si>
  <si>
    <t>:Kuw values work life balance.</t>
  </si>
  <si>
    <t>:Kuw works less than 4 days a week.</t>
  </si>
  <si>
    <t>Project Excellence had exceeded the passing rate of 80% in terms of QA Score, CSAT, Productivity and Attendance</t>
  </si>
  <si>
    <t>13.33% of the team members did not meet CSAT passing score which were from New Hires.</t>
  </si>
  <si>
    <t>1 analyst has a failing attendance rate of 73.08% due to sick leave and emergency leave</t>
  </si>
  <si>
    <t>Findings: 4 out of 5 LOBs had passed the productivity rate</t>
  </si>
  <si>
    <t>Findings: Most of the Tenured analyst had exceeded the passing rate of 8 CSAT score.</t>
  </si>
  <si>
    <t>Findings: All LOB's from Project Samurai have a passing attendance rate</t>
  </si>
  <si>
    <t>Findings: Project Samurai ended the month at 84.01%  QA Score which is above the passing rate  of 80%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</si>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</sst>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mm/dd/yy;@"/>
    <numFmt numFmtId="166" formatCode="[$-409]d\-mmm;@"/>
    <numFmt numFmtId="167" formatCode="[$-409]mmmm\ d\,\ yyyy;@"/>
    <numFmt numFmtId="168" formatCode="m/d/yyyy\ h:mm"/>
  </numFmts>
  <fonts count="14">
    <font>
      <sz val="11"/>
      <color theme="1"/>
      <name val="Graphik"/>
      <family val="2"/>
    </font>
    <font>
      <b/>
      <sz val="11"/>
      <color theme="1"/>
      <name val="Graphik"/>
      <family val="2"/>
    </font>
    <font>
      <sz val="8"/>
      <name val="Graphik"/>
      <family val="2"/>
    </font>
    <font>
      <b/>
      <sz val="11"/>
      <color theme="0"/>
      <name val="Graphik"/>
      <family val="2"/>
    </font>
    <font>
      <b/>
      <sz val="12"/>
      <color theme="0"/>
      <name val="Graphik"/>
      <family val="2"/>
    </font>
    <font>
      <sz val="11"/>
      <name val="Graphik"/>
      <family val="2"/>
    </font>
    <font>
      <sz val="11"/>
      <color theme="1"/>
      <name val="Graphik"/>
      <family val="2"/>
    </font>
    <font>
      <sz val="11"/>
      <color rgb="FFFF0000"/>
      <name val="Graphik"/>
      <family val="2"/>
    </font>
    <font>
      <i/>
      <sz val="11"/>
      <color theme="1"/>
      <name val="Graphik"/>
      <family val="2"/>
    </font>
    <font>
      <sz val="18"/>
      <color theme="1"/>
      <name val="Graphik"/>
      <family val="2"/>
    </font>
    <font>
      <sz val="11"/>
      <color theme="0"/>
      <name val="Graphik"/>
      <family val="2"/>
    </font>
    <font>
      <i/>
      <sz val="11"/>
      <color theme="0"/>
      <name val="Graphik"/>
      <family val="2"/>
    </font>
    <font>
      <sz val="11"/>
      <color rgb="FF000000"/>
      <name val="Graphik"/>
      <family val="2"/>
    </font>
    <font>
      <i/>
      <sz val="11"/>
      <color rgb="FF000000"/>
      <name val="Graphik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quotePrefix="1" applyBorder="1" applyAlignment="1">
      <alignment horizontal="center" vertical="center"/>
    </xf>
    <xf numFmtId="22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/>
    <xf numFmtId="1" fontId="0" fillId="0" borderId="0" xfId="0" applyNumberFormat="1"/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  <xf numFmtId="0" fontId="0" fillId="0" borderId="0" xfId="0"/>
    <xf numFmtId="0" fontId="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10" fontId="5" fillId="0" borderId="0" xfId="1" applyNumberFormat="1" applyFont="1" applyAlignment="1">
      <alignment horizontal="center"/>
    </xf>
    <xf numFmtId="10" fontId="0" fillId="0" borderId="0" xfId="1" applyNumberFormat="1" applyFont="1"/>
    <xf numFmtId="10" fontId="0" fillId="0" borderId="0" xfId="0" applyNumberFormat="1"/>
    <xf numFmtId="10" fontId="7" fillId="0" borderId="0" xfId="0" applyNumberFormat="1" applyFont="1"/>
    <xf numFmtId="0" fontId="0" fillId="0" borderId="0" xfId="0"/>
    <xf numFmtId="10" fontId="5" fillId="3" borderId="0" xfId="1" applyNumberFormat="1" applyFont="1" applyFill="1" applyAlignment="1">
      <alignment horizontal="center"/>
    </xf>
    <xf numFmtId="10" fontId="5" fillId="4" borderId="0" xfId="1" applyNumberFormat="1" applyFont="1" applyFill="1" applyAlignment="1">
      <alignment horizontal="center"/>
    </xf>
    <xf numFmtId="0" fontId="8" fillId="0" borderId="0" xfId="0" applyFont="1"/>
    <xf numFmtId="0" fontId="8" fillId="3" borderId="0" xfId="0" applyFont="1" applyFill="1"/>
    <xf numFmtId="0" fontId="8" fillId="4" borderId="0" xfId="0" applyFont="1" applyFill="1"/>
    <xf numFmtId="0" fontId="5" fillId="0" borderId="0" xfId="0" applyFont="1" applyAlignment="1">
      <alignment horizontal="left"/>
    </xf>
    <xf numFmtId="10" fontId="5" fillId="0" borderId="0" xfId="0" applyNumberFormat="1" applyFont="1"/>
    <xf numFmtId="14" fontId="0" fillId="0" borderId="0" xfId="0" applyNumberFormat="1" applyAlignment="1">
      <alignment horizontal="left"/>
    </xf>
    <xf numFmtId="0" fontId="0" fillId="0" borderId="0" xfId="0" applyFont="1" applyFill="1" applyAlignment="1">
      <alignment horizontal="left" indent="2"/>
    </xf>
    <xf numFmtId="10" fontId="0" fillId="0" borderId="0" xfId="0" applyNumberFormat="1" applyFont="1" applyFill="1"/>
    <xf numFmtId="0" fontId="0" fillId="0" borderId="0" xfId="0" applyFont="1" applyAlignment="1">
      <alignment horizontal="left" indent="2"/>
    </xf>
    <xf numFmtId="10" fontId="0" fillId="0" borderId="0" xfId="0" applyNumberFormat="1" applyFont="1"/>
    <xf numFmtId="0" fontId="0" fillId="0" borderId="0" xfId="0" applyFont="1" applyAlignment="1">
      <alignment horizontal="left" indent="1"/>
    </xf>
    <xf numFmtId="0" fontId="5" fillId="0" borderId="0" xfId="0" applyFont="1" applyFill="1" applyAlignment="1">
      <alignment horizontal="left" indent="2"/>
    </xf>
    <xf numFmtId="10" fontId="5" fillId="0" borderId="0" xfId="0" applyNumberFormat="1" applyFont="1" applyFill="1"/>
    <xf numFmtId="0" fontId="5" fillId="0" borderId="0" xfId="0" applyFont="1" applyAlignment="1">
      <alignment horizontal="left" indent="2"/>
    </xf>
    <xf numFmtId="0" fontId="5" fillId="0" borderId="0" xfId="0" applyNumberFormat="1" applyFont="1"/>
    <xf numFmtId="0" fontId="0" fillId="0" borderId="0" xfId="0" applyAlignmen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left" indent="3"/>
    </xf>
    <xf numFmtId="2" fontId="9" fillId="0" borderId="0" xfId="1" applyNumberFormat="1" applyFont="1" applyAlignment="1">
      <alignment horizontal="center" vertical="center"/>
    </xf>
    <xf numFmtId="0" fontId="3" fillId="5" borderId="0" xfId="0" applyFont="1" applyFill="1"/>
    <xf numFmtId="9" fontId="3" fillId="5" borderId="0" xfId="0" applyNumberFormat="1" applyFont="1" applyFill="1"/>
    <xf numFmtId="0" fontId="0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10" fontId="5" fillId="6" borderId="0" xfId="0" applyNumberFormat="1" applyFont="1" applyFill="1"/>
    <xf numFmtId="0" fontId="0" fillId="0" borderId="0" xfId="0" applyFill="1" applyAlignment="1">
      <alignment horizontal="left" indent="2"/>
    </xf>
    <xf numFmtId="10" fontId="0" fillId="6" borderId="0" xfId="0" applyNumberFormat="1" applyFill="1"/>
    <xf numFmtId="10" fontId="5" fillId="6" borderId="0" xfId="1" applyNumberFormat="1" applyFont="1" applyFill="1" applyAlignment="1">
      <alignment horizontal="center"/>
    </xf>
    <xf numFmtId="0" fontId="8" fillId="6" borderId="0" xfId="0" applyFont="1" applyFill="1"/>
    <xf numFmtId="0" fontId="0" fillId="0" borderId="0" xfId="0"/>
    <xf numFmtId="0" fontId="0" fillId="0" borderId="0" xfId="0" applyFont="1"/>
    <xf numFmtId="14" fontId="0" fillId="8" borderId="0" xfId="0" applyNumberFormat="1" applyFill="1"/>
    <xf numFmtId="0" fontId="0" fillId="8" borderId="0" xfId="0" applyNumberFormat="1" applyFill="1"/>
    <xf numFmtId="0" fontId="8" fillId="0" borderId="0" xfId="0" applyFont="1" applyAlignment="1"/>
    <xf numFmtId="0" fontId="0" fillId="8" borderId="0" xfId="0" applyFill="1" applyAlignment="1">
      <alignment horizontal="left"/>
    </xf>
    <xf numFmtId="0" fontId="8" fillId="8" borderId="0" xfId="0" applyFont="1" applyFill="1"/>
    <xf numFmtId="0" fontId="0" fillId="0" borderId="0" xfId="0" applyFill="1"/>
    <xf numFmtId="14" fontId="0" fillId="8" borderId="0" xfId="0" applyNumberFormat="1" applyFill="1" applyAlignment="1">
      <alignment horizontal="left"/>
    </xf>
    <xf numFmtId="0" fontId="0" fillId="0" borderId="0" xfId="0"/>
    <xf numFmtId="0" fontId="0" fillId="5" borderId="0" xfId="0" applyFill="1"/>
    <xf numFmtId="0" fontId="0" fillId="0" borderId="0" xfId="0"/>
    <xf numFmtId="0" fontId="12" fillId="0" borderId="0" xfId="0" applyFont="1"/>
    <xf numFmtId="0" fontId="13" fillId="0" borderId="0" xfId="0" applyFont="1"/>
    <xf numFmtId="0" fontId="0" fillId="0" borderId="0" xfId="0"/>
    <xf numFmtId="0" fontId="0" fillId="8" borderId="0" xfId="0" applyNumberFormat="1" applyFill="1" applyAlignment="1">
      <alignment horizontal="center"/>
    </xf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left" vertical="center"/>
    </xf>
    <xf numFmtId="0" fontId="0" fillId="9" borderId="0" xfId="0" applyFill="1"/>
    <xf numFmtId="0" fontId="4" fillId="10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33">
    <dxf>
      <numFmt numFmtId="0" formatCode="General"/>
    </dxf>
    <dxf>
      <numFmt numFmtId="170" formatCode="m/d/yyyy"/>
    </dxf>
    <dxf>
      <numFmt numFmtId="170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alignment horizontal="center"/>
    </dxf>
    <dxf>
      <fill>
        <patternFill patternType="solid"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" formatCode="0.00"/>
    </dxf>
    <dxf>
      <numFmt numFmtId="2" formatCode="0.00"/>
    </dxf>
    <dxf>
      <numFmt numFmtId="170" formatCode="m/d/yyyy"/>
    </dxf>
    <dxf>
      <numFmt numFmtId="170" formatCode="m/d/yyyy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14" formatCode="0.00%"/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6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numFmt numFmtId="170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theme="1"/>
      </font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A3A3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A3A3"/>
        </patternFill>
      </fill>
    </dxf>
    <dxf>
      <fill>
        <patternFill>
          <bgColor rgb="FFFFA3A3"/>
        </patternFill>
      </fill>
    </dxf>
    <dxf>
      <fill>
        <patternFill patternType="solid">
          <bgColor rgb="FFFF00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raphik"/>
        <family val="2"/>
        <scheme val="none"/>
      </font>
      <alignment horizontal="center" vertical="bottom" textRotation="0" wrapText="0" indent="0" justifyLastLine="0" shrinkToFit="0" readingOrder="0"/>
    </dxf>
    <dxf>
      <numFmt numFmtId="168" formatCode="m/d/yyyy\ h:mm"/>
    </dxf>
  </dxfs>
  <tableStyles count="0" defaultTableStyle="TableStyleMedium2" defaultPivotStyle="PivotStyleLight16"/>
  <colors>
    <mruColors>
      <color rgb="FFFFA3A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2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[Boot.xlsm]QA Score!PivotTable3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'QA Score'!$X$16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4EC-4466-AA04-9B2AE302534F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4EC-4466-AA04-9B2AE30253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'QA Score'!$W$17:$W$22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'QA Score'!$X$17:$X$22</c:f>
              <c:numCache>
                <c:formatCode>0.00%</c:formatCode>
                <c:ptCount val="5"/>
                <c:pt idx="0">
                  <c:v>0.88330418943533595</c:v>
                </c:pt>
                <c:pt idx="1">
                  <c:v>0.88130327868852298</c:v>
                </c:pt>
                <c:pt idx="2">
                  <c:v>0.74944808743169411</c:v>
                </c:pt>
                <c:pt idx="3">
                  <c:v>0.75118442622950854</c:v>
                </c:pt>
                <c:pt idx="4">
                  <c:v>0.90078688524590211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C-4466-AA04-9B2AE3025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27"/>
        <c:axId val="1488549567"/>
        <c:axId val="1643112431"/>
      </c:barChart>
      <c:catAx>
        <c:axId val="148854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12431"/>
        <c:crosses val="autoZero"/>
        <c:auto val="1"/>
        <c:lblAlgn val="ctr"/>
        <c:lblOffset val="100"/>
        <c:noMultiLvlLbl val="0"/>
      </c:catAx>
      <c:valAx>
        <c:axId val="1643112431"/>
        <c:scaling>
          <c:orientation val="minMax"/>
        </c:scaling>
        <c:delete val="1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8854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</a:p>
        </c:rich>
      </c:tx>
      <c:layout>
        <c:manualLayout>
          <c:xMode val="edge"/>
          <c:yMode val="edge"/>
          <c:x val="0.43665450703521536"/>
          <c:y val="5.988021128756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438774708918413"/>
          <c:y val="0.1322753867342229"/>
          <c:w val="0.48562131909395279"/>
          <c:h val="0.80185638084945976"/>
        </c:manualLayout>
      </c:layout>
      <c:doughnutChart>
        <c:varyColors val="1"/>
        <c:ser>
          <c:idx val="0"/>
          <c:order val="0"/>
          <c:spPr>
            <a:solidFill>
              <a:schemeClr val="tx2"/>
            </a:solidFill>
          </c:spPr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D7-4498-8D78-0817D9BFA9F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5B-4E09-931D-92855CA463C2}"/>
              </c:ext>
            </c:extLst>
          </c:dPt>
          <c:val>
            <c:numRef>
              <c:f>'QA Score'!$AC$40:$AC$41</c:f>
              <c:numCache>
                <c:formatCode>0.00%</c:formatCode>
                <c:ptCount val="2"/>
                <c:pt idx="0">
                  <c:v>0.84013169398907117</c:v>
                </c:pt>
                <c:pt idx="1">
                  <c:v>0.15986830601092883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B-4E09-931D-92855CA46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Productivity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12700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tx2"/>
            </a:solidFill>
            <a:ln w="12700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Productivity!$J$51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2"/>
              </a:solidFill>
              <a:ln w="12700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Productivity!$I$52:$I$82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Productivity!$J$52:$J$82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B-4112-B3E5-4AD63E2D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337359"/>
        <c:axId val="1896840015"/>
      </c:lineChart>
      <c:catAx>
        <c:axId val="1978337359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840015"/>
        <c:crosses val="autoZero"/>
        <c:auto val="1"/>
        <c:lblAlgn val="ctr"/>
        <c:lblOffset val="100"/>
        <c:noMultiLvlLbl val="0"/>
      </c:catAx>
      <c:valAx>
        <c:axId val="1896840015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Assigned Task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solidFill>
              <a:schemeClr val="tx1">
                <a:lumMod val="75000"/>
                <a:lumOff val="2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Productivity!$J$119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cat>
            <c:strRef>
              <c:f>Productivity!$I$120:$I$150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Productivity!$J$120:$J$150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E-4A4B-AAF2-1392B9361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axId val="31205935"/>
        <c:axId val="1957403551"/>
      </c:areaChart>
      <c:catAx>
        <c:axId val="3120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403551"/>
        <c:crosses val="autoZero"/>
        <c:auto val="1"/>
        <c:lblAlgn val="ctr"/>
        <c:lblOffset val="100"/>
        <c:noMultiLvlLbl val="0"/>
      </c:catAx>
      <c:valAx>
        <c:axId val="19574035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5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Average Productivity vs Daily Assigned Task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Productivity!$S$54</c:f>
              <c:strCache>
                <c:ptCount val="1"/>
                <c:pt idx="0">
                  <c:v>Sum of Assigned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Productivity!$S$55:$S$85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01-4554-904D-348B366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087"/>
        <c:axId val="1972796847"/>
      </c:areaChart>
      <c:lineChart>
        <c:grouping val="stacked"/>
        <c:varyColors val="0"/>
        <c:ser>
          <c:idx val="0"/>
          <c:order val="0"/>
          <c:tx>
            <c:strRef>
              <c:f>Productivity!$R$54</c:f>
              <c:strCache>
                <c:ptCount val="1"/>
                <c:pt idx="0">
                  <c:v>Average of Productivity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Productivity!$R$55:$R$85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1-4554-904D-348B366AA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9119"/>
        <c:axId val="1972793967"/>
      </c:lineChart>
      <c:catAx>
        <c:axId val="3199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796847"/>
        <c:crosses val="autoZero"/>
        <c:auto val="1"/>
        <c:lblAlgn val="ctr"/>
        <c:lblOffset val="100"/>
        <c:noMultiLvlLbl val="0"/>
      </c:catAx>
      <c:valAx>
        <c:axId val="1972796847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087"/>
        <c:crosses val="autoZero"/>
        <c:crossBetween val="between"/>
      </c:valAx>
      <c:valAx>
        <c:axId val="197279396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9119"/>
        <c:crosses val="max"/>
        <c:crossBetween val="between"/>
      </c:valAx>
      <c:catAx>
        <c:axId val="3199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27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</a:p>
        </c:rich>
      </c:tx>
      <c:layout>
        <c:manualLayout>
          <c:xMode val="edge"/>
          <c:yMode val="edge"/>
          <c:x val="0.37899111671412911"/>
          <c:y val="1.53452685421994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85832843936406"/>
          <c:y val="0.13345268542199487"/>
          <c:w val="0.56472540303125995"/>
          <c:h val="0.810281329923273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 cap="rnd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4A-43F6-9A39-E036A9257FA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A4A-43F6-9A39-E036A9257FA0}"/>
              </c:ext>
            </c:extLst>
          </c:dPt>
          <c:val>
            <c:numRef>
              <c:f>Productivity!$M$29:$M$30</c:f>
              <c:numCache>
                <c:formatCode>0.00%</c:formatCode>
                <c:ptCount val="2"/>
                <c:pt idx="0">
                  <c:v>0.8261443132149342</c:v>
                </c:pt>
                <c:pt idx="1">
                  <c:v>0.1738556867850658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A-43F6-9A39-E036A925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Productivity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Productivity!$S$9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E3-4152-A56B-AB6A41F9F9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Productivity!$R$10:$R$15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Productivity!$S$10:$S$15</c:f>
              <c:numCache>
                <c:formatCode>0.00%</c:formatCode>
                <c:ptCount val="5"/>
                <c:pt idx="0">
                  <c:v>0.8714924066139077</c:v>
                </c:pt>
                <c:pt idx="1">
                  <c:v>0.80546073164858956</c:v>
                </c:pt>
                <c:pt idx="2">
                  <c:v>0.86811740922582459</c:v>
                </c:pt>
                <c:pt idx="3">
                  <c:v>0.71536731490444017</c:v>
                </c:pt>
                <c:pt idx="4">
                  <c:v>0.80631727569210287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3-4152-A56B-AB6A41F9F9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2397039"/>
        <c:axId val="1762114703"/>
      </c:barChart>
      <c:catAx>
        <c:axId val="189239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114703"/>
        <c:crosses val="autoZero"/>
        <c:auto val="1"/>
        <c:lblAlgn val="ctr"/>
        <c:lblOffset val="100"/>
        <c:noMultiLvlLbl val="0"/>
      </c:catAx>
      <c:valAx>
        <c:axId val="1762114703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239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</a:t>
            </a:r>
            <a:r>
              <a:rPr lang="en-US" baseline="0"/>
              <a:t> CSAT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CSAT!$O$8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39C-49A9-94F1-FCE863F1C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CSAT!$N$9:$N$13</c:f>
              <c:strCache>
                <c:ptCount val="4"/>
                <c:pt idx="0">
                  <c:v>han.oriz.24</c:v>
                </c:pt>
                <c:pt idx="1">
                  <c:v>hir.kame.31</c:v>
                </c:pt>
                <c:pt idx="2">
                  <c:v>kig.imaz.62</c:v>
                </c:pt>
                <c:pt idx="3">
                  <c:v>oka.koch.55</c:v>
                </c:pt>
              </c:strCache>
            </c:strRef>
          </c:cat>
          <c:val>
            <c:numRef>
              <c:f>CSAT!$O$9:$O$13</c:f>
              <c:numCache>
                <c:formatCode>0.00</c:formatCode>
                <c:ptCount val="4"/>
                <c:pt idx="0">
                  <c:v>8.8631508678237658</c:v>
                </c:pt>
                <c:pt idx="1">
                  <c:v>8.8457943925233646</c:v>
                </c:pt>
                <c:pt idx="2">
                  <c:v>8.8566978193146415</c:v>
                </c:pt>
                <c:pt idx="3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7-4248-8D94-5BB716600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9"/>
        <c:overlap val="-17"/>
        <c:axId val="31985663"/>
        <c:axId val="1979035839"/>
      </c:barChart>
      <c:catAx>
        <c:axId val="3198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035839"/>
        <c:crosses val="autoZero"/>
        <c:auto val="1"/>
        <c:lblAlgn val="ctr"/>
        <c:lblOffset val="100"/>
        <c:noMultiLvlLbl val="0"/>
      </c:catAx>
      <c:valAx>
        <c:axId val="197903583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</a:t>
            </a:r>
            <a:r>
              <a:rPr lang="en-US" baseline="0"/>
              <a:t> CSAT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CSAT!$O$16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63-464C-AAEA-332B6DDD90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CSAT!$N$17:$N$22</c:f>
              <c:strCache>
                <c:ptCount val="5"/>
                <c:pt idx="0">
                  <c:v>Strategy</c:v>
                </c:pt>
                <c:pt idx="1">
                  <c:v>Network</c:v>
                </c:pt>
                <c:pt idx="2">
                  <c:v>HR</c:v>
                </c:pt>
                <c:pt idx="3">
                  <c:v>Health</c:v>
                </c:pt>
                <c:pt idx="4">
                  <c:v>F&amp;A</c:v>
                </c:pt>
              </c:strCache>
            </c:strRef>
          </c:cat>
          <c:val>
            <c:numRef>
              <c:f>CSAT!$O$17:$O$22</c:f>
              <c:numCache>
                <c:formatCode>0.00</c:formatCode>
                <c:ptCount val="5"/>
                <c:pt idx="0">
                  <c:v>8.8707165109034261</c:v>
                </c:pt>
                <c:pt idx="1">
                  <c:v>8.8574766355140184</c:v>
                </c:pt>
                <c:pt idx="2">
                  <c:v>8.8566978193146415</c:v>
                </c:pt>
                <c:pt idx="3">
                  <c:v>8.8457943925233646</c:v>
                </c:pt>
                <c:pt idx="4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4-496B-8576-A9F56A0C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axId val="31981023"/>
        <c:axId val="1908849327"/>
      </c:barChart>
      <c:catAx>
        <c:axId val="31981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49327"/>
        <c:crosses val="autoZero"/>
        <c:auto val="1"/>
        <c:lblAlgn val="ctr"/>
        <c:lblOffset val="100"/>
        <c:noMultiLvlLbl val="0"/>
      </c:catAx>
      <c:valAx>
        <c:axId val="190884932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accent2"/>
              </a:solidFill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[Boot.xlsm]Attendance!PivotTable3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Attendance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Attendance!$N$21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B9-4DF3-A2CF-EDC73F308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Attendance!$M$22:$M$27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Attendance!$N$22:$N$27</c:f>
              <c:numCache>
                <c:formatCode>0.00%</c:formatCode>
                <c:ptCount val="5"/>
                <c:pt idx="0">
                  <c:v>0.88209606986899558</c:v>
                </c:pt>
                <c:pt idx="1">
                  <c:v>0.88177339901477836</c:v>
                </c:pt>
                <c:pt idx="2">
                  <c:v>0.89171974522292996</c:v>
                </c:pt>
                <c:pt idx="3">
                  <c:v>0.82178217821782173</c:v>
                </c:pt>
                <c:pt idx="4">
                  <c:v>0.85185185185185186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B9-4DF3-A2CF-EDC73F308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2027434431"/>
        <c:axId val="1643076431"/>
      </c:barChart>
      <c:catAx>
        <c:axId val="2027434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76431"/>
        <c:crosses val="autoZero"/>
        <c:auto val="1"/>
        <c:lblAlgn val="ctr"/>
        <c:lblOffset val="100"/>
        <c:noMultiLvlLbl val="0"/>
      </c:catAx>
      <c:valAx>
        <c:axId val="1643076431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2743443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</a:p>
        </c:rich>
      </c:tx>
      <c:layout>
        <c:manualLayout>
          <c:xMode val="edge"/>
          <c:yMode val="edge"/>
          <c:x val="0.31970917888312739"/>
          <c:y val="8.8852265559828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85832843936406"/>
          <c:y val="0.13345268542199487"/>
          <c:w val="0.56472540303125995"/>
          <c:h val="0.8102813299232736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 cap="rnd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74-4FBC-879A-77791225101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74-4FBC-879A-77791225101F}"/>
              </c:ext>
            </c:extLst>
          </c:dPt>
          <c:val>
            <c:numRef>
              <c:f>Productivity!$M$29:$M$30</c:f>
              <c:numCache>
                <c:formatCode>0.00%</c:formatCode>
                <c:ptCount val="2"/>
                <c:pt idx="0">
                  <c:v>0.8261443132149342</c:v>
                </c:pt>
                <c:pt idx="1">
                  <c:v>0.1738556867850658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74-4FBC-879A-777912251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[Boot.xlsm]CSAT!PivotTable11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CSAT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CSAT!$O$16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91-43F5-9475-32A7A85E18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CSAT!$N$17:$N$22</c:f>
              <c:strCache>
                <c:ptCount val="5"/>
                <c:pt idx="0">
                  <c:v>Strategy</c:v>
                </c:pt>
                <c:pt idx="1">
                  <c:v>Network</c:v>
                </c:pt>
                <c:pt idx="2">
                  <c:v>HR</c:v>
                </c:pt>
                <c:pt idx="3">
                  <c:v>Health</c:v>
                </c:pt>
                <c:pt idx="4">
                  <c:v>F&amp;A</c:v>
                </c:pt>
              </c:strCache>
            </c:strRef>
          </c:cat>
          <c:val>
            <c:numRef>
              <c:f>CSAT!$O$17:$O$22</c:f>
              <c:numCache>
                <c:formatCode>0.00</c:formatCode>
                <c:ptCount val="5"/>
                <c:pt idx="0">
                  <c:v>8.8707165109034261</c:v>
                </c:pt>
                <c:pt idx="1">
                  <c:v>8.8574766355140184</c:v>
                </c:pt>
                <c:pt idx="2">
                  <c:v>8.8566978193146415</c:v>
                </c:pt>
                <c:pt idx="3">
                  <c:v>8.8457943925233646</c:v>
                </c:pt>
                <c:pt idx="4">
                  <c:v>8.0946416144746003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91-43F5-9475-32A7A85E1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axId val="31981023"/>
        <c:axId val="1908849327"/>
      </c:barChart>
      <c:catAx>
        <c:axId val="319810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49327"/>
        <c:crosses val="autoZero"/>
        <c:auto val="1"/>
        <c:lblAlgn val="ctr"/>
        <c:lblOffset val="100"/>
        <c:noMultiLvlLbl val="0"/>
      </c:catAx>
      <c:valAx>
        <c:axId val="190884932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olid"/>
              <a:miter lim="800000"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</a:p>
        </c:rich>
      </c:tx>
      <c:layout>
        <c:manualLayout>
          <c:xMode val="edge"/>
          <c:yMode val="edge"/>
          <c:x val="0.43665450703521536"/>
          <c:y val="5.988021128756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438774708918413"/>
          <c:y val="0.1322753867342229"/>
          <c:w val="0.48562131909395279"/>
          <c:h val="0.80185638084945976"/>
        </c:manualLayout>
      </c:layout>
      <c:doughnutChart>
        <c:varyColors val="1"/>
        <c:ser>
          <c:idx val="0"/>
          <c:order val="0"/>
          <c:spPr>
            <a:solidFill>
              <a:schemeClr val="tx2"/>
            </a:solidFill>
          </c:spPr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3B5-4E9C-8920-870E519D5F2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3B5-4E9C-8920-870E519D5F28}"/>
              </c:ext>
            </c:extLst>
          </c:dPt>
          <c:val>
            <c:numRef>
              <c:f>'QA Score'!$AC$40:$AC$41</c:f>
              <c:numCache>
                <c:formatCode>0.00%</c:formatCode>
                <c:ptCount val="2"/>
                <c:pt idx="0">
                  <c:v>0.84013169398907117</c:v>
                </c:pt>
                <c:pt idx="1">
                  <c:v>0.15986830601092883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B5-4E9C-8920-870E519D5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[Boot.xlsm]QA Score!PivotTable3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Quality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'QA Score'!$X$16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8F8-4296-BDE3-5555A23B9012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8F8-4296-BDE3-5555A23B90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'QA Score'!$W$17:$W$22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'QA Score'!$X$17:$X$22</c:f>
              <c:numCache>
                <c:formatCode>0.00%</c:formatCode>
                <c:ptCount val="5"/>
                <c:pt idx="0">
                  <c:v>0.88330418943533595</c:v>
                </c:pt>
                <c:pt idx="1">
                  <c:v>0.88130327868852298</c:v>
                </c:pt>
                <c:pt idx="2">
                  <c:v>0.74944808743169411</c:v>
                </c:pt>
                <c:pt idx="3">
                  <c:v>0.75118442622950854</c:v>
                </c:pt>
                <c:pt idx="4">
                  <c:v>0.90078688524590211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F8-4296-BDE3-5555A23B9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27"/>
        <c:axId val="1488549567"/>
        <c:axId val="1643112431"/>
      </c:barChart>
      <c:catAx>
        <c:axId val="148854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12431"/>
        <c:crosses val="autoZero"/>
        <c:auto val="1"/>
        <c:lblAlgn val="ctr"/>
        <c:lblOffset val="100"/>
        <c:noMultiLvlLbl val="0"/>
      </c:catAx>
      <c:valAx>
        <c:axId val="1643112431"/>
        <c:scaling>
          <c:orientation val="minMax"/>
        </c:scaling>
        <c:delete val="1"/>
        <c:axPos val="l"/>
        <c:majorGridlines>
          <c:spPr>
            <a:ln w="6350" cap="flat" cmpd="sng" algn="ctr">
              <a:noFill/>
              <a:prstDash val="solid"/>
              <a:miter lim="800000"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88549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  <a:r>
              <a:rPr lang="en-US" baseline="0"/>
              <a:t>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2"/>
            </a:solidFill>
            <a:ln w="31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Productivity!$S$54</c:f>
              <c:strCache>
                <c:ptCount val="1"/>
                <c:pt idx="0">
                  <c:v>Sum of Assigned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Productivity!$S$55:$S$85</c:f>
              <c:numCache>
                <c:formatCode>General</c:formatCode>
                <c:ptCount val="30"/>
                <c:pt idx="0">
                  <c:v>2084</c:v>
                </c:pt>
                <c:pt idx="1">
                  <c:v>1900</c:v>
                </c:pt>
                <c:pt idx="2">
                  <c:v>2105</c:v>
                </c:pt>
                <c:pt idx="3">
                  <c:v>2009</c:v>
                </c:pt>
                <c:pt idx="4">
                  <c:v>1944</c:v>
                </c:pt>
                <c:pt idx="5">
                  <c:v>1968</c:v>
                </c:pt>
                <c:pt idx="6">
                  <c:v>2071</c:v>
                </c:pt>
                <c:pt idx="7">
                  <c:v>1876</c:v>
                </c:pt>
                <c:pt idx="8">
                  <c:v>2122</c:v>
                </c:pt>
                <c:pt idx="9">
                  <c:v>1957</c:v>
                </c:pt>
                <c:pt idx="10">
                  <c:v>1965</c:v>
                </c:pt>
                <c:pt idx="11">
                  <c:v>1966</c:v>
                </c:pt>
                <c:pt idx="12">
                  <c:v>1987</c:v>
                </c:pt>
                <c:pt idx="13">
                  <c:v>1984</c:v>
                </c:pt>
                <c:pt idx="14">
                  <c:v>2088</c:v>
                </c:pt>
                <c:pt idx="15">
                  <c:v>1834</c:v>
                </c:pt>
                <c:pt idx="16">
                  <c:v>2151</c:v>
                </c:pt>
                <c:pt idx="17">
                  <c:v>1890</c:v>
                </c:pt>
                <c:pt idx="18">
                  <c:v>1940</c:v>
                </c:pt>
                <c:pt idx="19">
                  <c:v>1933</c:v>
                </c:pt>
                <c:pt idx="20">
                  <c:v>2003</c:v>
                </c:pt>
                <c:pt idx="21">
                  <c:v>2510</c:v>
                </c:pt>
                <c:pt idx="22">
                  <c:v>2351</c:v>
                </c:pt>
                <c:pt idx="23">
                  <c:v>2268</c:v>
                </c:pt>
                <c:pt idx="24">
                  <c:v>2414</c:v>
                </c:pt>
                <c:pt idx="25">
                  <c:v>2434</c:v>
                </c:pt>
                <c:pt idx="26">
                  <c:v>2205</c:v>
                </c:pt>
                <c:pt idx="27">
                  <c:v>2196</c:v>
                </c:pt>
                <c:pt idx="28">
                  <c:v>2082</c:v>
                </c:pt>
                <c:pt idx="29">
                  <c:v>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3-484D-A8E9-A9C664AE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087"/>
        <c:axId val="1972796847"/>
      </c:areaChart>
      <c:lineChart>
        <c:grouping val="stacked"/>
        <c:varyColors val="0"/>
        <c:ser>
          <c:idx val="0"/>
          <c:order val="0"/>
          <c:tx>
            <c:strRef>
              <c:f>Productivity!$R$54</c:f>
              <c:strCache>
                <c:ptCount val="1"/>
                <c:pt idx="0">
                  <c:v>Average of Productivity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3175">
                <a:solidFill>
                  <a:schemeClr val="accent1"/>
                </a:solidFill>
              </a:ln>
              <a:effectLst/>
            </c:spPr>
          </c:marker>
          <c:cat>
            <c:strRef>
              <c:f>Productivity!$Q$55:$Q$85</c:f>
              <c:strCache>
                <c:ptCount val="30"/>
                <c:pt idx="0">
                  <c:v>11/01/2023</c:v>
                </c:pt>
                <c:pt idx="1">
                  <c:v>11/02/2023</c:v>
                </c:pt>
                <c:pt idx="2">
                  <c:v>11/03/2023</c:v>
                </c:pt>
                <c:pt idx="3">
                  <c:v>11/04/2023</c:v>
                </c:pt>
                <c:pt idx="4">
                  <c:v>11/05/2023</c:v>
                </c:pt>
                <c:pt idx="5">
                  <c:v>11/06/2023</c:v>
                </c:pt>
                <c:pt idx="6">
                  <c:v>11/07/2023</c:v>
                </c:pt>
                <c:pt idx="7">
                  <c:v>11/08/2023</c:v>
                </c:pt>
                <c:pt idx="8">
                  <c:v>11/09/2023</c:v>
                </c:pt>
                <c:pt idx="9">
                  <c:v>11/10/2023</c:v>
                </c:pt>
                <c:pt idx="10">
                  <c:v>11/11/2023</c:v>
                </c:pt>
                <c:pt idx="11">
                  <c:v>11/12/2023</c:v>
                </c:pt>
                <c:pt idx="12">
                  <c:v>11/13/2023</c:v>
                </c:pt>
                <c:pt idx="13">
                  <c:v>11/14/2023</c:v>
                </c:pt>
                <c:pt idx="14">
                  <c:v>11/15/2023</c:v>
                </c:pt>
                <c:pt idx="15">
                  <c:v>11/16/2023</c:v>
                </c:pt>
                <c:pt idx="16">
                  <c:v>11/17/2023</c:v>
                </c:pt>
                <c:pt idx="17">
                  <c:v>11/18/2023</c:v>
                </c:pt>
                <c:pt idx="18">
                  <c:v>11/19/2023</c:v>
                </c:pt>
                <c:pt idx="19">
                  <c:v>11/20/2023</c:v>
                </c:pt>
                <c:pt idx="20">
                  <c:v>11/21/2023</c:v>
                </c:pt>
                <c:pt idx="21">
                  <c:v>11/22/2023</c:v>
                </c:pt>
                <c:pt idx="22">
                  <c:v>11/23/2023</c:v>
                </c:pt>
                <c:pt idx="23">
                  <c:v>11/24/2023</c:v>
                </c:pt>
                <c:pt idx="24">
                  <c:v>11/25/2023</c:v>
                </c:pt>
                <c:pt idx="25">
                  <c:v>11/26/2023</c:v>
                </c:pt>
                <c:pt idx="26">
                  <c:v>11/27/2023</c:v>
                </c:pt>
                <c:pt idx="27">
                  <c:v>11/28/2023</c:v>
                </c:pt>
                <c:pt idx="28">
                  <c:v>11/29/2023</c:v>
                </c:pt>
                <c:pt idx="29">
                  <c:v>11/30/2023</c:v>
                </c:pt>
              </c:strCache>
            </c:strRef>
          </c:cat>
          <c:val>
            <c:numRef>
              <c:f>Productivity!$R$55:$R$85</c:f>
              <c:numCache>
                <c:formatCode>0.00%</c:formatCode>
                <c:ptCount val="30"/>
                <c:pt idx="0">
                  <c:v>0.74664820535976439</c:v>
                </c:pt>
                <c:pt idx="1">
                  <c:v>0.96212132494630431</c:v>
                </c:pt>
                <c:pt idx="2">
                  <c:v>0.73464912056041942</c:v>
                </c:pt>
                <c:pt idx="3">
                  <c:v>0.89097846219658505</c:v>
                </c:pt>
                <c:pt idx="4">
                  <c:v>0.90731961995341903</c:v>
                </c:pt>
                <c:pt idx="5">
                  <c:v>0.9578470154725871</c:v>
                </c:pt>
                <c:pt idx="6">
                  <c:v>0.89400361583333554</c:v>
                </c:pt>
                <c:pt idx="7">
                  <c:v>0.80117676601445464</c:v>
                </c:pt>
                <c:pt idx="8">
                  <c:v>0.77052449967928205</c:v>
                </c:pt>
                <c:pt idx="9">
                  <c:v>0.80782479170580235</c:v>
                </c:pt>
                <c:pt idx="10">
                  <c:v>0.89004036458274172</c:v>
                </c:pt>
                <c:pt idx="11">
                  <c:v>0.92091287456670645</c:v>
                </c:pt>
                <c:pt idx="12">
                  <c:v>0.89318520172393057</c:v>
                </c:pt>
                <c:pt idx="13">
                  <c:v>0.65828529732637253</c:v>
                </c:pt>
                <c:pt idx="14">
                  <c:v>0.73253227188926551</c:v>
                </c:pt>
                <c:pt idx="15">
                  <c:v>0.75574374182272497</c:v>
                </c:pt>
                <c:pt idx="16">
                  <c:v>0.77642344847169587</c:v>
                </c:pt>
                <c:pt idx="17">
                  <c:v>0.89801897710206469</c:v>
                </c:pt>
                <c:pt idx="18">
                  <c:v>0.99342983312513455</c:v>
                </c:pt>
                <c:pt idx="19">
                  <c:v>0.63713618332834221</c:v>
                </c:pt>
                <c:pt idx="20">
                  <c:v>0.87094441690322233</c:v>
                </c:pt>
                <c:pt idx="21">
                  <c:v>0.67610428403051681</c:v>
                </c:pt>
                <c:pt idx="22">
                  <c:v>0.83017437011622719</c:v>
                </c:pt>
                <c:pt idx="23">
                  <c:v>0.96360295548494534</c:v>
                </c:pt>
                <c:pt idx="24">
                  <c:v>0.61502821580157752</c:v>
                </c:pt>
                <c:pt idx="25">
                  <c:v>0.80829452401293567</c:v>
                </c:pt>
                <c:pt idx="26">
                  <c:v>0.78402883072759399</c:v>
                </c:pt>
                <c:pt idx="27">
                  <c:v>0.8600652549953266</c:v>
                </c:pt>
                <c:pt idx="28">
                  <c:v>0.84765140742200917</c:v>
                </c:pt>
                <c:pt idx="29">
                  <c:v>0.94712169661723766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3-484D-A8E9-A9C664AE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9119"/>
        <c:axId val="1972793967"/>
      </c:lineChart>
      <c:catAx>
        <c:axId val="31993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2796847"/>
        <c:crosses val="autoZero"/>
        <c:auto val="1"/>
        <c:lblAlgn val="ctr"/>
        <c:lblOffset val="100"/>
        <c:noMultiLvlLbl val="0"/>
      </c:catAx>
      <c:valAx>
        <c:axId val="1972796847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087"/>
        <c:crosses val="autoZero"/>
        <c:crossBetween val="between"/>
      </c:valAx>
      <c:valAx>
        <c:axId val="197279396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9119"/>
        <c:crosses val="max"/>
        <c:crossBetween val="between"/>
      </c:valAx>
      <c:catAx>
        <c:axId val="3199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27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[Boot.xlsm]Productivity!PivotTable9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Productivity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Productivity!$S$9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D6-4C62-A54E-C2CE336597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Productivity!$R$10:$R$15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Productivity!$S$10:$S$15</c:f>
              <c:numCache>
                <c:formatCode>0.00%</c:formatCode>
                <c:ptCount val="5"/>
                <c:pt idx="0">
                  <c:v>0.8714924066139077</c:v>
                </c:pt>
                <c:pt idx="1">
                  <c:v>0.80546073164858956</c:v>
                </c:pt>
                <c:pt idx="2">
                  <c:v>0.86811740922582459</c:v>
                </c:pt>
                <c:pt idx="3">
                  <c:v>0.71536731490444017</c:v>
                </c:pt>
                <c:pt idx="4">
                  <c:v>0.80631727569210287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D6-4C62-A54E-C2CE336597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2397039"/>
        <c:axId val="1762114703"/>
      </c:barChart>
      <c:catAx>
        <c:axId val="189239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114703"/>
        <c:crosses val="autoZero"/>
        <c:auto val="1"/>
        <c:lblAlgn val="ctr"/>
        <c:lblOffset val="100"/>
        <c:noMultiLvlLbl val="0"/>
      </c:catAx>
      <c:valAx>
        <c:axId val="1762114703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89239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[Boot.xlsm]Attendance!PivotTable3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Attendance</a:t>
            </a:r>
            <a:r>
              <a:rPr lang="en-US" baseline="0"/>
              <a:t>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Attendance!$N$21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25-4710-8DA0-DFCC41AC42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Attendance!$M$22:$M$27</c:f>
              <c:strCache>
                <c:ptCount val="5"/>
                <c:pt idx="0">
                  <c:v>F&amp;A</c:v>
                </c:pt>
                <c:pt idx="1">
                  <c:v>Health</c:v>
                </c:pt>
                <c:pt idx="2">
                  <c:v>HR</c:v>
                </c:pt>
                <c:pt idx="3">
                  <c:v>Network</c:v>
                </c:pt>
                <c:pt idx="4">
                  <c:v>Strategy</c:v>
                </c:pt>
              </c:strCache>
            </c:strRef>
          </c:cat>
          <c:val>
            <c:numRef>
              <c:f>Attendance!$N$22:$N$27</c:f>
              <c:numCache>
                <c:formatCode>0.00%</c:formatCode>
                <c:ptCount val="5"/>
                <c:pt idx="0">
                  <c:v>0.88209606986899558</c:v>
                </c:pt>
                <c:pt idx="1">
                  <c:v>0.88177339901477836</c:v>
                </c:pt>
                <c:pt idx="2">
                  <c:v>0.89171974522292996</c:v>
                </c:pt>
                <c:pt idx="3">
                  <c:v>0.82178217821782173</c:v>
                </c:pt>
                <c:pt idx="4">
                  <c:v>0.85185185185185186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25-4710-8DA0-DFCC41AC42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7"/>
        <c:axId val="2027434431"/>
        <c:axId val="1643076431"/>
      </c:barChart>
      <c:catAx>
        <c:axId val="2027434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76431"/>
        <c:crosses val="autoZero"/>
        <c:auto val="1"/>
        <c:lblAlgn val="ctr"/>
        <c:lblOffset val="100"/>
        <c:noMultiLvlLbl val="0"/>
      </c:catAx>
      <c:valAx>
        <c:axId val="1643076431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274344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QA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QA Scores</a:t>
          </a:r>
        </a:p>
      </cx:txPr>
    </cx:title>
    <cx:plotArea>
      <cx:plotAreaRegion>
        <cx:plotSurface>
          <cx:spPr>
            <a:ln w="3175"/>
          </cx:spPr>
        </cx:plotSurface>
        <cx:series layoutId="clusteredColumn" uniqueId="{0CB17621-D06D-4DD9-8640-184896F31EBE}">
          <cx:tx>
            <cx:txData>
              <cx:f>_xlchart.v1.0</cx:f>
              <cx:v>QA Score</cx:v>
            </cx:txData>
          </cx:tx>
          <cx:spPr>
            <a:solidFill>
              <a:schemeClr val="tx2"/>
            </a:solidFill>
            <a:ln w="3175">
              <a:solidFill>
                <a:schemeClr val="tx1"/>
              </a:solidFill>
            </a:ln>
          </cx:spPr>
          <cx:dataId val="0"/>
          <cx:layoutPr>
            <cx:binning intervalClosed="r">
              <cx:binSize val="0.040000000000000008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solidFill>
        <a:srgbClr val="FFC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Qaulity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Qaulity Distribution</a:t>
          </a:r>
        </a:p>
      </cx:txPr>
    </cx:title>
    <cx:plotArea>
      <cx:plotAreaRegion>
        <cx:plotSurface>
          <cx:spPr>
            <a:ln w="3175"/>
          </cx:spPr>
        </cx:plotSurface>
        <cx:series layoutId="clusteredColumn" uniqueId="{0CB17621-D06D-4DD9-8640-184896F31EBE}">
          <cx:tx>
            <cx:txData>
              <cx:f>_xlchart.v1.2</cx:f>
              <cx:v>QA Score</cx:v>
            </cx:txData>
          </cx:tx>
          <cx:spPr>
            <a:solidFill>
              <a:schemeClr val="tx2"/>
            </a:solidFill>
            <a:ln w="3175">
              <a:solidFill>
                <a:schemeClr val="tx1"/>
              </a:solidFill>
            </a:ln>
          </cx:spPr>
          <cx:dataId val="0"/>
          <cx:layoutPr>
            <cx:binning intervalClosed="r">
              <cx:binSize val="0.040000000000000008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microsoft.com/office/2014/relationships/chartEx" Target="../charts/chartEx2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26893</xdr:rowOff>
    </xdr:from>
    <xdr:to>
      <xdr:col>6</xdr:col>
      <xdr:colOff>523987</xdr:colOff>
      <xdr:row>2</xdr:row>
      <xdr:rowOff>161365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D7DCBE-A78F-494F-B478-E46CA8226D98}"/>
            </a:ext>
          </a:extLst>
        </xdr:cNvPr>
        <xdr:cNvSpPr/>
      </xdr:nvSpPr>
      <xdr:spPr>
        <a:xfrm>
          <a:off x="0" y="26893"/>
          <a:ext cx="5844540" cy="484992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solidFill>
                <a:schemeClr val="bg1"/>
              </a:solidFill>
              <a:latin typeface="Graphik" panose="020B0503030202060203" pitchFamily="34" charset="0"/>
            </a:rPr>
            <a:t> EXCEL COURSE</a:t>
          </a:r>
        </a:p>
      </xdr:txBody>
    </xdr:sp>
    <xdr:clientData/>
  </xdr:twoCellAnchor>
  <xdr:twoCellAnchor editAs="absolute">
    <xdr:from>
      <xdr:col>0</xdr:col>
      <xdr:colOff>867565</xdr:colOff>
      <xdr:row>0</xdr:row>
      <xdr:rowOff>0</xdr:rowOff>
    </xdr:from>
    <xdr:to>
      <xdr:col>1</xdr:col>
      <xdr:colOff>263531</xdr:colOff>
      <xdr:row>2</xdr:row>
      <xdr:rowOff>168134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EAB2FC4-761F-401C-A11A-6F9E5BA9BCD0}"/>
            </a:ext>
            <a:ext uri="{147F2762-F138-4A5C-976F-8EAC2B608ADB}">
              <a16:predDERef xmlns:a16="http://schemas.microsoft.com/office/drawing/2014/main" pred="{66D7DCBE-A78F-494F-B478-E46CA8226D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4" t="19869" r="33922" b="26448"/>
        <a:stretch/>
      </xdr:blipFill>
      <xdr:spPr>
        <a:xfrm>
          <a:off x="867565" y="0"/>
          <a:ext cx="538966" cy="518654"/>
        </a:xfrm>
        <a:prstGeom prst="rect">
          <a:avLst/>
        </a:prstGeom>
        <a:effectLst>
          <a:softEdge rad="127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860424</xdr:colOff>
      <xdr:row>41</xdr:row>
      <xdr:rowOff>3174</xdr:rowOff>
    </xdr:from>
    <xdr:to>
      <xdr:col>23</xdr:col>
      <xdr:colOff>12699</xdr:colOff>
      <xdr:row>58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F8EFC76-282B-066E-C8E9-E3EDA30F7C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03374" y="7559674"/>
              <a:ext cx="4572000" cy="32956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27</xdr:col>
      <xdr:colOff>854074</xdr:colOff>
      <xdr:row>22</xdr:row>
      <xdr:rowOff>158750</xdr:rowOff>
    </xdr:from>
    <xdr:to>
      <xdr:col>32</xdr:col>
      <xdr:colOff>857250</xdr:colOff>
      <xdr:row>38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DB45CA-B5CD-0CE2-A106-D1E774048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854075</xdr:colOff>
      <xdr:row>42</xdr:row>
      <xdr:rowOff>6349</xdr:rowOff>
    </xdr:from>
    <xdr:to>
      <xdr:col>31</xdr:col>
      <xdr:colOff>501650</xdr:colOff>
      <xdr:row>53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2383E6-7B0D-B065-9963-79FBD2E49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444500</xdr:colOff>
      <xdr:row>42</xdr:row>
      <xdr:rowOff>101600</xdr:rowOff>
    </xdr:from>
    <xdr:to>
      <xdr:col>34</xdr:col>
      <xdr:colOff>635000</xdr:colOff>
      <xdr:row>45</xdr:row>
      <xdr:rowOff>88900</xdr:rowOff>
    </xdr:to>
    <xdr:sp macro="" textlink="$AC$40">
      <xdr:nvSpPr>
        <xdr:cNvPr id="3" name="TextBox 2">
          <a:extLst>
            <a:ext uri="{FF2B5EF4-FFF2-40B4-BE49-F238E27FC236}">
              <a16:creationId xmlns:a16="http://schemas.microsoft.com/office/drawing/2014/main" id="{AD61D9D6-98D6-442D-53A8-6F37D801E45D}"/>
            </a:ext>
          </a:extLst>
        </xdr:cNvPr>
        <xdr:cNvSpPr txBox="1"/>
      </xdr:nvSpPr>
      <xdr:spPr>
        <a:xfrm>
          <a:off x="24803100" y="7569200"/>
          <a:ext cx="1511300" cy="52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E8EDEC7-E6EB-4BC1-AD31-6B54C54724B7}" type="TxLink">
            <a:rPr lang="en-US" sz="1100" b="0" i="0" u="none" strike="noStrike">
              <a:solidFill>
                <a:srgbClr val="000000"/>
              </a:solidFill>
              <a:latin typeface="Graphik"/>
            </a:rPr>
            <a:pPr/>
            <a:t>84.01%</a:t>
          </a:fld>
          <a:endParaRPr lang="en-PH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0.33817</cdr:x>
      <cdr:y>0.40419</cdr:y>
    </cdr:from>
    <cdr:to>
      <cdr:x>0.68087</cdr:x>
      <cdr:y>0.58084</cdr:y>
    </cdr:to>
    <cdr:sp macro="" textlink="'QA Score'!$AC$4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11B4F3-F30A-08ED-5DCC-19669A86A0C4}"/>
            </a:ext>
          </a:extLst>
        </cdr:cNvPr>
        <cdr:cNvSpPr txBox="1"/>
      </cdr:nvSpPr>
      <cdr:spPr>
        <a:xfrm xmlns:a="http://schemas.openxmlformats.org/drawingml/2006/main">
          <a:off x="1184275" y="857251"/>
          <a:ext cx="1200150" cy="374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4D9335E-3625-4B2A-ABF1-C7A2C546A6E8}" type="TxLink">
            <a:rPr lang="en-US" sz="2000" b="1" i="0" u="none" strike="noStrike">
              <a:solidFill>
                <a:srgbClr val="000000"/>
              </a:solidFill>
              <a:latin typeface="Graphik"/>
            </a:rPr>
            <a:pPr algn="ctr"/>
            <a:t>84.01%</a:t>
          </a:fld>
          <a:endParaRPr lang="en-US" sz="20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415925</xdr:colOff>
      <xdr:row>53</xdr:row>
      <xdr:rowOff>12700</xdr:rowOff>
    </xdr:from>
    <xdr:to>
      <xdr:col>15</xdr:col>
      <xdr:colOff>812801</xdr:colOff>
      <xdr:row>71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C62D9E-08EC-1763-31B3-5BBF85406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400050</xdr:colOff>
      <xdr:row>73</xdr:row>
      <xdr:rowOff>19050</xdr:rowOff>
    </xdr:from>
    <xdr:to>
      <xdr:col>15</xdr:col>
      <xdr:colOff>793750</xdr:colOff>
      <xdr:row>92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1B36E4-1A8A-021C-718B-3380158C9B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56</xdr:row>
      <xdr:rowOff>152400</xdr:rowOff>
    </xdr:from>
    <xdr:to>
      <xdr:col>14</xdr:col>
      <xdr:colOff>1073150</xdr:colOff>
      <xdr:row>62</xdr:row>
      <xdr:rowOff>146050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386F013-56C0-1EB8-57FD-5C4BF21A3861}"/>
            </a:ext>
          </a:extLst>
        </xdr:cNvPr>
        <xdr:cNvSpPr/>
      </xdr:nvSpPr>
      <xdr:spPr>
        <a:xfrm>
          <a:off x="13995400" y="10109200"/>
          <a:ext cx="1543050" cy="1060450"/>
        </a:xfrm>
        <a:prstGeom prst="round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854074</xdr:colOff>
      <xdr:row>53</xdr:row>
      <xdr:rowOff>19050</xdr:rowOff>
    </xdr:from>
    <xdr:to>
      <xdr:col>27</xdr:col>
      <xdr:colOff>19050</xdr:colOff>
      <xdr:row>76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E96B28-DF6C-A343-A01A-DA118BA40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558801</xdr:colOff>
      <xdr:row>31</xdr:row>
      <xdr:rowOff>19050</xdr:rowOff>
    </xdr:from>
    <xdr:to>
      <xdr:col>13</xdr:col>
      <xdr:colOff>463550</xdr:colOff>
      <xdr:row>45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09123C-6FC8-4CB5-6895-F22F11EDD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1007583</xdr:colOff>
      <xdr:row>16</xdr:row>
      <xdr:rowOff>169995</xdr:rowOff>
    </xdr:from>
    <xdr:to>
      <xdr:col>21</xdr:col>
      <xdr:colOff>864517</xdr:colOff>
      <xdr:row>33</xdr:row>
      <xdr:rowOff>168313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F20F25-99AC-F77D-5DC1-F6534D70E0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0.35044</cdr:x>
      <cdr:y>0.44246</cdr:y>
    </cdr:from>
    <cdr:to>
      <cdr:x>0.66372</cdr:x>
      <cdr:y>0.60358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5D66C0-F509-8584-03BE-792DF38AD427}"/>
            </a:ext>
          </a:extLst>
        </cdr:cNvPr>
        <cdr:cNvSpPr txBox="1"/>
      </cdr:nvSpPr>
      <cdr:spPr>
        <a:xfrm xmlns:a="http://schemas.openxmlformats.org/drawingml/2006/main">
          <a:off x="1257299" y="1098550"/>
          <a:ext cx="1123950" cy="400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0.36991</cdr:x>
      <cdr:y>0.42711</cdr:y>
    </cdr:from>
    <cdr:to>
      <cdr:x>0.64602</cdr:x>
      <cdr:y>0.6087</cdr:y>
    </cdr:to>
    <cdr:sp macro="" textlink="Productivity!$M$2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B38541B-ABE1-DF45-0AB7-C646365C9CA1}"/>
            </a:ext>
          </a:extLst>
        </cdr:cNvPr>
        <cdr:cNvSpPr txBox="1"/>
      </cdr:nvSpPr>
      <cdr:spPr>
        <a:xfrm xmlns:a="http://schemas.openxmlformats.org/drawingml/2006/main">
          <a:off x="1327149" y="1060450"/>
          <a:ext cx="990600" cy="450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76AB6D4-67FB-4D7C-A03C-C82A47CAE93D}" type="TxLink">
            <a:rPr lang="en-US" sz="1600" b="1" i="0" u="none" strike="noStrike">
              <a:solidFill>
                <a:srgbClr val="000000"/>
              </a:solidFill>
              <a:latin typeface="Graphik"/>
            </a:rPr>
            <a:pPr algn="ctr"/>
            <a:t>82.61%</a:t>
          </a:fld>
          <a:endParaRPr lang="en-US" sz="16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9524</xdr:colOff>
      <xdr:row>13</xdr:row>
      <xdr:rowOff>19050</xdr:rowOff>
    </xdr:from>
    <xdr:to>
      <xdr:col>21</xdr:col>
      <xdr:colOff>857249</xdr:colOff>
      <xdr:row>30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FFC25-5C3E-35D3-58B4-32B053105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</xdr:colOff>
      <xdr:row>33</xdr:row>
      <xdr:rowOff>12700</xdr:rowOff>
    </xdr:from>
    <xdr:to>
      <xdr:col>22</xdr:col>
      <xdr:colOff>25400</xdr:colOff>
      <xdr:row>49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46E2C4-9300-2CC9-F7BC-644CAFD74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31750</xdr:colOff>
      <xdr:row>64</xdr:row>
      <xdr:rowOff>6350</xdr:rowOff>
    </xdr:from>
    <xdr:to>
      <xdr:col>19</xdr:col>
      <xdr:colOff>31750</xdr:colOff>
      <xdr:row>69</xdr:row>
      <xdr:rowOff>6350</xdr:rowOff>
    </xdr:to>
    <xdr:sp macro="" textlink="$O$72">
      <xdr:nvSpPr>
        <xdr:cNvPr id="4" name="TextBox 3">
          <a:extLst>
            <a:ext uri="{FF2B5EF4-FFF2-40B4-BE49-F238E27FC236}">
              <a16:creationId xmlns:a16="http://schemas.microsoft.com/office/drawing/2014/main" id="{824F58B3-EA7B-0B93-8FA9-6B05B726CF79}"/>
            </a:ext>
          </a:extLst>
        </xdr:cNvPr>
        <xdr:cNvSpPr txBox="1"/>
      </xdr:nvSpPr>
      <xdr:spPr>
        <a:xfrm>
          <a:off x="17240250" y="11385550"/>
          <a:ext cx="2590800" cy="8890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4C634C-39BB-4605-8B21-739141D9E4BC}" type="TxLink">
            <a:rPr lang="en-US" sz="3200" b="1" i="0" u="none" strike="noStrike">
              <a:solidFill>
                <a:schemeClr val="bg1"/>
              </a:solidFill>
              <a:latin typeface="Graphik"/>
            </a:rPr>
            <a:pPr algn="ctr"/>
            <a:t>8.67</a:t>
          </a:fld>
          <a:endParaRPr lang="en-US" sz="60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822324</xdr:colOff>
      <xdr:row>18</xdr:row>
      <xdr:rowOff>12700</xdr:rowOff>
    </xdr:from>
    <xdr:to>
      <xdr:col>24</xdr:col>
      <xdr:colOff>812799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631A75-4939-0E6D-1F17-F37278B98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12700</xdr:colOff>
      <xdr:row>37</xdr:row>
      <xdr:rowOff>19050</xdr:rowOff>
    </xdr:from>
    <xdr:to>
      <xdr:col>21</xdr:col>
      <xdr:colOff>755650</xdr:colOff>
      <xdr:row>41</xdr:row>
      <xdr:rowOff>6350</xdr:rowOff>
    </xdr:to>
    <xdr:sp macro="" textlink="$T$36">
      <xdr:nvSpPr>
        <xdr:cNvPr id="3" name="Rectangle 2">
          <a:extLst>
            <a:ext uri="{FF2B5EF4-FFF2-40B4-BE49-F238E27FC236}">
              <a16:creationId xmlns:a16="http://schemas.microsoft.com/office/drawing/2014/main" id="{9C2C8A40-7900-C4A1-E748-CED80C4F623D}"/>
            </a:ext>
          </a:extLst>
        </xdr:cNvPr>
        <xdr:cNvSpPr/>
      </xdr:nvSpPr>
      <xdr:spPr>
        <a:xfrm>
          <a:off x="20631150" y="6597650"/>
          <a:ext cx="2393950" cy="69850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6F89B44-D26E-4555-BE9A-FDAEB77E55FA}" type="TxLink">
            <a:rPr lang="en-US" sz="2400" b="1" i="0" u="none" strike="noStrike">
              <a:solidFill>
                <a:schemeClr val="bg1"/>
              </a:solidFill>
              <a:latin typeface="+mn-lt"/>
            </a:rPr>
            <a:pPr algn="ctr"/>
            <a:t>87.29%</a:t>
          </a:fld>
          <a:endParaRPr lang="en-US" sz="2400" b="1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34925</xdr:rowOff>
    </xdr:from>
    <xdr:to>
      <xdr:col>10</xdr:col>
      <xdr:colOff>648120</xdr:colOff>
      <xdr:row>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9E0BC0-129E-9ED4-B753-5107463DF07A}"/>
            </a:ext>
          </a:extLst>
        </xdr:cNvPr>
        <xdr:cNvSpPr txBox="1"/>
      </xdr:nvSpPr>
      <xdr:spPr>
        <a:xfrm>
          <a:off x="19051" y="34925"/>
          <a:ext cx="7458314" cy="69664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3600" b="1" cap="all">
              <a:latin typeface="Aharoni" panose="020F0502020204030204" pitchFamily="2" charset="-79"/>
              <a:cs typeface="Aharoni" panose="020F0502020204030204" pitchFamily="2" charset="-79"/>
            </a:rPr>
            <a:t>PROJECT</a:t>
          </a:r>
          <a:r>
            <a:rPr lang="en-US" sz="3600" b="1" cap="all" baseline="0">
              <a:latin typeface="Aharoni" panose="020F0502020204030204" pitchFamily="2" charset="-79"/>
              <a:cs typeface="Aharoni" panose="020F0502020204030204" pitchFamily="2" charset="-79"/>
            </a:rPr>
            <a:t> samurai</a:t>
          </a:r>
          <a:endParaRPr lang="en-US" sz="3600" b="1" cap="all">
            <a:latin typeface="Aharoni" panose="020F0502020204030204" pitchFamily="2" charset="-79"/>
            <a:cs typeface="Aharoni" panose="020F0502020204030204" pitchFamily="2" charset="-79"/>
          </a:endParaRPr>
        </a:p>
      </xdr:txBody>
    </xdr:sp>
    <xdr:clientData/>
  </xdr:twoCellAnchor>
  <xdr:twoCellAnchor>
    <xdr:from>
      <xdr:col>4</xdr:col>
      <xdr:colOff>158750</xdr:colOff>
      <xdr:row>4</xdr:row>
      <xdr:rowOff>25400</xdr:rowOff>
    </xdr:from>
    <xdr:to>
      <xdr:col>6</xdr:col>
      <xdr:colOff>488950</xdr:colOff>
      <xdr:row>6</xdr:row>
      <xdr:rowOff>63500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825D25E-3632-92FC-A1EB-7A68CCE717F5}"/>
            </a:ext>
          </a:extLst>
        </xdr:cNvPr>
        <xdr:cNvSpPr txBox="1"/>
      </xdr:nvSpPr>
      <xdr:spPr>
        <a:xfrm>
          <a:off x="3613150" y="736600"/>
          <a:ext cx="2057400" cy="3937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800" b="1" cap="all">
              <a:latin typeface="+mn-lt"/>
              <a:cs typeface="Aharoni" panose="020F0502020204030204" pitchFamily="2" charset="-79"/>
            </a:rPr>
            <a:t>NOVEMEBER</a:t>
          </a:r>
          <a:r>
            <a:rPr lang="en-US" sz="1800" b="1" cap="all" baseline="0">
              <a:latin typeface="+mn-lt"/>
              <a:cs typeface="Aharoni" panose="020F0502020204030204" pitchFamily="2" charset="-79"/>
            </a:rPr>
            <a:t> 2023</a:t>
          </a:r>
          <a:endParaRPr lang="en-US" sz="16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341120</xdr:colOff>
      <xdr:row>9</xdr:row>
      <xdr:rowOff>149225</xdr:rowOff>
    </xdr:from>
    <xdr:to>
      <xdr:col>10</xdr:col>
      <xdr:colOff>670928</xdr:colOff>
      <xdr:row>20</xdr:row>
      <xdr:rowOff>149860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3BC3722-CE54-4312-A791-5535949ADA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21592" y="1826583"/>
              <a:ext cx="2378581" cy="19775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76201</xdr:colOff>
      <xdr:row>21</xdr:row>
      <xdr:rowOff>130175</xdr:rowOff>
    </xdr:from>
    <xdr:to>
      <xdr:col>3</xdr:col>
      <xdr:colOff>487808</xdr:colOff>
      <xdr:row>32</xdr:row>
      <xdr:rowOff>143510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604D88-D727-4C17-85F4-E1B6EB5C5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606425</xdr:colOff>
      <xdr:row>33</xdr:row>
      <xdr:rowOff>95250</xdr:rowOff>
    </xdr:from>
    <xdr:to>
      <xdr:col>7</xdr:col>
      <xdr:colOff>148082</xdr:colOff>
      <xdr:row>44</xdr:row>
      <xdr:rowOff>108585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7A70A1-335E-4C5C-B1AF-E5025180F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73025</xdr:colOff>
      <xdr:row>9</xdr:row>
      <xdr:rowOff>149225</xdr:rowOff>
    </xdr:from>
    <xdr:to>
      <xdr:col>3</xdr:col>
      <xdr:colOff>478282</xdr:colOff>
      <xdr:row>20</xdr:row>
      <xdr:rowOff>149860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FEC48A7-B363-4E95-BA4C-40A0C4C95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603250</xdr:colOff>
      <xdr:row>9</xdr:row>
      <xdr:rowOff>142875</xdr:rowOff>
    </xdr:from>
    <xdr:to>
      <xdr:col>7</xdr:col>
      <xdr:colOff>148082</xdr:colOff>
      <xdr:row>20</xdr:row>
      <xdr:rowOff>153035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136F111-6217-4C06-ACAF-C949EC637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6</xdr:row>
      <xdr:rowOff>234950</xdr:rowOff>
    </xdr:from>
    <xdr:to>
      <xdr:col>3</xdr:col>
      <xdr:colOff>482600</xdr:colOff>
      <xdr:row>9</xdr:row>
      <xdr:rowOff>6350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CB22DD1-0488-68B1-6ADA-70E11A7D1553}"/>
            </a:ext>
          </a:extLst>
        </xdr:cNvPr>
        <xdr:cNvSpPr txBox="1"/>
      </xdr:nvSpPr>
      <xdr:spPr>
        <a:xfrm>
          <a:off x="114300" y="1301750"/>
          <a:ext cx="2959100" cy="368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600" b="1" cap="all">
              <a:latin typeface="+mn-lt"/>
              <a:cs typeface="Aharoni" panose="020F0502020204030204" pitchFamily="2" charset="-79"/>
            </a:rPr>
            <a:t>kpi's</a:t>
          </a:r>
          <a:endParaRPr lang="en-US" sz="14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3</xdr:col>
      <xdr:colOff>584200</xdr:colOff>
      <xdr:row>6</xdr:row>
      <xdr:rowOff>234950</xdr:rowOff>
    </xdr:from>
    <xdr:to>
      <xdr:col>7</xdr:col>
      <xdr:colOff>177800</xdr:colOff>
      <xdr:row>8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8FBB82C-4E35-4723-9832-6029B4D1A602}"/>
            </a:ext>
          </a:extLst>
        </xdr:cNvPr>
        <xdr:cNvSpPr txBox="1"/>
      </xdr:nvSpPr>
      <xdr:spPr>
        <a:xfrm>
          <a:off x="3175000" y="1301750"/>
          <a:ext cx="304800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600" b="1" cap="all">
              <a:latin typeface="+mn-lt"/>
              <a:cs typeface="Aharoni" panose="020F0502020204030204" pitchFamily="2" charset="-79"/>
            </a:rPr>
            <a:t>quality</a:t>
          </a:r>
          <a:r>
            <a:rPr lang="en-US" sz="1600" b="1" cap="all" baseline="0">
              <a:latin typeface="+mn-lt"/>
              <a:cs typeface="Aharoni" panose="020F0502020204030204" pitchFamily="2" charset="-79"/>
            </a:rPr>
            <a:t> summary</a:t>
          </a:r>
          <a:endParaRPr lang="en-US" sz="14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311150</xdr:colOff>
      <xdr:row>6</xdr:row>
      <xdr:rowOff>222250</xdr:rowOff>
    </xdr:from>
    <xdr:to>
      <xdr:col>10</xdr:col>
      <xdr:colOff>730250</xdr:colOff>
      <xdr:row>8</xdr:row>
      <xdr:rowOff>158750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37C4549-88D5-4C39-AA40-1E22AD4BEBEF}"/>
            </a:ext>
          </a:extLst>
        </xdr:cNvPr>
        <xdr:cNvSpPr txBox="1"/>
      </xdr:nvSpPr>
      <xdr:spPr>
        <a:xfrm>
          <a:off x="6356350" y="1289050"/>
          <a:ext cx="300990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quality</a:t>
          </a:r>
          <a:r>
            <a:rPr lang="en-US" sz="1400" b="1" cap="all" baseline="0">
              <a:latin typeface="+mn-lt"/>
              <a:cs typeface="Aharoni" panose="020F0502020204030204" pitchFamily="2" charset="-79"/>
            </a:rPr>
            <a:t> score disptribution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7</xdr:col>
      <xdr:colOff>344296</xdr:colOff>
      <xdr:row>21</xdr:row>
      <xdr:rowOff>130175</xdr:rowOff>
    </xdr:from>
    <xdr:to>
      <xdr:col>10</xdr:col>
      <xdr:colOff>670945</xdr:colOff>
      <xdr:row>32</xdr:row>
      <xdr:rowOff>149860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0586F05-0D98-4F4A-868F-0566E8C10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598681</xdr:colOff>
      <xdr:row>21</xdr:row>
      <xdr:rowOff>130175</xdr:rowOff>
    </xdr:from>
    <xdr:to>
      <xdr:col>7</xdr:col>
      <xdr:colOff>143513</xdr:colOff>
      <xdr:row>32</xdr:row>
      <xdr:rowOff>143510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00CCA6-F716-4CEF-A7C8-2D2CE012B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33</xdr:row>
      <xdr:rowOff>120650</xdr:rowOff>
    </xdr:from>
    <xdr:to>
      <xdr:col>3</xdr:col>
      <xdr:colOff>152400</xdr:colOff>
      <xdr:row>38</xdr:row>
      <xdr:rowOff>82550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CCCF271-A785-4646-B828-157E662EF8D0}"/>
            </a:ext>
          </a:extLst>
        </xdr:cNvPr>
        <xdr:cNvSpPr txBox="1"/>
      </xdr:nvSpPr>
      <xdr:spPr>
        <a:xfrm>
          <a:off x="152400" y="6051550"/>
          <a:ext cx="2590800" cy="8509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</a:rPr>
            <a:t>8.67</a:t>
          </a:r>
        </a:p>
        <a:p>
          <a:pPr algn="ctr"/>
          <a:r>
            <a:rPr lang="en-US" sz="1800" b="1">
              <a:solidFill>
                <a:schemeClr val="bg1"/>
              </a:solidFill>
            </a:rPr>
            <a:t>CSAT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339726</xdr:colOff>
      <xdr:row>33</xdr:row>
      <xdr:rowOff>95250</xdr:rowOff>
    </xdr:from>
    <xdr:to>
      <xdr:col>10</xdr:col>
      <xdr:colOff>658963</xdr:colOff>
      <xdr:row>44</xdr:row>
      <xdr:rowOff>111760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3C4F6A7-ADED-43E5-9CE0-28B346B1B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152400</xdr:colOff>
      <xdr:row>39</xdr:row>
      <xdr:rowOff>6350</xdr:rowOff>
    </xdr:from>
    <xdr:to>
      <xdr:col>3</xdr:col>
      <xdr:colOff>158750</xdr:colOff>
      <xdr:row>43</xdr:row>
      <xdr:rowOff>76200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14C9166D-98CE-4341-863F-7AE3DFB701DB}"/>
            </a:ext>
          </a:extLst>
        </xdr:cNvPr>
        <xdr:cNvSpPr/>
      </xdr:nvSpPr>
      <xdr:spPr>
        <a:xfrm>
          <a:off x="152400" y="7004050"/>
          <a:ext cx="2597150" cy="78105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+mn-lt"/>
            </a:rPr>
            <a:t>87.29</a:t>
          </a:r>
        </a:p>
        <a:p>
          <a:pPr algn="ctr"/>
          <a:r>
            <a:rPr lang="en-US" sz="1600" b="1">
              <a:solidFill>
                <a:schemeClr val="bg1"/>
              </a:solidFill>
              <a:latin typeface="+mn-lt"/>
            </a:rPr>
            <a:t>Attendance</a:t>
          </a:r>
          <a:r>
            <a:rPr lang="en-US" sz="1600" b="1" baseline="0">
              <a:solidFill>
                <a:schemeClr val="bg1"/>
              </a:solidFill>
              <a:latin typeface="+mn-lt"/>
            </a:rPr>
            <a:t> Rate</a:t>
          </a:r>
          <a:endParaRPr lang="en-US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0</xdr:col>
      <xdr:colOff>165100</xdr:colOff>
      <xdr:row>48</xdr:row>
      <xdr:rowOff>88900</xdr:rowOff>
    </xdr:from>
    <xdr:to>
      <xdr:col>1</xdr:col>
      <xdr:colOff>660400</xdr:colOff>
      <xdr:row>68</xdr:row>
      <xdr:rowOff>127000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F29B3EF-C613-4F4B-8968-5F431ABC243D}"/>
            </a:ext>
          </a:extLst>
        </xdr:cNvPr>
        <xdr:cNvSpPr txBox="1"/>
      </xdr:nvSpPr>
      <xdr:spPr>
        <a:xfrm>
          <a:off x="165100" y="8686800"/>
          <a:ext cx="1358900" cy="3594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aseline="0"/>
            <a:t>1. Project Samurai had exceeded the passing rate of 80% in terms of QA Score, CSAT, Productivity and Attendance</a:t>
          </a:r>
        </a:p>
        <a:p>
          <a:endParaRPr lang="en-US" sz="900" baseline="0"/>
        </a:p>
        <a:p>
          <a:r>
            <a:rPr lang="en-US" sz="900" baseline="0"/>
            <a:t>2. Project Samurai ended the month at 84.01%  QA Score which is above the passing rate  of 80%</a:t>
          </a:r>
        </a:p>
        <a:p>
          <a:endParaRPr lang="en-US" sz="900" baseline="0"/>
        </a:p>
        <a:p>
          <a:r>
            <a:rPr lang="en-US" sz="900" baseline="0"/>
            <a:t>3. 4 out of 5 LOBs had passed the productivity rate</a:t>
          </a:r>
        </a:p>
        <a:p>
          <a:endParaRPr lang="en-US" sz="900" baseline="0"/>
        </a:p>
        <a:p>
          <a:r>
            <a:rPr lang="en-US" sz="900" baseline="0"/>
            <a:t>4. Most of the Tenured analyst had exceeded the passing rate of 8 CSAT score.</a:t>
          </a:r>
        </a:p>
        <a:p>
          <a:endParaRPr lang="en-US" sz="900" baseline="0"/>
        </a:p>
        <a:p>
          <a:r>
            <a:rPr lang="en-US" sz="900" baseline="0"/>
            <a:t>5. All LOB's from Project Samurai have a passing attendance rate</a:t>
          </a:r>
          <a:endParaRPr lang="en-US" sz="900"/>
        </a:p>
      </xdr:txBody>
    </xdr:sp>
    <xdr:clientData/>
  </xdr:twoCellAnchor>
  <xdr:twoCellAnchor>
    <xdr:from>
      <xdr:col>4</xdr:col>
      <xdr:colOff>527050</xdr:colOff>
      <xdr:row>48</xdr:row>
      <xdr:rowOff>114300</xdr:rowOff>
    </xdr:from>
    <xdr:to>
      <xdr:col>6</xdr:col>
      <xdr:colOff>742950</xdr:colOff>
      <xdr:row>59</xdr:row>
      <xdr:rowOff>146050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134E187F-206A-41E7-A693-A5A686FD77D9}"/>
            </a:ext>
          </a:extLst>
        </xdr:cNvPr>
        <xdr:cNvSpPr txBox="1"/>
      </xdr:nvSpPr>
      <xdr:spPr>
        <a:xfrm>
          <a:off x="3981450" y="8712200"/>
          <a:ext cx="1943100" cy="198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1. Refresher Training and</a:t>
          </a:r>
          <a:r>
            <a:rPr lang="en-US" sz="900" baseline="0"/>
            <a:t> Weekly QA Huddle</a:t>
          </a:r>
          <a:endParaRPr lang="en-US" sz="900"/>
        </a:p>
        <a:p>
          <a:endParaRPr lang="en-US" sz="900"/>
        </a:p>
        <a:p>
          <a:r>
            <a:rPr lang="en-US" sz="900"/>
            <a:t>2.</a:t>
          </a:r>
          <a:r>
            <a:rPr lang="en-US" sz="900" baseline="0"/>
            <a:t> Qa monitoring for new hired</a:t>
          </a:r>
        </a:p>
        <a:p>
          <a:endParaRPr lang="en-US" sz="900" baseline="0"/>
        </a:p>
        <a:p>
          <a:r>
            <a:rPr lang="en-US" sz="900" baseline="0"/>
            <a:t>3. Arrange Work life Balance</a:t>
          </a:r>
        </a:p>
        <a:p>
          <a:endParaRPr lang="en-US" sz="900" baseline="0"/>
        </a:p>
        <a:p>
          <a:r>
            <a:rPr lang="en-US" sz="900" baseline="0"/>
            <a:t>4. Salary Increase</a:t>
          </a:r>
        </a:p>
        <a:p>
          <a:endParaRPr lang="en-US" sz="900" baseline="0"/>
        </a:p>
        <a:p>
          <a:r>
            <a:rPr lang="en-US" sz="900" baseline="0"/>
            <a:t>5. Performance Improvement Plan</a:t>
          </a:r>
          <a:endParaRPr lang="en-US" sz="900"/>
        </a:p>
      </xdr:txBody>
    </xdr:sp>
    <xdr:clientData/>
  </xdr:twoCellAnchor>
  <xdr:twoCellAnchor>
    <xdr:from>
      <xdr:col>7</xdr:col>
      <xdr:colOff>333375</xdr:colOff>
      <xdr:row>46</xdr:row>
      <xdr:rowOff>15486</xdr:rowOff>
    </xdr:from>
    <xdr:to>
      <xdr:col>10</xdr:col>
      <xdr:colOff>688975</xdr:colOff>
      <xdr:row>59</xdr:row>
      <xdr:rowOff>47624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A6BCE941-203F-4015-A64E-AC86F7A491E8}"/>
            </a:ext>
          </a:extLst>
        </xdr:cNvPr>
        <xdr:cNvSpPr txBox="1"/>
      </xdr:nvSpPr>
      <xdr:spPr>
        <a:xfrm>
          <a:off x="5157826" y="8618962"/>
          <a:ext cx="2423222" cy="244823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TOP TEAM PERFORMERS</a:t>
          </a:r>
        </a:p>
        <a:p>
          <a:pPr algn="ctr"/>
          <a:endParaRPr lang="en-US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Congratulations!!!</a:t>
          </a:r>
        </a:p>
        <a:p>
          <a:pPr algn="ctr"/>
          <a:endParaRPr lang="en-US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1. Quality :</a:t>
          </a:r>
          <a:r>
            <a:rPr lang="en-US" sz="12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oka.koch.55</a:t>
          </a:r>
          <a:endParaRPr lang="en-US" sz="1200" b="1" i="1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0" i="0" u="none" strike="noStrike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2. Productivity</a:t>
          </a:r>
          <a:r>
            <a:rPr lang="en-US" sz="1200" b="1" i="1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200" b="1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oka.koch.55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l"/>
          <a:endParaRPr lang="en-US" sz="1200" b="0" i="0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3. CSAT: 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han.oriz.24</a:t>
          </a:r>
        </a:p>
        <a:p>
          <a:pPr algn="l"/>
          <a:endParaRPr lang="en-US" sz="1200" b="0" i="0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4. Attendance: </a:t>
          </a:r>
          <a:r>
            <a:rPr lang="en-US" sz="1200" b="1" i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kig.imaz.62</a:t>
          </a:r>
          <a:endParaRPr lang="en-US" sz="1200" b="1" i="1">
            <a:solidFill>
              <a:schemeClr val="bg1"/>
            </a:solidFill>
          </a:endParaRPr>
        </a:p>
        <a:p>
          <a:pPr algn="l"/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165100</xdr:colOff>
      <xdr:row>46</xdr:row>
      <xdr:rowOff>12700</xdr:rowOff>
    </xdr:from>
    <xdr:to>
      <xdr:col>1</xdr:col>
      <xdr:colOff>679450</xdr:colOff>
      <xdr:row>48</xdr:row>
      <xdr:rowOff>12700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2D53516-9539-4C60-92C1-56127CCB5308}"/>
            </a:ext>
          </a:extLst>
        </xdr:cNvPr>
        <xdr:cNvSpPr txBox="1"/>
      </xdr:nvSpPr>
      <xdr:spPr>
        <a:xfrm>
          <a:off x="165100" y="8255000"/>
          <a:ext cx="1377950" cy="355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highlights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2</xdr:col>
      <xdr:colOff>224573</xdr:colOff>
      <xdr:row>46</xdr:row>
      <xdr:rowOff>15875</xdr:rowOff>
    </xdr:from>
    <xdr:to>
      <xdr:col>4</xdr:col>
      <xdr:colOff>309756</xdr:colOff>
      <xdr:row>48</xdr:row>
      <xdr:rowOff>15875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F30B055C-58B4-1FC2-3D5B-37512E4D7955}"/>
            </a:ext>
          </a:extLst>
        </xdr:cNvPr>
        <xdr:cNvSpPr txBox="1"/>
      </xdr:nvSpPr>
      <xdr:spPr>
        <a:xfrm>
          <a:off x="1602988" y="8619351"/>
          <a:ext cx="1463597" cy="37170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400" b="1" cap="all">
              <a:latin typeface="+mn-lt"/>
              <a:cs typeface="Aharoni" panose="020F0502020204030204" pitchFamily="2" charset="-79"/>
            </a:rPr>
            <a:t>opportunities</a:t>
          </a:r>
          <a:endParaRPr lang="en-US" sz="1200" b="1" cap="all">
            <a:latin typeface="+mn-lt"/>
            <a:cs typeface="Aharoni" panose="020F0502020204030204" pitchFamily="2" charset="-79"/>
          </a:endParaRPr>
        </a:p>
      </xdr:txBody>
    </xdr:sp>
    <xdr:clientData/>
  </xdr:twoCellAnchor>
  <xdr:twoCellAnchor>
    <xdr:from>
      <xdr:col>4</xdr:col>
      <xdr:colOff>514349</xdr:colOff>
      <xdr:row>46</xdr:row>
      <xdr:rowOff>0</xdr:rowOff>
    </xdr:from>
    <xdr:to>
      <xdr:col>7</xdr:col>
      <xdr:colOff>23232</xdr:colOff>
      <xdr:row>48</xdr:row>
      <xdr:rowOff>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F5C9169-60ED-5A3E-1404-EFAA4A2D566A}"/>
            </a:ext>
          </a:extLst>
        </xdr:cNvPr>
        <xdr:cNvSpPr txBox="1"/>
      </xdr:nvSpPr>
      <xdr:spPr>
        <a:xfrm>
          <a:off x="3271178" y="8603476"/>
          <a:ext cx="1576505" cy="37170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en-US" sz="1200" b="1" cap="all">
              <a:latin typeface="+mn-lt"/>
              <a:cs typeface="Aharoni" panose="020F0502020204030204" pitchFamily="2" charset="-79"/>
            </a:rPr>
            <a:t>recommendations</a:t>
          </a:r>
        </a:p>
      </xdr:txBody>
    </xdr:sp>
    <xdr:clientData/>
  </xdr:twoCellAnchor>
  <xdr:twoCellAnchor>
    <xdr:from>
      <xdr:col>2</xdr:col>
      <xdr:colOff>224574</xdr:colOff>
      <xdr:row>48</xdr:row>
      <xdr:rowOff>92926</xdr:rowOff>
    </xdr:from>
    <xdr:to>
      <xdr:col>4</xdr:col>
      <xdr:colOff>293340</xdr:colOff>
      <xdr:row>59</xdr:row>
      <xdr:rowOff>121269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AEA9B3A-C04D-4B4D-9CEA-A18BE035607C}"/>
            </a:ext>
          </a:extLst>
        </xdr:cNvPr>
        <xdr:cNvSpPr txBox="1"/>
      </xdr:nvSpPr>
      <xdr:spPr>
        <a:xfrm>
          <a:off x="1959208" y="8704146"/>
          <a:ext cx="1803400" cy="198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1. 30% of</a:t>
          </a:r>
          <a:r>
            <a:rPr lang="en-US" sz="900" baseline="0"/>
            <a:t> the team members has failed QA Score</a:t>
          </a:r>
        </a:p>
        <a:p>
          <a:endParaRPr lang="en-US" sz="900" baseline="0"/>
        </a:p>
        <a:p>
          <a:r>
            <a:rPr lang="en-US" sz="900" baseline="0"/>
            <a:t>2. 26.67% of the team members has a failed productivity rate</a:t>
          </a:r>
        </a:p>
        <a:p>
          <a:endParaRPr lang="en-US" sz="900" baseline="0"/>
        </a:p>
        <a:p>
          <a:r>
            <a:rPr lang="en-US" sz="900" baseline="0"/>
            <a:t>3. 13.33% of the team members did not meet CSAT passing score which were from New Hires.</a:t>
          </a:r>
        </a:p>
        <a:p>
          <a:endParaRPr lang="en-US" sz="900" baseline="0"/>
        </a:p>
        <a:p>
          <a:r>
            <a:rPr lang="en-US" sz="900" baseline="0"/>
            <a:t>4. 1 analyst has a failing attendance rate of 73.08% due to sick leave and emergency leave</a:t>
          </a:r>
          <a:endParaRPr lang="en-US" sz="9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0.35044</cdr:x>
      <cdr:y>0.44246</cdr:y>
    </cdr:from>
    <cdr:to>
      <cdr:x>0.66372</cdr:x>
      <cdr:y>0.60358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5D66C0-F509-8584-03BE-792DF38AD427}"/>
            </a:ext>
          </a:extLst>
        </cdr:cNvPr>
        <cdr:cNvSpPr txBox="1"/>
      </cdr:nvSpPr>
      <cdr:spPr>
        <a:xfrm xmlns:a="http://schemas.openxmlformats.org/drawingml/2006/main">
          <a:off x="1257299" y="1098550"/>
          <a:ext cx="1123950" cy="400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0.36991</cdr:x>
      <cdr:y>0.42711</cdr:y>
    </cdr:from>
    <cdr:to>
      <cdr:x>0.64602</cdr:x>
      <cdr:y>0.6087</cdr:y>
    </cdr:to>
    <cdr:sp macro="" textlink="Productivity!$M$29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B38541B-ABE1-DF45-0AB7-C646365C9CA1}"/>
            </a:ext>
          </a:extLst>
        </cdr:cNvPr>
        <cdr:cNvSpPr txBox="1"/>
      </cdr:nvSpPr>
      <cdr:spPr>
        <a:xfrm xmlns:a="http://schemas.openxmlformats.org/drawingml/2006/main">
          <a:off x="1327149" y="1060450"/>
          <a:ext cx="990600" cy="450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76AB6D4-67FB-4D7C-A03C-C82A47CAE93D}" type="TxLink">
            <a:rPr lang="en-US" sz="1600" b="1" i="0" u="none" strike="noStrike">
              <a:solidFill>
                <a:srgbClr val="000000"/>
              </a:solidFill>
              <a:latin typeface="Graphik"/>
            </a:rPr>
            <a:pPr algn="ctr"/>
            <a:t>82.61%</a:t>
          </a:fld>
          <a:endParaRPr lang="en-US" sz="1600" b="1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0.33817</cdr:x>
      <cdr:y>0.40419</cdr:y>
    </cdr:from>
    <cdr:to>
      <cdr:x>0.68087</cdr:x>
      <cdr:y>0.58084</cdr:y>
    </cdr:to>
    <cdr:sp macro="" textlink="'QA Score'!$AC$4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11B4F3-F30A-08ED-5DCC-19669A86A0C4}"/>
            </a:ext>
          </a:extLst>
        </cdr:cNvPr>
        <cdr:cNvSpPr txBox="1"/>
      </cdr:nvSpPr>
      <cdr:spPr>
        <a:xfrm xmlns:a="http://schemas.openxmlformats.org/drawingml/2006/main">
          <a:off x="1184275" y="857251"/>
          <a:ext cx="1200150" cy="374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4D9335E-3625-4B2A-ABF1-C7A2C546A6E8}" type="TxLink">
            <a:rPr lang="en-US" sz="2000" b="1" i="0" u="none" strike="noStrike">
              <a:solidFill>
                <a:srgbClr val="000000"/>
              </a:solidFill>
              <a:latin typeface="Graphik"/>
            </a:rPr>
            <a:pPr algn="ctr"/>
            <a:t>84.01%</a:t>
          </a:fld>
          <a:endParaRPr lang="en-US" sz="2000" b="1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58.302133217592" createdVersion="8" refreshedVersion="8" minRefreshableVersion="3" recordCount="30" xr:uid="{F3021FED-011E-470D-BD98-813F3571907F}">
  <cacheSource type="worksheet">
    <worksheetSource name="Table16"/>
  </cacheSource>
  <cacheFields count="7">
    <cacheField name="EID" numFmtId="0">
      <sharedItems containsBlank="1" count="33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  <m u="1"/>
        <s v="yuso.od.32" u="1"/>
        <s v="ffdlmfa" u="1"/>
      </sharedItems>
    </cacheField>
    <cacheField name="First" numFmtId="0">
      <sharedItems/>
    </cacheField>
    <cacheField name="Last" numFmtId="0">
      <sharedItems count="30">
        <s v="Naganori"/>
        <s v="Kazukuni"/>
        <s v="Homune"/>
        <s v="Kanaka"/>
        <s v="Hokugeru"/>
        <s v="Fukutsuna"/>
        <s v="Atsumasa"/>
        <s v="Shohito"/>
        <s v="Chodao"/>
        <s v="Ashifusa"/>
        <s v="Gonkei"/>
        <s v="Atsusu"/>
        <s v="Dohashi"/>
        <s v="Kyutane"/>
        <s v="Katsune"/>
        <s v="Yoshihachi"/>
        <s v="Baishiro"/>
        <s v="Kukao"/>
        <s v="Jamuro"/>
        <s v="Mataki"/>
        <s v="Mototomi"/>
        <s v="Mushai"/>
        <s v="Itsu"/>
        <s v="Asukiko"/>
        <s v="Rinarako"/>
        <s v="Honomomi"/>
        <s v="Tamaki"/>
        <s v="Kaizumi"/>
        <s v="Maesa"/>
        <s v="Inasa"/>
      </sharedItems>
    </cacheField>
    <cacheField name="SAP" numFmtId="0">
      <sharedItems containsSemiMixedTypes="0" containsString="0" containsNumber="1" containsInteger="1" minValue="3354" maxValue="97260"/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Hire Date" numFmtId="0">
      <sharedItems containsSemiMixedTypes="0" containsNonDate="0" containsDate="1" containsString="0" minDate="2001-10-01T00:00:00" maxDate="2023-04-2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0.171219675925" createdVersion="8" refreshedVersion="8" minRefreshableVersion="3" recordCount="1830" xr:uid="{CEB42285-9A19-4A44-BCD2-3D55016314A5}">
  <cacheSource type="worksheet">
    <worksheetSource name="Table3"/>
  </cacheSource>
  <cacheFields count="17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</sharedItems>
    </cacheField>
    <cacheField name="Date" numFmtId="14">
      <sharedItems containsSemiMixedTypes="0" containsNonDate="0" containsDate="1" containsString="0" minDate="2023-10-01T00:00:00" maxDate="2023-12-01T00:00:00"/>
    </cacheField>
    <cacheField name="Year" numFmtId="0">
      <sharedItems containsSemiMixedTypes="0" containsString="0" containsNumber="1" containsInteger="1" minValue="2023" maxValue="2023"/>
    </cacheField>
    <cacheField name="Month" numFmtId="14">
      <sharedItems/>
    </cacheField>
    <cacheField name="Lead" numFmtId="14">
      <sharedItems count="4">
        <s v="oka.koch.55"/>
        <s v="hir.kame.31"/>
        <s v="han.oriz.24"/>
        <s v="kig.imaz.62"/>
      </sharedItems>
    </cacheField>
    <cacheField name="LOB" numFmtId="14">
      <sharedItems count="5">
        <s v="F&amp;A"/>
        <s v="Health"/>
        <s v="Network"/>
        <s v="HR"/>
        <s v="Strategy"/>
      </sharedItems>
    </cacheField>
    <cacheField name="Audit 1" numFmtId="0">
      <sharedItems containsSemiMixedTypes="0" containsString="0" containsNumber="1" containsInteger="1" minValue="0" maxValue="100"/>
    </cacheField>
    <cacheField name="Audit 2" numFmtId="0">
      <sharedItems containsSemiMixedTypes="0" containsString="0" containsNumber="1" containsInteger="1" minValue="0" maxValue="100"/>
    </cacheField>
    <cacheField name="Audit 3" numFmtId="0">
      <sharedItems containsSemiMixedTypes="0" containsString="0" containsNumber="1" containsInteger="1" minValue="0" maxValue="100"/>
    </cacheField>
    <cacheField name="Audit 4" numFmtId="0">
      <sharedItems containsSemiMixedTypes="0" containsString="0" containsNumber="1" containsInteger="1" minValue="50" maxValue="100"/>
    </cacheField>
    <cacheField name="Audit 5" numFmtId="0">
      <sharedItems containsSemiMixedTypes="0" containsString="0" containsNumber="1" containsInteger="1" minValue="50" maxValue="100"/>
    </cacheField>
    <cacheField name="Audit 6" numFmtId="0">
      <sharedItems containsSemiMixedTypes="0" containsString="0" containsNumber="1" containsInteger="1" minValue="0" maxValue="100"/>
    </cacheField>
    <cacheField name="Audit 7" numFmtId="0">
      <sharedItems containsSemiMixedTypes="0" containsString="0" containsNumber="1" containsInteger="1" minValue="50" maxValue="100"/>
    </cacheField>
    <cacheField name="Audit 8" numFmtId="0">
      <sharedItems containsSemiMixedTypes="0" containsString="0" containsNumber="1" containsInteger="1" minValue="0" maxValue="100"/>
    </cacheField>
    <cacheField name="Audit 9" numFmtId="0">
      <sharedItems containsSemiMixedTypes="0" containsString="0" containsNumber="1" containsInteger="1" minValue="50" maxValue="100"/>
    </cacheField>
    <cacheField name="Audit 10" numFmtId="0">
      <sharedItems containsSemiMixedTypes="0" containsString="0" containsNumber="1" containsInteger="1" minValue="50" maxValue="100"/>
    </cacheField>
    <cacheField name="QA Score" numFmtId="10">
      <sharedItems containsSemiMixedTypes="0" containsString="0" containsNumber="1" minValue="0.59499999999999997" maxValue="0.957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1.220298842592" createdVersion="8" refreshedVersion="8" minRefreshableVersion="3" recordCount="798" xr:uid="{3A55294F-D507-41A7-90B0-E9E5E59AFEA8}">
  <cacheSource type="worksheet">
    <worksheetSource name="Table5"/>
  </cacheSource>
  <cacheFields count="7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  <s v="kan.mata.49"/>
      </sharedItems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Date" numFmtId="14">
      <sharedItems containsSemiMixedTypes="0" containsNonDate="0" containsDate="1" containsString="0" minDate="2023-11-01T00:00:00" maxDate="2023-12-01T00:00:00" count="30"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</sharedItems>
    </cacheField>
    <cacheField name="Assigned" numFmtId="0">
      <sharedItems containsSemiMixedTypes="0" containsString="0" containsNumber="1" containsInteger="1" minValue="50" maxValue="219"/>
    </cacheField>
    <cacheField name="Completed" numFmtId="0">
      <sharedItems containsSemiMixedTypes="0" containsString="0" containsNumber="1" containsInteger="1" minValue="0" maxValue="130"/>
    </cacheField>
    <cacheField name="Productivity" numFmtId="10">
      <sharedItems containsSemiMixedTypes="0" containsString="0" containsNumber="1" minValue="0" maxValue="2.4509803921568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1.317531134257" createdVersion="8" refreshedVersion="8" minRefreshableVersion="3" recordCount="5931" xr:uid="{0152BE98-5E91-4E55-8F24-4E9A41538E82}">
  <cacheSource type="worksheet">
    <worksheetSource name="Table7"/>
  </cacheSource>
  <cacheFields count="9">
    <cacheField name="EID" numFmtId="0">
      <sharedItems count="30">
        <s v="ike.naga.96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det.kats.00"/>
        <s v="hat.yosh.87"/>
        <s v="shi.kuka.74"/>
        <s v="his.jamu.60"/>
        <s v="kan.mata.49"/>
        <s v="ari.moto.70"/>
        <s v="han.mush.11"/>
        <s v="tat.itsu.25"/>
        <s v="kum.asuk.47"/>
        <s v="koy.rina.54"/>
        <s v="tan.hono.20"/>
        <s v="iso.kaiz.07"/>
        <s v="sem.maes.32"/>
        <s v="oki.inas.31"/>
        <s v="ada.kyut.03"/>
        <s v="mas.tama.43"/>
        <s v="aki.bais.96"/>
        <s v="kok.kazu.19"/>
      </sharedItems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CSAT" numFmtId="0">
      <sharedItems containsSemiMixedTypes="0" containsString="0" containsNumber="1" containsInteger="1" minValue="0" maxValue="10"/>
    </cacheField>
    <cacheField name="Date" numFmtId="14">
      <sharedItems containsSemiMixedTypes="0" containsNonDate="0" containsDate="1" containsString="0" minDate="2023-05-01T00:00:00" maxDate="2023-12-01T00:00:00"/>
    </cacheField>
    <cacheField name="Hire Date" numFmtId="14">
      <sharedItems containsSemiMixedTypes="0" containsNonDate="0" containsDate="1" containsString="0" minDate="2001-10-01T00:00:00" maxDate="2023-04-24T00:00:00"/>
    </cacheField>
    <cacheField name="Year" numFmtId="2">
      <sharedItems containsSemiMixedTypes="0" containsString="0" containsNumber="1" minValue="0.88219178082191785" maxValue="22.454794520547946"/>
    </cacheField>
    <cacheField name="Month" numFmtId="2">
      <sharedItems containsSemiMixedTypes="0" containsString="0" containsNumber="1" minValue="10.586301369863014" maxValue="269.45753424657534"/>
    </cacheField>
    <cacheField name="Status" numFmtId="0">
      <sharedItems count="2">
        <s v="New Hire"/>
        <s v="Tenur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sula, Jerico" refreshedDate="45361.33775752315" backgroundQuery="1" createdVersion="8" refreshedVersion="8" minRefreshableVersion="3" recordCount="0" supportSubquery="1" supportAdvancedDrill="1" xr:uid="{94747FA9-F66D-4CAA-BE52-B812E0FC9F6F}">
  <cacheSource type="external" connectionId="1"/>
  <cacheFields count="2">
    <cacheField name="[Table7].[Status].[Status]" caption="Status" numFmtId="0" hierarchy="8" level="1">
      <sharedItems count="2">
        <s v="New Hire"/>
        <s v="Tenured"/>
      </sharedItems>
    </cacheField>
    <cacheField name="[Measures].[Distinct Count of EID]" caption="Distinct Count of EID" numFmtId="0" hierarchy="14" level="32767"/>
  </cacheFields>
  <cacheHierarchies count="15">
    <cacheHierarchy uniqueName="[Table7].[EID]" caption="EID" attribute="1" defaultMemberUniqueName="[Table7].[EID].[All]" allUniqueName="[Table7].[EID].[All]" dimensionUniqueName="[Table7]" displayFolder="" count="0" memberValueDatatype="130" unbalanced="0"/>
    <cacheHierarchy uniqueName="[Table7].[LEAD]" caption="LEAD" attribute="1" defaultMemberUniqueName="[Table7].[LEAD].[All]" allUniqueName="[Table7].[LEAD].[All]" dimensionUniqueName="[Table7]" displayFolder="" count="0" memberValueDatatype="130" unbalanced="0"/>
    <cacheHierarchy uniqueName="[Table7].[LOB]" caption="LOB" attribute="1" defaultMemberUniqueName="[Table7].[LOB].[All]" allUniqueName="[Table7].[LOB].[All]" dimensionUniqueName="[Table7]" displayFolder="" count="0" memberValueDatatype="130" unbalanced="0"/>
    <cacheHierarchy uniqueName="[Table7].[CSAT]" caption="CSAT" attribute="1" defaultMemberUniqueName="[Table7].[CSAT].[All]" allUniqueName="[Table7].[CSAT].[All]" dimensionUniqueName="[Table7]" displayFolder="" count="0" memberValueDatatype="20" unbalanced="0"/>
    <cacheHierarchy uniqueName="[Table7].[Date]" caption="Date" attribute="1" time="1" defaultMemberUniqueName="[Table7].[Date].[All]" allUniqueName="[Table7].[Date].[All]" dimensionUniqueName="[Table7]" displayFolder="" count="0" memberValueDatatype="7" unbalanced="0"/>
    <cacheHierarchy uniqueName="[Table7].[Hire Date]" caption="Hire Date" attribute="1" time="1" defaultMemberUniqueName="[Table7].[Hire Date].[All]" allUniqueName="[Table7].[Hire Date].[All]" dimensionUniqueName="[Table7]" displayFolder="" count="0" memberValueDatatype="7" unbalanced="0"/>
    <cacheHierarchy uniqueName="[Table7].[Year]" caption="Year" attribute="1" defaultMemberUniqueName="[Table7].[Year].[All]" allUniqueName="[Table7].[Year].[All]" dimensionUniqueName="[Table7]" displayFolder="" count="0" memberValueDatatype="5" unbalanced="0"/>
    <cacheHierarchy uniqueName="[Table7].[Month]" caption="Month" attribute="1" defaultMemberUniqueName="[Table7].[Month].[All]" allUniqueName="[Table7].[Month].[All]" dimensionUniqueName="[Table7]" displayFolder="" count="0" memberValueDatatype="5" unbalanced="0"/>
    <cacheHierarchy uniqueName="[Table7].[Status]" caption="Status" attribute="1" defaultMemberUniqueName="[Table7].[Status].[All]" allUniqueName="[Table7].[Status].[All]" dimensionUniqueName="[Table7]" displayFolder="" count="2" memberValueDatatype="130" unbalanced="0">
      <fieldsUsage count="2">
        <fieldUsage x="-1"/>
        <fieldUsage x="0"/>
      </fieldsUsage>
    </cacheHierarchy>
    <cacheHierarchy uniqueName="[Measures].[__XL_Count Table7]" caption="__XL_Count Table7" measure="1" displayFolder="" measureGroup="Table7" count="0" hidden="1"/>
    <cacheHierarchy uniqueName="[Measures].[__No measures defined]" caption="__No measures defined" measure="1" displayFolder="" count="0" hidden="1"/>
    <cacheHierarchy uniqueName="[Measures].[Sum of CSAT]" caption="Sum of CSAT" measure="1" displayFolder="" measureGroup="Table7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Distinct Count of CSAT]" caption="Distinct Count of CSAT" measure="1" displayFolder="" measureGroup="Table7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EID]" caption="Count of EID" measure="1" displayFolder="" measureGroup="Table7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EID]" caption="Distinct Count of EID" measure="1" displayFolder="" measureGroup="Table7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le7" uniqueName="[Table7]" caption="Table7"/>
  </dimensions>
  <measureGroups count="1">
    <measureGroup name="Table7" caption="Table7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ula, Jerico" refreshedDate="45362.089637500001" createdVersion="8" refreshedVersion="8" minRefreshableVersion="3" recordCount="900" xr:uid="{23C5BE0E-E31D-4564-A91B-714741BD5C63}">
  <cacheSource type="worksheet">
    <worksheetSource name="Table8"/>
  </cacheSource>
  <cacheFields count="8">
    <cacheField name="EID" numFmtId="0">
      <sharedItems count="30">
        <s v="ike.naga.96"/>
        <s v="kok.kazu.19"/>
        <s v="kus.homu.38"/>
        <s v="kuw.kana.60"/>
        <s v="yam.hoku.68"/>
        <s v="mit.fuku.89"/>
        <s v="yuj.atsu.31"/>
        <s v="kok.shoh.96"/>
        <s v="ara.chod.55"/>
        <s v="hat.ashi.51"/>
        <s v="iwa.gonk.87"/>
        <s v="tak.atsu.33"/>
        <s v="nab.doha.07"/>
        <s v="ada.kyut.03"/>
        <s v="det.kats.00"/>
        <s v="hat.yosh.87"/>
        <s v="aki.bais.96"/>
        <s v="shi.kuka.74"/>
        <s v="his.jamu.60"/>
        <s v="kan.mata.49"/>
        <s v="ari.moto.70"/>
        <s v="han.mush.11"/>
        <s v="tat.itsu.25"/>
        <s v="kum.asuk.47"/>
        <s v="koy.rina.54"/>
        <s v="tan.hono.20"/>
        <s v="mas.tama.43"/>
        <s v="iso.kaiz.07"/>
        <s v="sem.maes.32"/>
        <s v="oki.inas.31"/>
      </sharedItems>
    </cacheField>
    <cacheField name="First" numFmtId="0">
      <sharedItems/>
    </cacheField>
    <cacheField name="Last" numFmtId="0">
      <sharedItems/>
    </cacheField>
    <cacheField name="Lead" numFmtId="0">
      <sharedItems count="4">
        <s v="oka.koch.55"/>
        <s v="hir.kame.31"/>
        <s v="han.oriz.24"/>
        <s v="kig.imaz.62"/>
      </sharedItems>
    </cacheField>
    <cacheField name="LOB" numFmtId="0">
      <sharedItems count="5">
        <s v="F&amp;A"/>
        <s v="Health"/>
        <s v="Network"/>
        <s v="HR"/>
        <s v="Strategy"/>
      </sharedItems>
    </cacheField>
    <cacheField name="Date" numFmtId="14">
      <sharedItems containsSemiMixedTypes="0" containsNonDate="0" containsDate="1" containsString="0" minDate="2023-11-01T00:00:00" maxDate="2023-12-01T00:00:00" count="30"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</sharedItems>
    </cacheField>
    <cacheField name="Attendance" numFmtId="14">
      <sharedItems count="4">
        <s v="Vacation Leave"/>
        <s v="Present"/>
        <s v="Emergency Leave"/>
        <s v="Sick Leave"/>
      </sharedItems>
    </cacheField>
    <cacheField name="Attendance Rat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Ikeshino"/>
    <x v="0"/>
    <n v="91396"/>
    <x v="0"/>
    <x v="0"/>
    <d v="2023-04-16T00:00:00"/>
  </r>
  <r>
    <x v="1"/>
    <s v="Kokawa"/>
    <x v="1"/>
    <n v="43019"/>
    <x v="0"/>
    <x v="0"/>
    <d v="2023-03-05T00:00:00"/>
  </r>
  <r>
    <x v="2"/>
    <s v="Kushiro"/>
    <x v="2"/>
    <n v="76538"/>
    <x v="1"/>
    <x v="1"/>
    <d v="2023-02-22T00:00:00"/>
  </r>
  <r>
    <x v="3"/>
    <s v="Kuwasaka"/>
    <x v="3"/>
    <n v="65860"/>
    <x v="2"/>
    <x v="2"/>
    <d v="2021-08-11T00:00:00"/>
  </r>
  <r>
    <x v="4"/>
    <s v="Yamabe"/>
    <x v="4"/>
    <n v="76268"/>
    <x v="3"/>
    <x v="3"/>
    <d v="2014-11-21T00:00:00"/>
  </r>
  <r>
    <x v="5"/>
    <s v="Mitsukita"/>
    <x v="5"/>
    <n v="40989"/>
    <x v="2"/>
    <x v="4"/>
    <d v="2008-10-11T00:00:00"/>
  </r>
  <r>
    <x v="6"/>
    <s v="Yujima"/>
    <x v="6"/>
    <n v="64431"/>
    <x v="0"/>
    <x v="0"/>
    <d v="2023-01-30T00:00:00"/>
  </r>
  <r>
    <x v="7"/>
    <s v="Kokono"/>
    <x v="7"/>
    <n v="41796"/>
    <x v="1"/>
    <x v="1"/>
    <d v="2015-06-06T00:00:00"/>
  </r>
  <r>
    <x v="8"/>
    <s v="Aratanda"/>
    <x v="8"/>
    <n v="8455"/>
    <x v="2"/>
    <x v="2"/>
    <d v="2003-06-12T00:00:00"/>
  </r>
  <r>
    <x v="9"/>
    <s v="Hatasaka"/>
    <x v="9"/>
    <n v="6851"/>
    <x v="3"/>
    <x v="3"/>
    <d v="2020-10-28T00:00:00"/>
  </r>
  <r>
    <x v="10"/>
    <s v="Iwawa"/>
    <x v="10"/>
    <n v="43987"/>
    <x v="0"/>
    <x v="0"/>
    <d v="2023-02-20T00:00:00"/>
  </r>
  <r>
    <x v="11"/>
    <s v="Takagaki"/>
    <x v="11"/>
    <n v="32633"/>
    <x v="0"/>
    <x v="0"/>
    <d v="2003-07-04T00:00:00"/>
  </r>
  <r>
    <x v="12"/>
    <s v="Nabira"/>
    <x v="12"/>
    <n v="17507"/>
    <x v="1"/>
    <x v="1"/>
    <d v="2010-10-06T00:00:00"/>
  </r>
  <r>
    <x v="13"/>
    <s v="Adanagi"/>
    <x v="13"/>
    <n v="68803"/>
    <x v="0"/>
    <x v="0"/>
    <d v="2023-03-16T00:00:00"/>
  </r>
  <r>
    <x v="14"/>
    <s v="Detaki"/>
    <x v="14"/>
    <n v="72200"/>
    <x v="3"/>
    <x v="3"/>
    <d v="2013-01-15T00:00:00"/>
  </r>
  <r>
    <x v="15"/>
    <s v="Hataraki"/>
    <x v="15"/>
    <n v="62387"/>
    <x v="2"/>
    <x v="4"/>
    <d v="2007-01-10T00:00:00"/>
  </r>
  <r>
    <x v="16"/>
    <s v="Akizumi"/>
    <x v="16"/>
    <n v="76096"/>
    <x v="0"/>
    <x v="0"/>
    <d v="2023-04-13T00:00:00"/>
  </r>
  <r>
    <x v="17"/>
    <s v="Shirazuki"/>
    <x v="17"/>
    <n v="5874"/>
    <x v="1"/>
    <x v="1"/>
    <d v="2015-05-21T00:00:00"/>
  </r>
  <r>
    <x v="18"/>
    <s v="Hishige"/>
    <x v="18"/>
    <n v="97260"/>
    <x v="1"/>
    <x v="1"/>
    <d v="2023-03-04T00:00:00"/>
  </r>
  <r>
    <x v="19"/>
    <s v="Kanekuma"/>
    <x v="19"/>
    <n v="96649"/>
    <x v="3"/>
    <x v="3"/>
    <d v="2020-11-17T00:00:00"/>
  </r>
  <r>
    <x v="20"/>
    <s v="Arishida"/>
    <x v="20"/>
    <n v="51370"/>
    <x v="2"/>
    <x v="4"/>
    <d v="2001-10-01T00:00:00"/>
  </r>
  <r>
    <x v="21"/>
    <s v="Hanawara"/>
    <x v="21"/>
    <n v="26611"/>
    <x v="0"/>
    <x v="0"/>
    <d v="2022-10-07T00:00:00"/>
  </r>
  <r>
    <x v="22"/>
    <s v="Tatetsu"/>
    <x v="22"/>
    <n v="41225"/>
    <x v="1"/>
    <x v="1"/>
    <d v="2008-02-12T00:00:00"/>
  </r>
  <r>
    <x v="23"/>
    <s v="Kumatake"/>
    <x v="23"/>
    <n v="47147"/>
    <x v="2"/>
    <x v="2"/>
    <d v="2019-01-30T00:00:00"/>
  </r>
  <r>
    <x v="24"/>
    <s v="Koyoshi"/>
    <x v="24"/>
    <n v="3354"/>
    <x v="3"/>
    <x v="3"/>
    <d v="2023-02-08T00:00:00"/>
  </r>
  <r>
    <x v="25"/>
    <s v="Tanibaru"/>
    <x v="25"/>
    <n v="82120"/>
    <x v="1"/>
    <x v="1"/>
    <d v="2005-08-17T00:00:00"/>
  </r>
  <r>
    <x v="26"/>
    <s v="Masazaki"/>
    <x v="26"/>
    <n v="92243"/>
    <x v="0"/>
    <x v="0"/>
    <d v="2023-04-23T00:00:00"/>
  </r>
  <r>
    <x v="27"/>
    <s v="Isodera"/>
    <x v="27"/>
    <n v="41807"/>
    <x v="1"/>
    <x v="1"/>
    <d v="2021-08-12T00:00:00"/>
  </r>
  <r>
    <x v="28"/>
    <s v="Semisu"/>
    <x v="28"/>
    <n v="41232"/>
    <x v="2"/>
    <x v="2"/>
    <d v="2023-02-04T00:00:00"/>
  </r>
  <r>
    <x v="29"/>
    <s v="Okijima"/>
    <x v="29"/>
    <n v="91231"/>
    <x v="3"/>
    <x v="3"/>
    <d v="2012-07-04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0">
  <r>
    <x v="0"/>
    <d v="2023-10-01T00:00:00"/>
    <n v="2023"/>
    <s v="October"/>
    <x v="0"/>
    <x v="0"/>
    <n v="91"/>
    <n v="95"/>
    <n v="92"/>
    <n v="100"/>
    <n v="89"/>
    <n v="87"/>
    <n v="81"/>
    <n v="92"/>
    <n v="82"/>
    <n v="96"/>
    <n v="0.90500000000000003"/>
  </r>
  <r>
    <x v="1"/>
    <d v="2023-10-01T00:00:00"/>
    <n v="2023"/>
    <s v="October"/>
    <x v="0"/>
    <x v="0"/>
    <n v="81"/>
    <n v="90"/>
    <n v="84"/>
    <n v="88"/>
    <n v="83"/>
    <n v="85"/>
    <n v="81"/>
    <n v="87"/>
    <n v="95"/>
    <n v="87"/>
    <n v="0.86099999999999999"/>
  </r>
  <r>
    <x v="2"/>
    <d v="2023-10-01T00:00:00"/>
    <n v="2023"/>
    <s v="October"/>
    <x v="1"/>
    <x v="1"/>
    <n v="93"/>
    <n v="83"/>
    <n v="87"/>
    <n v="82"/>
    <n v="92"/>
    <n v="84"/>
    <n v="96"/>
    <n v="80"/>
    <n v="93"/>
    <n v="93"/>
    <n v="0.88300000000000001"/>
  </r>
  <r>
    <x v="3"/>
    <d v="2023-10-01T00:00:00"/>
    <n v="2023"/>
    <s v="October"/>
    <x v="2"/>
    <x v="2"/>
    <n v="50"/>
    <n v="63"/>
    <n v="57"/>
    <n v="69"/>
    <n v="87"/>
    <n v="54"/>
    <n v="72"/>
    <n v="56"/>
    <n v="89"/>
    <n v="98"/>
    <n v="0.69499999999999995"/>
  </r>
  <r>
    <x v="4"/>
    <d v="2023-10-01T00:00:00"/>
    <n v="2023"/>
    <s v="October"/>
    <x v="3"/>
    <x v="3"/>
    <n v="89"/>
    <n v="81"/>
    <n v="85"/>
    <n v="64"/>
    <n v="80"/>
    <n v="69"/>
    <n v="73"/>
    <n v="51"/>
    <n v="68"/>
    <n v="66"/>
    <n v="0.72599999999999998"/>
  </r>
  <r>
    <x v="5"/>
    <d v="2023-10-01T00:00:00"/>
    <n v="2023"/>
    <s v="October"/>
    <x v="2"/>
    <x v="4"/>
    <n v="90"/>
    <n v="80"/>
    <n v="83"/>
    <n v="91"/>
    <n v="100"/>
    <n v="94"/>
    <n v="94"/>
    <n v="93"/>
    <n v="97"/>
    <n v="90"/>
    <n v="0.91200000000000003"/>
  </r>
  <r>
    <x v="6"/>
    <d v="2023-10-01T00:00:00"/>
    <n v="2023"/>
    <s v="October"/>
    <x v="0"/>
    <x v="0"/>
    <n v="83"/>
    <n v="81"/>
    <n v="88"/>
    <n v="100"/>
    <n v="92"/>
    <n v="100"/>
    <n v="95"/>
    <n v="94"/>
    <n v="91"/>
    <n v="97"/>
    <n v="0.92099999999999993"/>
  </r>
  <r>
    <x v="7"/>
    <d v="2023-10-01T00:00:00"/>
    <n v="2023"/>
    <s v="October"/>
    <x v="1"/>
    <x v="1"/>
    <n v="83"/>
    <n v="100"/>
    <n v="91"/>
    <n v="92"/>
    <n v="84"/>
    <n v="92"/>
    <n v="88"/>
    <n v="100"/>
    <n v="87"/>
    <n v="87"/>
    <n v="0.90400000000000003"/>
  </r>
  <r>
    <x v="8"/>
    <d v="2023-10-01T00:00:00"/>
    <n v="2023"/>
    <s v="October"/>
    <x v="2"/>
    <x v="2"/>
    <n v="93"/>
    <n v="80"/>
    <n v="75"/>
    <n v="75"/>
    <n v="77"/>
    <n v="84"/>
    <n v="56"/>
    <n v="100"/>
    <n v="66"/>
    <n v="93"/>
    <n v="0.79900000000000004"/>
  </r>
  <r>
    <x v="9"/>
    <d v="2023-10-01T00:00:00"/>
    <n v="2023"/>
    <s v="October"/>
    <x v="3"/>
    <x v="3"/>
    <n v="66"/>
    <n v="71"/>
    <n v="79"/>
    <n v="91"/>
    <n v="82"/>
    <n v="57"/>
    <n v="53"/>
    <n v="76"/>
    <n v="57"/>
    <n v="86"/>
    <n v="0.71799999999999997"/>
  </r>
  <r>
    <x v="10"/>
    <d v="2023-10-01T00:00:00"/>
    <n v="2023"/>
    <s v="October"/>
    <x v="0"/>
    <x v="0"/>
    <n v="91"/>
    <n v="98"/>
    <n v="81"/>
    <n v="98"/>
    <n v="88"/>
    <n v="92"/>
    <n v="90"/>
    <n v="82"/>
    <n v="86"/>
    <n v="86"/>
    <n v="0.89200000000000002"/>
  </r>
  <r>
    <x v="11"/>
    <d v="2023-10-01T00:00:00"/>
    <n v="2023"/>
    <s v="October"/>
    <x v="0"/>
    <x v="0"/>
    <n v="82"/>
    <n v="88"/>
    <n v="89"/>
    <n v="93"/>
    <n v="94"/>
    <n v="95"/>
    <n v="100"/>
    <n v="93"/>
    <n v="91"/>
    <n v="87"/>
    <n v="0.91200000000000003"/>
  </r>
  <r>
    <x v="12"/>
    <d v="2023-10-01T00:00:00"/>
    <n v="2023"/>
    <s v="October"/>
    <x v="1"/>
    <x v="1"/>
    <n v="87"/>
    <n v="89"/>
    <n v="95"/>
    <n v="86"/>
    <n v="93"/>
    <n v="83"/>
    <n v="89"/>
    <n v="82"/>
    <n v="88"/>
    <n v="80"/>
    <n v="0.872"/>
  </r>
  <r>
    <x v="13"/>
    <d v="2023-10-01T00:00:00"/>
    <n v="2023"/>
    <s v="October"/>
    <x v="0"/>
    <x v="0"/>
    <n v="100"/>
    <n v="92"/>
    <n v="84"/>
    <n v="82"/>
    <n v="71"/>
    <n v="84"/>
    <n v="97"/>
    <n v="91"/>
    <n v="68"/>
    <n v="85"/>
    <n v="0.85400000000000009"/>
  </r>
  <r>
    <x v="14"/>
    <d v="2023-10-01T00:00:00"/>
    <n v="2023"/>
    <s v="October"/>
    <x v="3"/>
    <x v="3"/>
    <n v="66"/>
    <n v="64"/>
    <n v="100"/>
    <n v="58"/>
    <n v="80"/>
    <n v="66"/>
    <n v="98"/>
    <n v="96"/>
    <n v="63"/>
    <n v="75"/>
    <n v="0.7659999999999999"/>
  </r>
  <r>
    <x v="15"/>
    <d v="2023-10-01T00:00:00"/>
    <n v="2023"/>
    <s v="October"/>
    <x v="2"/>
    <x v="4"/>
    <n v="98"/>
    <n v="90"/>
    <n v="99"/>
    <n v="89"/>
    <n v="90"/>
    <n v="83"/>
    <n v="88"/>
    <n v="85"/>
    <n v="99"/>
    <n v="82"/>
    <n v="0.90300000000000002"/>
  </r>
  <r>
    <x v="16"/>
    <d v="2023-10-01T00:00:00"/>
    <n v="2023"/>
    <s v="October"/>
    <x v="0"/>
    <x v="0"/>
    <n v="86"/>
    <n v="82"/>
    <n v="95"/>
    <n v="91"/>
    <n v="81"/>
    <n v="94"/>
    <n v="87"/>
    <n v="100"/>
    <n v="91"/>
    <n v="97"/>
    <n v="0.90400000000000003"/>
  </r>
  <r>
    <x v="17"/>
    <d v="2023-10-01T00:00:00"/>
    <n v="2023"/>
    <s v="October"/>
    <x v="1"/>
    <x v="1"/>
    <n v="97"/>
    <n v="83"/>
    <n v="83"/>
    <n v="99"/>
    <n v="97"/>
    <n v="87"/>
    <n v="92"/>
    <n v="96"/>
    <n v="86"/>
    <n v="89"/>
    <n v="0.90900000000000003"/>
  </r>
  <r>
    <x v="18"/>
    <d v="2023-10-01T00:00:00"/>
    <n v="2023"/>
    <s v="October"/>
    <x v="1"/>
    <x v="1"/>
    <n v="74"/>
    <n v="58"/>
    <n v="54"/>
    <n v="75"/>
    <n v="80"/>
    <n v="84"/>
    <n v="66"/>
    <n v="87"/>
    <n v="87"/>
    <n v="78"/>
    <n v="0.74299999999999999"/>
  </r>
  <r>
    <x v="19"/>
    <d v="2023-10-01T00:00:00"/>
    <n v="2023"/>
    <s v="October"/>
    <x v="3"/>
    <x v="3"/>
    <n v="89"/>
    <n v="74"/>
    <n v="67"/>
    <n v="89"/>
    <n v="99"/>
    <n v="64"/>
    <n v="61"/>
    <n v="56"/>
    <n v="80"/>
    <n v="99"/>
    <n v="0.77800000000000002"/>
  </r>
  <r>
    <x v="20"/>
    <d v="2023-10-01T00:00:00"/>
    <n v="2023"/>
    <s v="October"/>
    <x v="2"/>
    <x v="4"/>
    <n v="86"/>
    <n v="90"/>
    <n v="91"/>
    <n v="90"/>
    <n v="84"/>
    <n v="83"/>
    <n v="88"/>
    <n v="82"/>
    <n v="88"/>
    <n v="89"/>
    <n v="0.871"/>
  </r>
  <r>
    <x v="21"/>
    <d v="2023-10-01T00:00:00"/>
    <n v="2023"/>
    <s v="October"/>
    <x v="0"/>
    <x v="0"/>
    <n v="80"/>
    <n v="89"/>
    <n v="81"/>
    <n v="97"/>
    <n v="90"/>
    <n v="95"/>
    <n v="94"/>
    <n v="93"/>
    <n v="100"/>
    <n v="80"/>
    <n v="0.89900000000000002"/>
  </r>
  <r>
    <x v="22"/>
    <d v="2023-10-01T00:00:00"/>
    <n v="2023"/>
    <s v="October"/>
    <x v="1"/>
    <x v="1"/>
    <n v="86"/>
    <n v="95"/>
    <n v="94"/>
    <n v="98"/>
    <n v="89"/>
    <n v="97"/>
    <n v="80"/>
    <n v="96"/>
    <n v="86"/>
    <n v="96"/>
    <n v="0.91700000000000004"/>
  </r>
  <r>
    <x v="23"/>
    <d v="2023-10-01T00:00:00"/>
    <n v="2023"/>
    <s v="October"/>
    <x v="2"/>
    <x v="2"/>
    <n v="79"/>
    <n v="82"/>
    <n v="97"/>
    <n v="93"/>
    <n v="67"/>
    <n v="75"/>
    <n v="95"/>
    <n v="53"/>
    <n v="83"/>
    <n v="83"/>
    <n v="0.80700000000000005"/>
  </r>
  <r>
    <x v="24"/>
    <d v="2023-10-01T00:00:00"/>
    <n v="2023"/>
    <s v="October"/>
    <x v="3"/>
    <x v="3"/>
    <n v="56"/>
    <n v="94"/>
    <n v="61"/>
    <n v="52"/>
    <n v="54"/>
    <n v="97"/>
    <n v="54"/>
    <n v="62"/>
    <n v="75"/>
    <n v="76"/>
    <n v="0.68099999999999994"/>
  </r>
  <r>
    <x v="25"/>
    <d v="2023-10-01T00:00:00"/>
    <n v="2023"/>
    <s v="October"/>
    <x v="1"/>
    <x v="1"/>
    <n v="84"/>
    <n v="93"/>
    <n v="87"/>
    <n v="88"/>
    <n v="81"/>
    <n v="95"/>
    <n v="81"/>
    <n v="92"/>
    <n v="81"/>
    <n v="88"/>
    <n v="0.87"/>
  </r>
  <r>
    <x v="26"/>
    <d v="2023-10-01T00:00:00"/>
    <n v="2023"/>
    <s v="October"/>
    <x v="0"/>
    <x v="0"/>
    <n v="84"/>
    <n v="83"/>
    <n v="85"/>
    <n v="80"/>
    <n v="96"/>
    <n v="93"/>
    <n v="81"/>
    <n v="100"/>
    <n v="98"/>
    <n v="100"/>
    <n v="0.9"/>
  </r>
  <r>
    <x v="27"/>
    <d v="2023-10-01T00:00:00"/>
    <n v="2023"/>
    <s v="October"/>
    <x v="1"/>
    <x v="1"/>
    <n v="82"/>
    <n v="87"/>
    <n v="91"/>
    <n v="81"/>
    <n v="100"/>
    <n v="84"/>
    <n v="81"/>
    <n v="95"/>
    <n v="91"/>
    <n v="92"/>
    <n v="0.88400000000000001"/>
  </r>
  <r>
    <x v="28"/>
    <d v="2023-10-01T00:00:00"/>
    <n v="2023"/>
    <s v="October"/>
    <x v="2"/>
    <x v="2"/>
    <n v="69"/>
    <n v="96"/>
    <n v="99"/>
    <n v="81"/>
    <n v="67"/>
    <n v="55"/>
    <n v="99"/>
    <n v="67"/>
    <n v="72"/>
    <n v="64"/>
    <n v="0.76900000000000002"/>
  </r>
  <r>
    <x v="29"/>
    <d v="2023-10-01T00:00:00"/>
    <n v="2023"/>
    <s v="October"/>
    <x v="3"/>
    <x v="3"/>
    <n v="88"/>
    <n v="82"/>
    <n v="55"/>
    <n v="50"/>
    <n v="60"/>
    <n v="71"/>
    <n v="79"/>
    <n v="0"/>
    <n v="50"/>
    <n v="100"/>
    <n v="0.63500000000000001"/>
  </r>
  <r>
    <x v="0"/>
    <d v="2023-10-02T00:00:00"/>
    <n v="2023"/>
    <s v="October"/>
    <x v="0"/>
    <x v="0"/>
    <n v="92"/>
    <n v="84"/>
    <n v="82"/>
    <n v="91"/>
    <n v="88"/>
    <n v="96"/>
    <n v="92"/>
    <n v="93"/>
    <n v="86"/>
    <n v="90"/>
    <n v="0.89400000000000002"/>
  </r>
  <r>
    <x v="1"/>
    <d v="2023-10-02T00:00:00"/>
    <n v="2023"/>
    <s v="October"/>
    <x v="0"/>
    <x v="0"/>
    <n v="94"/>
    <n v="94"/>
    <n v="85"/>
    <n v="97"/>
    <n v="96"/>
    <n v="97"/>
    <n v="87"/>
    <n v="83"/>
    <n v="84"/>
    <n v="84"/>
    <n v="0.90099999999999991"/>
  </r>
  <r>
    <x v="2"/>
    <d v="2023-10-02T00:00:00"/>
    <n v="2023"/>
    <s v="October"/>
    <x v="1"/>
    <x v="1"/>
    <n v="85"/>
    <n v="99"/>
    <n v="88"/>
    <n v="88"/>
    <n v="97"/>
    <n v="86"/>
    <n v="80"/>
    <n v="80"/>
    <n v="99"/>
    <n v="96"/>
    <n v="0.89800000000000002"/>
  </r>
  <r>
    <x v="3"/>
    <d v="2023-10-02T00:00:00"/>
    <n v="2023"/>
    <s v="October"/>
    <x v="2"/>
    <x v="2"/>
    <n v="50"/>
    <n v="78"/>
    <n v="65"/>
    <n v="98"/>
    <n v="87"/>
    <n v="72"/>
    <n v="87"/>
    <n v="65"/>
    <n v="82"/>
    <n v="81"/>
    <n v="0.76500000000000001"/>
  </r>
  <r>
    <x v="4"/>
    <d v="2023-10-02T00:00:00"/>
    <n v="2023"/>
    <s v="October"/>
    <x v="3"/>
    <x v="3"/>
    <n v="75"/>
    <n v="81"/>
    <n v="54"/>
    <n v="55"/>
    <n v="69"/>
    <n v="77"/>
    <n v="88"/>
    <n v="95"/>
    <n v="99"/>
    <n v="94"/>
    <n v="0.78700000000000003"/>
  </r>
  <r>
    <x v="5"/>
    <d v="2023-10-02T00:00:00"/>
    <n v="2023"/>
    <s v="October"/>
    <x v="2"/>
    <x v="4"/>
    <n v="92"/>
    <n v="94"/>
    <n v="93"/>
    <n v="82"/>
    <n v="80"/>
    <n v="99"/>
    <n v="81"/>
    <n v="97"/>
    <n v="99"/>
    <n v="99"/>
    <n v="0.91599999999999993"/>
  </r>
  <r>
    <x v="6"/>
    <d v="2023-10-02T00:00:00"/>
    <n v="2023"/>
    <s v="October"/>
    <x v="0"/>
    <x v="0"/>
    <n v="96"/>
    <n v="91"/>
    <n v="82"/>
    <n v="95"/>
    <n v="80"/>
    <n v="95"/>
    <n v="81"/>
    <n v="94"/>
    <n v="93"/>
    <n v="89"/>
    <n v="0.89599999999999991"/>
  </r>
  <r>
    <x v="7"/>
    <d v="2023-10-02T00:00:00"/>
    <n v="2023"/>
    <s v="October"/>
    <x v="1"/>
    <x v="1"/>
    <n v="83"/>
    <n v="98"/>
    <n v="87"/>
    <n v="89"/>
    <n v="81"/>
    <n v="86"/>
    <n v="98"/>
    <n v="91"/>
    <n v="90"/>
    <n v="80"/>
    <n v="0.88300000000000001"/>
  </r>
  <r>
    <x v="8"/>
    <d v="2023-10-02T00:00:00"/>
    <n v="2023"/>
    <s v="October"/>
    <x v="2"/>
    <x v="2"/>
    <n v="81"/>
    <n v="85"/>
    <n v="59"/>
    <n v="75"/>
    <n v="87"/>
    <n v="58"/>
    <n v="62"/>
    <n v="92"/>
    <n v="84"/>
    <n v="75"/>
    <n v="0.75800000000000001"/>
  </r>
  <r>
    <x v="9"/>
    <d v="2023-10-02T00:00:00"/>
    <n v="2023"/>
    <s v="October"/>
    <x v="3"/>
    <x v="3"/>
    <n v="57"/>
    <n v="89"/>
    <n v="95"/>
    <n v="99"/>
    <n v="55"/>
    <n v="75"/>
    <n v="97"/>
    <n v="78"/>
    <n v="64"/>
    <n v="91"/>
    <n v="0.8"/>
  </r>
  <r>
    <x v="10"/>
    <d v="2023-10-02T00:00:00"/>
    <n v="2023"/>
    <s v="October"/>
    <x v="0"/>
    <x v="0"/>
    <n v="100"/>
    <n v="85"/>
    <n v="99"/>
    <n v="90"/>
    <n v="96"/>
    <n v="89"/>
    <n v="98"/>
    <n v="94"/>
    <n v="84"/>
    <n v="84"/>
    <n v="0.91900000000000004"/>
  </r>
  <r>
    <x v="11"/>
    <d v="2023-10-02T00:00:00"/>
    <n v="2023"/>
    <s v="October"/>
    <x v="0"/>
    <x v="0"/>
    <n v="88"/>
    <n v="80"/>
    <n v="82"/>
    <n v="93"/>
    <n v="92"/>
    <n v="81"/>
    <n v="89"/>
    <n v="84"/>
    <n v="98"/>
    <n v="94"/>
    <n v="0.88099999999999989"/>
  </r>
  <r>
    <x v="12"/>
    <d v="2023-10-02T00:00:00"/>
    <n v="2023"/>
    <s v="October"/>
    <x v="1"/>
    <x v="1"/>
    <n v="80"/>
    <n v="94"/>
    <n v="90"/>
    <n v="83"/>
    <n v="84"/>
    <n v="85"/>
    <n v="87"/>
    <n v="89"/>
    <n v="88"/>
    <n v="82"/>
    <n v="0.86199999999999999"/>
  </r>
  <r>
    <x v="13"/>
    <d v="2023-10-02T00:00:00"/>
    <n v="2023"/>
    <s v="October"/>
    <x v="0"/>
    <x v="0"/>
    <n v="100"/>
    <n v="67"/>
    <n v="81"/>
    <n v="96"/>
    <n v="80"/>
    <n v="85"/>
    <n v="66"/>
    <n v="77"/>
    <n v="61"/>
    <n v="73"/>
    <n v="0.78599999999999992"/>
  </r>
  <r>
    <x v="14"/>
    <d v="2023-10-02T00:00:00"/>
    <n v="2023"/>
    <s v="October"/>
    <x v="3"/>
    <x v="3"/>
    <n v="90"/>
    <n v="97"/>
    <n v="83"/>
    <n v="77"/>
    <n v="79"/>
    <n v="58"/>
    <n v="56"/>
    <n v="81"/>
    <n v="56"/>
    <n v="70"/>
    <n v="0.747"/>
  </r>
  <r>
    <x v="15"/>
    <d v="2023-10-02T00:00:00"/>
    <n v="2023"/>
    <s v="October"/>
    <x v="2"/>
    <x v="4"/>
    <n v="92"/>
    <n v="82"/>
    <n v="95"/>
    <n v="90"/>
    <n v="99"/>
    <n v="99"/>
    <n v="83"/>
    <n v="83"/>
    <n v="85"/>
    <n v="80"/>
    <n v="0.88800000000000001"/>
  </r>
  <r>
    <x v="16"/>
    <d v="2023-10-02T00:00:00"/>
    <n v="2023"/>
    <s v="October"/>
    <x v="0"/>
    <x v="0"/>
    <n v="99"/>
    <n v="94"/>
    <n v="83"/>
    <n v="89"/>
    <n v="84"/>
    <n v="85"/>
    <n v="87"/>
    <n v="88"/>
    <n v="84"/>
    <n v="92"/>
    <n v="0.88500000000000001"/>
  </r>
  <r>
    <x v="17"/>
    <d v="2023-10-02T00:00:00"/>
    <n v="2023"/>
    <s v="October"/>
    <x v="1"/>
    <x v="1"/>
    <n v="83"/>
    <n v="84"/>
    <n v="86"/>
    <n v="97"/>
    <n v="93"/>
    <n v="97"/>
    <n v="88"/>
    <n v="88"/>
    <n v="99"/>
    <n v="90"/>
    <n v="0.90500000000000003"/>
  </r>
  <r>
    <x v="18"/>
    <d v="2023-10-02T00:00:00"/>
    <n v="2023"/>
    <s v="October"/>
    <x v="1"/>
    <x v="1"/>
    <n v="70"/>
    <n v="98"/>
    <n v="100"/>
    <n v="89"/>
    <n v="92"/>
    <n v="58"/>
    <n v="68"/>
    <n v="64"/>
    <n v="94"/>
    <n v="65"/>
    <n v="0.79799999999999993"/>
  </r>
  <r>
    <x v="19"/>
    <d v="2023-10-02T00:00:00"/>
    <n v="2023"/>
    <s v="October"/>
    <x v="3"/>
    <x v="3"/>
    <n v="81"/>
    <n v="58"/>
    <n v="60"/>
    <n v="79"/>
    <n v="58"/>
    <n v="72"/>
    <n v="61"/>
    <n v="95"/>
    <n v="80"/>
    <n v="77"/>
    <n v="0.72099999999999997"/>
  </r>
  <r>
    <x v="20"/>
    <d v="2023-10-02T00:00:00"/>
    <n v="2023"/>
    <s v="October"/>
    <x v="2"/>
    <x v="4"/>
    <n v="96"/>
    <n v="99"/>
    <n v="92"/>
    <n v="86"/>
    <n v="90"/>
    <n v="82"/>
    <n v="90"/>
    <n v="98"/>
    <n v="94"/>
    <n v="80"/>
    <n v="0.90700000000000003"/>
  </r>
  <r>
    <x v="21"/>
    <d v="2023-10-02T00:00:00"/>
    <n v="2023"/>
    <s v="October"/>
    <x v="0"/>
    <x v="0"/>
    <n v="97"/>
    <n v="82"/>
    <n v="85"/>
    <n v="93"/>
    <n v="88"/>
    <n v="82"/>
    <n v="89"/>
    <n v="83"/>
    <n v="99"/>
    <n v="80"/>
    <n v="0.878"/>
  </r>
  <r>
    <x v="22"/>
    <d v="2023-10-02T00:00:00"/>
    <n v="2023"/>
    <s v="October"/>
    <x v="1"/>
    <x v="1"/>
    <n v="84"/>
    <n v="83"/>
    <n v="89"/>
    <n v="84"/>
    <n v="93"/>
    <n v="81"/>
    <n v="100"/>
    <n v="82"/>
    <n v="86"/>
    <n v="99"/>
    <n v="0.88099999999999989"/>
  </r>
  <r>
    <x v="23"/>
    <d v="2023-10-02T00:00:00"/>
    <n v="2023"/>
    <s v="October"/>
    <x v="2"/>
    <x v="2"/>
    <n v="78"/>
    <n v="53"/>
    <n v="71"/>
    <n v="86"/>
    <n v="66"/>
    <n v="87"/>
    <n v="87"/>
    <n v="93"/>
    <n v="68"/>
    <n v="54"/>
    <n v="0.74299999999999999"/>
  </r>
  <r>
    <x v="24"/>
    <d v="2023-10-02T00:00:00"/>
    <n v="2023"/>
    <s v="October"/>
    <x v="3"/>
    <x v="3"/>
    <n v="67"/>
    <n v="54"/>
    <n v="60"/>
    <n v="82"/>
    <n v="78"/>
    <n v="69"/>
    <n v="54"/>
    <n v="0"/>
    <n v="51"/>
    <n v="95"/>
    <n v="0.61"/>
  </r>
  <r>
    <x v="25"/>
    <d v="2023-10-02T00:00:00"/>
    <n v="2023"/>
    <s v="October"/>
    <x v="1"/>
    <x v="1"/>
    <n v="81"/>
    <n v="87"/>
    <n v="96"/>
    <n v="84"/>
    <n v="93"/>
    <n v="84"/>
    <n v="80"/>
    <n v="85"/>
    <n v="81"/>
    <n v="98"/>
    <n v="0.86900000000000011"/>
  </r>
  <r>
    <x v="26"/>
    <d v="2023-10-02T00:00:00"/>
    <n v="2023"/>
    <s v="October"/>
    <x v="0"/>
    <x v="0"/>
    <n v="93"/>
    <n v="91"/>
    <n v="94"/>
    <n v="92"/>
    <n v="100"/>
    <n v="92"/>
    <n v="84"/>
    <n v="100"/>
    <n v="80"/>
    <n v="98"/>
    <n v="0.92400000000000004"/>
  </r>
  <r>
    <x v="27"/>
    <d v="2023-10-02T00:00:00"/>
    <n v="2023"/>
    <s v="October"/>
    <x v="1"/>
    <x v="1"/>
    <n v="91"/>
    <n v="94"/>
    <n v="80"/>
    <n v="97"/>
    <n v="85"/>
    <n v="99"/>
    <n v="84"/>
    <n v="85"/>
    <n v="81"/>
    <n v="89"/>
    <n v="0.88500000000000001"/>
  </r>
  <r>
    <x v="28"/>
    <d v="2023-10-02T00:00:00"/>
    <n v="2023"/>
    <s v="October"/>
    <x v="2"/>
    <x v="2"/>
    <n v="88"/>
    <n v="65"/>
    <n v="55"/>
    <n v="85"/>
    <n v="71"/>
    <n v="55"/>
    <n v="100"/>
    <n v="54"/>
    <n v="89"/>
    <n v="74"/>
    <n v="0.73599999999999999"/>
  </r>
  <r>
    <x v="29"/>
    <d v="2023-10-02T00:00:00"/>
    <n v="2023"/>
    <s v="October"/>
    <x v="3"/>
    <x v="3"/>
    <n v="83"/>
    <n v="52"/>
    <n v="75"/>
    <n v="96"/>
    <n v="63"/>
    <n v="96"/>
    <n v="91"/>
    <n v="77"/>
    <n v="67"/>
    <n v="52"/>
    <n v="0.752"/>
  </r>
  <r>
    <x v="0"/>
    <d v="2023-10-03T00:00:00"/>
    <n v="2023"/>
    <s v="October"/>
    <x v="0"/>
    <x v="0"/>
    <n v="83"/>
    <n v="83"/>
    <n v="97"/>
    <n v="88"/>
    <n v="81"/>
    <n v="91"/>
    <n v="90"/>
    <n v="88"/>
    <n v="83"/>
    <n v="83"/>
    <n v="0.86699999999999999"/>
  </r>
  <r>
    <x v="1"/>
    <d v="2023-10-03T00:00:00"/>
    <n v="2023"/>
    <s v="October"/>
    <x v="0"/>
    <x v="0"/>
    <n v="94"/>
    <n v="99"/>
    <n v="98"/>
    <n v="86"/>
    <n v="93"/>
    <n v="90"/>
    <n v="98"/>
    <n v="97"/>
    <n v="89"/>
    <n v="87"/>
    <n v="0.93099999999999994"/>
  </r>
  <r>
    <x v="2"/>
    <d v="2023-10-03T00:00:00"/>
    <n v="2023"/>
    <s v="October"/>
    <x v="1"/>
    <x v="1"/>
    <n v="100"/>
    <n v="89"/>
    <n v="85"/>
    <n v="80"/>
    <n v="80"/>
    <n v="97"/>
    <n v="81"/>
    <n v="85"/>
    <n v="90"/>
    <n v="86"/>
    <n v="0.873"/>
  </r>
  <r>
    <x v="3"/>
    <d v="2023-10-03T00:00:00"/>
    <n v="2023"/>
    <s v="October"/>
    <x v="2"/>
    <x v="2"/>
    <n v="51"/>
    <n v="51"/>
    <n v="61"/>
    <n v="76"/>
    <n v="96"/>
    <n v="58"/>
    <n v="97"/>
    <n v="96"/>
    <n v="75"/>
    <n v="71"/>
    <n v="0.73199999999999998"/>
  </r>
  <r>
    <x v="4"/>
    <d v="2023-10-03T00:00:00"/>
    <n v="2023"/>
    <s v="October"/>
    <x v="3"/>
    <x v="3"/>
    <n v="81"/>
    <n v="86"/>
    <n v="100"/>
    <n v="73"/>
    <n v="50"/>
    <n v="93"/>
    <n v="75"/>
    <n v="61"/>
    <n v="71"/>
    <n v="64"/>
    <n v="0.754"/>
  </r>
  <r>
    <x v="5"/>
    <d v="2023-10-03T00:00:00"/>
    <n v="2023"/>
    <s v="October"/>
    <x v="2"/>
    <x v="4"/>
    <n v="92"/>
    <n v="80"/>
    <n v="82"/>
    <n v="82"/>
    <n v="86"/>
    <n v="94"/>
    <n v="97"/>
    <n v="98"/>
    <n v="93"/>
    <n v="93"/>
    <n v="0.89700000000000002"/>
  </r>
  <r>
    <x v="6"/>
    <d v="2023-10-03T00:00:00"/>
    <n v="2023"/>
    <s v="October"/>
    <x v="0"/>
    <x v="0"/>
    <n v="83"/>
    <n v="95"/>
    <n v="95"/>
    <n v="100"/>
    <n v="99"/>
    <n v="93"/>
    <n v="82"/>
    <n v="80"/>
    <n v="93"/>
    <n v="82"/>
    <n v="0.90200000000000002"/>
  </r>
  <r>
    <x v="7"/>
    <d v="2023-10-03T00:00:00"/>
    <n v="2023"/>
    <s v="October"/>
    <x v="1"/>
    <x v="1"/>
    <n v="85"/>
    <n v="85"/>
    <n v="99"/>
    <n v="100"/>
    <n v="96"/>
    <n v="98"/>
    <n v="83"/>
    <n v="100"/>
    <n v="96"/>
    <n v="100"/>
    <n v="0.94200000000000006"/>
  </r>
  <r>
    <x v="8"/>
    <d v="2023-10-03T00:00:00"/>
    <n v="2023"/>
    <s v="October"/>
    <x v="2"/>
    <x v="2"/>
    <n v="65"/>
    <n v="88"/>
    <n v="53"/>
    <n v="91"/>
    <n v="81"/>
    <n v="88"/>
    <n v="75"/>
    <n v="97"/>
    <n v="97"/>
    <n v="54"/>
    <n v="0.78900000000000003"/>
  </r>
  <r>
    <x v="9"/>
    <d v="2023-10-03T00:00:00"/>
    <n v="2023"/>
    <s v="October"/>
    <x v="3"/>
    <x v="3"/>
    <n v="63"/>
    <n v="0"/>
    <n v="64"/>
    <n v="73"/>
    <n v="50"/>
    <n v="80"/>
    <n v="85"/>
    <n v="72"/>
    <n v="54"/>
    <n v="70"/>
    <n v="0.61099999999999999"/>
  </r>
  <r>
    <x v="10"/>
    <d v="2023-10-03T00:00:00"/>
    <n v="2023"/>
    <s v="October"/>
    <x v="0"/>
    <x v="0"/>
    <n v="100"/>
    <n v="86"/>
    <n v="82"/>
    <n v="83"/>
    <n v="86"/>
    <n v="96"/>
    <n v="82"/>
    <n v="88"/>
    <n v="83"/>
    <n v="81"/>
    <n v="0.86699999999999999"/>
  </r>
  <r>
    <x v="11"/>
    <d v="2023-10-03T00:00:00"/>
    <n v="2023"/>
    <s v="October"/>
    <x v="0"/>
    <x v="0"/>
    <n v="86"/>
    <n v="98"/>
    <n v="85"/>
    <n v="90"/>
    <n v="92"/>
    <n v="91"/>
    <n v="84"/>
    <n v="97"/>
    <n v="95"/>
    <n v="89"/>
    <n v="0.90700000000000003"/>
  </r>
  <r>
    <x v="12"/>
    <d v="2023-10-03T00:00:00"/>
    <n v="2023"/>
    <s v="October"/>
    <x v="1"/>
    <x v="1"/>
    <n v="82"/>
    <n v="88"/>
    <n v="81"/>
    <n v="97"/>
    <n v="86"/>
    <n v="100"/>
    <n v="83"/>
    <n v="96"/>
    <n v="80"/>
    <n v="97"/>
    <n v="0.89"/>
  </r>
  <r>
    <x v="13"/>
    <d v="2023-10-03T00:00:00"/>
    <n v="2023"/>
    <s v="October"/>
    <x v="0"/>
    <x v="0"/>
    <n v="69"/>
    <n v="53"/>
    <n v="51"/>
    <n v="68"/>
    <n v="87"/>
    <n v="76"/>
    <n v="92"/>
    <n v="51"/>
    <n v="99"/>
    <n v="84"/>
    <n v="0.73"/>
  </r>
  <r>
    <x v="14"/>
    <d v="2023-10-03T00:00:00"/>
    <n v="2023"/>
    <s v="October"/>
    <x v="3"/>
    <x v="3"/>
    <n v="70"/>
    <n v="74"/>
    <n v="57"/>
    <n v="90"/>
    <n v="52"/>
    <n v="79"/>
    <n v="54"/>
    <n v="60"/>
    <n v="93"/>
    <n v="79"/>
    <n v="0.70799999999999996"/>
  </r>
  <r>
    <x v="15"/>
    <d v="2023-10-03T00:00:00"/>
    <n v="2023"/>
    <s v="October"/>
    <x v="2"/>
    <x v="4"/>
    <n v="85"/>
    <n v="97"/>
    <n v="82"/>
    <n v="83"/>
    <n v="80"/>
    <n v="90"/>
    <n v="84"/>
    <n v="85"/>
    <n v="80"/>
    <n v="93"/>
    <n v="0.8590000000000001"/>
  </r>
  <r>
    <x v="16"/>
    <d v="2023-10-03T00:00:00"/>
    <n v="2023"/>
    <s v="October"/>
    <x v="0"/>
    <x v="0"/>
    <n v="100"/>
    <n v="80"/>
    <n v="84"/>
    <n v="88"/>
    <n v="88"/>
    <n v="83"/>
    <n v="87"/>
    <n v="97"/>
    <n v="96"/>
    <n v="100"/>
    <n v="0.90300000000000002"/>
  </r>
  <r>
    <x v="17"/>
    <d v="2023-10-03T00:00:00"/>
    <n v="2023"/>
    <s v="October"/>
    <x v="1"/>
    <x v="1"/>
    <n v="96"/>
    <n v="90"/>
    <n v="80"/>
    <n v="83"/>
    <n v="98"/>
    <n v="81"/>
    <n v="90"/>
    <n v="98"/>
    <n v="93"/>
    <n v="94"/>
    <n v="0.90300000000000002"/>
  </r>
  <r>
    <x v="18"/>
    <d v="2023-10-03T00:00:00"/>
    <n v="2023"/>
    <s v="October"/>
    <x v="1"/>
    <x v="1"/>
    <n v="70"/>
    <n v="79"/>
    <n v="73"/>
    <n v="69"/>
    <n v="68"/>
    <n v="75"/>
    <n v="78"/>
    <n v="89"/>
    <n v="89"/>
    <n v="88"/>
    <n v="0.77800000000000002"/>
  </r>
  <r>
    <x v="19"/>
    <d v="2023-10-03T00:00:00"/>
    <n v="2023"/>
    <s v="October"/>
    <x v="3"/>
    <x v="3"/>
    <n v="91"/>
    <n v="73"/>
    <n v="87"/>
    <n v="78"/>
    <n v="53"/>
    <n v="53"/>
    <n v="69"/>
    <n v="60"/>
    <n v="57"/>
    <n v="67"/>
    <n v="0.68799999999999994"/>
  </r>
  <r>
    <x v="20"/>
    <d v="2023-10-03T00:00:00"/>
    <n v="2023"/>
    <s v="October"/>
    <x v="2"/>
    <x v="4"/>
    <n v="96"/>
    <n v="93"/>
    <n v="92"/>
    <n v="96"/>
    <n v="85"/>
    <n v="87"/>
    <n v="83"/>
    <n v="87"/>
    <n v="83"/>
    <n v="81"/>
    <n v="0.88300000000000001"/>
  </r>
  <r>
    <x v="21"/>
    <d v="2023-10-03T00:00:00"/>
    <n v="2023"/>
    <s v="October"/>
    <x v="0"/>
    <x v="0"/>
    <n v="85"/>
    <n v="96"/>
    <n v="92"/>
    <n v="80"/>
    <n v="92"/>
    <n v="91"/>
    <n v="91"/>
    <n v="94"/>
    <n v="91"/>
    <n v="90"/>
    <n v="0.90200000000000002"/>
  </r>
  <r>
    <x v="22"/>
    <d v="2023-10-03T00:00:00"/>
    <n v="2023"/>
    <s v="October"/>
    <x v="1"/>
    <x v="1"/>
    <n v="83"/>
    <n v="89"/>
    <n v="85"/>
    <n v="100"/>
    <n v="96"/>
    <n v="100"/>
    <n v="98"/>
    <n v="88"/>
    <n v="86"/>
    <n v="88"/>
    <n v="0.91299999999999992"/>
  </r>
  <r>
    <x v="23"/>
    <d v="2023-10-03T00:00:00"/>
    <n v="2023"/>
    <s v="October"/>
    <x v="2"/>
    <x v="2"/>
    <n v="91"/>
    <n v="51"/>
    <n v="93"/>
    <n v="80"/>
    <n v="50"/>
    <n v="88"/>
    <n v="97"/>
    <n v="62"/>
    <n v="97"/>
    <n v="81"/>
    <n v="0.79"/>
  </r>
  <r>
    <x v="24"/>
    <d v="2023-10-03T00:00:00"/>
    <n v="2023"/>
    <s v="October"/>
    <x v="3"/>
    <x v="3"/>
    <n v="75"/>
    <n v="55"/>
    <n v="87"/>
    <n v="65"/>
    <n v="90"/>
    <n v="0"/>
    <n v="68"/>
    <n v="92"/>
    <n v="80"/>
    <n v="100"/>
    <n v="0.71200000000000008"/>
  </r>
  <r>
    <x v="25"/>
    <d v="2023-10-03T00:00:00"/>
    <n v="2023"/>
    <s v="October"/>
    <x v="1"/>
    <x v="1"/>
    <n v="87"/>
    <n v="83"/>
    <n v="87"/>
    <n v="88"/>
    <n v="95"/>
    <n v="94"/>
    <n v="97"/>
    <n v="84"/>
    <n v="92"/>
    <n v="85"/>
    <n v="0.89200000000000002"/>
  </r>
  <r>
    <x v="26"/>
    <d v="2023-10-03T00:00:00"/>
    <n v="2023"/>
    <s v="October"/>
    <x v="0"/>
    <x v="0"/>
    <n v="96"/>
    <n v="84"/>
    <n v="90"/>
    <n v="94"/>
    <n v="91"/>
    <n v="93"/>
    <n v="88"/>
    <n v="82"/>
    <n v="81"/>
    <n v="85"/>
    <n v="0.88400000000000001"/>
  </r>
  <r>
    <x v="27"/>
    <d v="2023-10-03T00:00:00"/>
    <n v="2023"/>
    <s v="October"/>
    <x v="1"/>
    <x v="1"/>
    <n v="99"/>
    <n v="90"/>
    <n v="84"/>
    <n v="97"/>
    <n v="95"/>
    <n v="81"/>
    <n v="89"/>
    <n v="91"/>
    <n v="93"/>
    <n v="80"/>
    <n v="0.89900000000000002"/>
  </r>
  <r>
    <x v="28"/>
    <d v="2023-10-03T00:00:00"/>
    <n v="2023"/>
    <s v="October"/>
    <x v="2"/>
    <x v="2"/>
    <n v="86"/>
    <n v="54"/>
    <n v="93"/>
    <n v="56"/>
    <n v="80"/>
    <n v="82"/>
    <n v="67"/>
    <n v="58"/>
    <n v="60"/>
    <n v="91"/>
    <n v="0.72699999999999998"/>
  </r>
  <r>
    <x v="29"/>
    <d v="2023-10-03T00:00:00"/>
    <n v="2023"/>
    <s v="October"/>
    <x v="3"/>
    <x v="3"/>
    <n v="83"/>
    <n v="61"/>
    <n v="92"/>
    <n v="72"/>
    <n v="90"/>
    <n v="94"/>
    <n v="89"/>
    <n v="60"/>
    <n v="100"/>
    <n v="69"/>
    <n v="0.81"/>
  </r>
  <r>
    <x v="0"/>
    <d v="2023-10-04T00:00:00"/>
    <n v="2023"/>
    <s v="October"/>
    <x v="0"/>
    <x v="0"/>
    <n v="87"/>
    <n v="81"/>
    <n v="81"/>
    <n v="92"/>
    <n v="93"/>
    <n v="83"/>
    <n v="91"/>
    <n v="88"/>
    <n v="83"/>
    <n v="98"/>
    <n v="0.877"/>
  </r>
  <r>
    <x v="1"/>
    <d v="2023-10-04T00:00:00"/>
    <n v="2023"/>
    <s v="October"/>
    <x v="0"/>
    <x v="0"/>
    <n v="84"/>
    <n v="90"/>
    <n v="91"/>
    <n v="92"/>
    <n v="90"/>
    <n v="95"/>
    <n v="92"/>
    <n v="86"/>
    <n v="92"/>
    <n v="97"/>
    <n v="0.90900000000000003"/>
  </r>
  <r>
    <x v="2"/>
    <d v="2023-10-04T00:00:00"/>
    <n v="2023"/>
    <s v="October"/>
    <x v="1"/>
    <x v="1"/>
    <n v="80"/>
    <n v="87"/>
    <n v="90"/>
    <n v="88"/>
    <n v="92"/>
    <n v="94"/>
    <n v="85"/>
    <n v="98"/>
    <n v="89"/>
    <n v="80"/>
    <n v="0.88300000000000001"/>
  </r>
  <r>
    <x v="3"/>
    <d v="2023-10-04T00:00:00"/>
    <n v="2023"/>
    <s v="October"/>
    <x v="2"/>
    <x v="2"/>
    <n v="60"/>
    <n v="72"/>
    <n v="90"/>
    <n v="63"/>
    <n v="59"/>
    <n v="89"/>
    <n v="61"/>
    <n v="70"/>
    <n v="86"/>
    <n v="56"/>
    <n v="0.70599999999999996"/>
  </r>
  <r>
    <x v="4"/>
    <d v="2023-10-04T00:00:00"/>
    <n v="2023"/>
    <s v="October"/>
    <x v="3"/>
    <x v="3"/>
    <n v="63"/>
    <n v="95"/>
    <n v="67"/>
    <n v="81"/>
    <n v="68"/>
    <n v="59"/>
    <n v="59"/>
    <n v="63"/>
    <n v="58"/>
    <n v="81"/>
    <n v="0.69400000000000006"/>
  </r>
  <r>
    <x v="5"/>
    <d v="2023-10-04T00:00:00"/>
    <n v="2023"/>
    <s v="October"/>
    <x v="2"/>
    <x v="4"/>
    <n v="91"/>
    <n v="87"/>
    <n v="84"/>
    <n v="94"/>
    <n v="87"/>
    <n v="92"/>
    <n v="89"/>
    <n v="86"/>
    <n v="94"/>
    <n v="86"/>
    <n v="0.89"/>
  </r>
  <r>
    <x v="6"/>
    <d v="2023-10-04T00:00:00"/>
    <n v="2023"/>
    <s v="October"/>
    <x v="0"/>
    <x v="0"/>
    <n v="83"/>
    <n v="98"/>
    <n v="90"/>
    <n v="100"/>
    <n v="96"/>
    <n v="98"/>
    <n v="96"/>
    <n v="91"/>
    <n v="97"/>
    <n v="83"/>
    <n v="0.93200000000000005"/>
  </r>
  <r>
    <x v="7"/>
    <d v="2023-10-04T00:00:00"/>
    <n v="2023"/>
    <s v="October"/>
    <x v="1"/>
    <x v="1"/>
    <n v="94"/>
    <n v="88"/>
    <n v="82"/>
    <n v="86"/>
    <n v="99"/>
    <n v="95"/>
    <n v="83"/>
    <n v="93"/>
    <n v="88"/>
    <n v="88"/>
    <n v="0.89599999999999991"/>
  </r>
  <r>
    <x v="8"/>
    <d v="2023-10-04T00:00:00"/>
    <n v="2023"/>
    <s v="October"/>
    <x v="2"/>
    <x v="2"/>
    <n v="98"/>
    <n v="100"/>
    <n v="79"/>
    <n v="65"/>
    <n v="77"/>
    <n v="85"/>
    <n v="88"/>
    <n v="88"/>
    <n v="73"/>
    <n v="71"/>
    <n v="0.82400000000000007"/>
  </r>
  <r>
    <x v="9"/>
    <d v="2023-10-04T00:00:00"/>
    <n v="2023"/>
    <s v="October"/>
    <x v="3"/>
    <x v="3"/>
    <n v="83"/>
    <n v="87"/>
    <n v="87"/>
    <n v="80"/>
    <n v="95"/>
    <n v="66"/>
    <n v="50"/>
    <n v="93"/>
    <n v="71"/>
    <n v="92"/>
    <n v="0.80400000000000005"/>
  </r>
  <r>
    <x v="10"/>
    <d v="2023-10-04T00:00:00"/>
    <n v="2023"/>
    <s v="October"/>
    <x v="0"/>
    <x v="0"/>
    <n v="95"/>
    <n v="83"/>
    <n v="80"/>
    <n v="85"/>
    <n v="99"/>
    <n v="92"/>
    <n v="87"/>
    <n v="90"/>
    <n v="97"/>
    <n v="85"/>
    <n v="0.89300000000000002"/>
  </r>
  <r>
    <x v="11"/>
    <d v="2023-10-04T00:00:00"/>
    <n v="2023"/>
    <s v="October"/>
    <x v="0"/>
    <x v="0"/>
    <n v="99"/>
    <n v="91"/>
    <n v="94"/>
    <n v="94"/>
    <n v="89"/>
    <n v="93"/>
    <n v="80"/>
    <n v="81"/>
    <n v="85"/>
    <n v="86"/>
    <n v="0.89200000000000002"/>
  </r>
  <r>
    <x v="12"/>
    <d v="2023-10-04T00:00:00"/>
    <n v="2023"/>
    <s v="October"/>
    <x v="1"/>
    <x v="1"/>
    <n v="98"/>
    <n v="87"/>
    <n v="80"/>
    <n v="81"/>
    <n v="94"/>
    <n v="83"/>
    <n v="96"/>
    <n v="91"/>
    <n v="93"/>
    <n v="83"/>
    <n v="0.8859999999999999"/>
  </r>
  <r>
    <x v="13"/>
    <d v="2023-10-04T00:00:00"/>
    <n v="2023"/>
    <s v="October"/>
    <x v="0"/>
    <x v="0"/>
    <n v="98"/>
    <n v="62"/>
    <n v="97"/>
    <n v="81"/>
    <n v="71"/>
    <n v="85"/>
    <n v="55"/>
    <n v="50"/>
    <n v="67"/>
    <n v="79"/>
    <n v="0.745"/>
  </r>
  <r>
    <x v="14"/>
    <d v="2023-10-04T00:00:00"/>
    <n v="2023"/>
    <s v="October"/>
    <x v="3"/>
    <x v="3"/>
    <n v="78"/>
    <n v="91"/>
    <n v="89"/>
    <n v="66"/>
    <n v="78"/>
    <n v="71"/>
    <n v="92"/>
    <n v="58"/>
    <n v="68"/>
    <n v="77"/>
    <n v="0.76800000000000002"/>
  </r>
  <r>
    <x v="15"/>
    <d v="2023-10-04T00:00:00"/>
    <n v="2023"/>
    <s v="October"/>
    <x v="2"/>
    <x v="4"/>
    <n v="89"/>
    <n v="92"/>
    <n v="88"/>
    <n v="85"/>
    <n v="90"/>
    <n v="90"/>
    <n v="82"/>
    <n v="94"/>
    <n v="93"/>
    <n v="88"/>
    <n v="0.8909999999999999"/>
  </r>
  <r>
    <x v="16"/>
    <d v="2023-10-04T00:00:00"/>
    <n v="2023"/>
    <s v="October"/>
    <x v="0"/>
    <x v="0"/>
    <n v="93"/>
    <n v="93"/>
    <n v="89"/>
    <n v="99"/>
    <n v="99"/>
    <n v="98"/>
    <n v="82"/>
    <n v="96"/>
    <n v="98"/>
    <n v="88"/>
    <n v="0.93500000000000005"/>
  </r>
  <r>
    <x v="17"/>
    <d v="2023-10-04T00:00:00"/>
    <n v="2023"/>
    <s v="October"/>
    <x v="1"/>
    <x v="1"/>
    <n v="89"/>
    <n v="99"/>
    <n v="97"/>
    <n v="84"/>
    <n v="92"/>
    <n v="86"/>
    <n v="91"/>
    <n v="91"/>
    <n v="80"/>
    <n v="86"/>
    <n v="0.89500000000000002"/>
  </r>
  <r>
    <x v="18"/>
    <d v="2023-10-04T00:00:00"/>
    <n v="2023"/>
    <s v="October"/>
    <x v="1"/>
    <x v="1"/>
    <n v="83"/>
    <n v="98"/>
    <n v="50"/>
    <n v="82"/>
    <n v="83"/>
    <n v="80"/>
    <n v="60"/>
    <n v="92"/>
    <n v="74"/>
    <n v="96"/>
    <n v="0.79799999999999993"/>
  </r>
  <r>
    <x v="19"/>
    <d v="2023-10-04T00:00:00"/>
    <n v="2023"/>
    <s v="October"/>
    <x v="3"/>
    <x v="3"/>
    <n v="72"/>
    <n v="90"/>
    <n v="79"/>
    <n v="56"/>
    <n v="85"/>
    <n v="80"/>
    <n v="88"/>
    <n v="91"/>
    <n v="95"/>
    <n v="81"/>
    <n v="0.81700000000000006"/>
  </r>
  <r>
    <x v="20"/>
    <d v="2023-10-04T00:00:00"/>
    <n v="2023"/>
    <s v="October"/>
    <x v="2"/>
    <x v="4"/>
    <n v="90"/>
    <n v="83"/>
    <n v="85"/>
    <n v="86"/>
    <n v="81"/>
    <n v="89"/>
    <n v="82"/>
    <n v="96"/>
    <n v="82"/>
    <n v="93"/>
    <n v="0.86699999999999999"/>
  </r>
  <r>
    <x v="21"/>
    <d v="2023-10-04T00:00:00"/>
    <n v="2023"/>
    <s v="October"/>
    <x v="0"/>
    <x v="0"/>
    <n v="95"/>
    <n v="94"/>
    <n v="99"/>
    <n v="94"/>
    <n v="89"/>
    <n v="93"/>
    <n v="81"/>
    <n v="87"/>
    <n v="93"/>
    <n v="94"/>
    <n v="0.91900000000000004"/>
  </r>
  <r>
    <x v="22"/>
    <d v="2023-10-04T00:00:00"/>
    <n v="2023"/>
    <s v="October"/>
    <x v="1"/>
    <x v="1"/>
    <n v="97"/>
    <n v="88"/>
    <n v="94"/>
    <n v="83"/>
    <n v="82"/>
    <n v="96"/>
    <n v="87"/>
    <n v="85"/>
    <n v="91"/>
    <n v="84"/>
    <n v="0.88700000000000001"/>
  </r>
  <r>
    <x v="23"/>
    <d v="2023-10-04T00:00:00"/>
    <n v="2023"/>
    <s v="October"/>
    <x v="2"/>
    <x v="2"/>
    <n v="94"/>
    <n v="82"/>
    <n v="90"/>
    <n v="70"/>
    <n v="87"/>
    <n v="61"/>
    <n v="91"/>
    <n v="69"/>
    <n v="65"/>
    <n v="53"/>
    <n v="0.76200000000000001"/>
  </r>
  <r>
    <x v="24"/>
    <d v="2023-10-04T00:00:00"/>
    <n v="2023"/>
    <s v="October"/>
    <x v="3"/>
    <x v="3"/>
    <n v="0"/>
    <n v="63"/>
    <n v="90"/>
    <n v="58"/>
    <n v="58"/>
    <n v="78"/>
    <n v="88"/>
    <n v="75"/>
    <n v="88"/>
    <n v="60"/>
    <n v="0.65799999999999992"/>
  </r>
  <r>
    <x v="25"/>
    <d v="2023-10-04T00:00:00"/>
    <n v="2023"/>
    <s v="October"/>
    <x v="1"/>
    <x v="1"/>
    <n v="94"/>
    <n v="96"/>
    <n v="95"/>
    <n v="92"/>
    <n v="87"/>
    <n v="83"/>
    <n v="95"/>
    <n v="99"/>
    <n v="88"/>
    <n v="80"/>
    <n v="0.90900000000000003"/>
  </r>
  <r>
    <x v="26"/>
    <d v="2023-10-04T00:00:00"/>
    <n v="2023"/>
    <s v="October"/>
    <x v="0"/>
    <x v="0"/>
    <n v="85"/>
    <n v="100"/>
    <n v="92"/>
    <n v="87"/>
    <n v="100"/>
    <n v="98"/>
    <n v="95"/>
    <n v="85"/>
    <n v="93"/>
    <n v="85"/>
    <n v="0.92"/>
  </r>
  <r>
    <x v="27"/>
    <d v="2023-10-04T00:00:00"/>
    <n v="2023"/>
    <s v="October"/>
    <x v="1"/>
    <x v="1"/>
    <n v="84"/>
    <n v="99"/>
    <n v="80"/>
    <n v="92"/>
    <n v="91"/>
    <n v="80"/>
    <n v="97"/>
    <n v="93"/>
    <n v="87"/>
    <n v="83"/>
    <n v="0.8859999999999999"/>
  </r>
  <r>
    <x v="28"/>
    <d v="2023-10-04T00:00:00"/>
    <n v="2023"/>
    <s v="October"/>
    <x v="2"/>
    <x v="2"/>
    <n v="77"/>
    <n v="88"/>
    <n v="83"/>
    <n v="69"/>
    <n v="67"/>
    <n v="62"/>
    <n v="69"/>
    <n v="88"/>
    <n v="75"/>
    <n v="88"/>
    <n v="0.7659999999999999"/>
  </r>
  <r>
    <x v="29"/>
    <d v="2023-10-04T00:00:00"/>
    <n v="2023"/>
    <s v="October"/>
    <x v="3"/>
    <x v="3"/>
    <n v="74"/>
    <n v="97"/>
    <n v="99"/>
    <n v="60"/>
    <n v="86"/>
    <n v="57"/>
    <n v="84"/>
    <n v="95"/>
    <n v="72"/>
    <n v="99"/>
    <n v="0.82299999999999995"/>
  </r>
  <r>
    <x v="0"/>
    <d v="2023-10-05T00:00:00"/>
    <n v="2023"/>
    <s v="October"/>
    <x v="0"/>
    <x v="0"/>
    <n v="91"/>
    <n v="83"/>
    <n v="99"/>
    <n v="84"/>
    <n v="95"/>
    <n v="99"/>
    <n v="84"/>
    <n v="87"/>
    <n v="88"/>
    <n v="89"/>
    <n v="0.89900000000000002"/>
  </r>
  <r>
    <x v="1"/>
    <d v="2023-10-05T00:00:00"/>
    <n v="2023"/>
    <s v="October"/>
    <x v="0"/>
    <x v="0"/>
    <n v="98"/>
    <n v="90"/>
    <n v="100"/>
    <n v="99"/>
    <n v="98"/>
    <n v="80"/>
    <n v="91"/>
    <n v="98"/>
    <n v="80"/>
    <n v="82"/>
    <n v="0.91599999999999993"/>
  </r>
  <r>
    <x v="2"/>
    <d v="2023-10-05T00:00:00"/>
    <n v="2023"/>
    <s v="October"/>
    <x v="1"/>
    <x v="1"/>
    <n v="93"/>
    <n v="86"/>
    <n v="90"/>
    <n v="93"/>
    <n v="94"/>
    <n v="82"/>
    <n v="95"/>
    <n v="82"/>
    <n v="87"/>
    <n v="94"/>
    <n v="0.89599999999999991"/>
  </r>
  <r>
    <x v="3"/>
    <d v="2023-10-05T00:00:00"/>
    <n v="2023"/>
    <s v="October"/>
    <x v="2"/>
    <x v="2"/>
    <n v="84"/>
    <n v="96"/>
    <n v="89"/>
    <n v="79"/>
    <n v="95"/>
    <n v="90"/>
    <n v="61"/>
    <n v="78"/>
    <n v="77"/>
    <n v="65"/>
    <n v="0.81400000000000006"/>
  </r>
  <r>
    <x v="4"/>
    <d v="2023-10-05T00:00:00"/>
    <n v="2023"/>
    <s v="October"/>
    <x v="3"/>
    <x v="3"/>
    <n v="71"/>
    <n v="71"/>
    <n v="88"/>
    <n v="99"/>
    <n v="93"/>
    <n v="90"/>
    <n v="58"/>
    <n v="63"/>
    <n v="73"/>
    <n v="82"/>
    <n v="0.78799999999999992"/>
  </r>
  <r>
    <x v="5"/>
    <d v="2023-10-05T00:00:00"/>
    <n v="2023"/>
    <s v="October"/>
    <x v="2"/>
    <x v="4"/>
    <n v="86"/>
    <n v="81"/>
    <n v="98"/>
    <n v="82"/>
    <n v="87"/>
    <n v="89"/>
    <n v="92"/>
    <n v="87"/>
    <n v="95"/>
    <n v="100"/>
    <n v="0.89700000000000002"/>
  </r>
  <r>
    <x v="6"/>
    <d v="2023-10-05T00:00:00"/>
    <n v="2023"/>
    <s v="October"/>
    <x v="0"/>
    <x v="0"/>
    <n v="98"/>
    <n v="95"/>
    <n v="95"/>
    <n v="81"/>
    <n v="88"/>
    <n v="89"/>
    <n v="91"/>
    <n v="100"/>
    <n v="95"/>
    <n v="88"/>
    <n v="0.92"/>
  </r>
  <r>
    <x v="7"/>
    <d v="2023-10-05T00:00:00"/>
    <n v="2023"/>
    <s v="October"/>
    <x v="1"/>
    <x v="1"/>
    <n v="82"/>
    <n v="91"/>
    <n v="92"/>
    <n v="91"/>
    <n v="92"/>
    <n v="85"/>
    <n v="93"/>
    <n v="80"/>
    <n v="88"/>
    <n v="92"/>
    <n v="0.8859999999999999"/>
  </r>
  <r>
    <x v="8"/>
    <d v="2023-10-05T00:00:00"/>
    <n v="2023"/>
    <s v="October"/>
    <x v="2"/>
    <x v="2"/>
    <n v="54"/>
    <n v="88"/>
    <n v="66"/>
    <n v="97"/>
    <n v="74"/>
    <n v="93"/>
    <n v="61"/>
    <n v="85"/>
    <n v="74"/>
    <n v="80"/>
    <n v="0.77200000000000002"/>
  </r>
  <r>
    <x v="9"/>
    <d v="2023-10-05T00:00:00"/>
    <n v="2023"/>
    <s v="October"/>
    <x v="3"/>
    <x v="3"/>
    <n v="59"/>
    <n v="91"/>
    <n v="76"/>
    <n v="90"/>
    <n v="93"/>
    <n v="70"/>
    <n v="71"/>
    <n v="54"/>
    <n v="64"/>
    <n v="100"/>
    <n v="0.76800000000000002"/>
  </r>
  <r>
    <x v="10"/>
    <d v="2023-10-05T00:00:00"/>
    <n v="2023"/>
    <s v="October"/>
    <x v="0"/>
    <x v="0"/>
    <n v="81"/>
    <n v="94"/>
    <n v="88"/>
    <n v="89"/>
    <n v="82"/>
    <n v="100"/>
    <n v="97"/>
    <n v="100"/>
    <n v="91"/>
    <n v="82"/>
    <n v="0.90400000000000003"/>
  </r>
  <r>
    <x v="11"/>
    <d v="2023-10-05T00:00:00"/>
    <n v="2023"/>
    <s v="October"/>
    <x v="0"/>
    <x v="0"/>
    <n v="88"/>
    <n v="88"/>
    <n v="83"/>
    <n v="92"/>
    <n v="96"/>
    <n v="81"/>
    <n v="90"/>
    <n v="96"/>
    <n v="98"/>
    <n v="100"/>
    <n v="0.91200000000000003"/>
  </r>
  <r>
    <x v="12"/>
    <d v="2023-10-05T00:00:00"/>
    <n v="2023"/>
    <s v="October"/>
    <x v="1"/>
    <x v="1"/>
    <n v="90"/>
    <n v="95"/>
    <n v="83"/>
    <n v="92"/>
    <n v="90"/>
    <n v="90"/>
    <n v="89"/>
    <n v="81"/>
    <n v="94"/>
    <n v="96"/>
    <n v="0.9"/>
  </r>
  <r>
    <x v="13"/>
    <d v="2023-10-05T00:00:00"/>
    <n v="2023"/>
    <s v="October"/>
    <x v="0"/>
    <x v="0"/>
    <n v="66"/>
    <n v="64"/>
    <n v="63"/>
    <n v="70"/>
    <n v="51"/>
    <n v="60"/>
    <n v="76"/>
    <n v="98"/>
    <n v="56"/>
    <n v="90"/>
    <n v="0.69400000000000006"/>
  </r>
  <r>
    <x v="14"/>
    <d v="2023-10-05T00:00:00"/>
    <n v="2023"/>
    <s v="October"/>
    <x v="3"/>
    <x v="3"/>
    <n v="78"/>
    <n v="70"/>
    <n v="74"/>
    <n v="96"/>
    <n v="54"/>
    <n v="65"/>
    <n v="100"/>
    <n v="96"/>
    <n v="95"/>
    <n v="98"/>
    <n v="0.82599999999999996"/>
  </r>
  <r>
    <x v="15"/>
    <d v="2023-10-05T00:00:00"/>
    <n v="2023"/>
    <s v="October"/>
    <x v="2"/>
    <x v="4"/>
    <n v="99"/>
    <n v="100"/>
    <n v="87"/>
    <n v="94"/>
    <n v="85"/>
    <n v="85"/>
    <n v="86"/>
    <n v="95"/>
    <n v="88"/>
    <n v="84"/>
    <n v="0.90300000000000002"/>
  </r>
  <r>
    <x v="16"/>
    <d v="2023-10-05T00:00:00"/>
    <n v="2023"/>
    <s v="October"/>
    <x v="0"/>
    <x v="0"/>
    <n v="95"/>
    <n v="97"/>
    <n v="95"/>
    <n v="89"/>
    <n v="96"/>
    <n v="98"/>
    <n v="98"/>
    <n v="96"/>
    <n v="89"/>
    <n v="84"/>
    <n v="0.93700000000000006"/>
  </r>
  <r>
    <x v="17"/>
    <d v="2023-10-05T00:00:00"/>
    <n v="2023"/>
    <s v="October"/>
    <x v="1"/>
    <x v="1"/>
    <n v="92"/>
    <n v="80"/>
    <n v="89"/>
    <n v="89"/>
    <n v="80"/>
    <n v="100"/>
    <n v="91"/>
    <n v="83"/>
    <n v="98"/>
    <n v="89"/>
    <n v="0.8909999999999999"/>
  </r>
  <r>
    <x v="18"/>
    <d v="2023-10-05T00:00:00"/>
    <n v="2023"/>
    <s v="October"/>
    <x v="1"/>
    <x v="1"/>
    <n v="97"/>
    <n v="72"/>
    <n v="59"/>
    <n v="51"/>
    <n v="100"/>
    <n v="80"/>
    <n v="98"/>
    <n v="57"/>
    <n v="65"/>
    <n v="73"/>
    <n v="0.752"/>
  </r>
  <r>
    <x v="19"/>
    <d v="2023-10-05T00:00:00"/>
    <n v="2023"/>
    <s v="October"/>
    <x v="3"/>
    <x v="3"/>
    <n v="54"/>
    <n v="52"/>
    <n v="50"/>
    <n v="86"/>
    <n v="84"/>
    <n v="87"/>
    <n v="88"/>
    <n v="80"/>
    <n v="89"/>
    <n v="57"/>
    <n v="0.72699999999999998"/>
  </r>
  <r>
    <x v="20"/>
    <d v="2023-10-05T00:00:00"/>
    <n v="2023"/>
    <s v="October"/>
    <x v="2"/>
    <x v="4"/>
    <n v="94"/>
    <n v="94"/>
    <n v="88"/>
    <n v="93"/>
    <n v="85"/>
    <n v="81"/>
    <n v="98"/>
    <n v="80"/>
    <n v="83"/>
    <n v="80"/>
    <n v="0.87599999999999989"/>
  </r>
  <r>
    <x v="21"/>
    <d v="2023-10-05T00:00:00"/>
    <n v="2023"/>
    <s v="October"/>
    <x v="0"/>
    <x v="0"/>
    <n v="94"/>
    <n v="95"/>
    <n v="81"/>
    <n v="81"/>
    <n v="82"/>
    <n v="91"/>
    <n v="89"/>
    <n v="99"/>
    <n v="87"/>
    <n v="85"/>
    <n v="0.88400000000000001"/>
  </r>
  <r>
    <x v="22"/>
    <d v="2023-10-05T00:00:00"/>
    <n v="2023"/>
    <s v="October"/>
    <x v="1"/>
    <x v="1"/>
    <n v="89"/>
    <n v="83"/>
    <n v="89"/>
    <n v="91"/>
    <n v="96"/>
    <n v="88"/>
    <n v="80"/>
    <n v="90"/>
    <n v="91"/>
    <n v="83"/>
    <n v="0.88"/>
  </r>
  <r>
    <x v="23"/>
    <d v="2023-10-05T00:00:00"/>
    <n v="2023"/>
    <s v="October"/>
    <x v="2"/>
    <x v="2"/>
    <n v="96"/>
    <n v="93"/>
    <n v="79"/>
    <n v="75"/>
    <n v="53"/>
    <n v="57"/>
    <n v="58"/>
    <n v="63"/>
    <n v="57"/>
    <n v="64"/>
    <n v="0.69499999999999995"/>
  </r>
  <r>
    <x v="24"/>
    <d v="2023-10-05T00:00:00"/>
    <n v="2023"/>
    <s v="October"/>
    <x v="3"/>
    <x v="3"/>
    <n v="71"/>
    <n v="83"/>
    <n v="82"/>
    <n v="85"/>
    <n v="83"/>
    <n v="65"/>
    <n v="65"/>
    <n v="55"/>
    <n v="89"/>
    <n v="89"/>
    <n v="0.76700000000000002"/>
  </r>
  <r>
    <x v="25"/>
    <d v="2023-10-05T00:00:00"/>
    <n v="2023"/>
    <s v="October"/>
    <x v="1"/>
    <x v="1"/>
    <n v="93"/>
    <n v="85"/>
    <n v="98"/>
    <n v="80"/>
    <n v="86"/>
    <n v="87"/>
    <n v="95"/>
    <n v="92"/>
    <n v="80"/>
    <n v="98"/>
    <n v="0.89400000000000002"/>
  </r>
  <r>
    <x v="26"/>
    <d v="2023-10-05T00:00:00"/>
    <n v="2023"/>
    <s v="October"/>
    <x v="0"/>
    <x v="0"/>
    <n v="85"/>
    <n v="84"/>
    <n v="82"/>
    <n v="82"/>
    <n v="92"/>
    <n v="83"/>
    <n v="100"/>
    <n v="96"/>
    <n v="98"/>
    <n v="88"/>
    <n v="0.89"/>
  </r>
  <r>
    <x v="27"/>
    <d v="2023-10-05T00:00:00"/>
    <n v="2023"/>
    <s v="October"/>
    <x v="1"/>
    <x v="1"/>
    <n v="94"/>
    <n v="96"/>
    <n v="85"/>
    <n v="96"/>
    <n v="92"/>
    <n v="92"/>
    <n v="89"/>
    <n v="92"/>
    <n v="91"/>
    <n v="90"/>
    <n v="0.91700000000000004"/>
  </r>
  <r>
    <x v="28"/>
    <d v="2023-10-05T00:00:00"/>
    <n v="2023"/>
    <s v="October"/>
    <x v="2"/>
    <x v="2"/>
    <n v="100"/>
    <n v="69"/>
    <n v="55"/>
    <n v="77"/>
    <n v="50"/>
    <n v="69"/>
    <n v="85"/>
    <n v="79"/>
    <n v="95"/>
    <n v="76"/>
    <n v="0.755"/>
  </r>
  <r>
    <x v="29"/>
    <d v="2023-10-05T00:00:00"/>
    <n v="2023"/>
    <s v="October"/>
    <x v="3"/>
    <x v="3"/>
    <n v="81"/>
    <n v="69"/>
    <n v="78"/>
    <n v="64"/>
    <n v="96"/>
    <n v="55"/>
    <n v="71"/>
    <n v="73"/>
    <n v="55"/>
    <n v="90"/>
    <n v="0.73199999999999998"/>
  </r>
  <r>
    <x v="0"/>
    <d v="2023-10-06T00:00:00"/>
    <n v="2023"/>
    <s v="October"/>
    <x v="0"/>
    <x v="0"/>
    <n v="92"/>
    <n v="91"/>
    <n v="93"/>
    <n v="87"/>
    <n v="85"/>
    <n v="90"/>
    <n v="88"/>
    <n v="89"/>
    <n v="80"/>
    <n v="96"/>
    <n v="0.8909999999999999"/>
  </r>
  <r>
    <x v="1"/>
    <d v="2023-10-06T00:00:00"/>
    <n v="2023"/>
    <s v="October"/>
    <x v="0"/>
    <x v="0"/>
    <n v="99"/>
    <n v="98"/>
    <n v="93"/>
    <n v="95"/>
    <n v="96"/>
    <n v="88"/>
    <n v="81"/>
    <n v="96"/>
    <n v="81"/>
    <n v="93"/>
    <n v="0.92"/>
  </r>
  <r>
    <x v="2"/>
    <d v="2023-10-06T00:00:00"/>
    <n v="2023"/>
    <s v="October"/>
    <x v="1"/>
    <x v="1"/>
    <n v="99"/>
    <n v="99"/>
    <n v="80"/>
    <n v="84"/>
    <n v="91"/>
    <n v="88"/>
    <n v="90"/>
    <n v="83"/>
    <n v="100"/>
    <n v="90"/>
    <n v="0.90400000000000003"/>
  </r>
  <r>
    <x v="3"/>
    <d v="2023-10-06T00:00:00"/>
    <n v="2023"/>
    <s v="October"/>
    <x v="2"/>
    <x v="2"/>
    <n v="81"/>
    <n v="92"/>
    <n v="90"/>
    <n v="77"/>
    <n v="54"/>
    <n v="61"/>
    <n v="84"/>
    <n v="89"/>
    <n v="99"/>
    <n v="66"/>
    <n v="0.79299999999999993"/>
  </r>
  <r>
    <x v="4"/>
    <d v="2023-10-06T00:00:00"/>
    <n v="2023"/>
    <s v="October"/>
    <x v="3"/>
    <x v="3"/>
    <n v="66"/>
    <n v="73"/>
    <n v="65"/>
    <n v="97"/>
    <n v="62"/>
    <n v="66"/>
    <n v="53"/>
    <n v="70"/>
    <n v="98"/>
    <n v="81"/>
    <n v="0.73099999999999998"/>
  </r>
  <r>
    <x v="5"/>
    <d v="2023-10-06T00:00:00"/>
    <n v="2023"/>
    <s v="October"/>
    <x v="2"/>
    <x v="4"/>
    <n v="94"/>
    <n v="83"/>
    <n v="83"/>
    <n v="86"/>
    <n v="84"/>
    <n v="86"/>
    <n v="87"/>
    <n v="88"/>
    <n v="92"/>
    <n v="81"/>
    <n v="0.8640000000000001"/>
  </r>
  <r>
    <x v="6"/>
    <d v="2023-10-06T00:00:00"/>
    <n v="2023"/>
    <s v="October"/>
    <x v="0"/>
    <x v="0"/>
    <n v="90"/>
    <n v="96"/>
    <n v="83"/>
    <n v="89"/>
    <n v="93"/>
    <n v="82"/>
    <n v="90"/>
    <n v="94"/>
    <n v="95"/>
    <n v="82"/>
    <n v="0.89400000000000002"/>
  </r>
  <r>
    <x v="7"/>
    <d v="2023-10-06T00:00:00"/>
    <n v="2023"/>
    <s v="October"/>
    <x v="1"/>
    <x v="1"/>
    <n v="100"/>
    <n v="80"/>
    <n v="96"/>
    <n v="97"/>
    <n v="88"/>
    <n v="81"/>
    <n v="82"/>
    <n v="99"/>
    <n v="88"/>
    <n v="91"/>
    <n v="0.90200000000000002"/>
  </r>
  <r>
    <x v="8"/>
    <d v="2023-10-06T00:00:00"/>
    <n v="2023"/>
    <s v="October"/>
    <x v="2"/>
    <x v="2"/>
    <n v="70"/>
    <n v="61"/>
    <n v="84"/>
    <n v="65"/>
    <n v="78"/>
    <n v="88"/>
    <n v="68"/>
    <n v="69"/>
    <n v="63"/>
    <n v="86"/>
    <n v="0.73199999999999998"/>
  </r>
  <r>
    <x v="9"/>
    <d v="2023-10-06T00:00:00"/>
    <n v="2023"/>
    <s v="October"/>
    <x v="3"/>
    <x v="3"/>
    <n v="99"/>
    <n v="52"/>
    <n v="73"/>
    <n v="67"/>
    <n v="75"/>
    <n v="100"/>
    <n v="63"/>
    <n v="75"/>
    <n v="85"/>
    <n v="69"/>
    <n v="0.75800000000000001"/>
  </r>
  <r>
    <x v="10"/>
    <d v="2023-10-06T00:00:00"/>
    <n v="2023"/>
    <s v="October"/>
    <x v="0"/>
    <x v="0"/>
    <n v="100"/>
    <n v="80"/>
    <n v="95"/>
    <n v="99"/>
    <n v="81"/>
    <n v="90"/>
    <n v="82"/>
    <n v="81"/>
    <n v="90"/>
    <n v="85"/>
    <n v="0.88300000000000001"/>
  </r>
  <r>
    <x v="11"/>
    <d v="2023-10-06T00:00:00"/>
    <n v="2023"/>
    <s v="October"/>
    <x v="0"/>
    <x v="0"/>
    <n v="84"/>
    <n v="86"/>
    <n v="91"/>
    <n v="90"/>
    <n v="80"/>
    <n v="92"/>
    <n v="88"/>
    <n v="88"/>
    <n v="89"/>
    <n v="99"/>
    <n v="0.88700000000000001"/>
  </r>
  <r>
    <x v="12"/>
    <d v="2023-10-06T00:00:00"/>
    <n v="2023"/>
    <s v="October"/>
    <x v="1"/>
    <x v="1"/>
    <n v="99"/>
    <n v="96"/>
    <n v="83"/>
    <n v="94"/>
    <n v="94"/>
    <n v="95"/>
    <n v="97"/>
    <n v="90"/>
    <n v="99"/>
    <n v="93"/>
    <n v="0.94"/>
  </r>
  <r>
    <x v="13"/>
    <d v="2023-10-06T00:00:00"/>
    <n v="2023"/>
    <s v="October"/>
    <x v="0"/>
    <x v="0"/>
    <n v="86"/>
    <n v="60"/>
    <n v="86"/>
    <n v="71"/>
    <n v="76"/>
    <n v="76"/>
    <n v="82"/>
    <n v="51"/>
    <n v="96"/>
    <n v="52"/>
    <n v="0.73599999999999999"/>
  </r>
  <r>
    <x v="14"/>
    <d v="2023-10-06T00:00:00"/>
    <n v="2023"/>
    <s v="October"/>
    <x v="3"/>
    <x v="3"/>
    <n v="81"/>
    <n v="63"/>
    <n v="80"/>
    <n v="69"/>
    <n v="82"/>
    <n v="82"/>
    <n v="75"/>
    <n v="79"/>
    <n v="52"/>
    <n v="72"/>
    <n v="0.73499999999999999"/>
  </r>
  <r>
    <x v="15"/>
    <d v="2023-10-06T00:00:00"/>
    <n v="2023"/>
    <s v="October"/>
    <x v="2"/>
    <x v="4"/>
    <n v="98"/>
    <n v="87"/>
    <n v="89"/>
    <n v="98"/>
    <n v="93"/>
    <n v="99"/>
    <n v="86"/>
    <n v="85"/>
    <n v="90"/>
    <n v="92"/>
    <n v="0.91700000000000004"/>
  </r>
  <r>
    <x v="16"/>
    <d v="2023-10-06T00:00:00"/>
    <n v="2023"/>
    <s v="October"/>
    <x v="0"/>
    <x v="0"/>
    <n v="90"/>
    <n v="83"/>
    <n v="93"/>
    <n v="94"/>
    <n v="81"/>
    <n v="91"/>
    <n v="96"/>
    <n v="95"/>
    <n v="94"/>
    <n v="96"/>
    <n v="0.91299999999999992"/>
  </r>
  <r>
    <x v="17"/>
    <d v="2023-10-06T00:00:00"/>
    <n v="2023"/>
    <s v="October"/>
    <x v="1"/>
    <x v="1"/>
    <n v="88"/>
    <n v="87"/>
    <n v="86"/>
    <n v="96"/>
    <n v="89"/>
    <n v="83"/>
    <n v="90"/>
    <n v="94"/>
    <n v="98"/>
    <n v="98"/>
    <n v="0.90900000000000003"/>
  </r>
  <r>
    <x v="18"/>
    <d v="2023-10-06T00:00:00"/>
    <n v="2023"/>
    <s v="October"/>
    <x v="1"/>
    <x v="1"/>
    <n v="65"/>
    <n v="87"/>
    <n v="50"/>
    <n v="95"/>
    <n v="87"/>
    <n v="90"/>
    <n v="80"/>
    <n v="71"/>
    <n v="58"/>
    <n v="79"/>
    <n v="0.76200000000000001"/>
  </r>
  <r>
    <x v="19"/>
    <d v="2023-10-06T00:00:00"/>
    <n v="2023"/>
    <s v="October"/>
    <x v="3"/>
    <x v="3"/>
    <n v="94"/>
    <n v="70"/>
    <n v="98"/>
    <n v="54"/>
    <n v="64"/>
    <n v="85"/>
    <n v="59"/>
    <n v="92"/>
    <n v="99"/>
    <n v="77"/>
    <n v="0.79200000000000004"/>
  </r>
  <r>
    <x v="20"/>
    <d v="2023-10-06T00:00:00"/>
    <n v="2023"/>
    <s v="October"/>
    <x v="2"/>
    <x v="4"/>
    <n v="80"/>
    <n v="90"/>
    <n v="84"/>
    <n v="94"/>
    <n v="92"/>
    <n v="81"/>
    <n v="87"/>
    <n v="84"/>
    <n v="95"/>
    <n v="84"/>
    <n v="0.871"/>
  </r>
  <r>
    <x v="21"/>
    <d v="2023-10-06T00:00:00"/>
    <n v="2023"/>
    <s v="October"/>
    <x v="0"/>
    <x v="0"/>
    <n v="82"/>
    <n v="94"/>
    <n v="85"/>
    <n v="87"/>
    <n v="84"/>
    <n v="90"/>
    <n v="93"/>
    <n v="87"/>
    <n v="90"/>
    <n v="88"/>
    <n v="0.88"/>
  </r>
  <r>
    <x v="22"/>
    <d v="2023-10-06T00:00:00"/>
    <n v="2023"/>
    <s v="October"/>
    <x v="1"/>
    <x v="1"/>
    <n v="86"/>
    <n v="83"/>
    <n v="96"/>
    <n v="84"/>
    <n v="96"/>
    <n v="93"/>
    <n v="80"/>
    <n v="85"/>
    <n v="86"/>
    <n v="86"/>
    <n v="0.875"/>
  </r>
  <r>
    <x v="23"/>
    <d v="2023-10-06T00:00:00"/>
    <n v="2023"/>
    <s v="October"/>
    <x v="2"/>
    <x v="2"/>
    <n v="89"/>
    <n v="93"/>
    <n v="77"/>
    <n v="51"/>
    <n v="85"/>
    <n v="53"/>
    <n v="68"/>
    <n v="86"/>
    <n v="62"/>
    <n v="82"/>
    <n v="0.746"/>
  </r>
  <r>
    <x v="24"/>
    <d v="2023-10-06T00:00:00"/>
    <n v="2023"/>
    <s v="October"/>
    <x v="3"/>
    <x v="3"/>
    <n v="68"/>
    <n v="53"/>
    <n v="81"/>
    <n v="88"/>
    <n v="90"/>
    <n v="50"/>
    <n v="81"/>
    <n v="81"/>
    <n v="62"/>
    <n v="91"/>
    <n v="0.745"/>
  </r>
  <r>
    <x v="25"/>
    <d v="2023-10-06T00:00:00"/>
    <n v="2023"/>
    <s v="October"/>
    <x v="1"/>
    <x v="1"/>
    <n v="90"/>
    <n v="83"/>
    <n v="96"/>
    <n v="89"/>
    <n v="80"/>
    <n v="87"/>
    <n v="80"/>
    <n v="82"/>
    <n v="84"/>
    <n v="95"/>
    <n v="0.86599999999999999"/>
  </r>
  <r>
    <x v="26"/>
    <d v="2023-10-06T00:00:00"/>
    <n v="2023"/>
    <s v="October"/>
    <x v="0"/>
    <x v="0"/>
    <n v="88"/>
    <n v="89"/>
    <n v="98"/>
    <n v="91"/>
    <n v="100"/>
    <n v="94"/>
    <n v="81"/>
    <n v="81"/>
    <n v="83"/>
    <n v="85"/>
    <n v="0.89"/>
  </r>
  <r>
    <x v="27"/>
    <d v="2023-10-06T00:00:00"/>
    <n v="2023"/>
    <s v="October"/>
    <x v="1"/>
    <x v="1"/>
    <n v="93"/>
    <n v="83"/>
    <n v="81"/>
    <n v="91"/>
    <n v="93"/>
    <n v="93"/>
    <n v="100"/>
    <n v="99"/>
    <n v="90"/>
    <n v="96"/>
    <n v="0.91900000000000004"/>
  </r>
  <r>
    <x v="28"/>
    <d v="2023-10-06T00:00:00"/>
    <n v="2023"/>
    <s v="October"/>
    <x v="2"/>
    <x v="2"/>
    <n v="82"/>
    <n v="96"/>
    <n v="61"/>
    <n v="90"/>
    <n v="59"/>
    <n v="59"/>
    <n v="88"/>
    <n v="84"/>
    <n v="78"/>
    <n v="93"/>
    <n v="0.79"/>
  </r>
  <r>
    <x v="29"/>
    <d v="2023-10-06T00:00:00"/>
    <n v="2023"/>
    <s v="October"/>
    <x v="3"/>
    <x v="3"/>
    <n v="84"/>
    <n v="100"/>
    <n v="60"/>
    <n v="95"/>
    <n v="94"/>
    <n v="99"/>
    <n v="89"/>
    <n v="81"/>
    <n v="97"/>
    <n v="61"/>
    <n v="0.86"/>
  </r>
  <r>
    <x v="0"/>
    <d v="2023-10-07T00:00:00"/>
    <n v="2023"/>
    <s v="October"/>
    <x v="0"/>
    <x v="0"/>
    <n v="92"/>
    <n v="85"/>
    <n v="93"/>
    <n v="84"/>
    <n v="87"/>
    <n v="87"/>
    <n v="86"/>
    <n v="98"/>
    <n v="90"/>
    <n v="86"/>
    <n v="0.88800000000000001"/>
  </r>
  <r>
    <x v="1"/>
    <d v="2023-10-07T00:00:00"/>
    <n v="2023"/>
    <s v="October"/>
    <x v="0"/>
    <x v="0"/>
    <n v="87"/>
    <n v="81"/>
    <n v="100"/>
    <n v="86"/>
    <n v="89"/>
    <n v="81"/>
    <n v="97"/>
    <n v="86"/>
    <n v="99"/>
    <n v="86"/>
    <n v="0.89200000000000002"/>
  </r>
  <r>
    <x v="2"/>
    <d v="2023-10-07T00:00:00"/>
    <n v="2023"/>
    <s v="October"/>
    <x v="1"/>
    <x v="1"/>
    <n v="86"/>
    <n v="90"/>
    <n v="97"/>
    <n v="83"/>
    <n v="96"/>
    <n v="98"/>
    <n v="95"/>
    <n v="91"/>
    <n v="82"/>
    <n v="95"/>
    <n v="0.91299999999999992"/>
  </r>
  <r>
    <x v="3"/>
    <d v="2023-10-07T00:00:00"/>
    <n v="2023"/>
    <s v="October"/>
    <x v="2"/>
    <x v="2"/>
    <n v="73"/>
    <n v="60"/>
    <n v="83"/>
    <n v="53"/>
    <n v="51"/>
    <n v="98"/>
    <n v="54"/>
    <n v="92"/>
    <n v="54"/>
    <n v="84"/>
    <n v="0.70200000000000007"/>
  </r>
  <r>
    <x v="4"/>
    <d v="2023-10-07T00:00:00"/>
    <n v="2023"/>
    <s v="October"/>
    <x v="3"/>
    <x v="3"/>
    <n v="100"/>
    <n v="72"/>
    <n v="97"/>
    <n v="72"/>
    <n v="70"/>
    <n v="87"/>
    <n v="69"/>
    <n v="82"/>
    <n v="60"/>
    <n v="54"/>
    <n v="0.76300000000000001"/>
  </r>
  <r>
    <x v="5"/>
    <d v="2023-10-07T00:00:00"/>
    <n v="2023"/>
    <s v="October"/>
    <x v="2"/>
    <x v="4"/>
    <n v="100"/>
    <n v="97"/>
    <n v="96"/>
    <n v="99"/>
    <n v="88"/>
    <n v="84"/>
    <n v="94"/>
    <n v="84"/>
    <n v="94"/>
    <n v="97"/>
    <n v="0.93299999999999994"/>
  </r>
  <r>
    <x v="6"/>
    <d v="2023-10-07T00:00:00"/>
    <n v="2023"/>
    <s v="October"/>
    <x v="0"/>
    <x v="0"/>
    <n v="95"/>
    <n v="86"/>
    <n v="95"/>
    <n v="83"/>
    <n v="94"/>
    <n v="86"/>
    <n v="98"/>
    <n v="89"/>
    <n v="85"/>
    <n v="87"/>
    <n v="0.89800000000000002"/>
  </r>
  <r>
    <x v="7"/>
    <d v="2023-10-07T00:00:00"/>
    <n v="2023"/>
    <s v="October"/>
    <x v="1"/>
    <x v="1"/>
    <n v="82"/>
    <n v="93"/>
    <n v="99"/>
    <n v="94"/>
    <n v="99"/>
    <n v="89"/>
    <n v="96"/>
    <n v="82"/>
    <n v="87"/>
    <n v="94"/>
    <n v="0.91500000000000004"/>
  </r>
  <r>
    <x v="8"/>
    <d v="2023-10-07T00:00:00"/>
    <n v="2023"/>
    <s v="October"/>
    <x v="2"/>
    <x v="2"/>
    <n v="86"/>
    <n v="83"/>
    <n v="75"/>
    <n v="93"/>
    <n v="92"/>
    <n v="72"/>
    <n v="60"/>
    <n v="83"/>
    <n v="59"/>
    <n v="98"/>
    <n v="0.80099999999999993"/>
  </r>
  <r>
    <x v="9"/>
    <d v="2023-10-07T00:00:00"/>
    <n v="2023"/>
    <s v="October"/>
    <x v="3"/>
    <x v="3"/>
    <n v="67"/>
    <n v="99"/>
    <n v="61"/>
    <n v="78"/>
    <n v="52"/>
    <n v="77"/>
    <n v="53"/>
    <n v="88"/>
    <n v="94"/>
    <n v="86"/>
    <n v="0.755"/>
  </r>
  <r>
    <x v="10"/>
    <d v="2023-10-07T00:00:00"/>
    <n v="2023"/>
    <s v="October"/>
    <x v="0"/>
    <x v="0"/>
    <n v="90"/>
    <n v="97"/>
    <n v="90"/>
    <n v="84"/>
    <n v="90"/>
    <n v="93"/>
    <n v="98"/>
    <n v="84"/>
    <n v="94"/>
    <n v="92"/>
    <n v="0.91200000000000003"/>
  </r>
  <r>
    <x v="11"/>
    <d v="2023-10-07T00:00:00"/>
    <n v="2023"/>
    <s v="October"/>
    <x v="0"/>
    <x v="0"/>
    <n v="95"/>
    <n v="98"/>
    <n v="80"/>
    <n v="98"/>
    <n v="87"/>
    <n v="97"/>
    <n v="88"/>
    <n v="100"/>
    <n v="98"/>
    <n v="89"/>
    <n v="0.93"/>
  </r>
  <r>
    <x v="12"/>
    <d v="2023-10-07T00:00:00"/>
    <n v="2023"/>
    <s v="October"/>
    <x v="1"/>
    <x v="1"/>
    <n v="83"/>
    <n v="99"/>
    <n v="85"/>
    <n v="89"/>
    <n v="85"/>
    <n v="92"/>
    <n v="95"/>
    <n v="95"/>
    <n v="99"/>
    <n v="80"/>
    <n v="0.90200000000000002"/>
  </r>
  <r>
    <x v="13"/>
    <d v="2023-10-07T00:00:00"/>
    <n v="2023"/>
    <s v="October"/>
    <x v="0"/>
    <x v="0"/>
    <n v="95"/>
    <n v="81"/>
    <n v="65"/>
    <n v="71"/>
    <n v="55"/>
    <n v="50"/>
    <n v="88"/>
    <n v="75"/>
    <n v="83"/>
    <n v="89"/>
    <n v="0.752"/>
  </r>
  <r>
    <x v="14"/>
    <d v="2023-10-07T00:00:00"/>
    <n v="2023"/>
    <s v="October"/>
    <x v="3"/>
    <x v="3"/>
    <n v="72"/>
    <n v="92"/>
    <n v="50"/>
    <n v="68"/>
    <n v="69"/>
    <n v="77"/>
    <n v="60"/>
    <n v="75"/>
    <n v="74"/>
    <n v="70"/>
    <n v="0.70700000000000007"/>
  </r>
  <r>
    <x v="15"/>
    <d v="2023-10-07T00:00:00"/>
    <n v="2023"/>
    <s v="October"/>
    <x v="2"/>
    <x v="4"/>
    <n v="83"/>
    <n v="91"/>
    <n v="85"/>
    <n v="95"/>
    <n v="94"/>
    <n v="89"/>
    <n v="84"/>
    <n v="87"/>
    <n v="94"/>
    <n v="85"/>
    <n v="0.88700000000000001"/>
  </r>
  <r>
    <x v="16"/>
    <d v="2023-10-07T00:00:00"/>
    <n v="2023"/>
    <s v="October"/>
    <x v="0"/>
    <x v="0"/>
    <n v="86"/>
    <n v="82"/>
    <n v="98"/>
    <n v="83"/>
    <n v="96"/>
    <n v="99"/>
    <n v="100"/>
    <n v="100"/>
    <n v="86"/>
    <n v="99"/>
    <n v="0.92900000000000005"/>
  </r>
  <r>
    <x v="17"/>
    <d v="2023-10-07T00:00:00"/>
    <n v="2023"/>
    <s v="October"/>
    <x v="1"/>
    <x v="1"/>
    <n v="82"/>
    <n v="83"/>
    <n v="92"/>
    <n v="85"/>
    <n v="91"/>
    <n v="80"/>
    <n v="91"/>
    <n v="99"/>
    <n v="97"/>
    <n v="96"/>
    <n v="0.89599999999999991"/>
  </r>
  <r>
    <x v="18"/>
    <d v="2023-10-07T00:00:00"/>
    <n v="2023"/>
    <s v="October"/>
    <x v="1"/>
    <x v="1"/>
    <n v="59"/>
    <n v="79"/>
    <n v="69"/>
    <n v="98"/>
    <n v="71"/>
    <n v="95"/>
    <n v="69"/>
    <n v="74"/>
    <n v="92"/>
    <n v="71"/>
    <n v="0.77700000000000002"/>
  </r>
  <r>
    <x v="19"/>
    <d v="2023-10-07T00:00:00"/>
    <n v="2023"/>
    <s v="October"/>
    <x v="3"/>
    <x v="3"/>
    <n v="94"/>
    <n v="60"/>
    <n v="81"/>
    <n v="84"/>
    <n v="98"/>
    <n v="50"/>
    <n v="95"/>
    <n v="52"/>
    <n v="70"/>
    <n v="96"/>
    <n v="0.78"/>
  </r>
  <r>
    <x v="20"/>
    <d v="2023-10-07T00:00:00"/>
    <n v="2023"/>
    <s v="October"/>
    <x v="2"/>
    <x v="4"/>
    <n v="98"/>
    <n v="97"/>
    <n v="91"/>
    <n v="92"/>
    <n v="96"/>
    <n v="91"/>
    <n v="83"/>
    <n v="83"/>
    <n v="93"/>
    <n v="81"/>
    <n v="0.90500000000000003"/>
  </r>
  <r>
    <x v="21"/>
    <d v="2023-10-07T00:00:00"/>
    <n v="2023"/>
    <s v="October"/>
    <x v="0"/>
    <x v="0"/>
    <n v="100"/>
    <n v="89"/>
    <n v="87"/>
    <n v="96"/>
    <n v="82"/>
    <n v="100"/>
    <n v="80"/>
    <n v="97"/>
    <n v="81"/>
    <n v="95"/>
    <n v="0.90700000000000003"/>
  </r>
  <r>
    <x v="22"/>
    <d v="2023-10-07T00:00:00"/>
    <n v="2023"/>
    <s v="October"/>
    <x v="1"/>
    <x v="1"/>
    <n v="81"/>
    <n v="98"/>
    <n v="97"/>
    <n v="86"/>
    <n v="81"/>
    <n v="83"/>
    <n v="94"/>
    <n v="87"/>
    <n v="80"/>
    <n v="97"/>
    <n v="0.88400000000000001"/>
  </r>
  <r>
    <x v="23"/>
    <d v="2023-10-07T00:00:00"/>
    <n v="2023"/>
    <s v="October"/>
    <x v="2"/>
    <x v="2"/>
    <n v="88"/>
    <n v="78"/>
    <n v="84"/>
    <n v="55"/>
    <n v="68"/>
    <n v="55"/>
    <n v="59"/>
    <n v="88"/>
    <n v="68"/>
    <n v="55"/>
    <n v="0.69799999999999995"/>
  </r>
  <r>
    <x v="24"/>
    <d v="2023-10-07T00:00:00"/>
    <n v="2023"/>
    <s v="October"/>
    <x v="3"/>
    <x v="3"/>
    <n v="83"/>
    <n v="56"/>
    <n v="96"/>
    <n v="69"/>
    <n v="75"/>
    <n v="58"/>
    <n v="87"/>
    <n v="65"/>
    <n v="77"/>
    <n v="80"/>
    <n v="0.746"/>
  </r>
  <r>
    <x v="25"/>
    <d v="2023-10-07T00:00:00"/>
    <n v="2023"/>
    <s v="October"/>
    <x v="1"/>
    <x v="1"/>
    <n v="92"/>
    <n v="86"/>
    <n v="91"/>
    <n v="89"/>
    <n v="96"/>
    <n v="95"/>
    <n v="90"/>
    <n v="86"/>
    <n v="87"/>
    <n v="83"/>
    <n v="0.89500000000000002"/>
  </r>
  <r>
    <x v="26"/>
    <d v="2023-10-07T00:00:00"/>
    <n v="2023"/>
    <s v="October"/>
    <x v="0"/>
    <x v="0"/>
    <n v="84"/>
    <n v="90"/>
    <n v="94"/>
    <n v="88"/>
    <n v="96"/>
    <n v="99"/>
    <n v="85"/>
    <n v="99"/>
    <n v="90"/>
    <n v="82"/>
    <n v="0.90700000000000003"/>
  </r>
  <r>
    <x v="27"/>
    <d v="2023-10-07T00:00:00"/>
    <n v="2023"/>
    <s v="October"/>
    <x v="1"/>
    <x v="1"/>
    <n v="82"/>
    <n v="89"/>
    <n v="96"/>
    <n v="97"/>
    <n v="85"/>
    <n v="87"/>
    <n v="90"/>
    <n v="90"/>
    <n v="81"/>
    <n v="86"/>
    <n v="0.88300000000000001"/>
  </r>
  <r>
    <x v="28"/>
    <d v="2023-10-07T00:00:00"/>
    <n v="2023"/>
    <s v="October"/>
    <x v="2"/>
    <x v="2"/>
    <n v="93"/>
    <n v="54"/>
    <n v="92"/>
    <n v="100"/>
    <n v="60"/>
    <n v="70"/>
    <n v="66"/>
    <n v="84"/>
    <n v="54"/>
    <n v="52"/>
    <n v="0.72499999999999998"/>
  </r>
  <r>
    <x v="29"/>
    <d v="2023-10-07T00:00:00"/>
    <n v="2023"/>
    <s v="October"/>
    <x v="3"/>
    <x v="3"/>
    <n v="52"/>
    <n v="84"/>
    <n v="85"/>
    <n v="87"/>
    <n v="82"/>
    <n v="50"/>
    <n v="82"/>
    <n v="77"/>
    <n v="65"/>
    <n v="87"/>
    <n v="0.75099999999999989"/>
  </r>
  <r>
    <x v="0"/>
    <d v="2023-10-08T00:00:00"/>
    <n v="2023"/>
    <s v="October"/>
    <x v="0"/>
    <x v="0"/>
    <n v="95"/>
    <n v="97"/>
    <n v="93"/>
    <n v="87"/>
    <n v="95"/>
    <n v="93"/>
    <n v="83"/>
    <n v="94"/>
    <n v="91"/>
    <n v="84"/>
    <n v="0.91200000000000003"/>
  </r>
  <r>
    <x v="1"/>
    <d v="2023-10-08T00:00:00"/>
    <n v="2023"/>
    <s v="October"/>
    <x v="0"/>
    <x v="0"/>
    <n v="90"/>
    <n v="97"/>
    <n v="80"/>
    <n v="88"/>
    <n v="87"/>
    <n v="99"/>
    <n v="89"/>
    <n v="95"/>
    <n v="87"/>
    <n v="92"/>
    <n v="0.90400000000000003"/>
  </r>
  <r>
    <x v="2"/>
    <d v="2023-10-08T00:00:00"/>
    <n v="2023"/>
    <s v="October"/>
    <x v="1"/>
    <x v="1"/>
    <n v="96"/>
    <n v="91"/>
    <n v="84"/>
    <n v="82"/>
    <n v="94"/>
    <n v="93"/>
    <n v="80"/>
    <n v="82"/>
    <n v="95"/>
    <n v="89"/>
    <n v="0.8859999999999999"/>
  </r>
  <r>
    <x v="3"/>
    <d v="2023-10-08T00:00:00"/>
    <n v="2023"/>
    <s v="October"/>
    <x v="2"/>
    <x v="2"/>
    <n v="79"/>
    <n v="80"/>
    <n v="94"/>
    <n v="85"/>
    <n v="87"/>
    <n v="100"/>
    <n v="77"/>
    <n v="52"/>
    <n v="52"/>
    <n v="93"/>
    <n v="0.79900000000000004"/>
  </r>
  <r>
    <x v="4"/>
    <d v="2023-10-08T00:00:00"/>
    <n v="2023"/>
    <s v="October"/>
    <x v="3"/>
    <x v="3"/>
    <n v="94"/>
    <n v="88"/>
    <n v="65"/>
    <n v="70"/>
    <n v="72"/>
    <n v="77"/>
    <n v="76"/>
    <n v="97"/>
    <n v="81"/>
    <n v="50"/>
    <n v="0.77"/>
  </r>
  <r>
    <x v="5"/>
    <d v="2023-10-08T00:00:00"/>
    <n v="2023"/>
    <s v="October"/>
    <x v="2"/>
    <x v="4"/>
    <n v="85"/>
    <n v="90"/>
    <n v="80"/>
    <n v="94"/>
    <n v="80"/>
    <n v="84"/>
    <n v="80"/>
    <n v="87"/>
    <n v="90"/>
    <n v="80"/>
    <n v="0.85"/>
  </r>
  <r>
    <x v="6"/>
    <d v="2023-10-08T00:00:00"/>
    <n v="2023"/>
    <s v="October"/>
    <x v="0"/>
    <x v="0"/>
    <n v="87"/>
    <n v="80"/>
    <n v="96"/>
    <n v="93"/>
    <n v="96"/>
    <n v="80"/>
    <n v="86"/>
    <n v="97"/>
    <n v="86"/>
    <n v="92"/>
    <n v="0.89300000000000002"/>
  </r>
  <r>
    <x v="7"/>
    <d v="2023-10-08T00:00:00"/>
    <n v="2023"/>
    <s v="October"/>
    <x v="1"/>
    <x v="1"/>
    <n v="84"/>
    <n v="92"/>
    <n v="86"/>
    <n v="86"/>
    <n v="91"/>
    <n v="97"/>
    <n v="99"/>
    <n v="89"/>
    <n v="97"/>
    <n v="81"/>
    <n v="0.90200000000000002"/>
  </r>
  <r>
    <x v="8"/>
    <d v="2023-10-08T00:00:00"/>
    <n v="2023"/>
    <s v="October"/>
    <x v="2"/>
    <x v="2"/>
    <n v="65"/>
    <n v="81"/>
    <n v="0"/>
    <n v="97"/>
    <n v="72"/>
    <n v="83"/>
    <n v="65"/>
    <n v="88"/>
    <n v="76"/>
    <n v="97"/>
    <n v="0.72400000000000009"/>
  </r>
  <r>
    <x v="9"/>
    <d v="2023-10-08T00:00:00"/>
    <n v="2023"/>
    <s v="October"/>
    <x v="3"/>
    <x v="3"/>
    <n v="96"/>
    <n v="70"/>
    <n v="83"/>
    <n v="96"/>
    <n v="57"/>
    <n v="57"/>
    <n v="68"/>
    <n v="67"/>
    <n v="85"/>
    <n v="58"/>
    <n v="0.73699999999999999"/>
  </r>
  <r>
    <x v="10"/>
    <d v="2023-10-08T00:00:00"/>
    <n v="2023"/>
    <s v="October"/>
    <x v="0"/>
    <x v="0"/>
    <n v="90"/>
    <n v="91"/>
    <n v="82"/>
    <n v="90"/>
    <n v="82"/>
    <n v="96"/>
    <n v="88"/>
    <n v="85"/>
    <n v="94"/>
    <n v="99"/>
    <n v="0.89700000000000002"/>
  </r>
  <r>
    <x v="11"/>
    <d v="2023-10-08T00:00:00"/>
    <n v="2023"/>
    <s v="October"/>
    <x v="0"/>
    <x v="0"/>
    <n v="85"/>
    <n v="91"/>
    <n v="93"/>
    <n v="85"/>
    <n v="95"/>
    <n v="98"/>
    <n v="99"/>
    <n v="99"/>
    <n v="85"/>
    <n v="93"/>
    <n v="0.92299999999999993"/>
  </r>
  <r>
    <x v="12"/>
    <d v="2023-10-08T00:00:00"/>
    <n v="2023"/>
    <s v="October"/>
    <x v="1"/>
    <x v="1"/>
    <n v="85"/>
    <n v="99"/>
    <n v="99"/>
    <n v="99"/>
    <n v="98"/>
    <n v="88"/>
    <n v="83"/>
    <n v="100"/>
    <n v="96"/>
    <n v="84"/>
    <n v="0.93099999999999994"/>
  </r>
  <r>
    <x v="13"/>
    <d v="2023-10-08T00:00:00"/>
    <n v="2023"/>
    <s v="October"/>
    <x v="0"/>
    <x v="0"/>
    <n v="92"/>
    <n v="73"/>
    <n v="98"/>
    <n v="77"/>
    <n v="56"/>
    <n v="77"/>
    <n v="97"/>
    <n v="90"/>
    <n v="65"/>
    <n v="57"/>
    <n v="0.78200000000000003"/>
  </r>
  <r>
    <x v="14"/>
    <d v="2023-10-08T00:00:00"/>
    <n v="2023"/>
    <s v="October"/>
    <x v="3"/>
    <x v="3"/>
    <n v="63"/>
    <n v="81"/>
    <n v="61"/>
    <n v="59"/>
    <n v="98"/>
    <n v="94"/>
    <n v="93"/>
    <n v="97"/>
    <n v="88"/>
    <n v="100"/>
    <n v="0.83400000000000007"/>
  </r>
  <r>
    <x v="15"/>
    <d v="2023-10-08T00:00:00"/>
    <n v="2023"/>
    <s v="October"/>
    <x v="2"/>
    <x v="4"/>
    <n v="87"/>
    <n v="90"/>
    <n v="80"/>
    <n v="85"/>
    <n v="93"/>
    <n v="93"/>
    <n v="80"/>
    <n v="99"/>
    <n v="93"/>
    <n v="95"/>
    <n v="0.89500000000000002"/>
  </r>
  <r>
    <x v="16"/>
    <d v="2023-10-08T00:00:00"/>
    <n v="2023"/>
    <s v="October"/>
    <x v="0"/>
    <x v="0"/>
    <n v="88"/>
    <n v="86"/>
    <n v="80"/>
    <n v="96"/>
    <n v="93"/>
    <n v="99"/>
    <n v="80"/>
    <n v="80"/>
    <n v="84"/>
    <n v="93"/>
    <n v="0.879"/>
  </r>
  <r>
    <x v="17"/>
    <d v="2023-10-08T00:00:00"/>
    <n v="2023"/>
    <s v="October"/>
    <x v="1"/>
    <x v="1"/>
    <n v="98"/>
    <n v="83"/>
    <n v="85"/>
    <n v="92"/>
    <n v="96"/>
    <n v="93"/>
    <n v="97"/>
    <n v="87"/>
    <n v="94"/>
    <n v="98"/>
    <n v="0.92299999999999993"/>
  </r>
  <r>
    <x v="18"/>
    <d v="2023-10-08T00:00:00"/>
    <n v="2023"/>
    <s v="October"/>
    <x v="1"/>
    <x v="1"/>
    <n v="89"/>
    <n v="68"/>
    <n v="65"/>
    <n v="77"/>
    <n v="52"/>
    <n v="59"/>
    <n v="66"/>
    <n v="88"/>
    <n v="78"/>
    <n v="53"/>
    <n v="0.69499999999999995"/>
  </r>
  <r>
    <x v="19"/>
    <d v="2023-10-08T00:00:00"/>
    <n v="2023"/>
    <s v="October"/>
    <x v="3"/>
    <x v="3"/>
    <n v="69"/>
    <n v="100"/>
    <n v="84"/>
    <n v="76"/>
    <n v="64"/>
    <n v="60"/>
    <n v="50"/>
    <n v="53"/>
    <n v="75"/>
    <n v="90"/>
    <n v="0.72099999999999997"/>
  </r>
  <r>
    <x v="20"/>
    <d v="2023-10-08T00:00:00"/>
    <n v="2023"/>
    <s v="October"/>
    <x v="2"/>
    <x v="4"/>
    <n v="84"/>
    <n v="90"/>
    <n v="99"/>
    <n v="86"/>
    <n v="83"/>
    <n v="80"/>
    <n v="89"/>
    <n v="100"/>
    <n v="85"/>
    <n v="100"/>
    <n v="0.89599999999999991"/>
  </r>
  <r>
    <x v="21"/>
    <d v="2023-10-08T00:00:00"/>
    <n v="2023"/>
    <s v="October"/>
    <x v="0"/>
    <x v="0"/>
    <n v="96"/>
    <n v="91"/>
    <n v="85"/>
    <n v="86"/>
    <n v="85"/>
    <n v="96"/>
    <n v="89"/>
    <n v="84"/>
    <n v="93"/>
    <n v="91"/>
    <n v="0.89599999999999991"/>
  </r>
  <r>
    <x v="22"/>
    <d v="2023-10-08T00:00:00"/>
    <n v="2023"/>
    <s v="October"/>
    <x v="1"/>
    <x v="1"/>
    <n v="86"/>
    <n v="100"/>
    <n v="83"/>
    <n v="83"/>
    <n v="84"/>
    <n v="83"/>
    <n v="96"/>
    <n v="88"/>
    <n v="92"/>
    <n v="97"/>
    <n v="0.89200000000000002"/>
  </r>
  <r>
    <x v="23"/>
    <d v="2023-10-08T00:00:00"/>
    <n v="2023"/>
    <s v="October"/>
    <x v="2"/>
    <x v="2"/>
    <n v="87"/>
    <n v="66"/>
    <n v="62"/>
    <n v="85"/>
    <n v="84"/>
    <n v="88"/>
    <n v="89"/>
    <n v="58"/>
    <n v="84"/>
    <n v="72"/>
    <n v="0.77500000000000002"/>
  </r>
  <r>
    <x v="24"/>
    <d v="2023-10-08T00:00:00"/>
    <n v="2023"/>
    <s v="October"/>
    <x v="3"/>
    <x v="3"/>
    <n v="56"/>
    <n v="56"/>
    <n v="63"/>
    <n v="65"/>
    <n v="92"/>
    <n v="60"/>
    <n v="77"/>
    <n v="70"/>
    <n v="96"/>
    <n v="66"/>
    <n v="0.70099999999999996"/>
  </r>
  <r>
    <x v="25"/>
    <d v="2023-10-08T00:00:00"/>
    <n v="2023"/>
    <s v="October"/>
    <x v="1"/>
    <x v="1"/>
    <n v="84"/>
    <n v="93"/>
    <n v="95"/>
    <n v="92"/>
    <n v="91"/>
    <n v="99"/>
    <n v="90"/>
    <n v="86"/>
    <n v="88"/>
    <n v="99"/>
    <n v="0.91700000000000004"/>
  </r>
  <r>
    <x v="26"/>
    <d v="2023-10-08T00:00:00"/>
    <n v="2023"/>
    <s v="October"/>
    <x v="0"/>
    <x v="0"/>
    <n v="80"/>
    <n v="86"/>
    <n v="92"/>
    <n v="90"/>
    <n v="93"/>
    <n v="85"/>
    <n v="87"/>
    <n v="99"/>
    <n v="92"/>
    <n v="83"/>
    <n v="0.88700000000000001"/>
  </r>
  <r>
    <x v="27"/>
    <d v="2023-10-08T00:00:00"/>
    <n v="2023"/>
    <s v="October"/>
    <x v="1"/>
    <x v="1"/>
    <n v="99"/>
    <n v="88"/>
    <n v="88"/>
    <n v="87"/>
    <n v="84"/>
    <n v="90"/>
    <n v="87"/>
    <n v="81"/>
    <n v="86"/>
    <n v="84"/>
    <n v="0.87400000000000011"/>
  </r>
  <r>
    <x v="28"/>
    <d v="2023-10-08T00:00:00"/>
    <n v="2023"/>
    <s v="October"/>
    <x v="2"/>
    <x v="2"/>
    <n v="72"/>
    <n v="72"/>
    <n v="70"/>
    <n v="77"/>
    <n v="74"/>
    <n v="52"/>
    <n v="50"/>
    <n v="77"/>
    <n v="97"/>
    <n v="78"/>
    <n v="0.71900000000000008"/>
  </r>
  <r>
    <x v="29"/>
    <d v="2023-10-08T00:00:00"/>
    <n v="2023"/>
    <s v="October"/>
    <x v="3"/>
    <x v="3"/>
    <n v="99"/>
    <n v="57"/>
    <n v="97"/>
    <n v="63"/>
    <n v="76"/>
    <n v="53"/>
    <n v="100"/>
    <n v="60"/>
    <n v="67"/>
    <n v="61"/>
    <n v="0.73299999999999998"/>
  </r>
  <r>
    <x v="0"/>
    <d v="2023-10-09T00:00:00"/>
    <n v="2023"/>
    <s v="October"/>
    <x v="0"/>
    <x v="0"/>
    <n v="85"/>
    <n v="85"/>
    <n v="89"/>
    <n v="87"/>
    <n v="92"/>
    <n v="91"/>
    <n v="94"/>
    <n v="89"/>
    <n v="84"/>
    <n v="100"/>
    <n v="0.89599999999999991"/>
  </r>
  <r>
    <x v="1"/>
    <d v="2023-10-09T00:00:00"/>
    <n v="2023"/>
    <s v="October"/>
    <x v="0"/>
    <x v="0"/>
    <n v="88"/>
    <n v="98"/>
    <n v="98"/>
    <n v="91"/>
    <n v="81"/>
    <n v="91"/>
    <n v="87"/>
    <n v="93"/>
    <n v="99"/>
    <n v="91"/>
    <n v="0.91700000000000004"/>
  </r>
  <r>
    <x v="2"/>
    <d v="2023-10-09T00:00:00"/>
    <n v="2023"/>
    <s v="October"/>
    <x v="1"/>
    <x v="1"/>
    <n v="87"/>
    <n v="100"/>
    <n v="97"/>
    <n v="98"/>
    <n v="91"/>
    <n v="84"/>
    <n v="82"/>
    <n v="94"/>
    <n v="96"/>
    <n v="82"/>
    <n v="0.91099999999999992"/>
  </r>
  <r>
    <x v="3"/>
    <d v="2023-10-09T00:00:00"/>
    <n v="2023"/>
    <s v="October"/>
    <x v="2"/>
    <x v="2"/>
    <n v="60"/>
    <n v="99"/>
    <n v="63"/>
    <n v="92"/>
    <n v="88"/>
    <n v="65"/>
    <n v="52"/>
    <n v="98"/>
    <n v="51"/>
    <n v="69"/>
    <n v="0.73699999999999999"/>
  </r>
  <r>
    <x v="4"/>
    <d v="2023-10-09T00:00:00"/>
    <n v="2023"/>
    <s v="October"/>
    <x v="3"/>
    <x v="3"/>
    <n v="74"/>
    <n v="58"/>
    <n v="66"/>
    <n v="96"/>
    <n v="90"/>
    <n v="82"/>
    <n v="93"/>
    <n v="51"/>
    <n v="67"/>
    <n v="51"/>
    <n v="0.72799999999999998"/>
  </r>
  <r>
    <x v="5"/>
    <d v="2023-10-09T00:00:00"/>
    <n v="2023"/>
    <s v="October"/>
    <x v="2"/>
    <x v="4"/>
    <n v="91"/>
    <n v="85"/>
    <n v="93"/>
    <n v="80"/>
    <n v="88"/>
    <n v="98"/>
    <n v="99"/>
    <n v="95"/>
    <n v="86"/>
    <n v="96"/>
    <n v="0.91099999999999992"/>
  </r>
  <r>
    <x v="6"/>
    <d v="2023-10-09T00:00:00"/>
    <n v="2023"/>
    <s v="October"/>
    <x v="0"/>
    <x v="0"/>
    <n v="100"/>
    <n v="94"/>
    <n v="83"/>
    <n v="96"/>
    <n v="93"/>
    <n v="95"/>
    <n v="100"/>
    <n v="82"/>
    <n v="93"/>
    <n v="95"/>
    <n v="0.93099999999999994"/>
  </r>
  <r>
    <x v="7"/>
    <d v="2023-10-09T00:00:00"/>
    <n v="2023"/>
    <s v="October"/>
    <x v="1"/>
    <x v="1"/>
    <n v="83"/>
    <n v="98"/>
    <n v="89"/>
    <n v="91"/>
    <n v="95"/>
    <n v="97"/>
    <n v="82"/>
    <n v="81"/>
    <n v="89"/>
    <n v="89"/>
    <n v="0.89400000000000002"/>
  </r>
  <r>
    <x v="8"/>
    <d v="2023-10-09T00:00:00"/>
    <n v="2023"/>
    <s v="October"/>
    <x v="2"/>
    <x v="2"/>
    <n v="80"/>
    <n v="83"/>
    <n v="86"/>
    <n v="57"/>
    <n v="98"/>
    <n v="91"/>
    <n v="68"/>
    <n v="70"/>
    <n v="75"/>
    <n v="92"/>
    <n v="0.8"/>
  </r>
  <r>
    <x v="9"/>
    <d v="2023-10-09T00:00:00"/>
    <n v="2023"/>
    <s v="October"/>
    <x v="3"/>
    <x v="3"/>
    <n v="85"/>
    <n v="66"/>
    <n v="73"/>
    <n v="93"/>
    <n v="73"/>
    <n v="77"/>
    <n v="50"/>
    <n v="93"/>
    <n v="59"/>
    <n v="85"/>
    <n v="0.754"/>
  </r>
  <r>
    <x v="10"/>
    <d v="2023-10-09T00:00:00"/>
    <n v="2023"/>
    <s v="October"/>
    <x v="0"/>
    <x v="0"/>
    <n v="87"/>
    <n v="96"/>
    <n v="96"/>
    <n v="92"/>
    <n v="93"/>
    <n v="84"/>
    <n v="96"/>
    <n v="80"/>
    <n v="94"/>
    <n v="96"/>
    <n v="0.91400000000000003"/>
  </r>
  <r>
    <x v="11"/>
    <d v="2023-10-09T00:00:00"/>
    <n v="2023"/>
    <s v="October"/>
    <x v="0"/>
    <x v="0"/>
    <n v="98"/>
    <n v="100"/>
    <n v="95"/>
    <n v="81"/>
    <n v="80"/>
    <n v="85"/>
    <n v="83"/>
    <n v="88"/>
    <n v="97"/>
    <n v="95"/>
    <n v="0.90200000000000002"/>
  </r>
  <r>
    <x v="12"/>
    <d v="2023-10-09T00:00:00"/>
    <n v="2023"/>
    <s v="October"/>
    <x v="1"/>
    <x v="1"/>
    <n v="87"/>
    <n v="100"/>
    <n v="90"/>
    <n v="95"/>
    <n v="91"/>
    <n v="99"/>
    <n v="81"/>
    <n v="85"/>
    <n v="83"/>
    <n v="97"/>
    <n v="0.90799999999999992"/>
  </r>
  <r>
    <x v="13"/>
    <d v="2023-10-09T00:00:00"/>
    <n v="2023"/>
    <s v="October"/>
    <x v="0"/>
    <x v="0"/>
    <n v="100"/>
    <n v="85"/>
    <n v="55"/>
    <n v="60"/>
    <n v="60"/>
    <n v="59"/>
    <n v="82"/>
    <n v="92"/>
    <n v="73"/>
    <n v="88"/>
    <n v="0.754"/>
  </r>
  <r>
    <x v="14"/>
    <d v="2023-10-09T00:00:00"/>
    <n v="2023"/>
    <s v="October"/>
    <x v="3"/>
    <x v="3"/>
    <n v="64"/>
    <n v="89"/>
    <n v="73"/>
    <n v="67"/>
    <n v="87"/>
    <n v="100"/>
    <n v="95"/>
    <n v="75"/>
    <n v="51"/>
    <n v="83"/>
    <n v="0.78400000000000003"/>
  </r>
  <r>
    <x v="15"/>
    <d v="2023-10-09T00:00:00"/>
    <n v="2023"/>
    <s v="October"/>
    <x v="2"/>
    <x v="4"/>
    <n v="89"/>
    <n v="93"/>
    <n v="85"/>
    <n v="99"/>
    <n v="82"/>
    <n v="97"/>
    <n v="100"/>
    <n v="98"/>
    <n v="85"/>
    <n v="89"/>
    <n v="0.91700000000000004"/>
  </r>
  <r>
    <x v="16"/>
    <d v="2023-10-09T00:00:00"/>
    <n v="2023"/>
    <s v="October"/>
    <x v="0"/>
    <x v="0"/>
    <n v="99"/>
    <n v="96"/>
    <n v="85"/>
    <n v="95"/>
    <n v="94"/>
    <n v="88"/>
    <n v="82"/>
    <n v="83"/>
    <n v="83"/>
    <n v="85"/>
    <n v="0.89"/>
  </r>
  <r>
    <x v="17"/>
    <d v="2023-10-09T00:00:00"/>
    <n v="2023"/>
    <s v="October"/>
    <x v="1"/>
    <x v="1"/>
    <n v="89"/>
    <n v="83"/>
    <n v="91"/>
    <n v="100"/>
    <n v="94"/>
    <n v="83"/>
    <n v="87"/>
    <n v="82"/>
    <n v="92"/>
    <n v="91"/>
    <n v="0.89200000000000002"/>
  </r>
  <r>
    <x v="18"/>
    <d v="2023-10-09T00:00:00"/>
    <n v="2023"/>
    <s v="October"/>
    <x v="1"/>
    <x v="1"/>
    <n v="54"/>
    <n v="67"/>
    <n v="96"/>
    <n v="84"/>
    <n v="56"/>
    <n v="72"/>
    <n v="80"/>
    <n v="56"/>
    <n v="100"/>
    <n v="88"/>
    <n v="0.753"/>
  </r>
  <r>
    <x v="19"/>
    <d v="2023-10-09T00:00:00"/>
    <n v="2023"/>
    <s v="October"/>
    <x v="3"/>
    <x v="3"/>
    <n v="57"/>
    <n v="63"/>
    <n v="71"/>
    <n v="99"/>
    <n v="68"/>
    <n v="68"/>
    <n v="66"/>
    <n v="80"/>
    <n v="94"/>
    <n v="75"/>
    <n v="0.74099999999999999"/>
  </r>
  <r>
    <x v="20"/>
    <d v="2023-10-09T00:00:00"/>
    <n v="2023"/>
    <s v="October"/>
    <x v="2"/>
    <x v="4"/>
    <n v="96"/>
    <n v="92"/>
    <n v="90"/>
    <n v="85"/>
    <n v="96"/>
    <n v="95"/>
    <n v="92"/>
    <n v="91"/>
    <n v="97"/>
    <n v="94"/>
    <n v="0.92799999999999994"/>
  </r>
  <r>
    <x v="21"/>
    <d v="2023-10-09T00:00:00"/>
    <n v="2023"/>
    <s v="October"/>
    <x v="0"/>
    <x v="0"/>
    <n v="82"/>
    <n v="85"/>
    <n v="87"/>
    <n v="100"/>
    <n v="82"/>
    <n v="94"/>
    <n v="95"/>
    <n v="80"/>
    <n v="86"/>
    <n v="92"/>
    <n v="0.88300000000000001"/>
  </r>
  <r>
    <x v="22"/>
    <d v="2023-10-09T00:00:00"/>
    <n v="2023"/>
    <s v="October"/>
    <x v="1"/>
    <x v="1"/>
    <n v="94"/>
    <n v="100"/>
    <n v="82"/>
    <n v="96"/>
    <n v="84"/>
    <n v="89"/>
    <n v="98"/>
    <n v="87"/>
    <n v="82"/>
    <n v="80"/>
    <n v="0.89200000000000002"/>
  </r>
  <r>
    <x v="23"/>
    <d v="2023-10-09T00:00:00"/>
    <n v="2023"/>
    <s v="October"/>
    <x v="2"/>
    <x v="2"/>
    <n v="55"/>
    <n v="84"/>
    <n v="60"/>
    <n v="77"/>
    <n v="93"/>
    <n v="66"/>
    <n v="55"/>
    <n v="68"/>
    <n v="92"/>
    <n v="62"/>
    <n v="0.71200000000000008"/>
  </r>
  <r>
    <x v="24"/>
    <d v="2023-10-09T00:00:00"/>
    <n v="2023"/>
    <s v="October"/>
    <x v="3"/>
    <x v="3"/>
    <n v="98"/>
    <n v="81"/>
    <n v="67"/>
    <n v="79"/>
    <n v="85"/>
    <n v="84"/>
    <n v="83"/>
    <n v="63"/>
    <n v="96"/>
    <n v="86"/>
    <n v="0.82200000000000006"/>
  </r>
  <r>
    <x v="25"/>
    <d v="2023-10-09T00:00:00"/>
    <n v="2023"/>
    <s v="October"/>
    <x v="1"/>
    <x v="1"/>
    <n v="97"/>
    <n v="95"/>
    <n v="92"/>
    <n v="95"/>
    <n v="94"/>
    <n v="86"/>
    <n v="85"/>
    <n v="85"/>
    <n v="84"/>
    <n v="83"/>
    <n v="0.89599999999999991"/>
  </r>
  <r>
    <x v="26"/>
    <d v="2023-10-09T00:00:00"/>
    <n v="2023"/>
    <s v="October"/>
    <x v="0"/>
    <x v="0"/>
    <n v="84"/>
    <n v="93"/>
    <n v="94"/>
    <n v="95"/>
    <n v="83"/>
    <n v="89"/>
    <n v="91"/>
    <n v="89"/>
    <n v="97"/>
    <n v="81"/>
    <n v="0.89599999999999991"/>
  </r>
  <r>
    <x v="27"/>
    <d v="2023-10-09T00:00:00"/>
    <n v="2023"/>
    <s v="October"/>
    <x v="1"/>
    <x v="1"/>
    <n v="93"/>
    <n v="99"/>
    <n v="94"/>
    <n v="88"/>
    <n v="85"/>
    <n v="86"/>
    <n v="89"/>
    <n v="82"/>
    <n v="85"/>
    <n v="87"/>
    <n v="0.88800000000000001"/>
  </r>
  <r>
    <x v="28"/>
    <d v="2023-10-09T00:00:00"/>
    <n v="2023"/>
    <s v="October"/>
    <x v="2"/>
    <x v="2"/>
    <n v="98"/>
    <n v="68"/>
    <n v="69"/>
    <n v="57"/>
    <n v="58"/>
    <n v="51"/>
    <n v="77"/>
    <n v="72"/>
    <n v="70"/>
    <n v="76"/>
    <n v="0.69599999999999995"/>
  </r>
  <r>
    <x v="29"/>
    <d v="2023-10-09T00:00:00"/>
    <n v="2023"/>
    <s v="October"/>
    <x v="3"/>
    <x v="3"/>
    <n v="91"/>
    <n v="75"/>
    <n v="61"/>
    <n v="68"/>
    <n v="79"/>
    <n v="75"/>
    <n v="71"/>
    <n v="75"/>
    <n v="74"/>
    <n v="79"/>
    <n v="0.748"/>
  </r>
  <r>
    <x v="0"/>
    <d v="2023-10-10T00:00:00"/>
    <n v="2023"/>
    <s v="October"/>
    <x v="0"/>
    <x v="0"/>
    <n v="81"/>
    <n v="96"/>
    <n v="94"/>
    <n v="91"/>
    <n v="86"/>
    <n v="88"/>
    <n v="92"/>
    <n v="99"/>
    <n v="92"/>
    <n v="83"/>
    <n v="0.90200000000000002"/>
  </r>
  <r>
    <x v="1"/>
    <d v="2023-10-10T00:00:00"/>
    <n v="2023"/>
    <s v="October"/>
    <x v="0"/>
    <x v="0"/>
    <n v="98"/>
    <n v="89"/>
    <n v="80"/>
    <n v="90"/>
    <n v="87"/>
    <n v="99"/>
    <n v="81"/>
    <n v="94"/>
    <n v="100"/>
    <n v="80"/>
    <n v="0.89800000000000002"/>
  </r>
  <r>
    <x v="2"/>
    <d v="2023-10-10T00:00:00"/>
    <n v="2023"/>
    <s v="October"/>
    <x v="1"/>
    <x v="1"/>
    <n v="93"/>
    <n v="95"/>
    <n v="88"/>
    <n v="92"/>
    <n v="82"/>
    <n v="82"/>
    <n v="100"/>
    <n v="89"/>
    <n v="90"/>
    <n v="89"/>
    <n v="0.9"/>
  </r>
  <r>
    <x v="3"/>
    <d v="2023-10-10T00:00:00"/>
    <n v="2023"/>
    <s v="October"/>
    <x v="2"/>
    <x v="2"/>
    <n v="58"/>
    <n v="86"/>
    <n v="70"/>
    <n v="91"/>
    <n v="62"/>
    <n v="97"/>
    <n v="54"/>
    <n v="82"/>
    <n v="78"/>
    <n v="75"/>
    <n v="0.753"/>
  </r>
  <r>
    <x v="4"/>
    <d v="2023-10-10T00:00:00"/>
    <n v="2023"/>
    <s v="October"/>
    <x v="3"/>
    <x v="3"/>
    <n v="80"/>
    <n v="55"/>
    <n v="60"/>
    <n v="74"/>
    <n v="71"/>
    <n v="97"/>
    <n v="79"/>
    <n v="74"/>
    <n v="72"/>
    <n v="65"/>
    <n v="0.72699999999999998"/>
  </r>
  <r>
    <x v="5"/>
    <d v="2023-10-10T00:00:00"/>
    <n v="2023"/>
    <s v="October"/>
    <x v="2"/>
    <x v="4"/>
    <n v="84"/>
    <n v="99"/>
    <n v="94"/>
    <n v="99"/>
    <n v="100"/>
    <n v="89"/>
    <n v="89"/>
    <n v="100"/>
    <n v="99"/>
    <n v="89"/>
    <n v="0.94200000000000006"/>
  </r>
  <r>
    <x v="6"/>
    <d v="2023-10-10T00:00:00"/>
    <n v="2023"/>
    <s v="October"/>
    <x v="0"/>
    <x v="0"/>
    <n v="87"/>
    <n v="82"/>
    <n v="88"/>
    <n v="89"/>
    <n v="88"/>
    <n v="96"/>
    <n v="90"/>
    <n v="92"/>
    <n v="86"/>
    <n v="97"/>
    <n v="0.89500000000000002"/>
  </r>
  <r>
    <x v="7"/>
    <d v="2023-10-10T00:00:00"/>
    <n v="2023"/>
    <s v="October"/>
    <x v="1"/>
    <x v="1"/>
    <n v="94"/>
    <n v="81"/>
    <n v="95"/>
    <n v="93"/>
    <n v="93"/>
    <n v="89"/>
    <n v="83"/>
    <n v="89"/>
    <n v="84"/>
    <n v="82"/>
    <n v="0.88300000000000001"/>
  </r>
  <r>
    <x v="8"/>
    <d v="2023-10-10T00:00:00"/>
    <n v="2023"/>
    <s v="October"/>
    <x v="2"/>
    <x v="2"/>
    <n v="57"/>
    <n v="92"/>
    <n v="59"/>
    <n v="57"/>
    <n v="77"/>
    <n v="0"/>
    <n v="67"/>
    <n v="71"/>
    <n v="52"/>
    <n v="63"/>
    <n v="0.59499999999999997"/>
  </r>
  <r>
    <x v="9"/>
    <d v="2023-10-10T00:00:00"/>
    <n v="2023"/>
    <s v="October"/>
    <x v="3"/>
    <x v="3"/>
    <n v="59"/>
    <n v="89"/>
    <n v="57"/>
    <n v="62"/>
    <n v="50"/>
    <n v="87"/>
    <n v="84"/>
    <n v="84"/>
    <n v="97"/>
    <n v="76"/>
    <n v="0.745"/>
  </r>
  <r>
    <x v="10"/>
    <d v="2023-10-10T00:00:00"/>
    <n v="2023"/>
    <s v="October"/>
    <x v="0"/>
    <x v="0"/>
    <n v="83"/>
    <n v="84"/>
    <n v="100"/>
    <n v="86"/>
    <n v="90"/>
    <n v="84"/>
    <n v="86"/>
    <n v="92"/>
    <n v="87"/>
    <n v="82"/>
    <n v="0.87400000000000011"/>
  </r>
  <r>
    <x v="11"/>
    <d v="2023-10-10T00:00:00"/>
    <n v="2023"/>
    <s v="October"/>
    <x v="0"/>
    <x v="0"/>
    <n v="82"/>
    <n v="91"/>
    <n v="89"/>
    <n v="93"/>
    <n v="90"/>
    <n v="81"/>
    <n v="96"/>
    <n v="84"/>
    <n v="93"/>
    <n v="83"/>
    <n v="0.88200000000000001"/>
  </r>
  <r>
    <x v="12"/>
    <d v="2023-10-10T00:00:00"/>
    <n v="2023"/>
    <s v="October"/>
    <x v="1"/>
    <x v="1"/>
    <n v="83"/>
    <n v="91"/>
    <n v="100"/>
    <n v="87"/>
    <n v="91"/>
    <n v="98"/>
    <n v="85"/>
    <n v="98"/>
    <n v="98"/>
    <n v="83"/>
    <n v="0.91400000000000003"/>
  </r>
  <r>
    <x v="13"/>
    <d v="2023-10-10T00:00:00"/>
    <n v="2023"/>
    <s v="October"/>
    <x v="0"/>
    <x v="0"/>
    <n v="96"/>
    <n v="95"/>
    <n v="58"/>
    <n v="66"/>
    <n v="60"/>
    <n v="86"/>
    <n v="56"/>
    <n v="98"/>
    <n v="83"/>
    <n v="50"/>
    <n v="0.748"/>
  </r>
  <r>
    <x v="14"/>
    <d v="2023-10-10T00:00:00"/>
    <n v="2023"/>
    <s v="October"/>
    <x v="3"/>
    <x v="3"/>
    <n v="85"/>
    <n v="100"/>
    <n v="94"/>
    <n v="53"/>
    <n v="94"/>
    <n v="56"/>
    <n v="54"/>
    <n v="75"/>
    <n v="59"/>
    <n v="80"/>
    <n v="0.75"/>
  </r>
  <r>
    <x v="15"/>
    <d v="2023-10-10T00:00:00"/>
    <n v="2023"/>
    <s v="October"/>
    <x v="2"/>
    <x v="4"/>
    <n v="86"/>
    <n v="100"/>
    <n v="80"/>
    <n v="81"/>
    <n v="86"/>
    <n v="83"/>
    <n v="88"/>
    <n v="95"/>
    <n v="91"/>
    <n v="87"/>
    <n v="0.877"/>
  </r>
  <r>
    <x v="16"/>
    <d v="2023-10-10T00:00:00"/>
    <n v="2023"/>
    <s v="October"/>
    <x v="0"/>
    <x v="0"/>
    <n v="90"/>
    <n v="92"/>
    <n v="83"/>
    <n v="84"/>
    <n v="81"/>
    <n v="93"/>
    <n v="86"/>
    <n v="84"/>
    <n v="92"/>
    <n v="92"/>
    <n v="0.877"/>
  </r>
  <r>
    <x v="17"/>
    <d v="2023-10-10T00:00:00"/>
    <n v="2023"/>
    <s v="October"/>
    <x v="1"/>
    <x v="1"/>
    <n v="97"/>
    <n v="94"/>
    <n v="83"/>
    <n v="93"/>
    <n v="82"/>
    <n v="83"/>
    <n v="96"/>
    <n v="100"/>
    <n v="91"/>
    <n v="88"/>
    <n v="0.90700000000000003"/>
  </r>
  <r>
    <x v="18"/>
    <d v="2023-10-10T00:00:00"/>
    <n v="2023"/>
    <s v="October"/>
    <x v="1"/>
    <x v="1"/>
    <n v="75"/>
    <n v="78"/>
    <n v="96"/>
    <n v="67"/>
    <n v="64"/>
    <n v="84"/>
    <n v="69"/>
    <n v="99"/>
    <n v="92"/>
    <n v="100"/>
    <n v="0.82400000000000007"/>
  </r>
  <r>
    <x v="19"/>
    <d v="2023-10-10T00:00:00"/>
    <n v="2023"/>
    <s v="October"/>
    <x v="3"/>
    <x v="3"/>
    <n v="94"/>
    <n v="56"/>
    <n v="65"/>
    <n v="68"/>
    <n v="62"/>
    <n v="99"/>
    <n v="81"/>
    <n v="81"/>
    <n v="70"/>
    <n v="76"/>
    <n v="0.752"/>
  </r>
  <r>
    <x v="20"/>
    <d v="2023-10-10T00:00:00"/>
    <n v="2023"/>
    <s v="October"/>
    <x v="2"/>
    <x v="4"/>
    <n v="97"/>
    <n v="100"/>
    <n v="98"/>
    <n v="94"/>
    <n v="95"/>
    <n v="85"/>
    <n v="86"/>
    <n v="93"/>
    <n v="88"/>
    <n v="100"/>
    <n v="0.93599999999999994"/>
  </r>
  <r>
    <x v="21"/>
    <d v="2023-10-10T00:00:00"/>
    <n v="2023"/>
    <s v="October"/>
    <x v="0"/>
    <x v="0"/>
    <n v="86"/>
    <n v="98"/>
    <n v="85"/>
    <n v="100"/>
    <n v="90"/>
    <n v="88"/>
    <n v="81"/>
    <n v="100"/>
    <n v="97"/>
    <n v="96"/>
    <n v="0.92099999999999993"/>
  </r>
  <r>
    <x v="22"/>
    <d v="2023-10-10T00:00:00"/>
    <n v="2023"/>
    <s v="October"/>
    <x v="1"/>
    <x v="1"/>
    <n v="85"/>
    <n v="91"/>
    <n v="89"/>
    <n v="88"/>
    <n v="86"/>
    <n v="94"/>
    <n v="90"/>
    <n v="84"/>
    <n v="98"/>
    <n v="93"/>
    <n v="0.89800000000000002"/>
  </r>
  <r>
    <x v="23"/>
    <d v="2023-10-10T00:00:00"/>
    <n v="2023"/>
    <s v="October"/>
    <x v="2"/>
    <x v="2"/>
    <n v="63"/>
    <n v="64"/>
    <n v="52"/>
    <n v="82"/>
    <n v="58"/>
    <n v="58"/>
    <n v="64"/>
    <n v="98"/>
    <n v="91"/>
    <n v="50"/>
    <n v="0.68"/>
  </r>
  <r>
    <x v="24"/>
    <d v="2023-10-10T00:00:00"/>
    <n v="2023"/>
    <s v="October"/>
    <x v="3"/>
    <x v="3"/>
    <n v="89"/>
    <n v="80"/>
    <n v="62"/>
    <n v="59"/>
    <n v="98"/>
    <n v="74"/>
    <n v="83"/>
    <n v="68"/>
    <n v="73"/>
    <n v="88"/>
    <n v="0.77400000000000002"/>
  </r>
  <r>
    <x v="25"/>
    <d v="2023-10-10T00:00:00"/>
    <n v="2023"/>
    <s v="October"/>
    <x v="1"/>
    <x v="1"/>
    <n v="94"/>
    <n v="86"/>
    <n v="98"/>
    <n v="94"/>
    <n v="85"/>
    <n v="80"/>
    <n v="84"/>
    <n v="88"/>
    <n v="86"/>
    <n v="97"/>
    <n v="0.89200000000000002"/>
  </r>
  <r>
    <x v="26"/>
    <d v="2023-10-10T00:00:00"/>
    <n v="2023"/>
    <s v="October"/>
    <x v="0"/>
    <x v="0"/>
    <n v="100"/>
    <n v="82"/>
    <n v="81"/>
    <n v="83"/>
    <n v="100"/>
    <n v="82"/>
    <n v="86"/>
    <n v="92"/>
    <n v="90"/>
    <n v="100"/>
    <n v="0.89599999999999991"/>
  </r>
  <r>
    <x v="27"/>
    <d v="2023-10-10T00:00:00"/>
    <n v="2023"/>
    <s v="October"/>
    <x v="1"/>
    <x v="1"/>
    <n v="83"/>
    <n v="95"/>
    <n v="83"/>
    <n v="85"/>
    <n v="83"/>
    <n v="87"/>
    <n v="80"/>
    <n v="92"/>
    <n v="89"/>
    <n v="90"/>
    <n v="0.86699999999999999"/>
  </r>
  <r>
    <x v="28"/>
    <d v="2023-10-10T00:00:00"/>
    <n v="2023"/>
    <s v="October"/>
    <x v="2"/>
    <x v="2"/>
    <n v="61"/>
    <n v="63"/>
    <n v="74"/>
    <n v="88"/>
    <n v="98"/>
    <n v="71"/>
    <n v="97"/>
    <n v="66"/>
    <n v="67"/>
    <n v="50"/>
    <n v="0.73499999999999999"/>
  </r>
  <r>
    <x v="29"/>
    <d v="2023-10-10T00:00:00"/>
    <n v="2023"/>
    <s v="October"/>
    <x v="3"/>
    <x v="3"/>
    <n v="66"/>
    <n v="55"/>
    <n v="65"/>
    <n v="82"/>
    <n v="87"/>
    <n v="75"/>
    <n v="89"/>
    <n v="98"/>
    <n v="56"/>
    <n v="65"/>
    <n v="0.73799999999999999"/>
  </r>
  <r>
    <x v="0"/>
    <d v="2023-10-11T00:00:00"/>
    <n v="2023"/>
    <s v="October"/>
    <x v="0"/>
    <x v="0"/>
    <n v="99"/>
    <n v="86"/>
    <n v="90"/>
    <n v="100"/>
    <n v="98"/>
    <n v="94"/>
    <n v="96"/>
    <n v="95"/>
    <n v="80"/>
    <n v="88"/>
    <n v="0.92599999999999993"/>
  </r>
  <r>
    <x v="1"/>
    <d v="2023-10-11T00:00:00"/>
    <n v="2023"/>
    <s v="October"/>
    <x v="0"/>
    <x v="0"/>
    <n v="94"/>
    <n v="98"/>
    <n v="98"/>
    <n v="85"/>
    <n v="90"/>
    <n v="80"/>
    <n v="85"/>
    <n v="98"/>
    <n v="86"/>
    <n v="96"/>
    <n v="0.91"/>
  </r>
  <r>
    <x v="2"/>
    <d v="2023-10-11T00:00:00"/>
    <n v="2023"/>
    <s v="October"/>
    <x v="1"/>
    <x v="1"/>
    <n v="94"/>
    <n v="96"/>
    <n v="81"/>
    <n v="93"/>
    <n v="83"/>
    <n v="83"/>
    <n v="89"/>
    <n v="89"/>
    <n v="94"/>
    <n v="99"/>
    <n v="0.90099999999999991"/>
  </r>
  <r>
    <x v="3"/>
    <d v="2023-10-11T00:00:00"/>
    <n v="2023"/>
    <s v="October"/>
    <x v="2"/>
    <x v="2"/>
    <n v="87"/>
    <n v="64"/>
    <n v="63"/>
    <n v="76"/>
    <n v="52"/>
    <n v="83"/>
    <n v="77"/>
    <n v="81"/>
    <n v="87"/>
    <n v="54"/>
    <n v="0.72400000000000009"/>
  </r>
  <r>
    <x v="4"/>
    <d v="2023-10-11T00:00:00"/>
    <n v="2023"/>
    <s v="October"/>
    <x v="3"/>
    <x v="3"/>
    <n v="78"/>
    <n v="65"/>
    <n v="50"/>
    <n v="59"/>
    <n v="61"/>
    <n v="76"/>
    <n v="81"/>
    <n v="69"/>
    <n v="62"/>
    <n v="62"/>
    <n v="0.66299999999999992"/>
  </r>
  <r>
    <x v="5"/>
    <d v="2023-10-11T00:00:00"/>
    <n v="2023"/>
    <s v="October"/>
    <x v="2"/>
    <x v="4"/>
    <n v="86"/>
    <n v="95"/>
    <n v="90"/>
    <n v="80"/>
    <n v="93"/>
    <n v="94"/>
    <n v="92"/>
    <n v="85"/>
    <n v="88"/>
    <n v="89"/>
    <n v="0.89200000000000002"/>
  </r>
  <r>
    <x v="6"/>
    <d v="2023-10-11T00:00:00"/>
    <n v="2023"/>
    <s v="October"/>
    <x v="0"/>
    <x v="0"/>
    <n v="93"/>
    <n v="83"/>
    <n v="82"/>
    <n v="88"/>
    <n v="90"/>
    <n v="95"/>
    <n v="97"/>
    <n v="89"/>
    <n v="80"/>
    <n v="86"/>
    <n v="0.88300000000000001"/>
  </r>
  <r>
    <x v="7"/>
    <d v="2023-10-11T00:00:00"/>
    <n v="2023"/>
    <s v="October"/>
    <x v="1"/>
    <x v="1"/>
    <n v="94"/>
    <n v="90"/>
    <n v="80"/>
    <n v="91"/>
    <n v="88"/>
    <n v="89"/>
    <n v="97"/>
    <n v="97"/>
    <n v="92"/>
    <n v="81"/>
    <n v="0.89900000000000002"/>
  </r>
  <r>
    <x v="8"/>
    <d v="2023-10-11T00:00:00"/>
    <n v="2023"/>
    <s v="October"/>
    <x v="2"/>
    <x v="2"/>
    <n v="66"/>
    <n v="69"/>
    <n v="59"/>
    <n v="87"/>
    <n v="57"/>
    <n v="76"/>
    <n v="58"/>
    <n v="91"/>
    <n v="98"/>
    <n v="86"/>
    <n v="0.747"/>
  </r>
  <r>
    <x v="9"/>
    <d v="2023-10-11T00:00:00"/>
    <n v="2023"/>
    <s v="October"/>
    <x v="3"/>
    <x v="3"/>
    <n v="53"/>
    <n v="100"/>
    <n v="57"/>
    <n v="52"/>
    <n v="76"/>
    <n v="88"/>
    <n v="97"/>
    <n v="89"/>
    <n v="67"/>
    <n v="90"/>
    <n v="0.76900000000000002"/>
  </r>
  <r>
    <x v="10"/>
    <d v="2023-10-11T00:00:00"/>
    <n v="2023"/>
    <s v="October"/>
    <x v="0"/>
    <x v="0"/>
    <n v="83"/>
    <n v="92"/>
    <n v="87"/>
    <n v="81"/>
    <n v="85"/>
    <n v="95"/>
    <n v="99"/>
    <n v="96"/>
    <n v="98"/>
    <n v="89"/>
    <n v="0.90500000000000003"/>
  </r>
  <r>
    <x v="11"/>
    <d v="2023-10-11T00:00:00"/>
    <n v="2023"/>
    <s v="October"/>
    <x v="0"/>
    <x v="0"/>
    <n v="97"/>
    <n v="96"/>
    <n v="88"/>
    <n v="97"/>
    <n v="80"/>
    <n v="98"/>
    <n v="88"/>
    <n v="83"/>
    <n v="84"/>
    <n v="94"/>
    <n v="0.90500000000000003"/>
  </r>
  <r>
    <x v="12"/>
    <d v="2023-10-11T00:00:00"/>
    <n v="2023"/>
    <s v="October"/>
    <x v="1"/>
    <x v="1"/>
    <n v="90"/>
    <n v="86"/>
    <n v="84"/>
    <n v="100"/>
    <n v="87"/>
    <n v="86"/>
    <n v="96"/>
    <n v="85"/>
    <n v="91"/>
    <n v="96"/>
    <n v="0.90099999999999991"/>
  </r>
  <r>
    <x v="13"/>
    <d v="2023-10-11T00:00:00"/>
    <n v="2023"/>
    <s v="October"/>
    <x v="0"/>
    <x v="0"/>
    <n v="68"/>
    <n v="91"/>
    <n v="65"/>
    <n v="76"/>
    <n v="59"/>
    <n v="55"/>
    <n v="77"/>
    <n v="86"/>
    <n v="82"/>
    <n v="50"/>
    <n v="0.70900000000000007"/>
  </r>
  <r>
    <x v="14"/>
    <d v="2023-10-11T00:00:00"/>
    <n v="2023"/>
    <s v="October"/>
    <x v="3"/>
    <x v="3"/>
    <n v="84"/>
    <n v="91"/>
    <n v="68"/>
    <n v="64"/>
    <n v="85"/>
    <n v="100"/>
    <n v="98"/>
    <n v="93"/>
    <n v="55"/>
    <n v="100"/>
    <n v="0.83799999999999997"/>
  </r>
  <r>
    <x v="15"/>
    <d v="2023-10-11T00:00:00"/>
    <n v="2023"/>
    <s v="October"/>
    <x v="2"/>
    <x v="4"/>
    <n v="90"/>
    <n v="97"/>
    <n v="94"/>
    <n v="82"/>
    <n v="80"/>
    <n v="86"/>
    <n v="94"/>
    <n v="96"/>
    <n v="88"/>
    <n v="90"/>
    <n v="0.89700000000000002"/>
  </r>
  <r>
    <x v="16"/>
    <d v="2023-10-11T00:00:00"/>
    <n v="2023"/>
    <s v="October"/>
    <x v="0"/>
    <x v="0"/>
    <n v="86"/>
    <n v="100"/>
    <n v="84"/>
    <n v="94"/>
    <n v="97"/>
    <n v="91"/>
    <n v="88"/>
    <n v="94"/>
    <n v="100"/>
    <n v="80"/>
    <n v="0.91400000000000003"/>
  </r>
  <r>
    <x v="17"/>
    <d v="2023-10-11T00:00:00"/>
    <n v="2023"/>
    <s v="October"/>
    <x v="1"/>
    <x v="1"/>
    <n v="100"/>
    <n v="98"/>
    <n v="95"/>
    <n v="81"/>
    <n v="99"/>
    <n v="82"/>
    <n v="94"/>
    <n v="86"/>
    <n v="95"/>
    <n v="91"/>
    <n v="0.92099999999999993"/>
  </r>
  <r>
    <x v="18"/>
    <d v="2023-10-11T00:00:00"/>
    <n v="2023"/>
    <s v="October"/>
    <x v="1"/>
    <x v="1"/>
    <n v="71"/>
    <n v="63"/>
    <n v="73"/>
    <n v="66"/>
    <n v="71"/>
    <n v="74"/>
    <n v="67"/>
    <n v="95"/>
    <n v="86"/>
    <n v="90"/>
    <n v="0.75599999999999989"/>
  </r>
  <r>
    <x v="19"/>
    <d v="2023-10-11T00:00:00"/>
    <n v="2023"/>
    <s v="October"/>
    <x v="3"/>
    <x v="3"/>
    <n v="80"/>
    <n v="96"/>
    <n v="55"/>
    <n v="77"/>
    <n v="79"/>
    <n v="53"/>
    <n v="86"/>
    <n v="100"/>
    <n v="61"/>
    <n v="82"/>
    <n v="0.76900000000000002"/>
  </r>
  <r>
    <x v="20"/>
    <d v="2023-10-11T00:00:00"/>
    <n v="2023"/>
    <s v="October"/>
    <x v="2"/>
    <x v="4"/>
    <n v="87"/>
    <n v="91"/>
    <n v="95"/>
    <n v="86"/>
    <n v="80"/>
    <n v="92"/>
    <n v="81"/>
    <n v="99"/>
    <n v="95"/>
    <n v="82"/>
    <n v="0.88800000000000001"/>
  </r>
  <r>
    <x v="21"/>
    <d v="2023-10-11T00:00:00"/>
    <n v="2023"/>
    <s v="October"/>
    <x v="0"/>
    <x v="0"/>
    <n v="100"/>
    <n v="95"/>
    <n v="85"/>
    <n v="91"/>
    <n v="86"/>
    <n v="100"/>
    <n v="97"/>
    <n v="88"/>
    <n v="83"/>
    <n v="82"/>
    <n v="0.90700000000000003"/>
  </r>
  <r>
    <x v="22"/>
    <d v="2023-10-11T00:00:00"/>
    <n v="2023"/>
    <s v="October"/>
    <x v="1"/>
    <x v="1"/>
    <n v="81"/>
    <n v="84"/>
    <n v="94"/>
    <n v="85"/>
    <n v="80"/>
    <n v="90"/>
    <n v="88"/>
    <n v="95"/>
    <n v="98"/>
    <n v="81"/>
    <n v="0.87599999999999989"/>
  </r>
  <r>
    <x v="23"/>
    <d v="2023-10-11T00:00:00"/>
    <n v="2023"/>
    <s v="October"/>
    <x v="2"/>
    <x v="2"/>
    <n v="97"/>
    <n v="60"/>
    <n v="73"/>
    <n v="59"/>
    <n v="57"/>
    <n v="96"/>
    <n v="51"/>
    <n v="88"/>
    <n v="67"/>
    <n v="51"/>
    <n v="0.69900000000000007"/>
  </r>
  <r>
    <x v="24"/>
    <d v="2023-10-11T00:00:00"/>
    <n v="2023"/>
    <s v="October"/>
    <x v="3"/>
    <x v="3"/>
    <n v="62"/>
    <n v="91"/>
    <n v="77"/>
    <n v="90"/>
    <n v="81"/>
    <n v="97"/>
    <n v="63"/>
    <n v="99"/>
    <n v="70"/>
    <n v="71"/>
    <n v="0.80099999999999993"/>
  </r>
  <r>
    <x v="25"/>
    <d v="2023-10-11T00:00:00"/>
    <n v="2023"/>
    <s v="October"/>
    <x v="1"/>
    <x v="1"/>
    <n v="90"/>
    <n v="100"/>
    <n v="97"/>
    <n v="97"/>
    <n v="92"/>
    <n v="98"/>
    <n v="88"/>
    <n v="93"/>
    <n v="87"/>
    <n v="84"/>
    <n v="0.92599999999999993"/>
  </r>
  <r>
    <x v="26"/>
    <d v="2023-10-11T00:00:00"/>
    <n v="2023"/>
    <s v="October"/>
    <x v="0"/>
    <x v="0"/>
    <n v="98"/>
    <n v="82"/>
    <n v="95"/>
    <n v="82"/>
    <n v="100"/>
    <n v="84"/>
    <n v="88"/>
    <n v="88"/>
    <n v="81"/>
    <n v="86"/>
    <n v="0.88400000000000001"/>
  </r>
  <r>
    <x v="27"/>
    <d v="2023-10-11T00:00:00"/>
    <n v="2023"/>
    <s v="October"/>
    <x v="1"/>
    <x v="1"/>
    <n v="80"/>
    <n v="99"/>
    <n v="95"/>
    <n v="96"/>
    <n v="94"/>
    <n v="97"/>
    <n v="100"/>
    <n v="85"/>
    <n v="94"/>
    <n v="82"/>
    <n v="0.92200000000000004"/>
  </r>
  <r>
    <x v="28"/>
    <d v="2023-10-11T00:00:00"/>
    <n v="2023"/>
    <s v="October"/>
    <x v="2"/>
    <x v="2"/>
    <n v="76"/>
    <n v="94"/>
    <n v="99"/>
    <n v="86"/>
    <n v="78"/>
    <n v="79"/>
    <n v="79"/>
    <n v="57"/>
    <n v="57"/>
    <n v="54"/>
    <n v="0.75900000000000001"/>
  </r>
  <r>
    <x v="29"/>
    <d v="2023-10-11T00:00:00"/>
    <n v="2023"/>
    <s v="October"/>
    <x v="3"/>
    <x v="3"/>
    <n v="88"/>
    <n v="96"/>
    <n v="51"/>
    <n v="99"/>
    <n v="96"/>
    <n v="52"/>
    <n v="69"/>
    <n v="97"/>
    <n v="65"/>
    <n v="55"/>
    <n v="0.76800000000000002"/>
  </r>
  <r>
    <x v="0"/>
    <d v="2023-10-12T00:00:00"/>
    <n v="2023"/>
    <s v="October"/>
    <x v="0"/>
    <x v="0"/>
    <n v="90"/>
    <n v="99"/>
    <n v="91"/>
    <n v="92"/>
    <n v="100"/>
    <n v="84"/>
    <n v="89"/>
    <n v="87"/>
    <n v="88"/>
    <n v="86"/>
    <n v="0.90599999999999992"/>
  </r>
  <r>
    <x v="1"/>
    <d v="2023-10-12T00:00:00"/>
    <n v="2023"/>
    <s v="October"/>
    <x v="0"/>
    <x v="0"/>
    <n v="82"/>
    <n v="99"/>
    <n v="80"/>
    <n v="88"/>
    <n v="80"/>
    <n v="96"/>
    <n v="99"/>
    <n v="80"/>
    <n v="93"/>
    <n v="87"/>
    <n v="0.88400000000000001"/>
  </r>
  <r>
    <x v="2"/>
    <d v="2023-10-12T00:00:00"/>
    <n v="2023"/>
    <s v="October"/>
    <x v="1"/>
    <x v="1"/>
    <n v="89"/>
    <n v="94"/>
    <n v="88"/>
    <n v="84"/>
    <n v="90"/>
    <n v="81"/>
    <n v="91"/>
    <n v="91"/>
    <n v="97"/>
    <n v="89"/>
    <n v="0.89400000000000002"/>
  </r>
  <r>
    <x v="3"/>
    <d v="2023-10-12T00:00:00"/>
    <n v="2023"/>
    <s v="October"/>
    <x v="2"/>
    <x v="2"/>
    <n v="68"/>
    <n v="58"/>
    <n v="67"/>
    <n v="62"/>
    <n v="84"/>
    <n v="80"/>
    <n v="77"/>
    <n v="90"/>
    <n v="85"/>
    <n v="98"/>
    <n v="0.76900000000000002"/>
  </r>
  <r>
    <x v="4"/>
    <d v="2023-10-12T00:00:00"/>
    <n v="2023"/>
    <s v="October"/>
    <x v="3"/>
    <x v="3"/>
    <n v="71"/>
    <n v="96"/>
    <n v="50"/>
    <n v="56"/>
    <n v="51"/>
    <n v="57"/>
    <n v="84"/>
    <n v="63"/>
    <n v="76"/>
    <n v="68"/>
    <n v="0.67200000000000004"/>
  </r>
  <r>
    <x v="5"/>
    <d v="2023-10-12T00:00:00"/>
    <n v="2023"/>
    <s v="October"/>
    <x v="2"/>
    <x v="4"/>
    <n v="85"/>
    <n v="97"/>
    <n v="94"/>
    <n v="88"/>
    <n v="93"/>
    <n v="91"/>
    <n v="92"/>
    <n v="84"/>
    <n v="92"/>
    <n v="87"/>
    <n v="0.90300000000000002"/>
  </r>
  <r>
    <x v="6"/>
    <d v="2023-10-12T00:00:00"/>
    <n v="2023"/>
    <s v="October"/>
    <x v="0"/>
    <x v="0"/>
    <n v="83"/>
    <n v="98"/>
    <n v="91"/>
    <n v="96"/>
    <n v="85"/>
    <n v="94"/>
    <n v="96"/>
    <n v="87"/>
    <n v="81"/>
    <n v="87"/>
    <n v="0.89800000000000002"/>
  </r>
  <r>
    <x v="7"/>
    <d v="2023-10-12T00:00:00"/>
    <n v="2023"/>
    <s v="October"/>
    <x v="1"/>
    <x v="1"/>
    <n v="86"/>
    <n v="83"/>
    <n v="80"/>
    <n v="80"/>
    <n v="87"/>
    <n v="98"/>
    <n v="87"/>
    <n v="90"/>
    <n v="93"/>
    <n v="100"/>
    <n v="0.88400000000000001"/>
  </r>
  <r>
    <x v="8"/>
    <d v="2023-10-12T00:00:00"/>
    <n v="2023"/>
    <s v="October"/>
    <x v="2"/>
    <x v="2"/>
    <n v="83"/>
    <n v="53"/>
    <n v="78"/>
    <n v="86"/>
    <n v="63"/>
    <n v="87"/>
    <n v="66"/>
    <n v="55"/>
    <n v="55"/>
    <n v="51"/>
    <n v="0.67700000000000005"/>
  </r>
  <r>
    <x v="9"/>
    <d v="2023-10-12T00:00:00"/>
    <n v="2023"/>
    <s v="October"/>
    <x v="3"/>
    <x v="3"/>
    <n v="76"/>
    <n v="57"/>
    <n v="85"/>
    <n v="72"/>
    <n v="63"/>
    <n v="66"/>
    <n v="85"/>
    <n v="59"/>
    <n v="75"/>
    <n v="77"/>
    <n v="0.71499999999999997"/>
  </r>
  <r>
    <x v="10"/>
    <d v="2023-10-12T00:00:00"/>
    <n v="2023"/>
    <s v="October"/>
    <x v="0"/>
    <x v="0"/>
    <n v="100"/>
    <n v="96"/>
    <n v="90"/>
    <n v="100"/>
    <n v="91"/>
    <n v="86"/>
    <n v="85"/>
    <n v="81"/>
    <n v="82"/>
    <n v="99"/>
    <n v="0.91"/>
  </r>
  <r>
    <x v="11"/>
    <d v="2023-10-12T00:00:00"/>
    <n v="2023"/>
    <s v="October"/>
    <x v="0"/>
    <x v="0"/>
    <n v="91"/>
    <n v="88"/>
    <n v="91"/>
    <n v="94"/>
    <n v="88"/>
    <n v="80"/>
    <n v="81"/>
    <n v="96"/>
    <n v="90"/>
    <n v="91"/>
    <n v="0.89"/>
  </r>
  <r>
    <x v="12"/>
    <d v="2023-10-12T00:00:00"/>
    <n v="2023"/>
    <s v="October"/>
    <x v="1"/>
    <x v="1"/>
    <n v="93"/>
    <n v="86"/>
    <n v="91"/>
    <n v="89"/>
    <n v="92"/>
    <n v="88"/>
    <n v="94"/>
    <n v="98"/>
    <n v="92"/>
    <n v="89"/>
    <n v="0.91200000000000003"/>
  </r>
  <r>
    <x v="13"/>
    <d v="2023-10-12T00:00:00"/>
    <n v="2023"/>
    <s v="October"/>
    <x v="0"/>
    <x v="0"/>
    <n v="92"/>
    <n v="98"/>
    <n v="58"/>
    <n v="92"/>
    <n v="72"/>
    <n v="78"/>
    <n v="74"/>
    <n v="91"/>
    <n v="50"/>
    <n v="55"/>
    <n v="0.76"/>
  </r>
  <r>
    <x v="14"/>
    <d v="2023-10-12T00:00:00"/>
    <n v="2023"/>
    <s v="October"/>
    <x v="3"/>
    <x v="3"/>
    <n v="70"/>
    <n v="65"/>
    <n v="50"/>
    <n v="87"/>
    <n v="53"/>
    <n v="73"/>
    <n v="51"/>
    <n v="50"/>
    <n v="100"/>
    <n v="75"/>
    <n v="0.67400000000000004"/>
  </r>
  <r>
    <x v="15"/>
    <d v="2023-10-12T00:00:00"/>
    <n v="2023"/>
    <s v="October"/>
    <x v="2"/>
    <x v="4"/>
    <n v="89"/>
    <n v="99"/>
    <n v="82"/>
    <n v="90"/>
    <n v="100"/>
    <n v="89"/>
    <n v="99"/>
    <n v="91"/>
    <n v="90"/>
    <n v="89"/>
    <n v="0.91799999999999993"/>
  </r>
  <r>
    <x v="16"/>
    <d v="2023-10-12T00:00:00"/>
    <n v="2023"/>
    <s v="October"/>
    <x v="0"/>
    <x v="0"/>
    <n v="80"/>
    <n v="84"/>
    <n v="91"/>
    <n v="81"/>
    <n v="86"/>
    <n v="92"/>
    <n v="90"/>
    <n v="80"/>
    <n v="91"/>
    <n v="89"/>
    <n v="0.8640000000000001"/>
  </r>
  <r>
    <x v="17"/>
    <d v="2023-10-12T00:00:00"/>
    <n v="2023"/>
    <s v="October"/>
    <x v="1"/>
    <x v="1"/>
    <n v="87"/>
    <n v="89"/>
    <n v="97"/>
    <n v="91"/>
    <n v="81"/>
    <n v="85"/>
    <n v="98"/>
    <n v="87"/>
    <n v="94"/>
    <n v="87"/>
    <n v="0.89599999999999991"/>
  </r>
  <r>
    <x v="18"/>
    <d v="2023-10-12T00:00:00"/>
    <n v="2023"/>
    <s v="October"/>
    <x v="1"/>
    <x v="1"/>
    <n v="66"/>
    <n v="61"/>
    <n v="90"/>
    <n v="75"/>
    <n v="95"/>
    <n v="70"/>
    <n v="92"/>
    <n v="100"/>
    <n v="54"/>
    <n v="82"/>
    <n v="0.78500000000000003"/>
  </r>
  <r>
    <x v="19"/>
    <d v="2023-10-12T00:00:00"/>
    <n v="2023"/>
    <s v="October"/>
    <x v="3"/>
    <x v="3"/>
    <n v="50"/>
    <n v="62"/>
    <n v="82"/>
    <n v="76"/>
    <n v="61"/>
    <n v="100"/>
    <n v="81"/>
    <n v="86"/>
    <n v="52"/>
    <n v="80"/>
    <n v="0.73"/>
  </r>
  <r>
    <x v="20"/>
    <d v="2023-10-12T00:00:00"/>
    <n v="2023"/>
    <s v="October"/>
    <x v="2"/>
    <x v="4"/>
    <n v="81"/>
    <n v="84"/>
    <n v="81"/>
    <n v="98"/>
    <n v="99"/>
    <n v="92"/>
    <n v="98"/>
    <n v="92"/>
    <n v="89"/>
    <n v="100"/>
    <n v="0.91400000000000003"/>
  </r>
  <r>
    <x v="21"/>
    <d v="2023-10-12T00:00:00"/>
    <n v="2023"/>
    <s v="October"/>
    <x v="0"/>
    <x v="0"/>
    <n v="83"/>
    <n v="98"/>
    <n v="84"/>
    <n v="94"/>
    <n v="86"/>
    <n v="85"/>
    <n v="98"/>
    <n v="83"/>
    <n v="97"/>
    <n v="97"/>
    <n v="0.90500000000000003"/>
  </r>
  <r>
    <x v="22"/>
    <d v="2023-10-12T00:00:00"/>
    <n v="2023"/>
    <s v="October"/>
    <x v="1"/>
    <x v="1"/>
    <n v="98"/>
    <n v="96"/>
    <n v="92"/>
    <n v="99"/>
    <n v="97"/>
    <n v="84"/>
    <n v="84"/>
    <n v="84"/>
    <n v="90"/>
    <n v="99"/>
    <n v="0.92299999999999993"/>
  </r>
  <r>
    <x v="23"/>
    <d v="2023-10-12T00:00:00"/>
    <n v="2023"/>
    <s v="October"/>
    <x v="2"/>
    <x v="2"/>
    <n v="89"/>
    <n v="71"/>
    <n v="74"/>
    <n v="96"/>
    <n v="91"/>
    <n v="78"/>
    <n v="57"/>
    <n v="84"/>
    <n v="54"/>
    <n v="88"/>
    <n v="0.78200000000000003"/>
  </r>
  <r>
    <x v="24"/>
    <d v="2023-10-12T00:00:00"/>
    <n v="2023"/>
    <s v="October"/>
    <x v="3"/>
    <x v="3"/>
    <n v="65"/>
    <n v="79"/>
    <n v="60"/>
    <n v="70"/>
    <n v="78"/>
    <n v="92"/>
    <n v="72"/>
    <n v="72"/>
    <n v="83"/>
    <n v="51"/>
    <n v="0.72199999999999998"/>
  </r>
  <r>
    <x v="25"/>
    <d v="2023-10-12T00:00:00"/>
    <n v="2023"/>
    <s v="October"/>
    <x v="1"/>
    <x v="1"/>
    <n v="100"/>
    <n v="82"/>
    <n v="95"/>
    <n v="87"/>
    <n v="87"/>
    <n v="84"/>
    <n v="81"/>
    <n v="100"/>
    <n v="100"/>
    <n v="100"/>
    <n v="0.91599999999999993"/>
  </r>
  <r>
    <x v="26"/>
    <d v="2023-10-12T00:00:00"/>
    <n v="2023"/>
    <s v="October"/>
    <x v="0"/>
    <x v="0"/>
    <n v="90"/>
    <n v="92"/>
    <n v="87"/>
    <n v="100"/>
    <n v="90"/>
    <n v="100"/>
    <n v="82"/>
    <n v="89"/>
    <n v="98"/>
    <n v="90"/>
    <n v="0.91799999999999993"/>
  </r>
  <r>
    <x v="27"/>
    <d v="2023-10-12T00:00:00"/>
    <n v="2023"/>
    <s v="October"/>
    <x v="1"/>
    <x v="1"/>
    <n v="87"/>
    <n v="81"/>
    <n v="83"/>
    <n v="85"/>
    <n v="88"/>
    <n v="100"/>
    <n v="87"/>
    <n v="90"/>
    <n v="100"/>
    <n v="81"/>
    <n v="0.88200000000000001"/>
  </r>
  <r>
    <x v="28"/>
    <d v="2023-10-12T00:00:00"/>
    <n v="2023"/>
    <s v="October"/>
    <x v="2"/>
    <x v="2"/>
    <n v="62"/>
    <n v="57"/>
    <n v="97"/>
    <n v="77"/>
    <n v="70"/>
    <n v="59"/>
    <n v="96"/>
    <n v="85"/>
    <n v="85"/>
    <n v="56"/>
    <n v="0.74400000000000011"/>
  </r>
  <r>
    <x v="29"/>
    <d v="2023-10-12T00:00:00"/>
    <n v="2023"/>
    <s v="October"/>
    <x v="3"/>
    <x v="3"/>
    <n v="61"/>
    <n v="67"/>
    <n v="75"/>
    <n v="87"/>
    <n v="98"/>
    <n v="88"/>
    <n v="58"/>
    <n v="56"/>
    <n v="94"/>
    <n v="91"/>
    <n v="0.77500000000000002"/>
  </r>
  <r>
    <x v="0"/>
    <d v="2023-10-13T00:00:00"/>
    <n v="2023"/>
    <s v="October"/>
    <x v="0"/>
    <x v="0"/>
    <n v="96"/>
    <n v="95"/>
    <n v="81"/>
    <n v="90"/>
    <n v="90"/>
    <n v="97"/>
    <n v="99"/>
    <n v="81"/>
    <n v="87"/>
    <n v="95"/>
    <n v="0.91099999999999992"/>
  </r>
  <r>
    <x v="1"/>
    <d v="2023-10-13T00:00:00"/>
    <n v="2023"/>
    <s v="October"/>
    <x v="0"/>
    <x v="0"/>
    <n v="90"/>
    <n v="94"/>
    <n v="81"/>
    <n v="94"/>
    <n v="97"/>
    <n v="96"/>
    <n v="92"/>
    <n v="90"/>
    <n v="87"/>
    <n v="98"/>
    <n v="0.91900000000000004"/>
  </r>
  <r>
    <x v="2"/>
    <d v="2023-10-13T00:00:00"/>
    <n v="2023"/>
    <s v="October"/>
    <x v="1"/>
    <x v="1"/>
    <n v="99"/>
    <n v="98"/>
    <n v="90"/>
    <n v="89"/>
    <n v="93"/>
    <n v="84"/>
    <n v="90"/>
    <n v="98"/>
    <n v="90"/>
    <n v="90"/>
    <n v="0.92099999999999993"/>
  </r>
  <r>
    <x v="3"/>
    <d v="2023-10-13T00:00:00"/>
    <n v="2023"/>
    <s v="October"/>
    <x v="2"/>
    <x v="2"/>
    <n v="78"/>
    <n v="88"/>
    <n v="71"/>
    <n v="60"/>
    <n v="89"/>
    <n v="98"/>
    <n v="58"/>
    <n v="96"/>
    <n v="89"/>
    <n v="87"/>
    <n v="0.81400000000000006"/>
  </r>
  <r>
    <x v="4"/>
    <d v="2023-10-13T00:00:00"/>
    <n v="2023"/>
    <s v="October"/>
    <x v="3"/>
    <x v="3"/>
    <n v="87"/>
    <n v="84"/>
    <n v="99"/>
    <n v="52"/>
    <n v="57"/>
    <n v="87"/>
    <n v="87"/>
    <n v="72"/>
    <n v="53"/>
    <n v="67"/>
    <n v="0.745"/>
  </r>
  <r>
    <x v="5"/>
    <d v="2023-10-13T00:00:00"/>
    <n v="2023"/>
    <s v="October"/>
    <x v="2"/>
    <x v="4"/>
    <n v="89"/>
    <n v="87"/>
    <n v="80"/>
    <n v="82"/>
    <n v="80"/>
    <n v="97"/>
    <n v="83"/>
    <n v="93"/>
    <n v="92"/>
    <n v="85"/>
    <n v="0.86799999999999999"/>
  </r>
  <r>
    <x v="6"/>
    <d v="2023-10-13T00:00:00"/>
    <n v="2023"/>
    <s v="October"/>
    <x v="0"/>
    <x v="0"/>
    <n v="88"/>
    <n v="83"/>
    <n v="90"/>
    <n v="89"/>
    <n v="95"/>
    <n v="87"/>
    <n v="98"/>
    <n v="85"/>
    <n v="80"/>
    <n v="88"/>
    <n v="0.88300000000000001"/>
  </r>
  <r>
    <x v="7"/>
    <d v="2023-10-13T00:00:00"/>
    <n v="2023"/>
    <s v="October"/>
    <x v="1"/>
    <x v="1"/>
    <n v="83"/>
    <n v="96"/>
    <n v="97"/>
    <n v="84"/>
    <n v="82"/>
    <n v="93"/>
    <n v="98"/>
    <n v="85"/>
    <n v="86"/>
    <n v="99"/>
    <n v="0.90300000000000002"/>
  </r>
  <r>
    <x v="8"/>
    <d v="2023-10-13T00:00:00"/>
    <n v="2023"/>
    <s v="October"/>
    <x v="2"/>
    <x v="2"/>
    <n v="83"/>
    <n v="95"/>
    <n v="95"/>
    <n v="78"/>
    <n v="63"/>
    <n v="71"/>
    <n v="73"/>
    <n v="86"/>
    <n v="65"/>
    <n v="72"/>
    <n v="0.78099999999999992"/>
  </r>
  <r>
    <x v="9"/>
    <d v="2023-10-13T00:00:00"/>
    <n v="2023"/>
    <s v="October"/>
    <x v="3"/>
    <x v="3"/>
    <n v="67"/>
    <n v="88"/>
    <n v="80"/>
    <n v="63"/>
    <n v="57"/>
    <n v="73"/>
    <n v="90"/>
    <n v="85"/>
    <n v="94"/>
    <n v="64"/>
    <n v="0.7609999999999999"/>
  </r>
  <r>
    <x v="10"/>
    <d v="2023-10-13T00:00:00"/>
    <n v="2023"/>
    <s v="October"/>
    <x v="0"/>
    <x v="0"/>
    <n v="100"/>
    <n v="88"/>
    <n v="89"/>
    <n v="84"/>
    <n v="93"/>
    <n v="87"/>
    <n v="87"/>
    <n v="80"/>
    <n v="82"/>
    <n v="88"/>
    <n v="0.878"/>
  </r>
  <r>
    <x v="11"/>
    <d v="2023-10-13T00:00:00"/>
    <n v="2023"/>
    <s v="October"/>
    <x v="0"/>
    <x v="0"/>
    <n v="85"/>
    <n v="85"/>
    <n v="88"/>
    <n v="81"/>
    <n v="81"/>
    <n v="83"/>
    <n v="89"/>
    <n v="92"/>
    <n v="93"/>
    <n v="82"/>
    <n v="0.8590000000000001"/>
  </r>
  <r>
    <x v="12"/>
    <d v="2023-10-13T00:00:00"/>
    <n v="2023"/>
    <s v="October"/>
    <x v="1"/>
    <x v="1"/>
    <n v="98"/>
    <n v="85"/>
    <n v="93"/>
    <n v="88"/>
    <n v="98"/>
    <n v="88"/>
    <n v="85"/>
    <n v="82"/>
    <n v="99"/>
    <n v="88"/>
    <n v="0.90400000000000003"/>
  </r>
  <r>
    <x v="13"/>
    <d v="2023-10-13T00:00:00"/>
    <n v="2023"/>
    <s v="October"/>
    <x v="0"/>
    <x v="0"/>
    <n v="70"/>
    <n v="71"/>
    <n v="60"/>
    <n v="53"/>
    <n v="95"/>
    <n v="77"/>
    <n v="57"/>
    <n v="85"/>
    <n v="61"/>
    <n v="97"/>
    <n v="0.72599999999999998"/>
  </r>
  <r>
    <x v="14"/>
    <d v="2023-10-13T00:00:00"/>
    <n v="2023"/>
    <s v="October"/>
    <x v="3"/>
    <x v="3"/>
    <n v="55"/>
    <n v="97"/>
    <n v="81"/>
    <n v="56"/>
    <n v="80"/>
    <n v="79"/>
    <n v="96"/>
    <n v="51"/>
    <n v="92"/>
    <n v="100"/>
    <n v="0.78700000000000003"/>
  </r>
  <r>
    <x v="15"/>
    <d v="2023-10-13T00:00:00"/>
    <n v="2023"/>
    <s v="October"/>
    <x v="2"/>
    <x v="4"/>
    <n v="91"/>
    <n v="82"/>
    <n v="98"/>
    <n v="88"/>
    <n v="86"/>
    <n v="88"/>
    <n v="95"/>
    <n v="86"/>
    <n v="93"/>
    <n v="80"/>
    <n v="0.88700000000000001"/>
  </r>
  <r>
    <x v="16"/>
    <d v="2023-10-13T00:00:00"/>
    <n v="2023"/>
    <s v="October"/>
    <x v="0"/>
    <x v="0"/>
    <n v="90"/>
    <n v="81"/>
    <n v="88"/>
    <n v="83"/>
    <n v="94"/>
    <n v="82"/>
    <n v="80"/>
    <n v="95"/>
    <n v="81"/>
    <n v="92"/>
    <n v="0.86599999999999999"/>
  </r>
  <r>
    <x v="17"/>
    <d v="2023-10-13T00:00:00"/>
    <n v="2023"/>
    <s v="October"/>
    <x v="1"/>
    <x v="1"/>
    <n v="82"/>
    <n v="85"/>
    <n v="91"/>
    <n v="97"/>
    <n v="82"/>
    <n v="94"/>
    <n v="85"/>
    <n v="80"/>
    <n v="92"/>
    <n v="95"/>
    <n v="0.88300000000000001"/>
  </r>
  <r>
    <x v="18"/>
    <d v="2023-10-13T00:00:00"/>
    <n v="2023"/>
    <s v="October"/>
    <x v="1"/>
    <x v="1"/>
    <n v="75"/>
    <n v="58"/>
    <n v="98"/>
    <n v="82"/>
    <n v="94"/>
    <n v="81"/>
    <n v="72"/>
    <n v="52"/>
    <n v="89"/>
    <n v="95"/>
    <n v="0.79599999999999993"/>
  </r>
  <r>
    <x v="19"/>
    <d v="2023-10-13T00:00:00"/>
    <n v="2023"/>
    <s v="October"/>
    <x v="3"/>
    <x v="3"/>
    <n v="73"/>
    <n v="78"/>
    <n v="97"/>
    <n v="69"/>
    <n v="53"/>
    <n v="52"/>
    <n v="50"/>
    <n v="91"/>
    <n v="61"/>
    <n v="72"/>
    <n v="0.69599999999999995"/>
  </r>
  <r>
    <x v="20"/>
    <d v="2023-10-13T00:00:00"/>
    <n v="2023"/>
    <s v="October"/>
    <x v="2"/>
    <x v="4"/>
    <n v="89"/>
    <n v="94"/>
    <n v="85"/>
    <n v="87"/>
    <n v="87"/>
    <n v="91"/>
    <n v="99"/>
    <n v="82"/>
    <n v="95"/>
    <n v="88"/>
    <n v="0.89700000000000002"/>
  </r>
  <r>
    <x v="21"/>
    <d v="2023-10-13T00:00:00"/>
    <n v="2023"/>
    <s v="October"/>
    <x v="0"/>
    <x v="0"/>
    <n v="99"/>
    <n v="92"/>
    <n v="84"/>
    <n v="89"/>
    <n v="91"/>
    <n v="100"/>
    <n v="93"/>
    <n v="80"/>
    <n v="85"/>
    <n v="80"/>
    <n v="0.89300000000000002"/>
  </r>
  <r>
    <x v="22"/>
    <d v="2023-10-13T00:00:00"/>
    <n v="2023"/>
    <s v="October"/>
    <x v="1"/>
    <x v="1"/>
    <n v="92"/>
    <n v="93"/>
    <n v="80"/>
    <n v="97"/>
    <n v="100"/>
    <n v="91"/>
    <n v="87"/>
    <n v="95"/>
    <n v="89"/>
    <n v="98"/>
    <n v="0.92200000000000004"/>
  </r>
  <r>
    <x v="23"/>
    <d v="2023-10-13T00:00:00"/>
    <n v="2023"/>
    <s v="October"/>
    <x v="2"/>
    <x v="2"/>
    <n v="69"/>
    <n v="82"/>
    <n v="55"/>
    <n v="88"/>
    <n v="59"/>
    <n v="83"/>
    <n v="56"/>
    <n v="97"/>
    <n v="55"/>
    <n v="98"/>
    <n v="0.74199999999999999"/>
  </r>
  <r>
    <x v="24"/>
    <d v="2023-10-13T00:00:00"/>
    <n v="2023"/>
    <s v="October"/>
    <x v="3"/>
    <x v="3"/>
    <n v="100"/>
    <n v="76"/>
    <n v="98"/>
    <n v="89"/>
    <n v="63"/>
    <n v="82"/>
    <n v="96"/>
    <n v="53"/>
    <n v="80"/>
    <n v="67"/>
    <n v="0.80400000000000005"/>
  </r>
  <r>
    <x v="25"/>
    <d v="2023-10-13T00:00:00"/>
    <n v="2023"/>
    <s v="October"/>
    <x v="1"/>
    <x v="1"/>
    <n v="84"/>
    <n v="81"/>
    <n v="86"/>
    <n v="84"/>
    <n v="98"/>
    <n v="96"/>
    <n v="83"/>
    <n v="94"/>
    <n v="100"/>
    <n v="85"/>
    <n v="0.8909999999999999"/>
  </r>
  <r>
    <x v="26"/>
    <d v="2023-10-13T00:00:00"/>
    <n v="2023"/>
    <s v="October"/>
    <x v="0"/>
    <x v="0"/>
    <n v="92"/>
    <n v="99"/>
    <n v="89"/>
    <n v="98"/>
    <n v="98"/>
    <n v="86"/>
    <n v="94"/>
    <n v="87"/>
    <n v="94"/>
    <n v="95"/>
    <n v="0.93200000000000005"/>
  </r>
  <r>
    <x v="27"/>
    <d v="2023-10-13T00:00:00"/>
    <n v="2023"/>
    <s v="October"/>
    <x v="1"/>
    <x v="1"/>
    <n v="81"/>
    <n v="82"/>
    <n v="98"/>
    <n v="96"/>
    <n v="97"/>
    <n v="86"/>
    <n v="98"/>
    <n v="89"/>
    <n v="92"/>
    <n v="82"/>
    <n v="0.90099999999999991"/>
  </r>
  <r>
    <x v="28"/>
    <d v="2023-10-13T00:00:00"/>
    <n v="2023"/>
    <s v="October"/>
    <x v="2"/>
    <x v="2"/>
    <n v="75"/>
    <n v="91"/>
    <n v="94"/>
    <n v="75"/>
    <n v="50"/>
    <n v="88"/>
    <n v="93"/>
    <n v="82"/>
    <n v="95"/>
    <n v="77"/>
    <n v="0.82"/>
  </r>
  <r>
    <x v="29"/>
    <d v="2023-10-13T00:00:00"/>
    <n v="2023"/>
    <s v="October"/>
    <x v="3"/>
    <x v="3"/>
    <n v="72"/>
    <n v="58"/>
    <n v="61"/>
    <n v="54"/>
    <n v="99"/>
    <n v="52"/>
    <n v="88"/>
    <n v="93"/>
    <n v="98"/>
    <n v="84"/>
    <n v="0.75900000000000001"/>
  </r>
  <r>
    <x v="0"/>
    <d v="2023-10-14T00:00:00"/>
    <n v="2023"/>
    <s v="October"/>
    <x v="0"/>
    <x v="0"/>
    <n v="97"/>
    <n v="95"/>
    <n v="98"/>
    <n v="83"/>
    <n v="87"/>
    <n v="97"/>
    <n v="88"/>
    <n v="91"/>
    <n v="91"/>
    <n v="95"/>
    <n v="0.92200000000000004"/>
  </r>
  <r>
    <x v="1"/>
    <d v="2023-10-14T00:00:00"/>
    <n v="2023"/>
    <s v="October"/>
    <x v="0"/>
    <x v="0"/>
    <n v="100"/>
    <n v="84"/>
    <n v="93"/>
    <n v="84"/>
    <n v="97"/>
    <n v="82"/>
    <n v="86"/>
    <n v="84"/>
    <n v="89"/>
    <n v="98"/>
    <n v="0.89700000000000002"/>
  </r>
  <r>
    <x v="2"/>
    <d v="2023-10-14T00:00:00"/>
    <n v="2023"/>
    <s v="October"/>
    <x v="1"/>
    <x v="1"/>
    <n v="100"/>
    <n v="83"/>
    <n v="80"/>
    <n v="90"/>
    <n v="87"/>
    <n v="85"/>
    <n v="90"/>
    <n v="93"/>
    <n v="91"/>
    <n v="88"/>
    <n v="0.88700000000000001"/>
  </r>
  <r>
    <x v="3"/>
    <d v="2023-10-14T00:00:00"/>
    <n v="2023"/>
    <s v="October"/>
    <x v="2"/>
    <x v="2"/>
    <n v="58"/>
    <n v="52"/>
    <n v="70"/>
    <n v="93"/>
    <n v="93"/>
    <n v="74"/>
    <n v="81"/>
    <n v="53"/>
    <n v="71"/>
    <n v="100"/>
    <n v="0.745"/>
  </r>
  <r>
    <x v="4"/>
    <d v="2023-10-14T00:00:00"/>
    <n v="2023"/>
    <s v="October"/>
    <x v="3"/>
    <x v="3"/>
    <n v="98"/>
    <n v="63"/>
    <n v="51"/>
    <n v="53"/>
    <n v="98"/>
    <n v="95"/>
    <n v="65"/>
    <n v="87"/>
    <n v="51"/>
    <n v="81"/>
    <n v="0.74199999999999999"/>
  </r>
  <r>
    <x v="5"/>
    <d v="2023-10-14T00:00:00"/>
    <n v="2023"/>
    <s v="October"/>
    <x v="2"/>
    <x v="4"/>
    <n v="99"/>
    <n v="80"/>
    <n v="97"/>
    <n v="92"/>
    <n v="99"/>
    <n v="84"/>
    <n v="80"/>
    <n v="98"/>
    <n v="84"/>
    <n v="96"/>
    <n v="0.90900000000000003"/>
  </r>
  <r>
    <x v="6"/>
    <d v="2023-10-14T00:00:00"/>
    <n v="2023"/>
    <s v="October"/>
    <x v="0"/>
    <x v="0"/>
    <n v="80"/>
    <n v="99"/>
    <n v="96"/>
    <n v="99"/>
    <n v="100"/>
    <n v="94"/>
    <n v="80"/>
    <n v="96"/>
    <n v="83"/>
    <n v="100"/>
    <n v="0.92700000000000005"/>
  </r>
  <r>
    <x v="7"/>
    <d v="2023-10-14T00:00:00"/>
    <n v="2023"/>
    <s v="October"/>
    <x v="1"/>
    <x v="1"/>
    <n v="95"/>
    <n v="95"/>
    <n v="87"/>
    <n v="97"/>
    <n v="99"/>
    <n v="98"/>
    <n v="90"/>
    <n v="94"/>
    <n v="88"/>
    <n v="98"/>
    <n v="0.94099999999999995"/>
  </r>
  <r>
    <x v="8"/>
    <d v="2023-10-14T00:00:00"/>
    <n v="2023"/>
    <s v="October"/>
    <x v="2"/>
    <x v="2"/>
    <n v="98"/>
    <n v="76"/>
    <n v="54"/>
    <n v="93"/>
    <n v="61"/>
    <n v="54"/>
    <n v="99"/>
    <n v="62"/>
    <n v="58"/>
    <n v="81"/>
    <n v="0.73599999999999999"/>
  </r>
  <r>
    <x v="9"/>
    <d v="2023-10-14T00:00:00"/>
    <n v="2023"/>
    <s v="October"/>
    <x v="3"/>
    <x v="3"/>
    <n v="79"/>
    <n v="58"/>
    <n v="68"/>
    <n v="82"/>
    <n v="97"/>
    <n v="75"/>
    <n v="62"/>
    <n v="86"/>
    <n v="67"/>
    <n v="71"/>
    <n v="0.745"/>
  </r>
  <r>
    <x v="10"/>
    <d v="2023-10-14T00:00:00"/>
    <n v="2023"/>
    <s v="October"/>
    <x v="0"/>
    <x v="0"/>
    <n v="92"/>
    <n v="82"/>
    <n v="80"/>
    <n v="87"/>
    <n v="85"/>
    <n v="100"/>
    <n v="98"/>
    <n v="96"/>
    <n v="95"/>
    <n v="93"/>
    <n v="0.90799999999999992"/>
  </r>
  <r>
    <x v="11"/>
    <d v="2023-10-14T00:00:00"/>
    <n v="2023"/>
    <s v="October"/>
    <x v="0"/>
    <x v="0"/>
    <n v="86"/>
    <n v="82"/>
    <n v="82"/>
    <n v="90"/>
    <n v="90"/>
    <n v="83"/>
    <n v="99"/>
    <n v="93"/>
    <n v="92"/>
    <n v="93"/>
    <n v="0.89"/>
  </r>
  <r>
    <x v="12"/>
    <d v="2023-10-14T00:00:00"/>
    <n v="2023"/>
    <s v="October"/>
    <x v="1"/>
    <x v="1"/>
    <n v="85"/>
    <n v="87"/>
    <n v="96"/>
    <n v="80"/>
    <n v="98"/>
    <n v="82"/>
    <n v="88"/>
    <n v="91"/>
    <n v="97"/>
    <n v="99"/>
    <n v="0.90300000000000002"/>
  </r>
  <r>
    <x v="13"/>
    <d v="2023-10-14T00:00:00"/>
    <n v="2023"/>
    <s v="October"/>
    <x v="0"/>
    <x v="0"/>
    <n v="83"/>
    <n v="50"/>
    <n v="95"/>
    <n v="56"/>
    <n v="76"/>
    <n v="95"/>
    <n v="97"/>
    <n v="54"/>
    <n v="74"/>
    <n v="90"/>
    <n v="0.77"/>
  </r>
  <r>
    <x v="14"/>
    <d v="2023-10-14T00:00:00"/>
    <n v="2023"/>
    <s v="October"/>
    <x v="3"/>
    <x v="3"/>
    <n v="92"/>
    <n v="70"/>
    <n v="94"/>
    <n v="77"/>
    <n v="69"/>
    <n v="59"/>
    <n v="90"/>
    <n v="73"/>
    <n v="51"/>
    <n v="81"/>
    <n v="0.75599999999999989"/>
  </r>
  <r>
    <x v="15"/>
    <d v="2023-10-14T00:00:00"/>
    <n v="2023"/>
    <s v="October"/>
    <x v="2"/>
    <x v="4"/>
    <n v="91"/>
    <n v="86"/>
    <n v="93"/>
    <n v="88"/>
    <n v="100"/>
    <n v="99"/>
    <n v="96"/>
    <n v="96"/>
    <n v="95"/>
    <n v="81"/>
    <n v="0.92500000000000004"/>
  </r>
  <r>
    <x v="16"/>
    <d v="2023-10-14T00:00:00"/>
    <n v="2023"/>
    <s v="October"/>
    <x v="0"/>
    <x v="0"/>
    <n v="93"/>
    <n v="97"/>
    <n v="97"/>
    <n v="93"/>
    <n v="89"/>
    <n v="93"/>
    <n v="92"/>
    <n v="85"/>
    <n v="91"/>
    <n v="100"/>
    <n v="0.93"/>
  </r>
  <r>
    <x v="17"/>
    <d v="2023-10-14T00:00:00"/>
    <n v="2023"/>
    <s v="October"/>
    <x v="1"/>
    <x v="1"/>
    <n v="98"/>
    <n v="92"/>
    <n v="91"/>
    <n v="93"/>
    <n v="94"/>
    <n v="94"/>
    <n v="86"/>
    <n v="80"/>
    <n v="95"/>
    <n v="96"/>
    <n v="0.91900000000000004"/>
  </r>
  <r>
    <x v="18"/>
    <d v="2023-10-14T00:00:00"/>
    <n v="2023"/>
    <s v="October"/>
    <x v="1"/>
    <x v="1"/>
    <n v="90"/>
    <n v="57"/>
    <n v="59"/>
    <n v="80"/>
    <n v="79"/>
    <n v="73"/>
    <n v="62"/>
    <n v="78"/>
    <n v="66"/>
    <n v="71"/>
    <n v="0.71499999999999997"/>
  </r>
  <r>
    <x v="19"/>
    <d v="2023-10-14T00:00:00"/>
    <n v="2023"/>
    <s v="October"/>
    <x v="3"/>
    <x v="3"/>
    <n v="85"/>
    <n v="97"/>
    <n v="70"/>
    <n v="69"/>
    <n v="58"/>
    <n v="50"/>
    <n v="83"/>
    <n v="58"/>
    <n v="61"/>
    <n v="54"/>
    <n v="0.68500000000000005"/>
  </r>
  <r>
    <x v="20"/>
    <d v="2023-10-14T00:00:00"/>
    <n v="2023"/>
    <s v="October"/>
    <x v="2"/>
    <x v="4"/>
    <n v="80"/>
    <n v="83"/>
    <n v="87"/>
    <n v="82"/>
    <n v="82"/>
    <n v="93"/>
    <n v="99"/>
    <n v="99"/>
    <n v="80"/>
    <n v="83"/>
    <n v="0.86799999999999999"/>
  </r>
  <r>
    <x v="21"/>
    <d v="2023-10-14T00:00:00"/>
    <n v="2023"/>
    <s v="October"/>
    <x v="0"/>
    <x v="0"/>
    <n v="81"/>
    <n v="95"/>
    <n v="92"/>
    <n v="80"/>
    <n v="100"/>
    <n v="82"/>
    <n v="85"/>
    <n v="100"/>
    <n v="97"/>
    <n v="83"/>
    <n v="0.89500000000000002"/>
  </r>
  <r>
    <x v="22"/>
    <d v="2023-10-14T00:00:00"/>
    <n v="2023"/>
    <s v="October"/>
    <x v="1"/>
    <x v="1"/>
    <n v="86"/>
    <n v="92"/>
    <n v="96"/>
    <n v="86"/>
    <n v="92"/>
    <n v="97"/>
    <n v="92"/>
    <n v="84"/>
    <n v="80"/>
    <n v="81"/>
    <n v="0.8859999999999999"/>
  </r>
  <r>
    <x v="23"/>
    <d v="2023-10-14T00:00:00"/>
    <n v="2023"/>
    <s v="October"/>
    <x v="2"/>
    <x v="2"/>
    <n v="84"/>
    <n v="71"/>
    <n v="80"/>
    <n v="74"/>
    <n v="57"/>
    <n v="85"/>
    <n v="88"/>
    <n v="76"/>
    <n v="80"/>
    <n v="52"/>
    <n v="0.747"/>
  </r>
  <r>
    <x v="24"/>
    <d v="2023-10-14T00:00:00"/>
    <n v="2023"/>
    <s v="October"/>
    <x v="3"/>
    <x v="3"/>
    <n v="71"/>
    <n v="83"/>
    <n v="76"/>
    <n v="84"/>
    <n v="61"/>
    <n v="60"/>
    <n v="89"/>
    <n v="91"/>
    <n v="80"/>
    <n v="84"/>
    <n v="0.77900000000000003"/>
  </r>
  <r>
    <x v="25"/>
    <d v="2023-10-14T00:00:00"/>
    <n v="2023"/>
    <s v="October"/>
    <x v="1"/>
    <x v="1"/>
    <n v="96"/>
    <n v="87"/>
    <n v="94"/>
    <n v="94"/>
    <n v="85"/>
    <n v="82"/>
    <n v="92"/>
    <n v="95"/>
    <n v="100"/>
    <n v="95"/>
    <n v="0.92"/>
  </r>
  <r>
    <x v="26"/>
    <d v="2023-10-14T00:00:00"/>
    <n v="2023"/>
    <s v="October"/>
    <x v="0"/>
    <x v="0"/>
    <n v="96"/>
    <n v="98"/>
    <n v="87"/>
    <n v="84"/>
    <n v="84"/>
    <n v="86"/>
    <n v="94"/>
    <n v="91"/>
    <n v="95"/>
    <n v="85"/>
    <n v="0.9"/>
  </r>
  <r>
    <x v="27"/>
    <d v="2023-10-14T00:00:00"/>
    <n v="2023"/>
    <s v="October"/>
    <x v="1"/>
    <x v="1"/>
    <n v="92"/>
    <n v="91"/>
    <n v="93"/>
    <n v="98"/>
    <n v="86"/>
    <n v="87"/>
    <n v="98"/>
    <n v="86"/>
    <n v="86"/>
    <n v="82"/>
    <n v="0.89900000000000002"/>
  </r>
  <r>
    <x v="28"/>
    <d v="2023-10-14T00:00:00"/>
    <n v="2023"/>
    <s v="October"/>
    <x v="2"/>
    <x v="2"/>
    <n v="83"/>
    <n v="82"/>
    <n v="82"/>
    <n v="80"/>
    <n v="59"/>
    <n v="53"/>
    <n v="92"/>
    <n v="96"/>
    <n v="98"/>
    <n v="74"/>
    <n v="0.79900000000000004"/>
  </r>
  <r>
    <x v="29"/>
    <d v="2023-10-14T00:00:00"/>
    <n v="2023"/>
    <s v="October"/>
    <x v="3"/>
    <x v="3"/>
    <n v="91"/>
    <n v="89"/>
    <n v="85"/>
    <n v="60"/>
    <n v="88"/>
    <n v="74"/>
    <n v="98"/>
    <n v="100"/>
    <n v="59"/>
    <n v="65"/>
    <n v="0.80900000000000005"/>
  </r>
  <r>
    <x v="0"/>
    <d v="2023-10-15T00:00:00"/>
    <n v="2023"/>
    <s v="October"/>
    <x v="0"/>
    <x v="0"/>
    <n v="84"/>
    <n v="81"/>
    <n v="86"/>
    <n v="88"/>
    <n v="88"/>
    <n v="92"/>
    <n v="88"/>
    <n v="81"/>
    <n v="84"/>
    <n v="91"/>
    <n v="0.86299999999999999"/>
  </r>
  <r>
    <x v="1"/>
    <d v="2023-10-15T00:00:00"/>
    <n v="2023"/>
    <s v="October"/>
    <x v="0"/>
    <x v="0"/>
    <n v="99"/>
    <n v="89"/>
    <n v="85"/>
    <n v="82"/>
    <n v="88"/>
    <n v="91"/>
    <n v="95"/>
    <n v="87"/>
    <n v="90"/>
    <n v="81"/>
    <n v="0.88700000000000001"/>
  </r>
  <r>
    <x v="2"/>
    <d v="2023-10-15T00:00:00"/>
    <n v="2023"/>
    <s v="October"/>
    <x v="1"/>
    <x v="1"/>
    <n v="84"/>
    <n v="87"/>
    <n v="84"/>
    <n v="88"/>
    <n v="99"/>
    <n v="97"/>
    <n v="93"/>
    <n v="81"/>
    <n v="84"/>
    <n v="81"/>
    <n v="0.878"/>
  </r>
  <r>
    <x v="3"/>
    <d v="2023-10-15T00:00:00"/>
    <n v="2023"/>
    <s v="October"/>
    <x v="2"/>
    <x v="2"/>
    <n v="72"/>
    <n v="67"/>
    <n v="55"/>
    <n v="65"/>
    <n v="65"/>
    <n v="59"/>
    <n v="96"/>
    <n v="89"/>
    <n v="92"/>
    <n v="52"/>
    <n v="0.71200000000000008"/>
  </r>
  <r>
    <x v="4"/>
    <d v="2023-10-15T00:00:00"/>
    <n v="2023"/>
    <s v="October"/>
    <x v="3"/>
    <x v="3"/>
    <n v="93"/>
    <n v="71"/>
    <n v="56"/>
    <n v="50"/>
    <n v="67"/>
    <n v="80"/>
    <n v="78"/>
    <n v="94"/>
    <n v="90"/>
    <n v="87"/>
    <n v="0.7659999999999999"/>
  </r>
  <r>
    <x v="5"/>
    <d v="2023-10-15T00:00:00"/>
    <n v="2023"/>
    <s v="October"/>
    <x v="2"/>
    <x v="4"/>
    <n v="86"/>
    <n v="91"/>
    <n v="92"/>
    <n v="90"/>
    <n v="89"/>
    <n v="95"/>
    <n v="97"/>
    <n v="93"/>
    <n v="88"/>
    <n v="95"/>
    <n v="0.91599999999999993"/>
  </r>
  <r>
    <x v="6"/>
    <d v="2023-10-15T00:00:00"/>
    <n v="2023"/>
    <s v="October"/>
    <x v="0"/>
    <x v="0"/>
    <n v="95"/>
    <n v="88"/>
    <n v="81"/>
    <n v="94"/>
    <n v="98"/>
    <n v="95"/>
    <n v="96"/>
    <n v="92"/>
    <n v="98"/>
    <n v="100"/>
    <n v="0.93700000000000006"/>
  </r>
  <r>
    <x v="7"/>
    <d v="2023-10-15T00:00:00"/>
    <n v="2023"/>
    <s v="October"/>
    <x v="1"/>
    <x v="1"/>
    <n v="88"/>
    <n v="83"/>
    <n v="80"/>
    <n v="93"/>
    <n v="83"/>
    <n v="83"/>
    <n v="87"/>
    <n v="97"/>
    <n v="85"/>
    <n v="99"/>
    <n v="0.878"/>
  </r>
  <r>
    <x v="8"/>
    <d v="2023-10-15T00:00:00"/>
    <n v="2023"/>
    <s v="October"/>
    <x v="2"/>
    <x v="2"/>
    <n v="91"/>
    <n v="95"/>
    <n v="77"/>
    <n v="54"/>
    <n v="56"/>
    <n v="68"/>
    <n v="66"/>
    <n v="63"/>
    <n v="100"/>
    <n v="96"/>
    <n v="0.7659999999999999"/>
  </r>
  <r>
    <x v="9"/>
    <d v="2023-10-15T00:00:00"/>
    <n v="2023"/>
    <s v="October"/>
    <x v="3"/>
    <x v="3"/>
    <n v="79"/>
    <n v="58"/>
    <n v="55"/>
    <n v="67"/>
    <n v="72"/>
    <n v="81"/>
    <n v="83"/>
    <n v="60"/>
    <n v="67"/>
    <n v="64"/>
    <n v="0.68599999999999994"/>
  </r>
  <r>
    <x v="10"/>
    <d v="2023-10-15T00:00:00"/>
    <n v="2023"/>
    <s v="October"/>
    <x v="0"/>
    <x v="0"/>
    <n v="84"/>
    <n v="100"/>
    <n v="95"/>
    <n v="89"/>
    <n v="100"/>
    <n v="81"/>
    <n v="80"/>
    <n v="82"/>
    <n v="86"/>
    <n v="100"/>
    <n v="0.89700000000000002"/>
  </r>
  <r>
    <x v="11"/>
    <d v="2023-10-15T00:00:00"/>
    <n v="2023"/>
    <s v="October"/>
    <x v="0"/>
    <x v="0"/>
    <n v="90"/>
    <n v="83"/>
    <n v="82"/>
    <n v="91"/>
    <n v="84"/>
    <n v="99"/>
    <n v="93"/>
    <n v="81"/>
    <n v="83"/>
    <n v="100"/>
    <n v="0.8859999999999999"/>
  </r>
  <r>
    <x v="12"/>
    <d v="2023-10-15T00:00:00"/>
    <n v="2023"/>
    <s v="October"/>
    <x v="1"/>
    <x v="1"/>
    <n v="81"/>
    <n v="82"/>
    <n v="80"/>
    <n v="82"/>
    <n v="98"/>
    <n v="95"/>
    <n v="83"/>
    <n v="97"/>
    <n v="88"/>
    <n v="91"/>
    <n v="0.877"/>
  </r>
  <r>
    <x v="13"/>
    <d v="2023-10-15T00:00:00"/>
    <n v="2023"/>
    <s v="October"/>
    <x v="0"/>
    <x v="0"/>
    <n v="61"/>
    <n v="75"/>
    <n v="87"/>
    <n v="57"/>
    <n v="75"/>
    <n v="91"/>
    <n v="51"/>
    <n v="58"/>
    <n v="90"/>
    <n v="50"/>
    <n v="0.69499999999999995"/>
  </r>
  <r>
    <x v="14"/>
    <d v="2023-10-15T00:00:00"/>
    <n v="2023"/>
    <s v="October"/>
    <x v="3"/>
    <x v="3"/>
    <n v="92"/>
    <n v="60"/>
    <n v="81"/>
    <n v="96"/>
    <n v="85"/>
    <n v="97"/>
    <n v="58"/>
    <n v="85"/>
    <n v="72"/>
    <n v="94"/>
    <n v="0.82"/>
  </r>
  <r>
    <x v="15"/>
    <d v="2023-10-15T00:00:00"/>
    <n v="2023"/>
    <s v="October"/>
    <x v="2"/>
    <x v="4"/>
    <n v="89"/>
    <n v="80"/>
    <n v="85"/>
    <n v="86"/>
    <n v="100"/>
    <n v="85"/>
    <n v="91"/>
    <n v="95"/>
    <n v="83"/>
    <n v="99"/>
    <n v="0.89300000000000002"/>
  </r>
  <r>
    <x v="16"/>
    <d v="2023-10-15T00:00:00"/>
    <n v="2023"/>
    <s v="October"/>
    <x v="0"/>
    <x v="0"/>
    <n v="92"/>
    <n v="87"/>
    <n v="83"/>
    <n v="97"/>
    <n v="84"/>
    <n v="100"/>
    <n v="96"/>
    <n v="93"/>
    <n v="96"/>
    <n v="89"/>
    <n v="0.91700000000000004"/>
  </r>
  <r>
    <x v="17"/>
    <d v="2023-10-15T00:00:00"/>
    <n v="2023"/>
    <s v="October"/>
    <x v="1"/>
    <x v="1"/>
    <n v="84"/>
    <n v="97"/>
    <n v="86"/>
    <n v="90"/>
    <n v="97"/>
    <n v="80"/>
    <n v="83"/>
    <n v="85"/>
    <n v="80"/>
    <n v="91"/>
    <n v="0.873"/>
  </r>
  <r>
    <x v="18"/>
    <d v="2023-10-15T00:00:00"/>
    <n v="2023"/>
    <s v="October"/>
    <x v="1"/>
    <x v="1"/>
    <n v="64"/>
    <n v="97"/>
    <n v="77"/>
    <n v="69"/>
    <n v="92"/>
    <n v="100"/>
    <n v="59"/>
    <n v="70"/>
    <n v="74"/>
    <n v="86"/>
    <n v="0.78799999999999992"/>
  </r>
  <r>
    <x v="19"/>
    <d v="2023-10-15T00:00:00"/>
    <n v="2023"/>
    <s v="October"/>
    <x v="3"/>
    <x v="3"/>
    <n v="95"/>
    <n v="82"/>
    <n v="77"/>
    <n v="63"/>
    <n v="61"/>
    <n v="61"/>
    <n v="58"/>
    <n v="99"/>
    <n v="75"/>
    <n v="80"/>
    <n v="0.75099999999999989"/>
  </r>
  <r>
    <x v="20"/>
    <d v="2023-10-15T00:00:00"/>
    <n v="2023"/>
    <s v="October"/>
    <x v="2"/>
    <x v="4"/>
    <n v="87"/>
    <n v="94"/>
    <n v="96"/>
    <n v="89"/>
    <n v="93"/>
    <n v="97"/>
    <n v="89"/>
    <n v="83"/>
    <n v="94"/>
    <n v="97"/>
    <n v="0.91900000000000004"/>
  </r>
  <r>
    <x v="21"/>
    <d v="2023-10-15T00:00:00"/>
    <n v="2023"/>
    <s v="October"/>
    <x v="0"/>
    <x v="0"/>
    <n v="83"/>
    <n v="86"/>
    <n v="88"/>
    <n v="88"/>
    <n v="94"/>
    <n v="92"/>
    <n v="88"/>
    <n v="96"/>
    <n v="84"/>
    <n v="94"/>
    <n v="0.89300000000000002"/>
  </r>
  <r>
    <x v="22"/>
    <d v="2023-10-15T00:00:00"/>
    <n v="2023"/>
    <s v="October"/>
    <x v="1"/>
    <x v="1"/>
    <n v="83"/>
    <n v="96"/>
    <n v="89"/>
    <n v="89"/>
    <n v="88"/>
    <n v="99"/>
    <n v="89"/>
    <n v="81"/>
    <n v="84"/>
    <n v="90"/>
    <n v="0.88800000000000001"/>
  </r>
  <r>
    <x v="23"/>
    <d v="2023-10-15T00:00:00"/>
    <n v="2023"/>
    <s v="October"/>
    <x v="2"/>
    <x v="2"/>
    <n v="80"/>
    <n v="51"/>
    <n v="95"/>
    <n v="73"/>
    <n v="55"/>
    <n v="91"/>
    <n v="63"/>
    <n v="60"/>
    <n v="70"/>
    <n v="75"/>
    <n v="0.71299999999999997"/>
  </r>
  <r>
    <x v="24"/>
    <d v="2023-10-15T00:00:00"/>
    <n v="2023"/>
    <s v="October"/>
    <x v="3"/>
    <x v="3"/>
    <n v="86"/>
    <n v="66"/>
    <n v="96"/>
    <n v="88"/>
    <n v="90"/>
    <n v="77"/>
    <n v="65"/>
    <n v="96"/>
    <n v="50"/>
    <n v="63"/>
    <n v="0.77700000000000002"/>
  </r>
  <r>
    <x v="25"/>
    <d v="2023-10-15T00:00:00"/>
    <n v="2023"/>
    <s v="October"/>
    <x v="1"/>
    <x v="1"/>
    <n v="82"/>
    <n v="92"/>
    <n v="80"/>
    <n v="98"/>
    <n v="91"/>
    <n v="87"/>
    <n v="92"/>
    <n v="93"/>
    <n v="97"/>
    <n v="83"/>
    <n v="0.89500000000000002"/>
  </r>
  <r>
    <x v="26"/>
    <d v="2023-10-15T00:00:00"/>
    <n v="2023"/>
    <s v="October"/>
    <x v="0"/>
    <x v="0"/>
    <n v="90"/>
    <n v="99"/>
    <n v="81"/>
    <n v="99"/>
    <n v="90"/>
    <n v="92"/>
    <n v="82"/>
    <n v="94"/>
    <n v="100"/>
    <n v="89"/>
    <n v="0.91599999999999993"/>
  </r>
  <r>
    <x v="27"/>
    <d v="2023-10-15T00:00:00"/>
    <n v="2023"/>
    <s v="October"/>
    <x v="1"/>
    <x v="1"/>
    <n v="88"/>
    <n v="93"/>
    <n v="87"/>
    <n v="84"/>
    <n v="90"/>
    <n v="98"/>
    <n v="93"/>
    <n v="83"/>
    <n v="99"/>
    <n v="100"/>
    <n v="0.91500000000000004"/>
  </r>
  <r>
    <x v="28"/>
    <d v="2023-10-15T00:00:00"/>
    <n v="2023"/>
    <s v="October"/>
    <x v="2"/>
    <x v="2"/>
    <n v="68"/>
    <n v="97"/>
    <n v="75"/>
    <n v="82"/>
    <n v="65"/>
    <n v="98"/>
    <n v="70"/>
    <n v="80"/>
    <n v="67"/>
    <n v="89"/>
    <n v="0.79099999999999993"/>
  </r>
  <r>
    <x v="29"/>
    <d v="2023-10-15T00:00:00"/>
    <n v="2023"/>
    <s v="October"/>
    <x v="3"/>
    <x v="3"/>
    <n v="94"/>
    <n v="96"/>
    <n v="80"/>
    <n v="60"/>
    <n v="66"/>
    <n v="68"/>
    <n v="64"/>
    <n v="60"/>
    <n v="83"/>
    <n v="91"/>
    <n v="0.76200000000000001"/>
  </r>
  <r>
    <x v="0"/>
    <d v="2023-10-16T00:00:00"/>
    <n v="2023"/>
    <s v="October"/>
    <x v="0"/>
    <x v="0"/>
    <n v="92"/>
    <n v="94"/>
    <n v="88"/>
    <n v="82"/>
    <n v="98"/>
    <n v="89"/>
    <n v="88"/>
    <n v="82"/>
    <n v="85"/>
    <n v="80"/>
    <n v="0.878"/>
  </r>
  <r>
    <x v="1"/>
    <d v="2023-10-16T00:00:00"/>
    <n v="2023"/>
    <s v="October"/>
    <x v="0"/>
    <x v="0"/>
    <n v="93"/>
    <n v="99"/>
    <n v="86"/>
    <n v="89"/>
    <n v="89"/>
    <n v="93"/>
    <n v="82"/>
    <n v="100"/>
    <n v="85"/>
    <n v="83"/>
    <n v="0.89900000000000002"/>
  </r>
  <r>
    <x v="2"/>
    <d v="2023-10-16T00:00:00"/>
    <n v="2023"/>
    <s v="October"/>
    <x v="1"/>
    <x v="1"/>
    <n v="80"/>
    <n v="81"/>
    <n v="87"/>
    <n v="91"/>
    <n v="88"/>
    <n v="83"/>
    <n v="89"/>
    <n v="95"/>
    <n v="89"/>
    <n v="82"/>
    <n v="0.86499999999999999"/>
  </r>
  <r>
    <x v="3"/>
    <d v="2023-10-16T00:00:00"/>
    <n v="2023"/>
    <s v="October"/>
    <x v="2"/>
    <x v="2"/>
    <n v="72"/>
    <n v="87"/>
    <n v="76"/>
    <n v="88"/>
    <n v="93"/>
    <n v="73"/>
    <n v="65"/>
    <n v="54"/>
    <n v="81"/>
    <n v="58"/>
    <n v="0.747"/>
  </r>
  <r>
    <x v="4"/>
    <d v="2023-10-16T00:00:00"/>
    <n v="2023"/>
    <s v="October"/>
    <x v="3"/>
    <x v="3"/>
    <n v="90"/>
    <n v="59"/>
    <n v="59"/>
    <n v="67"/>
    <n v="92"/>
    <n v="95"/>
    <n v="65"/>
    <n v="52"/>
    <n v="53"/>
    <n v="53"/>
    <n v="0.68500000000000005"/>
  </r>
  <r>
    <x v="5"/>
    <d v="2023-10-16T00:00:00"/>
    <n v="2023"/>
    <s v="October"/>
    <x v="2"/>
    <x v="4"/>
    <n v="85"/>
    <n v="88"/>
    <n v="81"/>
    <n v="84"/>
    <n v="96"/>
    <n v="87"/>
    <n v="90"/>
    <n v="98"/>
    <n v="92"/>
    <n v="94"/>
    <n v="0.89500000000000002"/>
  </r>
  <r>
    <x v="6"/>
    <d v="2023-10-16T00:00:00"/>
    <n v="2023"/>
    <s v="October"/>
    <x v="0"/>
    <x v="0"/>
    <n v="81"/>
    <n v="95"/>
    <n v="84"/>
    <n v="97"/>
    <n v="88"/>
    <n v="95"/>
    <n v="82"/>
    <n v="81"/>
    <n v="93"/>
    <n v="86"/>
    <n v="0.88200000000000001"/>
  </r>
  <r>
    <x v="7"/>
    <d v="2023-10-16T00:00:00"/>
    <n v="2023"/>
    <s v="October"/>
    <x v="1"/>
    <x v="1"/>
    <n v="82"/>
    <n v="81"/>
    <n v="91"/>
    <n v="96"/>
    <n v="81"/>
    <n v="89"/>
    <n v="95"/>
    <n v="90"/>
    <n v="99"/>
    <n v="88"/>
    <n v="0.89200000000000002"/>
  </r>
  <r>
    <x v="8"/>
    <d v="2023-10-16T00:00:00"/>
    <n v="2023"/>
    <s v="October"/>
    <x v="2"/>
    <x v="2"/>
    <n v="54"/>
    <n v="94"/>
    <n v="81"/>
    <n v="59"/>
    <n v="91"/>
    <n v="96"/>
    <n v="100"/>
    <n v="80"/>
    <n v="80"/>
    <n v="92"/>
    <n v="0.82700000000000007"/>
  </r>
  <r>
    <x v="9"/>
    <d v="2023-10-16T00:00:00"/>
    <n v="2023"/>
    <s v="October"/>
    <x v="3"/>
    <x v="3"/>
    <n v="82"/>
    <n v="80"/>
    <n v="76"/>
    <n v="58"/>
    <n v="64"/>
    <n v="86"/>
    <n v="92"/>
    <n v="83"/>
    <n v="93"/>
    <n v="94"/>
    <n v="0.80799999999999994"/>
  </r>
  <r>
    <x v="10"/>
    <d v="2023-10-16T00:00:00"/>
    <n v="2023"/>
    <s v="October"/>
    <x v="0"/>
    <x v="0"/>
    <n v="83"/>
    <n v="97"/>
    <n v="94"/>
    <n v="97"/>
    <n v="84"/>
    <n v="87"/>
    <n v="100"/>
    <n v="81"/>
    <n v="85"/>
    <n v="99"/>
    <n v="0.90700000000000003"/>
  </r>
  <r>
    <x v="11"/>
    <d v="2023-10-16T00:00:00"/>
    <n v="2023"/>
    <s v="October"/>
    <x v="0"/>
    <x v="0"/>
    <n v="97"/>
    <n v="84"/>
    <n v="92"/>
    <n v="97"/>
    <n v="90"/>
    <n v="86"/>
    <n v="95"/>
    <n v="83"/>
    <n v="81"/>
    <n v="83"/>
    <n v="0.88800000000000001"/>
  </r>
  <r>
    <x v="12"/>
    <d v="2023-10-16T00:00:00"/>
    <n v="2023"/>
    <s v="October"/>
    <x v="1"/>
    <x v="1"/>
    <n v="100"/>
    <n v="90"/>
    <n v="86"/>
    <n v="86"/>
    <n v="88"/>
    <n v="92"/>
    <n v="92"/>
    <n v="91"/>
    <n v="93"/>
    <n v="91"/>
    <n v="0.90900000000000003"/>
  </r>
  <r>
    <x v="13"/>
    <d v="2023-10-16T00:00:00"/>
    <n v="2023"/>
    <s v="October"/>
    <x v="0"/>
    <x v="0"/>
    <n v="78"/>
    <n v="68"/>
    <n v="98"/>
    <n v="60"/>
    <n v="97"/>
    <n v="64"/>
    <n v="55"/>
    <n v="62"/>
    <n v="90"/>
    <n v="78"/>
    <n v="0.75"/>
  </r>
  <r>
    <x v="14"/>
    <d v="2023-10-16T00:00:00"/>
    <n v="2023"/>
    <s v="October"/>
    <x v="3"/>
    <x v="3"/>
    <n v="95"/>
    <n v="60"/>
    <n v="73"/>
    <n v="93"/>
    <n v="77"/>
    <n v="53"/>
    <n v="92"/>
    <n v="64"/>
    <n v="74"/>
    <n v="69"/>
    <n v="0.75"/>
  </r>
  <r>
    <x v="15"/>
    <d v="2023-10-16T00:00:00"/>
    <n v="2023"/>
    <s v="October"/>
    <x v="2"/>
    <x v="4"/>
    <n v="88"/>
    <n v="83"/>
    <n v="89"/>
    <n v="95"/>
    <n v="99"/>
    <n v="89"/>
    <n v="85"/>
    <n v="86"/>
    <n v="85"/>
    <n v="100"/>
    <n v="0.89900000000000002"/>
  </r>
  <r>
    <x v="16"/>
    <d v="2023-10-16T00:00:00"/>
    <n v="2023"/>
    <s v="October"/>
    <x v="0"/>
    <x v="0"/>
    <n v="85"/>
    <n v="98"/>
    <n v="95"/>
    <n v="86"/>
    <n v="82"/>
    <n v="92"/>
    <n v="98"/>
    <n v="92"/>
    <n v="81"/>
    <n v="90"/>
    <n v="0.89900000000000002"/>
  </r>
  <r>
    <x v="17"/>
    <d v="2023-10-16T00:00:00"/>
    <n v="2023"/>
    <s v="October"/>
    <x v="1"/>
    <x v="1"/>
    <n v="90"/>
    <n v="91"/>
    <n v="94"/>
    <n v="98"/>
    <n v="89"/>
    <n v="90"/>
    <n v="94"/>
    <n v="91"/>
    <n v="98"/>
    <n v="92"/>
    <n v="0.92700000000000005"/>
  </r>
  <r>
    <x v="18"/>
    <d v="2023-10-16T00:00:00"/>
    <n v="2023"/>
    <s v="October"/>
    <x v="1"/>
    <x v="1"/>
    <n v="74"/>
    <n v="97"/>
    <n v="61"/>
    <n v="97"/>
    <n v="50"/>
    <n v="66"/>
    <n v="70"/>
    <n v="71"/>
    <n v="61"/>
    <n v="68"/>
    <n v="0.71499999999999997"/>
  </r>
  <r>
    <x v="19"/>
    <d v="2023-10-16T00:00:00"/>
    <n v="2023"/>
    <s v="October"/>
    <x v="3"/>
    <x v="3"/>
    <n v="67"/>
    <n v="95"/>
    <n v="52"/>
    <n v="89"/>
    <n v="57"/>
    <n v="83"/>
    <n v="56"/>
    <n v="95"/>
    <n v="63"/>
    <n v="72"/>
    <n v="0.72900000000000009"/>
  </r>
  <r>
    <x v="20"/>
    <d v="2023-10-16T00:00:00"/>
    <n v="2023"/>
    <s v="October"/>
    <x v="2"/>
    <x v="4"/>
    <n v="86"/>
    <n v="90"/>
    <n v="88"/>
    <n v="98"/>
    <n v="95"/>
    <n v="81"/>
    <n v="92"/>
    <n v="84"/>
    <n v="95"/>
    <n v="96"/>
    <n v="0.90500000000000003"/>
  </r>
  <r>
    <x v="21"/>
    <d v="2023-10-16T00:00:00"/>
    <n v="2023"/>
    <s v="October"/>
    <x v="0"/>
    <x v="0"/>
    <n v="91"/>
    <n v="91"/>
    <n v="95"/>
    <n v="95"/>
    <n v="94"/>
    <n v="89"/>
    <n v="88"/>
    <n v="95"/>
    <n v="98"/>
    <n v="91"/>
    <n v="0.92700000000000005"/>
  </r>
  <r>
    <x v="22"/>
    <d v="2023-10-16T00:00:00"/>
    <n v="2023"/>
    <s v="October"/>
    <x v="1"/>
    <x v="1"/>
    <n v="87"/>
    <n v="95"/>
    <n v="96"/>
    <n v="81"/>
    <n v="99"/>
    <n v="93"/>
    <n v="98"/>
    <n v="89"/>
    <n v="81"/>
    <n v="96"/>
    <n v="0.91500000000000004"/>
  </r>
  <r>
    <x v="23"/>
    <d v="2023-10-16T00:00:00"/>
    <n v="2023"/>
    <s v="October"/>
    <x v="2"/>
    <x v="2"/>
    <n v="96"/>
    <n v="81"/>
    <n v="72"/>
    <n v="98"/>
    <n v="90"/>
    <n v="88"/>
    <n v="83"/>
    <n v="56"/>
    <n v="90"/>
    <n v="57"/>
    <n v="0.81099999999999994"/>
  </r>
  <r>
    <x v="24"/>
    <d v="2023-10-16T00:00:00"/>
    <n v="2023"/>
    <s v="October"/>
    <x v="3"/>
    <x v="3"/>
    <n v="83"/>
    <n v="64"/>
    <n v="77"/>
    <n v="62"/>
    <n v="92"/>
    <n v="71"/>
    <n v="55"/>
    <n v="93"/>
    <n v="62"/>
    <n v="56"/>
    <n v="0.71499999999999997"/>
  </r>
  <r>
    <x v="25"/>
    <d v="2023-10-16T00:00:00"/>
    <n v="2023"/>
    <s v="October"/>
    <x v="1"/>
    <x v="1"/>
    <n v="97"/>
    <n v="82"/>
    <n v="86"/>
    <n v="91"/>
    <n v="87"/>
    <n v="95"/>
    <n v="97"/>
    <n v="85"/>
    <n v="100"/>
    <n v="100"/>
    <n v="0.92"/>
  </r>
  <r>
    <x v="26"/>
    <d v="2023-10-16T00:00:00"/>
    <n v="2023"/>
    <s v="October"/>
    <x v="0"/>
    <x v="0"/>
    <n v="99"/>
    <n v="86"/>
    <n v="100"/>
    <n v="94"/>
    <n v="88"/>
    <n v="82"/>
    <n v="89"/>
    <n v="90"/>
    <n v="86"/>
    <n v="95"/>
    <n v="0.90900000000000003"/>
  </r>
  <r>
    <x v="27"/>
    <d v="2023-10-16T00:00:00"/>
    <n v="2023"/>
    <s v="October"/>
    <x v="1"/>
    <x v="1"/>
    <n v="97"/>
    <n v="81"/>
    <n v="100"/>
    <n v="92"/>
    <n v="92"/>
    <n v="99"/>
    <n v="96"/>
    <n v="82"/>
    <n v="86"/>
    <n v="99"/>
    <n v="0.92400000000000004"/>
  </r>
  <r>
    <x v="28"/>
    <d v="2023-10-16T00:00:00"/>
    <n v="2023"/>
    <s v="October"/>
    <x v="2"/>
    <x v="2"/>
    <n v="52"/>
    <n v="61"/>
    <n v="99"/>
    <n v="80"/>
    <n v="98"/>
    <n v="87"/>
    <n v="87"/>
    <n v="88"/>
    <n v="66"/>
    <n v="85"/>
    <n v="0.80299999999999994"/>
  </r>
  <r>
    <x v="29"/>
    <d v="2023-10-16T00:00:00"/>
    <n v="2023"/>
    <s v="October"/>
    <x v="3"/>
    <x v="3"/>
    <n v="71"/>
    <n v="72"/>
    <n v="93"/>
    <n v="99"/>
    <n v="53"/>
    <n v="85"/>
    <n v="64"/>
    <n v="77"/>
    <n v="57"/>
    <n v="90"/>
    <n v="0.7609999999999999"/>
  </r>
  <r>
    <x v="0"/>
    <d v="2023-10-17T00:00:00"/>
    <n v="2023"/>
    <s v="October"/>
    <x v="0"/>
    <x v="0"/>
    <n v="84"/>
    <n v="97"/>
    <n v="93"/>
    <n v="99"/>
    <n v="83"/>
    <n v="88"/>
    <n v="86"/>
    <n v="83"/>
    <n v="92"/>
    <n v="81"/>
    <n v="0.8859999999999999"/>
  </r>
  <r>
    <x v="1"/>
    <d v="2023-10-17T00:00:00"/>
    <n v="2023"/>
    <s v="October"/>
    <x v="0"/>
    <x v="0"/>
    <n v="85"/>
    <n v="81"/>
    <n v="86"/>
    <n v="88"/>
    <n v="80"/>
    <n v="87"/>
    <n v="99"/>
    <n v="87"/>
    <n v="91"/>
    <n v="100"/>
    <n v="0.88400000000000001"/>
  </r>
  <r>
    <x v="2"/>
    <d v="2023-10-17T00:00:00"/>
    <n v="2023"/>
    <s v="October"/>
    <x v="1"/>
    <x v="1"/>
    <n v="97"/>
    <n v="96"/>
    <n v="97"/>
    <n v="87"/>
    <n v="98"/>
    <n v="83"/>
    <n v="99"/>
    <n v="96"/>
    <n v="87"/>
    <n v="80"/>
    <n v="0.92"/>
  </r>
  <r>
    <x v="3"/>
    <d v="2023-10-17T00:00:00"/>
    <n v="2023"/>
    <s v="October"/>
    <x v="2"/>
    <x v="2"/>
    <n v="84"/>
    <n v="83"/>
    <n v="87"/>
    <n v="96"/>
    <n v="100"/>
    <n v="66"/>
    <n v="85"/>
    <n v="89"/>
    <n v="97"/>
    <n v="59"/>
    <n v="0.84599999999999997"/>
  </r>
  <r>
    <x v="4"/>
    <d v="2023-10-17T00:00:00"/>
    <n v="2023"/>
    <s v="October"/>
    <x v="3"/>
    <x v="3"/>
    <n v="67"/>
    <n v="76"/>
    <n v="76"/>
    <n v="74"/>
    <n v="94"/>
    <n v="60"/>
    <n v="97"/>
    <n v="75"/>
    <n v="83"/>
    <n v="92"/>
    <n v="0.79400000000000004"/>
  </r>
  <r>
    <x v="5"/>
    <d v="2023-10-17T00:00:00"/>
    <n v="2023"/>
    <s v="October"/>
    <x v="2"/>
    <x v="4"/>
    <n v="94"/>
    <n v="86"/>
    <n v="94"/>
    <n v="99"/>
    <n v="90"/>
    <n v="87"/>
    <n v="85"/>
    <n v="96"/>
    <n v="82"/>
    <n v="87"/>
    <n v="0.9"/>
  </r>
  <r>
    <x v="6"/>
    <d v="2023-10-17T00:00:00"/>
    <n v="2023"/>
    <s v="October"/>
    <x v="0"/>
    <x v="0"/>
    <n v="93"/>
    <n v="90"/>
    <n v="81"/>
    <n v="80"/>
    <n v="83"/>
    <n v="86"/>
    <n v="93"/>
    <n v="90"/>
    <n v="87"/>
    <n v="85"/>
    <n v="0.86799999999999999"/>
  </r>
  <r>
    <x v="7"/>
    <d v="2023-10-17T00:00:00"/>
    <n v="2023"/>
    <s v="October"/>
    <x v="1"/>
    <x v="1"/>
    <n v="99"/>
    <n v="80"/>
    <n v="98"/>
    <n v="95"/>
    <n v="93"/>
    <n v="94"/>
    <n v="90"/>
    <n v="81"/>
    <n v="88"/>
    <n v="89"/>
    <n v="0.90700000000000003"/>
  </r>
  <r>
    <x v="8"/>
    <d v="2023-10-17T00:00:00"/>
    <n v="2023"/>
    <s v="October"/>
    <x v="2"/>
    <x v="2"/>
    <n v="70"/>
    <n v="63"/>
    <n v="75"/>
    <n v="63"/>
    <n v="86"/>
    <n v="74"/>
    <n v="55"/>
    <n v="64"/>
    <n v="94"/>
    <n v="99"/>
    <n v="0.74299999999999999"/>
  </r>
  <r>
    <x v="9"/>
    <d v="2023-10-17T00:00:00"/>
    <n v="2023"/>
    <s v="October"/>
    <x v="3"/>
    <x v="3"/>
    <n v="75"/>
    <n v="86"/>
    <n v="79"/>
    <n v="84"/>
    <n v="61"/>
    <n v="99"/>
    <n v="50"/>
    <n v="80"/>
    <n v="81"/>
    <n v="96"/>
    <n v="0.79099999999999993"/>
  </r>
  <r>
    <x v="10"/>
    <d v="2023-10-17T00:00:00"/>
    <n v="2023"/>
    <s v="October"/>
    <x v="0"/>
    <x v="0"/>
    <n v="83"/>
    <n v="87"/>
    <n v="88"/>
    <n v="91"/>
    <n v="96"/>
    <n v="98"/>
    <n v="90"/>
    <n v="87"/>
    <n v="91"/>
    <n v="83"/>
    <n v="0.89400000000000002"/>
  </r>
  <r>
    <x v="11"/>
    <d v="2023-10-17T00:00:00"/>
    <n v="2023"/>
    <s v="October"/>
    <x v="0"/>
    <x v="0"/>
    <n v="95"/>
    <n v="93"/>
    <n v="80"/>
    <n v="89"/>
    <n v="96"/>
    <n v="87"/>
    <n v="80"/>
    <n v="90"/>
    <n v="98"/>
    <n v="89"/>
    <n v="0.89700000000000002"/>
  </r>
  <r>
    <x v="12"/>
    <d v="2023-10-17T00:00:00"/>
    <n v="2023"/>
    <s v="October"/>
    <x v="1"/>
    <x v="1"/>
    <n v="82"/>
    <n v="86"/>
    <n v="100"/>
    <n v="91"/>
    <n v="88"/>
    <n v="89"/>
    <n v="94"/>
    <n v="98"/>
    <n v="96"/>
    <n v="87"/>
    <n v="0.91099999999999992"/>
  </r>
  <r>
    <x v="13"/>
    <d v="2023-10-17T00:00:00"/>
    <n v="2023"/>
    <s v="October"/>
    <x v="0"/>
    <x v="0"/>
    <n v="99"/>
    <n v="68"/>
    <n v="74"/>
    <n v="64"/>
    <n v="82"/>
    <n v="60"/>
    <n v="100"/>
    <n v="89"/>
    <n v="85"/>
    <n v="82"/>
    <n v="0.80299999999999994"/>
  </r>
  <r>
    <x v="14"/>
    <d v="2023-10-17T00:00:00"/>
    <n v="2023"/>
    <s v="October"/>
    <x v="3"/>
    <x v="3"/>
    <n v="96"/>
    <n v="63"/>
    <n v="58"/>
    <n v="63"/>
    <n v="93"/>
    <n v="74"/>
    <n v="75"/>
    <n v="59"/>
    <n v="92"/>
    <n v="96"/>
    <n v="0.76900000000000002"/>
  </r>
  <r>
    <x v="15"/>
    <d v="2023-10-17T00:00:00"/>
    <n v="2023"/>
    <s v="October"/>
    <x v="2"/>
    <x v="4"/>
    <n v="84"/>
    <n v="94"/>
    <n v="99"/>
    <n v="86"/>
    <n v="87"/>
    <n v="87"/>
    <n v="81"/>
    <n v="80"/>
    <n v="98"/>
    <n v="86"/>
    <n v="0.88200000000000001"/>
  </r>
  <r>
    <x v="16"/>
    <d v="2023-10-17T00:00:00"/>
    <n v="2023"/>
    <s v="October"/>
    <x v="0"/>
    <x v="0"/>
    <n v="82"/>
    <n v="89"/>
    <n v="86"/>
    <n v="100"/>
    <n v="88"/>
    <n v="85"/>
    <n v="85"/>
    <n v="99"/>
    <n v="94"/>
    <n v="86"/>
    <n v="0.89400000000000002"/>
  </r>
  <r>
    <x v="17"/>
    <d v="2023-10-17T00:00:00"/>
    <n v="2023"/>
    <s v="October"/>
    <x v="1"/>
    <x v="1"/>
    <n v="81"/>
    <n v="89"/>
    <n v="90"/>
    <n v="91"/>
    <n v="92"/>
    <n v="100"/>
    <n v="95"/>
    <n v="94"/>
    <n v="90"/>
    <n v="93"/>
    <n v="0.91500000000000004"/>
  </r>
  <r>
    <x v="18"/>
    <d v="2023-10-17T00:00:00"/>
    <n v="2023"/>
    <s v="October"/>
    <x v="1"/>
    <x v="1"/>
    <n v="95"/>
    <n v="90"/>
    <n v="50"/>
    <n v="99"/>
    <n v="87"/>
    <n v="55"/>
    <n v="56"/>
    <n v="94"/>
    <n v="75"/>
    <n v="52"/>
    <n v="0.753"/>
  </r>
  <r>
    <x v="19"/>
    <d v="2023-10-17T00:00:00"/>
    <n v="2023"/>
    <s v="October"/>
    <x v="3"/>
    <x v="3"/>
    <n v="52"/>
    <n v="76"/>
    <n v="88"/>
    <n v="91"/>
    <n v="50"/>
    <n v="97"/>
    <n v="86"/>
    <n v="52"/>
    <n v="76"/>
    <n v="57"/>
    <n v="0.72499999999999998"/>
  </r>
  <r>
    <x v="20"/>
    <d v="2023-10-17T00:00:00"/>
    <n v="2023"/>
    <s v="October"/>
    <x v="2"/>
    <x v="4"/>
    <n v="83"/>
    <n v="91"/>
    <n v="91"/>
    <n v="80"/>
    <n v="92"/>
    <n v="86"/>
    <n v="95"/>
    <n v="81"/>
    <n v="92"/>
    <n v="88"/>
    <n v="0.879"/>
  </r>
  <r>
    <x v="21"/>
    <d v="2023-10-17T00:00:00"/>
    <n v="2023"/>
    <s v="October"/>
    <x v="0"/>
    <x v="0"/>
    <n v="83"/>
    <n v="91"/>
    <n v="91"/>
    <n v="87"/>
    <n v="83"/>
    <n v="87"/>
    <n v="83"/>
    <n v="84"/>
    <n v="97"/>
    <n v="100"/>
    <n v="0.8859999999999999"/>
  </r>
  <r>
    <x v="22"/>
    <d v="2023-10-17T00:00:00"/>
    <n v="2023"/>
    <s v="October"/>
    <x v="1"/>
    <x v="1"/>
    <n v="98"/>
    <n v="100"/>
    <n v="95"/>
    <n v="89"/>
    <n v="95"/>
    <n v="92"/>
    <n v="99"/>
    <n v="81"/>
    <n v="85"/>
    <n v="95"/>
    <n v="0.92900000000000005"/>
  </r>
  <r>
    <x v="23"/>
    <d v="2023-10-17T00:00:00"/>
    <n v="2023"/>
    <s v="October"/>
    <x v="2"/>
    <x v="2"/>
    <n v="61"/>
    <n v="96"/>
    <n v="53"/>
    <n v="81"/>
    <n v="67"/>
    <n v="70"/>
    <n v="89"/>
    <n v="71"/>
    <n v="63"/>
    <n v="53"/>
    <n v="0.70400000000000007"/>
  </r>
  <r>
    <x v="24"/>
    <d v="2023-10-17T00:00:00"/>
    <n v="2023"/>
    <s v="October"/>
    <x v="3"/>
    <x v="3"/>
    <n v="51"/>
    <n v="67"/>
    <n v="96"/>
    <n v="86"/>
    <n v="63"/>
    <n v="59"/>
    <n v="70"/>
    <n v="74"/>
    <n v="97"/>
    <n v="94"/>
    <n v="0.75700000000000001"/>
  </r>
  <r>
    <x v="25"/>
    <d v="2023-10-17T00:00:00"/>
    <n v="2023"/>
    <s v="October"/>
    <x v="1"/>
    <x v="1"/>
    <n v="92"/>
    <n v="94"/>
    <n v="100"/>
    <n v="88"/>
    <n v="96"/>
    <n v="92"/>
    <n v="92"/>
    <n v="91"/>
    <n v="83"/>
    <n v="99"/>
    <n v="0.92700000000000005"/>
  </r>
  <r>
    <x v="26"/>
    <d v="2023-10-17T00:00:00"/>
    <n v="2023"/>
    <s v="October"/>
    <x v="0"/>
    <x v="0"/>
    <n v="83"/>
    <n v="96"/>
    <n v="80"/>
    <n v="87"/>
    <n v="83"/>
    <n v="94"/>
    <n v="92"/>
    <n v="99"/>
    <n v="93"/>
    <n v="83"/>
    <n v="0.89"/>
  </r>
  <r>
    <x v="27"/>
    <d v="2023-10-17T00:00:00"/>
    <n v="2023"/>
    <s v="October"/>
    <x v="1"/>
    <x v="1"/>
    <n v="94"/>
    <n v="82"/>
    <n v="85"/>
    <n v="81"/>
    <n v="89"/>
    <n v="90"/>
    <n v="83"/>
    <n v="83"/>
    <n v="89"/>
    <n v="88"/>
    <n v="0.8640000000000001"/>
  </r>
  <r>
    <x v="28"/>
    <d v="2023-10-17T00:00:00"/>
    <n v="2023"/>
    <s v="October"/>
    <x v="2"/>
    <x v="2"/>
    <n v="75"/>
    <n v="60"/>
    <n v="62"/>
    <n v="73"/>
    <n v="55"/>
    <n v="78"/>
    <n v="99"/>
    <n v="65"/>
    <n v="82"/>
    <n v="98"/>
    <n v="0.747"/>
  </r>
  <r>
    <x v="29"/>
    <d v="2023-10-17T00:00:00"/>
    <n v="2023"/>
    <s v="October"/>
    <x v="3"/>
    <x v="3"/>
    <n v="80"/>
    <n v="66"/>
    <n v="72"/>
    <n v="53"/>
    <n v="66"/>
    <n v="64"/>
    <n v="63"/>
    <n v="55"/>
    <n v="95"/>
    <n v="90"/>
    <n v="0.70400000000000007"/>
  </r>
  <r>
    <x v="0"/>
    <d v="2023-10-18T00:00:00"/>
    <n v="2023"/>
    <s v="October"/>
    <x v="0"/>
    <x v="0"/>
    <n v="86"/>
    <n v="98"/>
    <n v="96"/>
    <n v="87"/>
    <n v="98"/>
    <n v="100"/>
    <n v="94"/>
    <n v="92"/>
    <n v="86"/>
    <n v="91"/>
    <n v="0.92799999999999994"/>
  </r>
  <r>
    <x v="1"/>
    <d v="2023-10-18T00:00:00"/>
    <n v="2023"/>
    <s v="October"/>
    <x v="0"/>
    <x v="0"/>
    <n v="96"/>
    <n v="84"/>
    <n v="94"/>
    <n v="82"/>
    <n v="100"/>
    <n v="94"/>
    <n v="96"/>
    <n v="86"/>
    <n v="94"/>
    <n v="80"/>
    <n v="0.90599999999999992"/>
  </r>
  <r>
    <x v="2"/>
    <d v="2023-10-18T00:00:00"/>
    <n v="2023"/>
    <s v="October"/>
    <x v="1"/>
    <x v="1"/>
    <n v="100"/>
    <n v="99"/>
    <n v="97"/>
    <n v="97"/>
    <n v="89"/>
    <n v="81"/>
    <n v="85"/>
    <n v="85"/>
    <n v="84"/>
    <n v="95"/>
    <n v="0.91200000000000003"/>
  </r>
  <r>
    <x v="3"/>
    <d v="2023-10-18T00:00:00"/>
    <n v="2023"/>
    <s v="October"/>
    <x v="2"/>
    <x v="2"/>
    <n v="82"/>
    <n v="80"/>
    <n v="98"/>
    <n v="54"/>
    <n v="83"/>
    <n v="77"/>
    <n v="53"/>
    <n v="74"/>
    <n v="68"/>
    <n v="57"/>
    <n v="0.72599999999999998"/>
  </r>
  <r>
    <x v="4"/>
    <d v="2023-10-18T00:00:00"/>
    <n v="2023"/>
    <s v="October"/>
    <x v="3"/>
    <x v="3"/>
    <n v="70"/>
    <n v="100"/>
    <n v="57"/>
    <n v="92"/>
    <n v="89"/>
    <n v="80"/>
    <n v="62"/>
    <n v="89"/>
    <n v="62"/>
    <n v="53"/>
    <n v="0.754"/>
  </r>
  <r>
    <x v="5"/>
    <d v="2023-10-18T00:00:00"/>
    <n v="2023"/>
    <s v="October"/>
    <x v="2"/>
    <x v="4"/>
    <n v="86"/>
    <n v="92"/>
    <n v="98"/>
    <n v="93"/>
    <n v="95"/>
    <n v="80"/>
    <n v="82"/>
    <n v="85"/>
    <n v="99"/>
    <n v="84"/>
    <n v="0.89400000000000002"/>
  </r>
  <r>
    <x v="6"/>
    <d v="2023-10-18T00:00:00"/>
    <n v="2023"/>
    <s v="October"/>
    <x v="0"/>
    <x v="0"/>
    <n v="100"/>
    <n v="83"/>
    <n v="90"/>
    <n v="94"/>
    <n v="90"/>
    <n v="95"/>
    <n v="96"/>
    <n v="94"/>
    <n v="100"/>
    <n v="97"/>
    <n v="0.93900000000000006"/>
  </r>
  <r>
    <x v="7"/>
    <d v="2023-10-18T00:00:00"/>
    <n v="2023"/>
    <s v="October"/>
    <x v="1"/>
    <x v="1"/>
    <n v="100"/>
    <n v="93"/>
    <n v="96"/>
    <n v="86"/>
    <n v="95"/>
    <n v="84"/>
    <n v="89"/>
    <n v="85"/>
    <n v="95"/>
    <n v="93"/>
    <n v="0.91599999999999993"/>
  </r>
  <r>
    <x v="8"/>
    <d v="2023-10-18T00:00:00"/>
    <n v="2023"/>
    <s v="October"/>
    <x v="2"/>
    <x v="2"/>
    <n v="90"/>
    <n v="90"/>
    <n v="90"/>
    <n v="60"/>
    <n v="78"/>
    <n v="92"/>
    <n v="66"/>
    <n v="97"/>
    <n v="89"/>
    <n v="65"/>
    <n v="0.81700000000000006"/>
  </r>
  <r>
    <x v="9"/>
    <d v="2023-10-18T00:00:00"/>
    <n v="2023"/>
    <s v="October"/>
    <x v="3"/>
    <x v="3"/>
    <n v="84"/>
    <n v="66"/>
    <n v="91"/>
    <n v="100"/>
    <n v="75"/>
    <n v="70"/>
    <n v="62"/>
    <n v="100"/>
    <n v="69"/>
    <n v="72"/>
    <n v="0.78900000000000003"/>
  </r>
  <r>
    <x v="10"/>
    <d v="2023-10-18T00:00:00"/>
    <n v="2023"/>
    <s v="October"/>
    <x v="0"/>
    <x v="0"/>
    <n v="98"/>
    <n v="82"/>
    <n v="88"/>
    <n v="90"/>
    <n v="96"/>
    <n v="82"/>
    <n v="99"/>
    <n v="100"/>
    <n v="81"/>
    <n v="84"/>
    <n v="0.9"/>
  </r>
  <r>
    <x v="11"/>
    <d v="2023-10-18T00:00:00"/>
    <n v="2023"/>
    <s v="October"/>
    <x v="0"/>
    <x v="0"/>
    <n v="99"/>
    <n v="93"/>
    <n v="80"/>
    <n v="85"/>
    <n v="89"/>
    <n v="98"/>
    <n v="100"/>
    <n v="99"/>
    <n v="91"/>
    <n v="84"/>
    <n v="0.91799999999999993"/>
  </r>
  <r>
    <x v="12"/>
    <d v="2023-10-18T00:00:00"/>
    <n v="2023"/>
    <s v="October"/>
    <x v="1"/>
    <x v="1"/>
    <n v="100"/>
    <n v="88"/>
    <n v="81"/>
    <n v="88"/>
    <n v="85"/>
    <n v="85"/>
    <n v="82"/>
    <n v="82"/>
    <n v="100"/>
    <n v="100"/>
    <n v="0.8909999999999999"/>
  </r>
  <r>
    <x v="13"/>
    <d v="2023-10-18T00:00:00"/>
    <n v="2023"/>
    <s v="October"/>
    <x v="0"/>
    <x v="0"/>
    <n v="54"/>
    <n v="55"/>
    <n v="62"/>
    <n v="100"/>
    <n v="77"/>
    <n v="99"/>
    <n v="91"/>
    <n v="63"/>
    <n v="92"/>
    <n v="91"/>
    <n v="0.78400000000000003"/>
  </r>
  <r>
    <x v="14"/>
    <d v="2023-10-18T00:00:00"/>
    <n v="2023"/>
    <s v="October"/>
    <x v="3"/>
    <x v="3"/>
    <n v="54"/>
    <n v="53"/>
    <n v="70"/>
    <n v="65"/>
    <n v="56"/>
    <n v="79"/>
    <n v="75"/>
    <n v="61"/>
    <n v="86"/>
    <n v="53"/>
    <n v="0.65200000000000002"/>
  </r>
  <r>
    <x v="15"/>
    <d v="2023-10-18T00:00:00"/>
    <n v="2023"/>
    <s v="October"/>
    <x v="2"/>
    <x v="4"/>
    <n v="82"/>
    <n v="85"/>
    <n v="84"/>
    <n v="93"/>
    <n v="82"/>
    <n v="97"/>
    <n v="86"/>
    <n v="93"/>
    <n v="90"/>
    <n v="98"/>
    <n v="0.89"/>
  </r>
  <r>
    <x v="16"/>
    <d v="2023-10-18T00:00:00"/>
    <n v="2023"/>
    <s v="October"/>
    <x v="0"/>
    <x v="0"/>
    <n v="90"/>
    <n v="99"/>
    <n v="83"/>
    <n v="81"/>
    <n v="90"/>
    <n v="93"/>
    <n v="87"/>
    <n v="91"/>
    <n v="99"/>
    <n v="89"/>
    <n v="0.90200000000000002"/>
  </r>
  <r>
    <x v="17"/>
    <d v="2023-10-18T00:00:00"/>
    <n v="2023"/>
    <s v="October"/>
    <x v="1"/>
    <x v="1"/>
    <n v="86"/>
    <n v="82"/>
    <n v="88"/>
    <n v="99"/>
    <n v="99"/>
    <n v="97"/>
    <n v="93"/>
    <n v="82"/>
    <n v="98"/>
    <n v="98"/>
    <n v="0.92200000000000004"/>
  </r>
  <r>
    <x v="18"/>
    <d v="2023-10-18T00:00:00"/>
    <n v="2023"/>
    <s v="October"/>
    <x v="1"/>
    <x v="1"/>
    <n v="80"/>
    <n v="68"/>
    <n v="51"/>
    <n v="52"/>
    <n v="79"/>
    <n v="79"/>
    <n v="51"/>
    <n v="84"/>
    <n v="74"/>
    <n v="70"/>
    <n v="0.68799999999999994"/>
  </r>
  <r>
    <x v="19"/>
    <d v="2023-10-18T00:00:00"/>
    <n v="2023"/>
    <s v="October"/>
    <x v="3"/>
    <x v="3"/>
    <n v="87"/>
    <n v="50"/>
    <n v="99"/>
    <n v="53"/>
    <n v="58"/>
    <n v="77"/>
    <n v="81"/>
    <n v="87"/>
    <n v="64"/>
    <n v="55"/>
    <n v="0.71099999999999997"/>
  </r>
  <r>
    <x v="20"/>
    <d v="2023-10-18T00:00:00"/>
    <n v="2023"/>
    <s v="October"/>
    <x v="2"/>
    <x v="4"/>
    <n v="96"/>
    <n v="83"/>
    <n v="84"/>
    <n v="96"/>
    <n v="91"/>
    <n v="88"/>
    <n v="88"/>
    <n v="91"/>
    <n v="99"/>
    <n v="98"/>
    <n v="0.91400000000000003"/>
  </r>
  <r>
    <x v="21"/>
    <d v="2023-10-18T00:00:00"/>
    <n v="2023"/>
    <s v="October"/>
    <x v="0"/>
    <x v="0"/>
    <n v="94"/>
    <n v="93"/>
    <n v="93"/>
    <n v="84"/>
    <n v="88"/>
    <n v="84"/>
    <n v="98"/>
    <n v="98"/>
    <n v="83"/>
    <n v="100"/>
    <n v="0.91500000000000004"/>
  </r>
  <r>
    <x v="22"/>
    <d v="2023-10-18T00:00:00"/>
    <n v="2023"/>
    <s v="October"/>
    <x v="1"/>
    <x v="1"/>
    <n v="85"/>
    <n v="94"/>
    <n v="96"/>
    <n v="91"/>
    <n v="93"/>
    <n v="87"/>
    <n v="100"/>
    <n v="99"/>
    <n v="80"/>
    <n v="81"/>
    <n v="0.90599999999999992"/>
  </r>
  <r>
    <x v="23"/>
    <d v="2023-10-18T00:00:00"/>
    <n v="2023"/>
    <s v="October"/>
    <x v="2"/>
    <x v="2"/>
    <n v="83"/>
    <n v="81"/>
    <n v="73"/>
    <n v="69"/>
    <n v="77"/>
    <n v="63"/>
    <n v="85"/>
    <n v="63"/>
    <n v="84"/>
    <n v="51"/>
    <n v="0.72900000000000009"/>
  </r>
  <r>
    <x v="24"/>
    <d v="2023-10-18T00:00:00"/>
    <n v="2023"/>
    <s v="October"/>
    <x v="3"/>
    <x v="3"/>
    <n v="98"/>
    <n v="52"/>
    <n v="55"/>
    <n v="92"/>
    <n v="71"/>
    <n v="51"/>
    <n v="81"/>
    <n v="64"/>
    <n v="83"/>
    <n v="75"/>
    <n v="0.72199999999999998"/>
  </r>
  <r>
    <x v="25"/>
    <d v="2023-10-18T00:00:00"/>
    <n v="2023"/>
    <s v="October"/>
    <x v="1"/>
    <x v="1"/>
    <n v="91"/>
    <n v="100"/>
    <n v="88"/>
    <n v="96"/>
    <n v="84"/>
    <n v="89"/>
    <n v="83"/>
    <n v="84"/>
    <n v="86"/>
    <n v="91"/>
    <n v="0.89200000000000002"/>
  </r>
  <r>
    <x v="26"/>
    <d v="2023-10-18T00:00:00"/>
    <n v="2023"/>
    <s v="October"/>
    <x v="0"/>
    <x v="0"/>
    <n v="92"/>
    <n v="89"/>
    <n v="92"/>
    <n v="86"/>
    <n v="82"/>
    <n v="94"/>
    <n v="89"/>
    <n v="90"/>
    <n v="96"/>
    <n v="100"/>
    <n v="0.91"/>
  </r>
  <r>
    <x v="27"/>
    <d v="2023-10-18T00:00:00"/>
    <n v="2023"/>
    <s v="October"/>
    <x v="1"/>
    <x v="1"/>
    <n v="85"/>
    <n v="98"/>
    <n v="85"/>
    <n v="92"/>
    <n v="100"/>
    <n v="90"/>
    <n v="87"/>
    <n v="87"/>
    <n v="95"/>
    <n v="85"/>
    <n v="0.90400000000000003"/>
  </r>
  <r>
    <x v="28"/>
    <d v="2023-10-18T00:00:00"/>
    <n v="2023"/>
    <s v="October"/>
    <x v="2"/>
    <x v="2"/>
    <n v="84"/>
    <n v="63"/>
    <n v="58"/>
    <n v="59"/>
    <n v="67"/>
    <n v="86"/>
    <n v="57"/>
    <n v="59"/>
    <n v="57"/>
    <n v="59"/>
    <n v="0.64900000000000002"/>
  </r>
  <r>
    <x v="29"/>
    <d v="2023-10-18T00:00:00"/>
    <n v="2023"/>
    <s v="October"/>
    <x v="3"/>
    <x v="3"/>
    <n v="70"/>
    <n v="66"/>
    <n v="71"/>
    <n v="57"/>
    <n v="52"/>
    <n v="51"/>
    <n v="69"/>
    <n v="63"/>
    <n v="50"/>
    <n v="94"/>
    <n v="0.64300000000000002"/>
  </r>
  <r>
    <x v="0"/>
    <d v="2023-10-19T00:00:00"/>
    <n v="2023"/>
    <s v="October"/>
    <x v="0"/>
    <x v="0"/>
    <n v="98"/>
    <n v="82"/>
    <n v="82"/>
    <n v="83"/>
    <n v="81"/>
    <n v="90"/>
    <n v="99"/>
    <n v="82"/>
    <n v="99"/>
    <n v="83"/>
    <n v="0.879"/>
  </r>
  <r>
    <x v="1"/>
    <d v="2023-10-19T00:00:00"/>
    <n v="2023"/>
    <s v="October"/>
    <x v="0"/>
    <x v="0"/>
    <n v="81"/>
    <n v="87"/>
    <n v="92"/>
    <n v="82"/>
    <n v="81"/>
    <n v="96"/>
    <n v="89"/>
    <n v="82"/>
    <n v="86"/>
    <n v="97"/>
    <n v="0.873"/>
  </r>
  <r>
    <x v="2"/>
    <d v="2023-10-19T00:00:00"/>
    <n v="2023"/>
    <s v="October"/>
    <x v="1"/>
    <x v="1"/>
    <n v="85"/>
    <n v="87"/>
    <n v="91"/>
    <n v="91"/>
    <n v="81"/>
    <n v="98"/>
    <n v="86"/>
    <n v="90"/>
    <n v="84"/>
    <n v="84"/>
    <n v="0.877"/>
  </r>
  <r>
    <x v="3"/>
    <d v="2023-10-19T00:00:00"/>
    <n v="2023"/>
    <s v="October"/>
    <x v="2"/>
    <x v="2"/>
    <n v="97"/>
    <n v="80"/>
    <n v="81"/>
    <n v="81"/>
    <n v="59"/>
    <n v="83"/>
    <n v="53"/>
    <n v="54"/>
    <n v="87"/>
    <n v="82"/>
    <n v="0.75700000000000001"/>
  </r>
  <r>
    <x v="4"/>
    <d v="2023-10-19T00:00:00"/>
    <n v="2023"/>
    <s v="October"/>
    <x v="3"/>
    <x v="3"/>
    <n v="53"/>
    <n v="64"/>
    <n v="62"/>
    <n v="74"/>
    <n v="79"/>
    <n v="56"/>
    <n v="81"/>
    <n v="84"/>
    <n v="82"/>
    <n v="62"/>
    <n v="0.69700000000000006"/>
  </r>
  <r>
    <x v="5"/>
    <d v="2023-10-19T00:00:00"/>
    <n v="2023"/>
    <s v="October"/>
    <x v="2"/>
    <x v="4"/>
    <n v="96"/>
    <n v="93"/>
    <n v="95"/>
    <n v="99"/>
    <n v="85"/>
    <n v="83"/>
    <n v="94"/>
    <n v="91"/>
    <n v="98"/>
    <n v="81"/>
    <n v="0.91500000000000004"/>
  </r>
  <r>
    <x v="6"/>
    <d v="2023-10-19T00:00:00"/>
    <n v="2023"/>
    <s v="October"/>
    <x v="0"/>
    <x v="0"/>
    <n v="90"/>
    <n v="96"/>
    <n v="81"/>
    <n v="92"/>
    <n v="100"/>
    <n v="83"/>
    <n v="88"/>
    <n v="94"/>
    <n v="82"/>
    <n v="89"/>
    <n v="0.89500000000000002"/>
  </r>
  <r>
    <x v="7"/>
    <d v="2023-10-19T00:00:00"/>
    <n v="2023"/>
    <s v="October"/>
    <x v="1"/>
    <x v="1"/>
    <n v="88"/>
    <n v="90"/>
    <n v="93"/>
    <n v="91"/>
    <n v="80"/>
    <n v="86"/>
    <n v="82"/>
    <n v="99"/>
    <n v="90"/>
    <n v="100"/>
    <n v="0.89900000000000002"/>
  </r>
  <r>
    <x v="8"/>
    <d v="2023-10-19T00:00:00"/>
    <n v="2023"/>
    <s v="October"/>
    <x v="2"/>
    <x v="2"/>
    <n v="66"/>
    <n v="93"/>
    <n v="65"/>
    <n v="67"/>
    <n v="81"/>
    <n v="62"/>
    <n v="90"/>
    <n v="83"/>
    <n v="78"/>
    <n v="88"/>
    <n v="0.77300000000000002"/>
  </r>
  <r>
    <x v="9"/>
    <d v="2023-10-19T00:00:00"/>
    <n v="2023"/>
    <s v="October"/>
    <x v="3"/>
    <x v="3"/>
    <n v="58"/>
    <n v="90"/>
    <n v="62"/>
    <n v="54"/>
    <n v="94"/>
    <n v="92"/>
    <n v="98"/>
    <n v="71"/>
    <n v="85"/>
    <n v="89"/>
    <n v="0.79299999999999993"/>
  </r>
  <r>
    <x v="10"/>
    <d v="2023-10-19T00:00:00"/>
    <n v="2023"/>
    <s v="October"/>
    <x v="0"/>
    <x v="0"/>
    <n v="99"/>
    <n v="93"/>
    <n v="99"/>
    <n v="95"/>
    <n v="80"/>
    <n v="95"/>
    <n v="86"/>
    <n v="86"/>
    <n v="82"/>
    <n v="98"/>
    <n v="0.91299999999999992"/>
  </r>
  <r>
    <x v="11"/>
    <d v="2023-10-19T00:00:00"/>
    <n v="2023"/>
    <s v="October"/>
    <x v="0"/>
    <x v="0"/>
    <n v="81"/>
    <n v="89"/>
    <n v="80"/>
    <n v="81"/>
    <n v="90"/>
    <n v="82"/>
    <n v="84"/>
    <n v="94"/>
    <n v="84"/>
    <n v="93"/>
    <n v="0.85799999999999998"/>
  </r>
  <r>
    <x v="12"/>
    <d v="2023-10-19T00:00:00"/>
    <n v="2023"/>
    <s v="October"/>
    <x v="1"/>
    <x v="1"/>
    <n v="96"/>
    <n v="92"/>
    <n v="80"/>
    <n v="91"/>
    <n v="93"/>
    <n v="92"/>
    <n v="95"/>
    <n v="93"/>
    <n v="87"/>
    <n v="99"/>
    <n v="0.91799999999999993"/>
  </r>
  <r>
    <x v="13"/>
    <d v="2023-10-19T00:00:00"/>
    <n v="2023"/>
    <s v="October"/>
    <x v="0"/>
    <x v="0"/>
    <n v="74"/>
    <n v="51"/>
    <n v="77"/>
    <n v="71"/>
    <n v="64"/>
    <n v="53"/>
    <n v="55"/>
    <n v="69"/>
    <n v="95"/>
    <n v="55"/>
    <n v="0.66400000000000003"/>
  </r>
  <r>
    <x v="14"/>
    <d v="2023-10-19T00:00:00"/>
    <n v="2023"/>
    <s v="October"/>
    <x v="3"/>
    <x v="3"/>
    <n v="60"/>
    <n v="87"/>
    <n v="82"/>
    <n v="100"/>
    <n v="87"/>
    <n v="61"/>
    <n v="84"/>
    <n v="55"/>
    <n v="54"/>
    <n v="57"/>
    <n v="0.72699999999999998"/>
  </r>
  <r>
    <x v="15"/>
    <d v="2023-10-19T00:00:00"/>
    <n v="2023"/>
    <s v="October"/>
    <x v="2"/>
    <x v="4"/>
    <n v="82"/>
    <n v="83"/>
    <n v="95"/>
    <n v="92"/>
    <n v="82"/>
    <n v="98"/>
    <n v="97"/>
    <n v="81"/>
    <n v="86"/>
    <n v="80"/>
    <n v="0.87599999999999989"/>
  </r>
  <r>
    <x v="16"/>
    <d v="2023-10-19T00:00:00"/>
    <n v="2023"/>
    <s v="October"/>
    <x v="0"/>
    <x v="0"/>
    <n v="100"/>
    <n v="88"/>
    <n v="83"/>
    <n v="92"/>
    <n v="88"/>
    <n v="89"/>
    <n v="88"/>
    <n v="91"/>
    <n v="82"/>
    <n v="94"/>
    <n v="0.89500000000000002"/>
  </r>
  <r>
    <x v="17"/>
    <d v="2023-10-19T00:00:00"/>
    <n v="2023"/>
    <s v="October"/>
    <x v="1"/>
    <x v="1"/>
    <n v="86"/>
    <n v="98"/>
    <n v="81"/>
    <n v="100"/>
    <n v="90"/>
    <n v="84"/>
    <n v="82"/>
    <n v="92"/>
    <n v="100"/>
    <n v="99"/>
    <n v="0.91200000000000003"/>
  </r>
  <r>
    <x v="18"/>
    <d v="2023-10-19T00:00:00"/>
    <n v="2023"/>
    <s v="October"/>
    <x v="1"/>
    <x v="1"/>
    <n v="72"/>
    <n v="52"/>
    <n v="93"/>
    <n v="80"/>
    <n v="61"/>
    <n v="63"/>
    <n v="75"/>
    <n v="79"/>
    <n v="67"/>
    <n v="55"/>
    <n v="0.69700000000000006"/>
  </r>
  <r>
    <x v="19"/>
    <d v="2023-10-19T00:00:00"/>
    <n v="2023"/>
    <s v="October"/>
    <x v="3"/>
    <x v="3"/>
    <n v="83"/>
    <n v="54"/>
    <n v="99"/>
    <n v="94"/>
    <n v="68"/>
    <n v="68"/>
    <n v="78"/>
    <n v="84"/>
    <n v="85"/>
    <n v="94"/>
    <n v="0.80700000000000005"/>
  </r>
  <r>
    <x v="20"/>
    <d v="2023-10-19T00:00:00"/>
    <n v="2023"/>
    <s v="October"/>
    <x v="2"/>
    <x v="4"/>
    <n v="89"/>
    <n v="86"/>
    <n v="96"/>
    <n v="91"/>
    <n v="91"/>
    <n v="100"/>
    <n v="93"/>
    <n v="96"/>
    <n v="94"/>
    <n v="81"/>
    <n v="0.91700000000000004"/>
  </r>
  <r>
    <x v="21"/>
    <d v="2023-10-19T00:00:00"/>
    <n v="2023"/>
    <s v="October"/>
    <x v="0"/>
    <x v="0"/>
    <n v="94"/>
    <n v="80"/>
    <n v="93"/>
    <n v="81"/>
    <n v="83"/>
    <n v="100"/>
    <n v="100"/>
    <n v="83"/>
    <n v="80"/>
    <n v="80"/>
    <n v="0.87400000000000011"/>
  </r>
  <r>
    <x v="22"/>
    <d v="2023-10-19T00:00:00"/>
    <n v="2023"/>
    <s v="October"/>
    <x v="1"/>
    <x v="1"/>
    <n v="97"/>
    <n v="94"/>
    <n v="91"/>
    <n v="99"/>
    <n v="86"/>
    <n v="89"/>
    <n v="95"/>
    <n v="86"/>
    <n v="96"/>
    <n v="92"/>
    <n v="0.92500000000000004"/>
  </r>
  <r>
    <x v="23"/>
    <d v="2023-10-19T00:00:00"/>
    <n v="2023"/>
    <s v="October"/>
    <x v="2"/>
    <x v="2"/>
    <n v="77"/>
    <n v="51"/>
    <n v="67"/>
    <n v="59"/>
    <n v="76"/>
    <n v="70"/>
    <n v="96"/>
    <n v="64"/>
    <n v="76"/>
    <n v="59"/>
    <n v="0.69499999999999995"/>
  </r>
  <r>
    <x v="24"/>
    <d v="2023-10-19T00:00:00"/>
    <n v="2023"/>
    <s v="October"/>
    <x v="3"/>
    <x v="3"/>
    <n v="50"/>
    <n v="93"/>
    <n v="99"/>
    <n v="82"/>
    <n v="92"/>
    <n v="67"/>
    <n v="82"/>
    <n v="79"/>
    <n v="73"/>
    <n v="64"/>
    <n v="0.78099999999999992"/>
  </r>
  <r>
    <x v="25"/>
    <d v="2023-10-19T00:00:00"/>
    <n v="2023"/>
    <s v="October"/>
    <x v="1"/>
    <x v="1"/>
    <n v="90"/>
    <n v="80"/>
    <n v="100"/>
    <n v="82"/>
    <n v="95"/>
    <n v="89"/>
    <n v="92"/>
    <n v="92"/>
    <n v="100"/>
    <n v="83"/>
    <n v="0.90300000000000002"/>
  </r>
  <r>
    <x v="26"/>
    <d v="2023-10-19T00:00:00"/>
    <n v="2023"/>
    <s v="October"/>
    <x v="0"/>
    <x v="0"/>
    <n v="98"/>
    <n v="83"/>
    <n v="88"/>
    <n v="96"/>
    <n v="86"/>
    <n v="82"/>
    <n v="80"/>
    <n v="82"/>
    <n v="81"/>
    <n v="93"/>
    <n v="0.86900000000000011"/>
  </r>
  <r>
    <x v="27"/>
    <d v="2023-10-19T00:00:00"/>
    <n v="2023"/>
    <s v="October"/>
    <x v="1"/>
    <x v="1"/>
    <n v="93"/>
    <n v="91"/>
    <n v="84"/>
    <n v="92"/>
    <n v="87"/>
    <n v="97"/>
    <n v="96"/>
    <n v="93"/>
    <n v="99"/>
    <n v="92"/>
    <n v="0.92400000000000004"/>
  </r>
  <r>
    <x v="28"/>
    <d v="2023-10-19T00:00:00"/>
    <n v="2023"/>
    <s v="October"/>
    <x v="2"/>
    <x v="2"/>
    <n v="63"/>
    <n v="59"/>
    <n v="96"/>
    <n v="55"/>
    <n v="51"/>
    <n v="67"/>
    <n v="71"/>
    <n v="63"/>
    <n v="62"/>
    <n v="62"/>
    <n v="0.64900000000000002"/>
  </r>
  <r>
    <x v="29"/>
    <d v="2023-10-19T00:00:00"/>
    <n v="2023"/>
    <s v="October"/>
    <x v="3"/>
    <x v="3"/>
    <n v="66"/>
    <n v="84"/>
    <n v="96"/>
    <n v="71"/>
    <n v="78"/>
    <n v="74"/>
    <n v="76"/>
    <n v="50"/>
    <n v="80"/>
    <n v="100"/>
    <n v="0.77500000000000002"/>
  </r>
  <r>
    <x v="0"/>
    <d v="2023-10-20T00:00:00"/>
    <n v="2023"/>
    <s v="October"/>
    <x v="0"/>
    <x v="0"/>
    <n v="98"/>
    <n v="88"/>
    <n v="94"/>
    <n v="81"/>
    <n v="83"/>
    <n v="97"/>
    <n v="92"/>
    <n v="98"/>
    <n v="83"/>
    <n v="89"/>
    <n v="0.90300000000000002"/>
  </r>
  <r>
    <x v="1"/>
    <d v="2023-10-20T00:00:00"/>
    <n v="2023"/>
    <s v="October"/>
    <x v="0"/>
    <x v="0"/>
    <n v="86"/>
    <n v="86"/>
    <n v="80"/>
    <n v="89"/>
    <n v="84"/>
    <n v="91"/>
    <n v="86"/>
    <n v="93"/>
    <n v="94"/>
    <n v="81"/>
    <n v="0.87"/>
  </r>
  <r>
    <x v="2"/>
    <d v="2023-10-20T00:00:00"/>
    <n v="2023"/>
    <s v="October"/>
    <x v="1"/>
    <x v="1"/>
    <n v="84"/>
    <n v="94"/>
    <n v="84"/>
    <n v="88"/>
    <n v="94"/>
    <n v="82"/>
    <n v="98"/>
    <n v="98"/>
    <n v="92"/>
    <n v="96"/>
    <n v="0.91"/>
  </r>
  <r>
    <x v="3"/>
    <d v="2023-10-20T00:00:00"/>
    <n v="2023"/>
    <s v="October"/>
    <x v="2"/>
    <x v="2"/>
    <n v="67"/>
    <n v="65"/>
    <n v="56"/>
    <n v="64"/>
    <n v="58"/>
    <n v="63"/>
    <n v="54"/>
    <n v="86"/>
    <n v="99"/>
    <n v="62"/>
    <n v="0.67400000000000004"/>
  </r>
  <r>
    <x v="4"/>
    <d v="2023-10-20T00:00:00"/>
    <n v="2023"/>
    <s v="October"/>
    <x v="3"/>
    <x v="3"/>
    <n v="80"/>
    <n v="52"/>
    <n v="67"/>
    <n v="60"/>
    <n v="91"/>
    <n v="58"/>
    <n v="100"/>
    <n v="85"/>
    <n v="63"/>
    <n v="55"/>
    <n v="0.71099999999999997"/>
  </r>
  <r>
    <x v="5"/>
    <d v="2023-10-20T00:00:00"/>
    <n v="2023"/>
    <s v="October"/>
    <x v="2"/>
    <x v="4"/>
    <n v="92"/>
    <n v="89"/>
    <n v="99"/>
    <n v="98"/>
    <n v="94"/>
    <n v="80"/>
    <n v="84"/>
    <n v="100"/>
    <n v="80"/>
    <n v="80"/>
    <n v="0.89599999999999991"/>
  </r>
  <r>
    <x v="6"/>
    <d v="2023-10-20T00:00:00"/>
    <n v="2023"/>
    <s v="October"/>
    <x v="0"/>
    <x v="0"/>
    <n v="84"/>
    <n v="87"/>
    <n v="88"/>
    <n v="90"/>
    <n v="89"/>
    <n v="95"/>
    <n v="97"/>
    <n v="91"/>
    <n v="100"/>
    <n v="83"/>
    <n v="0.90400000000000003"/>
  </r>
  <r>
    <x v="7"/>
    <d v="2023-10-20T00:00:00"/>
    <n v="2023"/>
    <s v="October"/>
    <x v="1"/>
    <x v="1"/>
    <n v="90"/>
    <n v="85"/>
    <n v="94"/>
    <n v="96"/>
    <n v="92"/>
    <n v="91"/>
    <n v="94"/>
    <n v="99"/>
    <n v="99"/>
    <n v="89"/>
    <n v="0.92900000000000005"/>
  </r>
  <r>
    <x v="8"/>
    <d v="2023-10-20T00:00:00"/>
    <n v="2023"/>
    <s v="October"/>
    <x v="2"/>
    <x v="2"/>
    <n v="100"/>
    <n v="88"/>
    <n v="68"/>
    <n v="95"/>
    <n v="52"/>
    <n v="83"/>
    <n v="91"/>
    <n v="90"/>
    <n v="74"/>
    <n v="60"/>
    <n v="0.80099999999999993"/>
  </r>
  <r>
    <x v="9"/>
    <d v="2023-10-20T00:00:00"/>
    <n v="2023"/>
    <s v="October"/>
    <x v="3"/>
    <x v="3"/>
    <n v="91"/>
    <n v="96"/>
    <n v="81"/>
    <n v="94"/>
    <n v="96"/>
    <n v="96"/>
    <n v="56"/>
    <n v="68"/>
    <n v="58"/>
    <n v="78"/>
    <n v="0.81400000000000006"/>
  </r>
  <r>
    <x v="10"/>
    <d v="2023-10-20T00:00:00"/>
    <n v="2023"/>
    <s v="October"/>
    <x v="0"/>
    <x v="0"/>
    <n v="94"/>
    <n v="93"/>
    <n v="92"/>
    <n v="92"/>
    <n v="84"/>
    <n v="95"/>
    <n v="88"/>
    <n v="88"/>
    <n v="91"/>
    <n v="86"/>
    <n v="0.90300000000000002"/>
  </r>
  <r>
    <x v="11"/>
    <d v="2023-10-20T00:00:00"/>
    <n v="2023"/>
    <s v="October"/>
    <x v="0"/>
    <x v="0"/>
    <n v="87"/>
    <n v="88"/>
    <n v="84"/>
    <n v="100"/>
    <n v="99"/>
    <n v="92"/>
    <n v="89"/>
    <n v="95"/>
    <n v="87"/>
    <n v="81"/>
    <n v="0.90200000000000002"/>
  </r>
  <r>
    <x v="12"/>
    <d v="2023-10-20T00:00:00"/>
    <n v="2023"/>
    <s v="October"/>
    <x v="1"/>
    <x v="1"/>
    <n v="91"/>
    <n v="81"/>
    <n v="87"/>
    <n v="86"/>
    <n v="100"/>
    <n v="90"/>
    <n v="88"/>
    <n v="82"/>
    <n v="93"/>
    <n v="100"/>
    <n v="0.89800000000000002"/>
  </r>
  <r>
    <x v="13"/>
    <d v="2023-10-20T00:00:00"/>
    <n v="2023"/>
    <s v="October"/>
    <x v="0"/>
    <x v="0"/>
    <n v="77"/>
    <n v="69"/>
    <n v="71"/>
    <n v="79"/>
    <n v="59"/>
    <n v="92"/>
    <n v="84"/>
    <n v="50"/>
    <n v="76"/>
    <n v="68"/>
    <n v="0.72499999999999998"/>
  </r>
  <r>
    <x v="14"/>
    <d v="2023-10-20T00:00:00"/>
    <n v="2023"/>
    <s v="October"/>
    <x v="3"/>
    <x v="3"/>
    <n v="99"/>
    <n v="50"/>
    <n v="93"/>
    <n v="86"/>
    <n v="75"/>
    <n v="94"/>
    <n v="71"/>
    <n v="77"/>
    <n v="63"/>
    <n v="86"/>
    <n v="0.79400000000000004"/>
  </r>
  <r>
    <x v="15"/>
    <d v="2023-10-20T00:00:00"/>
    <n v="2023"/>
    <s v="October"/>
    <x v="2"/>
    <x v="4"/>
    <n v="94"/>
    <n v="88"/>
    <n v="94"/>
    <n v="97"/>
    <n v="100"/>
    <n v="98"/>
    <n v="95"/>
    <n v="90"/>
    <n v="90"/>
    <n v="84"/>
    <n v="0.93"/>
  </r>
  <r>
    <x v="16"/>
    <d v="2023-10-20T00:00:00"/>
    <n v="2023"/>
    <s v="October"/>
    <x v="0"/>
    <x v="0"/>
    <n v="94"/>
    <n v="100"/>
    <n v="98"/>
    <n v="93"/>
    <n v="81"/>
    <n v="90"/>
    <n v="92"/>
    <n v="94"/>
    <n v="83"/>
    <n v="93"/>
    <n v="0.91799999999999993"/>
  </r>
  <r>
    <x v="17"/>
    <d v="2023-10-20T00:00:00"/>
    <n v="2023"/>
    <s v="October"/>
    <x v="1"/>
    <x v="1"/>
    <n v="88"/>
    <n v="86"/>
    <n v="94"/>
    <n v="89"/>
    <n v="90"/>
    <n v="100"/>
    <n v="93"/>
    <n v="82"/>
    <n v="81"/>
    <n v="98"/>
    <n v="0.90099999999999991"/>
  </r>
  <r>
    <x v="18"/>
    <d v="2023-10-20T00:00:00"/>
    <n v="2023"/>
    <s v="October"/>
    <x v="1"/>
    <x v="1"/>
    <n v="57"/>
    <n v="91"/>
    <n v="100"/>
    <n v="81"/>
    <n v="100"/>
    <n v="91"/>
    <n v="78"/>
    <n v="83"/>
    <n v="81"/>
    <n v="73"/>
    <n v="0.83499999999999996"/>
  </r>
  <r>
    <x v="19"/>
    <d v="2023-10-20T00:00:00"/>
    <n v="2023"/>
    <s v="October"/>
    <x v="3"/>
    <x v="3"/>
    <n v="89"/>
    <n v="68"/>
    <n v="82"/>
    <n v="92"/>
    <n v="59"/>
    <n v="77"/>
    <n v="96"/>
    <n v="74"/>
    <n v="63"/>
    <n v="86"/>
    <n v="0.78599999999999992"/>
  </r>
  <r>
    <x v="20"/>
    <d v="2023-10-20T00:00:00"/>
    <n v="2023"/>
    <s v="October"/>
    <x v="2"/>
    <x v="4"/>
    <n v="90"/>
    <n v="97"/>
    <n v="94"/>
    <n v="87"/>
    <n v="99"/>
    <n v="86"/>
    <n v="83"/>
    <n v="89"/>
    <n v="99"/>
    <n v="98"/>
    <n v="0.92200000000000004"/>
  </r>
  <r>
    <x v="21"/>
    <d v="2023-10-20T00:00:00"/>
    <n v="2023"/>
    <s v="October"/>
    <x v="0"/>
    <x v="0"/>
    <n v="87"/>
    <n v="91"/>
    <n v="97"/>
    <n v="100"/>
    <n v="89"/>
    <n v="84"/>
    <n v="97"/>
    <n v="84"/>
    <n v="81"/>
    <n v="99"/>
    <n v="0.90900000000000003"/>
  </r>
  <r>
    <x v="22"/>
    <d v="2023-10-20T00:00:00"/>
    <n v="2023"/>
    <s v="October"/>
    <x v="1"/>
    <x v="1"/>
    <n v="90"/>
    <n v="84"/>
    <n v="89"/>
    <n v="83"/>
    <n v="84"/>
    <n v="98"/>
    <n v="96"/>
    <n v="87"/>
    <n v="83"/>
    <n v="82"/>
    <n v="0.87599999999999989"/>
  </r>
  <r>
    <x v="23"/>
    <d v="2023-10-20T00:00:00"/>
    <n v="2023"/>
    <s v="October"/>
    <x v="2"/>
    <x v="2"/>
    <n v="89"/>
    <n v="70"/>
    <n v="54"/>
    <n v="81"/>
    <n v="87"/>
    <n v="91"/>
    <n v="60"/>
    <n v="74"/>
    <n v="60"/>
    <n v="81"/>
    <n v="0.747"/>
  </r>
  <r>
    <x v="24"/>
    <d v="2023-10-20T00:00:00"/>
    <n v="2023"/>
    <s v="October"/>
    <x v="3"/>
    <x v="3"/>
    <n v="93"/>
    <n v="95"/>
    <n v="53"/>
    <n v="55"/>
    <n v="93"/>
    <n v="94"/>
    <n v="84"/>
    <n v="74"/>
    <n v="74"/>
    <n v="62"/>
    <n v="0.77700000000000002"/>
  </r>
  <r>
    <x v="25"/>
    <d v="2023-10-20T00:00:00"/>
    <n v="2023"/>
    <s v="October"/>
    <x v="1"/>
    <x v="1"/>
    <n v="100"/>
    <n v="81"/>
    <n v="89"/>
    <n v="100"/>
    <n v="98"/>
    <n v="93"/>
    <n v="92"/>
    <n v="80"/>
    <n v="90"/>
    <n v="84"/>
    <n v="0.90700000000000003"/>
  </r>
  <r>
    <x v="26"/>
    <d v="2023-10-20T00:00:00"/>
    <n v="2023"/>
    <s v="October"/>
    <x v="0"/>
    <x v="0"/>
    <n v="84"/>
    <n v="88"/>
    <n v="98"/>
    <n v="88"/>
    <n v="85"/>
    <n v="80"/>
    <n v="84"/>
    <n v="85"/>
    <n v="93"/>
    <n v="80"/>
    <n v="0.86499999999999999"/>
  </r>
  <r>
    <x v="27"/>
    <d v="2023-10-20T00:00:00"/>
    <n v="2023"/>
    <s v="October"/>
    <x v="1"/>
    <x v="1"/>
    <n v="98"/>
    <n v="81"/>
    <n v="94"/>
    <n v="83"/>
    <n v="81"/>
    <n v="100"/>
    <n v="89"/>
    <n v="96"/>
    <n v="87"/>
    <n v="89"/>
    <n v="0.89800000000000002"/>
  </r>
  <r>
    <x v="28"/>
    <d v="2023-10-20T00:00:00"/>
    <n v="2023"/>
    <s v="October"/>
    <x v="2"/>
    <x v="2"/>
    <n v="86"/>
    <n v="55"/>
    <n v="90"/>
    <n v="76"/>
    <n v="93"/>
    <n v="57"/>
    <n v="99"/>
    <n v="99"/>
    <n v="67"/>
    <n v="88"/>
    <n v="0.81"/>
  </r>
  <r>
    <x v="29"/>
    <d v="2023-10-20T00:00:00"/>
    <n v="2023"/>
    <s v="October"/>
    <x v="3"/>
    <x v="3"/>
    <n v="80"/>
    <n v="75"/>
    <n v="75"/>
    <n v="79"/>
    <n v="50"/>
    <n v="74"/>
    <n v="80"/>
    <n v="92"/>
    <n v="57"/>
    <n v="77"/>
    <n v="0.7390000000000001"/>
  </r>
  <r>
    <x v="0"/>
    <d v="2023-10-21T00:00:00"/>
    <n v="2023"/>
    <s v="October"/>
    <x v="0"/>
    <x v="0"/>
    <n v="90"/>
    <n v="98"/>
    <n v="94"/>
    <n v="91"/>
    <n v="93"/>
    <n v="92"/>
    <n v="93"/>
    <n v="88"/>
    <n v="89"/>
    <n v="83"/>
    <n v="0.91099999999999992"/>
  </r>
  <r>
    <x v="1"/>
    <d v="2023-10-21T00:00:00"/>
    <n v="2023"/>
    <s v="October"/>
    <x v="0"/>
    <x v="0"/>
    <n v="84"/>
    <n v="90"/>
    <n v="86"/>
    <n v="94"/>
    <n v="95"/>
    <n v="87"/>
    <n v="97"/>
    <n v="83"/>
    <n v="80"/>
    <n v="82"/>
    <n v="0.878"/>
  </r>
  <r>
    <x v="2"/>
    <d v="2023-10-21T00:00:00"/>
    <n v="2023"/>
    <s v="October"/>
    <x v="1"/>
    <x v="1"/>
    <n v="93"/>
    <n v="86"/>
    <n v="98"/>
    <n v="99"/>
    <n v="88"/>
    <n v="87"/>
    <n v="94"/>
    <n v="91"/>
    <n v="100"/>
    <n v="93"/>
    <n v="0.92900000000000005"/>
  </r>
  <r>
    <x v="3"/>
    <d v="2023-10-21T00:00:00"/>
    <n v="2023"/>
    <s v="October"/>
    <x v="2"/>
    <x v="2"/>
    <n v="68"/>
    <n v="84"/>
    <n v="61"/>
    <n v="69"/>
    <n v="73"/>
    <n v="88"/>
    <n v="75"/>
    <n v="84"/>
    <n v="93"/>
    <n v="70"/>
    <n v="0.76500000000000001"/>
  </r>
  <r>
    <x v="4"/>
    <d v="2023-10-21T00:00:00"/>
    <n v="2023"/>
    <s v="October"/>
    <x v="3"/>
    <x v="3"/>
    <n v="87"/>
    <n v="84"/>
    <n v="81"/>
    <n v="65"/>
    <n v="74"/>
    <n v="54"/>
    <n v="58"/>
    <n v="56"/>
    <n v="59"/>
    <n v="99"/>
    <n v="0.71700000000000008"/>
  </r>
  <r>
    <x v="5"/>
    <d v="2023-10-21T00:00:00"/>
    <n v="2023"/>
    <s v="October"/>
    <x v="2"/>
    <x v="4"/>
    <n v="85"/>
    <n v="96"/>
    <n v="99"/>
    <n v="82"/>
    <n v="87"/>
    <n v="84"/>
    <n v="80"/>
    <n v="94"/>
    <n v="91"/>
    <n v="99"/>
    <n v="0.89700000000000002"/>
  </r>
  <r>
    <x v="6"/>
    <d v="2023-10-21T00:00:00"/>
    <n v="2023"/>
    <s v="October"/>
    <x v="0"/>
    <x v="0"/>
    <n v="91"/>
    <n v="84"/>
    <n v="84"/>
    <n v="92"/>
    <n v="93"/>
    <n v="80"/>
    <n v="99"/>
    <n v="92"/>
    <n v="82"/>
    <n v="91"/>
    <n v="0.88800000000000001"/>
  </r>
  <r>
    <x v="7"/>
    <d v="2023-10-21T00:00:00"/>
    <n v="2023"/>
    <s v="October"/>
    <x v="1"/>
    <x v="1"/>
    <n v="84"/>
    <n v="100"/>
    <n v="91"/>
    <n v="89"/>
    <n v="98"/>
    <n v="92"/>
    <n v="88"/>
    <n v="92"/>
    <n v="86"/>
    <n v="90"/>
    <n v="0.91"/>
  </r>
  <r>
    <x v="8"/>
    <d v="2023-10-21T00:00:00"/>
    <n v="2023"/>
    <s v="October"/>
    <x v="2"/>
    <x v="2"/>
    <n v="73"/>
    <n v="65"/>
    <n v="85"/>
    <n v="59"/>
    <n v="53"/>
    <n v="79"/>
    <n v="55"/>
    <n v="82"/>
    <n v="64"/>
    <n v="93"/>
    <n v="0.70799999999999996"/>
  </r>
  <r>
    <x v="9"/>
    <d v="2023-10-21T00:00:00"/>
    <n v="2023"/>
    <s v="October"/>
    <x v="3"/>
    <x v="3"/>
    <n v="76"/>
    <n v="67"/>
    <n v="62"/>
    <n v="98"/>
    <n v="70"/>
    <n v="96"/>
    <n v="58"/>
    <n v="74"/>
    <n v="73"/>
    <n v="55"/>
    <n v="0.72900000000000009"/>
  </r>
  <r>
    <x v="10"/>
    <d v="2023-10-21T00:00:00"/>
    <n v="2023"/>
    <s v="October"/>
    <x v="0"/>
    <x v="0"/>
    <n v="92"/>
    <n v="82"/>
    <n v="85"/>
    <n v="98"/>
    <n v="80"/>
    <n v="83"/>
    <n v="92"/>
    <n v="100"/>
    <n v="100"/>
    <n v="93"/>
    <n v="0.90500000000000003"/>
  </r>
  <r>
    <x v="11"/>
    <d v="2023-10-21T00:00:00"/>
    <n v="2023"/>
    <s v="October"/>
    <x v="0"/>
    <x v="0"/>
    <n v="90"/>
    <n v="86"/>
    <n v="80"/>
    <n v="87"/>
    <n v="90"/>
    <n v="83"/>
    <n v="84"/>
    <n v="95"/>
    <n v="90"/>
    <n v="95"/>
    <n v="0.88"/>
  </r>
  <r>
    <x v="12"/>
    <d v="2023-10-21T00:00:00"/>
    <n v="2023"/>
    <s v="October"/>
    <x v="1"/>
    <x v="1"/>
    <n v="82"/>
    <n v="81"/>
    <n v="95"/>
    <n v="99"/>
    <n v="88"/>
    <n v="83"/>
    <n v="99"/>
    <n v="81"/>
    <n v="81"/>
    <n v="80"/>
    <n v="0.86900000000000011"/>
  </r>
  <r>
    <x v="13"/>
    <d v="2023-10-21T00:00:00"/>
    <n v="2023"/>
    <s v="October"/>
    <x v="0"/>
    <x v="0"/>
    <n v="77"/>
    <n v="72"/>
    <n v="52"/>
    <n v="88"/>
    <n v="79"/>
    <n v="59"/>
    <n v="90"/>
    <n v="75"/>
    <n v="52"/>
    <n v="56"/>
    <n v="0.7"/>
  </r>
  <r>
    <x v="14"/>
    <d v="2023-10-21T00:00:00"/>
    <n v="2023"/>
    <s v="October"/>
    <x v="3"/>
    <x v="3"/>
    <n v="92"/>
    <n v="74"/>
    <n v="89"/>
    <n v="88"/>
    <n v="80"/>
    <n v="91"/>
    <n v="97"/>
    <n v="82"/>
    <n v="51"/>
    <n v="92"/>
    <n v="0.83599999999999997"/>
  </r>
  <r>
    <x v="15"/>
    <d v="2023-10-21T00:00:00"/>
    <n v="2023"/>
    <s v="October"/>
    <x v="2"/>
    <x v="4"/>
    <n v="90"/>
    <n v="90"/>
    <n v="80"/>
    <n v="86"/>
    <n v="82"/>
    <n v="99"/>
    <n v="100"/>
    <n v="98"/>
    <n v="96"/>
    <n v="95"/>
    <n v="0.91599999999999993"/>
  </r>
  <r>
    <x v="16"/>
    <d v="2023-10-21T00:00:00"/>
    <n v="2023"/>
    <s v="October"/>
    <x v="0"/>
    <x v="0"/>
    <n v="100"/>
    <n v="88"/>
    <n v="96"/>
    <n v="86"/>
    <n v="94"/>
    <n v="93"/>
    <n v="87"/>
    <n v="83"/>
    <n v="93"/>
    <n v="80"/>
    <n v="0.9"/>
  </r>
  <r>
    <x v="17"/>
    <d v="2023-10-21T00:00:00"/>
    <n v="2023"/>
    <s v="October"/>
    <x v="1"/>
    <x v="1"/>
    <n v="82"/>
    <n v="92"/>
    <n v="92"/>
    <n v="94"/>
    <n v="93"/>
    <n v="81"/>
    <n v="100"/>
    <n v="85"/>
    <n v="86"/>
    <n v="86"/>
    <n v="0.8909999999999999"/>
  </r>
  <r>
    <x v="18"/>
    <d v="2023-10-21T00:00:00"/>
    <n v="2023"/>
    <s v="October"/>
    <x v="1"/>
    <x v="1"/>
    <n v="90"/>
    <n v="66"/>
    <n v="97"/>
    <n v="65"/>
    <n v="58"/>
    <n v="88"/>
    <n v="69"/>
    <n v="92"/>
    <n v="80"/>
    <n v="62"/>
    <n v="0.76700000000000002"/>
  </r>
  <r>
    <x v="19"/>
    <d v="2023-10-21T00:00:00"/>
    <n v="2023"/>
    <s v="October"/>
    <x v="3"/>
    <x v="3"/>
    <n v="52"/>
    <n v="68"/>
    <n v="56"/>
    <n v="70"/>
    <n v="56"/>
    <n v="73"/>
    <n v="63"/>
    <n v="59"/>
    <n v="57"/>
    <n v="88"/>
    <n v="0.64200000000000002"/>
  </r>
  <r>
    <x v="20"/>
    <d v="2023-10-21T00:00:00"/>
    <n v="2023"/>
    <s v="October"/>
    <x v="2"/>
    <x v="4"/>
    <n v="87"/>
    <n v="89"/>
    <n v="80"/>
    <n v="86"/>
    <n v="100"/>
    <n v="98"/>
    <n v="100"/>
    <n v="93"/>
    <n v="94"/>
    <n v="92"/>
    <n v="0.91900000000000004"/>
  </r>
  <r>
    <x v="21"/>
    <d v="2023-10-21T00:00:00"/>
    <n v="2023"/>
    <s v="October"/>
    <x v="0"/>
    <x v="0"/>
    <n v="89"/>
    <n v="81"/>
    <n v="80"/>
    <n v="99"/>
    <n v="98"/>
    <n v="91"/>
    <n v="99"/>
    <n v="80"/>
    <n v="91"/>
    <n v="89"/>
    <n v="0.89700000000000002"/>
  </r>
  <r>
    <x v="22"/>
    <d v="2023-10-21T00:00:00"/>
    <n v="2023"/>
    <s v="October"/>
    <x v="1"/>
    <x v="1"/>
    <n v="87"/>
    <n v="99"/>
    <n v="88"/>
    <n v="92"/>
    <n v="98"/>
    <n v="87"/>
    <n v="86"/>
    <n v="97"/>
    <n v="95"/>
    <n v="86"/>
    <n v="0.91500000000000004"/>
  </r>
  <r>
    <x v="23"/>
    <d v="2023-10-21T00:00:00"/>
    <n v="2023"/>
    <s v="October"/>
    <x v="2"/>
    <x v="2"/>
    <n v="95"/>
    <n v="100"/>
    <n v="59"/>
    <n v="73"/>
    <n v="80"/>
    <n v="85"/>
    <n v="100"/>
    <n v="56"/>
    <n v="58"/>
    <n v="76"/>
    <n v="0.78200000000000003"/>
  </r>
  <r>
    <x v="24"/>
    <d v="2023-10-21T00:00:00"/>
    <n v="2023"/>
    <s v="October"/>
    <x v="3"/>
    <x v="3"/>
    <n v="74"/>
    <n v="73"/>
    <n v="56"/>
    <n v="61"/>
    <n v="77"/>
    <n v="72"/>
    <n v="79"/>
    <n v="76"/>
    <n v="71"/>
    <n v="88"/>
    <n v="0.72699999999999998"/>
  </r>
  <r>
    <x v="25"/>
    <d v="2023-10-21T00:00:00"/>
    <n v="2023"/>
    <s v="October"/>
    <x v="1"/>
    <x v="1"/>
    <n v="92"/>
    <n v="93"/>
    <n v="100"/>
    <n v="87"/>
    <n v="81"/>
    <n v="99"/>
    <n v="92"/>
    <n v="82"/>
    <n v="100"/>
    <n v="94"/>
    <n v="0.92"/>
  </r>
  <r>
    <x v="26"/>
    <d v="2023-10-21T00:00:00"/>
    <n v="2023"/>
    <s v="October"/>
    <x v="0"/>
    <x v="0"/>
    <n v="99"/>
    <n v="89"/>
    <n v="96"/>
    <n v="91"/>
    <n v="98"/>
    <n v="99"/>
    <n v="95"/>
    <n v="95"/>
    <n v="99"/>
    <n v="82"/>
    <n v="0.94299999999999995"/>
  </r>
  <r>
    <x v="27"/>
    <d v="2023-10-21T00:00:00"/>
    <n v="2023"/>
    <s v="October"/>
    <x v="1"/>
    <x v="1"/>
    <n v="97"/>
    <n v="85"/>
    <n v="92"/>
    <n v="84"/>
    <n v="81"/>
    <n v="89"/>
    <n v="83"/>
    <n v="84"/>
    <n v="92"/>
    <n v="83"/>
    <n v="0.87"/>
  </r>
  <r>
    <x v="28"/>
    <d v="2023-10-21T00:00:00"/>
    <n v="2023"/>
    <s v="October"/>
    <x v="2"/>
    <x v="2"/>
    <n v="70"/>
    <n v="67"/>
    <n v="85"/>
    <n v="85"/>
    <n v="85"/>
    <n v="95"/>
    <n v="83"/>
    <n v="52"/>
    <n v="86"/>
    <n v="88"/>
    <n v="0.79599999999999993"/>
  </r>
  <r>
    <x v="29"/>
    <d v="2023-10-21T00:00:00"/>
    <n v="2023"/>
    <s v="October"/>
    <x v="3"/>
    <x v="3"/>
    <n v="88"/>
    <n v="96"/>
    <n v="59"/>
    <n v="53"/>
    <n v="73"/>
    <n v="77"/>
    <n v="72"/>
    <n v="92"/>
    <n v="54"/>
    <n v="77"/>
    <n v="0.74099999999999999"/>
  </r>
  <r>
    <x v="0"/>
    <d v="2023-10-22T00:00:00"/>
    <n v="2023"/>
    <s v="October"/>
    <x v="0"/>
    <x v="0"/>
    <n v="80"/>
    <n v="87"/>
    <n v="91"/>
    <n v="83"/>
    <n v="90"/>
    <n v="81"/>
    <n v="86"/>
    <n v="96"/>
    <n v="94"/>
    <n v="88"/>
    <n v="0.87599999999999989"/>
  </r>
  <r>
    <x v="1"/>
    <d v="2023-10-22T00:00:00"/>
    <n v="2023"/>
    <s v="October"/>
    <x v="0"/>
    <x v="0"/>
    <n v="87"/>
    <n v="81"/>
    <n v="87"/>
    <n v="95"/>
    <n v="90"/>
    <n v="90"/>
    <n v="89"/>
    <n v="94"/>
    <n v="99"/>
    <n v="93"/>
    <n v="0.90500000000000003"/>
  </r>
  <r>
    <x v="2"/>
    <d v="2023-10-22T00:00:00"/>
    <n v="2023"/>
    <s v="October"/>
    <x v="1"/>
    <x v="1"/>
    <n v="98"/>
    <n v="86"/>
    <n v="80"/>
    <n v="93"/>
    <n v="86"/>
    <n v="86"/>
    <n v="83"/>
    <n v="87"/>
    <n v="98"/>
    <n v="92"/>
    <n v="0.88900000000000001"/>
  </r>
  <r>
    <x v="3"/>
    <d v="2023-10-22T00:00:00"/>
    <n v="2023"/>
    <s v="October"/>
    <x v="2"/>
    <x v="2"/>
    <n v="65"/>
    <n v="58"/>
    <n v="66"/>
    <n v="52"/>
    <n v="54"/>
    <n v="64"/>
    <n v="76"/>
    <n v="82"/>
    <n v="81"/>
    <n v="91"/>
    <n v="0.68900000000000006"/>
  </r>
  <r>
    <x v="4"/>
    <d v="2023-10-22T00:00:00"/>
    <n v="2023"/>
    <s v="October"/>
    <x v="3"/>
    <x v="3"/>
    <n v="81"/>
    <n v="95"/>
    <n v="59"/>
    <n v="58"/>
    <n v="86"/>
    <n v="74"/>
    <n v="81"/>
    <n v="99"/>
    <n v="92"/>
    <n v="71"/>
    <n v="0.79599999999999993"/>
  </r>
  <r>
    <x v="5"/>
    <d v="2023-10-22T00:00:00"/>
    <n v="2023"/>
    <s v="October"/>
    <x v="2"/>
    <x v="4"/>
    <n v="99"/>
    <n v="81"/>
    <n v="93"/>
    <n v="86"/>
    <n v="96"/>
    <n v="91"/>
    <n v="89"/>
    <n v="96"/>
    <n v="94"/>
    <n v="98"/>
    <n v="0.92299999999999993"/>
  </r>
  <r>
    <x v="6"/>
    <d v="2023-10-22T00:00:00"/>
    <n v="2023"/>
    <s v="October"/>
    <x v="0"/>
    <x v="0"/>
    <n v="85"/>
    <n v="95"/>
    <n v="88"/>
    <n v="84"/>
    <n v="84"/>
    <n v="91"/>
    <n v="89"/>
    <n v="97"/>
    <n v="81"/>
    <n v="86"/>
    <n v="0.88"/>
  </r>
  <r>
    <x v="7"/>
    <d v="2023-10-22T00:00:00"/>
    <n v="2023"/>
    <s v="October"/>
    <x v="1"/>
    <x v="1"/>
    <n v="96"/>
    <n v="97"/>
    <n v="83"/>
    <n v="85"/>
    <n v="89"/>
    <n v="85"/>
    <n v="95"/>
    <n v="91"/>
    <n v="96"/>
    <n v="95"/>
    <n v="0.91200000000000003"/>
  </r>
  <r>
    <x v="8"/>
    <d v="2023-10-22T00:00:00"/>
    <n v="2023"/>
    <s v="October"/>
    <x v="2"/>
    <x v="2"/>
    <n v="88"/>
    <n v="67"/>
    <n v="71"/>
    <n v="62"/>
    <n v="90"/>
    <n v="75"/>
    <n v="88"/>
    <n v="51"/>
    <n v="69"/>
    <n v="62"/>
    <n v="0.72299999999999998"/>
  </r>
  <r>
    <x v="9"/>
    <d v="2023-10-22T00:00:00"/>
    <n v="2023"/>
    <s v="October"/>
    <x v="3"/>
    <x v="3"/>
    <n v="50"/>
    <n v="71"/>
    <n v="99"/>
    <n v="52"/>
    <n v="60"/>
    <n v="94"/>
    <n v="58"/>
    <n v="72"/>
    <n v="79"/>
    <n v="93"/>
    <n v="0.72799999999999998"/>
  </r>
  <r>
    <x v="10"/>
    <d v="2023-10-22T00:00:00"/>
    <n v="2023"/>
    <s v="October"/>
    <x v="0"/>
    <x v="0"/>
    <n v="94"/>
    <n v="89"/>
    <n v="87"/>
    <n v="84"/>
    <n v="81"/>
    <n v="99"/>
    <n v="100"/>
    <n v="92"/>
    <n v="88"/>
    <n v="96"/>
    <n v="0.91"/>
  </r>
  <r>
    <x v="11"/>
    <d v="2023-10-22T00:00:00"/>
    <n v="2023"/>
    <s v="October"/>
    <x v="0"/>
    <x v="0"/>
    <n v="98"/>
    <n v="84"/>
    <n v="80"/>
    <n v="82"/>
    <n v="100"/>
    <n v="84"/>
    <n v="85"/>
    <n v="95"/>
    <n v="96"/>
    <n v="100"/>
    <n v="0.90400000000000003"/>
  </r>
  <r>
    <x v="12"/>
    <d v="2023-10-22T00:00:00"/>
    <n v="2023"/>
    <s v="October"/>
    <x v="1"/>
    <x v="1"/>
    <n v="81"/>
    <n v="94"/>
    <n v="100"/>
    <n v="92"/>
    <n v="95"/>
    <n v="88"/>
    <n v="97"/>
    <n v="86"/>
    <n v="98"/>
    <n v="87"/>
    <n v="0.91799999999999993"/>
  </r>
  <r>
    <x v="13"/>
    <d v="2023-10-22T00:00:00"/>
    <n v="2023"/>
    <s v="October"/>
    <x v="0"/>
    <x v="0"/>
    <n v="78"/>
    <n v="50"/>
    <n v="78"/>
    <n v="86"/>
    <n v="79"/>
    <n v="79"/>
    <n v="90"/>
    <n v="65"/>
    <n v="76"/>
    <n v="62"/>
    <n v="0.74299999999999999"/>
  </r>
  <r>
    <x v="14"/>
    <d v="2023-10-22T00:00:00"/>
    <n v="2023"/>
    <s v="October"/>
    <x v="3"/>
    <x v="3"/>
    <n v="86"/>
    <n v="77"/>
    <n v="78"/>
    <n v="100"/>
    <n v="70"/>
    <n v="57"/>
    <n v="94"/>
    <n v="60"/>
    <n v="98"/>
    <n v="75"/>
    <n v="0.79500000000000004"/>
  </r>
  <r>
    <x v="15"/>
    <d v="2023-10-22T00:00:00"/>
    <n v="2023"/>
    <s v="October"/>
    <x v="2"/>
    <x v="4"/>
    <n v="91"/>
    <n v="95"/>
    <n v="92"/>
    <n v="99"/>
    <n v="82"/>
    <n v="98"/>
    <n v="92"/>
    <n v="87"/>
    <n v="81"/>
    <n v="82"/>
    <n v="0.89900000000000002"/>
  </r>
  <r>
    <x v="16"/>
    <d v="2023-10-22T00:00:00"/>
    <n v="2023"/>
    <s v="October"/>
    <x v="0"/>
    <x v="0"/>
    <n v="92"/>
    <n v="86"/>
    <n v="91"/>
    <n v="96"/>
    <n v="88"/>
    <n v="85"/>
    <n v="82"/>
    <n v="87"/>
    <n v="91"/>
    <n v="92"/>
    <n v="0.89"/>
  </r>
  <r>
    <x v="17"/>
    <d v="2023-10-22T00:00:00"/>
    <n v="2023"/>
    <s v="October"/>
    <x v="1"/>
    <x v="1"/>
    <n v="89"/>
    <n v="87"/>
    <n v="93"/>
    <n v="81"/>
    <n v="94"/>
    <n v="92"/>
    <n v="81"/>
    <n v="97"/>
    <n v="91"/>
    <n v="87"/>
    <n v="0.89200000000000002"/>
  </r>
  <r>
    <x v="18"/>
    <d v="2023-10-22T00:00:00"/>
    <n v="2023"/>
    <s v="October"/>
    <x v="1"/>
    <x v="1"/>
    <n v="53"/>
    <n v="70"/>
    <n v="75"/>
    <n v="68"/>
    <n v="97"/>
    <n v="60"/>
    <n v="100"/>
    <n v="66"/>
    <n v="84"/>
    <n v="67"/>
    <n v="0.74"/>
  </r>
  <r>
    <x v="19"/>
    <d v="2023-10-22T00:00:00"/>
    <n v="2023"/>
    <s v="October"/>
    <x v="3"/>
    <x v="3"/>
    <n v="91"/>
    <n v="86"/>
    <n v="62"/>
    <n v="51"/>
    <n v="72"/>
    <n v="62"/>
    <n v="54"/>
    <n v="79"/>
    <n v="50"/>
    <n v="50"/>
    <n v="0.65700000000000003"/>
  </r>
  <r>
    <x v="20"/>
    <d v="2023-10-22T00:00:00"/>
    <n v="2023"/>
    <s v="October"/>
    <x v="2"/>
    <x v="4"/>
    <n v="95"/>
    <n v="96"/>
    <n v="83"/>
    <n v="88"/>
    <n v="93"/>
    <n v="84"/>
    <n v="81"/>
    <n v="88"/>
    <n v="83"/>
    <n v="91"/>
    <n v="0.88200000000000001"/>
  </r>
  <r>
    <x v="21"/>
    <d v="2023-10-22T00:00:00"/>
    <n v="2023"/>
    <s v="October"/>
    <x v="0"/>
    <x v="0"/>
    <n v="83"/>
    <n v="95"/>
    <n v="82"/>
    <n v="94"/>
    <n v="89"/>
    <n v="91"/>
    <n v="83"/>
    <n v="90"/>
    <n v="93"/>
    <n v="100"/>
    <n v="0.9"/>
  </r>
  <r>
    <x v="22"/>
    <d v="2023-10-22T00:00:00"/>
    <n v="2023"/>
    <s v="October"/>
    <x v="1"/>
    <x v="1"/>
    <n v="93"/>
    <n v="91"/>
    <n v="82"/>
    <n v="100"/>
    <n v="81"/>
    <n v="80"/>
    <n v="98"/>
    <n v="90"/>
    <n v="100"/>
    <n v="96"/>
    <n v="0.91099999999999992"/>
  </r>
  <r>
    <x v="23"/>
    <d v="2023-10-22T00:00:00"/>
    <n v="2023"/>
    <s v="October"/>
    <x v="2"/>
    <x v="2"/>
    <n v="62"/>
    <n v="88"/>
    <n v="97"/>
    <n v="70"/>
    <n v="96"/>
    <n v="88"/>
    <n v="95"/>
    <n v="65"/>
    <n v="83"/>
    <n v="75"/>
    <n v="0.81900000000000006"/>
  </r>
  <r>
    <x v="24"/>
    <d v="2023-10-22T00:00:00"/>
    <n v="2023"/>
    <s v="October"/>
    <x v="3"/>
    <x v="3"/>
    <n v="83"/>
    <n v="82"/>
    <n v="79"/>
    <n v="51"/>
    <n v="80"/>
    <n v="84"/>
    <n v="91"/>
    <n v="71"/>
    <n v="78"/>
    <n v="61"/>
    <n v="0.76"/>
  </r>
  <r>
    <x v="25"/>
    <d v="2023-10-22T00:00:00"/>
    <n v="2023"/>
    <s v="October"/>
    <x v="1"/>
    <x v="1"/>
    <n v="85"/>
    <n v="85"/>
    <n v="93"/>
    <n v="91"/>
    <n v="94"/>
    <n v="91"/>
    <n v="81"/>
    <n v="94"/>
    <n v="94"/>
    <n v="96"/>
    <n v="0.90400000000000003"/>
  </r>
  <r>
    <x v="26"/>
    <d v="2023-10-22T00:00:00"/>
    <n v="2023"/>
    <s v="October"/>
    <x v="0"/>
    <x v="0"/>
    <n v="84"/>
    <n v="84"/>
    <n v="87"/>
    <n v="80"/>
    <n v="100"/>
    <n v="90"/>
    <n v="96"/>
    <n v="84"/>
    <n v="85"/>
    <n v="87"/>
    <n v="0.877"/>
  </r>
  <r>
    <x v="27"/>
    <d v="2023-10-22T00:00:00"/>
    <n v="2023"/>
    <s v="October"/>
    <x v="1"/>
    <x v="1"/>
    <n v="82"/>
    <n v="82"/>
    <n v="97"/>
    <n v="91"/>
    <n v="100"/>
    <n v="93"/>
    <n v="85"/>
    <n v="85"/>
    <n v="84"/>
    <n v="80"/>
    <n v="0.879"/>
  </r>
  <r>
    <x v="28"/>
    <d v="2023-10-22T00:00:00"/>
    <n v="2023"/>
    <s v="October"/>
    <x v="2"/>
    <x v="2"/>
    <n v="90"/>
    <n v="89"/>
    <n v="74"/>
    <n v="51"/>
    <n v="74"/>
    <n v="67"/>
    <n v="94"/>
    <n v="96"/>
    <n v="84"/>
    <n v="52"/>
    <n v="0.77099999999999991"/>
  </r>
  <r>
    <x v="29"/>
    <d v="2023-10-22T00:00:00"/>
    <n v="2023"/>
    <s v="October"/>
    <x v="3"/>
    <x v="3"/>
    <n v="58"/>
    <n v="86"/>
    <n v="76"/>
    <n v="78"/>
    <n v="78"/>
    <n v="52"/>
    <n v="94"/>
    <n v="86"/>
    <n v="70"/>
    <n v="52"/>
    <n v="0.73"/>
  </r>
  <r>
    <x v="0"/>
    <d v="2023-10-23T00:00:00"/>
    <n v="2023"/>
    <s v="October"/>
    <x v="0"/>
    <x v="0"/>
    <n v="93"/>
    <n v="88"/>
    <n v="84"/>
    <n v="88"/>
    <n v="89"/>
    <n v="87"/>
    <n v="91"/>
    <n v="90"/>
    <n v="92"/>
    <n v="86"/>
    <n v="0.88800000000000001"/>
  </r>
  <r>
    <x v="1"/>
    <d v="2023-10-23T00:00:00"/>
    <n v="2023"/>
    <s v="October"/>
    <x v="0"/>
    <x v="0"/>
    <n v="81"/>
    <n v="90"/>
    <n v="93"/>
    <n v="93"/>
    <n v="94"/>
    <n v="80"/>
    <n v="99"/>
    <n v="88"/>
    <n v="84"/>
    <n v="88"/>
    <n v="0.89"/>
  </r>
  <r>
    <x v="2"/>
    <d v="2023-10-23T00:00:00"/>
    <n v="2023"/>
    <s v="October"/>
    <x v="1"/>
    <x v="1"/>
    <n v="89"/>
    <n v="96"/>
    <n v="94"/>
    <n v="82"/>
    <n v="97"/>
    <n v="93"/>
    <n v="82"/>
    <n v="97"/>
    <n v="91"/>
    <n v="91"/>
    <n v="0.91200000000000003"/>
  </r>
  <r>
    <x v="3"/>
    <d v="2023-10-23T00:00:00"/>
    <n v="2023"/>
    <s v="October"/>
    <x v="2"/>
    <x v="2"/>
    <n v="99"/>
    <n v="82"/>
    <n v="89"/>
    <n v="98"/>
    <n v="65"/>
    <n v="51"/>
    <n v="77"/>
    <n v="82"/>
    <n v="84"/>
    <n v="61"/>
    <n v="0.78799999999999992"/>
  </r>
  <r>
    <x v="4"/>
    <d v="2023-10-23T00:00:00"/>
    <n v="2023"/>
    <s v="October"/>
    <x v="3"/>
    <x v="3"/>
    <n v="62"/>
    <n v="98"/>
    <n v="51"/>
    <n v="71"/>
    <n v="58"/>
    <n v="90"/>
    <n v="71"/>
    <n v="72"/>
    <n v="74"/>
    <n v="99"/>
    <n v="0.746"/>
  </r>
  <r>
    <x v="5"/>
    <d v="2023-10-23T00:00:00"/>
    <n v="2023"/>
    <s v="October"/>
    <x v="2"/>
    <x v="4"/>
    <n v="94"/>
    <n v="91"/>
    <n v="98"/>
    <n v="88"/>
    <n v="96"/>
    <n v="97"/>
    <n v="83"/>
    <n v="84"/>
    <n v="84"/>
    <n v="93"/>
    <n v="0.90799999999999992"/>
  </r>
  <r>
    <x v="6"/>
    <d v="2023-10-23T00:00:00"/>
    <n v="2023"/>
    <s v="October"/>
    <x v="0"/>
    <x v="0"/>
    <n v="93"/>
    <n v="98"/>
    <n v="89"/>
    <n v="84"/>
    <n v="92"/>
    <n v="94"/>
    <n v="88"/>
    <n v="97"/>
    <n v="92"/>
    <n v="80"/>
    <n v="0.90700000000000003"/>
  </r>
  <r>
    <x v="7"/>
    <d v="2023-10-23T00:00:00"/>
    <n v="2023"/>
    <s v="October"/>
    <x v="1"/>
    <x v="1"/>
    <n v="89"/>
    <n v="94"/>
    <n v="83"/>
    <n v="96"/>
    <n v="95"/>
    <n v="95"/>
    <n v="82"/>
    <n v="94"/>
    <n v="97"/>
    <n v="90"/>
    <n v="0.91500000000000004"/>
  </r>
  <r>
    <x v="8"/>
    <d v="2023-10-23T00:00:00"/>
    <n v="2023"/>
    <s v="October"/>
    <x v="2"/>
    <x v="2"/>
    <n v="67"/>
    <n v="92"/>
    <n v="67"/>
    <n v="63"/>
    <n v="77"/>
    <n v="86"/>
    <n v="80"/>
    <n v="56"/>
    <n v="91"/>
    <n v="98"/>
    <n v="0.77700000000000002"/>
  </r>
  <r>
    <x v="9"/>
    <d v="2023-10-23T00:00:00"/>
    <n v="2023"/>
    <s v="October"/>
    <x v="3"/>
    <x v="3"/>
    <n v="74"/>
    <n v="94"/>
    <n v="90"/>
    <n v="84"/>
    <n v="73"/>
    <n v="54"/>
    <n v="70"/>
    <n v="57"/>
    <n v="73"/>
    <n v="92"/>
    <n v="0.7609999999999999"/>
  </r>
  <r>
    <x v="10"/>
    <d v="2023-10-23T00:00:00"/>
    <n v="2023"/>
    <s v="October"/>
    <x v="0"/>
    <x v="0"/>
    <n v="92"/>
    <n v="88"/>
    <n v="89"/>
    <n v="97"/>
    <n v="98"/>
    <n v="91"/>
    <n v="85"/>
    <n v="89"/>
    <n v="93"/>
    <n v="84"/>
    <n v="0.90599999999999992"/>
  </r>
  <r>
    <x v="11"/>
    <d v="2023-10-23T00:00:00"/>
    <n v="2023"/>
    <s v="October"/>
    <x v="0"/>
    <x v="0"/>
    <n v="82"/>
    <n v="93"/>
    <n v="89"/>
    <n v="98"/>
    <n v="82"/>
    <n v="91"/>
    <n v="81"/>
    <n v="85"/>
    <n v="87"/>
    <n v="91"/>
    <n v="0.879"/>
  </r>
  <r>
    <x v="12"/>
    <d v="2023-10-23T00:00:00"/>
    <n v="2023"/>
    <s v="October"/>
    <x v="1"/>
    <x v="1"/>
    <n v="97"/>
    <n v="84"/>
    <n v="98"/>
    <n v="91"/>
    <n v="87"/>
    <n v="84"/>
    <n v="94"/>
    <n v="88"/>
    <n v="86"/>
    <n v="85"/>
    <n v="0.89400000000000002"/>
  </r>
  <r>
    <x v="13"/>
    <d v="2023-10-23T00:00:00"/>
    <n v="2023"/>
    <s v="October"/>
    <x v="0"/>
    <x v="0"/>
    <n v="85"/>
    <n v="66"/>
    <n v="99"/>
    <n v="81"/>
    <n v="76"/>
    <n v="73"/>
    <n v="79"/>
    <n v="81"/>
    <n v="97"/>
    <n v="64"/>
    <n v="0.80099999999999993"/>
  </r>
  <r>
    <x v="14"/>
    <d v="2023-10-23T00:00:00"/>
    <n v="2023"/>
    <s v="October"/>
    <x v="3"/>
    <x v="3"/>
    <n v="57"/>
    <n v="86"/>
    <n v="71"/>
    <n v="86"/>
    <n v="65"/>
    <n v="87"/>
    <n v="74"/>
    <n v="89"/>
    <n v="82"/>
    <n v="60"/>
    <n v="0.75700000000000001"/>
  </r>
  <r>
    <x v="15"/>
    <d v="2023-10-23T00:00:00"/>
    <n v="2023"/>
    <s v="October"/>
    <x v="2"/>
    <x v="4"/>
    <n v="83"/>
    <n v="86"/>
    <n v="93"/>
    <n v="92"/>
    <n v="83"/>
    <n v="84"/>
    <n v="81"/>
    <n v="96"/>
    <n v="92"/>
    <n v="89"/>
    <n v="0.879"/>
  </r>
  <r>
    <x v="16"/>
    <d v="2023-10-23T00:00:00"/>
    <n v="2023"/>
    <s v="October"/>
    <x v="0"/>
    <x v="0"/>
    <n v="96"/>
    <n v="89"/>
    <n v="86"/>
    <n v="99"/>
    <n v="93"/>
    <n v="83"/>
    <n v="86"/>
    <n v="80"/>
    <n v="83"/>
    <n v="81"/>
    <n v="0.87599999999999989"/>
  </r>
  <r>
    <x v="17"/>
    <d v="2023-10-23T00:00:00"/>
    <n v="2023"/>
    <s v="October"/>
    <x v="1"/>
    <x v="1"/>
    <n v="83"/>
    <n v="89"/>
    <n v="92"/>
    <n v="92"/>
    <n v="83"/>
    <n v="96"/>
    <n v="80"/>
    <n v="82"/>
    <n v="90"/>
    <n v="90"/>
    <n v="0.877"/>
  </r>
  <r>
    <x v="18"/>
    <d v="2023-10-23T00:00:00"/>
    <n v="2023"/>
    <s v="October"/>
    <x v="1"/>
    <x v="1"/>
    <n v="96"/>
    <n v="83"/>
    <n v="51"/>
    <n v="68"/>
    <n v="86"/>
    <n v="75"/>
    <n v="57"/>
    <n v="96"/>
    <n v="82"/>
    <n v="70"/>
    <n v="0.76400000000000001"/>
  </r>
  <r>
    <x v="19"/>
    <d v="2023-10-23T00:00:00"/>
    <n v="2023"/>
    <s v="October"/>
    <x v="3"/>
    <x v="3"/>
    <n v="56"/>
    <n v="84"/>
    <n v="87"/>
    <n v="85"/>
    <n v="90"/>
    <n v="64"/>
    <n v="82"/>
    <n v="86"/>
    <n v="100"/>
    <n v="57"/>
    <n v="0.79099999999999993"/>
  </r>
  <r>
    <x v="20"/>
    <d v="2023-10-23T00:00:00"/>
    <n v="2023"/>
    <s v="October"/>
    <x v="2"/>
    <x v="4"/>
    <n v="97"/>
    <n v="92"/>
    <n v="91"/>
    <n v="96"/>
    <n v="93"/>
    <n v="80"/>
    <n v="92"/>
    <n v="92"/>
    <n v="100"/>
    <n v="91"/>
    <n v="0.92400000000000004"/>
  </r>
  <r>
    <x v="21"/>
    <d v="2023-10-23T00:00:00"/>
    <n v="2023"/>
    <s v="October"/>
    <x v="0"/>
    <x v="0"/>
    <n v="88"/>
    <n v="91"/>
    <n v="93"/>
    <n v="89"/>
    <n v="91"/>
    <n v="88"/>
    <n v="85"/>
    <n v="85"/>
    <n v="97"/>
    <n v="90"/>
    <n v="0.89700000000000002"/>
  </r>
  <r>
    <x v="22"/>
    <d v="2023-10-23T00:00:00"/>
    <n v="2023"/>
    <s v="October"/>
    <x v="1"/>
    <x v="1"/>
    <n v="84"/>
    <n v="90"/>
    <n v="88"/>
    <n v="88"/>
    <n v="87"/>
    <n v="92"/>
    <n v="84"/>
    <n v="84"/>
    <n v="90"/>
    <n v="85"/>
    <n v="0.872"/>
  </r>
  <r>
    <x v="23"/>
    <d v="2023-10-23T00:00:00"/>
    <n v="2023"/>
    <s v="October"/>
    <x v="2"/>
    <x v="2"/>
    <n v="83"/>
    <n v="50"/>
    <n v="95"/>
    <n v="63"/>
    <n v="69"/>
    <n v="59"/>
    <n v="58"/>
    <n v="58"/>
    <n v="95"/>
    <n v="55"/>
    <n v="0.68500000000000005"/>
  </r>
  <r>
    <x v="24"/>
    <d v="2023-10-23T00:00:00"/>
    <n v="2023"/>
    <s v="October"/>
    <x v="3"/>
    <x v="3"/>
    <n v="67"/>
    <n v="65"/>
    <n v="85"/>
    <n v="82"/>
    <n v="76"/>
    <n v="60"/>
    <n v="84"/>
    <n v="95"/>
    <n v="72"/>
    <n v="54"/>
    <n v="0.74"/>
  </r>
  <r>
    <x v="25"/>
    <d v="2023-10-23T00:00:00"/>
    <n v="2023"/>
    <s v="October"/>
    <x v="1"/>
    <x v="1"/>
    <n v="85"/>
    <n v="91"/>
    <n v="82"/>
    <n v="96"/>
    <n v="80"/>
    <n v="89"/>
    <n v="88"/>
    <n v="99"/>
    <n v="88"/>
    <n v="96"/>
    <n v="0.89400000000000002"/>
  </r>
  <r>
    <x v="26"/>
    <d v="2023-10-23T00:00:00"/>
    <n v="2023"/>
    <s v="October"/>
    <x v="0"/>
    <x v="0"/>
    <n v="97"/>
    <n v="92"/>
    <n v="84"/>
    <n v="92"/>
    <n v="86"/>
    <n v="85"/>
    <n v="80"/>
    <n v="98"/>
    <n v="91"/>
    <n v="83"/>
    <n v="0.88800000000000001"/>
  </r>
  <r>
    <x v="27"/>
    <d v="2023-10-23T00:00:00"/>
    <n v="2023"/>
    <s v="October"/>
    <x v="1"/>
    <x v="1"/>
    <n v="99"/>
    <n v="95"/>
    <n v="91"/>
    <n v="98"/>
    <n v="88"/>
    <n v="81"/>
    <n v="95"/>
    <n v="88"/>
    <n v="96"/>
    <n v="89"/>
    <n v="0.92"/>
  </r>
  <r>
    <x v="28"/>
    <d v="2023-10-23T00:00:00"/>
    <n v="2023"/>
    <s v="October"/>
    <x v="2"/>
    <x v="2"/>
    <n v="77"/>
    <n v="72"/>
    <n v="67"/>
    <n v="50"/>
    <n v="81"/>
    <n v="76"/>
    <n v="94"/>
    <n v="64"/>
    <n v="66"/>
    <n v="67"/>
    <n v="0.71400000000000008"/>
  </r>
  <r>
    <x v="29"/>
    <d v="2023-10-23T00:00:00"/>
    <n v="2023"/>
    <s v="October"/>
    <x v="3"/>
    <x v="3"/>
    <n v="72"/>
    <n v="62"/>
    <n v="66"/>
    <n v="89"/>
    <n v="55"/>
    <n v="92"/>
    <n v="59"/>
    <n v="77"/>
    <n v="56"/>
    <n v="95"/>
    <n v="0.72299999999999998"/>
  </r>
  <r>
    <x v="0"/>
    <d v="2023-10-24T00:00:00"/>
    <n v="2023"/>
    <s v="October"/>
    <x v="0"/>
    <x v="0"/>
    <n v="86"/>
    <n v="99"/>
    <n v="98"/>
    <n v="93"/>
    <n v="91"/>
    <n v="98"/>
    <n v="91"/>
    <n v="97"/>
    <n v="84"/>
    <n v="84"/>
    <n v="0.92099999999999993"/>
  </r>
  <r>
    <x v="1"/>
    <d v="2023-10-24T00:00:00"/>
    <n v="2023"/>
    <s v="October"/>
    <x v="0"/>
    <x v="0"/>
    <n v="83"/>
    <n v="97"/>
    <n v="82"/>
    <n v="84"/>
    <n v="84"/>
    <n v="97"/>
    <n v="86"/>
    <n v="95"/>
    <n v="99"/>
    <n v="83"/>
    <n v="0.89"/>
  </r>
  <r>
    <x v="2"/>
    <d v="2023-10-24T00:00:00"/>
    <n v="2023"/>
    <s v="October"/>
    <x v="1"/>
    <x v="1"/>
    <n v="83"/>
    <n v="98"/>
    <n v="85"/>
    <n v="94"/>
    <n v="89"/>
    <n v="91"/>
    <n v="96"/>
    <n v="88"/>
    <n v="98"/>
    <n v="86"/>
    <n v="0.90799999999999992"/>
  </r>
  <r>
    <x v="3"/>
    <d v="2023-10-24T00:00:00"/>
    <n v="2023"/>
    <s v="October"/>
    <x v="2"/>
    <x v="2"/>
    <n v="62"/>
    <n v="78"/>
    <n v="84"/>
    <n v="81"/>
    <n v="96"/>
    <n v="60"/>
    <n v="61"/>
    <n v="77"/>
    <n v="56"/>
    <n v="76"/>
    <n v="0.73099999999999998"/>
  </r>
  <r>
    <x v="4"/>
    <d v="2023-10-24T00:00:00"/>
    <n v="2023"/>
    <s v="October"/>
    <x v="3"/>
    <x v="3"/>
    <n v="61"/>
    <n v="82"/>
    <n v="93"/>
    <n v="83"/>
    <n v="100"/>
    <n v="62"/>
    <n v="61"/>
    <n v="53"/>
    <n v="67"/>
    <n v="70"/>
    <n v="0.73199999999999998"/>
  </r>
  <r>
    <x v="5"/>
    <d v="2023-10-24T00:00:00"/>
    <n v="2023"/>
    <s v="October"/>
    <x v="2"/>
    <x v="4"/>
    <n v="85"/>
    <n v="99"/>
    <n v="91"/>
    <n v="86"/>
    <n v="89"/>
    <n v="99"/>
    <n v="90"/>
    <n v="83"/>
    <n v="84"/>
    <n v="92"/>
    <n v="0.89800000000000002"/>
  </r>
  <r>
    <x v="6"/>
    <d v="2023-10-24T00:00:00"/>
    <n v="2023"/>
    <s v="October"/>
    <x v="0"/>
    <x v="0"/>
    <n v="88"/>
    <n v="93"/>
    <n v="94"/>
    <n v="81"/>
    <n v="85"/>
    <n v="85"/>
    <n v="93"/>
    <n v="87"/>
    <n v="97"/>
    <n v="83"/>
    <n v="0.8859999999999999"/>
  </r>
  <r>
    <x v="7"/>
    <d v="2023-10-24T00:00:00"/>
    <n v="2023"/>
    <s v="October"/>
    <x v="1"/>
    <x v="1"/>
    <n v="88"/>
    <n v="84"/>
    <n v="88"/>
    <n v="80"/>
    <n v="98"/>
    <n v="80"/>
    <n v="87"/>
    <n v="81"/>
    <n v="100"/>
    <n v="93"/>
    <n v="0.879"/>
  </r>
  <r>
    <x v="8"/>
    <d v="2023-10-24T00:00:00"/>
    <n v="2023"/>
    <s v="October"/>
    <x v="2"/>
    <x v="2"/>
    <n v="78"/>
    <n v="70"/>
    <n v="100"/>
    <n v="54"/>
    <n v="87"/>
    <n v="61"/>
    <n v="67"/>
    <n v="91"/>
    <n v="75"/>
    <n v="71"/>
    <n v="0.754"/>
  </r>
  <r>
    <x v="9"/>
    <d v="2023-10-24T00:00:00"/>
    <n v="2023"/>
    <s v="October"/>
    <x v="3"/>
    <x v="3"/>
    <n v="62"/>
    <n v="53"/>
    <n v="93"/>
    <n v="50"/>
    <n v="58"/>
    <n v="61"/>
    <n v="88"/>
    <n v="61"/>
    <n v="60"/>
    <n v="68"/>
    <n v="0.65400000000000003"/>
  </r>
  <r>
    <x v="10"/>
    <d v="2023-10-24T00:00:00"/>
    <n v="2023"/>
    <s v="October"/>
    <x v="0"/>
    <x v="0"/>
    <n v="94"/>
    <n v="84"/>
    <n v="97"/>
    <n v="83"/>
    <n v="87"/>
    <n v="87"/>
    <n v="84"/>
    <n v="83"/>
    <n v="82"/>
    <n v="89"/>
    <n v="0.87"/>
  </r>
  <r>
    <x v="11"/>
    <d v="2023-10-24T00:00:00"/>
    <n v="2023"/>
    <s v="October"/>
    <x v="0"/>
    <x v="0"/>
    <n v="92"/>
    <n v="83"/>
    <n v="91"/>
    <n v="93"/>
    <n v="91"/>
    <n v="99"/>
    <n v="84"/>
    <n v="88"/>
    <n v="97"/>
    <n v="92"/>
    <n v="0.91"/>
  </r>
  <r>
    <x v="12"/>
    <d v="2023-10-24T00:00:00"/>
    <n v="2023"/>
    <s v="October"/>
    <x v="1"/>
    <x v="1"/>
    <n v="85"/>
    <n v="99"/>
    <n v="83"/>
    <n v="92"/>
    <n v="91"/>
    <n v="84"/>
    <n v="91"/>
    <n v="95"/>
    <n v="81"/>
    <n v="99"/>
    <n v="0.9"/>
  </r>
  <r>
    <x v="13"/>
    <d v="2023-10-24T00:00:00"/>
    <n v="2023"/>
    <s v="October"/>
    <x v="0"/>
    <x v="0"/>
    <n v="64"/>
    <n v="66"/>
    <n v="52"/>
    <n v="58"/>
    <n v="67"/>
    <n v="69"/>
    <n v="88"/>
    <n v="54"/>
    <n v="63"/>
    <n v="58"/>
    <n v="0.63900000000000001"/>
  </r>
  <r>
    <x v="14"/>
    <d v="2023-10-24T00:00:00"/>
    <n v="2023"/>
    <s v="October"/>
    <x v="3"/>
    <x v="3"/>
    <n v="53"/>
    <n v="84"/>
    <n v="71"/>
    <n v="62"/>
    <n v="98"/>
    <n v="61"/>
    <n v="84"/>
    <n v="71"/>
    <n v="67"/>
    <n v="92"/>
    <n v="0.74299999999999999"/>
  </r>
  <r>
    <x v="15"/>
    <d v="2023-10-24T00:00:00"/>
    <n v="2023"/>
    <s v="October"/>
    <x v="2"/>
    <x v="4"/>
    <n v="80"/>
    <n v="80"/>
    <n v="81"/>
    <n v="84"/>
    <n v="99"/>
    <n v="94"/>
    <n v="84"/>
    <n v="86"/>
    <n v="85"/>
    <n v="98"/>
    <n v="0.871"/>
  </r>
  <r>
    <x v="16"/>
    <d v="2023-10-24T00:00:00"/>
    <n v="2023"/>
    <s v="October"/>
    <x v="0"/>
    <x v="0"/>
    <n v="91"/>
    <n v="97"/>
    <n v="85"/>
    <n v="96"/>
    <n v="98"/>
    <n v="90"/>
    <n v="85"/>
    <n v="85"/>
    <n v="98"/>
    <n v="85"/>
    <n v="0.91"/>
  </r>
  <r>
    <x v="17"/>
    <d v="2023-10-24T00:00:00"/>
    <n v="2023"/>
    <s v="October"/>
    <x v="1"/>
    <x v="1"/>
    <n v="99"/>
    <n v="93"/>
    <n v="93"/>
    <n v="96"/>
    <n v="86"/>
    <n v="85"/>
    <n v="83"/>
    <n v="80"/>
    <n v="94"/>
    <n v="98"/>
    <n v="0.90700000000000003"/>
  </r>
  <r>
    <x v="18"/>
    <d v="2023-10-24T00:00:00"/>
    <n v="2023"/>
    <s v="October"/>
    <x v="1"/>
    <x v="1"/>
    <n v="70"/>
    <n v="81"/>
    <n v="55"/>
    <n v="80"/>
    <n v="72"/>
    <n v="51"/>
    <n v="71"/>
    <n v="81"/>
    <n v="58"/>
    <n v="58"/>
    <n v="0.67700000000000005"/>
  </r>
  <r>
    <x v="19"/>
    <d v="2023-10-24T00:00:00"/>
    <n v="2023"/>
    <s v="October"/>
    <x v="3"/>
    <x v="3"/>
    <n v="97"/>
    <n v="90"/>
    <n v="78"/>
    <n v="61"/>
    <n v="69"/>
    <n v="63"/>
    <n v="51"/>
    <n v="87"/>
    <n v="64"/>
    <n v="54"/>
    <n v="0.71400000000000008"/>
  </r>
  <r>
    <x v="20"/>
    <d v="2023-10-24T00:00:00"/>
    <n v="2023"/>
    <s v="October"/>
    <x v="2"/>
    <x v="4"/>
    <n v="93"/>
    <n v="84"/>
    <n v="93"/>
    <n v="98"/>
    <n v="93"/>
    <n v="93"/>
    <n v="89"/>
    <n v="82"/>
    <n v="94"/>
    <n v="87"/>
    <n v="0.90599999999999992"/>
  </r>
  <r>
    <x v="21"/>
    <d v="2023-10-24T00:00:00"/>
    <n v="2023"/>
    <s v="October"/>
    <x v="0"/>
    <x v="0"/>
    <n v="85"/>
    <n v="98"/>
    <n v="86"/>
    <n v="100"/>
    <n v="96"/>
    <n v="91"/>
    <n v="88"/>
    <n v="81"/>
    <n v="84"/>
    <n v="100"/>
    <n v="0.90900000000000003"/>
  </r>
  <r>
    <x v="22"/>
    <d v="2023-10-24T00:00:00"/>
    <n v="2023"/>
    <s v="October"/>
    <x v="1"/>
    <x v="1"/>
    <n v="81"/>
    <n v="80"/>
    <n v="93"/>
    <n v="98"/>
    <n v="85"/>
    <n v="86"/>
    <n v="93"/>
    <n v="100"/>
    <n v="84"/>
    <n v="94"/>
    <n v="0.89400000000000002"/>
  </r>
  <r>
    <x v="23"/>
    <d v="2023-10-24T00:00:00"/>
    <n v="2023"/>
    <s v="October"/>
    <x v="2"/>
    <x v="2"/>
    <n v="69"/>
    <n v="69"/>
    <n v="84"/>
    <n v="55"/>
    <n v="93"/>
    <n v="61"/>
    <n v="81"/>
    <n v="83"/>
    <n v="76"/>
    <n v="60"/>
    <n v="0.73099999999999998"/>
  </r>
  <r>
    <x v="24"/>
    <d v="2023-10-24T00:00:00"/>
    <n v="2023"/>
    <s v="October"/>
    <x v="3"/>
    <x v="3"/>
    <n v="95"/>
    <n v="97"/>
    <n v="81"/>
    <n v="87"/>
    <n v="67"/>
    <n v="52"/>
    <n v="92"/>
    <n v="86"/>
    <n v="77"/>
    <n v="81"/>
    <n v="0.81499999999999995"/>
  </r>
  <r>
    <x v="25"/>
    <d v="2023-10-24T00:00:00"/>
    <n v="2023"/>
    <s v="October"/>
    <x v="1"/>
    <x v="1"/>
    <n v="96"/>
    <n v="80"/>
    <n v="91"/>
    <n v="93"/>
    <n v="88"/>
    <n v="92"/>
    <n v="95"/>
    <n v="88"/>
    <n v="100"/>
    <n v="91"/>
    <n v="0.91400000000000003"/>
  </r>
  <r>
    <x v="26"/>
    <d v="2023-10-24T00:00:00"/>
    <n v="2023"/>
    <s v="October"/>
    <x v="0"/>
    <x v="0"/>
    <n v="98"/>
    <n v="96"/>
    <n v="96"/>
    <n v="95"/>
    <n v="89"/>
    <n v="84"/>
    <n v="90"/>
    <n v="83"/>
    <n v="82"/>
    <n v="97"/>
    <n v="0.91"/>
  </r>
  <r>
    <x v="27"/>
    <d v="2023-10-24T00:00:00"/>
    <n v="2023"/>
    <s v="October"/>
    <x v="1"/>
    <x v="1"/>
    <n v="100"/>
    <n v="93"/>
    <n v="84"/>
    <n v="92"/>
    <n v="80"/>
    <n v="80"/>
    <n v="87"/>
    <n v="84"/>
    <n v="81"/>
    <n v="92"/>
    <n v="0.873"/>
  </r>
  <r>
    <x v="28"/>
    <d v="2023-10-24T00:00:00"/>
    <n v="2023"/>
    <s v="October"/>
    <x v="2"/>
    <x v="2"/>
    <n v="69"/>
    <n v="81"/>
    <n v="86"/>
    <n v="51"/>
    <n v="64"/>
    <n v="52"/>
    <n v="56"/>
    <n v="87"/>
    <n v="82"/>
    <n v="91"/>
    <n v="0.71900000000000008"/>
  </r>
  <r>
    <x v="29"/>
    <d v="2023-10-24T00:00:00"/>
    <n v="2023"/>
    <s v="October"/>
    <x v="3"/>
    <x v="3"/>
    <n v="79"/>
    <n v="66"/>
    <n v="99"/>
    <n v="88"/>
    <n v="62"/>
    <n v="59"/>
    <n v="66"/>
    <n v="94"/>
    <n v="69"/>
    <n v="92"/>
    <n v="0.77400000000000002"/>
  </r>
  <r>
    <x v="0"/>
    <d v="2023-10-25T00:00:00"/>
    <n v="2023"/>
    <s v="October"/>
    <x v="0"/>
    <x v="0"/>
    <n v="94"/>
    <n v="82"/>
    <n v="93"/>
    <n v="86"/>
    <n v="96"/>
    <n v="83"/>
    <n v="84"/>
    <n v="86"/>
    <n v="90"/>
    <n v="95"/>
    <n v="0.88900000000000001"/>
  </r>
  <r>
    <x v="1"/>
    <d v="2023-10-25T00:00:00"/>
    <n v="2023"/>
    <s v="October"/>
    <x v="0"/>
    <x v="0"/>
    <n v="96"/>
    <n v="100"/>
    <n v="89"/>
    <n v="87"/>
    <n v="100"/>
    <n v="87"/>
    <n v="97"/>
    <n v="100"/>
    <n v="82"/>
    <n v="84"/>
    <n v="0.92200000000000004"/>
  </r>
  <r>
    <x v="2"/>
    <d v="2023-10-25T00:00:00"/>
    <n v="2023"/>
    <s v="October"/>
    <x v="1"/>
    <x v="1"/>
    <n v="90"/>
    <n v="95"/>
    <n v="94"/>
    <n v="92"/>
    <n v="94"/>
    <n v="80"/>
    <n v="83"/>
    <n v="88"/>
    <n v="80"/>
    <n v="85"/>
    <n v="0.88099999999999989"/>
  </r>
  <r>
    <x v="3"/>
    <d v="2023-10-25T00:00:00"/>
    <n v="2023"/>
    <s v="October"/>
    <x v="2"/>
    <x v="2"/>
    <n v="79"/>
    <n v="66"/>
    <n v="60"/>
    <n v="98"/>
    <n v="97"/>
    <n v="68"/>
    <n v="59"/>
    <n v="74"/>
    <n v="83"/>
    <n v="91"/>
    <n v="0.77500000000000002"/>
  </r>
  <r>
    <x v="4"/>
    <d v="2023-10-25T00:00:00"/>
    <n v="2023"/>
    <s v="October"/>
    <x v="3"/>
    <x v="3"/>
    <n v="56"/>
    <n v="98"/>
    <n v="90"/>
    <n v="63"/>
    <n v="97"/>
    <n v="86"/>
    <n v="83"/>
    <n v="89"/>
    <n v="72"/>
    <n v="63"/>
    <n v="0.79700000000000004"/>
  </r>
  <r>
    <x v="5"/>
    <d v="2023-10-25T00:00:00"/>
    <n v="2023"/>
    <s v="October"/>
    <x v="2"/>
    <x v="4"/>
    <n v="98"/>
    <n v="90"/>
    <n v="87"/>
    <n v="84"/>
    <n v="80"/>
    <n v="98"/>
    <n v="83"/>
    <n v="90"/>
    <n v="93"/>
    <n v="82"/>
    <n v="0.88500000000000001"/>
  </r>
  <r>
    <x v="6"/>
    <d v="2023-10-25T00:00:00"/>
    <n v="2023"/>
    <s v="October"/>
    <x v="0"/>
    <x v="0"/>
    <n v="84"/>
    <n v="90"/>
    <n v="88"/>
    <n v="82"/>
    <n v="99"/>
    <n v="91"/>
    <n v="94"/>
    <n v="83"/>
    <n v="82"/>
    <n v="95"/>
    <n v="0.88800000000000001"/>
  </r>
  <r>
    <x v="7"/>
    <d v="2023-10-25T00:00:00"/>
    <n v="2023"/>
    <s v="October"/>
    <x v="1"/>
    <x v="1"/>
    <n v="85"/>
    <n v="96"/>
    <n v="85"/>
    <n v="97"/>
    <n v="84"/>
    <n v="87"/>
    <n v="81"/>
    <n v="98"/>
    <n v="88"/>
    <n v="98"/>
    <n v="0.89900000000000002"/>
  </r>
  <r>
    <x v="8"/>
    <d v="2023-10-25T00:00:00"/>
    <n v="2023"/>
    <s v="October"/>
    <x v="2"/>
    <x v="2"/>
    <n v="56"/>
    <n v="58"/>
    <n v="58"/>
    <n v="89"/>
    <n v="65"/>
    <n v="59"/>
    <n v="53"/>
    <n v="54"/>
    <n v="99"/>
    <n v="82"/>
    <n v="0.67299999999999993"/>
  </r>
  <r>
    <x v="9"/>
    <d v="2023-10-25T00:00:00"/>
    <n v="2023"/>
    <s v="October"/>
    <x v="3"/>
    <x v="3"/>
    <n v="88"/>
    <n v="96"/>
    <n v="86"/>
    <n v="72"/>
    <n v="61"/>
    <n v="57"/>
    <n v="86"/>
    <n v="98"/>
    <n v="93"/>
    <n v="74"/>
    <n v="0.81099999999999994"/>
  </r>
  <r>
    <x v="10"/>
    <d v="2023-10-25T00:00:00"/>
    <n v="2023"/>
    <s v="October"/>
    <x v="0"/>
    <x v="0"/>
    <n v="91"/>
    <n v="97"/>
    <n v="86"/>
    <n v="89"/>
    <n v="86"/>
    <n v="89"/>
    <n v="94"/>
    <n v="84"/>
    <n v="91"/>
    <n v="96"/>
    <n v="0.90300000000000002"/>
  </r>
  <r>
    <x v="11"/>
    <d v="2023-10-25T00:00:00"/>
    <n v="2023"/>
    <s v="October"/>
    <x v="0"/>
    <x v="0"/>
    <n v="98"/>
    <n v="94"/>
    <n v="89"/>
    <n v="84"/>
    <n v="99"/>
    <n v="82"/>
    <n v="86"/>
    <n v="91"/>
    <n v="99"/>
    <n v="83"/>
    <n v="0.90500000000000003"/>
  </r>
  <r>
    <x v="12"/>
    <d v="2023-10-25T00:00:00"/>
    <n v="2023"/>
    <s v="October"/>
    <x v="1"/>
    <x v="1"/>
    <n v="81"/>
    <n v="96"/>
    <n v="81"/>
    <n v="94"/>
    <n v="99"/>
    <n v="81"/>
    <n v="90"/>
    <n v="86"/>
    <n v="84"/>
    <n v="87"/>
    <n v="0.879"/>
  </r>
  <r>
    <x v="13"/>
    <d v="2023-10-25T00:00:00"/>
    <n v="2023"/>
    <s v="October"/>
    <x v="0"/>
    <x v="0"/>
    <n v="67"/>
    <n v="62"/>
    <n v="50"/>
    <n v="60"/>
    <n v="58"/>
    <n v="98"/>
    <n v="90"/>
    <n v="99"/>
    <n v="55"/>
    <n v="94"/>
    <n v="0.73299999999999998"/>
  </r>
  <r>
    <x v="14"/>
    <d v="2023-10-25T00:00:00"/>
    <n v="2023"/>
    <s v="October"/>
    <x v="3"/>
    <x v="3"/>
    <n v="52"/>
    <n v="71"/>
    <n v="90"/>
    <n v="89"/>
    <n v="73"/>
    <n v="96"/>
    <n v="93"/>
    <n v="86"/>
    <n v="96"/>
    <n v="63"/>
    <n v="0.80900000000000005"/>
  </r>
  <r>
    <x v="15"/>
    <d v="2023-10-25T00:00:00"/>
    <n v="2023"/>
    <s v="October"/>
    <x v="2"/>
    <x v="4"/>
    <n v="87"/>
    <n v="96"/>
    <n v="81"/>
    <n v="95"/>
    <n v="81"/>
    <n v="94"/>
    <n v="97"/>
    <n v="89"/>
    <n v="95"/>
    <n v="94"/>
    <n v="0.90900000000000003"/>
  </r>
  <r>
    <x v="16"/>
    <d v="2023-10-25T00:00:00"/>
    <n v="2023"/>
    <s v="October"/>
    <x v="0"/>
    <x v="0"/>
    <n v="91"/>
    <n v="81"/>
    <n v="98"/>
    <n v="85"/>
    <n v="80"/>
    <n v="88"/>
    <n v="90"/>
    <n v="81"/>
    <n v="81"/>
    <n v="85"/>
    <n v="0.86"/>
  </r>
  <r>
    <x v="17"/>
    <d v="2023-10-25T00:00:00"/>
    <n v="2023"/>
    <s v="October"/>
    <x v="1"/>
    <x v="1"/>
    <n v="83"/>
    <n v="82"/>
    <n v="86"/>
    <n v="95"/>
    <n v="87"/>
    <n v="93"/>
    <n v="87"/>
    <n v="99"/>
    <n v="94"/>
    <n v="97"/>
    <n v="0.90300000000000002"/>
  </r>
  <r>
    <x v="18"/>
    <d v="2023-10-25T00:00:00"/>
    <n v="2023"/>
    <s v="October"/>
    <x v="1"/>
    <x v="1"/>
    <n v="52"/>
    <n v="84"/>
    <n v="70"/>
    <n v="63"/>
    <n v="84"/>
    <n v="96"/>
    <n v="64"/>
    <n v="70"/>
    <n v="79"/>
    <n v="51"/>
    <n v="0.71299999999999997"/>
  </r>
  <r>
    <x v="19"/>
    <d v="2023-10-25T00:00:00"/>
    <n v="2023"/>
    <s v="October"/>
    <x v="3"/>
    <x v="3"/>
    <n v="51"/>
    <n v="94"/>
    <n v="81"/>
    <n v="59"/>
    <n v="78"/>
    <n v="65"/>
    <n v="73"/>
    <n v="96"/>
    <n v="87"/>
    <n v="95"/>
    <n v="0.77900000000000003"/>
  </r>
  <r>
    <x v="20"/>
    <d v="2023-10-25T00:00:00"/>
    <n v="2023"/>
    <s v="October"/>
    <x v="2"/>
    <x v="4"/>
    <n v="98"/>
    <n v="100"/>
    <n v="93"/>
    <n v="85"/>
    <n v="87"/>
    <n v="85"/>
    <n v="98"/>
    <n v="91"/>
    <n v="82"/>
    <n v="97"/>
    <n v="0.91599999999999993"/>
  </r>
  <r>
    <x v="21"/>
    <d v="2023-10-25T00:00:00"/>
    <n v="2023"/>
    <s v="October"/>
    <x v="0"/>
    <x v="0"/>
    <n v="82"/>
    <n v="89"/>
    <n v="93"/>
    <n v="97"/>
    <n v="96"/>
    <n v="91"/>
    <n v="100"/>
    <n v="86"/>
    <n v="100"/>
    <n v="92"/>
    <n v="0.92599999999999993"/>
  </r>
  <r>
    <x v="22"/>
    <d v="2023-10-25T00:00:00"/>
    <n v="2023"/>
    <s v="October"/>
    <x v="1"/>
    <x v="1"/>
    <n v="84"/>
    <n v="86"/>
    <n v="87"/>
    <n v="83"/>
    <n v="81"/>
    <n v="100"/>
    <n v="100"/>
    <n v="98"/>
    <n v="98"/>
    <n v="82"/>
    <n v="0.89900000000000002"/>
  </r>
  <r>
    <x v="23"/>
    <d v="2023-10-25T00:00:00"/>
    <n v="2023"/>
    <s v="October"/>
    <x v="2"/>
    <x v="2"/>
    <n v="94"/>
    <n v="71"/>
    <n v="60"/>
    <n v="81"/>
    <n v="95"/>
    <n v="85"/>
    <n v="59"/>
    <n v="95"/>
    <n v="98"/>
    <n v="83"/>
    <n v="0.82099999999999995"/>
  </r>
  <r>
    <x v="24"/>
    <d v="2023-10-25T00:00:00"/>
    <n v="2023"/>
    <s v="October"/>
    <x v="3"/>
    <x v="3"/>
    <n v="67"/>
    <n v="94"/>
    <n v="51"/>
    <n v="72"/>
    <n v="83"/>
    <n v="84"/>
    <n v="67"/>
    <n v="99"/>
    <n v="78"/>
    <n v="80"/>
    <n v="0.77500000000000002"/>
  </r>
  <r>
    <x v="25"/>
    <d v="2023-10-25T00:00:00"/>
    <n v="2023"/>
    <s v="October"/>
    <x v="1"/>
    <x v="1"/>
    <n v="97"/>
    <n v="82"/>
    <n v="86"/>
    <n v="94"/>
    <n v="91"/>
    <n v="80"/>
    <n v="97"/>
    <n v="90"/>
    <n v="84"/>
    <n v="86"/>
    <n v="0.88700000000000001"/>
  </r>
  <r>
    <x v="26"/>
    <d v="2023-10-25T00:00:00"/>
    <n v="2023"/>
    <s v="October"/>
    <x v="0"/>
    <x v="0"/>
    <n v="94"/>
    <n v="95"/>
    <n v="93"/>
    <n v="91"/>
    <n v="88"/>
    <n v="81"/>
    <n v="99"/>
    <n v="99"/>
    <n v="97"/>
    <n v="92"/>
    <n v="0.92900000000000005"/>
  </r>
  <r>
    <x v="27"/>
    <d v="2023-10-25T00:00:00"/>
    <n v="2023"/>
    <s v="October"/>
    <x v="1"/>
    <x v="1"/>
    <n v="90"/>
    <n v="89"/>
    <n v="98"/>
    <n v="92"/>
    <n v="86"/>
    <n v="100"/>
    <n v="80"/>
    <n v="89"/>
    <n v="81"/>
    <n v="85"/>
    <n v="0.89"/>
  </r>
  <r>
    <x v="28"/>
    <d v="2023-10-25T00:00:00"/>
    <n v="2023"/>
    <s v="October"/>
    <x v="2"/>
    <x v="2"/>
    <n v="56"/>
    <n v="58"/>
    <n v="58"/>
    <n v="77"/>
    <n v="60"/>
    <n v="81"/>
    <n v="56"/>
    <n v="61"/>
    <n v="100"/>
    <n v="68"/>
    <n v="0.67500000000000004"/>
  </r>
  <r>
    <x v="29"/>
    <d v="2023-10-25T00:00:00"/>
    <n v="2023"/>
    <s v="October"/>
    <x v="3"/>
    <x v="3"/>
    <n v="57"/>
    <n v="51"/>
    <n v="96"/>
    <n v="81"/>
    <n v="62"/>
    <n v="64"/>
    <n v="54"/>
    <n v="98"/>
    <n v="80"/>
    <n v="84"/>
    <n v="0.72699999999999998"/>
  </r>
  <r>
    <x v="0"/>
    <d v="2023-10-26T00:00:00"/>
    <n v="2023"/>
    <s v="October"/>
    <x v="0"/>
    <x v="0"/>
    <n v="96"/>
    <n v="86"/>
    <n v="89"/>
    <n v="89"/>
    <n v="89"/>
    <n v="86"/>
    <n v="81"/>
    <n v="94"/>
    <n v="94"/>
    <n v="83"/>
    <n v="0.88700000000000001"/>
  </r>
  <r>
    <x v="1"/>
    <d v="2023-10-26T00:00:00"/>
    <n v="2023"/>
    <s v="October"/>
    <x v="0"/>
    <x v="0"/>
    <n v="88"/>
    <n v="100"/>
    <n v="91"/>
    <n v="83"/>
    <n v="82"/>
    <n v="87"/>
    <n v="81"/>
    <n v="93"/>
    <n v="86"/>
    <n v="84"/>
    <n v="0.875"/>
  </r>
  <r>
    <x v="2"/>
    <d v="2023-10-26T00:00:00"/>
    <n v="2023"/>
    <s v="October"/>
    <x v="1"/>
    <x v="1"/>
    <n v="91"/>
    <n v="97"/>
    <n v="86"/>
    <n v="81"/>
    <n v="83"/>
    <n v="91"/>
    <n v="94"/>
    <n v="99"/>
    <n v="86"/>
    <n v="83"/>
    <n v="0.8909999999999999"/>
  </r>
  <r>
    <x v="3"/>
    <d v="2023-10-26T00:00:00"/>
    <n v="2023"/>
    <s v="October"/>
    <x v="2"/>
    <x v="2"/>
    <n v="64"/>
    <n v="91"/>
    <n v="66"/>
    <n v="76"/>
    <n v="77"/>
    <n v="73"/>
    <n v="71"/>
    <n v="64"/>
    <n v="76"/>
    <n v="67"/>
    <n v="0.72499999999999998"/>
  </r>
  <r>
    <x v="4"/>
    <d v="2023-10-26T00:00:00"/>
    <n v="2023"/>
    <s v="October"/>
    <x v="3"/>
    <x v="3"/>
    <n v="74"/>
    <n v="97"/>
    <n v="80"/>
    <n v="99"/>
    <n v="67"/>
    <n v="60"/>
    <n v="66"/>
    <n v="50"/>
    <n v="92"/>
    <n v="96"/>
    <n v="0.78099999999999992"/>
  </r>
  <r>
    <x v="5"/>
    <d v="2023-10-26T00:00:00"/>
    <n v="2023"/>
    <s v="October"/>
    <x v="2"/>
    <x v="4"/>
    <n v="85"/>
    <n v="91"/>
    <n v="97"/>
    <n v="89"/>
    <n v="81"/>
    <n v="93"/>
    <n v="98"/>
    <n v="96"/>
    <n v="88"/>
    <n v="88"/>
    <n v="0.90599999999999992"/>
  </r>
  <r>
    <x v="6"/>
    <d v="2023-10-26T00:00:00"/>
    <n v="2023"/>
    <s v="October"/>
    <x v="0"/>
    <x v="0"/>
    <n v="87"/>
    <n v="91"/>
    <n v="96"/>
    <n v="100"/>
    <n v="87"/>
    <n v="100"/>
    <n v="80"/>
    <n v="92"/>
    <n v="89"/>
    <n v="86"/>
    <n v="0.90799999999999992"/>
  </r>
  <r>
    <x v="7"/>
    <d v="2023-10-26T00:00:00"/>
    <n v="2023"/>
    <s v="October"/>
    <x v="1"/>
    <x v="1"/>
    <n v="84"/>
    <n v="99"/>
    <n v="99"/>
    <n v="92"/>
    <n v="81"/>
    <n v="82"/>
    <n v="99"/>
    <n v="89"/>
    <n v="88"/>
    <n v="84"/>
    <n v="0.89700000000000002"/>
  </r>
  <r>
    <x v="8"/>
    <d v="2023-10-26T00:00:00"/>
    <n v="2023"/>
    <s v="October"/>
    <x v="2"/>
    <x v="2"/>
    <n v="94"/>
    <n v="97"/>
    <n v="99"/>
    <n v="99"/>
    <n v="65"/>
    <n v="54"/>
    <n v="53"/>
    <n v="92"/>
    <n v="91"/>
    <n v="73"/>
    <n v="0.81700000000000006"/>
  </r>
  <r>
    <x v="9"/>
    <d v="2023-10-26T00:00:00"/>
    <n v="2023"/>
    <s v="October"/>
    <x v="3"/>
    <x v="3"/>
    <n v="53"/>
    <n v="95"/>
    <n v="75"/>
    <n v="72"/>
    <n v="82"/>
    <n v="79"/>
    <n v="82"/>
    <n v="70"/>
    <n v="87"/>
    <n v="78"/>
    <n v="0.77300000000000002"/>
  </r>
  <r>
    <x v="10"/>
    <d v="2023-10-26T00:00:00"/>
    <n v="2023"/>
    <s v="October"/>
    <x v="0"/>
    <x v="0"/>
    <n v="93"/>
    <n v="90"/>
    <n v="98"/>
    <n v="82"/>
    <n v="93"/>
    <n v="94"/>
    <n v="81"/>
    <n v="87"/>
    <n v="83"/>
    <n v="94"/>
    <n v="0.89500000000000002"/>
  </r>
  <r>
    <x v="11"/>
    <d v="2023-10-26T00:00:00"/>
    <n v="2023"/>
    <s v="October"/>
    <x v="0"/>
    <x v="0"/>
    <n v="96"/>
    <n v="95"/>
    <n v="86"/>
    <n v="96"/>
    <n v="88"/>
    <n v="94"/>
    <n v="99"/>
    <n v="98"/>
    <n v="86"/>
    <n v="89"/>
    <n v="0.92700000000000005"/>
  </r>
  <r>
    <x v="12"/>
    <d v="2023-10-26T00:00:00"/>
    <n v="2023"/>
    <s v="October"/>
    <x v="1"/>
    <x v="1"/>
    <n v="90"/>
    <n v="98"/>
    <n v="84"/>
    <n v="96"/>
    <n v="85"/>
    <n v="87"/>
    <n v="91"/>
    <n v="93"/>
    <n v="94"/>
    <n v="82"/>
    <n v="0.9"/>
  </r>
  <r>
    <x v="13"/>
    <d v="2023-10-26T00:00:00"/>
    <n v="2023"/>
    <s v="October"/>
    <x v="0"/>
    <x v="0"/>
    <n v="54"/>
    <n v="89"/>
    <n v="71"/>
    <n v="66"/>
    <n v="54"/>
    <n v="96"/>
    <n v="93"/>
    <n v="85"/>
    <n v="53"/>
    <n v="98"/>
    <n v="0.75900000000000001"/>
  </r>
  <r>
    <x v="14"/>
    <d v="2023-10-26T00:00:00"/>
    <n v="2023"/>
    <s v="October"/>
    <x v="3"/>
    <x v="3"/>
    <n v="76"/>
    <n v="61"/>
    <n v="59"/>
    <n v="64"/>
    <n v="83"/>
    <n v="57"/>
    <n v="96"/>
    <n v="99"/>
    <n v="67"/>
    <n v="77"/>
    <n v="0.7390000000000001"/>
  </r>
  <r>
    <x v="15"/>
    <d v="2023-10-26T00:00:00"/>
    <n v="2023"/>
    <s v="October"/>
    <x v="2"/>
    <x v="4"/>
    <n v="86"/>
    <n v="92"/>
    <n v="85"/>
    <n v="82"/>
    <n v="88"/>
    <n v="82"/>
    <n v="91"/>
    <n v="99"/>
    <n v="97"/>
    <n v="89"/>
    <n v="0.8909999999999999"/>
  </r>
  <r>
    <x v="16"/>
    <d v="2023-10-26T00:00:00"/>
    <n v="2023"/>
    <s v="October"/>
    <x v="0"/>
    <x v="0"/>
    <n v="80"/>
    <n v="81"/>
    <n v="92"/>
    <n v="87"/>
    <n v="81"/>
    <n v="98"/>
    <n v="94"/>
    <n v="99"/>
    <n v="85"/>
    <n v="90"/>
    <n v="0.88700000000000001"/>
  </r>
  <r>
    <x v="17"/>
    <d v="2023-10-26T00:00:00"/>
    <n v="2023"/>
    <s v="October"/>
    <x v="1"/>
    <x v="1"/>
    <n v="83"/>
    <n v="97"/>
    <n v="84"/>
    <n v="100"/>
    <n v="85"/>
    <n v="89"/>
    <n v="85"/>
    <n v="98"/>
    <n v="85"/>
    <n v="97"/>
    <n v="0.90300000000000002"/>
  </r>
  <r>
    <x v="18"/>
    <d v="2023-10-26T00:00:00"/>
    <n v="2023"/>
    <s v="October"/>
    <x v="1"/>
    <x v="1"/>
    <n v="53"/>
    <n v="60"/>
    <n v="100"/>
    <n v="84"/>
    <n v="96"/>
    <n v="95"/>
    <n v="100"/>
    <n v="60"/>
    <n v="69"/>
    <n v="62"/>
    <n v="0.77900000000000003"/>
  </r>
  <r>
    <x v="19"/>
    <d v="2023-10-26T00:00:00"/>
    <n v="2023"/>
    <s v="October"/>
    <x v="3"/>
    <x v="3"/>
    <n v="99"/>
    <n v="65"/>
    <n v="56"/>
    <n v="59"/>
    <n v="87"/>
    <n v="61"/>
    <n v="97"/>
    <n v="78"/>
    <n v="81"/>
    <n v="51"/>
    <n v="0.7340000000000001"/>
  </r>
  <r>
    <x v="20"/>
    <d v="2023-10-26T00:00:00"/>
    <n v="2023"/>
    <s v="October"/>
    <x v="2"/>
    <x v="4"/>
    <n v="88"/>
    <n v="92"/>
    <n v="90"/>
    <n v="83"/>
    <n v="89"/>
    <n v="96"/>
    <n v="84"/>
    <n v="89"/>
    <n v="80"/>
    <n v="84"/>
    <n v="0.875"/>
  </r>
  <r>
    <x v="21"/>
    <d v="2023-10-26T00:00:00"/>
    <n v="2023"/>
    <s v="October"/>
    <x v="0"/>
    <x v="0"/>
    <n v="81"/>
    <n v="95"/>
    <n v="99"/>
    <n v="96"/>
    <n v="90"/>
    <n v="100"/>
    <n v="87"/>
    <n v="97"/>
    <n v="94"/>
    <n v="98"/>
    <n v="0.93700000000000006"/>
  </r>
  <r>
    <x v="22"/>
    <d v="2023-10-26T00:00:00"/>
    <n v="2023"/>
    <s v="October"/>
    <x v="1"/>
    <x v="1"/>
    <n v="95"/>
    <n v="94"/>
    <n v="91"/>
    <n v="82"/>
    <n v="86"/>
    <n v="84"/>
    <n v="97"/>
    <n v="89"/>
    <n v="93"/>
    <n v="82"/>
    <n v="0.89300000000000002"/>
  </r>
  <r>
    <x v="23"/>
    <d v="2023-10-26T00:00:00"/>
    <n v="2023"/>
    <s v="October"/>
    <x v="2"/>
    <x v="2"/>
    <n v="85"/>
    <n v="100"/>
    <n v="83"/>
    <n v="100"/>
    <n v="89"/>
    <n v="71"/>
    <n v="83"/>
    <n v="91"/>
    <n v="94"/>
    <n v="87"/>
    <n v="0.88300000000000001"/>
  </r>
  <r>
    <x v="24"/>
    <d v="2023-10-26T00:00:00"/>
    <n v="2023"/>
    <s v="October"/>
    <x v="3"/>
    <x v="3"/>
    <n v="66"/>
    <n v="69"/>
    <n v="68"/>
    <n v="83"/>
    <n v="65"/>
    <n v="53"/>
    <n v="51"/>
    <n v="78"/>
    <n v="89"/>
    <n v="73"/>
    <n v="0.69499999999999995"/>
  </r>
  <r>
    <x v="25"/>
    <d v="2023-10-26T00:00:00"/>
    <n v="2023"/>
    <s v="October"/>
    <x v="1"/>
    <x v="1"/>
    <n v="98"/>
    <n v="90"/>
    <n v="97"/>
    <n v="91"/>
    <n v="82"/>
    <n v="97"/>
    <n v="87"/>
    <n v="93"/>
    <n v="80"/>
    <n v="91"/>
    <n v="0.90599999999999992"/>
  </r>
  <r>
    <x v="26"/>
    <d v="2023-10-26T00:00:00"/>
    <n v="2023"/>
    <s v="October"/>
    <x v="0"/>
    <x v="0"/>
    <n v="100"/>
    <n v="85"/>
    <n v="97"/>
    <n v="86"/>
    <n v="100"/>
    <n v="100"/>
    <n v="80"/>
    <n v="100"/>
    <n v="83"/>
    <n v="80"/>
    <n v="0.91099999999999992"/>
  </r>
  <r>
    <x v="27"/>
    <d v="2023-10-26T00:00:00"/>
    <n v="2023"/>
    <s v="October"/>
    <x v="1"/>
    <x v="1"/>
    <n v="98"/>
    <n v="93"/>
    <n v="84"/>
    <n v="83"/>
    <n v="80"/>
    <n v="80"/>
    <n v="95"/>
    <n v="86"/>
    <n v="95"/>
    <n v="87"/>
    <n v="0.88099999999999989"/>
  </r>
  <r>
    <x v="28"/>
    <d v="2023-10-26T00:00:00"/>
    <n v="2023"/>
    <s v="October"/>
    <x v="2"/>
    <x v="2"/>
    <n v="60"/>
    <n v="75"/>
    <n v="83"/>
    <n v="69"/>
    <n v="61"/>
    <n v="85"/>
    <n v="58"/>
    <n v="90"/>
    <n v="59"/>
    <n v="96"/>
    <n v="0.73599999999999999"/>
  </r>
  <r>
    <x v="29"/>
    <d v="2023-10-26T00:00:00"/>
    <n v="2023"/>
    <s v="October"/>
    <x v="3"/>
    <x v="3"/>
    <n v="59"/>
    <n v="81"/>
    <n v="76"/>
    <n v="73"/>
    <n v="77"/>
    <n v="50"/>
    <n v="59"/>
    <n v="79"/>
    <n v="72"/>
    <n v="71"/>
    <n v="0.69700000000000006"/>
  </r>
  <r>
    <x v="0"/>
    <d v="2023-10-27T00:00:00"/>
    <n v="2023"/>
    <s v="October"/>
    <x v="0"/>
    <x v="0"/>
    <n v="97"/>
    <n v="98"/>
    <n v="87"/>
    <n v="80"/>
    <n v="97"/>
    <n v="81"/>
    <n v="99"/>
    <n v="92"/>
    <n v="90"/>
    <n v="82"/>
    <n v="0.90300000000000002"/>
  </r>
  <r>
    <x v="1"/>
    <d v="2023-10-27T00:00:00"/>
    <n v="2023"/>
    <s v="October"/>
    <x v="0"/>
    <x v="0"/>
    <n v="87"/>
    <n v="90"/>
    <n v="82"/>
    <n v="89"/>
    <n v="93"/>
    <n v="96"/>
    <n v="82"/>
    <n v="86"/>
    <n v="86"/>
    <n v="88"/>
    <n v="0.879"/>
  </r>
  <r>
    <x v="2"/>
    <d v="2023-10-27T00:00:00"/>
    <n v="2023"/>
    <s v="October"/>
    <x v="1"/>
    <x v="1"/>
    <n v="93"/>
    <n v="91"/>
    <n v="100"/>
    <n v="88"/>
    <n v="96"/>
    <n v="83"/>
    <n v="94"/>
    <n v="94"/>
    <n v="99"/>
    <n v="99"/>
    <n v="0.93700000000000006"/>
  </r>
  <r>
    <x v="3"/>
    <d v="2023-10-27T00:00:00"/>
    <n v="2023"/>
    <s v="October"/>
    <x v="2"/>
    <x v="2"/>
    <n v="94"/>
    <n v="66"/>
    <n v="56"/>
    <n v="64"/>
    <n v="51"/>
    <n v="98"/>
    <n v="58"/>
    <n v="92"/>
    <n v="63"/>
    <n v="70"/>
    <n v="0.71200000000000008"/>
  </r>
  <r>
    <x v="4"/>
    <d v="2023-10-27T00:00:00"/>
    <n v="2023"/>
    <s v="October"/>
    <x v="3"/>
    <x v="3"/>
    <n v="83"/>
    <n v="74"/>
    <n v="83"/>
    <n v="80"/>
    <n v="75"/>
    <n v="53"/>
    <n v="63"/>
    <n v="90"/>
    <n v="97"/>
    <n v="80"/>
    <n v="0.77800000000000002"/>
  </r>
  <r>
    <x v="5"/>
    <d v="2023-10-27T00:00:00"/>
    <n v="2023"/>
    <s v="October"/>
    <x v="2"/>
    <x v="4"/>
    <n v="86"/>
    <n v="100"/>
    <n v="85"/>
    <n v="93"/>
    <n v="80"/>
    <n v="92"/>
    <n v="92"/>
    <n v="96"/>
    <n v="92"/>
    <n v="81"/>
    <n v="0.89700000000000002"/>
  </r>
  <r>
    <x v="6"/>
    <d v="2023-10-27T00:00:00"/>
    <n v="2023"/>
    <s v="October"/>
    <x v="0"/>
    <x v="0"/>
    <n v="100"/>
    <n v="89"/>
    <n v="97"/>
    <n v="84"/>
    <n v="87"/>
    <n v="83"/>
    <n v="88"/>
    <n v="98"/>
    <n v="91"/>
    <n v="80"/>
    <n v="0.89700000000000002"/>
  </r>
  <r>
    <x v="7"/>
    <d v="2023-10-27T00:00:00"/>
    <n v="2023"/>
    <s v="October"/>
    <x v="1"/>
    <x v="1"/>
    <n v="93"/>
    <n v="81"/>
    <n v="81"/>
    <n v="99"/>
    <n v="92"/>
    <n v="84"/>
    <n v="84"/>
    <n v="98"/>
    <n v="90"/>
    <n v="85"/>
    <n v="0.88700000000000001"/>
  </r>
  <r>
    <x v="8"/>
    <d v="2023-10-27T00:00:00"/>
    <n v="2023"/>
    <s v="October"/>
    <x v="2"/>
    <x v="2"/>
    <n v="77"/>
    <n v="65"/>
    <n v="92"/>
    <n v="61"/>
    <n v="56"/>
    <n v="93"/>
    <n v="64"/>
    <n v="76"/>
    <n v="56"/>
    <n v="68"/>
    <n v="0.70799999999999996"/>
  </r>
  <r>
    <x v="9"/>
    <d v="2023-10-27T00:00:00"/>
    <n v="2023"/>
    <s v="October"/>
    <x v="3"/>
    <x v="3"/>
    <n v="92"/>
    <n v="73"/>
    <n v="53"/>
    <n v="61"/>
    <n v="60"/>
    <n v="92"/>
    <n v="83"/>
    <n v="60"/>
    <n v="78"/>
    <n v="86"/>
    <n v="0.73799999999999999"/>
  </r>
  <r>
    <x v="10"/>
    <d v="2023-10-27T00:00:00"/>
    <n v="2023"/>
    <s v="October"/>
    <x v="0"/>
    <x v="0"/>
    <n v="88"/>
    <n v="86"/>
    <n v="90"/>
    <n v="94"/>
    <n v="90"/>
    <n v="98"/>
    <n v="80"/>
    <n v="89"/>
    <n v="88"/>
    <n v="87"/>
    <n v="0.89"/>
  </r>
  <r>
    <x v="11"/>
    <d v="2023-10-27T00:00:00"/>
    <n v="2023"/>
    <s v="October"/>
    <x v="0"/>
    <x v="0"/>
    <n v="82"/>
    <n v="94"/>
    <n v="91"/>
    <n v="96"/>
    <n v="97"/>
    <n v="92"/>
    <n v="81"/>
    <n v="88"/>
    <n v="93"/>
    <n v="81"/>
    <n v="0.89500000000000002"/>
  </r>
  <r>
    <x v="12"/>
    <d v="2023-10-27T00:00:00"/>
    <n v="2023"/>
    <s v="October"/>
    <x v="1"/>
    <x v="1"/>
    <n v="90"/>
    <n v="97"/>
    <n v="89"/>
    <n v="81"/>
    <n v="89"/>
    <n v="96"/>
    <n v="90"/>
    <n v="96"/>
    <n v="91"/>
    <n v="81"/>
    <n v="0.9"/>
  </r>
  <r>
    <x v="13"/>
    <d v="2023-10-27T00:00:00"/>
    <n v="2023"/>
    <s v="October"/>
    <x v="0"/>
    <x v="0"/>
    <n v="84"/>
    <n v="65"/>
    <n v="55"/>
    <n v="96"/>
    <n v="57"/>
    <n v="57"/>
    <n v="99"/>
    <n v="70"/>
    <n v="66"/>
    <n v="54"/>
    <n v="0.70299999999999996"/>
  </r>
  <r>
    <x v="14"/>
    <d v="2023-10-27T00:00:00"/>
    <n v="2023"/>
    <s v="October"/>
    <x v="3"/>
    <x v="3"/>
    <n v="56"/>
    <n v="55"/>
    <n v="55"/>
    <n v="53"/>
    <n v="62"/>
    <n v="71"/>
    <n v="79"/>
    <n v="79"/>
    <n v="77"/>
    <n v="90"/>
    <n v="0.67700000000000005"/>
  </r>
  <r>
    <x v="15"/>
    <d v="2023-10-27T00:00:00"/>
    <n v="2023"/>
    <s v="October"/>
    <x v="2"/>
    <x v="4"/>
    <n v="86"/>
    <n v="98"/>
    <n v="99"/>
    <n v="97"/>
    <n v="86"/>
    <n v="94"/>
    <n v="92"/>
    <n v="83"/>
    <n v="83"/>
    <n v="97"/>
    <n v="0.91500000000000004"/>
  </r>
  <r>
    <x v="16"/>
    <d v="2023-10-27T00:00:00"/>
    <n v="2023"/>
    <s v="October"/>
    <x v="0"/>
    <x v="0"/>
    <n v="88"/>
    <n v="100"/>
    <n v="95"/>
    <n v="87"/>
    <n v="100"/>
    <n v="87"/>
    <n v="96"/>
    <n v="95"/>
    <n v="95"/>
    <n v="95"/>
    <n v="0.93799999999999994"/>
  </r>
  <r>
    <x v="17"/>
    <d v="2023-10-27T00:00:00"/>
    <n v="2023"/>
    <s v="October"/>
    <x v="1"/>
    <x v="1"/>
    <n v="81"/>
    <n v="95"/>
    <n v="93"/>
    <n v="94"/>
    <n v="91"/>
    <n v="99"/>
    <n v="86"/>
    <n v="88"/>
    <n v="89"/>
    <n v="93"/>
    <n v="0.90900000000000003"/>
  </r>
  <r>
    <x v="18"/>
    <d v="2023-10-27T00:00:00"/>
    <n v="2023"/>
    <s v="October"/>
    <x v="1"/>
    <x v="1"/>
    <n v="72"/>
    <n v="100"/>
    <n v="62"/>
    <n v="90"/>
    <n v="94"/>
    <n v="65"/>
    <n v="90"/>
    <n v="81"/>
    <n v="51"/>
    <n v="69"/>
    <n v="0.77400000000000002"/>
  </r>
  <r>
    <x v="19"/>
    <d v="2023-10-27T00:00:00"/>
    <n v="2023"/>
    <s v="October"/>
    <x v="3"/>
    <x v="3"/>
    <n v="63"/>
    <n v="74"/>
    <n v="78"/>
    <n v="53"/>
    <n v="85"/>
    <n v="77"/>
    <n v="66"/>
    <n v="64"/>
    <n v="93"/>
    <n v="51"/>
    <n v="0.70400000000000007"/>
  </r>
  <r>
    <x v="20"/>
    <d v="2023-10-27T00:00:00"/>
    <n v="2023"/>
    <s v="October"/>
    <x v="2"/>
    <x v="4"/>
    <n v="81"/>
    <n v="84"/>
    <n v="94"/>
    <n v="97"/>
    <n v="90"/>
    <n v="99"/>
    <n v="88"/>
    <n v="100"/>
    <n v="96"/>
    <n v="85"/>
    <n v="0.91400000000000003"/>
  </r>
  <r>
    <x v="21"/>
    <d v="2023-10-27T00:00:00"/>
    <n v="2023"/>
    <s v="October"/>
    <x v="0"/>
    <x v="0"/>
    <n v="84"/>
    <n v="84"/>
    <n v="94"/>
    <n v="92"/>
    <n v="88"/>
    <n v="86"/>
    <n v="81"/>
    <n v="96"/>
    <n v="87"/>
    <n v="92"/>
    <n v="0.88400000000000001"/>
  </r>
  <r>
    <x v="22"/>
    <d v="2023-10-27T00:00:00"/>
    <n v="2023"/>
    <s v="October"/>
    <x v="1"/>
    <x v="1"/>
    <n v="92"/>
    <n v="90"/>
    <n v="93"/>
    <n v="84"/>
    <n v="92"/>
    <n v="89"/>
    <n v="81"/>
    <n v="84"/>
    <n v="97"/>
    <n v="93"/>
    <n v="0.89500000000000002"/>
  </r>
  <r>
    <x v="23"/>
    <d v="2023-10-27T00:00:00"/>
    <n v="2023"/>
    <s v="October"/>
    <x v="2"/>
    <x v="2"/>
    <n v="62"/>
    <n v="74"/>
    <n v="58"/>
    <n v="61"/>
    <n v="75"/>
    <n v="51"/>
    <n v="72"/>
    <n v="51"/>
    <n v="79"/>
    <n v="60"/>
    <n v="0.64300000000000002"/>
  </r>
  <r>
    <x v="24"/>
    <d v="2023-10-27T00:00:00"/>
    <n v="2023"/>
    <s v="October"/>
    <x v="3"/>
    <x v="3"/>
    <n v="75"/>
    <n v="50"/>
    <n v="74"/>
    <n v="73"/>
    <n v="58"/>
    <n v="65"/>
    <n v="58"/>
    <n v="85"/>
    <n v="80"/>
    <n v="74"/>
    <n v="0.69200000000000006"/>
  </r>
  <r>
    <x v="25"/>
    <d v="2023-10-27T00:00:00"/>
    <n v="2023"/>
    <s v="October"/>
    <x v="1"/>
    <x v="1"/>
    <n v="86"/>
    <n v="81"/>
    <n v="86"/>
    <n v="93"/>
    <n v="95"/>
    <n v="82"/>
    <n v="85"/>
    <n v="93"/>
    <n v="83"/>
    <n v="89"/>
    <n v="0.873"/>
  </r>
  <r>
    <x v="26"/>
    <d v="2023-10-27T00:00:00"/>
    <n v="2023"/>
    <s v="October"/>
    <x v="0"/>
    <x v="0"/>
    <n v="93"/>
    <n v="87"/>
    <n v="82"/>
    <n v="94"/>
    <n v="95"/>
    <n v="97"/>
    <n v="85"/>
    <n v="83"/>
    <n v="83"/>
    <n v="97"/>
    <n v="0.89599999999999991"/>
  </r>
  <r>
    <x v="27"/>
    <d v="2023-10-27T00:00:00"/>
    <n v="2023"/>
    <s v="October"/>
    <x v="1"/>
    <x v="1"/>
    <n v="81"/>
    <n v="93"/>
    <n v="80"/>
    <n v="83"/>
    <n v="80"/>
    <n v="96"/>
    <n v="87"/>
    <n v="81"/>
    <n v="91"/>
    <n v="97"/>
    <n v="0.86900000000000011"/>
  </r>
  <r>
    <x v="28"/>
    <d v="2023-10-27T00:00:00"/>
    <n v="2023"/>
    <s v="October"/>
    <x v="2"/>
    <x v="2"/>
    <n v="67"/>
    <n v="71"/>
    <n v="55"/>
    <n v="63"/>
    <n v="63"/>
    <n v="62"/>
    <n v="84"/>
    <n v="79"/>
    <n v="94"/>
    <n v="88"/>
    <n v="0.72599999999999998"/>
  </r>
  <r>
    <x v="29"/>
    <d v="2023-10-27T00:00:00"/>
    <n v="2023"/>
    <s v="October"/>
    <x v="3"/>
    <x v="3"/>
    <n v="56"/>
    <n v="66"/>
    <n v="79"/>
    <n v="80"/>
    <n v="81"/>
    <n v="100"/>
    <n v="98"/>
    <n v="69"/>
    <n v="54"/>
    <n v="70"/>
    <n v="0.753"/>
  </r>
  <r>
    <x v="0"/>
    <d v="2023-10-28T00:00:00"/>
    <n v="2023"/>
    <s v="October"/>
    <x v="0"/>
    <x v="0"/>
    <n v="84"/>
    <n v="98"/>
    <n v="88"/>
    <n v="81"/>
    <n v="85"/>
    <n v="93"/>
    <n v="100"/>
    <n v="86"/>
    <n v="86"/>
    <n v="84"/>
    <n v="0.88500000000000001"/>
  </r>
  <r>
    <x v="1"/>
    <d v="2023-10-28T00:00:00"/>
    <n v="2023"/>
    <s v="October"/>
    <x v="0"/>
    <x v="0"/>
    <n v="91"/>
    <n v="81"/>
    <n v="80"/>
    <n v="94"/>
    <n v="91"/>
    <n v="80"/>
    <n v="100"/>
    <n v="88"/>
    <n v="92"/>
    <n v="86"/>
    <n v="0.88300000000000001"/>
  </r>
  <r>
    <x v="2"/>
    <d v="2023-10-28T00:00:00"/>
    <n v="2023"/>
    <s v="October"/>
    <x v="1"/>
    <x v="1"/>
    <n v="80"/>
    <n v="99"/>
    <n v="80"/>
    <n v="89"/>
    <n v="91"/>
    <n v="83"/>
    <n v="96"/>
    <n v="98"/>
    <n v="88"/>
    <n v="88"/>
    <n v="0.89200000000000002"/>
  </r>
  <r>
    <x v="3"/>
    <d v="2023-10-28T00:00:00"/>
    <n v="2023"/>
    <s v="October"/>
    <x v="2"/>
    <x v="2"/>
    <n v="89"/>
    <n v="84"/>
    <n v="62"/>
    <n v="74"/>
    <n v="62"/>
    <n v="65"/>
    <n v="99"/>
    <n v="97"/>
    <n v="76"/>
    <n v="56"/>
    <n v="0.76400000000000001"/>
  </r>
  <r>
    <x v="4"/>
    <d v="2023-10-28T00:00:00"/>
    <n v="2023"/>
    <s v="October"/>
    <x v="3"/>
    <x v="3"/>
    <n v="85"/>
    <n v="65"/>
    <n v="98"/>
    <n v="72"/>
    <n v="52"/>
    <n v="73"/>
    <n v="91"/>
    <n v="87"/>
    <n v="87"/>
    <n v="56"/>
    <n v="0.7659999999999999"/>
  </r>
  <r>
    <x v="5"/>
    <d v="2023-10-28T00:00:00"/>
    <n v="2023"/>
    <s v="October"/>
    <x v="2"/>
    <x v="4"/>
    <n v="81"/>
    <n v="90"/>
    <n v="94"/>
    <n v="94"/>
    <n v="86"/>
    <n v="87"/>
    <n v="100"/>
    <n v="89"/>
    <n v="95"/>
    <n v="99"/>
    <n v="0.91500000000000004"/>
  </r>
  <r>
    <x v="6"/>
    <d v="2023-10-28T00:00:00"/>
    <n v="2023"/>
    <s v="October"/>
    <x v="0"/>
    <x v="0"/>
    <n v="81"/>
    <n v="90"/>
    <n v="84"/>
    <n v="99"/>
    <n v="89"/>
    <n v="88"/>
    <n v="95"/>
    <n v="86"/>
    <n v="88"/>
    <n v="100"/>
    <n v="0.9"/>
  </r>
  <r>
    <x v="7"/>
    <d v="2023-10-28T00:00:00"/>
    <n v="2023"/>
    <s v="October"/>
    <x v="1"/>
    <x v="1"/>
    <n v="100"/>
    <n v="81"/>
    <n v="84"/>
    <n v="96"/>
    <n v="86"/>
    <n v="83"/>
    <n v="87"/>
    <n v="86"/>
    <n v="99"/>
    <n v="95"/>
    <n v="0.89700000000000002"/>
  </r>
  <r>
    <x v="8"/>
    <d v="2023-10-28T00:00:00"/>
    <n v="2023"/>
    <s v="October"/>
    <x v="2"/>
    <x v="2"/>
    <n v="84"/>
    <n v="53"/>
    <n v="84"/>
    <n v="84"/>
    <n v="51"/>
    <n v="98"/>
    <n v="82"/>
    <n v="80"/>
    <n v="90"/>
    <n v="59"/>
    <n v="0.76500000000000001"/>
  </r>
  <r>
    <x v="9"/>
    <d v="2023-10-28T00:00:00"/>
    <n v="2023"/>
    <s v="October"/>
    <x v="3"/>
    <x v="3"/>
    <n v="85"/>
    <n v="73"/>
    <n v="77"/>
    <n v="77"/>
    <n v="97"/>
    <n v="68"/>
    <n v="54"/>
    <n v="87"/>
    <n v="77"/>
    <n v="66"/>
    <n v="0.7609999999999999"/>
  </r>
  <r>
    <x v="10"/>
    <d v="2023-10-28T00:00:00"/>
    <n v="2023"/>
    <s v="October"/>
    <x v="0"/>
    <x v="0"/>
    <n v="95"/>
    <n v="91"/>
    <n v="96"/>
    <n v="95"/>
    <n v="98"/>
    <n v="81"/>
    <n v="96"/>
    <n v="89"/>
    <n v="99"/>
    <n v="96"/>
    <n v="0.93599999999999994"/>
  </r>
  <r>
    <x v="11"/>
    <d v="2023-10-28T00:00:00"/>
    <n v="2023"/>
    <s v="October"/>
    <x v="0"/>
    <x v="0"/>
    <n v="100"/>
    <n v="97"/>
    <n v="82"/>
    <n v="90"/>
    <n v="82"/>
    <n v="96"/>
    <n v="83"/>
    <n v="88"/>
    <n v="91"/>
    <n v="83"/>
    <n v="0.89200000000000002"/>
  </r>
  <r>
    <x v="12"/>
    <d v="2023-10-28T00:00:00"/>
    <n v="2023"/>
    <s v="October"/>
    <x v="1"/>
    <x v="1"/>
    <n v="100"/>
    <n v="84"/>
    <n v="84"/>
    <n v="95"/>
    <n v="89"/>
    <n v="90"/>
    <n v="88"/>
    <n v="86"/>
    <n v="86"/>
    <n v="81"/>
    <n v="0.88300000000000001"/>
  </r>
  <r>
    <x v="13"/>
    <d v="2023-10-28T00:00:00"/>
    <n v="2023"/>
    <s v="October"/>
    <x v="0"/>
    <x v="0"/>
    <n v="65"/>
    <n v="83"/>
    <n v="87"/>
    <n v="98"/>
    <n v="79"/>
    <n v="58"/>
    <n v="53"/>
    <n v="87"/>
    <n v="57"/>
    <n v="99"/>
    <n v="0.7659999999999999"/>
  </r>
  <r>
    <x v="14"/>
    <d v="2023-10-28T00:00:00"/>
    <n v="2023"/>
    <s v="October"/>
    <x v="3"/>
    <x v="3"/>
    <n v="94"/>
    <n v="100"/>
    <n v="86"/>
    <n v="81"/>
    <n v="55"/>
    <n v="90"/>
    <n v="56"/>
    <n v="77"/>
    <n v="87"/>
    <n v="91"/>
    <n v="0.81700000000000006"/>
  </r>
  <r>
    <x v="15"/>
    <d v="2023-10-28T00:00:00"/>
    <n v="2023"/>
    <s v="October"/>
    <x v="2"/>
    <x v="4"/>
    <n v="85"/>
    <n v="92"/>
    <n v="93"/>
    <n v="93"/>
    <n v="89"/>
    <n v="86"/>
    <n v="81"/>
    <n v="93"/>
    <n v="86"/>
    <n v="93"/>
    <n v="0.8909999999999999"/>
  </r>
  <r>
    <x v="16"/>
    <d v="2023-10-28T00:00:00"/>
    <n v="2023"/>
    <s v="October"/>
    <x v="0"/>
    <x v="0"/>
    <n v="89"/>
    <n v="86"/>
    <n v="99"/>
    <n v="95"/>
    <n v="97"/>
    <n v="98"/>
    <n v="91"/>
    <n v="94"/>
    <n v="91"/>
    <n v="99"/>
    <n v="0.93900000000000006"/>
  </r>
  <r>
    <x v="17"/>
    <d v="2023-10-28T00:00:00"/>
    <n v="2023"/>
    <s v="October"/>
    <x v="1"/>
    <x v="1"/>
    <n v="95"/>
    <n v="92"/>
    <n v="96"/>
    <n v="98"/>
    <n v="100"/>
    <n v="100"/>
    <n v="89"/>
    <n v="89"/>
    <n v="88"/>
    <n v="99"/>
    <n v="0.94599999999999995"/>
  </r>
  <r>
    <x v="18"/>
    <d v="2023-10-28T00:00:00"/>
    <n v="2023"/>
    <s v="October"/>
    <x v="1"/>
    <x v="1"/>
    <n v="60"/>
    <n v="92"/>
    <n v="69"/>
    <n v="81"/>
    <n v="86"/>
    <n v="59"/>
    <n v="51"/>
    <n v="79"/>
    <n v="55"/>
    <n v="79"/>
    <n v="0.71099999999999997"/>
  </r>
  <r>
    <x v="19"/>
    <d v="2023-10-28T00:00:00"/>
    <n v="2023"/>
    <s v="October"/>
    <x v="3"/>
    <x v="3"/>
    <n v="50"/>
    <n v="79"/>
    <n v="52"/>
    <n v="88"/>
    <n v="50"/>
    <n v="77"/>
    <n v="100"/>
    <n v="72"/>
    <n v="65"/>
    <n v="76"/>
    <n v="0.70900000000000007"/>
  </r>
  <r>
    <x v="20"/>
    <d v="2023-10-28T00:00:00"/>
    <n v="2023"/>
    <s v="October"/>
    <x v="2"/>
    <x v="4"/>
    <n v="92"/>
    <n v="80"/>
    <n v="97"/>
    <n v="81"/>
    <n v="89"/>
    <n v="97"/>
    <n v="97"/>
    <n v="92"/>
    <n v="99"/>
    <n v="85"/>
    <n v="0.90900000000000003"/>
  </r>
  <r>
    <x v="21"/>
    <d v="2023-10-28T00:00:00"/>
    <n v="2023"/>
    <s v="October"/>
    <x v="0"/>
    <x v="0"/>
    <n v="95"/>
    <n v="96"/>
    <n v="84"/>
    <n v="83"/>
    <n v="86"/>
    <n v="90"/>
    <n v="90"/>
    <n v="96"/>
    <n v="98"/>
    <n v="94"/>
    <n v="0.91200000000000003"/>
  </r>
  <r>
    <x v="22"/>
    <d v="2023-10-28T00:00:00"/>
    <n v="2023"/>
    <s v="October"/>
    <x v="1"/>
    <x v="1"/>
    <n v="92"/>
    <n v="95"/>
    <n v="80"/>
    <n v="99"/>
    <n v="99"/>
    <n v="95"/>
    <n v="91"/>
    <n v="89"/>
    <n v="87"/>
    <n v="84"/>
    <n v="0.91099999999999992"/>
  </r>
  <r>
    <x v="23"/>
    <d v="2023-10-28T00:00:00"/>
    <n v="2023"/>
    <s v="October"/>
    <x v="2"/>
    <x v="2"/>
    <n v="96"/>
    <n v="85"/>
    <n v="97"/>
    <n v="87"/>
    <n v="76"/>
    <n v="97"/>
    <n v="68"/>
    <n v="98"/>
    <n v="88"/>
    <n v="64"/>
    <n v="0.85599999999999998"/>
  </r>
  <r>
    <x v="24"/>
    <d v="2023-10-28T00:00:00"/>
    <n v="2023"/>
    <s v="October"/>
    <x v="3"/>
    <x v="3"/>
    <n v="62"/>
    <n v="92"/>
    <n v="59"/>
    <n v="96"/>
    <n v="72"/>
    <n v="93"/>
    <n v="91"/>
    <n v="66"/>
    <n v="73"/>
    <n v="54"/>
    <n v="0.75800000000000001"/>
  </r>
  <r>
    <x v="25"/>
    <d v="2023-10-28T00:00:00"/>
    <n v="2023"/>
    <s v="October"/>
    <x v="1"/>
    <x v="1"/>
    <n v="87"/>
    <n v="81"/>
    <n v="99"/>
    <n v="95"/>
    <n v="92"/>
    <n v="100"/>
    <n v="92"/>
    <n v="91"/>
    <n v="87"/>
    <n v="96"/>
    <n v="0.92"/>
  </r>
  <r>
    <x v="26"/>
    <d v="2023-10-28T00:00:00"/>
    <n v="2023"/>
    <s v="October"/>
    <x v="0"/>
    <x v="0"/>
    <n v="80"/>
    <n v="88"/>
    <n v="96"/>
    <n v="84"/>
    <n v="83"/>
    <n v="83"/>
    <n v="90"/>
    <n v="96"/>
    <n v="90"/>
    <n v="85"/>
    <n v="0.875"/>
  </r>
  <r>
    <x v="27"/>
    <d v="2023-10-28T00:00:00"/>
    <n v="2023"/>
    <s v="October"/>
    <x v="1"/>
    <x v="1"/>
    <n v="95"/>
    <n v="83"/>
    <n v="84"/>
    <n v="95"/>
    <n v="98"/>
    <n v="89"/>
    <n v="93"/>
    <n v="82"/>
    <n v="80"/>
    <n v="90"/>
    <n v="0.88900000000000001"/>
  </r>
  <r>
    <x v="28"/>
    <d v="2023-10-28T00:00:00"/>
    <n v="2023"/>
    <s v="October"/>
    <x v="2"/>
    <x v="2"/>
    <n v="99"/>
    <n v="50"/>
    <n v="87"/>
    <n v="78"/>
    <n v="81"/>
    <n v="50"/>
    <n v="84"/>
    <n v="75"/>
    <n v="80"/>
    <n v="83"/>
    <n v="0.76700000000000002"/>
  </r>
  <r>
    <x v="29"/>
    <d v="2023-10-28T00:00:00"/>
    <n v="2023"/>
    <s v="October"/>
    <x v="3"/>
    <x v="3"/>
    <n v="79"/>
    <n v="88"/>
    <n v="63"/>
    <n v="54"/>
    <n v="75"/>
    <n v="88"/>
    <n v="74"/>
    <n v="85"/>
    <n v="65"/>
    <n v="64"/>
    <n v="0.73499999999999999"/>
  </r>
  <r>
    <x v="0"/>
    <d v="2023-10-29T00:00:00"/>
    <n v="2023"/>
    <s v="October"/>
    <x v="0"/>
    <x v="0"/>
    <n v="86"/>
    <n v="82"/>
    <n v="85"/>
    <n v="80"/>
    <n v="97"/>
    <n v="93"/>
    <n v="92"/>
    <n v="89"/>
    <n v="98"/>
    <n v="100"/>
    <n v="0.90200000000000002"/>
  </r>
  <r>
    <x v="1"/>
    <d v="2023-10-29T00:00:00"/>
    <n v="2023"/>
    <s v="October"/>
    <x v="0"/>
    <x v="0"/>
    <n v="95"/>
    <n v="90"/>
    <n v="82"/>
    <n v="86"/>
    <n v="84"/>
    <n v="88"/>
    <n v="99"/>
    <n v="93"/>
    <n v="97"/>
    <n v="88"/>
    <n v="0.90200000000000002"/>
  </r>
  <r>
    <x v="2"/>
    <d v="2023-10-29T00:00:00"/>
    <n v="2023"/>
    <s v="October"/>
    <x v="1"/>
    <x v="1"/>
    <n v="96"/>
    <n v="98"/>
    <n v="80"/>
    <n v="84"/>
    <n v="89"/>
    <n v="81"/>
    <n v="93"/>
    <n v="86"/>
    <n v="88"/>
    <n v="92"/>
    <n v="0.88700000000000001"/>
  </r>
  <r>
    <x v="3"/>
    <d v="2023-10-29T00:00:00"/>
    <n v="2023"/>
    <s v="October"/>
    <x v="2"/>
    <x v="2"/>
    <n v="79"/>
    <n v="52"/>
    <n v="53"/>
    <n v="74"/>
    <n v="67"/>
    <n v="95"/>
    <n v="79"/>
    <n v="79"/>
    <n v="64"/>
    <n v="78"/>
    <n v="0.72"/>
  </r>
  <r>
    <x v="4"/>
    <d v="2023-10-29T00:00:00"/>
    <n v="2023"/>
    <s v="October"/>
    <x v="3"/>
    <x v="3"/>
    <n v="62"/>
    <n v="79"/>
    <n v="52"/>
    <n v="72"/>
    <n v="69"/>
    <n v="50"/>
    <n v="71"/>
    <n v="56"/>
    <n v="77"/>
    <n v="63"/>
    <n v="0.65099999999999991"/>
  </r>
  <r>
    <x v="5"/>
    <d v="2023-10-29T00:00:00"/>
    <n v="2023"/>
    <s v="October"/>
    <x v="2"/>
    <x v="4"/>
    <n v="100"/>
    <n v="95"/>
    <n v="98"/>
    <n v="85"/>
    <n v="81"/>
    <n v="84"/>
    <n v="100"/>
    <n v="100"/>
    <n v="94"/>
    <n v="90"/>
    <n v="0.92700000000000005"/>
  </r>
  <r>
    <x v="6"/>
    <d v="2023-10-29T00:00:00"/>
    <n v="2023"/>
    <s v="October"/>
    <x v="0"/>
    <x v="0"/>
    <n v="93"/>
    <n v="99"/>
    <n v="93"/>
    <n v="96"/>
    <n v="83"/>
    <n v="84"/>
    <n v="83"/>
    <n v="97"/>
    <n v="100"/>
    <n v="80"/>
    <n v="0.90799999999999992"/>
  </r>
  <r>
    <x v="7"/>
    <d v="2023-10-29T00:00:00"/>
    <n v="2023"/>
    <s v="October"/>
    <x v="1"/>
    <x v="1"/>
    <n v="94"/>
    <n v="80"/>
    <n v="81"/>
    <n v="92"/>
    <n v="93"/>
    <n v="87"/>
    <n v="96"/>
    <n v="95"/>
    <n v="90"/>
    <n v="84"/>
    <n v="0.89200000000000002"/>
  </r>
  <r>
    <x v="8"/>
    <d v="2023-10-29T00:00:00"/>
    <n v="2023"/>
    <s v="October"/>
    <x v="2"/>
    <x v="2"/>
    <n v="55"/>
    <n v="82"/>
    <n v="57"/>
    <n v="66"/>
    <n v="55"/>
    <n v="71"/>
    <n v="100"/>
    <n v="79"/>
    <n v="98"/>
    <n v="69"/>
    <n v="0.73199999999999998"/>
  </r>
  <r>
    <x v="9"/>
    <d v="2023-10-29T00:00:00"/>
    <n v="2023"/>
    <s v="October"/>
    <x v="3"/>
    <x v="3"/>
    <n v="69"/>
    <n v="53"/>
    <n v="100"/>
    <n v="94"/>
    <n v="60"/>
    <n v="67"/>
    <n v="96"/>
    <n v="63"/>
    <n v="76"/>
    <n v="74"/>
    <n v="0.752"/>
  </r>
  <r>
    <x v="10"/>
    <d v="2023-10-29T00:00:00"/>
    <n v="2023"/>
    <s v="October"/>
    <x v="0"/>
    <x v="0"/>
    <n v="96"/>
    <n v="93"/>
    <n v="83"/>
    <n v="93"/>
    <n v="84"/>
    <n v="85"/>
    <n v="83"/>
    <n v="99"/>
    <n v="88"/>
    <n v="98"/>
    <n v="0.90200000000000002"/>
  </r>
  <r>
    <x v="11"/>
    <d v="2023-10-29T00:00:00"/>
    <n v="2023"/>
    <s v="October"/>
    <x v="0"/>
    <x v="0"/>
    <n v="80"/>
    <n v="99"/>
    <n v="82"/>
    <n v="87"/>
    <n v="100"/>
    <n v="88"/>
    <n v="100"/>
    <n v="99"/>
    <n v="80"/>
    <n v="90"/>
    <n v="0.90500000000000003"/>
  </r>
  <r>
    <x v="12"/>
    <d v="2023-10-29T00:00:00"/>
    <n v="2023"/>
    <s v="October"/>
    <x v="1"/>
    <x v="1"/>
    <n v="88"/>
    <n v="83"/>
    <n v="85"/>
    <n v="90"/>
    <n v="92"/>
    <n v="95"/>
    <n v="93"/>
    <n v="94"/>
    <n v="100"/>
    <n v="96"/>
    <n v="0.91599999999999993"/>
  </r>
  <r>
    <x v="13"/>
    <d v="2023-10-29T00:00:00"/>
    <n v="2023"/>
    <s v="October"/>
    <x v="0"/>
    <x v="0"/>
    <n v="72"/>
    <n v="93"/>
    <n v="58"/>
    <n v="91"/>
    <n v="68"/>
    <n v="95"/>
    <n v="93"/>
    <n v="61"/>
    <n v="50"/>
    <n v="73"/>
    <n v="0.754"/>
  </r>
  <r>
    <x v="14"/>
    <d v="2023-10-29T00:00:00"/>
    <n v="2023"/>
    <s v="October"/>
    <x v="3"/>
    <x v="3"/>
    <n v="75"/>
    <n v="85"/>
    <n v="96"/>
    <n v="85"/>
    <n v="84"/>
    <n v="61"/>
    <n v="50"/>
    <n v="91"/>
    <n v="60"/>
    <n v="94"/>
    <n v="0.78099999999999992"/>
  </r>
  <r>
    <x v="15"/>
    <d v="2023-10-29T00:00:00"/>
    <n v="2023"/>
    <s v="October"/>
    <x v="2"/>
    <x v="4"/>
    <n v="90"/>
    <n v="80"/>
    <n v="85"/>
    <n v="100"/>
    <n v="98"/>
    <n v="83"/>
    <n v="87"/>
    <n v="81"/>
    <n v="88"/>
    <n v="87"/>
    <n v="0.879"/>
  </r>
  <r>
    <x v="16"/>
    <d v="2023-10-29T00:00:00"/>
    <n v="2023"/>
    <s v="October"/>
    <x v="0"/>
    <x v="0"/>
    <n v="86"/>
    <n v="96"/>
    <n v="87"/>
    <n v="90"/>
    <n v="94"/>
    <n v="84"/>
    <n v="99"/>
    <n v="86"/>
    <n v="83"/>
    <n v="100"/>
    <n v="0.90500000000000003"/>
  </r>
  <r>
    <x v="17"/>
    <d v="2023-10-29T00:00:00"/>
    <n v="2023"/>
    <s v="October"/>
    <x v="1"/>
    <x v="1"/>
    <n v="95"/>
    <n v="88"/>
    <n v="99"/>
    <n v="91"/>
    <n v="92"/>
    <n v="92"/>
    <n v="92"/>
    <n v="81"/>
    <n v="95"/>
    <n v="85"/>
    <n v="0.91"/>
  </r>
  <r>
    <x v="18"/>
    <d v="2023-10-29T00:00:00"/>
    <n v="2023"/>
    <s v="October"/>
    <x v="1"/>
    <x v="1"/>
    <n v="91"/>
    <n v="68"/>
    <n v="98"/>
    <n v="80"/>
    <n v="66"/>
    <n v="70"/>
    <n v="60"/>
    <n v="81"/>
    <n v="71"/>
    <n v="53"/>
    <n v="0.73799999999999999"/>
  </r>
  <r>
    <x v="19"/>
    <d v="2023-10-29T00:00:00"/>
    <n v="2023"/>
    <s v="October"/>
    <x v="3"/>
    <x v="3"/>
    <n v="80"/>
    <n v="69"/>
    <n v="54"/>
    <n v="55"/>
    <n v="81"/>
    <n v="70"/>
    <n v="83"/>
    <n v="57"/>
    <n v="84"/>
    <n v="82"/>
    <n v="0.71499999999999997"/>
  </r>
  <r>
    <x v="20"/>
    <d v="2023-10-29T00:00:00"/>
    <n v="2023"/>
    <s v="October"/>
    <x v="2"/>
    <x v="4"/>
    <n v="83"/>
    <n v="84"/>
    <n v="96"/>
    <n v="82"/>
    <n v="84"/>
    <n v="83"/>
    <n v="93"/>
    <n v="80"/>
    <n v="93"/>
    <n v="87"/>
    <n v="0.86499999999999999"/>
  </r>
  <r>
    <x v="21"/>
    <d v="2023-10-29T00:00:00"/>
    <n v="2023"/>
    <s v="October"/>
    <x v="0"/>
    <x v="0"/>
    <n v="94"/>
    <n v="94"/>
    <n v="81"/>
    <n v="97"/>
    <n v="85"/>
    <n v="97"/>
    <n v="99"/>
    <n v="84"/>
    <n v="94"/>
    <n v="98"/>
    <n v="0.92299999999999993"/>
  </r>
  <r>
    <x v="22"/>
    <d v="2023-10-29T00:00:00"/>
    <n v="2023"/>
    <s v="October"/>
    <x v="1"/>
    <x v="1"/>
    <n v="100"/>
    <n v="100"/>
    <n v="91"/>
    <n v="89"/>
    <n v="100"/>
    <n v="91"/>
    <n v="98"/>
    <n v="92"/>
    <n v="80"/>
    <n v="94"/>
    <n v="0.93500000000000005"/>
  </r>
  <r>
    <x v="23"/>
    <d v="2023-10-29T00:00:00"/>
    <n v="2023"/>
    <s v="October"/>
    <x v="2"/>
    <x v="2"/>
    <n v="59"/>
    <n v="86"/>
    <n v="82"/>
    <n v="97"/>
    <n v="91"/>
    <n v="73"/>
    <n v="80"/>
    <n v="87"/>
    <n v="62"/>
    <n v="85"/>
    <n v="0.80200000000000005"/>
  </r>
  <r>
    <x v="24"/>
    <d v="2023-10-29T00:00:00"/>
    <n v="2023"/>
    <s v="October"/>
    <x v="3"/>
    <x v="3"/>
    <n v="69"/>
    <n v="66"/>
    <n v="85"/>
    <n v="92"/>
    <n v="99"/>
    <n v="52"/>
    <n v="99"/>
    <n v="87"/>
    <n v="51"/>
    <n v="79"/>
    <n v="0.77900000000000003"/>
  </r>
  <r>
    <x v="25"/>
    <d v="2023-10-29T00:00:00"/>
    <n v="2023"/>
    <s v="October"/>
    <x v="1"/>
    <x v="1"/>
    <n v="85"/>
    <n v="86"/>
    <n v="89"/>
    <n v="96"/>
    <n v="95"/>
    <n v="93"/>
    <n v="86"/>
    <n v="99"/>
    <n v="90"/>
    <n v="93"/>
    <n v="0.91200000000000003"/>
  </r>
  <r>
    <x v="26"/>
    <d v="2023-10-29T00:00:00"/>
    <n v="2023"/>
    <s v="October"/>
    <x v="0"/>
    <x v="0"/>
    <n v="83"/>
    <n v="93"/>
    <n v="92"/>
    <n v="93"/>
    <n v="90"/>
    <n v="86"/>
    <n v="95"/>
    <n v="81"/>
    <n v="83"/>
    <n v="93"/>
    <n v="0.88900000000000001"/>
  </r>
  <r>
    <x v="27"/>
    <d v="2023-10-29T00:00:00"/>
    <n v="2023"/>
    <s v="October"/>
    <x v="1"/>
    <x v="1"/>
    <n v="80"/>
    <n v="85"/>
    <n v="98"/>
    <n v="82"/>
    <n v="89"/>
    <n v="100"/>
    <n v="90"/>
    <n v="88"/>
    <n v="96"/>
    <n v="94"/>
    <n v="0.90200000000000002"/>
  </r>
  <r>
    <x v="28"/>
    <d v="2023-10-29T00:00:00"/>
    <n v="2023"/>
    <s v="October"/>
    <x v="2"/>
    <x v="2"/>
    <n v="57"/>
    <n v="53"/>
    <n v="75"/>
    <n v="90"/>
    <n v="88"/>
    <n v="78"/>
    <n v="65"/>
    <n v="100"/>
    <n v="98"/>
    <n v="55"/>
    <n v="0.75900000000000001"/>
  </r>
  <r>
    <x v="29"/>
    <d v="2023-10-29T00:00:00"/>
    <n v="2023"/>
    <s v="October"/>
    <x v="3"/>
    <x v="3"/>
    <n v="58"/>
    <n v="89"/>
    <n v="70"/>
    <n v="51"/>
    <n v="74"/>
    <n v="58"/>
    <n v="60"/>
    <n v="82"/>
    <n v="99"/>
    <n v="60"/>
    <n v="0.70099999999999996"/>
  </r>
  <r>
    <x v="0"/>
    <d v="2023-10-30T00:00:00"/>
    <n v="2023"/>
    <s v="October"/>
    <x v="0"/>
    <x v="0"/>
    <n v="89"/>
    <n v="94"/>
    <n v="85"/>
    <n v="87"/>
    <n v="82"/>
    <n v="85"/>
    <n v="88"/>
    <n v="98"/>
    <n v="88"/>
    <n v="97"/>
    <n v="0.89300000000000002"/>
  </r>
  <r>
    <x v="1"/>
    <d v="2023-10-30T00:00:00"/>
    <n v="2023"/>
    <s v="October"/>
    <x v="0"/>
    <x v="0"/>
    <n v="82"/>
    <n v="86"/>
    <n v="99"/>
    <n v="85"/>
    <n v="95"/>
    <n v="84"/>
    <n v="87"/>
    <n v="90"/>
    <n v="85"/>
    <n v="92"/>
    <n v="0.88500000000000001"/>
  </r>
  <r>
    <x v="2"/>
    <d v="2023-10-30T00:00:00"/>
    <n v="2023"/>
    <s v="October"/>
    <x v="1"/>
    <x v="1"/>
    <n v="97"/>
    <n v="93"/>
    <n v="94"/>
    <n v="81"/>
    <n v="88"/>
    <n v="93"/>
    <n v="85"/>
    <n v="99"/>
    <n v="93"/>
    <n v="99"/>
    <n v="0.92200000000000004"/>
  </r>
  <r>
    <x v="3"/>
    <d v="2023-10-30T00:00:00"/>
    <n v="2023"/>
    <s v="October"/>
    <x v="2"/>
    <x v="2"/>
    <n v="96"/>
    <n v="57"/>
    <n v="95"/>
    <n v="57"/>
    <n v="86"/>
    <n v="61"/>
    <n v="68"/>
    <n v="95"/>
    <n v="83"/>
    <n v="95"/>
    <n v="0.79299999999999993"/>
  </r>
  <r>
    <x v="4"/>
    <d v="2023-10-30T00:00:00"/>
    <n v="2023"/>
    <s v="October"/>
    <x v="3"/>
    <x v="3"/>
    <n v="98"/>
    <n v="86"/>
    <n v="94"/>
    <n v="74"/>
    <n v="79"/>
    <n v="70"/>
    <n v="69"/>
    <n v="78"/>
    <n v="69"/>
    <n v="93"/>
    <n v="0.81"/>
  </r>
  <r>
    <x v="5"/>
    <d v="2023-10-30T00:00:00"/>
    <n v="2023"/>
    <s v="October"/>
    <x v="2"/>
    <x v="4"/>
    <n v="91"/>
    <n v="84"/>
    <n v="99"/>
    <n v="87"/>
    <n v="97"/>
    <n v="81"/>
    <n v="95"/>
    <n v="92"/>
    <n v="100"/>
    <n v="82"/>
    <n v="0.90799999999999992"/>
  </r>
  <r>
    <x v="6"/>
    <d v="2023-10-30T00:00:00"/>
    <n v="2023"/>
    <s v="October"/>
    <x v="0"/>
    <x v="0"/>
    <n v="82"/>
    <n v="98"/>
    <n v="98"/>
    <n v="82"/>
    <n v="85"/>
    <n v="82"/>
    <n v="86"/>
    <n v="88"/>
    <n v="85"/>
    <n v="90"/>
    <n v="0.87599999999999989"/>
  </r>
  <r>
    <x v="7"/>
    <d v="2023-10-30T00:00:00"/>
    <n v="2023"/>
    <s v="October"/>
    <x v="1"/>
    <x v="1"/>
    <n v="85"/>
    <n v="82"/>
    <n v="99"/>
    <n v="99"/>
    <n v="96"/>
    <n v="89"/>
    <n v="86"/>
    <n v="81"/>
    <n v="100"/>
    <n v="100"/>
    <n v="0.91700000000000004"/>
  </r>
  <r>
    <x v="8"/>
    <d v="2023-10-30T00:00:00"/>
    <n v="2023"/>
    <s v="October"/>
    <x v="2"/>
    <x v="2"/>
    <n v="55"/>
    <n v="87"/>
    <n v="96"/>
    <n v="63"/>
    <n v="72"/>
    <n v="69"/>
    <n v="57"/>
    <n v="80"/>
    <n v="53"/>
    <n v="70"/>
    <n v="0.70200000000000007"/>
  </r>
  <r>
    <x v="9"/>
    <d v="2023-10-30T00:00:00"/>
    <n v="2023"/>
    <s v="October"/>
    <x v="3"/>
    <x v="3"/>
    <n v="89"/>
    <n v="81"/>
    <n v="89"/>
    <n v="87"/>
    <n v="57"/>
    <n v="80"/>
    <n v="76"/>
    <n v="72"/>
    <n v="73"/>
    <n v="73"/>
    <n v="0.77700000000000002"/>
  </r>
  <r>
    <x v="10"/>
    <d v="2023-10-30T00:00:00"/>
    <n v="2023"/>
    <s v="October"/>
    <x v="0"/>
    <x v="0"/>
    <n v="88"/>
    <n v="81"/>
    <n v="89"/>
    <n v="97"/>
    <n v="93"/>
    <n v="92"/>
    <n v="83"/>
    <n v="80"/>
    <n v="85"/>
    <n v="100"/>
    <n v="0.88800000000000001"/>
  </r>
  <r>
    <x v="11"/>
    <d v="2023-10-30T00:00:00"/>
    <n v="2023"/>
    <s v="October"/>
    <x v="0"/>
    <x v="0"/>
    <n v="88"/>
    <n v="99"/>
    <n v="81"/>
    <n v="82"/>
    <n v="97"/>
    <n v="96"/>
    <n v="100"/>
    <n v="80"/>
    <n v="97"/>
    <n v="86"/>
    <n v="0.90599999999999992"/>
  </r>
  <r>
    <x v="12"/>
    <d v="2023-10-30T00:00:00"/>
    <n v="2023"/>
    <s v="October"/>
    <x v="1"/>
    <x v="1"/>
    <n v="80"/>
    <n v="89"/>
    <n v="89"/>
    <n v="82"/>
    <n v="88"/>
    <n v="88"/>
    <n v="95"/>
    <n v="98"/>
    <n v="100"/>
    <n v="81"/>
    <n v="0.89"/>
  </r>
  <r>
    <x v="13"/>
    <d v="2023-10-30T00:00:00"/>
    <n v="2023"/>
    <s v="October"/>
    <x v="0"/>
    <x v="0"/>
    <n v="67"/>
    <n v="73"/>
    <n v="93"/>
    <n v="80"/>
    <n v="96"/>
    <n v="58"/>
    <n v="67"/>
    <n v="91"/>
    <n v="82"/>
    <n v="60"/>
    <n v="0.76700000000000002"/>
  </r>
  <r>
    <x v="14"/>
    <d v="2023-10-30T00:00:00"/>
    <n v="2023"/>
    <s v="October"/>
    <x v="3"/>
    <x v="3"/>
    <n v="51"/>
    <n v="86"/>
    <n v="87"/>
    <n v="98"/>
    <n v="53"/>
    <n v="77"/>
    <n v="67"/>
    <n v="65"/>
    <n v="95"/>
    <n v="76"/>
    <n v="0.755"/>
  </r>
  <r>
    <x v="15"/>
    <d v="2023-10-30T00:00:00"/>
    <n v="2023"/>
    <s v="October"/>
    <x v="2"/>
    <x v="4"/>
    <n v="94"/>
    <n v="98"/>
    <n v="88"/>
    <n v="100"/>
    <n v="83"/>
    <n v="90"/>
    <n v="93"/>
    <n v="89"/>
    <n v="87"/>
    <n v="81"/>
    <n v="0.90300000000000002"/>
  </r>
  <r>
    <x v="16"/>
    <d v="2023-10-30T00:00:00"/>
    <n v="2023"/>
    <s v="October"/>
    <x v="0"/>
    <x v="0"/>
    <n v="90"/>
    <n v="96"/>
    <n v="93"/>
    <n v="95"/>
    <n v="88"/>
    <n v="92"/>
    <n v="84"/>
    <n v="98"/>
    <n v="91"/>
    <n v="99"/>
    <n v="0.92599999999999993"/>
  </r>
  <r>
    <x v="17"/>
    <d v="2023-10-30T00:00:00"/>
    <n v="2023"/>
    <s v="October"/>
    <x v="1"/>
    <x v="1"/>
    <n v="81"/>
    <n v="84"/>
    <n v="83"/>
    <n v="80"/>
    <n v="92"/>
    <n v="92"/>
    <n v="98"/>
    <n v="98"/>
    <n v="94"/>
    <n v="93"/>
    <n v="0.89500000000000002"/>
  </r>
  <r>
    <x v="18"/>
    <d v="2023-10-30T00:00:00"/>
    <n v="2023"/>
    <s v="October"/>
    <x v="1"/>
    <x v="1"/>
    <n v="62"/>
    <n v="53"/>
    <n v="86"/>
    <n v="75"/>
    <n v="87"/>
    <n v="64"/>
    <n v="58"/>
    <n v="52"/>
    <n v="82"/>
    <n v="65"/>
    <n v="0.68400000000000005"/>
  </r>
  <r>
    <x v="19"/>
    <d v="2023-10-30T00:00:00"/>
    <n v="2023"/>
    <s v="October"/>
    <x v="3"/>
    <x v="3"/>
    <n v="51"/>
    <n v="87"/>
    <n v="92"/>
    <n v="95"/>
    <n v="53"/>
    <n v="75"/>
    <n v="100"/>
    <n v="73"/>
    <n v="54"/>
    <n v="56"/>
    <n v="0.73599999999999999"/>
  </r>
  <r>
    <x v="20"/>
    <d v="2023-10-30T00:00:00"/>
    <n v="2023"/>
    <s v="October"/>
    <x v="2"/>
    <x v="4"/>
    <n v="96"/>
    <n v="84"/>
    <n v="91"/>
    <n v="99"/>
    <n v="84"/>
    <n v="94"/>
    <n v="90"/>
    <n v="92"/>
    <n v="93"/>
    <n v="80"/>
    <n v="0.90300000000000002"/>
  </r>
  <r>
    <x v="21"/>
    <d v="2023-10-30T00:00:00"/>
    <n v="2023"/>
    <s v="October"/>
    <x v="0"/>
    <x v="0"/>
    <n v="84"/>
    <n v="83"/>
    <n v="88"/>
    <n v="87"/>
    <n v="99"/>
    <n v="86"/>
    <n v="87"/>
    <n v="90"/>
    <n v="90"/>
    <n v="82"/>
    <n v="0.87599999999999989"/>
  </r>
  <r>
    <x v="22"/>
    <d v="2023-10-30T00:00:00"/>
    <n v="2023"/>
    <s v="October"/>
    <x v="1"/>
    <x v="1"/>
    <n v="87"/>
    <n v="89"/>
    <n v="83"/>
    <n v="99"/>
    <n v="83"/>
    <n v="96"/>
    <n v="87"/>
    <n v="82"/>
    <n v="85"/>
    <n v="97"/>
    <n v="0.88800000000000001"/>
  </r>
  <r>
    <x v="23"/>
    <d v="2023-10-30T00:00:00"/>
    <n v="2023"/>
    <s v="October"/>
    <x v="2"/>
    <x v="2"/>
    <n v="61"/>
    <n v="79"/>
    <n v="78"/>
    <n v="99"/>
    <n v="82"/>
    <n v="58"/>
    <n v="69"/>
    <n v="56"/>
    <n v="89"/>
    <n v="92"/>
    <n v="0.76300000000000001"/>
  </r>
  <r>
    <x v="24"/>
    <d v="2023-10-30T00:00:00"/>
    <n v="2023"/>
    <s v="October"/>
    <x v="3"/>
    <x v="3"/>
    <n v="77"/>
    <n v="88"/>
    <n v="87"/>
    <n v="85"/>
    <n v="81"/>
    <n v="71"/>
    <n v="79"/>
    <n v="81"/>
    <n v="66"/>
    <n v="61"/>
    <n v="0.77599999999999991"/>
  </r>
  <r>
    <x v="25"/>
    <d v="2023-10-30T00:00:00"/>
    <n v="2023"/>
    <s v="October"/>
    <x v="1"/>
    <x v="1"/>
    <n v="84"/>
    <n v="86"/>
    <n v="91"/>
    <n v="90"/>
    <n v="97"/>
    <n v="83"/>
    <n v="91"/>
    <n v="87"/>
    <n v="81"/>
    <n v="96"/>
    <n v="0.8859999999999999"/>
  </r>
  <r>
    <x v="26"/>
    <d v="2023-10-30T00:00:00"/>
    <n v="2023"/>
    <s v="October"/>
    <x v="0"/>
    <x v="0"/>
    <n v="94"/>
    <n v="88"/>
    <n v="81"/>
    <n v="100"/>
    <n v="95"/>
    <n v="83"/>
    <n v="90"/>
    <n v="90"/>
    <n v="80"/>
    <n v="93"/>
    <n v="0.89400000000000002"/>
  </r>
  <r>
    <x v="27"/>
    <d v="2023-10-30T00:00:00"/>
    <n v="2023"/>
    <s v="October"/>
    <x v="1"/>
    <x v="1"/>
    <n v="86"/>
    <n v="95"/>
    <n v="100"/>
    <n v="92"/>
    <n v="83"/>
    <n v="85"/>
    <n v="93"/>
    <n v="95"/>
    <n v="93"/>
    <n v="91"/>
    <n v="0.91299999999999992"/>
  </r>
  <r>
    <x v="28"/>
    <d v="2023-10-30T00:00:00"/>
    <n v="2023"/>
    <s v="October"/>
    <x v="2"/>
    <x v="2"/>
    <n v="60"/>
    <n v="68"/>
    <n v="84"/>
    <n v="86"/>
    <n v="59"/>
    <n v="58"/>
    <n v="89"/>
    <n v="66"/>
    <n v="66"/>
    <n v="51"/>
    <n v="0.68700000000000006"/>
  </r>
  <r>
    <x v="29"/>
    <d v="2023-10-30T00:00:00"/>
    <n v="2023"/>
    <s v="October"/>
    <x v="3"/>
    <x v="3"/>
    <n v="85"/>
    <n v="50"/>
    <n v="68"/>
    <n v="67"/>
    <n v="86"/>
    <n v="53"/>
    <n v="80"/>
    <n v="58"/>
    <n v="89"/>
    <n v="70"/>
    <n v="0.70599999999999996"/>
  </r>
  <r>
    <x v="0"/>
    <d v="2023-10-31T00:00:00"/>
    <n v="2023"/>
    <s v="October"/>
    <x v="0"/>
    <x v="0"/>
    <n v="98"/>
    <n v="86"/>
    <n v="82"/>
    <n v="87"/>
    <n v="81"/>
    <n v="94"/>
    <n v="98"/>
    <n v="97"/>
    <n v="82"/>
    <n v="100"/>
    <n v="0.90500000000000003"/>
  </r>
  <r>
    <x v="1"/>
    <d v="2023-10-31T00:00:00"/>
    <n v="2023"/>
    <s v="October"/>
    <x v="0"/>
    <x v="0"/>
    <n v="84"/>
    <n v="80"/>
    <n v="89"/>
    <n v="99"/>
    <n v="87"/>
    <n v="93"/>
    <n v="96"/>
    <n v="88"/>
    <n v="89"/>
    <n v="83"/>
    <n v="0.88800000000000001"/>
  </r>
  <r>
    <x v="2"/>
    <d v="2023-10-31T00:00:00"/>
    <n v="2023"/>
    <s v="October"/>
    <x v="1"/>
    <x v="1"/>
    <n v="98"/>
    <n v="82"/>
    <n v="83"/>
    <n v="94"/>
    <n v="83"/>
    <n v="95"/>
    <n v="82"/>
    <n v="87"/>
    <n v="92"/>
    <n v="88"/>
    <n v="0.88400000000000001"/>
  </r>
  <r>
    <x v="3"/>
    <d v="2023-10-31T00:00:00"/>
    <n v="2023"/>
    <s v="October"/>
    <x v="2"/>
    <x v="2"/>
    <n v="80"/>
    <n v="97"/>
    <n v="82"/>
    <n v="75"/>
    <n v="75"/>
    <n v="90"/>
    <n v="53"/>
    <n v="70"/>
    <n v="82"/>
    <n v="56"/>
    <n v="0.76"/>
  </r>
  <r>
    <x v="4"/>
    <d v="2023-10-31T00:00:00"/>
    <n v="2023"/>
    <s v="October"/>
    <x v="3"/>
    <x v="3"/>
    <n v="77"/>
    <n v="99"/>
    <n v="66"/>
    <n v="57"/>
    <n v="74"/>
    <n v="79"/>
    <n v="92"/>
    <n v="77"/>
    <n v="99"/>
    <n v="69"/>
    <n v="0.78900000000000003"/>
  </r>
  <r>
    <x v="5"/>
    <d v="2023-10-31T00:00:00"/>
    <n v="2023"/>
    <s v="October"/>
    <x v="2"/>
    <x v="4"/>
    <n v="84"/>
    <n v="94"/>
    <n v="81"/>
    <n v="95"/>
    <n v="91"/>
    <n v="85"/>
    <n v="88"/>
    <n v="82"/>
    <n v="80"/>
    <n v="87"/>
    <n v="0.86699999999999999"/>
  </r>
  <r>
    <x v="6"/>
    <d v="2023-10-31T00:00:00"/>
    <n v="2023"/>
    <s v="October"/>
    <x v="0"/>
    <x v="0"/>
    <n v="99"/>
    <n v="87"/>
    <n v="98"/>
    <n v="95"/>
    <n v="100"/>
    <n v="98"/>
    <n v="83"/>
    <n v="100"/>
    <n v="80"/>
    <n v="82"/>
    <n v="0.92200000000000004"/>
  </r>
  <r>
    <x v="7"/>
    <d v="2023-10-31T00:00:00"/>
    <n v="2023"/>
    <s v="October"/>
    <x v="1"/>
    <x v="1"/>
    <n v="95"/>
    <n v="90"/>
    <n v="84"/>
    <n v="83"/>
    <n v="90"/>
    <n v="87"/>
    <n v="96"/>
    <n v="99"/>
    <n v="84"/>
    <n v="87"/>
    <n v="0.89500000000000002"/>
  </r>
  <r>
    <x v="8"/>
    <d v="2023-10-31T00:00:00"/>
    <n v="2023"/>
    <s v="October"/>
    <x v="2"/>
    <x v="2"/>
    <n v="64"/>
    <n v="69"/>
    <n v="88"/>
    <n v="88"/>
    <n v="74"/>
    <n v="85"/>
    <n v="84"/>
    <n v="52"/>
    <n v="60"/>
    <n v="58"/>
    <n v="0.72199999999999998"/>
  </r>
  <r>
    <x v="9"/>
    <d v="2023-10-31T00:00:00"/>
    <n v="2023"/>
    <s v="October"/>
    <x v="3"/>
    <x v="3"/>
    <n v="62"/>
    <n v="73"/>
    <n v="78"/>
    <n v="72"/>
    <n v="62"/>
    <n v="53"/>
    <n v="92"/>
    <n v="50"/>
    <n v="51"/>
    <n v="99"/>
    <n v="0.69200000000000006"/>
  </r>
  <r>
    <x v="10"/>
    <d v="2023-10-31T00:00:00"/>
    <n v="2023"/>
    <s v="October"/>
    <x v="0"/>
    <x v="0"/>
    <n v="89"/>
    <n v="95"/>
    <n v="82"/>
    <n v="90"/>
    <n v="99"/>
    <n v="88"/>
    <n v="96"/>
    <n v="93"/>
    <n v="83"/>
    <n v="94"/>
    <n v="0.90900000000000003"/>
  </r>
  <r>
    <x v="11"/>
    <d v="2023-10-31T00:00:00"/>
    <n v="2023"/>
    <s v="October"/>
    <x v="0"/>
    <x v="0"/>
    <n v="80"/>
    <n v="94"/>
    <n v="96"/>
    <n v="81"/>
    <n v="96"/>
    <n v="80"/>
    <n v="98"/>
    <n v="81"/>
    <n v="83"/>
    <n v="86"/>
    <n v="0.875"/>
  </r>
  <r>
    <x v="12"/>
    <d v="2023-10-31T00:00:00"/>
    <n v="2023"/>
    <s v="October"/>
    <x v="1"/>
    <x v="1"/>
    <n v="83"/>
    <n v="90"/>
    <n v="92"/>
    <n v="91"/>
    <n v="93"/>
    <n v="86"/>
    <n v="100"/>
    <n v="93"/>
    <n v="99"/>
    <n v="81"/>
    <n v="0.90799999999999992"/>
  </r>
  <r>
    <x v="13"/>
    <d v="2023-10-31T00:00:00"/>
    <n v="2023"/>
    <s v="October"/>
    <x v="0"/>
    <x v="0"/>
    <n v="52"/>
    <n v="53"/>
    <n v="54"/>
    <n v="71"/>
    <n v="76"/>
    <n v="68"/>
    <n v="93"/>
    <n v="91"/>
    <n v="75"/>
    <n v="52"/>
    <n v="0.68500000000000005"/>
  </r>
  <r>
    <x v="14"/>
    <d v="2023-10-31T00:00:00"/>
    <n v="2023"/>
    <s v="October"/>
    <x v="3"/>
    <x v="3"/>
    <n v="85"/>
    <n v="80"/>
    <n v="73"/>
    <n v="53"/>
    <n v="88"/>
    <n v="64"/>
    <n v="65"/>
    <n v="80"/>
    <n v="92"/>
    <n v="84"/>
    <n v="0.76400000000000001"/>
  </r>
  <r>
    <x v="15"/>
    <d v="2023-10-31T00:00:00"/>
    <n v="2023"/>
    <s v="October"/>
    <x v="2"/>
    <x v="4"/>
    <n v="96"/>
    <n v="85"/>
    <n v="100"/>
    <n v="94"/>
    <n v="88"/>
    <n v="99"/>
    <n v="96"/>
    <n v="93"/>
    <n v="82"/>
    <n v="85"/>
    <n v="0.91799999999999993"/>
  </r>
  <r>
    <x v="16"/>
    <d v="2023-10-31T00:00:00"/>
    <n v="2023"/>
    <s v="October"/>
    <x v="0"/>
    <x v="0"/>
    <n v="96"/>
    <n v="88"/>
    <n v="98"/>
    <n v="80"/>
    <n v="92"/>
    <n v="88"/>
    <n v="90"/>
    <n v="89"/>
    <n v="95"/>
    <n v="83"/>
    <n v="0.89900000000000002"/>
  </r>
  <r>
    <x v="17"/>
    <d v="2023-10-31T00:00:00"/>
    <n v="2023"/>
    <s v="October"/>
    <x v="1"/>
    <x v="1"/>
    <n v="97"/>
    <n v="85"/>
    <n v="95"/>
    <n v="91"/>
    <n v="90"/>
    <n v="95"/>
    <n v="96"/>
    <n v="98"/>
    <n v="100"/>
    <n v="89"/>
    <n v="0.93599999999999994"/>
  </r>
  <r>
    <x v="18"/>
    <d v="2023-10-31T00:00:00"/>
    <n v="2023"/>
    <s v="October"/>
    <x v="1"/>
    <x v="1"/>
    <n v="97"/>
    <n v="78"/>
    <n v="85"/>
    <n v="58"/>
    <n v="58"/>
    <n v="54"/>
    <n v="58"/>
    <n v="100"/>
    <n v="83"/>
    <n v="54"/>
    <n v="0.72499999999999998"/>
  </r>
  <r>
    <x v="19"/>
    <d v="2023-10-31T00:00:00"/>
    <n v="2023"/>
    <s v="October"/>
    <x v="3"/>
    <x v="3"/>
    <n v="68"/>
    <n v="67"/>
    <n v="61"/>
    <n v="51"/>
    <n v="88"/>
    <n v="91"/>
    <n v="73"/>
    <n v="64"/>
    <n v="61"/>
    <n v="94"/>
    <n v="0.71799999999999997"/>
  </r>
  <r>
    <x v="20"/>
    <d v="2023-10-31T00:00:00"/>
    <n v="2023"/>
    <s v="October"/>
    <x v="2"/>
    <x v="4"/>
    <n v="90"/>
    <n v="81"/>
    <n v="95"/>
    <n v="84"/>
    <n v="90"/>
    <n v="83"/>
    <n v="80"/>
    <n v="81"/>
    <n v="100"/>
    <n v="93"/>
    <n v="0.877"/>
  </r>
  <r>
    <x v="21"/>
    <d v="2023-10-31T00:00:00"/>
    <n v="2023"/>
    <s v="October"/>
    <x v="0"/>
    <x v="0"/>
    <n v="98"/>
    <n v="84"/>
    <n v="81"/>
    <n v="82"/>
    <n v="100"/>
    <n v="85"/>
    <n v="80"/>
    <n v="85"/>
    <n v="99"/>
    <n v="90"/>
    <n v="0.88400000000000001"/>
  </r>
  <r>
    <x v="22"/>
    <d v="2023-10-31T00:00:00"/>
    <n v="2023"/>
    <s v="October"/>
    <x v="1"/>
    <x v="1"/>
    <n v="97"/>
    <n v="97"/>
    <n v="99"/>
    <n v="93"/>
    <n v="87"/>
    <n v="90"/>
    <n v="83"/>
    <n v="87"/>
    <n v="83"/>
    <n v="91"/>
    <n v="0.90700000000000003"/>
  </r>
  <r>
    <x v="23"/>
    <d v="2023-10-31T00:00:00"/>
    <n v="2023"/>
    <s v="October"/>
    <x v="2"/>
    <x v="2"/>
    <n v="56"/>
    <n v="81"/>
    <n v="99"/>
    <n v="66"/>
    <n v="51"/>
    <n v="65"/>
    <n v="53"/>
    <n v="89"/>
    <n v="100"/>
    <n v="96"/>
    <n v="0.75599999999999989"/>
  </r>
  <r>
    <x v="24"/>
    <d v="2023-10-31T00:00:00"/>
    <n v="2023"/>
    <s v="October"/>
    <x v="3"/>
    <x v="3"/>
    <n v="69"/>
    <n v="56"/>
    <n v="68"/>
    <n v="91"/>
    <n v="57"/>
    <n v="50"/>
    <n v="87"/>
    <n v="51"/>
    <n v="77"/>
    <n v="67"/>
    <n v="0.67299999999999993"/>
  </r>
  <r>
    <x v="25"/>
    <d v="2023-10-31T00:00:00"/>
    <n v="2023"/>
    <s v="October"/>
    <x v="1"/>
    <x v="1"/>
    <n v="95"/>
    <n v="97"/>
    <n v="82"/>
    <n v="89"/>
    <n v="96"/>
    <n v="95"/>
    <n v="83"/>
    <n v="88"/>
    <n v="82"/>
    <n v="84"/>
    <n v="0.8909999999999999"/>
  </r>
  <r>
    <x v="26"/>
    <d v="2023-10-31T00:00:00"/>
    <n v="2023"/>
    <s v="October"/>
    <x v="0"/>
    <x v="0"/>
    <n v="99"/>
    <n v="87"/>
    <n v="83"/>
    <n v="100"/>
    <n v="99"/>
    <n v="81"/>
    <n v="82"/>
    <n v="100"/>
    <n v="90"/>
    <n v="90"/>
    <n v="0.91099999999999992"/>
  </r>
  <r>
    <x v="27"/>
    <d v="2023-10-31T00:00:00"/>
    <n v="2023"/>
    <s v="October"/>
    <x v="1"/>
    <x v="1"/>
    <n v="81"/>
    <n v="89"/>
    <n v="87"/>
    <n v="82"/>
    <n v="92"/>
    <n v="89"/>
    <n v="95"/>
    <n v="88"/>
    <n v="86"/>
    <n v="90"/>
    <n v="0.879"/>
  </r>
  <r>
    <x v="28"/>
    <d v="2023-10-31T00:00:00"/>
    <n v="2023"/>
    <s v="October"/>
    <x v="2"/>
    <x v="2"/>
    <n v="96"/>
    <n v="79"/>
    <n v="92"/>
    <n v="63"/>
    <n v="59"/>
    <n v="67"/>
    <n v="65"/>
    <n v="89"/>
    <n v="59"/>
    <n v="68"/>
    <n v="0.73699999999999999"/>
  </r>
  <r>
    <x v="29"/>
    <d v="2023-10-31T00:00:00"/>
    <n v="2023"/>
    <s v="October"/>
    <x v="3"/>
    <x v="3"/>
    <n v="77"/>
    <n v="52"/>
    <n v="73"/>
    <n v="92"/>
    <n v="69"/>
    <n v="97"/>
    <n v="52"/>
    <n v="84"/>
    <n v="79"/>
    <n v="99"/>
    <n v="0.77400000000000002"/>
  </r>
  <r>
    <x v="0"/>
    <d v="2023-11-01T00:00:00"/>
    <n v="2023"/>
    <s v="November"/>
    <x v="0"/>
    <x v="0"/>
    <n v="80"/>
    <n v="88"/>
    <n v="86"/>
    <n v="92"/>
    <n v="82"/>
    <n v="96"/>
    <n v="83"/>
    <n v="93"/>
    <n v="87"/>
    <n v="80"/>
    <n v="0.86699999999999999"/>
  </r>
  <r>
    <x v="1"/>
    <d v="2023-11-01T00:00:00"/>
    <n v="2023"/>
    <s v="November"/>
    <x v="0"/>
    <x v="0"/>
    <n v="84"/>
    <n v="89"/>
    <n v="93"/>
    <n v="83"/>
    <n v="98"/>
    <n v="80"/>
    <n v="89"/>
    <n v="100"/>
    <n v="90"/>
    <n v="80"/>
    <n v="0.8859999999999999"/>
  </r>
  <r>
    <x v="2"/>
    <d v="2023-11-01T00:00:00"/>
    <n v="2023"/>
    <s v="November"/>
    <x v="1"/>
    <x v="1"/>
    <n v="82"/>
    <n v="98"/>
    <n v="88"/>
    <n v="91"/>
    <n v="85"/>
    <n v="80"/>
    <n v="83"/>
    <n v="84"/>
    <n v="99"/>
    <n v="86"/>
    <n v="0.87599999999999989"/>
  </r>
  <r>
    <x v="3"/>
    <d v="2023-11-01T00:00:00"/>
    <n v="2023"/>
    <s v="November"/>
    <x v="2"/>
    <x v="2"/>
    <n v="53"/>
    <n v="75"/>
    <n v="53"/>
    <n v="89"/>
    <n v="67"/>
    <n v="96"/>
    <n v="79"/>
    <n v="70"/>
    <n v="79"/>
    <n v="86"/>
    <n v="0.747"/>
  </r>
  <r>
    <x v="4"/>
    <d v="2023-11-01T00:00:00"/>
    <n v="2023"/>
    <s v="November"/>
    <x v="3"/>
    <x v="3"/>
    <n v="71"/>
    <n v="50"/>
    <n v="54"/>
    <n v="51"/>
    <n v="53"/>
    <n v="86"/>
    <n v="62"/>
    <n v="62"/>
    <n v="56"/>
    <n v="54"/>
    <n v="0.59899999999999998"/>
  </r>
  <r>
    <x v="5"/>
    <d v="2023-11-01T00:00:00"/>
    <n v="2023"/>
    <s v="November"/>
    <x v="2"/>
    <x v="4"/>
    <n v="98"/>
    <n v="99"/>
    <n v="93"/>
    <n v="89"/>
    <n v="100"/>
    <n v="99"/>
    <n v="83"/>
    <n v="94"/>
    <n v="95"/>
    <n v="90"/>
    <n v="0.94"/>
  </r>
  <r>
    <x v="6"/>
    <d v="2023-11-01T00:00:00"/>
    <n v="2023"/>
    <s v="November"/>
    <x v="0"/>
    <x v="0"/>
    <n v="81"/>
    <n v="81"/>
    <n v="88"/>
    <n v="86"/>
    <n v="94"/>
    <n v="82"/>
    <n v="92"/>
    <n v="87"/>
    <n v="85"/>
    <n v="98"/>
    <n v="0.87400000000000011"/>
  </r>
  <r>
    <x v="7"/>
    <d v="2023-11-01T00:00:00"/>
    <n v="2023"/>
    <s v="November"/>
    <x v="1"/>
    <x v="1"/>
    <n v="83"/>
    <n v="97"/>
    <n v="90"/>
    <n v="93"/>
    <n v="95"/>
    <n v="94"/>
    <n v="90"/>
    <n v="97"/>
    <n v="83"/>
    <n v="89"/>
    <n v="0.91099999999999992"/>
  </r>
  <r>
    <x v="8"/>
    <d v="2023-11-01T00:00:00"/>
    <n v="2023"/>
    <s v="November"/>
    <x v="2"/>
    <x v="2"/>
    <n v="83"/>
    <n v="85"/>
    <n v="79"/>
    <n v="86"/>
    <n v="96"/>
    <n v="67"/>
    <n v="88"/>
    <n v="67"/>
    <n v="100"/>
    <n v="78"/>
    <n v="0.82900000000000007"/>
  </r>
  <r>
    <x v="9"/>
    <d v="2023-11-01T00:00:00"/>
    <n v="2023"/>
    <s v="November"/>
    <x v="3"/>
    <x v="3"/>
    <n v="91"/>
    <n v="91"/>
    <n v="94"/>
    <n v="65"/>
    <n v="68"/>
    <n v="97"/>
    <n v="79"/>
    <n v="86"/>
    <n v="84"/>
    <n v="80"/>
    <n v="0.83499999999999996"/>
  </r>
  <r>
    <x v="10"/>
    <d v="2023-11-01T00:00:00"/>
    <n v="2023"/>
    <s v="November"/>
    <x v="0"/>
    <x v="0"/>
    <n v="94"/>
    <n v="98"/>
    <n v="100"/>
    <n v="89"/>
    <n v="80"/>
    <n v="99"/>
    <n v="83"/>
    <n v="80"/>
    <n v="86"/>
    <n v="94"/>
    <n v="0.90300000000000002"/>
  </r>
  <r>
    <x v="11"/>
    <d v="2023-11-01T00:00:00"/>
    <n v="2023"/>
    <s v="November"/>
    <x v="0"/>
    <x v="0"/>
    <n v="81"/>
    <n v="84"/>
    <n v="94"/>
    <n v="87"/>
    <n v="80"/>
    <n v="85"/>
    <n v="81"/>
    <n v="93"/>
    <n v="96"/>
    <n v="98"/>
    <n v="0.879"/>
  </r>
  <r>
    <x v="12"/>
    <d v="2023-11-01T00:00:00"/>
    <n v="2023"/>
    <s v="November"/>
    <x v="1"/>
    <x v="1"/>
    <n v="88"/>
    <n v="94"/>
    <n v="97"/>
    <n v="90"/>
    <n v="87"/>
    <n v="100"/>
    <n v="87"/>
    <n v="80"/>
    <n v="81"/>
    <n v="89"/>
    <n v="0.89300000000000002"/>
  </r>
  <r>
    <x v="13"/>
    <d v="2023-11-01T00:00:00"/>
    <n v="2023"/>
    <s v="November"/>
    <x v="0"/>
    <x v="0"/>
    <n v="70"/>
    <n v="66"/>
    <n v="83"/>
    <n v="96"/>
    <n v="98"/>
    <n v="57"/>
    <n v="90"/>
    <n v="67"/>
    <n v="71"/>
    <n v="58"/>
    <n v="0.75599999999999989"/>
  </r>
  <r>
    <x v="14"/>
    <d v="2023-11-01T00:00:00"/>
    <n v="2023"/>
    <s v="November"/>
    <x v="3"/>
    <x v="3"/>
    <n v="79"/>
    <n v="94"/>
    <n v="83"/>
    <n v="67"/>
    <n v="96"/>
    <n v="82"/>
    <n v="72"/>
    <n v="96"/>
    <n v="96"/>
    <n v="62"/>
    <n v="0.82700000000000007"/>
  </r>
  <r>
    <x v="15"/>
    <d v="2023-11-01T00:00:00"/>
    <n v="2023"/>
    <s v="November"/>
    <x v="2"/>
    <x v="4"/>
    <n v="84"/>
    <n v="99"/>
    <n v="89"/>
    <n v="96"/>
    <n v="85"/>
    <n v="100"/>
    <n v="100"/>
    <n v="89"/>
    <n v="100"/>
    <n v="100"/>
    <n v="0.94200000000000006"/>
  </r>
  <r>
    <x v="16"/>
    <d v="2023-11-01T00:00:00"/>
    <n v="2023"/>
    <s v="November"/>
    <x v="0"/>
    <x v="0"/>
    <n v="88"/>
    <n v="82"/>
    <n v="83"/>
    <n v="89"/>
    <n v="96"/>
    <n v="89"/>
    <n v="82"/>
    <n v="93"/>
    <n v="91"/>
    <n v="80"/>
    <n v="0.873"/>
  </r>
  <r>
    <x v="17"/>
    <d v="2023-11-01T00:00:00"/>
    <n v="2023"/>
    <s v="November"/>
    <x v="1"/>
    <x v="1"/>
    <n v="82"/>
    <n v="82"/>
    <n v="97"/>
    <n v="86"/>
    <n v="94"/>
    <n v="99"/>
    <n v="97"/>
    <n v="93"/>
    <n v="95"/>
    <n v="85"/>
    <n v="0.91"/>
  </r>
  <r>
    <x v="18"/>
    <d v="2023-11-01T00:00:00"/>
    <n v="2023"/>
    <s v="November"/>
    <x v="1"/>
    <x v="1"/>
    <n v="61"/>
    <n v="75"/>
    <n v="98"/>
    <n v="91"/>
    <n v="59"/>
    <n v="85"/>
    <n v="95"/>
    <n v="73"/>
    <n v="69"/>
    <n v="70"/>
    <n v="0.77599999999999991"/>
  </r>
  <r>
    <x v="19"/>
    <d v="2023-11-01T00:00:00"/>
    <n v="2023"/>
    <s v="November"/>
    <x v="3"/>
    <x v="3"/>
    <n v="72"/>
    <n v="80"/>
    <n v="68"/>
    <n v="59"/>
    <n v="99"/>
    <n v="62"/>
    <n v="78"/>
    <n v="62"/>
    <n v="91"/>
    <n v="64"/>
    <n v="0.73499999999999999"/>
  </r>
  <r>
    <x v="20"/>
    <d v="2023-11-01T00:00:00"/>
    <n v="2023"/>
    <s v="November"/>
    <x v="2"/>
    <x v="4"/>
    <n v="94"/>
    <n v="92"/>
    <n v="98"/>
    <n v="92"/>
    <n v="95"/>
    <n v="85"/>
    <n v="80"/>
    <n v="84"/>
    <n v="100"/>
    <n v="100"/>
    <n v="0.92"/>
  </r>
  <r>
    <x v="21"/>
    <d v="2023-11-01T00:00:00"/>
    <n v="2023"/>
    <s v="November"/>
    <x v="0"/>
    <x v="0"/>
    <n v="94"/>
    <n v="81"/>
    <n v="97"/>
    <n v="98"/>
    <n v="97"/>
    <n v="93"/>
    <n v="90"/>
    <n v="83"/>
    <n v="98"/>
    <n v="98"/>
    <n v="0.92900000000000005"/>
  </r>
  <r>
    <x v="22"/>
    <d v="2023-11-01T00:00:00"/>
    <n v="2023"/>
    <s v="November"/>
    <x v="1"/>
    <x v="1"/>
    <n v="96"/>
    <n v="86"/>
    <n v="95"/>
    <n v="99"/>
    <n v="91"/>
    <n v="89"/>
    <n v="83"/>
    <n v="83"/>
    <n v="100"/>
    <n v="96"/>
    <n v="0.91799999999999993"/>
  </r>
  <r>
    <x v="23"/>
    <d v="2023-11-01T00:00:00"/>
    <n v="2023"/>
    <s v="November"/>
    <x v="2"/>
    <x v="2"/>
    <n v="80"/>
    <n v="87"/>
    <n v="90"/>
    <n v="97"/>
    <n v="85"/>
    <n v="95"/>
    <n v="77"/>
    <n v="95"/>
    <n v="50"/>
    <n v="83"/>
    <n v="0.83900000000000008"/>
  </r>
  <r>
    <x v="24"/>
    <d v="2023-11-01T00:00:00"/>
    <n v="2023"/>
    <s v="November"/>
    <x v="3"/>
    <x v="3"/>
    <n v="86"/>
    <n v="69"/>
    <n v="74"/>
    <n v="73"/>
    <n v="70"/>
    <n v="74"/>
    <n v="75"/>
    <n v="96"/>
    <n v="88"/>
    <n v="81"/>
    <n v="0.78599999999999992"/>
  </r>
  <r>
    <x v="25"/>
    <d v="2023-11-01T00:00:00"/>
    <n v="2023"/>
    <s v="November"/>
    <x v="1"/>
    <x v="1"/>
    <n v="93"/>
    <n v="91"/>
    <n v="87"/>
    <n v="99"/>
    <n v="94"/>
    <n v="83"/>
    <n v="92"/>
    <n v="92"/>
    <n v="88"/>
    <n v="85"/>
    <n v="0.90400000000000003"/>
  </r>
  <r>
    <x v="26"/>
    <d v="2023-11-01T00:00:00"/>
    <n v="2023"/>
    <s v="November"/>
    <x v="0"/>
    <x v="0"/>
    <n v="84"/>
    <n v="93"/>
    <n v="99"/>
    <n v="81"/>
    <n v="93"/>
    <n v="96"/>
    <n v="94"/>
    <n v="94"/>
    <n v="95"/>
    <n v="97"/>
    <n v="0.92599999999999993"/>
  </r>
  <r>
    <x v="27"/>
    <d v="2023-11-01T00:00:00"/>
    <n v="2023"/>
    <s v="November"/>
    <x v="1"/>
    <x v="1"/>
    <n v="84"/>
    <n v="89"/>
    <n v="81"/>
    <n v="89"/>
    <n v="83"/>
    <n v="87"/>
    <n v="99"/>
    <n v="81"/>
    <n v="93"/>
    <n v="87"/>
    <n v="0.873"/>
  </r>
  <r>
    <x v="28"/>
    <d v="2023-11-01T00:00:00"/>
    <n v="2023"/>
    <s v="November"/>
    <x v="2"/>
    <x v="2"/>
    <n v="80"/>
    <n v="98"/>
    <n v="88"/>
    <n v="62"/>
    <n v="51"/>
    <n v="84"/>
    <n v="94"/>
    <n v="86"/>
    <n v="62"/>
    <n v="95"/>
    <n v="0.8"/>
  </r>
  <r>
    <x v="29"/>
    <d v="2023-11-01T00:00:00"/>
    <n v="2023"/>
    <s v="November"/>
    <x v="3"/>
    <x v="3"/>
    <n v="79"/>
    <n v="90"/>
    <n v="93"/>
    <n v="76"/>
    <n v="79"/>
    <n v="89"/>
    <n v="51"/>
    <n v="61"/>
    <n v="72"/>
    <n v="81"/>
    <n v="0.77099999999999991"/>
  </r>
  <r>
    <x v="0"/>
    <d v="2023-11-02T00:00:00"/>
    <n v="2023"/>
    <s v="November"/>
    <x v="0"/>
    <x v="0"/>
    <n v="80"/>
    <n v="98"/>
    <n v="94"/>
    <n v="97"/>
    <n v="99"/>
    <n v="87"/>
    <n v="98"/>
    <n v="99"/>
    <n v="80"/>
    <n v="85"/>
    <n v="0.91700000000000004"/>
  </r>
  <r>
    <x v="1"/>
    <d v="2023-11-02T00:00:00"/>
    <n v="2023"/>
    <s v="November"/>
    <x v="0"/>
    <x v="0"/>
    <n v="83"/>
    <n v="93"/>
    <n v="87"/>
    <n v="100"/>
    <n v="93"/>
    <n v="100"/>
    <n v="99"/>
    <n v="87"/>
    <n v="83"/>
    <n v="88"/>
    <n v="0.91299999999999992"/>
  </r>
  <r>
    <x v="2"/>
    <d v="2023-11-02T00:00:00"/>
    <n v="2023"/>
    <s v="November"/>
    <x v="1"/>
    <x v="1"/>
    <n v="98"/>
    <n v="80"/>
    <n v="95"/>
    <n v="100"/>
    <n v="97"/>
    <n v="96"/>
    <n v="89"/>
    <n v="89"/>
    <n v="89"/>
    <n v="98"/>
    <n v="0.93099999999999994"/>
  </r>
  <r>
    <x v="3"/>
    <d v="2023-11-02T00:00:00"/>
    <n v="2023"/>
    <s v="November"/>
    <x v="2"/>
    <x v="2"/>
    <n v="90"/>
    <n v="96"/>
    <n v="91"/>
    <n v="96"/>
    <n v="91"/>
    <n v="96"/>
    <n v="75"/>
    <n v="96"/>
    <n v="89"/>
    <n v="100"/>
    <n v="0.92"/>
  </r>
  <r>
    <x v="4"/>
    <d v="2023-11-02T00:00:00"/>
    <n v="2023"/>
    <s v="November"/>
    <x v="3"/>
    <x v="3"/>
    <n v="70"/>
    <n v="77"/>
    <n v="81"/>
    <n v="88"/>
    <n v="51"/>
    <n v="75"/>
    <n v="75"/>
    <n v="93"/>
    <n v="78"/>
    <n v="81"/>
    <n v="0.76900000000000002"/>
  </r>
  <r>
    <x v="5"/>
    <d v="2023-11-02T00:00:00"/>
    <n v="2023"/>
    <s v="November"/>
    <x v="2"/>
    <x v="4"/>
    <n v="82"/>
    <n v="82"/>
    <n v="83"/>
    <n v="99"/>
    <n v="87"/>
    <n v="93"/>
    <n v="89"/>
    <n v="89"/>
    <n v="83"/>
    <n v="83"/>
    <n v="0.87"/>
  </r>
  <r>
    <x v="6"/>
    <d v="2023-11-02T00:00:00"/>
    <n v="2023"/>
    <s v="November"/>
    <x v="0"/>
    <x v="0"/>
    <n v="90"/>
    <n v="96"/>
    <n v="90"/>
    <n v="99"/>
    <n v="85"/>
    <n v="96"/>
    <n v="94"/>
    <n v="92"/>
    <n v="83"/>
    <n v="95"/>
    <n v="0.92"/>
  </r>
  <r>
    <x v="7"/>
    <d v="2023-11-02T00:00:00"/>
    <n v="2023"/>
    <s v="November"/>
    <x v="1"/>
    <x v="1"/>
    <n v="88"/>
    <n v="83"/>
    <n v="87"/>
    <n v="97"/>
    <n v="91"/>
    <n v="84"/>
    <n v="86"/>
    <n v="82"/>
    <n v="95"/>
    <n v="93"/>
    <n v="0.8859999999999999"/>
  </r>
  <r>
    <x v="8"/>
    <d v="2023-11-02T00:00:00"/>
    <n v="2023"/>
    <s v="November"/>
    <x v="2"/>
    <x v="2"/>
    <n v="56"/>
    <n v="84"/>
    <n v="79"/>
    <n v="98"/>
    <n v="88"/>
    <n v="85"/>
    <n v="82"/>
    <n v="100"/>
    <n v="72"/>
    <n v="98"/>
    <n v="0.84200000000000008"/>
  </r>
  <r>
    <x v="9"/>
    <d v="2023-11-02T00:00:00"/>
    <n v="2023"/>
    <s v="November"/>
    <x v="3"/>
    <x v="3"/>
    <n v="66"/>
    <n v="80"/>
    <n v="79"/>
    <n v="76"/>
    <n v="67"/>
    <n v="65"/>
    <n v="60"/>
    <n v="61"/>
    <n v="51"/>
    <n v="51"/>
    <n v="0.65599999999999992"/>
  </r>
  <r>
    <x v="10"/>
    <d v="2023-11-02T00:00:00"/>
    <n v="2023"/>
    <s v="November"/>
    <x v="0"/>
    <x v="0"/>
    <n v="84"/>
    <n v="95"/>
    <n v="80"/>
    <n v="93"/>
    <n v="99"/>
    <n v="86"/>
    <n v="81"/>
    <n v="100"/>
    <n v="91"/>
    <n v="100"/>
    <n v="0.90900000000000003"/>
  </r>
  <r>
    <x v="11"/>
    <d v="2023-11-02T00:00:00"/>
    <n v="2023"/>
    <s v="November"/>
    <x v="0"/>
    <x v="0"/>
    <n v="89"/>
    <n v="84"/>
    <n v="88"/>
    <n v="96"/>
    <n v="87"/>
    <n v="83"/>
    <n v="82"/>
    <n v="89"/>
    <n v="95"/>
    <n v="83"/>
    <n v="0.87599999999999989"/>
  </r>
  <r>
    <x v="12"/>
    <d v="2023-11-02T00:00:00"/>
    <n v="2023"/>
    <s v="November"/>
    <x v="1"/>
    <x v="1"/>
    <n v="86"/>
    <n v="92"/>
    <n v="89"/>
    <n v="89"/>
    <n v="89"/>
    <n v="98"/>
    <n v="98"/>
    <n v="93"/>
    <n v="83"/>
    <n v="89"/>
    <n v="0.90599999999999992"/>
  </r>
  <r>
    <x v="13"/>
    <d v="2023-11-02T00:00:00"/>
    <n v="2023"/>
    <s v="November"/>
    <x v="0"/>
    <x v="0"/>
    <n v="83"/>
    <n v="81"/>
    <n v="51"/>
    <n v="71"/>
    <n v="72"/>
    <n v="55"/>
    <n v="53"/>
    <n v="63"/>
    <n v="100"/>
    <n v="90"/>
    <n v="0.71900000000000008"/>
  </r>
  <r>
    <x v="14"/>
    <d v="2023-11-02T00:00:00"/>
    <n v="2023"/>
    <s v="November"/>
    <x v="3"/>
    <x v="3"/>
    <n v="85"/>
    <n v="53"/>
    <n v="54"/>
    <n v="98"/>
    <n v="92"/>
    <n v="56"/>
    <n v="54"/>
    <n v="84"/>
    <n v="51"/>
    <n v="93"/>
    <n v="0.72"/>
  </r>
  <r>
    <x v="15"/>
    <d v="2023-11-02T00:00:00"/>
    <n v="2023"/>
    <s v="November"/>
    <x v="2"/>
    <x v="4"/>
    <n v="100"/>
    <n v="80"/>
    <n v="81"/>
    <n v="81"/>
    <n v="90"/>
    <n v="82"/>
    <n v="97"/>
    <n v="85"/>
    <n v="94"/>
    <n v="87"/>
    <n v="0.877"/>
  </r>
  <r>
    <x v="16"/>
    <d v="2023-11-02T00:00:00"/>
    <n v="2023"/>
    <s v="November"/>
    <x v="0"/>
    <x v="0"/>
    <n v="84"/>
    <n v="89"/>
    <n v="90"/>
    <n v="96"/>
    <n v="81"/>
    <n v="88"/>
    <n v="84"/>
    <n v="87"/>
    <n v="88"/>
    <n v="93"/>
    <n v="0.88"/>
  </r>
  <r>
    <x v="17"/>
    <d v="2023-11-02T00:00:00"/>
    <n v="2023"/>
    <s v="November"/>
    <x v="1"/>
    <x v="1"/>
    <n v="89"/>
    <n v="90"/>
    <n v="100"/>
    <n v="83"/>
    <n v="89"/>
    <n v="80"/>
    <n v="96"/>
    <n v="99"/>
    <n v="81"/>
    <n v="96"/>
    <n v="0.90300000000000002"/>
  </r>
  <r>
    <x v="18"/>
    <d v="2023-11-02T00:00:00"/>
    <n v="2023"/>
    <s v="November"/>
    <x v="1"/>
    <x v="1"/>
    <n v="85"/>
    <n v="83"/>
    <n v="74"/>
    <n v="59"/>
    <n v="90"/>
    <n v="53"/>
    <n v="75"/>
    <n v="61"/>
    <n v="90"/>
    <n v="97"/>
    <n v="0.76700000000000002"/>
  </r>
  <r>
    <x v="19"/>
    <d v="2023-11-02T00:00:00"/>
    <n v="2023"/>
    <s v="November"/>
    <x v="3"/>
    <x v="3"/>
    <n v="71"/>
    <n v="60"/>
    <n v="51"/>
    <n v="70"/>
    <n v="71"/>
    <n v="78"/>
    <n v="80"/>
    <n v="69"/>
    <n v="78"/>
    <n v="73"/>
    <n v="0.70099999999999996"/>
  </r>
  <r>
    <x v="20"/>
    <d v="2023-11-02T00:00:00"/>
    <n v="2023"/>
    <s v="November"/>
    <x v="2"/>
    <x v="4"/>
    <n v="80"/>
    <n v="89"/>
    <n v="94"/>
    <n v="93"/>
    <n v="93"/>
    <n v="99"/>
    <n v="81"/>
    <n v="95"/>
    <n v="96"/>
    <n v="93"/>
    <n v="0.91299999999999992"/>
  </r>
  <r>
    <x v="21"/>
    <d v="2023-11-02T00:00:00"/>
    <n v="2023"/>
    <s v="November"/>
    <x v="0"/>
    <x v="0"/>
    <n v="98"/>
    <n v="93"/>
    <n v="92"/>
    <n v="100"/>
    <n v="87"/>
    <n v="90"/>
    <n v="93"/>
    <n v="80"/>
    <n v="85"/>
    <n v="91"/>
    <n v="0.90900000000000003"/>
  </r>
  <r>
    <x v="22"/>
    <d v="2023-11-02T00:00:00"/>
    <n v="2023"/>
    <s v="November"/>
    <x v="1"/>
    <x v="1"/>
    <n v="86"/>
    <n v="87"/>
    <n v="99"/>
    <n v="90"/>
    <n v="90"/>
    <n v="94"/>
    <n v="93"/>
    <n v="89"/>
    <n v="88"/>
    <n v="95"/>
    <n v="0.91099999999999992"/>
  </r>
  <r>
    <x v="23"/>
    <d v="2023-11-02T00:00:00"/>
    <n v="2023"/>
    <s v="November"/>
    <x v="2"/>
    <x v="2"/>
    <n v="69"/>
    <n v="54"/>
    <n v="96"/>
    <n v="59"/>
    <n v="66"/>
    <n v="78"/>
    <n v="52"/>
    <n v="62"/>
    <n v="68"/>
    <n v="58"/>
    <n v="0.66200000000000003"/>
  </r>
  <r>
    <x v="24"/>
    <d v="2023-11-02T00:00:00"/>
    <n v="2023"/>
    <s v="November"/>
    <x v="3"/>
    <x v="3"/>
    <n v="86"/>
    <n v="76"/>
    <n v="76"/>
    <n v="97"/>
    <n v="86"/>
    <n v="91"/>
    <n v="94"/>
    <n v="57"/>
    <n v="97"/>
    <n v="53"/>
    <n v="0.81299999999999994"/>
  </r>
  <r>
    <x v="25"/>
    <d v="2023-11-02T00:00:00"/>
    <n v="2023"/>
    <s v="November"/>
    <x v="1"/>
    <x v="1"/>
    <n v="88"/>
    <n v="93"/>
    <n v="86"/>
    <n v="96"/>
    <n v="85"/>
    <n v="87"/>
    <n v="81"/>
    <n v="84"/>
    <n v="100"/>
    <n v="90"/>
    <n v="0.89"/>
  </r>
  <r>
    <x v="26"/>
    <d v="2023-11-02T00:00:00"/>
    <n v="2023"/>
    <s v="November"/>
    <x v="0"/>
    <x v="0"/>
    <n v="80"/>
    <n v="94"/>
    <n v="90"/>
    <n v="85"/>
    <n v="93"/>
    <n v="81"/>
    <n v="98"/>
    <n v="93"/>
    <n v="83"/>
    <n v="95"/>
    <n v="0.89200000000000002"/>
  </r>
  <r>
    <x v="27"/>
    <d v="2023-11-02T00:00:00"/>
    <n v="2023"/>
    <s v="November"/>
    <x v="1"/>
    <x v="1"/>
    <n v="83"/>
    <n v="88"/>
    <n v="84"/>
    <n v="84"/>
    <n v="89"/>
    <n v="100"/>
    <n v="84"/>
    <n v="95"/>
    <n v="93"/>
    <n v="97"/>
    <n v="0.89700000000000002"/>
  </r>
  <r>
    <x v="28"/>
    <d v="2023-11-02T00:00:00"/>
    <n v="2023"/>
    <s v="November"/>
    <x v="2"/>
    <x v="2"/>
    <n v="90"/>
    <n v="81"/>
    <n v="62"/>
    <n v="57"/>
    <n v="72"/>
    <n v="77"/>
    <n v="89"/>
    <n v="99"/>
    <n v="84"/>
    <n v="88"/>
    <n v="0.79900000000000004"/>
  </r>
  <r>
    <x v="29"/>
    <d v="2023-11-02T00:00:00"/>
    <n v="2023"/>
    <s v="November"/>
    <x v="3"/>
    <x v="3"/>
    <n v="86"/>
    <n v="78"/>
    <n v="57"/>
    <n v="50"/>
    <n v="58"/>
    <n v="52"/>
    <n v="53"/>
    <n v="55"/>
    <n v="93"/>
    <n v="62"/>
    <n v="0.64400000000000002"/>
  </r>
  <r>
    <x v="0"/>
    <d v="2023-11-03T00:00:00"/>
    <n v="2023"/>
    <s v="November"/>
    <x v="0"/>
    <x v="0"/>
    <n v="95"/>
    <n v="93"/>
    <n v="86"/>
    <n v="98"/>
    <n v="98"/>
    <n v="95"/>
    <n v="93"/>
    <n v="89"/>
    <n v="88"/>
    <n v="86"/>
    <n v="0.92099999999999993"/>
  </r>
  <r>
    <x v="1"/>
    <d v="2023-11-03T00:00:00"/>
    <n v="2023"/>
    <s v="November"/>
    <x v="0"/>
    <x v="0"/>
    <n v="91"/>
    <n v="86"/>
    <n v="91"/>
    <n v="94"/>
    <n v="80"/>
    <n v="84"/>
    <n v="87"/>
    <n v="91"/>
    <n v="95"/>
    <n v="94"/>
    <n v="0.89300000000000002"/>
  </r>
  <r>
    <x v="2"/>
    <d v="2023-11-03T00:00:00"/>
    <n v="2023"/>
    <s v="November"/>
    <x v="1"/>
    <x v="1"/>
    <n v="99"/>
    <n v="97"/>
    <n v="95"/>
    <n v="98"/>
    <n v="85"/>
    <n v="87"/>
    <n v="84"/>
    <n v="96"/>
    <n v="90"/>
    <n v="85"/>
    <n v="0.91599999999999993"/>
  </r>
  <r>
    <x v="3"/>
    <d v="2023-11-03T00:00:00"/>
    <n v="2023"/>
    <s v="November"/>
    <x v="2"/>
    <x v="2"/>
    <n v="84"/>
    <n v="81"/>
    <n v="94"/>
    <n v="76"/>
    <n v="99"/>
    <n v="89"/>
    <n v="59"/>
    <n v="89"/>
    <n v="67"/>
    <n v="57"/>
    <n v="0.79500000000000004"/>
  </r>
  <r>
    <x v="4"/>
    <d v="2023-11-03T00:00:00"/>
    <n v="2023"/>
    <s v="November"/>
    <x v="3"/>
    <x v="3"/>
    <n v="50"/>
    <n v="66"/>
    <n v="50"/>
    <n v="62"/>
    <n v="100"/>
    <n v="71"/>
    <n v="97"/>
    <n v="92"/>
    <n v="76"/>
    <n v="70"/>
    <n v="0.7340000000000001"/>
  </r>
  <r>
    <x v="5"/>
    <d v="2023-11-03T00:00:00"/>
    <n v="2023"/>
    <s v="November"/>
    <x v="2"/>
    <x v="4"/>
    <n v="100"/>
    <n v="94"/>
    <n v="80"/>
    <n v="82"/>
    <n v="82"/>
    <n v="84"/>
    <n v="83"/>
    <n v="87"/>
    <n v="96"/>
    <n v="90"/>
    <n v="0.878"/>
  </r>
  <r>
    <x v="6"/>
    <d v="2023-11-03T00:00:00"/>
    <n v="2023"/>
    <s v="November"/>
    <x v="0"/>
    <x v="0"/>
    <n v="99"/>
    <n v="86"/>
    <n v="80"/>
    <n v="96"/>
    <n v="98"/>
    <n v="87"/>
    <n v="95"/>
    <n v="80"/>
    <n v="97"/>
    <n v="80"/>
    <n v="0.89800000000000002"/>
  </r>
  <r>
    <x v="7"/>
    <d v="2023-11-03T00:00:00"/>
    <n v="2023"/>
    <s v="November"/>
    <x v="1"/>
    <x v="1"/>
    <n v="98"/>
    <n v="81"/>
    <n v="98"/>
    <n v="92"/>
    <n v="92"/>
    <n v="87"/>
    <n v="100"/>
    <n v="90"/>
    <n v="87"/>
    <n v="93"/>
    <n v="0.91799999999999993"/>
  </r>
  <r>
    <x v="8"/>
    <d v="2023-11-03T00:00:00"/>
    <n v="2023"/>
    <s v="November"/>
    <x v="2"/>
    <x v="2"/>
    <n v="55"/>
    <n v="60"/>
    <n v="92"/>
    <n v="68"/>
    <n v="76"/>
    <n v="56"/>
    <n v="99"/>
    <n v="51"/>
    <n v="65"/>
    <n v="90"/>
    <n v="0.71200000000000008"/>
  </r>
  <r>
    <x v="9"/>
    <d v="2023-11-03T00:00:00"/>
    <n v="2023"/>
    <s v="November"/>
    <x v="3"/>
    <x v="3"/>
    <n v="82"/>
    <n v="60"/>
    <n v="58"/>
    <n v="55"/>
    <n v="68"/>
    <n v="75"/>
    <n v="94"/>
    <n v="93"/>
    <n v="78"/>
    <n v="86"/>
    <n v="0.74900000000000011"/>
  </r>
  <r>
    <x v="10"/>
    <d v="2023-11-03T00:00:00"/>
    <n v="2023"/>
    <s v="November"/>
    <x v="0"/>
    <x v="0"/>
    <n v="81"/>
    <n v="95"/>
    <n v="80"/>
    <n v="91"/>
    <n v="90"/>
    <n v="96"/>
    <n v="91"/>
    <n v="100"/>
    <n v="89"/>
    <n v="93"/>
    <n v="0.90599999999999992"/>
  </r>
  <r>
    <x v="11"/>
    <d v="2023-11-03T00:00:00"/>
    <n v="2023"/>
    <s v="November"/>
    <x v="0"/>
    <x v="0"/>
    <n v="80"/>
    <n v="88"/>
    <n v="80"/>
    <n v="94"/>
    <n v="82"/>
    <n v="89"/>
    <n v="97"/>
    <n v="93"/>
    <n v="92"/>
    <n v="85"/>
    <n v="0.88"/>
  </r>
  <r>
    <x v="12"/>
    <d v="2023-11-03T00:00:00"/>
    <n v="2023"/>
    <s v="November"/>
    <x v="1"/>
    <x v="1"/>
    <n v="90"/>
    <n v="87"/>
    <n v="95"/>
    <n v="86"/>
    <n v="83"/>
    <n v="96"/>
    <n v="80"/>
    <n v="86"/>
    <n v="94"/>
    <n v="82"/>
    <n v="0.879"/>
  </r>
  <r>
    <x v="13"/>
    <d v="2023-11-03T00:00:00"/>
    <n v="2023"/>
    <s v="November"/>
    <x v="0"/>
    <x v="0"/>
    <n v="63"/>
    <n v="58"/>
    <n v="52"/>
    <n v="84"/>
    <n v="78"/>
    <n v="54"/>
    <n v="68"/>
    <n v="82"/>
    <n v="71"/>
    <n v="54"/>
    <n v="0.66400000000000003"/>
  </r>
  <r>
    <x v="14"/>
    <d v="2023-11-03T00:00:00"/>
    <n v="2023"/>
    <s v="November"/>
    <x v="3"/>
    <x v="3"/>
    <n v="58"/>
    <n v="66"/>
    <n v="79"/>
    <n v="50"/>
    <n v="74"/>
    <n v="89"/>
    <n v="54"/>
    <n v="67"/>
    <n v="99"/>
    <n v="84"/>
    <n v="0.72"/>
  </r>
  <r>
    <x v="15"/>
    <d v="2023-11-03T00:00:00"/>
    <n v="2023"/>
    <s v="November"/>
    <x v="2"/>
    <x v="4"/>
    <n v="99"/>
    <n v="100"/>
    <n v="81"/>
    <n v="80"/>
    <n v="90"/>
    <n v="92"/>
    <n v="96"/>
    <n v="100"/>
    <n v="80"/>
    <n v="84"/>
    <n v="0.90200000000000002"/>
  </r>
  <r>
    <x v="16"/>
    <d v="2023-11-03T00:00:00"/>
    <n v="2023"/>
    <s v="November"/>
    <x v="0"/>
    <x v="0"/>
    <n v="84"/>
    <n v="97"/>
    <n v="96"/>
    <n v="93"/>
    <n v="82"/>
    <n v="94"/>
    <n v="85"/>
    <n v="96"/>
    <n v="92"/>
    <n v="97"/>
    <n v="0.91599999999999993"/>
  </r>
  <r>
    <x v="17"/>
    <d v="2023-11-03T00:00:00"/>
    <n v="2023"/>
    <s v="November"/>
    <x v="1"/>
    <x v="1"/>
    <n v="80"/>
    <n v="96"/>
    <n v="99"/>
    <n v="84"/>
    <n v="91"/>
    <n v="90"/>
    <n v="91"/>
    <n v="99"/>
    <n v="98"/>
    <n v="92"/>
    <n v="0.92"/>
  </r>
  <r>
    <x v="18"/>
    <d v="2023-11-03T00:00:00"/>
    <n v="2023"/>
    <s v="November"/>
    <x v="1"/>
    <x v="1"/>
    <n v="100"/>
    <n v="79"/>
    <n v="66"/>
    <n v="75"/>
    <n v="55"/>
    <n v="71"/>
    <n v="61"/>
    <n v="75"/>
    <n v="82"/>
    <n v="59"/>
    <n v="0.72299999999999998"/>
  </r>
  <r>
    <x v="19"/>
    <d v="2023-11-03T00:00:00"/>
    <n v="2023"/>
    <s v="November"/>
    <x v="3"/>
    <x v="3"/>
    <n v="61"/>
    <n v="97"/>
    <n v="67"/>
    <n v="62"/>
    <n v="84"/>
    <n v="100"/>
    <n v="74"/>
    <n v="82"/>
    <n v="68"/>
    <n v="71"/>
    <n v="0.7659999999999999"/>
  </r>
  <r>
    <x v="20"/>
    <d v="2023-11-03T00:00:00"/>
    <n v="2023"/>
    <s v="November"/>
    <x v="2"/>
    <x v="4"/>
    <n v="80"/>
    <n v="81"/>
    <n v="82"/>
    <n v="81"/>
    <n v="89"/>
    <n v="87"/>
    <n v="96"/>
    <n v="84"/>
    <n v="95"/>
    <n v="97"/>
    <n v="0.872"/>
  </r>
  <r>
    <x v="21"/>
    <d v="2023-11-03T00:00:00"/>
    <n v="2023"/>
    <s v="November"/>
    <x v="0"/>
    <x v="0"/>
    <n v="90"/>
    <n v="100"/>
    <n v="82"/>
    <n v="90"/>
    <n v="95"/>
    <n v="88"/>
    <n v="99"/>
    <n v="87"/>
    <n v="91"/>
    <n v="83"/>
    <n v="0.90500000000000003"/>
  </r>
  <r>
    <x v="22"/>
    <d v="2023-11-03T00:00:00"/>
    <n v="2023"/>
    <s v="November"/>
    <x v="1"/>
    <x v="1"/>
    <n v="94"/>
    <n v="80"/>
    <n v="84"/>
    <n v="86"/>
    <n v="80"/>
    <n v="80"/>
    <n v="85"/>
    <n v="84"/>
    <n v="90"/>
    <n v="81"/>
    <n v="0.84400000000000008"/>
  </r>
  <r>
    <x v="23"/>
    <d v="2023-11-03T00:00:00"/>
    <n v="2023"/>
    <s v="November"/>
    <x v="2"/>
    <x v="2"/>
    <n v="98"/>
    <n v="93"/>
    <n v="88"/>
    <n v="59"/>
    <n v="71"/>
    <n v="90"/>
    <n v="100"/>
    <n v="100"/>
    <n v="76"/>
    <n v="64"/>
    <n v="0.83900000000000008"/>
  </r>
  <r>
    <x v="24"/>
    <d v="2023-11-03T00:00:00"/>
    <n v="2023"/>
    <s v="November"/>
    <x v="3"/>
    <x v="3"/>
    <n v="95"/>
    <n v="99"/>
    <n v="81"/>
    <n v="79"/>
    <n v="57"/>
    <n v="51"/>
    <n v="96"/>
    <n v="51"/>
    <n v="80"/>
    <n v="55"/>
    <n v="0.74400000000000011"/>
  </r>
  <r>
    <x v="25"/>
    <d v="2023-11-03T00:00:00"/>
    <n v="2023"/>
    <s v="November"/>
    <x v="1"/>
    <x v="1"/>
    <n v="100"/>
    <n v="98"/>
    <n v="95"/>
    <n v="87"/>
    <n v="80"/>
    <n v="97"/>
    <n v="96"/>
    <n v="99"/>
    <n v="88"/>
    <n v="100"/>
    <n v="0.94"/>
  </r>
  <r>
    <x v="26"/>
    <d v="2023-11-03T00:00:00"/>
    <n v="2023"/>
    <s v="November"/>
    <x v="0"/>
    <x v="0"/>
    <n v="98"/>
    <n v="86"/>
    <n v="89"/>
    <n v="99"/>
    <n v="83"/>
    <n v="80"/>
    <n v="93"/>
    <n v="89"/>
    <n v="100"/>
    <n v="96"/>
    <n v="0.91299999999999992"/>
  </r>
  <r>
    <x v="27"/>
    <d v="2023-11-03T00:00:00"/>
    <n v="2023"/>
    <s v="November"/>
    <x v="1"/>
    <x v="1"/>
    <n v="99"/>
    <n v="90"/>
    <n v="83"/>
    <n v="85"/>
    <n v="86"/>
    <n v="84"/>
    <n v="93"/>
    <n v="91"/>
    <n v="89"/>
    <n v="95"/>
    <n v="0.89500000000000002"/>
  </r>
  <r>
    <x v="28"/>
    <d v="2023-11-03T00:00:00"/>
    <n v="2023"/>
    <s v="November"/>
    <x v="2"/>
    <x v="2"/>
    <n v="76"/>
    <n v="81"/>
    <n v="98"/>
    <n v="84"/>
    <n v="53"/>
    <n v="64"/>
    <n v="61"/>
    <n v="89"/>
    <n v="61"/>
    <n v="60"/>
    <n v="0.72699999999999998"/>
  </r>
  <r>
    <x v="29"/>
    <d v="2023-11-03T00:00:00"/>
    <n v="2023"/>
    <s v="November"/>
    <x v="3"/>
    <x v="3"/>
    <n v="67"/>
    <n v="85"/>
    <n v="85"/>
    <n v="52"/>
    <n v="78"/>
    <n v="62"/>
    <n v="83"/>
    <n v="64"/>
    <n v="90"/>
    <n v="98"/>
    <n v="0.76400000000000001"/>
  </r>
  <r>
    <x v="0"/>
    <d v="2023-11-04T00:00:00"/>
    <n v="2023"/>
    <s v="November"/>
    <x v="0"/>
    <x v="0"/>
    <n v="92"/>
    <n v="100"/>
    <n v="92"/>
    <n v="94"/>
    <n v="98"/>
    <n v="85"/>
    <n v="89"/>
    <n v="87"/>
    <n v="97"/>
    <n v="91"/>
    <n v="0.92500000000000004"/>
  </r>
  <r>
    <x v="1"/>
    <d v="2023-11-04T00:00:00"/>
    <n v="2023"/>
    <s v="November"/>
    <x v="0"/>
    <x v="0"/>
    <n v="82"/>
    <n v="90"/>
    <n v="87"/>
    <n v="92"/>
    <n v="93"/>
    <n v="80"/>
    <n v="91"/>
    <n v="96"/>
    <n v="82"/>
    <n v="86"/>
    <n v="0.879"/>
  </r>
  <r>
    <x v="2"/>
    <d v="2023-11-04T00:00:00"/>
    <n v="2023"/>
    <s v="November"/>
    <x v="1"/>
    <x v="1"/>
    <n v="82"/>
    <n v="85"/>
    <n v="90"/>
    <n v="80"/>
    <n v="82"/>
    <n v="84"/>
    <n v="89"/>
    <n v="91"/>
    <n v="98"/>
    <n v="98"/>
    <n v="0.879"/>
  </r>
  <r>
    <x v="3"/>
    <d v="2023-11-04T00:00:00"/>
    <n v="2023"/>
    <s v="November"/>
    <x v="2"/>
    <x v="2"/>
    <n v="51"/>
    <n v="56"/>
    <n v="86"/>
    <n v="89"/>
    <n v="68"/>
    <n v="73"/>
    <n v="86"/>
    <n v="87"/>
    <n v="52"/>
    <n v="55"/>
    <n v="0.70299999999999996"/>
  </r>
  <r>
    <x v="4"/>
    <d v="2023-11-04T00:00:00"/>
    <n v="2023"/>
    <s v="November"/>
    <x v="3"/>
    <x v="3"/>
    <n v="69"/>
    <n v="64"/>
    <n v="91"/>
    <n v="79"/>
    <n v="72"/>
    <n v="96"/>
    <n v="50"/>
    <n v="72"/>
    <n v="62"/>
    <n v="54"/>
    <n v="0.70900000000000007"/>
  </r>
  <r>
    <x v="5"/>
    <d v="2023-11-04T00:00:00"/>
    <n v="2023"/>
    <s v="November"/>
    <x v="2"/>
    <x v="4"/>
    <n v="88"/>
    <n v="87"/>
    <n v="94"/>
    <n v="82"/>
    <n v="88"/>
    <n v="89"/>
    <n v="88"/>
    <n v="92"/>
    <n v="87"/>
    <n v="99"/>
    <n v="0.89400000000000002"/>
  </r>
  <r>
    <x v="6"/>
    <d v="2023-11-04T00:00:00"/>
    <n v="2023"/>
    <s v="November"/>
    <x v="0"/>
    <x v="0"/>
    <n v="92"/>
    <n v="84"/>
    <n v="95"/>
    <n v="99"/>
    <n v="93"/>
    <n v="99"/>
    <n v="98"/>
    <n v="87"/>
    <n v="97"/>
    <n v="80"/>
    <n v="0.92400000000000004"/>
  </r>
  <r>
    <x v="7"/>
    <d v="2023-11-04T00:00:00"/>
    <n v="2023"/>
    <s v="November"/>
    <x v="1"/>
    <x v="1"/>
    <n v="91"/>
    <n v="83"/>
    <n v="92"/>
    <n v="89"/>
    <n v="85"/>
    <n v="86"/>
    <n v="87"/>
    <n v="96"/>
    <n v="85"/>
    <n v="99"/>
    <n v="0.89300000000000002"/>
  </r>
  <r>
    <x v="8"/>
    <d v="2023-11-04T00:00:00"/>
    <n v="2023"/>
    <s v="November"/>
    <x v="2"/>
    <x v="2"/>
    <n v="89"/>
    <n v="65"/>
    <n v="69"/>
    <n v="50"/>
    <n v="82"/>
    <n v="78"/>
    <n v="54"/>
    <n v="73"/>
    <n v="80"/>
    <n v="59"/>
    <n v="0.69900000000000007"/>
  </r>
  <r>
    <x v="9"/>
    <d v="2023-11-04T00:00:00"/>
    <n v="2023"/>
    <s v="November"/>
    <x v="3"/>
    <x v="3"/>
    <n v="91"/>
    <n v="69"/>
    <n v="93"/>
    <n v="83"/>
    <n v="53"/>
    <n v="56"/>
    <n v="77"/>
    <n v="56"/>
    <n v="70"/>
    <n v="51"/>
    <n v="0.69900000000000007"/>
  </r>
  <r>
    <x v="10"/>
    <d v="2023-11-04T00:00:00"/>
    <n v="2023"/>
    <s v="November"/>
    <x v="0"/>
    <x v="0"/>
    <n v="89"/>
    <n v="89"/>
    <n v="94"/>
    <n v="82"/>
    <n v="99"/>
    <n v="100"/>
    <n v="84"/>
    <n v="80"/>
    <n v="88"/>
    <n v="100"/>
    <n v="0.90500000000000003"/>
  </r>
  <r>
    <x v="11"/>
    <d v="2023-11-04T00:00:00"/>
    <n v="2023"/>
    <s v="November"/>
    <x v="0"/>
    <x v="0"/>
    <n v="86"/>
    <n v="86"/>
    <n v="97"/>
    <n v="100"/>
    <n v="94"/>
    <n v="96"/>
    <n v="82"/>
    <n v="87"/>
    <n v="100"/>
    <n v="85"/>
    <n v="0.91299999999999992"/>
  </r>
  <r>
    <x v="12"/>
    <d v="2023-11-04T00:00:00"/>
    <n v="2023"/>
    <s v="November"/>
    <x v="1"/>
    <x v="1"/>
    <n v="100"/>
    <n v="92"/>
    <n v="82"/>
    <n v="86"/>
    <n v="85"/>
    <n v="91"/>
    <n v="100"/>
    <n v="93"/>
    <n v="97"/>
    <n v="95"/>
    <n v="0.92099999999999993"/>
  </r>
  <r>
    <x v="13"/>
    <d v="2023-11-04T00:00:00"/>
    <n v="2023"/>
    <s v="November"/>
    <x v="0"/>
    <x v="0"/>
    <n v="90"/>
    <n v="94"/>
    <n v="64"/>
    <n v="71"/>
    <n v="66"/>
    <n v="68"/>
    <n v="97"/>
    <n v="80"/>
    <n v="78"/>
    <n v="55"/>
    <n v="0.76300000000000001"/>
  </r>
  <r>
    <x v="14"/>
    <d v="2023-11-04T00:00:00"/>
    <n v="2023"/>
    <s v="November"/>
    <x v="3"/>
    <x v="3"/>
    <n v="81"/>
    <n v="95"/>
    <n v="94"/>
    <n v="70"/>
    <n v="60"/>
    <n v="78"/>
    <n v="58"/>
    <n v="72"/>
    <n v="59"/>
    <n v="65"/>
    <n v="0.73199999999999998"/>
  </r>
  <r>
    <x v="15"/>
    <d v="2023-11-04T00:00:00"/>
    <n v="2023"/>
    <s v="November"/>
    <x v="2"/>
    <x v="4"/>
    <n v="98"/>
    <n v="81"/>
    <n v="83"/>
    <n v="81"/>
    <n v="99"/>
    <n v="100"/>
    <n v="85"/>
    <n v="86"/>
    <n v="80"/>
    <n v="97"/>
    <n v="0.89"/>
  </r>
  <r>
    <x v="16"/>
    <d v="2023-11-04T00:00:00"/>
    <n v="2023"/>
    <s v="November"/>
    <x v="0"/>
    <x v="0"/>
    <n v="95"/>
    <n v="91"/>
    <n v="91"/>
    <n v="96"/>
    <n v="87"/>
    <n v="91"/>
    <n v="98"/>
    <n v="92"/>
    <n v="100"/>
    <n v="96"/>
    <n v="0.93700000000000006"/>
  </r>
  <r>
    <x v="17"/>
    <d v="2023-11-04T00:00:00"/>
    <n v="2023"/>
    <s v="November"/>
    <x v="1"/>
    <x v="1"/>
    <n v="100"/>
    <n v="81"/>
    <n v="87"/>
    <n v="84"/>
    <n v="91"/>
    <n v="83"/>
    <n v="90"/>
    <n v="96"/>
    <n v="95"/>
    <n v="100"/>
    <n v="0.90700000000000003"/>
  </r>
  <r>
    <x v="18"/>
    <d v="2023-11-04T00:00:00"/>
    <n v="2023"/>
    <s v="November"/>
    <x v="1"/>
    <x v="1"/>
    <n v="59"/>
    <n v="87"/>
    <n v="58"/>
    <n v="54"/>
    <n v="63"/>
    <n v="78"/>
    <n v="57"/>
    <n v="89"/>
    <n v="97"/>
    <n v="78"/>
    <n v="0.72"/>
  </r>
  <r>
    <x v="19"/>
    <d v="2023-11-04T00:00:00"/>
    <n v="2023"/>
    <s v="November"/>
    <x v="3"/>
    <x v="3"/>
    <n v="95"/>
    <n v="87"/>
    <n v="80"/>
    <n v="54"/>
    <n v="98"/>
    <n v="56"/>
    <n v="67"/>
    <n v="99"/>
    <n v="60"/>
    <n v="59"/>
    <n v="0.755"/>
  </r>
  <r>
    <x v="20"/>
    <d v="2023-11-04T00:00:00"/>
    <n v="2023"/>
    <s v="November"/>
    <x v="2"/>
    <x v="4"/>
    <n v="82"/>
    <n v="90"/>
    <n v="91"/>
    <n v="96"/>
    <n v="96"/>
    <n v="87"/>
    <n v="85"/>
    <n v="88"/>
    <n v="99"/>
    <n v="100"/>
    <n v="0.91400000000000003"/>
  </r>
  <r>
    <x v="21"/>
    <d v="2023-11-04T00:00:00"/>
    <n v="2023"/>
    <s v="November"/>
    <x v="0"/>
    <x v="0"/>
    <n v="87"/>
    <n v="94"/>
    <n v="88"/>
    <n v="89"/>
    <n v="87"/>
    <n v="88"/>
    <n v="98"/>
    <n v="99"/>
    <n v="100"/>
    <n v="81"/>
    <n v="0.91099999999999992"/>
  </r>
  <r>
    <x v="22"/>
    <d v="2023-11-04T00:00:00"/>
    <n v="2023"/>
    <s v="November"/>
    <x v="1"/>
    <x v="1"/>
    <n v="91"/>
    <n v="98"/>
    <n v="87"/>
    <n v="81"/>
    <n v="89"/>
    <n v="84"/>
    <n v="84"/>
    <n v="86"/>
    <n v="99"/>
    <n v="81"/>
    <n v="0.88"/>
  </r>
  <r>
    <x v="23"/>
    <d v="2023-11-04T00:00:00"/>
    <n v="2023"/>
    <s v="November"/>
    <x v="2"/>
    <x v="2"/>
    <n v="61"/>
    <n v="59"/>
    <n v="56"/>
    <n v="53"/>
    <n v="55"/>
    <n v="54"/>
    <n v="68"/>
    <n v="89"/>
    <n v="96"/>
    <n v="64"/>
    <n v="0.65500000000000003"/>
  </r>
  <r>
    <x v="24"/>
    <d v="2023-11-04T00:00:00"/>
    <n v="2023"/>
    <s v="November"/>
    <x v="3"/>
    <x v="3"/>
    <n v="68"/>
    <n v="85"/>
    <n v="76"/>
    <n v="79"/>
    <n v="67"/>
    <n v="69"/>
    <n v="64"/>
    <n v="91"/>
    <n v="52"/>
    <n v="88"/>
    <n v="0.7390000000000001"/>
  </r>
  <r>
    <x v="25"/>
    <d v="2023-11-04T00:00:00"/>
    <n v="2023"/>
    <s v="November"/>
    <x v="1"/>
    <x v="1"/>
    <n v="92"/>
    <n v="81"/>
    <n v="87"/>
    <n v="82"/>
    <n v="96"/>
    <n v="89"/>
    <n v="88"/>
    <n v="84"/>
    <n v="94"/>
    <n v="81"/>
    <n v="0.87400000000000011"/>
  </r>
  <r>
    <x v="26"/>
    <d v="2023-11-04T00:00:00"/>
    <n v="2023"/>
    <s v="November"/>
    <x v="0"/>
    <x v="0"/>
    <n v="98"/>
    <n v="84"/>
    <n v="99"/>
    <n v="98"/>
    <n v="82"/>
    <n v="94"/>
    <n v="81"/>
    <n v="83"/>
    <n v="87"/>
    <n v="93"/>
    <n v="0.89900000000000002"/>
  </r>
  <r>
    <x v="27"/>
    <d v="2023-11-04T00:00:00"/>
    <n v="2023"/>
    <s v="November"/>
    <x v="1"/>
    <x v="1"/>
    <n v="98"/>
    <n v="98"/>
    <n v="99"/>
    <n v="94"/>
    <n v="99"/>
    <n v="80"/>
    <n v="81"/>
    <n v="92"/>
    <n v="98"/>
    <n v="99"/>
    <n v="0.93799999999999994"/>
  </r>
  <r>
    <x v="28"/>
    <d v="2023-11-04T00:00:00"/>
    <n v="2023"/>
    <s v="November"/>
    <x v="2"/>
    <x v="2"/>
    <n v="84"/>
    <n v="57"/>
    <n v="91"/>
    <n v="90"/>
    <n v="100"/>
    <n v="94"/>
    <n v="63"/>
    <n v="80"/>
    <n v="76"/>
    <n v="56"/>
    <n v="0.79099999999999993"/>
  </r>
  <r>
    <x v="29"/>
    <d v="2023-11-04T00:00:00"/>
    <n v="2023"/>
    <s v="November"/>
    <x v="3"/>
    <x v="3"/>
    <n v="95"/>
    <n v="60"/>
    <n v="79"/>
    <n v="95"/>
    <n v="90"/>
    <n v="73"/>
    <n v="51"/>
    <n v="92"/>
    <n v="86"/>
    <n v="100"/>
    <n v="0.82099999999999995"/>
  </r>
  <r>
    <x v="0"/>
    <d v="2023-11-05T00:00:00"/>
    <n v="2023"/>
    <s v="November"/>
    <x v="0"/>
    <x v="0"/>
    <n v="91"/>
    <n v="97"/>
    <n v="91"/>
    <n v="97"/>
    <n v="85"/>
    <n v="97"/>
    <n v="100"/>
    <n v="85"/>
    <n v="95"/>
    <n v="85"/>
    <n v="0.92299999999999993"/>
  </r>
  <r>
    <x v="1"/>
    <d v="2023-11-05T00:00:00"/>
    <n v="2023"/>
    <s v="November"/>
    <x v="0"/>
    <x v="0"/>
    <n v="82"/>
    <n v="94"/>
    <n v="80"/>
    <n v="82"/>
    <n v="97"/>
    <n v="87"/>
    <n v="83"/>
    <n v="91"/>
    <n v="96"/>
    <n v="85"/>
    <n v="0.877"/>
  </r>
  <r>
    <x v="2"/>
    <d v="2023-11-05T00:00:00"/>
    <n v="2023"/>
    <s v="November"/>
    <x v="1"/>
    <x v="1"/>
    <n v="84"/>
    <n v="91"/>
    <n v="81"/>
    <n v="90"/>
    <n v="81"/>
    <n v="95"/>
    <n v="92"/>
    <n v="81"/>
    <n v="82"/>
    <n v="83"/>
    <n v="0.86"/>
  </r>
  <r>
    <x v="3"/>
    <d v="2023-11-05T00:00:00"/>
    <n v="2023"/>
    <s v="November"/>
    <x v="2"/>
    <x v="2"/>
    <n v="63"/>
    <n v="92"/>
    <n v="79"/>
    <n v="99"/>
    <n v="83"/>
    <n v="92"/>
    <n v="63"/>
    <n v="97"/>
    <n v="83"/>
    <n v="100"/>
    <n v="0.85099999999999998"/>
  </r>
  <r>
    <x v="4"/>
    <d v="2023-11-05T00:00:00"/>
    <n v="2023"/>
    <s v="November"/>
    <x v="3"/>
    <x v="3"/>
    <n v="86"/>
    <n v="70"/>
    <n v="71"/>
    <n v="98"/>
    <n v="100"/>
    <n v="99"/>
    <n v="79"/>
    <n v="63"/>
    <n v="77"/>
    <n v="62"/>
    <n v="0.80500000000000005"/>
  </r>
  <r>
    <x v="5"/>
    <d v="2023-11-05T00:00:00"/>
    <n v="2023"/>
    <s v="November"/>
    <x v="2"/>
    <x v="4"/>
    <n v="88"/>
    <n v="100"/>
    <n v="87"/>
    <n v="83"/>
    <n v="96"/>
    <n v="96"/>
    <n v="99"/>
    <n v="93"/>
    <n v="97"/>
    <n v="88"/>
    <n v="0.92700000000000005"/>
  </r>
  <r>
    <x v="6"/>
    <d v="2023-11-05T00:00:00"/>
    <n v="2023"/>
    <s v="November"/>
    <x v="0"/>
    <x v="0"/>
    <n v="88"/>
    <n v="96"/>
    <n v="99"/>
    <n v="90"/>
    <n v="98"/>
    <n v="93"/>
    <n v="92"/>
    <n v="99"/>
    <n v="98"/>
    <n v="86"/>
    <n v="0.93900000000000006"/>
  </r>
  <r>
    <x v="7"/>
    <d v="2023-11-05T00:00:00"/>
    <n v="2023"/>
    <s v="November"/>
    <x v="1"/>
    <x v="1"/>
    <n v="97"/>
    <n v="90"/>
    <n v="82"/>
    <n v="100"/>
    <n v="81"/>
    <n v="99"/>
    <n v="93"/>
    <n v="96"/>
    <n v="90"/>
    <n v="98"/>
    <n v="0.92599999999999993"/>
  </r>
  <r>
    <x v="8"/>
    <d v="2023-11-05T00:00:00"/>
    <n v="2023"/>
    <s v="November"/>
    <x v="2"/>
    <x v="2"/>
    <n v="56"/>
    <n v="56"/>
    <n v="94"/>
    <n v="62"/>
    <n v="73"/>
    <n v="68"/>
    <n v="52"/>
    <n v="87"/>
    <n v="97"/>
    <n v="85"/>
    <n v="0.73"/>
  </r>
  <r>
    <x v="9"/>
    <d v="2023-11-05T00:00:00"/>
    <n v="2023"/>
    <s v="November"/>
    <x v="3"/>
    <x v="3"/>
    <n v="98"/>
    <n v="53"/>
    <n v="92"/>
    <n v="61"/>
    <n v="95"/>
    <n v="94"/>
    <n v="66"/>
    <n v="87"/>
    <n v="69"/>
    <n v="55"/>
    <n v="0.77"/>
  </r>
  <r>
    <x v="10"/>
    <d v="2023-11-05T00:00:00"/>
    <n v="2023"/>
    <s v="November"/>
    <x v="0"/>
    <x v="0"/>
    <n v="88"/>
    <n v="86"/>
    <n v="92"/>
    <n v="86"/>
    <n v="86"/>
    <n v="99"/>
    <n v="91"/>
    <n v="97"/>
    <n v="95"/>
    <n v="92"/>
    <n v="0.91200000000000003"/>
  </r>
  <r>
    <x v="11"/>
    <d v="2023-11-05T00:00:00"/>
    <n v="2023"/>
    <s v="November"/>
    <x v="0"/>
    <x v="0"/>
    <n v="87"/>
    <n v="90"/>
    <n v="100"/>
    <n v="96"/>
    <n v="87"/>
    <n v="99"/>
    <n v="87"/>
    <n v="83"/>
    <n v="83"/>
    <n v="82"/>
    <n v="0.89400000000000002"/>
  </r>
  <r>
    <x v="12"/>
    <d v="2023-11-05T00:00:00"/>
    <n v="2023"/>
    <s v="November"/>
    <x v="1"/>
    <x v="1"/>
    <n v="85"/>
    <n v="83"/>
    <n v="94"/>
    <n v="98"/>
    <n v="93"/>
    <n v="85"/>
    <n v="80"/>
    <n v="95"/>
    <n v="86"/>
    <n v="93"/>
    <n v="0.89200000000000002"/>
  </r>
  <r>
    <x v="13"/>
    <d v="2023-11-05T00:00:00"/>
    <n v="2023"/>
    <s v="November"/>
    <x v="0"/>
    <x v="0"/>
    <n v="89"/>
    <n v="50"/>
    <n v="82"/>
    <n v="53"/>
    <n v="95"/>
    <n v="94"/>
    <n v="83"/>
    <n v="91"/>
    <n v="65"/>
    <n v="56"/>
    <n v="0.75800000000000001"/>
  </r>
  <r>
    <x v="14"/>
    <d v="2023-11-05T00:00:00"/>
    <n v="2023"/>
    <s v="November"/>
    <x v="3"/>
    <x v="3"/>
    <n v="87"/>
    <n v="82"/>
    <n v="90"/>
    <n v="76"/>
    <n v="77"/>
    <n v="87"/>
    <n v="55"/>
    <n v="96"/>
    <n v="71"/>
    <n v="100"/>
    <n v="0.82099999999999995"/>
  </r>
  <r>
    <x v="15"/>
    <d v="2023-11-05T00:00:00"/>
    <n v="2023"/>
    <s v="November"/>
    <x v="2"/>
    <x v="4"/>
    <n v="95"/>
    <n v="100"/>
    <n v="92"/>
    <n v="98"/>
    <n v="91"/>
    <n v="97"/>
    <n v="91"/>
    <n v="82"/>
    <n v="95"/>
    <n v="92"/>
    <n v="0.93299999999999994"/>
  </r>
  <r>
    <x v="16"/>
    <d v="2023-11-05T00:00:00"/>
    <n v="2023"/>
    <s v="November"/>
    <x v="0"/>
    <x v="0"/>
    <n v="85"/>
    <n v="92"/>
    <n v="91"/>
    <n v="88"/>
    <n v="83"/>
    <n v="83"/>
    <n v="88"/>
    <n v="86"/>
    <n v="93"/>
    <n v="93"/>
    <n v="0.88200000000000001"/>
  </r>
  <r>
    <x v="17"/>
    <d v="2023-11-05T00:00:00"/>
    <n v="2023"/>
    <s v="November"/>
    <x v="1"/>
    <x v="1"/>
    <n v="96"/>
    <n v="86"/>
    <n v="98"/>
    <n v="86"/>
    <n v="96"/>
    <n v="98"/>
    <n v="100"/>
    <n v="84"/>
    <n v="84"/>
    <n v="94"/>
    <n v="0.92200000000000004"/>
  </r>
  <r>
    <x v="18"/>
    <d v="2023-11-05T00:00:00"/>
    <n v="2023"/>
    <s v="November"/>
    <x v="1"/>
    <x v="1"/>
    <n v="97"/>
    <n v="61"/>
    <n v="53"/>
    <n v="53"/>
    <n v="82"/>
    <n v="69"/>
    <n v="59"/>
    <n v="51"/>
    <n v="63"/>
    <n v="65"/>
    <n v="0.65300000000000002"/>
  </r>
  <r>
    <x v="19"/>
    <d v="2023-11-05T00:00:00"/>
    <n v="2023"/>
    <s v="November"/>
    <x v="3"/>
    <x v="3"/>
    <n v="84"/>
    <n v="61"/>
    <n v="71"/>
    <n v="54"/>
    <n v="54"/>
    <n v="79"/>
    <n v="82"/>
    <n v="78"/>
    <n v="70"/>
    <n v="65"/>
    <n v="0.69799999999999995"/>
  </r>
  <r>
    <x v="20"/>
    <d v="2023-11-05T00:00:00"/>
    <n v="2023"/>
    <s v="November"/>
    <x v="2"/>
    <x v="4"/>
    <n v="89"/>
    <n v="99"/>
    <n v="96"/>
    <n v="95"/>
    <n v="94"/>
    <n v="88"/>
    <n v="82"/>
    <n v="86"/>
    <n v="83"/>
    <n v="85"/>
    <n v="0.89700000000000002"/>
  </r>
  <r>
    <x v="21"/>
    <d v="2023-11-05T00:00:00"/>
    <n v="2023"/>
    <s v="November"/>
    <x v="0"/>
    <x v="0"/>
    <n v="96"/>
    <n v="100"/>
    <n v="99"/>
    <n v="86"/>
    <n v="99"/>
    <n v="91"/>
    <n v="85"/>
    <n v="88"/>
    <n v="97"/>
    <n v="100"/>
    <n v="0.94099999999999995"/>
  </r>
  <r>
    <x v="22"/>
    <d v="2023-11-05T00:00:00"/>
    <n v="2023"/>
    <s v="November"/>
    <x v="1"/>
    <x v="1"/>
    <n v="90"/>
    <n v="91"/>
    <n v="92"/>
    <n v="81"/>
    <n v="80"/>
    <n v="99"/>
    <n v="83"/>
    <n v="94"/>
    <n v="86"/>
    <n v="98"/>
    <n v="0.89400000000000002"/>
  </r>
  <r>
    <x v="23"/>
    <d v="2023-11-05T00:00:00"/>
    <n v="2023"/>
    <s v="November"/>
    <x v="2"/>
    <x v="2"/>
    <n v="98"/>
    <n v="92"/>
    <n v="84"/>
    <n v="87"/>
    <n v="65"/>
    <n v="75"/>
    <n v="98"/>
    <n v="74"/>
    <n v="81"/>
    <n v="76"/>
    <n v="0.83"/>
  </r>
  <r>
    <x v="24"/>
    <d v="2023-11-05T00:00:00"/>
    <n v="2023"/>
    <s v="November"/>
    <x v="3"/>
    <x v="3"/>
    <n v="82"/>
    <n v="58"/>
    <n v="86"/>
    <n v="67"/>
    <n v="71"/>
    <n v="57"/>
    <n v="88"/>
    <n v="59"/>
    <n v="61"/>
    <n v="85"/>
    <n v="0.71400000000000008"/>
  </r>
  <r>
    <x v="25"/>
    <d v="2023-11-05T00:00:00"/>
    <n v="2023"/>
    <s v="November"/>
    <x v="1"/>
    <x v="1"/>
    <n v="96"/>
    <n v="82"/>
    <n v="84"/>
    <n v="98"/>
    <n v="96"/>
    <n v="87"/>
    <n v="92"/>
    <n v="93"/>
    <n v="93"/>
    <n v="85"/>
    <n v="0.90599999999999992"/>
  </r>
  <r>
    <x v="26"/>
    <d v="2023-11-05T00:00:00"/>
    <n v="2023"/>
    <s v="November"/>
    <x v="0"/>
    <x v="0"/>
    <n v="81"/>
    <n v="85"/>
    <n v="95"/>
    <n v="81"/>
    <n v="82"/>
    <n v="84"/>
    <n v="96"/>
    <n v="94"/>
    <n v="91"/>
    <n v="91"/>
    <n v="0.88"/>
  </r>
  <r>
    <x v="27"/>
    <d v="2023-11-05T00:00:00"/>
    <n v="2023"/>
    <s v="November"/>
    <x v="1"/>
    <x v="1"/>
    <n v="95"/>
    <n v="100"/>
    <n v="98"/>
    <n v="83"/>
    <n v="89"/>
    <n v="89"/>
    <n v="97"/>
    <n v="94"/>
    <n v="88"/>
    <n v="82"/>
    <n v="0.91500000000000004"/>
  </r>
  <r>
    <x v="28"/>
    <d v="2023-11-05T00:00:00"/>
    <n v="2023"/>
    <s v="November"/>
    <x v="2"/>
    <x v="2"/>
    <n v="89"/>
    <n v="69"/>
    <n v="65"/>
    <n v="83"/>
    <n v="88"/>
    <n v="89"/>
    <n v="94"/>
    <n v="50"/>
    <n v="98"/>
    <n v="56"/>
    <n v="0.78099999999999992"/>
  </r>
  <r>
    <x v="29"/>
    <d v="2023-11-05T00:00:00"/>
    <n v="2023"/>
    <s v="November"/>
    <x v="3"/>
    <x v="3"/>
    <n v="73"/>
    <n v="57"/>
    <n v="60"/>
    <n v="51"/>
    <n v="88"/>
    <n v="65"/>
    <n v="73"/>
    <n v="70"/>
    <n v="72"/>
    <n v="96"/>
    <n v="0.70499999999999996"/>
  </r>
  <r>
    <x v="0"/>
    <d v="2023-11-06T00:00:00"/>
    <n v="2023"/>
    <s v="November"/>
    <x v="0"/>
    <x v="0"/>
    <n v="86"/>
    <n v="94"/>
    <n v="94"/>
    <n v="96"/>
    <n v="83"/>
    <n v="90"/>
    <n v="86"/>
    <n v="90"/>
    <n v="81"/>
    <n v="90"/>
    <n v="0.89"/>
  </r>
  <r>
    <x v="1"/>
    <d v="2023-11-06T00:00:00"/>
    <n v="2023"/>
    <s v="November"/>
    <x v="0"/>
    <x v="0"/>
    <n v="88"/>
    <n v="82"/>
    <n v="99"/>
    <n v="95"/>
    <n v="83"/>
    <n v="89"/>
    <n v="87"/>
    <n v="82"/>
    <n v="94"/>
    <n v="97"/>
    <n v="0.89599999999999991"/>
  </r>
  <r>
    <x v="2"/>
    <d v="2023-11-06T00:00:00"/>
    <n v="2023"/>
    <s v="November"/>
    <x v="1"/>
    <x v="1"/>
    <n v="87"/>
    <n v="85"/>
    <n v="100"/>
    <n v="100"/>
    <n v="93"/>
    <n v="96"/>
    <n v="82"/>
    <n v="87"/>
    <n v="97"/>
    <n v="85"/>
    <n v="0.91200000000000003"/>
  </r>
  <r>
    <x v="3"/>
    <d v="2023-11-06T00:00:00"/>
    <n v="2023"/>
    <s v="November"/>
    <x v="2"/>
    <x v="2"/>
    <n v="92"/>
    <n v="71"/>
    <n v="88"/>
    <n v="90"/>
    <n v="93"/>
    <n v="90"/>
    <n v="69"/>
    <n v="70"/>
    <n v="78"/>
    <n v="58"/>
    <n v="0.79900000000000004"/>
  </r>
  <r>
    <x v="4"/>
    <d v="2023-11-06T00:00:00"/>
    <n v="2023"/>
    <s v="November"/>
    <x v="3"/>
    <x v="3"/>
    <n v="73"/>
    <n v="62"/>
    <n v="89"/>
    <n v="88"/>
    <n v="76"/>
    <n v="70"/>
    <n v="63"/>
    <n v="93"/>
    <n v="90"/>
    <n v="84"/>
    <n v="0.78799999999999992"/>
  </r>
  <r>
    <x v="5"/>
    <d v="2023-11-06T00:00:00"/>
    <n v="2023"/>
    <s v="November"/>
    <x v="2"/>
    <x v="4"/>
    <n v="91"/>
    <n v="84"/>
    <n v="95"/>
    <n v="99"/>
    <n v="93"/>
    <n v="81"/>
    <n v="84"/>
    <n v="99"/>
    <n v="96"/>
    <n v="81"/>
    <n v="0.90300000000000002"/>
  </r>
  <r>
    <x v="6"/>
    <d v="2023-11-06T00:00:00"/>
    <n v="2023"/>
    <s v="November"/>
    <x v="0"/>
    <x v="0"/>
    <n v="81"/>
    <n v="100"/>
    <n v="100"/>
    <n v="86"/>
    <n v="85"/>
    <n v="80"/>
    <n v="88"/>
    <n v="97"/>
    <n v="88"/>
    <n v="88"/>
    <n v="0.89300000000000002"/>
  </r>
  <r>
    <x v="7"/>
    <d v="2023-11-06T00:00:00"/>
    <n v="2023"/>
    <s v="November"/>
    <x v="1"/>
    <x v="1"/>
    <n v="81"/>
    <n v="100"/>
    <n v="93"/>
    <n v="98"/>
    <n v="96"/>
    <n v="97"/>
    <n v="96"/>
    <n v="97"/>
    <n v="94"/>
    <n v="81"/>
    <n v="0.93299999999999994"/>
  </r>
  <r>
    <x v="8"/>
    <d v="2023-11-06T00:00:00"/>
    <n v="2023"/>
    <s v="November"/>
    <x v="2"/>
    <x v="2"/>
    <n v="58"/>
    <n v="93"/>
    <n v="74"/>
    <n v="51"/>
    <n v="58"/>
    <n v="61"/>
    <n v="61"/>
    <n v="100"/>
    <n v="85"/>
    <n v="60"/>
    <n v="0.70099999999999996"/>
  </r>
  <r>
    <x v="9"/>
    <d v="2023-11-06T00:00:00"/>
    <n v="2023"/>
    <s v="November"/>
    <x v="3"/>
    <x v="3"/>
    <n v="99"/>
    <n v="59"/>
    <n v="82"/>
    <n v="74"/>
    <n v="63"/>
    <n v="97"/>
    <n v="62"/>
    <n v="100"/>
    <n v="86"/>
    <n v="52"/>
    <n v="0.77400000000000002"/>
  </r>
  <r>
    <x v="10"/>
    <d v="2023-11-06T00:00:00"/>
    <n v="2023"/>
    <s v="November"/>
    <x v="0"/>
    <x v="0"/>
    <n v="90"/>
    <n v="89"/>
    <n v="99"/>
    <n v="86"/>
    <n v="92"/>
    <n v="90"/>
    <n v="89"/>
    <n v="89"/>
    <n v="82"/>
    <n v="83"/>
    <n v="0.88900000000000001"/>
  </r>
  <r>
    <x v="11"/>
    <d v="2023-11-06T00:00:00"/>
    <n v="2023"/>
    <s v="November"/>
    <x v="0"/>
    <x v="0"/>
    <n v="87"/>
    <n v="92"/>
    <n v="82"/>
    <n v="92"/>
    <n v="84"/>
    <n v="99"/>
    <n v="91"/>
    <n v="99"/>
    <n v="90"/>
    <n v="80"/>
    <n v="0.89599999999999991"/>
  </r>
  <r>
    <x v="12"/>
    <d v="2023-11-06T00:00:00"/>
    <n v="2023"/>
    <s v="November"/>
    <x v="1"/>
    <x v="1"/>
    <n v="100"/>
    <n v="93"/>
    <n v="89"/>
    <n v="88"/>
    <n v="92"/>
    <n v="80"/>
    <n v="80"/>
    <n v="95"/>
    <n v="90"/>
    <n v="89"/>
    <n v="0.89599999999999991"/>
  </r>
  <r>
    <x v="13"/>
    <d v="2023-11-06T00:00:00"/>
    <n v="2023"/>
    <s v="November"/>
    <x v="0"/>
    <x v="0"/>
    <n v="70"/>
    <n v="76"/>
    <n v="90"/>
    <n v="69"/>
    <n v="71"/>
    <n v="61"/>
    <n v="54"/>
    <n v="64"/>
    <n v="98"/>
    <n v="51"/>
    <n v="0.70400000000000007"/>
  </r>
  <r>
    <x v="14"/>
    <d v="2023-11-06T00:00:00"/>
    <n v="2023"/>
    <s v="November"/>
    <x v="3"/>
    <x v="3"/>
    <n v="58"/>
    <n v="75"/>
    <n v="91"/>
    <n v="85"/>
    <n v="98"/>
    <n v="69"/>
    <n v="83"/>
    <n v="55"/>
    <n v="69"/>
    <n v="69"/>
    <n v="0.752"/>
  </r>
  <r>
    <x v="15"/>
    <d v="2023-11-06T00:00:00"/>
    <n v="2023"/>
    <s v="November"/>
    <x v="2"/>
    <x v="4"/>
    <n v="85"/>
    <n v="98"/>
    <n v="93"/>
    <n v="95"/>
    <n v="100"/>
    <n v="87"/>
    <n v="87"/>
    <n v="82"/>
    <n v="100"/>
    <n v="98"/>
    <n v="0.92500000000000004"/>
  </r>
  <r>
    <x v="16"/>
    <d v="2023-11-06T00:00:00"/>
    <n v="2023"/>
    <s v="November"/>
    <x v="0"/>
    <x v="0"/>
    <n v="82"/>
    <n v="82"/>
    <n v="97"/>
    <n v="81"/>
    <n v="89"/>
    <n v="100"/>
    <n v="88"/>
    <n v="80"/>
    <n v="90"/>
    <n v="81"/>
    <n v="0.87"/>
  </r>
  <r>
    <x v="17"/>
    <d v="2023-11-06T00:00:00"/>
    <n v="2023"/>
    <s v="November"/>
    <x v="1"/>
    <x v="1"/>
    <n v="94"/>
    <n v="94"/>
    <n v="80"/>
    <n v="85"/>
    <n v="88"/>
    <n v="89"/>
    <n v="97"/>
    <n v="89"/>
    <n v="98"/>
    <n v="93"/>
    <n v="0.90700000000000003"/>
  </r>
  <r>
    <x v="18"/>
    <d v="2023-11-06T00:00:00"/>
    <n v="2023"/>
    <s v="November"/>
    <x v="1"/>
    <x v="1"/>
    <n v="51"/>
    <n v="67"/>
    <n v="56"/>
    <n v="88"/>
    <n v="94"/>
    <n v="92"/>
    <n v="99"/>
    <n v="82"/>
    <n v="56"/>
    <n v="68"/>
    <n v="0.753"/>
  </r>
  <r>
    <x v="19"/>
    <d v="2023-11-06T00:00:00"/>
    <n v="2023"/>
    <s v="November"/>
    <x v="3"/>
    <x v="3"/>
    <n v="81"/>
    <n v="67"/>
    <n v="94"/>
    <n v="100"/>
    <n v="57"/>
    <n v="75"/>
    <n v="95"/>
    <n v="69"/>
    <n v="90"/>
    <n v="90"/>
    <n v="0.81799999999999995"/>
  </r>
  <r>
    <x v="20"/>
    <d v="2023-11-06T00:00:00"/>
    <n v="2023"/>
    <s v="November"/>
    <x v="2"/>
    <x v="4"/>
    <n v="81"/>
    <n v="81"/>
    <n v="98"/>
    <n v="92"/>
    <n v="88"/>
    <n v="82"/>
    <n v="93"/>
    <n v="99"/>
    <n v="95"/>
    <n v="94"/>
    <n v="0.90300000000000002"/>
  </r>
  <r>
    <x v="21"/>
    <d v="2023-11-06T00:00:00"/>
    <n v="2023"/>
    <s v="November"/>
    <x v="0"/>
    <x v="0"/>
    <n v="96"/>
    <n v="93"/>
    <n v="92"/>
    <n v="81"/>
    <n v="92"/>
    <n v="86"/>
    <n v="95"/>
    <n v="97"/>
    <n v="90"/>
    <n v="80"/>
    <n v="0.90200000000000002"/>
  </r>
  <r>
    <x v="22"/>
    <d v="2023-11-06T00:00:00"/>
    <n v="2023"/>
    <s v="November"/>
    <x v="1"/>
    <x v="1"/>
    <n v="100"/>
    <n v="97"/>
    <n v="88"/>
    <n v="83"/>
    <n v="94"/>
    <n v="96"/>
    <n v="82"/>
    <n v="88"/>
    <n v="99"/>
    <n v="87"/>
    <n v="0.91400000000000003"/>
  </r>
  <r>
    <x v="23"/>
    <d v="2023-11-06T00:00:00"/>
    <n v="2023"/>
    <s v="November"/>
    <x v="2"/>
    <x v="2"/>
    <n v="63"/>
    <n v="98"/>
    <n v="75"/>
    <n v="95"/>
    <n v="78"/>
    <n v="71"/>
    <n v="72"/>
    <n v="52"/>
    <n v="88"/>
    <n v="63"/>
    <n v="0.755"/>
  </r>
  <r>
    <x v="24"/>
    <d v="2023-11-06T00:00:00"/>
    <n v="2023"/>
    <s v="November"/>
    <x v="3"/>
    <x v="3"/>
    <n v="84"/>
    <n v="97"/>
    <n v="83"/>
    <n v="84"/>
    <n v="67"/>
    <n v="60"/>
    <n v="70"/>
    <n v="55"/>
    <n v="63"/>
    <n v="70"/>
    <n v="0.73299999999999998"/>
  </r>
  <r>
    <x v="25"/>
    <d v="2023-11-06T00:00:00"/>
    <n v="2023"/>
    <s v="November"/>
    <x v="1"/>
    <x v="1"/>
    <n v="84"/>
    <n v="94"/>
    <n v="85"/>
    <n v="83"/>
    <n v="83"/>
    <n v="95"/>
    <n v="88"/>
    <n v="86"/>
    <n v="90"/>
    <n v="88"/>
    <n v="0.87599999999999989"/>
  </r>
  <r>
    <x v="26"/>
    <d v="2023-11-06T00:00:00"/>
    <n v="2023"/>
    <s v="November"/>
    <x v="0"/>
    <x v="0"/>
    <n v="82"/>
    <n v="81"/>
    <n v="96"/>
    <n v="86"/>
    <n v="85"/>
    <n v="81"/>
    <n v="83"/>
    <n v="99"/>
    <n v="89"/>
    <n v="93"/>
    <n v="0.875"/>
  </r>
  <r>
    <x v="27"/>
    <d v="2023-11-06T00:00:00"/>
    <n v="2023"/>
    <s v="November"/>
    <x v="1"/>
    <x v="1"/>
    <n v="89"/>
    <n v="83"/>
    <n v="92"/>
    <n v="84"/>
    <n v="80"/>
    <n v="88"/>
    <n v="100"/>
    <n v="88"/>
    <n v="81"/>
    <n v="97"/>
    <n v="0.88200000000000001"/>
  </r>
  <r>
    <x v="28"/>
    <d v="2023-11-06T00:00:00"/>
    <n v="2023"/>
    <s v="November"/>
    <x v="2"/>
    <x v="2"/>
    <n v="68"/>
    <n v="70"/>
    <n v="77"/>
    <n v="76"/>
    <n v="97"/>
    <n v="77"/>
    <n v="50"/>
    <n v="62"/>
    <n v="74"/>
    <n v="53"/>
    <n v="0.70400000000000007"/>
  </r>
  <r>
    <x v="29"/>
    <d v="2023-11-06T00:00:00"/>
    <n v="2023"/>
    <s v="November"/>
    <x v="3"/>
    <x v="3"/>
    <n v="88"/>
    <n v="97"/>
    <n v="56"/>
    <n v="66"/>
    <n v="65"/>
    <n v="92"/>
    <n v="82"/>
    <n v="71"/>
    <n v="81"/>
    <n v="78"/>
    <n v="0.77599999999999991"/>
  </r>
  <r>
    <x v="0"/>
    <d v="2023-11-07T00:00:00"/>
    <n v="2023"/>
    <s v="November"/>
    <x v="0"/>
    <x v="0"/>
    <n v="96"/>
    <n v="89"/>
    <n v="86"/>
    <n v="91"/>
    <n v="97"/>
    <n v="92"/>
    <n v="87"/>
    <n v="96"/>
    <n v="98"/>
    <n v="92"/>
    <n v="0.92400000000000004"/>
  </r>
  <r>
    <x v="1"/>
    <d v="2023-11-07T00:00:00"/>
    <n v="2023"/>
    <s v="November"/>
    <x v="0"/>
    <x v="0"/>
    <n v="92"/>
    <n v="99"/>
    <n v="91"/>
    <n v="98"/>
    <n v="83"/>
    <n v="85"/>
    <n v="85"/>
    <n v="100"/>
    <n v="100"/>
    <n v="98"/>
    <n v="0.93099999999999994"/>
  </r>
  <r>
    <x v="2"/>
    <d v="2023-11-07T00:00:00"/>
    <n v="2023"/>
    <s v="November"/>
    <x v="1"/>
    <x v="1"/>
    <n v="83"/>
    <n v="85"/>
    <n v="80"/>
    <n v="94"/>
    <n v="90"/>
    <n v="88"/>
    <n v="93"/>
    <n v="95"/>
    <n v="80"/>
    <n v="84"/>
    <n v="0.872"/>
  </r>
  <r>
    <x v="3"/>
    <d v="2023-11-07T00:00:00"/>
    <n v="2023"/>
    <s v="November"/>
    <x v="2"/>
    <x v="2"/>
    <n v="68"/>
    <n v="63"/>
    <n v="69"/>
    <n v="62"/>
    <n v="70"/>
    <n v="82"/>
    <n v="61"/>
    <n v="92"/>
    <n v="73"/>
    <n v="97"/>
    <n v="0.73699999999999999"/>
  </r>
  <r>
    <x v="4"/>
    <d v="2023-11-07T00:00:00"/>
    <n v="2023"/>
    <s v="November"/>
    <x v="3"/>
    <x v="3"/>
    <n v="84"/>
    <n v="85"/>
    <n v="79"/>
    <n v="64"/>
    <n v="96"/>
    <n v="92"/>
    <n v="88"/>
    <n v="83"/>
    <n v="90"/>
    <n v="79"/>
    <n v="0.84"/>
  </r>
  <r>
    <x v="5"/>
    <d v="2023-11-07T00:00:00"/>
    <n v="2023"/>
    <s v="November"/>
    <x v="2"/>
    <x v="4"/>
    <n v="99"/>
    <n v="86"/>
    <n v="100"/>
    <n v="100"/>
    <n v="87"/>
    <n v="96"/>
    <n v="91"/>
    <n v="84"/>
    <n v="93"/>
    <n v="86"/>
    <n v="0.92200000000000004"/>
  </r>
  <r>
    <x v="6"/>
    <d v="2023-11-07T00:00:00"/>
    <n v="2023"/>
    <s v="November"/>
    <x v="0"/>
    <x v="0"/>
    <n v="95"/>
    <n v="97"/>
    <n v="98"/>
    <n v="96"/>
    <n v="85"/>
    <n v="85"/>
    <n v="95"/>
    <n v="85"/>
    <n v="84"/>
    <n v="85"/>
    <n v="0.90500000000000003"/>
  </r>
  <r>
    <x v="7"/>
    <d v="2023-11-07T00:00:00"/>
    <n v="2023"/>
    <s v="November"/>
    <x v="1"/>
    <x v="1"/>
    <n v="91"/>
    <n v="80"/>
    <n v="96"/>
    <n v="99"/>
    <n v="88"/>
    <n v="83"/>
    <n v="81"/>
    <n v="84"/>
    <n v="98"/>
    <n v="85"/>
    <n v="0.88500000000000001"/>
  </r>
  <r>
    <x v="8"/>
    <d v="2023-11-07T00:00:00"/>
    <n v="2023"/>
    <s v="November"/>
    <x v="2"/>
    <x v="2"/>
    <n v="87"/>
    <n v="79"/>
    <n v="55"/>
    <n v="97"/>
    <n v="59"/>
    <n v="75"/>
    <n v="87"/>
    <n v="80"/>
    <n v="93"/>
    <n v="81"/>
    <n v="0.79299999999999993"/>
  </r>
  <r>
    <x v="9"/>
    <d v="2023-11-07T00:00:00"/>
    <n v="2023"/>
    <s v="November"/>
    <x v="3"/>
    <x v="3"/>
    <n v="65"/>
    <n v="98"/>
    <n v="60"/>
    <n v="54"/>
    <n v="53"/>
    <n v="65"/>
    <n v="83"/>
    <n v="92"/>
    <n v="72"/>
    <n v="51"/>
    <n v="0.69299999999999995"/>
  </r>
  <r>
    <x v="10"/>
    <d v="2023-11-07T00:00:00"/>
    <n v="2023"/>
    <s v="November"/>
    <x v="0"/>
    <x v="0"/>
    <n v="92"/>
    <n v="99"/>
    <n v="91"/>
    <n v="96"/>
    <n v="98"/>
    <n v="89"/>
    <n v="94"/>
    <n v="100"/>
    <n v="97"/>
    <n v="83"/>
    <n v="0.93900000000000006"/>
  </r>
  <r>
    <x v="11"/>
    <d v="2023-11-07T00:00:00"/>
    <n v="2023"/>
    <s v="November"/>
    <x v="0"/>
    <x v="0"/>
    <n v="97"/>
    <n v="81"/>
    <n v="96"/>
    <n v="88"/>
    <n v="96"/>
    <n v="98"/>
    <n v="89"/>
    <n v="97"/>
    <n v="85"/>
    <n v="92"/>
    <n v="0.91900000000000004"/>
  </r>
  <r>
    <x v="12"/>
    <d v="2023-11-07T00:00:00"/>
    <n v="2023"/>
    <s v="November"/>
    <x v="1"/>
    <x v="1"/>
    <n v="87"/>
    <n v="87"/>
    <n v="97"/>
    <n v="86"/>
    <n v="81"/>
    <n v="85"/>
    <n v="96"/>
    <n v="94"/>
    <n v="87"/>
    <n v="90"/>
    <n v="0.89"/>
  </r>
  <r>
    <x v="13"/>
    <d v="2023-11-07T00:00:00"/>
    <n v="2023"/>
    <s v="November"/>
    <x v="0"/>
    <x v="0"/>
    <n v="66"/>
    <n v="83"/>
    <n v="50"/>
    <n v="61"/>
    <n v="69"/>
    <n v="67"/>
    <n v="78"/>
    <n v="68"/>
    <n v="61"/>
    <n v="68"/>
    <n v="0.67099999999999993"/>
  </r>
  <r>
    <x v="14"/>
    <d v="2023-11-07T00:00:00"/>
    <n v="2023"/>
    <s v="November"/>
    <x v="3"/>
    <x v="3"/>
    <n v="91"/>
    <n v="74"/>
    <n v="51"/>
    <n v="58"/>
    <n v="92"/>
    <n v="85"/>
    <n v="67"/>
    <n v="81"/>
    <n v="91"/>
    <n v="91"/>
    <n v="0.78099999999999992"/>
  </r>
  <r>
    <x v="15"/>
    <d v="2023-11-07T00:00:00"/>
    <n v="2023"/>
    <s v="November"/>
    <x v="2"/>
    <x v="4"/>
    <n v="89"/>
    <n v="87"/>
    <n v="84"/>
    <n v="97"/>
    <n v="90"/>
    <n v="81"/>
    <n v="83"/>
    <n v="82"/>
    <n v="88"/>
    <n v="92"/>
    <n v="0.873"/>
  </r>
  <r>
    <x v="16"/>
    <d v="2023-11-07T00:00:00"/>
    <n v="2023"/>
    <s v="November"/>
    <x v="0"/>
    <x v="0"/>
    <n v="83"/>
    <n v="100"/>
    <n v="86"/>
    <n v="97"/>
    <n v="89"/>
    <n v="84"/>
    <n v="90"/>
    <n v="96"/>
    <n v="83"/>
    <n v="98"/>
    <n v="0.90599999999999992"/>
  </r>
  <r>
    <x v="17"/>
    <d v="2023-11-07T00:00:00"/>
    <n v="2023"/>
    <s v="November"/>
    <x v="1"/>
    <x v="1"/>
    <n v="100"/>
    <n v="97"/>
    <n v="97"/>
    <n v="100"/>
    <n v="82"/>
    <n v="95"/>
    <n v="84"/>
    <n v="81"/>
    <n v="99"/>
    <n v="80"/>
    <n v="0.91500000000000004"/>
  </r>
  <r>
    <x v="18"/>
    <d v="2023-11-07T00:00:00"/>
    <n v="2023"/>
    <s v="November"/>
    <x v="1"/>
    <x v="1"/>
    <n v="51"/>
    <n v="68"/>
    <n v="58"/>
    <n v="51"/>
    <n v="80"/>
    <n v="68"/>
    <n v="73"/>
    <n v="85"/>
    <n v="56"/>
    <n v="77"/>
    <n v="0.66700000000000004"/>
  </r>
  <r>
    <x v="19"/>
    <d v="2023-11-07T00:00:00"/>
    <n v="2023"/>
    <s v="November"/>
    <x v="3"/>
    <x v="3"/>
    <n v="70"/>
    <n v="83"/>
    <n v="80"/>
    <n v="82"/>
    <n v="50"/>
    <n v="92"/>
    <n v="70"/>
    <n v="50"/>
    <n v="83"/>
    <n v="91"/>
    <n v="0.75099999999999989"/>
  </r>
  <r>
    <x v="20"/>
    <d v="2023-11-07T00:00:00"/>
    <n v="2023"/>
    <s v="November"/>
    <x v="2"/>
    <x v="4"/>
    <n v="86"/>
    <n v="80"/>
    <n v="90"/>
    <n v="88"/>
    <n v="93"/>
    <n v="94"/>
    <n v="87"/>
    <n v="96"/>
    <n v="87"/>
    <n v="81"/>
    <n v="0.88200000000000001"/>
  </r>
  <r>
    <x v="21"/>
    <d v="2023-11-07T00:00:00"/>
    <n v="2023"/>
    <s v="November"/>
    <x v="0"/>
    <x v="0"/>
    <n v="99"/>
    <n v="86"/>
    <n v="93"/>
    <n v="96"/>
    <n v="89"/>
    <n v="88"/>
    <n v="99"/>
    <n v="98"/>
    <n v="95"/>
    <n v="89"/>
    <n v="0.93200000000000005"/>
  </r>
  <r>
    <x v="22"/>
    <d v="2023-11-07T00:00:00"/>
    <n v="2023"/>
    <s v="November"/>
    <x v="1"/>
    <x v="1"/>
    <n v="91"/>
    <n v="90"/>
    <n v="97"/>
    <n v="98"/>
    <n v="100"/>
    <n v="100"/>
    <n v="99"/>
    <n v="87"/>
    <n v="84"/>
    <n v="80"/>
    <n v="0.92599999999999993"/>
  </r>
  <r>
    <x v="23"/>
    <d v="2023-11-07T00:00:00"/>
    <n v="2023"/>
    <s v="November"/>
    <x v="2"/>
    <x v="2"/>
    <n v="68"/>
    <n v="63"/>
    <n v="53"/>
    <n v="93"/>
    <n v="82"/>
    <n v="69"/>
    <n v="73"/>
    <n v="84"/>
    <n v="64"/>
    <n v="87"/>
    <n v="0.73599999999999999"/>
  </r>
  <r>
    <x v="24"/>
    <d v="2023-11-07T00:00:00"/>
    <n v="2023"/>
    <s v="November"/>
    <x v="3"/>
    <x v="3"/>
    <n v="63"/>
    <n v="62"/>
    <n v="81"/>
    <n v="63"/>
    <n v="51"/>
    <n v="86"/>
    <n v="61"/>
    <n v="82"/>
    <n v="74"/>
    <n v="62"/>
    <n v="0.68500000000000005"/>
  </r>
  <r>
    <x v="25"/>
    <d v="2023-11-07T00:00:00"/>
    <n v="2023"/>
    <s v="November"/>
    <x v="1"/>
    <x v="1"/>
    <n v="91"/>
    <n v="94"/>
    <n v="81"/>
    <n v="83"/>
    <n v="98"/>
    <n v="81"/>
    <n v="84"/>
    <n v="82"/>
    <n v="93"/>
    <n v="91"/>
    <n v="0.878"/>
  </r>
  <r>
    <x v="26"/>
    <d v="2023-11-07T00:00:00"/>
    <n v="2023"/>
    <s v="November"/>
    <x v="0"/>
    <x v="0"/>
    <n v="80"/>
    <n v="88"/>
    <n v="81"/>
    <n v="91"/>
    <n v="85"/>
    <n v="86"/>
    <n v="94"/>
    <n v="84"/>
    <n v="81"/>
    <n v="88"/>
    <n v="0.85799999999999998"/>
  </r>
  <r>
    <x v="27"/>
    <d v="2023-11-07T00:00:00"/>
    <n v="2023"/>
    <s v="November"/>
    <x v="1"/>
    <x v="1"/>
    <n v="94"/>
    <n v="80"/>
    <n v="99"/>
    <n v="99"/>
    <n v="91"/>
    <n v="83"/>
    <n v="81"/>
    <n v="100"/>
    <n v="94"/>
    <n v="80"/>
    <n v="0.90099999999999991"/>
  </r>
  <r>
    <x v="28"/>
    <d v="2023-11-07T00:00:00"/>
    <n v="2023"/>
    <s v="November"/>
    <x v="2"/>
    <x v="2"/>
    <n v="53"/>
    <n v="65"/>
    <n v="50"/>
    <n v="83"/>
    <n v="65"/>
    <n v="78"/>
    <n v="85"/>
    <n v="93"/>
    <n v="81"/>
    <n v="65"/>
    <n v="0.71799999999999997"/>
  </r>
  <r>
    <x v="29"/>
    <d v="2023-11-07T00:00:00"/>
    <n v="2023"/>
    <s v="November"/>
    <x v="3"/>
    <x v="3"/>
    <n v="98"/>
    <n v="53"/>
    <n v="90"/>
    <n v="67"/>
    <n v="89"/>
    <n v="95"/>
    <n v="51"/>
    <n v="95"/>
    <n v="83"/>
    <n v="74"/>
    <n v="0.79500000000000004"/>
  </r>
  <r>
    <x v="0"/>
    <d v="2023-11-08T00:00:00"/>
    <n v="2023"/>
    <s v="November"/>
    <x v="0"/>
    <x v="0"/>
    <n v="83"/>
    <n v="83"/>
    <n v="99"/>
    <n v="100"/>
    <n v="98"/>
    <n v="98"/>
    <n v="95"/>
    <n v="83"/>
    <n v="80"/>
    <n v="82"/>
    <n v="0.90099999999999991"/>
  </r>
  <r>
    <x v="1"/>
    <d v="2023-11-08T00:00:00"/>
    <n v="2023"/>
    <s v="November"/>
    <x v="0"/>
    <x v="0"/>
    <n v="81"/>
    <n v="88"/>
    <n v="84"/>
    <n v="82"/>
    <n v="96"/>
    <n v="95"/>
    <n v="82"/>
    <n v="100"/>
    <n v="81"/>
    <n v="100"/>
    <n v="0.88900000000000001"/>
  </r>
  <r>
    <x v="2"/>
    <d v="2023-11-08T00:00:00"/>
    <n v="2023"/>
    <s v="November"/>
    <x v="1"/>
    <x v="1"/>
    <n v="90"/>
    <n v="93"/>
    <n v="82"/>
    <n v="91"/>
    <n v="97"/>
    <n v="95"/>
    <n v="87"/>
    <n v="94"/>
    <n v="94"/>
    <n v="95"/>
    <n v="0.91799999999999993"/>
  </r>
  <r>
    <x v="3"/>
    <d v="2023-11-08T00:00:00"/>
    <n v="2023"/>
    <s v="November"/>
    <x v="2"/>
    <x v="2"/>
    <n v="75"/>
    <n v="54"/>
    <n v="53"/>
    <n v="74"/>
    <n v="81"/>
    <n v="60"/>
    <n v="70"/>
    <n v="64"/>
    <n v="92"/>
    <n v="58"/>
    <n v="0.68099999999999994"/>
  </r>
  <r>
    <x v="4"/>
    <d v="2023-11-08T00:00:00"/>
    <n v="2023"/>
    <s v="November"/>
    <x v="3"/>
    <x v="3"/>
    <n v="91"/>
    <n v="97"/>
    <n v="50"/>
    <n v="96"/>
    <n v="76"/>
    <n v="57"/>
    <n v="98"/>
    <n v="72"/>
    <n v="53"/>
    <n v="83"/>
    <n v="0.77300000000000002"/>
  </r>
  <r>
    <x v="5"/>
    <d v="2023-11-08T00:00:00"/>
    <n v="2023"/>
    <s v="November"/>
    <x v="2"/>
    <x v="4"/>
    <n v="83"/>
    <n v="86"/>
    <n v="85"/>
    <n v="83"/>
    <n v="87"/>
    <n v="80"/>
    <n v="82"/>
    <n v="87"/>
    <n v="95"/>
    <n v="80"/>
    <n v="0.84799999999999998"/>
  </r>
  <r>
    <x v="6"/>
    <d v="2023-11-08T00:00:00"/>
    <n v="2023"/>
    <s v="November"/>
    <x v="0"/>
    <x v="0"/>
    <n v="89"/>
    <n v="90"/>
    <n v="85"/>
    <n v="93"/>
    <n v="96"/>
    <n v="84"/>
    <n v="92"/>
    <n v="88"/>
    <n v="87"/>
    <n v="98"/>
    <n v="0.90200000000000002"/>
  </r>
  <r>
    <x v="7"/>
    <d v="2023-11-08T00:00:00"/>
    <n v="2023"/>
    <s v="November"/>
    <x v="1"/>
    <x v="1"/>
    <n v="99"/>
    <n v="90"/>
    <n v="81"/>
    <n v="81"/>
    <n v="82"/>
    <n v="81"/>
    <n v="88"/>
    <n v="87"/>
    <n v="82"/>
    <n v="94"/>
    <n v="0.86499999999999999"/>
  </r>
  <r>
    <x v="8"/>
    <d v="2023-11-08T00:00:00"/>
    <n v="2023"/>
    <s v="November"/>
    <x v="2"/>
    <x v="2"/>
    <n v="55"/>
    <n v="76"/>
    <n v="69"/>
    <n v="80"/>
    <n v="53"/>
    <n v="84"/>
    <n v="51"/>
    <n v="92"/>
    <n v="65"/>
    <n v="62"/>
    <n v="0.68700000000000006"/>
  </r>
  <r>
    <x v="9"/>
    <d v="2023-11-08T00:00:00"/>
    <n v="2023"/>
    <s v="November"/>
    <x v="3"/>
    <x v="3"/>
    <n v="68"/>
    <n v="73"/>
    <n v="77"/>
    <n v="81"/>
    <n v="53"/>
    <n v="63"/>
    <n v="60"/>
    <n v="92"/>
    <n v="89"/>
    <n v="87"/>
    <n v="0.74299999999999999"/>
  </r>
  <r>
    <x v="10"/>
    <d v="2023-11-08T00:00:00"/>
    <n v="2023"/>
    <s v="November"/>
    <x v="0"/>
    <x v="0"/>
    <n v="86"/>
    <n v="93"/>
    <n v="90"/>
    <n v="92"/>
    <n v="97"/>
    <n v="93"/>
    <n v="84"/>
    <n v="86"/>
    <n v="89"/>
    <n v="90"/>
    <n v="0.9"/>
  </r>
  <r>
    <x v="11"/>
    <d v="2023-11-08T00:00:00"/>
    <n v="2023"/>
    <s v="November"/>
    <x v="0"/>
    <x v="0"/>
    <n v="92"/>
    <n v="93"/>
    <n v="83"/>
    <n v="91"/>
    <n v="81"/>
    <n v="90"/>
    <n v="88"/>
    <n v="81"/>
    <n v="100"/>
    <n v="96"/>
    <n v="0.89500000000000002"/>
  </r>
  <r>
    <x v="12"/>
    <d v="2023-11-08T00:00:00"/>
    <n v="2023"/>
    <s v="November"/>
    <x v="1"/>
    <x v="1"/>
    <n v="87"/>
    <n v="85"/>
    <n v="97"/>
    <n v="80"/>
    <n v="91"/>
    <n v="82"/>
    <n v="92"/>
    <n v="94"/>
    <n v="93"/>
    <n v="86"/>
    <n v="0.88700000000000001"/>
  </r>
  <r>
    <x v="13"/>
    <d v="2023-11-08T00:00:00"/>
    <n v="2023"/>
    <s v="November"/>
    <x v="0"/>
    <x v="0"/>
    <n v="78"/>
    <n v="69"/>
    <n v="99"/>
    <n v="80"/>
    <n v="89"/>
    <n v="85"/>
    <n v="52"/>
    <n v="87"/>
    <n v="100"/>
    <n v="51"/>
    <n v="0.79"/>
  </r>
  <r>
    <x v="14"/>
    <d v="2023-11-08T00:00:00"/>
    <n v="2023"/>
    <s v="November"/>
    <x v="3"/>
    <x v="3"/>
    <n v="58"/>
    <n v="65"/>
    <n v="65"/>
    <n v="61"/>
    <n v="69"/>
    <n v="66"/>
    <n v="71"/>
    <n v="73"/>
    <n v="98"/>
    <n v="95"/>
    <n v="0.72099999999999997"/>
  </r>
  <r>
    <x v="15"/>
    <d v="2023-11-08T00:00:00"/>
    <n v="2023"/>
    <s v="November"/>
    <x v="2"/>
    <x v="4"/>
    <n v="100"/>
    <n v="98"/>
    <n v="84"/>
    <n v="85"/>
    <n v="94"/>
    <n v="96"/>
    <n v="91"/>
    <n v="89"/>
    <n v="99"/>
    <n v="88"/>
    <n v="0.92400000000000004"/>
  </r>
  <r>
    <x v="16"/>
    <d v="2023-11-08T00:00:00"/>
    <n v="2023"/>
    <s v="November"/>
    <x v="0"/>
    <x v="0"/>
    <n v="98"/>
    <n v="81"/>
    <n v="93"/>
    <n v="88"/>
    <n v="84"/>
    <n v="92"/>
    <n v="95"/>
    <n v="81"/>
    <n v="95"/>
    <n v="95"/>
    <n v="0.90200000000000002"/>
  </r>
  <r>
    <x v="17"/>
    <d v="2023-11-08T00:00:00"/>
    <n v="2023"/>
    <s v="November"/>
    <x v="1"/>
    <x v="1"/>
    <n v="83"/>
    <n v="81"/>
    <n v="94"/>
    <n v="82"/>
    <n v="98"/>
    <n v="91"/>
    <n v="94"/>
    <n v="90"/>
    <n v="83"/>
    <n v="87"/>
    <n v="0.88300000000000001"/>
  </r>
  <r>
    <x v="18"/>
    <d v="2023-11-08T00:00:00"/>
    <n v="2023"/>
    <s v="November"/>
    <x v="1"/>
    <x v="1"/>
    <n v="94"/>
    <n v="75"/>
    <n v="75"/>
    <n v="70"/>
    <n v="99"/>
    <n v="62"/>
    <n v="66"/>
    <n v="98"/>
    <n v="77"/>
    <n v="92"/>
    <n v="0.80799999999999994"/>
  </r>
  <r>
    <x v="19"/>
    <d v="2023-11-08T00:00:00"/>
    <n v="2023"/>
    <s v="November"/>
    <x v="3"/>
    <x v="3"/>
    <n v="65"/>
    <n v="77"/>
    <n v="95"/>
    <n v="84"/>
    <n v="55"/>
    <n v="64"/>
    <n v="70"/>
    <n v="90"/>
    <n v="89"/>
    <n v="73"/>
    <n v="0.76200000000000001"/>
  </r>
  <r>
    <x v="20"/>
    <d v="2023-11-08T00:00:00"/>
    <n v="2023"/>
    <s v="November"/>
    <x v="2"/>
    <x v="4"/>
    <n v="85"/>
    <n v="86"/>
    <n v="83"/>
    <n v="84"/>
    <n v="82"/>
    <n v="92"/>
    <n v="92"/>
    <n v="88"/>
    <n v="90"/>
    <n v="85"/>
    <n v="0.86699999999999999"/>
  </r>
  <r>
    <x v="21"/>
    <d v="2023-11-08T00:00:00"/>
    <n v="2023"/>
    <s v="November"/>
    <x v="0"/>
    <x v="0"/>
    <n v="99"/>
    <n v="81"/>
    <n v="93"/>
    <n v="84"/>
    <n v="100"/>
    <n v="80"/>
    <n v="99"/>
    <n v="81"/>
    <n v="90"/>
    <n v="93"/>
    <n v="0.9"/>
  </r>
  <r>
    <x v="22"/>
    <d v="2023-11-08T00:00:00"/>
    <n v="2023"/>
    <s v="November"/>
    <x v="1"/>
    <x v="1"/>
    <n v="84"/>
    <n v="83"/>
    <n v="95"/>
    <n v="85"/>
    <n v="87"/>
    <n v="97"/>
    <n v="93"/>
    <n v="87"/>
    <n v="97"/>
    <n v="99"/>
    <n v="0.90700000000000003"/>
  </r>
  <r>
    <x v="23"/>
    <d v="2023-11-08T00:00:00"/>
    <n v="2023"/>
    <s v="November"/>
    <x v="2"/>
    <x v="2"/>
    <n v="80"/>
    <n v="61"/>
    <n v="76"/>
    <n v="55"/>
    <n v="90"/>
    <n v="75"/>
    <n v="88"/>
    <n v="93"/>
    <n v="99"/>
    <n v="80"/>
    <n v="0.79700000000000004"/>
  </r>
  <r>
    <x v="24"/>
    <d v="2023-11-08T00:00:00"/>
    <n v="2023"/>
    <s v="November"/>
    <x v="3"/>
    <x v="3"/>
    <n v="96"/>
    <n v="57"/>
    <n v="67"/>
    <n v="90"/>
    <n v="100"/>
    <n v="78"/>
    <n v="85"/>
    <n v="88"/>
    <n v="71"/>
    <n v="75"/>
    <n v="0.80700000000000005"/>
  </r>
  <r>
    <x v="25"/>
    <d v="2023-11-08T00:00:00"/>
    <n v="2023"/>
    <s v="November"/>
    <x v="1"/>
    <x v="1"/>
    <n v="99"/>
    <n v="100"/>
    <n v="92"/>
    <n v="84"/>
    <n v="93"/>
    <n v="96"/>
    <n v="89"/>
    <n v="85"/>
    <n v="90"/>
    <n v="84"/>
    <n v="0.91200000000000003"/>
  </r>
  <r>
    <x v="26"/>
    <d v="2023-11-08T00:00:00"/>
    <n v="2023"/>
    <s v="November"/>
    <x v="0"/>
    <x v="0"/>
    <n v="83"/>
    <n v="98"/>
    <n v="97"/>
    <n v="90"/>
    <n v="91"/>
    <n v="85"/>
    <n v="98"/>
    <n v="81"/>
    <n v="88"/>
    <n v="80"/>
    <n v="0.8909999999999999"/>
  </r>
  <r>
    <x v="27"/>
    <d v="2023-11-08T00:00:00"/>
    <n v="2023"/>
    <s v="November"/>
    <x v="1"/>
    <x v="1"/>
    <n v="80"/>
    <n v="97"/>
    <n v="94"/>
    <n v="80"/>
    <n v="88"/>
    <n v="98"/>
    <n v="85"/>
    <n v="86"/>
    <n v="84"/>
    <n v="97"/>
    <n v="0.88900000000000001"/>
  </r>
  <r>
    <x v="28"/>
    <d v="2023-11-08T00:00:00"/>
    <n v="2023"/>
    <s v="November"/>
    <x v="2"/>
    <x v="2"/>
    <n v="93"/>
    <n v="56"/>
    <n v="73"/>
    <n v="62"/>
    <n v="76"/>
    <n v="58"/>
    <n v="51"/>
    <n v="66"/>
    <n v="60"/>
    <n v="97"/>
    <n v="0.69200000000000006"/>
  </r>
  <r>
    <x v="29"/>
    <d v="2023-11-08T00:00:00"/>
    <n v="2023"/>
    <s v="November"/>
    <x v="3"/>
    <x v="3"/>
    <n v="98"/>
    <n v="93"/>
    <n v="54"/>
    <n v="85"/>
    <n v="89"/>
    <n v="56"/>
    <n v="95"/>
    <n v="65"/>
    <n v="68"/>
    <n v="97"/>
    <n v="0.8"/>
  </r>
  <r>
    <x v="0"/>
    <d v="2023-11-09T00:00:00"/>
    <n v="2023"/>
    <s v="November"/>
    <x v="0"/>
    <x v="0"/>
    <n v="99"/>
    <n v="91"/>
    <n v="85"/>
    <n v="96"/>
    <n v="93"/>
    <n v="81"/>
    <n v="87"/>
    <n v="89"/>
    <n v="100"/>
    <n v="90"/>
    <n v="0.91099999999999992"/>
  </r>
  <r>
    <x v="1"/>
    <d v="2023-11-09T00:00:00"/>
    <n v="2023"/>
    <s v="November"/>
    <x v="0"/>
    <x v="0"/>
    <n v="85"/>
    <n v="94"/>
    <n v="81"/>
    <n v="99"/>
    <n v="90"/>
    <n v="96"/>
    <n v="97"/>
    <n v="95"/>
    <n v="89"/>
    <n v="84"/>
    <n v="0.91"/>
  </r>
  <r>
    <x v="2"/>
    <d v="2023-11-09T00:00:00"/>
    <n v="2023"/>
    <s v="November"/>
    <x v="1"/>
    <x v="1"/>
    <n v="84"/>
    <n v="97"/>
    <n v="90"/>
    <n v="85"/>
    <n v="100"/>
    <n v="83"/>
    <n v="98"/>
    <n v="87"/>
    <n v="86"/>
    <n v="87"/>
    <n v="0.89700000000000002"/>
  </r>
  <r>
    <x v="3"/>
    <d v="2023-11-09T00:00:00"/>
    <n v="2023"/>
    <s v="November"/>
    <x v="2"/>
    <x v="2"/>
    <n v="56"/>
    <n v="71"/>
    <n v="70"/>
    <n v="64"/>
    <n v="64"/>
    <n v="84"/>
    <n v="88"/>
    <n v="82"/>
    <n v="60"/>
    <n v="89"/>
    <n v="0.72799999999999998"/>
  </r>
  <r>
    <x v="4"/>
    <d v="2023-11-09T00:00:00"/>
    <n v="2023"/>
    <s v="November"/>
    <x v="3"/>
    <x v="3"/>
    <n v="89"/>
    <n v="100"/>
    <n v="90"/>
    <n v="92"/>
    <n v="93"/>
    <n v="78"/>
    <n v="53"/>
    <n v="89"/>
    <n v="99"/>
    <n v="72"/>
    <n v="0.85499999999999998"/>
  </r>
  <r>
    <x v="5"/>
    <d v="2023-11-09T00:00:00"/>
    <n v="2023"/>
    <s v="November"/>
    <x v="2"/>
    <x v="4"/>
    <n v="96"/>
    <n v="96"/>
    <n v="91"/>
    <n v="87"/>
    <n v="92"/>
    <n v="89"/>
    <n v="82"/>
    <n v="91"/>
    <n v="98"/>
    <n v="96"/>
    <n v="0.91799999999999993"/>
  </r>
  <r>
    <x v="6"/>
    <d v="2023-11-09T00:00:00"/>
    <n v="2023"/>
    <s v="November"/>
    <x v="0"/>
    <x v="0"/>
    <n v="93"/>
    <n v="100"/>
    <n v="99"/>
    <n v="90"/>
    <n v="94"/>
    <n v="93"/>
    <n v="92"/>
    <n v="88"/>
    <n v="80"/>
    <n v="100"/>
    <n v="0.92900000000000005"/>
  </r>
  <r>
    <x v="7"/>
    <d v="2023-11-09T00:00:00"/>
    <n v="2023"/>
    <s v="November"/>
    <x v="1"/>
    <x v="1"/>
    <n v="85"/>
    <n v="97"/>
    <n v="87"/>
    <n v="99"/>
    <n v="98"/>
    <n v="89"/>
    <n v="96"/>
    <n v="91"/>
    <n v="100"/>
    <n v="92"/>
    <n v="0.93400000000000005"/>
  </r>
  <r>
    <x v="8"/>
    <d v="2023-11-09T00:00:00"/>
    <n v="2023"/>
    <s v="November"/>
    <x v="2"/>
    <x v="2"/>
    <n v="73"/>
    <n v="85"/>
    <n v="90"/>
    <n v="82"/>
    <n v="80"/>
    <n v="86"/>
    <n v="50"/>
    <n v="86"/>
    <n v="67"/>
    <n v="64"/>
    <n v="0.76300000000000001"/>
  </r>
  <r>
    <x v="9"/>
    <d v="2023-11-09T00:00:00"/>
    <n v="2023"/>
    <s v="November"/>
    <x v="3"/>
    <x v="3"/>
    <n v="84"/>
    <n v="59"/>
    <n v="89"/>
    <n v="52"/>
    <n v="87"/>
    <n v="100"/>
    <n v="56"/>
    <n v="70"/>
    <n v="73"/>
    <n v="73"/>
    <n v="0.74299999999999999"/>
  </r>
  <r>
    <x v="10"/>
    <d v="2023-11-09T00:00:00"/>
    <n v="2023"/>
    <s v="November"/>
    <x v="0"/>
    <x v="0"/>
    <n v="93"/>
    <n v="99"/>
    <n v="90"/>
    <n v="83"/>
    <n v="92"/>
    <n v="95"/>
    <n v="91"/>
    <n v="97"/>
    <n v="89"/>
    <n v="96"/>
    <n v="0.92500000000000004"/>
  </r>
  <r>
    <x v="11"/>
    <d v="2023-11-09T00:00:00"/>
    <n v="2023"/>
    <s v="November"/>
    <x v="0"/>
    <x v="0"/>
    <n v="81"/>
    <n v="86"/>
    <n v="87"/>
    <n v="84"/>
    <n v="88"/>
    <n v="91"/>
    <n v="95"/>
    <n v="80"/>
    <n v="87"/>
    <n v="82"/>
    <n v="0.86099999999999999"/>
  </r>
  <r>
    <x v="12"/>
    <d v="2023-11-09T00:00:00"/>
    <n v="2023"/>
    <s v="November"/>
    <x v="1"/>
    <x v="1"/>
    <n v="96"/>
    <n v="94"/>
    <n v="89"/>
    <n v="93"/>
    <n v="89"/>
    <n v="96"/>
    <n v="86"/>
    <n v="99"/>
    <n v="93"/>
    <n v="96"/>
    <n v="0.93099999999999994"/>
  </r>
  <r>
    <x v="13"/>
    <d v="2023-11-09T00:00:00"/>
    <n v="2023"/>
    <s v="November"/>
    <x v="0"/>
    <x v="0"/>
    <n v="72"/>
    <n v="67"/>
    <n v="67"/>
    <n v="68"/>
    <n v="85"/>
    <n v="74"/>
    <n v="91"/>
    <n v="83"/>
    <n v="91"/>
    <n v="88"/>
    <n v="0.78599999999999992"/>
  </r>
  <r>
    <x v="14"/>
    <d v="2023-11-09T00:00:00"/>
    <n v="2023"/>
    <s v="November"/>
    <x v="3"/>
    <x v="3"/>
    <n v="72"/>
    <n v="81"/>
    <n v="92"/>
    <n v="59"/>
    <n v="57"/>
    <n v="53"/>
    <n v="63"/>
    <n v="86"/>
    <n v="65"/>
    <n v="96"/>
    <n v="0.72400000000000009"/>
  </r>
  <r>
    <x v="15"/>
    <d v="2023-11-09T00:00:00"/>
    <n v="2023"/>
    <s v="November"/>
    <x v="2"/>
    <x v="4"/>
    <n v="94"/>
    <n v="95"/>
    <n v="98"/>
    <n v="80"/>
    <n v="89"/>
    <n v="95"/>
    <n v="96"/>
    <n v="97"/>
    <n v="96"/>
    <n v="98"/>
    <n v="0.93799999999999994"/>
  </r>
  <r>
    <x v="16"/>
    <d v="2023-11-09T00:00:00"/>
    <n v="2023"/>
    <s v="November"/>
    <x v="0"/>
    <x v="0"/>
    <n v="85"/>
    <n v="97"/>
    <n v="87"/>
    <n v="81"/>
    <n v="85"/>
    <n v="89"/>
    <n v="100"/>
    <n v="84"/>
    <n v="99"/>
    <n v="94"/>
    <n v="0.90099999999999991"/>
  </r>
  <r>
    <x v="17"/>
    <d v="2023-11-09T00:00:00"/>
    <n v="2023"/>
    <s v="November"/>
    <x v="1"/>
    <x v="1"/>
    <n v="95"/>
    <n v="84"/>
    <n v="91"/>
    <n v="98"/>
    <n v="97"/>
    <n v="90"/>
    <n v="85"/>
    <n v="88"/>
    <n v="85"/>
    <n v="95"/>
    <n v="0.90799999999999992"/>
  </r>
  <r>
    <x v="18"/>
    <d v="2023-11-09T00:00:00"/>
    <n v="2023"/>
    <s v="November"/>
    <x v="1"/>
    <x v="1"/>
    <n v="98"/>
    <n v="71"/>
    <n v="75"/>
    <n v="93"/>
    <n v="83"/>
    <n v="99"/>
    <n v="53"/>
    <n v="51"/>
    <n v="99"/>
    <n v="80"/>
    <n v="0.80200000000000005"/>
  </r>
  <r>
    <x v="19"/>
    <d v="2023-11-09T00:00:00"/>
    <n v="2023"/>
    <s v="November"/>
    <x v="3"/>
    <x v="3"/>
    <n v="82"/>
    <n v="70"/>
    <n v="88"/>
    <n v="70"/>
    <n v="50"/>
    <n v="86"/>
    <n v="93"/>
    <n v="100"/>
    <n v="87"/>
    <n v="77"/>
    <n v="0.80299999999999994"/>
  </r>
  <r>
    <x v="20"/>
    <d v="2023-11-09T00:00:00"/>
    <n v="2023"/>
    <s v="November"/>
    <x v="2"/>
    <x v="4"/>
    <n v="92"/>
    <n v="85"/>
    <n v="86"/>
    <n v="87"/>
    <n v="97"/>
    <n v="99"/>
    <n v="94"/>
    <n v="98"/>
    <n v="82"/>
    <n v="93"/>
    <n v="0.91299999999999992"/>
  </r>
  <r>
    <x v="21"/>
    <d v="2023-11-09T00:00:00"/>
    <n v="2023"/>
    <s v="November"/>
    <x v="0"/>
    <x v="0"/>
    <n v="98"/>
    <n v="96"/>
    <n v="82"/>
    <n v="97"/>
    <n v="88"/>
    <n v="93"/>
    <n v="95"/>
    <n v="84"/>
    <n v="86"/>
    <n v="85"/>
    <n v="0.90400000000000003"/>
  </r>
  <r>
    <x v="22"/>
    <d v="2023-11-09T00:00:00"/>
    <n v="2023"/>
    <s v="November"/>
    <x v="1"/>
    <x v="1"/>
    <n v="96"/>
    <n v="80"/>
    <n v="88"/>
    <n v="93"/>
    <n v="89"/>
    <n v="82"/>
    <n v="91"/>
    <n v="96"/>
    <n v="97"/>
    <n v="90"/>
    <n v="0.90200000000000002"/>
  </r>
  <r>
    <x v="23"/>
    <d v="2023-11-09T00:00:00"/>
    <n v="2023"/>
    <s v="November"/>
    <x v="2"/>
    <x v="2"/>
    <n v="57"/>
    <n v="78"/>
    <n v="73"/>
    <n v="88"/>
    <n v="99"/>
    <n v="97"/>
    <n v="69"/>
    <n v="58"/>
    <n v="68"/>
    <n v="82"/>
    <n v="0.76900000000000002"/>
  </r>
  <r>
    <x v="24"/>
    <d v="2023-11-09T00:00:00"/>
    <n v="2023"/>
    <s v="November"/>
    <x v="3"/>
    <x v="3"/>
    <n v="76"/>
    <n v="57"/>
    <n v="83"/>
    <n v="57"/>
    <n v="94"/>
    <n v="90"/>
    <n v="55"/>
    <n v="100"/>
    <n v="85"/>
    <n v="62"/>
    <n v="0.75900000000000001"/>
  </r>
  <r>
    <x v="25"/>
    <d v="2023-11-09T00:00:00"/>
    <n v="2023"/>
    <s v="November"/>
    <x v="1"/>
    <x v="1"/>
    <n v="84"/>
    <n v="87"/>
    <n v="93"/>
    <n v="95"/>
    <n v="83"/>
    <n v="99"/>
    <n v="94"/>
    <n v="90"/>
    <n v="97"/>
    <n v="88"/>
    <n v="0.91"/>
  </r>
  <r>
    <x v="26"/>
    <d v="2023-11-09T00:00:00"/>
    <n v="2023"/>
    <s v="November"/>
    <x v="0"/>
    <x v="0"/>
    <n v="93"/>
    <n v="89"/>
    <n v="100"/>
    <n v="94"/>
    <n v="91"/>
    <n v="94"/>
    <n v="96"/>
    <n v="100"/>
    <n v="84"/>
    <n v="89"/>
    <n v="0.93"/>
  </r>
  <r>
    <x v="27"/>
    <d v="2023-11-09T00:00:00"/>
    <n v="2023"/>
    <s v="November"/>
    <x v="1"/>
    <x v="1"/>
    <n v="86"/>
    <n v="95"/>
    <n v="97"/>
    <n v="87"/>
    <n v="97"/>
    <n v="96"/>
    <n v="91"/>
    <n v="85"/>
    <n v="90"/>
    <n v="93"/>
    <n v="0.91700000000000004"/>
  </r>
  <r>
    <x v="28"/>
    <d v="2023-11-09T00:00:00"/>
    <n v="2023"/>
    <s v="November"/>
    <x v="2"/>
    <x v="2"/>
    <n v="53"/>
    <n v="62"/>
    <n v="59"/>
    <n v="93"/>
    <n v="85"/>
    <n v="59"/>
    <n v="90"/>
    <n v="70"/>
    <n v="92"/>
    <n v="59"/>
    <n v="0.72199999999999998"/>
  </r>
  <r>
    <x v="29"/>
    <d v="2023-11-09T00:00:00"/>
    <n v="2023"/>
    <s v="November"/>
    <x v="3"/>
    <x v="3"/>
    <n v="73"/>
    <n v="72"/>
    <n v="82"/>
    <n v="82"/>
    <n v="83"/>
    <n v="87"/>
    <n v="92"/>
    <n v="50"/>
    <n v="81"/>
    <n v="51"/>
    <n v="0.753"/>
  </r>
  <r>
    <x v="0"/>
    <d v="2023-11-10T00:00:00"/>
    <n v="2023"/>
    <s v="November"/>
    <x v="0"/>
    <x v="0"/>
    <n v="83"/>
    <n v="87"/>
    <n v="87"/>
    <n v="95"/>
    <n v="98"/>
    <n v="82"/>
    <n v="90"/>
    <n v="99"/>
    <n v="87"/>
    <n v="93"/>
    <n v="0.90099999999999991"/>
  </r>
  <r>
    <x v="1"/>
    <d v="2023-11-10T00:00:00"/>
    <n v="2023"/>
    <s v="November"/>
    <x v="0"/>
    <x v="0"/>
    <n v="81"/>
    <n v="80"/>
    <n v="98"/>
    <n v="93"/>
    <n v="84"/>
    <n v="97"/>
    <n v="96"/>
    <n v="94"/>
    <n v="87"/>
    <n v="87"/>
    <n v="0.89700000000000002"/>
  </r>
  <r>
    <x v="2"/>
    <d v="2023-11-10T00:00:00"/>
    <n v="2023"/>
    <s v="November"/>
    <x v="1"/>
    <x v="1"/>
    <n v="95"/>
    <n v="97"/>
    <n v="96"/>
    <n v="85"/>
    <n v="87"/>
    <n v="89"/>
    <n v="83"/>
    <n v="80"/>
    <n v="88"/>
    <n v="86"/>
    <n v="0.8859999999999999"/>
  </r>
  <r>
    <x v="3"/>
    <d v="2023-11-10T00:00:00"/>
    <n v="2023"/>
    <s v="November"/>
    <x v="2"/>
    <x v="2"/>
    <n v="62"/>
    <n v="84"/>
    <n v="88"/>
    <n v="54"/>
    <n v="53"/>
    <n v="98"/>
    <n v="80"/>
    <n v="50"/>
    <n v="99"/>
    <n v="83"/>
    <n v="0.75099999999999989"/>
  </r>
  <r>
    <x v="4"/>
    <d v="2023-11-10T00:00:00"/>
    <n v="2023"/>
    <s v="November"/>
    <x v="3"/>
    <x v="3"/>
    <n v="63"/>
    <n v="89"/>
    <n v="77"/>
    <n v="58"/>
    <n v="65"/>
    <n v="98"/>
    <n v="75"/>
    <n v="85"/>
    <n v="75"/>
    <n v="58"/>
    <n v="0.74299999999999999"/>
  </r>
  <r>
    <x v="5"/>
    <d v="2023-11-10T00:00:00"/>
    <n v="2023"/>
    <s v="November"/>
    <x v="2"/>
    <x v="4"/>
    <n v="91"/>
    <n v="95"/>
    <n v="83"/>
    <n v="82"/>
    <n v="93"/>
    <n v="91"/>
    <n v="94"/>
    <n v="94"/>
    <n v="87"/>
    <n v="89"/>
    <n v="0.89900000000000002"/>
  </r>
  <r>
    <x v="6"/>
    <d v="2023-11-10T00:00:00"/>
    <n v="2023"/>
    <s v="November"/>
    <x v="0"/>
    <x v="0"/>
    <n v="98"/>
    <n v="97"/>
    <n v="95"/>
    <n v="90"/>
    <n v="93"/>
    <n v="83"/>
    <n v="95"/>
    <n v="85"/>
    <n v="93"/>
    <n v="100"/>
    <n v="0.92900000000000005"/>
  </r>
  <r>
    <x v="7"/>
    <d v="2023-11-10T00:00:00"/>
    <n v="2023"/>
    <s v="November"/>
    <x v="1"/>
    <x v="1"/>
    <n v="99"/>
    <n v="90"/>
    <n v="87"/>
    <n v="87"/>
    <n v="94"/>
    <n v="82"/>
    <n v="87"/>
    <n v="80"/>
    <n v="90"/>
    <n v="100"/>
    <n v="0.89599999999999991"/>
  </r>
  <r>
    <x v="8"/>
    <d v="2023-11-10T00:00:00"/>
    <n v="2023"/>
    <s v="November"/>
    <x v="2"/>
    <x v="2"/>
    <n v="60"/>
    <n v="92"/>
    <n v="94"/>
    <n v="53"/>
    <n v="57"/>
    <n v="91"/>
    <n v="86"/>
    <n v="52"/>
    <n v="71"/>
    <n v="74"/>
    <n v="0.73"/>
  </r>
  <r>
    <x v="9"/>
    <d v="2023-11-10T00:00:00"/>
    <n v="2023"/>
    <s v="November"/>
    <x v="3"/>
    <x v="3"/>
    <n v="64"/>
    <n v="93"/>
    <n v="93"/>
    <n v="77"/>
    <n v="93"/>
    <n v="77"/>
    <n v="79"/>
    <n v="67"/>
    <n v="83"/>
    <n v="51"/>
    <n v="0.77700000000000002"/>
  </r>
  <r>
    <x v="10"/>
    <d v="2023-11-10T00:00:00"/>
    <n v="2023"/>
    <s v="November"/>
    <x v="0"/>
    <x v="0"/>
    <n v="92"/>
    <n v="85"/>
    <n v="85"/>
    <n v="92"/>
    <n v="89"/>
    <n v="87"/>
    <n v="89"/>
    <n v="80"/>
    <n v="94"/>
    <n v="94"/>
    <n v="0.88700000000000001"/>
  </r>
  <r>
    <x v="11"/>
    <d v="2023-11-10T00:00:00"/>
    <n v="2023"/>
    <s v="November"/>
    <x v="0"/>
    <x v="0"/>
    <n v="100"/>
    <n v="80"/>
    <n v="81"/>
    <n v="82"/>
    <n v="84"/>
    <n v="88"/>
    <n v="89"/>
    <n v="96"/>
    <n v="94"/>
    <n v="99"/>
    <n v="0.89300000000000002"/>
  </r>
  <r>
    <x v="12"/>
    <d v="2023-11-10T00:00:00"/>
    <n v="2023"/>
    <s v="November"/>
    <x v="1"/>
    <x v="1"/>
    <n v="92"/>
    <n v="97"/>
    <n v="89"/>
    <n v="89"/>
    <n v="97"/>
    <n v="89"/>
    <n v="81"/>
    <n v="83"/>
    <n v="90"/>
    <n v="85"/>
    <n v="0.89200000000000002"/>
  </r>
  <r>
    <x v="13"/>
    <d v="2023-11-10T00:00:00"/>
    <n v="2023"/>
    <s v="November"/>
    <x v="0"/>
    <x v="0"/>
    <n v="52"/>
    <n v="79"/>
    <n v="57"/>
    <n v="56"/>
    <n v="57"/>
    <n v="85"/>
    <n v="87"/>
    <n v="86"/>
    <n v="98"/>
    <n v="54"/>
    <n v="0.71099999999999997"/>
  </r>
  <r>
    <x v="14"/>
    <d v="2023-11-10T00:00:00"/>
    <n v="2023"/>
    <s v="November"/>
    <x v="3"/>
    <x v="3"/>
    <n v="50"/>
    <n v="100"/>
    <n v="54"/>
    <n v="58"/>
    <n v="89"/>
    <n v="93"/>
    <n v="63"/>
    <n v="76"/>
    <n v="91"/>
    <n v="74"/>
    <n v="0.748"/>
  </r>
  <r>
    <x v="15"/>
    <d v="2023-11-10T00:00:00"/>
    <n v="2023"/>
    <s v="November"/>
    <x v="2"/>
    <x v="4"/>
    <n v="95"/>
    <n v="98"/>
    <n v="100"/>
    <n v="94"/>
    <n v="97"/>
    <n v="84"/>
    <n v="90"/>
    <n v="81"/>
    <n v="100"/>
    <n v="100"/>
    <n v="0.93900000000000006"/>
  </r>
  <r>
    <x v="16"/>
    <d v="2023-11-10T00:00:00"/>
    <n v="2023"/>
    <s v="November"/>
    <x v="0"/>
    <x v="0"/>
    <n v="83"/>
    <n v="96"/>
    <n v="88"/>
    <n v="94"/>
    <n v="87"/>
    <n v="99"/>
    <n v="100"/>
    <n v="89"/>
    <n v="82"/>
    <n v="89"/>
    <n v="0.90700000000000003"/>
  </r>
  <r>
    <x v="17"/>
    <d v="2023-11-10T00:00:00"/>
    <n v="2023"/>
    <s v="November"/>
    <x v="1"/>
    <x v="1"/>
    <n v="90"/>
    <n v="83"/>
    <n v="80"/>
    <n v="89"/>
    <n v="100"/>
    <n v="81"/>
    <n v="81"/>
    <n v="89"/>
    <n v="81"/>
    <n v="97"/>
    <n v="0.871"/>
  </r>
  <r>
    <x v="18"/>
    <d v="2023-11-10T00:00:00"/>
    <n v="2023"/>
    <s v="November"/>
    <x v="1"/>
    <x v="1"/>
    <n v="55"/>
    <n v="98"/>
    <n v="53"/>
    <n v="60"/>
    <n v="60"/>
    <n v="61"/>
    <n v="65"/>
    <n v="96"/>
    <n v="79"/>
    <n v="84"/>
    <n v="0.71099999999999997"/>
  </r>
  <r>
    <x v="19"/>
    <d v="2023-11-10T00:00:00"/>
    <n v="2023"/>
    <s v="November"/>
    <x v="3"/>
    <x v="3"/>
    <n v="99"/>
    <n v="57"/>
    <n v="96"/>
    <n v="65"/>
    <n v="73"/>
    <n v="70"/>
    <n v="56"/>
    <n v="92"/>
    <n v="54"/>
    <n v="64"/>
    <n v="0.72599999999999998"/>
  </r>
  <r>
    <x v="20"/>
    <d v="2023-11-10T00:00:00"/>
    <n v="2023"/>
    <s v="November"/>
    <x v="2"/>
    <x v="4"/>
    <n v="88"/>
    <n v="88"/>
    <n v="91"/>
    <n v="85"/>
    <n v="85"/>
    <n v="81"/>
    <n v="97"/>
    <n v="89"/>
    <n v="90"/>
    <n v="81"/>
    <n v="0.875"/>
  </r>
  <r>
    <x v="21"/>
    <d v="2023-11-10T00:00:00"/>
    <n v="2023"/>
    <s v="November"/>
    <x v="0"/>
    <x v="0"/>
    <n v="90"/>
    <n v="90"/>
    <n v="80"/>
    <n v="86"/>
    <n v="84"/>
    <n v="93"/>
    <n v="88"/>
    <n v="93"/>
    <n v="99"/>
    <n v="89"/>
    <n v="0.89200000000000002"/>
  </r>
  <r>
    <x v="22"/>
    <d v="2023-11-10T00:00:00"/>
    <n v="2023"/>
    <s v="November"/>
    <x v="1"/>
    <x v="1"/>
    <n v="93"/>
    <n v="85"/>
    <n v="85"/>
    <n v="93"/>
    <n v="86"/>
    <n v="92"/>
    <n v="99"/>
    <n v="81"/>
    <n v="92"/>
    <n v="93"/>
    <n v="0.89900000000000002"/>
  </r>
  <r>
    <x v="23"/>
    <d v="2023-11-10T00:00:00"/>
    <n v="2023"/>
    <s v="November"/>
    <x v="2"/>
    <x v="2"/>
    <n v="87"/>
    <n v="88"/>
    <n v="63"/>
    <n v="52"/>
    <n v="92"/>
    <n v="57"/>
    <n v="87"/>
    <n v="95"/>
    <n v="99"/>
    <n v="99"/>
    <n v="0.81900000000000006"/>
  </r>
  <r>
    <x v="24"/>
    <d v="2023-11-10T00:00:00"/>
    <n v="2023"/>
    <s v="November"/>
    <x v="3"/>
    <x v="3"/>
    <n v="86"/>
    <n v="56"/>
    <n v="93"/>
    <n v="97"/>
    <n v="63"/>
    <n v="53"/>
    <n v="77"/>
    <n v="79"/>
    <n v="61"/>
    <n v="67"/>
    <n v="0.73199999999999998"/>
  </r>
  <r>
    <x v="25"/>
    <d v="2023-11-10T00:00:00"/>
    <n v="2023"/>
    <s v="November"/>
    <x v="1"/>
    <x v="1"/>
    <n v="98"/>
    <n v="99"/>
    <n v="80"/>
    <n v="92"/>
    <n v="95"/>
    <n v="93"/>
    <n v="100"/>
    <n v="91"/>
    <n v="83"/>
    <n v="85"/>
    <n v="0.91599999999999993"/>
  </r>
  <r>
    <x v="26"/>
    <d v="2023-11-10T00:00:00"/>
    <n v="2023"/>
    <s v="November"/>
    <x v="0"/>
    <x v="0"/>
    <n v="99"/>
    <n v="94"/>
    <n v="82"/>
    <n v="92"/>
    <n v="85"/>
    <n v="81"/>
    <n v="84"/>
    <n v="89"/>
    <n v="84"/>
    <n v="85"/>
    <n v="0.875"/>
  </r>
  <r>
    <x v="27"/>
    <d v="2023-11-10T00:00:00"/>
    <n v="2023"/>
    <s v="November"/>
    <x v="1"/>
    <x v="1"/>
    <n v="90"/>
    <n v="91"/>
    <n v="98"/>
    <n v="93"/>
    <n v="91"/>
    <n v="82"/>
    <n v="96"/>
    <n v="86"/>
    <n v="92"/>
    <n v="95"/>
    <n v="0.91400000000000003"/>
  </r>
  <r>
    <x v="28"/>
    <d v="2023-11-10T00:00:00"/>
    <n v="2023"/>
    <s v="November"/>
    <x v="2"/>
    <x v="2"/>
    <n v="100"/>
    <n v="85"/>
    <n v="66"/>
    <n v="89"/>
    <n v="97"/>
    <n v="70"/>
    <n v="66"/>
    <n v="96"/>
    <n v="69"/>
    <n v="74"/>
    <n v="0.81200000000000006"/>
  </r>
  <r>
    <x v="29"/>
    <d v="2023-11-10T00:00:00"/>
    <n v="2023"/>
    <s v="November"/>
    <x v="3"/>
    <x v="3"/>
    <n v="77"/>
    <n v="61"/>
    <n v="52"/>
    <n v="100"/>
    <n v="80"/>
    <n v="51"/>
    <n v="51"/>
    <n v="74"/>
    <n v="100"/>
    <n v="73"/>
    <n v="0.71900000000000008"/>
  </r>
  <r>
    <x v="0"/>
    <d v="2023-11-11T00:00:00"/>
    <n v="2023"/>
    <s v="November"/>
    <x v="0"/>
    <x v="0"/>
    <n v="96"/>
    <n v="91"/>
    <n v="89"/>
    <n v="87"/>
    <n v="85"/>
    <n v="95"/>
    <n v="89"/>
    <n v="95"/>
    <n v="97"/>
    <n v="97"/>
    <n v="0.92099999999999993"/>
  </r>
  <r>
    <x v="1"/>
    <d v="2023-11-11T00:00:00"/>
    <n v="2023"/>
    <s v="November"/>
    <x v="0"/>
    <x v="0"/>
    <n v="91"/>
    <n v="97"/>
    <n v="81"/>
    <n v="80"/>
    <n v="100"/>
    <n v="80"/>
    <n v="81"/>
    <n v="90"/>
    <n v="87"/>
    <n v="93"/>
    <n v="0.88"/>
  </r>
  <r>
    <x v="2"/>
    <d v="2023-11-11T00:00:00"/>
    <n v="2023"/>
    <s v="November"/>
    <x v="1"/>
    <x v="1"/>
    <n v="87"/>
    <n v="92"/>
    <n v="95"/>
    <n v="92"/>
    <n v="93"/>
    <n v="95"/>
    <n v="80"/>
    <n v="80"/>
    <n v="83"/>
    <n v="94"/>
    <n v="0.8909999999999999"/>
  </r>
  <r>
    <x v="3"/>
    <d v="2023-11-11T00:00:00"/>
    <n v="2023"/>
    <s v="November"/>
    <x v="2"/>
    <x v="2"/>
    <n v="80"/>
    <n v="92"/>
    <n v="94"/>
    <n v="83"/>
    <n v="53"/>
    <n v="94"/>
    <n v="75"/>
    <n v="78"/>
    <n v="50"/>
    <n v="70"/>
    <n v="0.76900000000000002"/>
  </r>
  <r>
    <x v="4"/>
    <d v="2023-11-11T00:00:00"/>
    <n v="2023"/>
    <s v="November"/>
    <x v="3"/>
    <x v="3"/>
    <n v="97"/>
    <n v="70"/>
    <n v="81"/>
    <n v="64"/>
    <n v="78"/>
    <n v="99"/>
    <n v="94"/>
    <n v="58"/>
    <n v="88"/>
    <n v="86"/>
    <n v="0.81499999999999995"/>
  </r>
  <r>
    <x v="5"/>
    <d v="2023-11-11T00:00:00"/>
    <n v="2023"/>
    <s v="November"/>
    <x v="2"/>
    <x v="4"/>
    <n v="87"/>
    <n v="83"/>
    <n v="93"/>
    <n v="99"/>
    <n v="84"/>
    <n v="93"/>
    <n v="85"/>
    <n v="84"/>
    <n v="89"/>
    <n v="85"/>
    <n v="0.88200000000000001"/>
  </r>
  <r>
    <x v="6"/>
    <d v="2023-11-11T00:00:00"/>
    <n v="2023"/>
    <s v="November"/>
    <x v="0"/>
    <x v="0"/>
    <n v="100"/>
    <n v="97"/>
    <n v="81"/>
    <n v="90"/>
    <n v="92"/>
    <n v="99"/>
    <n v="86"/>
    <n v="93"/>
    <n v="97"/>
    <n v="90"/>
    <n v="0.92500000000000004"/>
  </r>
  <r>
    <x v="7"/>
    <d v="2023-11-11T00:00:00"/>
    <n v="2023"/>
    <s v="November"/>
    <x v="1"/>
    <x v="1"/>
    <n v="87"/>
    <n v="89"/>
    <n v="90"/>
    <n v="92"/>
    <n v="97"/>
    <n v="100"/>
    <n v="83"/>
    <n v="86"/>
    <n v="95"/>
    <n v="93"/>
    <n v="0.91200000000000003"/>
  </r>
  <r>
    <x v="8"/>
    <d v="2023-11-11T00:00:00"/>
    <n v="2023"/>
    <s v="November"/>
    <x v="2"/>
    <x v="2"/>
    <n v="74"/>
    <n v="54"/>
    <n v="79"/>
    <n v="58"/>
    <n v="92"/>
    <n v="98"/>
    <n v="89"/>
    <n v="50"/>
    <n v="66"/>
    <n v="88"/>
    <n v="0.748"/>
  </r>
  <r>
    <x v="9"/>
    <d v="2023-11-11T00:00:00"/>
    <n v="2023"/>
    <s v="November"/>
    <x v="3"/>
    <x v="3"/>
    <n v="77"/>
    <n v="75"/>
    <n v="86"/>
    <n v="54"/>
    <n v="60"/>
    <n v="87"/>
    <n v="82"/>
    <n v="50"/>
    <n v="66"/>
    <n v="68"/>
    <n v="0.70499999999999996"/>
  </r>
  <r>
    <x v="10"/>
    <d v="2023-11-11T00:00:00"/>
    <n v="2023"/>
    <s v="November"/>
    <x v="0"/>
    <x v="0"/>
    <n v="99"/>
    <n v="82"/>
    <n v="91"/>
    <n v="91"/>
    <n v="95"/>
    <n v="99"/>
    <n v="85"/>
    <n v="84"/>
    <n v="97"/>
    <n v="86"/>
    <n v="0.90900000000000003"/>
  </r>
  <r>
    <x v="11"/>
    <d v="2023-11-11T00:00:00"/>
    <n v="2023"/>
    <s v="November"/>
    <x v="0"/>
    <x v="0"/>
    <n v="90"/>
    <n v="80"/>
    <n v="81"/>
    <n v="97"/>
    <n v="89"/>
    <n v="86"/>
    <n v="86"/>
    <n v="81"/>
    <n v="90"/>
    <n v="80"/>
    <n v="0.86"/>
  </r>
  <r>
    <x v="12"/>
    <d v="2023-11-11T00:00:00"/>
    <n v="2023"/>
    <s v="November"/>
    <x v="1"/>
    <x v="1"/>
    <n v="94"/>
    <n v="90"/>
    <n v="92"/>
    <n v="100"/>
    <n v="96"/>
    <n v="81"/>
    <n v="99"/>
    <n v="96"/>
    <n v="100"/>
    <n v="95"/>
    <n v="0.94299999999999995"/>
  </r>
  <r>
    <x v="13"/>
    <d v="2023-11-11T00:00:00"/>
    <n v="2023"/>
    <s v="November"/>
    <x v="0"/>
    <x v="0"/>
    <n v="69"/>
    <n v="69"/>
    <n v="59"/>
    <n v="72"/>
    <n v="66"/>
    <n v="90"/>
    <n v="100"/>
    <n v="55"/>
    <n v="74"/>
    <n v="79"/>
    <n v="0.73299999999999998"/>
  </r>
  <r>
    <x v="14"/>
    <d v="2023-11-11T00:00:00"/>
    <n v="2023"/>
    <s v="November"/>
    <x v="3"/>
    <x v="3"/>
    <n v="51"/>
    <n v="96"/>
    <n v="51"/>
    <n v="83"/>
    <n v="72"/>
    <n v="89"/>
    <n v="51"/>
    <n v="96"/>
    <n v="84"/>
    <n v="83"/>
    <n v="0.75599999999999989"/>
  </r>
  <r>
    <x v="15"/>
    <d v="2023-11-11T00:00:00"/>
    <n v="2023"/>
    <s v="November"/>
    <x v="2"/>
    <x v="4"/>
    <n v="88"/>
    <n v="95"/>
    <n v="80"/>
    <n v="97"/>
    <n v="88"/>
    <n v="81"/>
    <n v="86"/>
    <n v="83"/>
    <n v="83"/>
    <n v="85"/>
    <n v="0.86599999999999999"/>
  </r>
  <r>
    <x v="16"/>
    <d v="2023-11-11T00:00:00"/>
    <n v="2023"/>
    <s v="November"/>
    <x v="0"/>
    <x v="0"/>
    <n v="91"/>
    <n v="93"/>
    <n v="91"/>
    <n v="90"/>
    <n v="99"/>
    <n v="95"/>
    <n v="96"/>
    <n v="99"/>
    <n v="92"/>
    <n v="92"/>
    <n v="0.93799999999999994"/>
  </r>
  <r>
    <x v="17"/>
    <d v="2023-11-11T00:00:00"/>
    <n v="2023"/>
    <s v="November"/>
    <x v="1"/>
    <x v="1"/>
    <n v="81"/>
    <n v="97"/>
    <n v="90"/>
    <n v="88"/>
    <n v="99"/>
    <n v="99"/>
    <n v="86"/>
    <n v="95"/>
    <n v="83"/>
    <n v="100"/>
    <n v="0.91799999999999993"/>
  </r>
  <r>
    <x v="18"/>
    <d v="2023-11-11T00:00:00"/>
    <n v="2023"/>
    <s v="November"/>
    <x v="1"/>
    <x v="1"/>
    <n v="94"/>
    <n v="92"/>
    <n v="66"/>
    <n v="68"/>
    <n v="70"/>
    <n v="81"/>
    <n v="94"/>
    <n v="73"/>
    <n v="60"/>
    <n v="66"/>
    <n v="0.76400000000000001"/>
  </r>
  <r>
    <x v="19"/>
    <d v="2023-11-11T00:00:00"/>
    <n v="2023"/>
    <s v="November"/>
    <x v="3"/>
    <x v="3"/>
    <n v="83"/>
    <n v="53"/>
    <n v="62"/>
    <n v="51"/>
    <n v="70"/>
    <n v="64"/>
    <n v="98"/>
    <n v="98"/>
    <n v="78"/>
    <n v="72"/>
    <n v="0.72900000000000009"/>
  </r>
  <r>
    <x v="20"/>
    <d v="2023-11-11T00:00:00"/>
    <n v="2023"/>
    <s v="November"/>
    <x v="2"/>
    <x v="4"/>
    <n v="87"/>
    <n v="89"/>
    <n v="90"/>
    <n v="91"/>
    <n v="88"/>
    <n v="96"/>
    <n v="97"/>
    <n v="99"/>
    <n v="87"/>
    <n v="86"/>
    <n v="0.91"/>
  </r>
  <r>
    <x v="21"/>
    <d v="2023-11-11T00:00:00"/>
    <n v="2023"/>
    <s v="November"/>
    <x v="0"/>
    <x v="0"/>
    <n v="88"/>
    <n v="94"/>
    <n v="88"/>
    <n v="84"/>
    <n v="80"/>
    <n v="85"/>
    <n v="82"/>
    <n v="86"/>
    <n v="93"/>
    <n v="98"/>
    <n v="0.878"/>
  </r>
  <r>
    <x v="22"/>
    <d v="2023-11-11T00:00:00"/>
    <n v="2023"/>
    <s v="November"/>
    <x v="1"/>
    <x v="1"/>
    <n v="95"/>
    <n v="100"/>
    <n v="98"/>
    <n v="81"/>
    <n v="98"/>
    <n v="80"/>
    <n v="83"/>
    <n v="94"/>
    <n v="91"/>
    <n v="92"/>
    <n v="0.91200000000000003"/>
  </r>
  <r>
    <x v="23"/>
    <d v="2023-11-11T00:00:00"/>
    <n v="2023"/>
    <s v="November"/>
    <x v="2"/>
    <x v="2"/>
    <n v="76"/>
    <n v="60"/>
    <n v="65"/>
    <n v="63"/>
    <n v="67"/>
    <n v="65"/>
    <n v="75"/>
    <n v="73"/>
    <n v="56"/>
    <n v="81"/>
    <n v="0.68099999999999994"/>
  </r>
  <r>
    <x v="24"/>
    <d v="2023-11-11T00:00:00"/>
    <n v="2023"/>
    <s v="November"/>
    <x v="3"/>
    <x v="3"/>
    <n v="62"/>
    <n v="68"/>
    <n v="58"/>
    <n v="95"/>
    <n v="60"/>
    <n v="92"/>
    <n v="93"/>
    <n v="54"/>
    <n v="91"/>
    <n v="51"/>
    <n v="0.72400000000000009"/>
  </r>
  <r>
    <x v="25"/>
    <d v="2023-11-11T00:00:00"/>
    <n v="2023"/>
    <s v="November"/>
    <x v="1"/>
    <x v="1"/>
    <n v="80"/>
    <n v="96"/>
    <n v="100"/>
    <n v="94"/>
    <n v="97"/>
    <n v="87"/>
    <n v="87"/>
    <n v="93"/>
    <n v="82"/>
    <n v="96"/>
    <n v="0.91200000000000003"/>
  </r>
  <r>
    <x v="26"/>
    <d v="2023-11-11T00:00:00"/>
    <n v="2023"/>
    <s v="November"/>
    <x v="0"/>
    <x v="0"/>
    <n v="80"/>
    <n v="90"/>
    <n v="84"/>
    <n v="89"/>
    <n v="82"/>
    <n v="91"/>
    <n v="96"/>
    <n v="89"/>
    <n v="100"/>
    <n v="89"/>
    <n v="0.89"/>
  </r>
  <r>
    <x v="27"/>
    <d v="2023-11-11T00:00:00"/>
    <n v="2023"/>
    <s v="November"/>
    <x v="1"/>
    <x v="1"/>
    <n v="86"/>
    <n v="85"/>
    <n v="80"/>
    <n v="98"/>
    <n v="88"/>
    <n v="89"/>
    <n v="98"/>
    <n v="92"/>
    <n v="99"/>
    <n v="95"/>
    <n v="0.91"/>
  </r>
  <r>
    <x v="28"/>
    <d v="2023-11-11T00:00:00"/>
    <n v="2023"/>
    <s v="November"/>
    <x v="2"/>
    <x v="2"/>
    <n v="69"/>
    <n v="55"/>
    <n v="80"/>
    <n v="57"/>
    <n v="79"/>
    <n v="68"/>
    <n v="71"/>
    <n v="95"/>
    <n v="85"/>
    <n v="59"/>
    <n v="0.71799999999999997"/>
  </r>
  <r>
    <x v="29"/>
    <d v="2023-11-11T00:00:00"/>
    <n v="2023"/>
    <s v="November"/>
    <x v="3"/>
    <x v="3"/>
    <n v="85"/>
    <n v="62"/>
    <n v="77"/>
    <n v="85"/>
    <n v="78"/>
    <n v="50"/>
    <n v="59"/>
    <n v="85"/>
    <n v="68"/>
    <n v="82"/>
    <n v="0.73099999999999998"/>
  </r>
  <r>
    <x v="0"/>
    <d v="2023-11-12T00:00:00"/>
    <n v="2023"/>
    <s v="November"/>
    <x v="0"/>
    <x v="0"/>
    <n v="97"/>
    <n v="81"/>
    <n v="93"/>
    <n v="96"/>
    <n v="97"/>
    <n v="94"/>
    <n v="93"/>
    <n v="83"/>
    <n v="85"/>
    <n v="98"/>
    <n v="0.91700000000000004"/>
  </r>
  <r>
    <x v="1"/>
    <d v="2023-11-12T00:00:00"/>
    <n v="2023"/>
    <s v="November"/>
    <x v="0"/>
    <x v="0"/>
    <n v="97"/>
    <n v="84"/>
    <n v="96"/>
    <n v="81"/>
    <n v="80"/>
    <n v="82"/>
    <n v="84"/>
    <n v="91"/>
    <n v="90"/>
    <n v="84"/>
    <n v="0.86900000000000011"/>
  </r>
  <r>
    <x v="2"/>
    <d v="2023-11-12T00:00:00"/>
    <n v="2023"/>
    <s v="November"/>
    <x v="1"/>
    <x v="1"/>
    <n v="99"/>
    <n v="82"/>
    <n v="99"/>
    <n v="82"/>
    <n v="87"/>
    <n v="95"/>
    <n v="83"/>
    <n v="95"/>
    <n v="87"/>
    <n v="95"/>
    <n v="0.90400000000000003"/>
  </r>
  <r>
    <x v="3"/>
    <d v="2023-11-12T00:00:00"/>
    <n v="2023"/>
    <s v="November"/>
    <x v="2"/>
    <x v="2"/>
    <n v="66"/>
    <n v="100"/>
    <n v="98"/>
    <n v="54"/>
    <n v="63"/>
    <n v="51"/>
    <n v="71"/>
    <n v="56"/>
    <n v="94"/>
    <n v="88"/>
    <n v="0.74099999999999999"/>
  </r>
  <r>
    <x v="4"/>
    <d v="2023-11-12T00:00:00"/>
    <n v="2023"/>
    <s v="November"/>
    <x v="3"/>
    <x v="3"/>
    <n v="74"/>
    <n v="50"/>
    <n v="69"/>
    <n v="56"/>
    <n v="66"/>
    <n v="69"/>
    <n v="87"/>
    <n v="99"/>
    <n v="63"/>
    <n v="56"/>
    <n v="0.68900000000000006"/>
  </r>
  <r>
    <x v="5"/>
    <d v="2023-11-12T00:00:00"/>
    <n v="2023"/>
    <s v="November"/>
    <x v="2"/>
    <x v="4"/>
    <n v="91"/>
    <n v="88"/>
    <n v="83"/>
    <n v="80"/>
    <n v="87"/>
    <n v="87"/>
    <n v="82"/>
    <n v="93"/>
    <n v="82"/>
    <n v="86"/>
    <n v="0.8590000000000001"/>
  </r>
  <r>
    <x v="6"/>
    <d v="2023-11-12T00:00:00"/>
    <n v="2023"/>
    <s v="November"/>
    <x v="0"/>
    <x v="0"/>
    <n v="99"/>
    <n v="91"/>
    <n v="86"/>
    <n v="84"/>
    <n v="100"/>
    <n v="81"/>
    <n v="87"/>
    <n v="95"/>
    <n v="87"/>
    <n v="98"/>
    <n v="0.90799999999999992"/>
  </r>
  <r>
    <x v="7"/>
    <d v="2023-11-12T00:00:00"/>
    <n v="2023"/>
    <s v="November"/>
    <x v="1"/>
    <x v="1"/>
    <n v="98"/>
    <n v="91"/>
    <n v="93"/>
    <n v="96"/>
    <n v="94"/>
    <n v="95"/>
    <n v="95"/>
    <n v="81"/>
    <n v="96"/>
    <n v="94"/>
    <n v="0.93299999999999994"/>
  </r>
  <r>
    <x v="8"/>
    <d v="2023-11-12T00:00:00"/>
    <n v="2023"/>
    <s v="November"/>
    <x v="2"/>
    <x v="2"/>
    <n v="62"/>
    <n v="54"/>
    <n v="51"/>
    <n v="91"/>
    <n v="98"/>
    <n v="65"/>
    <n v="82"/>
    <n v="79"/>
    <n v="83"/>
    <n v="89"/>
    <n v="0.754"/>
  </r>
  <r>
    <x v="9"/>
    <d v="2023-11-12T00:00:00"/>
    <n v="2023"/>
    <s v="November"/>
    <x v="3"/>
    <x v="3"/>
    <n v="96"/>
    <n v="64"/>
    <n v="51"/>
    <n v="100"/>
    <n v="66"/>
    <n v="94"/>
    <n v="59"/>
    <n v="91"/>
    <n v="57"/>
    <n v="56"/>
    <n v="0.7340000000000001"/>
  </r>
  <r>
    <x v="10"/>
    <d v="2023-11-12T00:00:00"/>
    <n v="2023"/>
    <s v="November"/>
    <x v="0"/>
    <x v="0"/>
    <n v="84"/>
    <n v="95"/>
    <n v="99"/>
    <n v="93"/>
    <n v="93"/>
    <n v="84"/>
    <n v="80"/>
    <n v="84"/>
    <n v="87"/>
    <n v="80"/>
    <n v="0.879"/>
  </r>
  <r>
    <x v="11"/>
    <d v="2023-11-12T00:00:00"/>
    <n v="2023"/>
    <s v="November"/>
    <x v="0"/>
    <x v="0"/>
    <n v="92"/>
    <n v="85"/>
    <n v="91"/>
    <n v="95"/>
    <n v="93"/>
    <n v="91"/>
    <n v="99"/>
    <n v="100"/>
    <n v="82"/>
    <n v="89"/>
    <n v="0.91700000000000004"/>
  </r>
  <r>
    <x v="12"/>
    <d v="2023-11-12T00:00:00"/>
    <n v="2023"/>
    <s v="November"/>
    <x v="1"/>
    <x v="1"/>
    <n v="93"/>
    <n v="83"/>
    <n v="91"/>
    <n v="96"/>
    <n v="82"/>
    <n v="93"/>
    <n v="94"/>
    <n v="88"/>
    <n v="81"/>
    <n v="99"/>
    <n v="0.9"/>
  </r>
  <r>
    <x v="13"/>
    <d v="2023-11-12T00:00:00"/>
    <n v="2023"/>
    <s v="November"/>
    <x v="0"/>
    <x v="0"/>
    <n v="67"/>
    <n v="67"/>
    <n v="84"/>
    <n v="71"/>
    <n v="76"/>
    <n v="53"/>
    <n v="66"/>
    <n v="84"/>
    <n v="100"/>
    <n v="65"/>
    <n v="0.73299999999999998"/>
  </r>
  <r>
    <x v="14"/>
    <d v="2023-11-12T00:00:00"/>
    <n v="2023"/>
    <s v="November"/>
    <x v="3"/>
    <x v="3"/>
    <n v="54"/>
    <n v="80"/>
    <n v="99"/>
    <n v="95"/>
    <n v="52"/>
    <n v="54"/>
    <n v="85"/>
    <n v="54"/>
    <n v="60"/>
    <n v="68"/>
    <n v="0.70099999999999996"/>
  </r>
  <r>
    <x v="15"/>
    <d v="2023-11-12T00:00:00"/>
    <n v="2023"/>
    <s v="November"/>
    <x v="2"/>
    <x v="4"/>
    <n v="85"/>
    <n v="93"/>
    <n v="96"/>
    <n v="89"/>
    <n v="80"/>
    <n v="92"/>
    <n v="100"/>
    <n v="82"/>
    <n v="89"/>
    <n v="90"/>
    <n v="0.89599999999999991"/>
  </r>
  <r>
    <x v="16"/>
    <d v="2023-11-12T00:00:00"/>
    <n v="2023"/>
    <s v="November"/>
    <x v="0"/>
    <x v="0"/>
    <n v="80"/>
    <n v="90"/>
    <n v="85"/>
    <n v="98"/>
    <n v="98"/>
    <n v="84"/>
    <n v="95"/>
    <n v="96"/>
    <n v="86"/>
    <n v="95"/>
    <n v="0.90700000000000003"/>
  </r>
  <r>
    <x v="17"/>
    <d v="2023-11-12T00:00:00"/>
    <n v="2023"/>
    <s v="November"/>
    <x v="1"/>
    <x v="1"/>
    <n v="94"/>
    <n v="94"/>
    <n v="100"/>
    <n v="97"/>
    <n v="80"/>
    <n v="93"/>
    <n v="92"/>
    <n v="90"/>
    <n v="99"/>
    <n v="89"/>
    <n v="0.92799999999999994"/>
  </r>
  <r>
    <x v="18"/>
    <d v="2023-11-12T00:00:00"/>
    <n v="2023"/>
    <s v="November"/>
    <x v="1"/>
    <x v="1"/>
    <n v="87"/>
    <n v="62"/>
    <n v="94"/>
    <n v="71"/>
    <n v="96"/>
    <n v="80"/>
    <n v="100"/>
    <n v="94"/>
    <n v="67"/>
    <n v="63"/>
    <n v="0.81400000000000006"/>
  </r>
  <r>
    <x v="19"/>
    <d v="2023-11-12T00:00:00"/>
    <n v="2023"/>
    <s v="November"/>
    <x v="3"/>
    <x v="3"/>
    <n v="69"/>
    <n v="81"/>
    <n v="90"/>
    <n v="97"/>
    <n v="91"/>
    <n v="92"/>
    <n v="85"/>
    <n v="79"/>
    <n v="55"/>
    <n v="76"/>
    <n v="0.81499999999999995"/>
  </r>
  <r>
    <x v="20"/>
    <d v="2023-11-12T00:00:00"/>
    <n v="2023"/>
    <s v="November"/>
    <x v="2"/>
    <x v="4"/>
    <n v="97"/>
    <n v="97"/>
    <n v="85"/>
    <n v="84"/>
    <n v="97"/>
    <n v="89"/>
    <n v="90"/>
    <n v="94"/>
    <n v="81"/>
    <n v="97"/>
    <n v="0.91099999999999992"/>
  </r>
  <r>
    <x v="21"/>
    <d v="2023-11-12T00:00:00"/>
    <n v="2023"/>
    <s v="November"/>
    <x v="0"/>
    <x v="0"/>
    <n v="99"/>
    <n v="81"/>
    <n v="86"/>
    <n v="99"/>
    <n v="90"/>
    <n v="91"/>
    <n v="85"/>
    <n v="84"/>
    <n v="97"/>
    <n v="99"/>
    <n v="0.91099999999999992"/>
  </r>
  <r>
    <x v="22"/>
    <d v="2023-11-12T00:00:00"/>
    <n v="2023"/>
    <s v="November"/>
    <x v="1"/>
    <x v="1"/>
    <n v="96"/>
    <n v="94"/>
    <n v="99"/>
    <n v="97"/>
    <n v="84"/>
    <n v="82"/>
    <n v="92"/>
    <n v="98"/>
    <n v="80"/>
    <n v="87"/>
    <n v="0.90900000000000003"/>
  </r>
  <r>
    <x v="23"/>
    <d v="2023-11-12T00:00:00"/>
    <n v="2023"/>
    <s v="November"/>
    <x v="2"/>
    <x v="2"/>
    <n v="66"/>
    <n v="99"/>
    <n v="67"/>
    <n v="65"/>
    <n v="62"/>
    <n v="54"/>
    <n v="63"/>
    <n v="67"/>
    <n v="85"/>
    <n v="71"/>
    <n v="0.69900000000000007"/>
  </r>
  <r>
    <x v="24"/>
    <d v="2023-11-12T00:00:00"/>
    <n v="2023"/>
    <s v="November"/>
    <x v="3"/>
    <x v="3"/>
    <n v="60"/>
    <n v="70"/>
    <n v="82"/>
    <n v="51"/>
    <n v="91"/>
    <n v="52"/>
    <n v="59"/>
    <n v="97"/>
    <n v="59"/>
    <n v="71"/>
    <n v="0.69200000000000006"/>
  </r>
  <r>
    <x v="25"/>
    <d v="2023-11-12T00:00:00"/>
    <n v="2023"/>
    <s v="November"/>
    <x v="1"/>
    <x v="1"/>
    <n v="92"/>
    <n v="91"/>
    <n v="80"/>
    <n v="99"/>
    <n v="80"/>
    <n v="94"/>
    <n v="90"/>
    <n v="94"/>
    <n v="90"/>
    <n v="80"/>
    <n v="0.89"/>
  </r>
  <r>
    <x v="26"/>
    <d v="2023-11-12T00:00:00"/>
    <n v="2023"/>
    <s v="November"/>
    <x v="0"/>
    <x v="0"/>
    <n v="81"/>
    <n v="86"/>
    <n v="92"/>
    <n v="82"/>
    <n v="83"/>
    <n v="80"/>
    <n v="87"/>
    <n v="87"/>
    <n v="95"/>
    <n v="100"/>
    <n v="0.873"/>
  </r>
  <r>
    <x v="27"/>
    <d v="2023-11-12T00:00:00"/>
    <n v="2023"/>
    <s v="November"/>
    <x v="1"/>
    <x v="1"/>
    <n v="80"/>
    <n v="81"/>
    <n v="92"/>
    <n v="95"/>
    <n v="87"/>
    <n v="100"/>
    <n v="81"/>
    <n v="89"/>
    <n v="97"/>
    <n v="93"/>
    <n v="0.89500000000000002"/>
  </r>
  <r>
    <x v="28"/>
    <d v="2023-11-12T00:00:00"/>
    <n v="2023"/>
    <s v="November"/>
    <x v="2"/>
    <x v="2"/>
    <n v="70"/>
    <n v="70"/>
    <n v="76"/>
    <n v="91"/>
    <n v="52"/>
    <n v="100"/>
    <n v="62"/>
    <n v="65"/>
    <n v="64"/>
    <n v="72"/>
    <n v="0.72199999999999998"/>
  </r>
  <r>
    <x v="29"/>
    <d v="2023-11-12T00:00:00"/>
    <n v="2023"/>
    <s v="November"/>
    <x v="3"/>
    <x v="3"/>
    <n v="51"/>
    <n v="90"/>
    <n v="98"/>
    <n v="73"/>
    <n v="95"/>
    <n v="72"/>
    <n v="95"/>
    <n v="64"/>
    <n v="97"/>
    <n v="91"/>
    <n v="0.82599999999999996"/>
  </r>
  <r>
    <x v="0"/>
    <d v="2023-11-13T00:00:00"/>
    <n v="2023"/>
    <s v="November"/>
    <x v="0"/>
    <x v="0"/>
    <n v="94"/>
    <n v="99"/>
    <n v="95"/>
    <n v="94"/>
    <n v="92"/>
    <n v="90"/>
    <n v="94"/>
    <n v="87"/>
    <n v="84"/>
    <n v="86"/>
    <n v="0.91500000000000004"/>
  </r>
  <r>
    <x v="1"/>
    <d v="2023-11-13T00:00:00"/>
    <n v="2023"/>
    <s v="November"/>
    <x v="0"/>
    <x v="0"/>
    <n v="86"/>
    <n v="86"/>
    <n v="80"/>
    <n v="80"/>
    <n v="89"/>
    <n v="93"/>
    <n v="95"/>
    <n v="98"/>
    <n v="83"/>
    <n v="87"/>
    <n v="0.877"/>
  </r>
  <r>
    <x v="2"/>
    <d v="2023-11-13T00:00:00"/>
    <n v="2023"/>
    <s v="November"/>
    <x v="1"/>
    <x v="1"/>
    <n v="94"/>
    <n v="80"/>
    <n v="100"/>
    <n v="94"/>
    <n v="90"/>
    <n v="85"/>
    <n v="98"/>
    <n v="95"/>
    <n v="95"/>
    <n v="81"/>
    <n v="0.91200000000000003"/>
  </r>
  <r>
    <x v="3"/>
    <d v="2023-11-13T00:00:00"/>
    <n v="2023"/>
    <s v="November"/>
    <x v="2"/>
    <x v="2"/>
    <n v="61"/>
    <n v="70"/>
    <n v="62"/>
    <n v="74"/>
    <n v="75"/>
    <n v="78"/>
    <n v="75"/>
    <n v="78"/>
    <n v="100"/>
    <n v="91"/>
    <n v="0.76400000000000001"/>
  </r>
  <r>
    <x v="4"/>
    <d v="2023-11-13T00:00:00"/>
    <n v="2023"/>
    <s v="November"/>
    <x v="3"/>
    <x v="3"/>
    <n v="89"/>
    <n v="73"/>
    <n v="86"/>
    <n v="62"/>
    <n v="78"/>
    <n v="100"/>
    <n v="51"/>
    <n v="91"/>
    <n v="77"/>
    <n v="59"/>
    <n v="0.7659999999999999"/>
  </r>
  <r>
    <x v="5"/>
    <d v="2023-11-13T00:00:00"/>
    <n v="2023"/>
    <s v="November"/>
    <x v="2"/>
    <x v="4"/>
    <n v="97"/>
    <n v="84"/>
    <n v="91"/>
    <n v="81"/>
    <n v="81"/>
    <n v="89"/>
    <n v="96"/>
    <n v="88"/>
    <n v="100"/>
    <n v="81"/>
    <n v="0.88800000000000001"/>
  </r>
  <r>
    <x v="6"/>
    <d v="2023-11-13T00:00:00"/>
    <n v="2023"/>
    <s v="November"/>
    <x v="0"/>
    <x v="0"/>
    <n v="89"/>
    <n v="92"/>
    <n v="91"/>
    <n v="91"/>
    <n v="89"/>
    <n v="88"/>
    <n v="85"/>
    <n v="82"/>
    <n v="90"/>
    <n v="100"/>
    <n v="0.89700000000000002"/>
  </r>
  <r>
    <x v="7"/>
    <d v="2023-11-13T00:00:00"/>
    <n v="2023"/>
    <s v="November"/>
    <x v="1"/>
    <x v="1"/>
    <n v="95"/>
    <n v="89"/>
    <n v="92"/>
    <n v="90"/>
    <n v="90"/>
    <n v="80"/>
    <n v="81"/>
    <n v="96"/>
    <n v="87"/>
    <n v="96"/>
    <n v="0.89599999999999991"/>
  </r>
  <r>
    <x v="8"/>
    <d v="2023-11-13T00:00:00"/>
    <n v="2023"/>
    <s v="November"/>
    <x v="2"/>
    <x v="2"/>
    <n v="61"/>
    <n v="61"/>
    <n v="77"/>
    <n v="80"/>
    <n v="100"/>
    <n v="85"/>
    <n v="57"/>
    <n v="52"/>
    <n v="76"/>
    <n v="65"/>
    <n v="0.71400000000000008"/>
  </r>
  <r>
    <x v="9"/>
    <d v="2023-11-13T00:00:00"/>
    <n v="2023"/>
    <s v="November"/>
    <x v="3"/>
    <x v="3"/>
    <n v="86"/>
    <n v="90"/>
    <n v="57"/>
    <n v="76"/>
    <n v="76"/>
    <n v="57"/>
    <n v="75"/>
    <n v="57"/>
    <n v="92"/>
    <n v="98"/>
    <n v="0.76400000000000001"/>
  </r>
  <r>
    <x v="10"/>
    <d v="2023-11-13T00:00:00"/>
    <n v="2023"/>
    <s v="November"/>
    <x v="0"/>
    <x v="0"/>
    <n v="85"/>
    <n v="88"/>
    <n v="98"/>
    <n v="93"/>
    <n v="80"/>
    <n v="94"/>
    <n v="100"/>
    <n v="88"/>
    <n v="92"/>
    <n v="80"/>
    <n v="0.89800000000000002"/>
  </r>
  <r>
    <x v="11"/>
    <d v="2023-11-13T00:00:00"/>
    <n v="2023"/>
    <s v="November"/>
    <x v="0"/>
    <x v="0"/>
    <n v="94"/>
    <n v="98"/>
    <n v="93"/>
    <n v="85"/>
    <n v="82"/>
    <n v="88"/>
    <n v="97"/>
    <n v="87"/>
    <n v="100"/>
    <n v="85"/>
    <n v="0.90900000000000003"/>
  </r>
  <r>
    <x v="12"/>
    <d v="2023-11-13T00:00:00"/>
    <n v="2023"/>
    <s v="November"/>
    <x v="1"/>
    <x v="1"/>
    <n v="86"/>
    <n v="90"/>
    <n v="88"/>
    <n v="80"/>
    <n v="87"/>
    <n v="90"/>
    <n v="84"/>
    <n v="97"/>
    <n v="89"/>
    <n v="100"/>
    <n v="0.8909999999999999"/>
  </r>
  <r>
    <x v="13"/>
    <d v="2023-11-13T00:00:00"/>
    <n v="2023"/>
    <s v="November"/>
    <x v="0"/>
    <x v="0"/>
    <n v="100"/>
    <n v="73"/>
    <n v="80"/>
    <n v="74"/>
    <n v="51"/>
    <n v="81"/>
    <n v="67"/>
    <n v="59"/>
    <n v="90"/>
    <n v="84"/>
    <n v="0.75900000000000001"/>
  </r>
  <r>
    <x v="14"/>
    <d v="2023-11-13T00:00:00"/>
    <n v="2023"/>
    <s v="November"/>
    <x v="3"/>
    <x v="3"/>
    <n v="94"/>
    <n v="66"/>
    <n v="80"/>
    <n v="74"/>
    <n v="98"/>
    <n v="63"/>
    <n v="95"/>
    <n v="58"/>
    <n v="98"/>
    <n v="95"/>
    <n v="0.82099999999999995"/>
  </r>
  <r>
    <x v="15"/>
    <d v="2023-11-13T00:00:00"/>
    <n v="2023"/>
    <s v="November"/>
    <x v="2"/>
    <x v="4"/>
    <n v="92"/>
    <n v="100"/>
    <n v="95"/>
    <n v="100"/>
    <n v="98"/>
    <n v="92"/>
    <n v="85"/>
    <n v="96"/>
    <n v="98"/>
    <n v="100"/>
    <n v="0.95599999999999996"/>
  </r>
  <r>
    <x v="16"/>
    <d v="2023-11-13T00:00:00"/>
    <n v="2023"/>
    <s v="November"/>
    <x v="0"/>
    <x v="0"/>
    <n v="92"/>
    <n v="88"/>
    <n v="94"/>
    <n v="92"/>
    <n v="97"/>
    <n v="88"/>
    <n v="97"/>
    <n v="82"/>
    <n v="82"/>
    <n v="90"/>
    <n v="0.90200000000000002"/>
  </r>
  <r>
    <x v="17"/>
    <d v="2023-11-13T00:00:00"/>
    <n v="2023"/>
    <s v="November"/>
    <x v="1"/>
    <x v="1"/>
    <n v="85"/>
    <n v="83"/>
    <n v="86"/>
    <n v="87"/>
    <n v="98"/>
    <n v="82"/>
    <n v="95"/>
    <n v="91"/>
    <n v="87"/>
    <n v="86"/>
    <n v="0.88"/>
  </r>
  <r>
    <x v="18"/>
    <d v="2023-11-13T00:00:00"/>
    <n v="2023"/>
    <s v="November"/>
    <x v="1"/>
    <x v="1"/>
    <n v="77"/>
    <n v="69"/>
    <n v="52"/>
    <n v="54"/>
    <n v="98"/>
    <n v="79"/>
    <n v="81"/>
    <n v="77"/>
    <n v="85"/>
    <n v="71"/>
    <n v="0.74299999999999999"/>
  </r>
  <r>
    <x v="19"/>
    <d v="2023-11-13T00:00:00"/>
    <n v="2023"/>
    <s v="November"/>
    <x v="3"/>
    <x v="3"/>
    <n v="64"/>
    <n v="61"/>
    <n v="94"/>
    <n v="61"/>
    <n v="82"/>
    <n v="54"/>
    <n v="61"/>
    <n v="87"/>
    <n v="83"/>
    <n v="60"/>
    <n v="0.70700000000000007"/>
  </r>
  <r>
    <x v="20"/>
    <d v="2023-11-13T00:00:00"/>
    <n v="2023"/>
    <s v="November"/>
    <x v="2"/>
    <x v="4"/>
    <n v="90"/>
    <n v="87"/>
    <n v="100"/>
    <n v="100"/>
    <n v="100"/>
    <n v="89"/>
    <n v="97"/>
    <n v="86"/>
    <n v="100"/>
    <n v="98"/>
    <n v="0.94700000000000006"/>
  </r>
  <r>
    <x v="21"/>
    <d v="2023-11-13T00:00:00"/>
    <n v="2023"/>
    <s v="November"/>
    <x v="0"/>
    <x v="0"/>
    <n v="81"/>
    <n v="98"/>
    <n v="89"/>
    <n v="92"/>
    <n v="83"/>
    <n v="92"/>
    <n v="97"/>
    <n v="95"/>
    <n v="84"/>
    <n v="87"/>
    <n v="0.89800000000000002"/>
  </r>
  <r>
    <x v="22"/>
    <d v="2023-11-13T00:00:00"/>
    <n v="2023"/>
    <s v="November"/>
    <x v="1"/>
    <x v="1"/>
    <n v="100"/>
    <n v="93"/>
    <n v="90"/>
    <n v="80"/>
    <n v="86"/>
    <n v="84"/>
    <n v="92"/>
    <n v="85"/>
    <n v="82"/>
    <n v="94"/>
    <n v="0.8859999999999999"/>
  </r>
  <r>
    <x v="23"/>
    <d v="2023-11-13T00:00:00"/>
    <n v="2023"/>
    <s v="November"/>
    <x v="2"/>
    <x v="2"/>
    <n v="57"/>
    <n v="95"/>
    <n v="56"/>
    <n v="50"/>
    <n v="76"/>
    <n v="91"/>
    <n v="67"/>
    <n v="59"/>
    <n v="79"/>
    <n v="81"/>
    <n v="0.71099999999999997"/>
  </r>
  <r>
    <x v="24"/>
    <d v="2023-11-13T00:00:00"/>
    <n v="2023"/>
    <s v="November"/>
    <x v="3"/>
    <x v="3"/>
    <n v="87"/>
    <n v="95"/>
    <n v="52"/>
    <n v="73"/>
    <n v="70"/>
    <n v="62"/>
    <n v="84"/>
    <n v="53"/>
    <n v="55"/>
    <n v="63"/>
    <n v="0.69400000000000006"/>
  </r>
  <r>
    <x v="25"/>
    <d v="2023-11-13T00:00:00"/>
    <n v="2023"/>
    <s v="November"/>
    <x v="1"/>
    <x v="1"/>
    <n v="90"/>
    <n v="88"/>
    <n v="87"/>
    <n v="99"/>
    <n v="94"/>
    <n v="92"/>
    <n v="93"/>
    <n v="87"/>
    <n v="92"/>
    <n v="91"/>
    <n v="0.91299999999999992"/>
  </r>
  <r>
    <x v="26"/>
    <d v="2023-11-13T00:00:00"/>
    <n v="2023"/>
    <s v="November"/>
    <x v="0"/>
    <x v="0"/>
    <n v="81"/>
    <n v="89"/>
    <n v="87"/>
    <n v="80"/>
    <n v="91"/>
    <n v="95"/>
    <n v="89"/>
    <n v="81"/>
    <n v="87"/>
    <n v="85"/>
    <n v="0.86499999999999999"/>
  </r>
  <r>
    <x v="27"/>
    <d v="2023-11-13T00:00:00"/>
    <n v="2023"/>
    <s v="November"/>
    <x v="1"/>
    <x v="1"/>
    <n v="100"/>
    <n v="97"/>
    <n v="99"/>
    <n v="98"/>
    <n v="86"/>
    <n v="84"/>
    <n v="80"/>
    <n v="82"/>
    <n v="93"/>
    <n v="88"/>
    <n v="0.90700000000000003"/>
  </r>
  <r>
    <x v="28"/>
    <d v="2023-11-13T00:00:00"/>
    <n v="2023"/>
    <s v="November"/>
    <x v="2"/>
    <x v="2"/>
    <n v="59"/>
    <n v="51"/>
    <n v="53"/>
    <n v="54"/>
    <n v="70"/>
    <n v="97"/>
    <n v="62"/>
    <n v="59"/>
    <n v="91"/>
    <n v="73"/>
    <n v="0.66900000000000004"/>
  </r>
  <r>
    <x v="29"/>
    <d v="2023-11-13T00:00:00"/>
    <n v="2023"/>
    <s v="November"/>
    <x v="3"/>
    <x v="3"/>
    <n v="82"/>
    <n v="62"/>
    <n v="54"/>
    <n v="95"/>
    <n v="66"/>
    <n v="96"/>
    <n v="55"/>
    <n v="76"/>
    <n v="88"/>
    <n v="64"/>
    <n v="0.73799999999999999"/>
  </r>
  <r>
    <x v="0"/>
    <d v="2023-11-14T00:00:00"/>
    <n v="2023"/>
    <s v="November"/>
    <x v="0"/>
    <x v="0"/>
    <n v="95"/>
    <n v="100"/>
    <n v="99"/>
    <n v="81"/>
    <n v="84"/>
    <n v="90"/>
    <n v="92"/>
    <n v="88"/>
    <n v="99"/>
    <n v="93"/>
    <n v="0.92099999999999993"/>
  </r>
  <r>
    <x v="1"/>
    <d v="2023-11-14T00:00:00"/>
    <n v="2023"/>
    <s v="November"/>
    <x v="0"/>
    <x v="0"/>
    <n v="90"/>
    <n v="89"/>
    <n v="89"/>
    <n v="92"/>
    <n v="92"/>
    <n v="98"/>
    <n v="90"/>
    <n v="85"/>
    <n v="97"/>
    <n v="97"/>
    <n v="0.91900000000000004"/>
  </r>
  <r>
    <x v="2"/>
    <d v="2023-11-14T00:00:00"/>
    <n v="2023"/>
    <s v="November"/>
    <x v="1"/>
    <x v="1"/>
    <n v="84"/>
    <n v="81"/>
    <n v="85"/>
    <n v="83"/>
    <n v="87"/>
    <n v="99"/>
    <n v="95"/>
    <n v="95"/>
    <n v="99"/>
    <n v="93"/>
    <n v="0.90099999999999991"/>
  </r>
  <r>
    <x v="3"/>
    <d v="2023-11-14T00:00:00"/>
    <n v="2023"/>
    <s v="November"/>
    <x v="2"/>
    <x v="2"/>
    <n v="89"/>
    <n v="52"/>
    <n v="62"/>
    <n v="57"/>
    <n v="80"/>
    <n v="59"/>
    <n v="87"/>
    <n v="92"/>
    <n v="87"/>
    <n v="81"/>
    <n v="0.746"/>
  </r>
  <r>
    <x v="4"/>
    <d v="2023-11-14T00:00:00"/>
    <n v="2023"/>
    <s v="November"/>
    <x v="3"/>
    <x v="3"/>
    <n v="96"/>
    <n v="56"/>
    <n v="56"/>
    <n v="57"/>
    <n v="82"/>
    <n v="77"/>
    <n v="51"/>
    <n v="56"/>
    <n v="51"/>
    <n v="91"/>
    <n v="0.67299999999999993"/>
  </r>
  <r>
    <x v="5"/>
    <d v="2023-11-14T00:00:00"/>
    <n v="2023"/>
    <s v="November"/>
    <x v="2"/>
    <x v="4"/>
    <n v="94"/>
    <n v="100"/>
    <n v="85"/>
    <n v="90"/>
    <n v="82"/>
    <n v="82"/>
    <n v="96"/>
    <n v="92"/>
    <n v="88"/>
    <n v="94"/>
    <n v="0.90300000000000002"/>
  </r>
  <r>
    <x v="6"/>
    <d v="2023-11-14T00:00:00"/>
    <n v="2023"/>
    <s v="November"/>
    <x v="0"/>
    <x v="0"/>
    <n v="82"/>
    <n v="85"/>
    <n v="99"/>
    <n v="88"/>
    <n v="91"/>
    <n v="81"/>
    <n v="84"/>
    <n v="91"/>
    <n v="100"/>
    <n v="95"/>
    <n v="0.89599999999999991"/>
  </r>
  <r>
    <x v="7"/>
    <d v="2023-11-14T00:00:00"/>
    <n v="2023"/>
    <s v="November"/>
    <x v="1"/>
    <x v="1"/>
    <n v="80"/>
    <n v="86"/>
    <n v="81"/>
    <n v="90"/>
    <n v="98"/>
    <n v="97"/>
    <n v="90"/>
    <n v="100"/>
    <n v="89"/>
    <n v="84"/>
    <n v="0.89500000000000002"/>
  </r>
  <r>
    <x v="8"/>
    <d v="2023-11-14T00:00:00"/>
    <n v="2023"/>
    <s v="November"/>
    <x v="2"/>
    <x v="2"/>
    <n v="69"/>
    <n v="61"/>
    <n v="69"/>
    <n v="71"/>
    <n v="84"/>
    <n v="72"/>
    <n v="99"/>
    <n v="74"/>
    <n v="81"/>
    <n v="72"/>
    <n v="0.752"/>
  </r>
  <r>
    <x v="9"/>
    <d v="2023-11-14T00:00:00"/>
    <n v="2023"/>
    <s v="November"/>
    <x v="3"/>
    <x v="3"/>
    <n v="69"/>
    <n v="72"/>
    <n v="71"/>
    <n v="68"/>
    <n v="96"/>
    <n v="57"/>
    <n v="69"/>
    <n v="81"/>
    <n v="88"/>
    <n v="61"/>
    <n v="0.73199999999999998"/>
  </r>
  <r>
    <x v="10"/>
    <d v="2023-11-14T00:00:00"/>
    <n v="2023"/>
    <s v="November"/>
    <x v="0"/>
    <x v="0"/>
    <n v="84"/>
    <n v="81"/>
    <n v="100"/>
    <n v="90"/>
    <n v="95"/>
    <n v="89"/>
    <n v="85"/>
    <n v="88"/>
    <n v="90"/>
    <n v="83"/>
    <n v="0.88500000000000001"/>
  </r>
  <r>
    <x v="11"/>
    <d v="2023-11-14T00:00:00"/>
    <n v="2023"/>
    <s v="November"/>
    <x v="0"/>
    <x v="0"/>
    <n v="91"/>
    <n v="86"/>
    <n v="80"/>
    <n v="96"/>
    <n v="99"/>
    <n v="87"/>
    <n v="97"/>
    <n v="80"/>
    <n v="87"/>
    <n v="96"/>
    <n v="0.89900000000000002"/>
  </r>
  <r>
    <x v="12"/>
    <d v="2023-11-14T00:00:00"/>
    <n v="2023"/>
    <s v="November"/>
    <x v="1"/>
    <x v="1"/>
    <n v="95"/>
    <n v="100"/>
    <n v="82"/>
    <n v="98"/>
    <n v="84"/>
    <n v="84"/>
    <n v="93"/>
    <n v="83"/>
    <n v="98"/>
    <n v="85"/>
    <n v="0.90200000000000002"/>
  </r>
  <r>
    <x v="13"/>
    <d v="2023-11-14T00:00:00"/>
    <n v="2023"/>
    <s v="November"/>
    <x v="0"/>
    <x v="0"/>
    <n v="95"/>
    <n v="80"/>
    <n v="51"/>
    <n v="61"/>
    <n v="90"/>
    <n v="73"/>
    <n v="95"/>
    <n v="55"/>
    <n v="51"/>
    <n v="77"/>
    <n v="0.72799999999999998"/>
  </r>
  <r>
    <x v="14"/>
    <d v="2023-11-14T00:00:00"/>
    <n v="2023"/>
    <s v="November"/>
    <x v="3"/>
    <x v="3"/>
    <n v="89"/>
    <n v="56"/>
    <n v="74"/>
    <n v="74"/>
    <n v="54"/>
    <n v="68"/>
    <n v="95"/>
    <n v="68"/>
    <n v="90"/>
    <n v="62"/>
    <n v="0.73"/>
  </r>
  <r>
    <x v="15"/>
    <d v="2023-11-14T00:00:00"/>
    <n v="2023"/>
    <s v="November"/>
    <x v="2"/>
    <x v="4"/>
    <n v="81"/>
    <n v="89"/>
    <n v="83"/>
    <n v="98"/>
    <n v="95"/>
    <n v="94"/>
    <n v="90"/>
    <n v="90"/>
    <n v="93"/>
    <n v="93"/>
    <n v="0.90599999999999992"/>
  </r>
  <r>
    <x v="16"/>
    <d v="2023-11-14T00:00:00"/>
    <n v="2023"/>
    <s v="November"/>
    <x v="0"/>
    <x v="0"/>
    <n v="80"/>
    <n v="86"/>
    <n v="83"/>
    <n v="90"/>
    <n v="80"/>
    <n v="99"/>
    <n v="97"/>
    <n v="93"/>
    <n v="95"/>
    <n v="93"/>
    <n v="0.89599999999999991"/>
  </r>
  <r>
    <x v="17"/>
    <d v="2023-11-14T00:00:00"/>
    <n v="2023"/>
    <s v="November"/>
    <x v="1"/>
    <x v="1"/>
    <n v="84"/>
    <n v="93"/>
    <n v="81"/>
    <n v="94"/>
    <n v="98"/>
    <n v="90"/>
    <n v="84"/>
    <n v="81"/>
    <n v="98"/>
    <n v="88"/>
    <n v="0.8909999999999999"/>
  </r>
  <r>
    <x v="18"/>
    <d v="2023-11-14T00:00:00"/>
    <n v="2023"/>
    <s v="November"/>
    <x v="1"/>
    <x v="1"/>
    <n v="72"/>
    <n v="79"/>
    <n v="93"/>
    <n v="73"/>
    <n v="79"/>
    <n v="71"/>
    <n v="75"/>
    <n v="82"/>
    <n v="94"/>
    <n v="95"/>
    <n v="0.81299999999999994"/>
  </r>
  <r>
    <x v="19"/>
    <d v="2023-11-14T00:00:00"/>
    <n v="2023"/>
    <s v="November"/>
    <x v="3"/>
    <x v="3"/>
    <n v="77"/>
    <n v="95"/>
    <n v="66"/>
    <n v="92"/>
    <n v="71"/>
    <n v="83"/>
    <n v="77"/>
    <n v="77"/>
    <n v="75"/>
    <n v="51"/>
    <n v="0.76400000000000001"/>
  </r>
  <r>
    <x v="20"/>
    <d v="2023-11-14T00:00:00"/>
    <n v="2023"/>
    <s v="November"/>
    <x v="2"/>
    <x v="4"/>
    <n v="94"/>
    <n v="87"/>
    <n v="82"/>
    <n v="86"/>
    <n v="86"/>
    <n v="87"/>
    <n v="83"/>
    <n v="98"/>
    <n v="90"/>
    <n v="93"/>
    <n v="0.8859999999999999"/>
  </r>
  <r>
    <x v="21"/>
    <d v="2023-11-14T00:00:00"/>
    <n v="2023"/>
    <s v="November"/>
    <x v="0"/>
    <x v="0"/>
    <n v="89"/>
    <n v="93"/>
    <n v="90"/>
    <n v="87"/>
    <n v="81"/>
    <n v="85"/>
    <n v="100"/>
    <n v="87"/>
    <n v="84"/>
    <n v="99"/>
    <n v="0.89500000000000002"/>
  </r>
  <r>
    <x v="22"/>
    <d v="2023-11-14T00:00:00"/>
    <n v="2023"/>
    <s v="November"/>
    <x v="1"/>
    <x v="1"/>
    <n v="99"/>
    <n v="90"/>
    <n v="81"/>
    <n v="97"/>
    <n v="89"/>
    <n v="97"/>
    <n v="100"/>
    <n v="82"/>
    <n v="98"/>
    <n v="91"/>
    <n v="0.92400000000000004"/>
  </r>
  <r>
    <x v="23"/>
    <d v="2023-11-14T00:00:00"/>
    <n v="2023"/>
    <s v="November"/>
    <x v="2"/>
    <x v="2"/>
    <n v="74"/>
    <n v="50"/>
    <n v="53"/>
    <n v="98"/>
    <n v="99"/>
    <n v="76"/>
    <n v="57"/>
    <n v="94"/>
    <n v="97"/>
    <n v="85"/>
    <n v="0.78299999999999992"/>
  </r>
  <r>
    <x v="24"/>
    <d v="2023-11-14T00:00:00"/>
    <n v="2023"/>
    <s v="November"/>
    <x v="3"/>
    <x v="3"/>
    <n v="77"/>
    <n v="87"/>
    <n v="97"/>
    <n v="98"/>
    <n v="96"/>
    <n v="95"/>
    <n v="59"/>
    <n v="73"/>
    <n v="86"/>
    <n v="100"/>
    <n v="0.86799999999999999"/>
  </r>
  <r>
    <x v="25"/>
    <d v="2023-11-14T00:00:00"/>
    <n v="2023"/>
    <s v="November"/>
    <x v="1"/>
    <x v="1"/>
    <n v="81"/>
    <n v="94"/>
    <n v="97"/>
    <n v="81"/>
    <n v="97"/>
    <n v="81"/>
    <n v="89"/>
    <n v="87"/>
    <n v="91"/>
    <n v="94"/>
    <n v="0.89200000000000002"/>
  </r>
  <r>
    <x v="26"/>
    <d v="2023-11-14T00:00:00"/>
    <n v="2023"/>
    <s v="November"/>
    <x v="0"/>
    <x v="0"/>
    <n v="90"/>
    <n v="90"/>
    <n v="85"/>
    <n v="90"/>
    <n v="91"/>
    <n v="89"/>
    <n v="98"/>
    <n v="82"/>
    <n v="89"/>
    <n v="81"/>
    <n v="0.88500000000000001"/>
  </r>
  <r>
    <x v="27"/>
    <d v="2023-11-14T00:00:00"/>
    <n v="2023"/>
    <s v="November"/>
    <x v="1"/>
    <x v="1"/>
    <n v="88"/>
    <n v="96"/>
    <n v="97"/>
    <n v="81"/>
    <n v="85"/>
    <n v="97"/>
    <n v="97"/>
    <n v="85"/>
    <n v="83"/>
    <n v="94"/>
    <n v="0.90300000000000002"/>
  </r>
  <r>
    <x v="28"/>
    <d v="2023-11-14T00:00:00"/>
    <n v="2023"/>
    <s v="November"/>
    <x v="2"/>
    <x v="2"/>
    <n v="86"/>
    <n v="79"/>
    <n v="55"/>
    <n v="97"/>
    <n v="75"/>
    <n v="95"/>
    <n v="66"/>
    <n v="53"/>
    <n v="71"/>
    <n v="91"/>
    <n v="0.76800000000000002"/>
  </r>
  <r>
    <x v="29"/>
    <d v="2023-11-14T00:00:00"/>
    <n v="2023"/>
    <s v="November"/>
    <x v="3"/>
    <x v="3"/>
    <n v="63"/>
    <n v="91"/>
    <n v="84"/>
    <n v="67"/>
    <n v="61"/>
    <n v="71"/>
    <n v="64"/>
    <n v="93"/>
    <n v="66"/>
    <n v="58"/>
    <n v="0.71799999999999997"/>
  </r>
  <r>
    <x v="0"/>
    <d v="2023-11-15T00:00:00"/>
    <n v="2023"/>
    <s v="November"/>
    <x v="0"/>
    <x v="0"/>
    <n v="89"/>
    <n v="100"/>
    <n v="99"/>
    <n v="99"/>
    <n v="82"/>
    <n v="92"/>
    <n v="85"/>
    <n v="96"/>
    <n v="82"/>
    <n v="95"/>
    <n v="0.91900000000000004"/>
  </r>
  <r>
    <x v="1"/>
    <d v="2023-11-15T00:00:00"/>
    <n v="2023"/>
    <s v="November"/>
    <x v="0"/>
    <x v="0"/>
    <n v="91"/>
    <n v="98"/>
    <n v="96"/>
    <n v="96"/>
    <n v="82"/>
    <n v="91"/>
    <n v="98"/>
    <n v="91"/>
    <n v="83"/>
    <n v="85"/>
    <n v="0.91099999999999992"/>
  </r>
  <r>
    <x v="2"/>
    <d v="2023-11-15T00:00:00"/>
    <n v="2023"/>
    <s v="November"/>
    <x v="1"/>
    <x v="1"/>
    <n v="83"/>
    <n v="87"/>
    <n v="86"/>
    <n v="92"/>
    <n v="90"/>
    <n v="80"/>
    <n v="100"/>
    <n v="90"/>
    <n v="89"/>
    <n v="89"/>
    <n v="0.8859999999999999"/>
  </r>
  <r>
    <x v="3"/>
    <d v="2023-11-15T00:00:00"/>
    <n v="2023"/>
    <s v="November"/>
    <x v="2"/>
    <x v="2"/>
    <n v="93"/>
    <n v="79"/>
    <n v="89"/>
    <n v="59"/>
    <n v="93"/>
    <n v="76"/>
    <n v="56"/>
    <n v="71"/>
    <n v="89"/>
    <n v="77"/>
    <n v="0.78200000000000003"/>
  </r>
  <r>
    <x v="4"/>
    <d v="2023-11-15T00:00:00"/>
    <n v="2023"/>
    <s v="November"/>
    <x v="3"/>
    <x v="3"/>
    <n v="89"/>
    <n v="61"/>
    <n v="88"/>
    <n v="64"/>
    <n v="74"/>
    <n v="91"/>
    <n v="88"/>
    <n v="70"/>
    <n v="75"/>
    <n v="57"/>
    <n v="0.75700000000000001"/>
  </r>
  <r>
    <x v="5"/>
    <d v="2023-11-15T00:00:00"/>
    <n v="2023"/>
    <s v="November"/>
    <x v="2"/>
    <x v="4"/>
    <n v="94"/>
    <n v="87"/>
    <n v="91"/>
    <n v="95"/>
    <n v="92"/>
    <n v="80"/>
    <n v="100"/>
    <n v="80"/>
    <n v="80"/>
    <n v="83"/>
    <n v="0.88200000000000001"/>
  </r>
  <r>
    <x v="6"/>
    <d v="2023-11-15T00:00:00"/>
    <n v="2023"/>
    <s v="November"/>
    <x v="0"/>
    <x v="0"/>
    <n v="92"/>
    <n v="89"/>
    <n v="80"/>
    <n v="94"/>
    <n v="92"/>
    <n v="84"/>
    <n v="80"/>
    <n v="91"/>
    <n v="84"/>
    <n v="81"/>
    <n v="0.86699999999999999"/>
  </r>
  <r>
    <x v="7"/>
    <d v="2023-11-15T00:00:00"/>
    <n v="2023"/>
    <s v="November"/>
    <x v="1"/>
    <x v="1"/>
    <n v="87"/>
    <n v="99"/>
    <n v="87"/>
    <n v="94"/>
    <n v="84"/>
    <n v="91"/>
    <n v="81"/>
    <n v="83"/>
    <n v="83"/>
    <n v="84"/>
    <n v="0.873"/>
  </r>
  <r>
    <x v="8"/>
    <d v="2023-11-15T00:00:00"/>
    <n v="2023"/>
    <s v="November"/>
    <x v="2"/>
    <x v="2"/>
    <n v="52"/>
    <n v="56"/>
    <n v="56"/>
    <n v="82"/>
    <n v="55"/>
    <n v="98"/>
    <n v="99"/>
    <n v="55"/>
    <n v="65"/>
    <n v="65"/>
    <n v="0.68299999999999994"/>
  </r>
  <r>
    <x v="9"/>
    <d v="2023-11-15T00:00:00"/>
    <n v="2023"/>
    <s v="November"/>
    <x v="3"/>
    <x v="3"/>
    <n v="64"/>
    <n v="96"/>
    <n v="98"/>
    <n v="84"/>
    <n v="52"/>
    <n v="93"/>
    <n v="92"/>
    <n v="90"/>
    <n v="85"/>
    <n v="81"/>
    <n v="0.83499999999999996"/>
  </r>
  <r>
    <x v="10"/>
    <d v="2023-11-15T00:00:00"/>
    <n v="2023"/>
    <s v="November"/>
    <x v="0"/>
    <x v="0"/>
    <n v="85"/>
    <n v="93"/>
    <n v="99"/>
    <n v="94"/>
    <n v="83"/>
    <n v="100"/>
    <n v="88"/>
    <n v="97"/>
    <n v="98"/>
    <n v="97"/>
    <n v="0.93400000000000005"/>
  </r>
  <r>
    <x v="11"/>
    <d v="2023-11-15T00:00:00"/>
    <n v="2023"/>
    <s v="November"/>
    <x v="0"/>
    <x v="0"/>
    <n v="83"/>
    <n v="85"/>
    <n v="93"/>
    <n v="89"/>
    <n v="84"/>
    <n v="94"/>
    <n v="97"/>
    <n v="88"/>
    <n v="97"/>
    <n v="88"/>
    <n v="0.89800000000000002"/>
  </r>
  <r>
    <x v="12"/>
    <d v="2023-11-15T00:00:00"/>
    <n v="2023"/>
    <s v="November"/>
    <x v="1"/>
    <x v="1"/>
    <n v="99"/>
    <n v="97"/>
    <n v="97"/>
    <n v="89"/>
    <n v="88"/>
    <n v="99"/>
    <n v="99"/>
    <n v="87"/>
    <n v="98"/>
    <n v="99"/>
    <n v="0.95200000000000007"/>
  </r>
  <r>
    <x v="13"/>
    <d v="2023-11-15T00:00:00"/>
    <n v="2023"/>
    <s v="November"/>
    <x v="0"/>
    <x v="0"/>
    <n v="88"/>
    <n v="85"/>
    <n v="51"/>
    <n v="62"/>
    <n v="64"/>
    <n v="50"/>
    <n v="90"/>
    <n v="84"/>
    <n v="93"/>
    <n v="94"/>
    <n v="0.7609999999999999"/>
  </r>
  <r>
    <x v="14"/>
    <d v="2023-11-15T00:00:00"/>
    <n v="2023"/>
    <s v="November"/>
    <x v="3"/>
    <x v="3"/>
    <n v="71"/>
    <n v="71"/>
    <n v="54"/>
    <n v="76"/>
    <n v="92"/>
    <n v="60"/>
    <n v="72"/>
    <n v="65"/>
    <n v="70"/>
    <n v="92"/>
    <n v="0.72299999999999998"/>
  </r>
  <r>
    <x v="15"/>
    <d v="2023-11-15T00:00:00"/>
    <n v="2023"/>
    <s v="November"/>
    <x v="2"/>
    <x v="4"/>
    <n v="90"/>
    <n v="96"/>
    <n v="99"/>
    <n v="98"/>
    <n v="81"/>
    <n v="96"/>
    <n v="97"/>
    <n v="92"/>
    <n v="87"/>
    <n v="81"/>
    <n v="0.91700000000000004"/>
  </r>
  <r>
    <x v="16"/>
    <d v="2023-11-15T00:00:00"/>
    <n v="2023"/>
    <s v="November"/>
    <x v="0"/>
    <x v="0"/>
    <n v="98"/>
    <n v="82"/>
    <n v="94"/>
    <n v="80"/>
    <n v="87"/>
    <n v="94"/>
    <n v="82"/>
    <n v="99"/>
    <n v="81"/>
    <n v="83"/>
    <n v="0.88"/>
  </r>
  <r>
    <x v="17"/>
    <d v="2023-11-15T00:00:00"/>
    <n v="2023"/>
    <s v="November"/>
    <x v="1"/>
    <x v="1"/>
    <n v="91"/>
    <n v="90"/>
    <n v="82"/>
    <n v="92"/>
    <n v="92"/>
    <n v="98"/>
    <n v="93"/>
    <n v="99"/>
    <n v="82"/>
    <n v="81"/>
    <n v="0.9"/>
  </r>
  <r>
    <x v="18"/>
    <d v="2023-11-15T00:00:00"/>
    <n v="2023"/>
    <s v="November"/>
    <x v="1"/>
    <x v="1"/>
    <n v="87"/>
    <n v="82"/>
    <n v="92"/>
    <n v="98"/>
    <n v="99"/>
    <n v="84"/>
    <n v="50"/>
    <n v="94"/>
    <n v="54"/>
    <n v="75"/>
    <n v="0.81499999999999995"/>
  </r>
  <r>
    <x v="19"/>
    <d v="2023-11-15T00:00:00"/>
    <n v="2023"/>
    <s v="November"/>
    <x v="3"/>
    <x v="3"/>
    <n v="82"/>
    <n v="58"/>
    <n v="77"/>
    <n v="67"/>
    <n v="85"/>
    <n v="53"/>
    <n v="84"/>
    <n v="88"/>
    <n v="64"/>
    <n v="75"/>
    <n v="0.73299999999999998"/>
  </r>
  <r>
    <x v="20"/>
    <d v="2023-11-15T00:00:00"/>
    <n v="2023"/>
    <s v="November"/>
    <x v="2"/>
    <x v="4"/>
    <n v="82"/>
    <n v="92"/>
    <n v="82"/>
    <n v="99"/>
    <n v="87"/>
    <n v="99"/>
    <n v="86"/>
    <n v="97"/>
    <n v="97"/>
    <n v="95"/>
    <n v="0.91599999999999993"/>
  </r>
  <r>
    <x v="21"/>
    <d v="2023-11-15T00:00:00"/>
    <n v="2023"/>
    <s v="November"/>
    <x v="0"/>
    <x v="0"/>
    <n v="97"/>
    <n v="88"/>
    <n v="88"/>
    <n v="80"/>
    <n v="83"/>
    <n v="92"/>
    <n v="84"/>
    <n v="80"/>
    <n v="83"/>
    <n v="96"/>
    <n v="0.871"/>
  </r>
  <r>
    <x v="22"/>
    <d v="2023-11-15T00:00:00"/>
    <n v="2023"/>
    <s v="November"/>
    <x v="1"/>
    <x v="1"/>
    <n v="95"/>
    <n v="88"/>
    <n v="87"/>
    <n v="85"/>
    <n v="84"/>
    <n v="89"/>
    <n v="84"/>
    <n v="94"/>
    <n v="86"/>
    <n v="86"/>
    <n v="0.878"/>
  </r>
  <r>
    <x v="23"/>
    <d v="2023-11-15T00:00:00"/>
    <n v="2023"/>
    <s v="November"/>
    <x v="2"/>
    <x v="2"/>
    <n v="50"/>
    <n v="70"/>
    <n v="99"/>
    <n v="60"/>
    <n v="60"/>
    <n v="67"/>
    <n v="53"/>
    <n v="100"/>
    <n v="86"/>
    <n v="53"/>
    <n v="0.69799999999999995"/>
  </r>
  <r>
    <x v="24"/>
    <d v="2023-11-15T00:00:00"/>
    <n v="2023"/>
    <s v="November"/>
    <x v="3"/>
    <x v="3"/>
    <n v="71"/>
    <n v="57"/>
    <n v="87"/>
    <n v="51"/>
    <n v="80"/>
    <n v="77"/>
    <n v="54"/>
    <n v="68"/>
    <n v="58"/>
    <n v="65"/>
    <n v="0.66799999999999993"/>
  </r>
  <r>
    <x v="25"/>
    <d v="2023-11-15T00:00:00"/>
    <n v="2023"/>
    <s v="November"/>
    <x v="1"/>
    <x v="1"/>
    <n v="98"/>
    <n v="94"/>
    <n v="87"/>
    <n v="94"/>
    <n v="92"/>
    <n v="83"/>
    <n v="81"/>
    <n v="90"/>
    <n v="96"/>
    <n v="83"/>
    <n v="0.89800000000000002"/>
  </r>
  <r>
    <x v="26"/>
    <d v="2023-11-15T00:00:00"/>
    <n v="2023"/>
    <s v="November"/>
    <x v="0"/>
    <x v="0"/>
    <n v="89"/>
    <n v="86"/>
    <n v="88"/>
    <n v="89"/>
    <n v="82"/>
    <n v="86"/>
    <n v="91"/>
    <n v="86"/>
    <n v="82"/>
    <n v="100"/>
    <n v="0.879"/>
  </r>
  <r>
    <x v="27"/>
    <d v="2023-11-15T00:00:00"/>
    <n v="2023"/>
    <s v="November"/>
    <x v="1"/>
    <x v="1"/>
    <n v="94"/>
    <n v="85"/>
    <n v="85"/>
    <n v="85"/>
    <n v="88"/>
    <n v="89"/>
    <n v="91"/>
    <n v="100"/>
    <n v="94"/>
    <n v="88"/>
    <n v="0.89900000000000002"/>
  </r>
  <r>
    <x v="28"/>
    <d v="2023-11-15T00:00:00"/>
    <n v="2023"/>
    <s v="November"/>
    <x v="2"/>
    <x v="2"/>
    <n v="66"/>
    <n v="60"/>
    <n v="65"/>
    <n v="73"/>
    <n v="69"/>
    <n v="97"/>
    <n v="62"/>
    <n v="64"/>
    <n v="73"/>
    <n v="81"/>
    <n v="0.71"/>
  </r>
  <r>
    <x v="29"/>
    <d v="2023-11-15T00:00:00"/>
    <n v="2023"/>
    <s v="November"/>
    <x v="3"/>
    <x v="3"/>
    <n v="96"/>
    <n v="68"/>
    <n v="81"/>
    <n v="95"/>
    <n v="78"/>
    <n v="92"/>
    <n v="62"/>
    <n v="60"/>
    <n v="91"/>
    <n v="66"/>
    <n v="0.78900000000000003"/>
  </r>
  <r>
    <x v="0"/>
    <d v="2023-11-16T00:00:00"/>
    <n v="2023"/>
    <s v="November"/>
    <x v="0"/>
    <x v="0"/>
    <n v="88"/>
    <n v="87"/>
    <n v="94"/>
    <n v="96"/>
    <n v="97"/>
    <n v="91"/>
    <n v="95"/>
    <n v="98"/>
    <n v="85"/>
    <n v="100"/>
    <n v="0.93099999999999994"/>
  </r>
  <r>
    <x v="1"/>
    <d v="2023-11-16T00:00:00"/>
    <n v="2023"/>
    <s v="November"/>
    <x v="0"/>
    <x v="0"/>
    <n v="83"/>
    <n v="96"/>
    <n v="83"/>
    <n v="90"/>
    <n v="95"/>
    <n v="90"/>
    <n v="92"/>
    <n v="96"/>
    <n v="98"/>
    <n v="85"/>
    <n v="0.90799999999999992"/>
  </r>
  <r>
    <x v="2"/>
    <d v="2023-11-16T00:00:00"/>
    <n v="2023"/>
    <s v="November"/>
    <x v="1"/>
    <x v="1"/>
    <n v="82"/>
    <n v="85"/>
    <n v="90"/>
    <n v="89"/>
    <n v="95"/>
    <n v="89"/>
    <n v="82"/>
    <n v="80"/>
    <n v="95"/>
    <n v="99"/>
    <n v="0.8859999999999999"/>
  </r>
  <r>
    <x v="3"/>
    <d v="2023-11-16T00:00:00"/>
    <n v="2023"/>
    <s v="November"/>
    <x v="2"/>
    <x v="2"/>
    <n v="97"/>
    <n v="81"/>
    <n v="50"/>
    <n v="56"/>
    <n v="69"/>
    <n v="77"/>
    <n v="62"/>
    <n v="87"/>
    <n v="92"/>
    <n v="54"/>
    <n v="0.72499999999999998"/>
  </r>
  <r>
    <x v="4"/>
    <d v="2023-11-16T00:00:00"/>
    <n v="2023"/>
    <s v="November"/>
    <x v="3"/>
    <x v="3"/>
    <n v="99"/>
    <n v="81"/>
    <n v="90"/>
    <n v="61"/>
    <n v="92"/>
    <n v="93"/>
    <n v="53"/>
    <n v="54"/>
    <n v="72"/>
    <n v="57"/>
    <n v="0.752"/>
  </r>
  <r>
    <x v="5"/>
    <d v="2023-11-16T00:00:00"/>
    <n v="2023"/>
    <s v="November"/>
    <x v="2"/>
    <x v="4"/>
    <n v="97"/>
    <n v="95"/>
    <n v="94"/>
    <n v="99"/>
    <n v="89"/>
    <n v="83"/>
    <n v="86"/>
    <n v="89"/>
    <n v="83"/>
    <n v="93"/>
    <n v="0.90799999999999992"/>
  </r>
  <r>
    <x v="6"/>
    <d v="2023-11-16T00:00:00"/>
    <n v="2023"/>
    <s v="November"/>
    <x v="0"/>
    <x v="0"/>
    <n v="83"/>
    <n v="80"/>
    <n v="84"/>
    <n v="92"/>
    <n v="84"/>
    <n v="85"/>
    <n v="99"/>
    <n v="100"/>
    <n v="84"/>
    <n v="92"/>
    <n v="0.88300000000000001"/>
  </r>
  <r>
    <x v="7"/>
    <d v="2023-11-16T00:00:00"/>
    <n v="2023"/>
    <s v="November"/>
    <x v="1"/>
    <x v="1"/>
    <n v="100"/>
    <n v="81"/>
    <n v="93"/>
    <n v="92"/>
    <n v="100"/>
    <n v="81"/>
    <n v="98"/>
    <n v="93"/>
    <n v="83"/>
    <n v="94"/>
    <n v="0.91500000000000004"/>
  </r>
  <r>
    <x v="8"/>
    <d v="2023-11-16T00:00:00"/>
    <n v="2023"/>
    <s v="November"/>
    <x v="2"/>
    <x v="2"/>
    <n v="83"/>
    <n v="81"/>
    <n v="83"/>
    <n v="80"/>
    <n v="53"/>
    <n v="92"/>
    <n v="61"/>
    <n v="92"/>
    <n v="84"/>
    <n v="93"/>
    <n v="0.80200000000000005"/>
  </r>
  <r>
    <x v="9"/>
    <d v="2023-11-16T00:00:00"/>
    <n v="2023"/>
    <s v="November"/>
    <x v="3"/>
    <x v="3"/>
    <n v="66"/>
    <n v="65"/>
    <n v="70"/>
    <n v="76"/>
    <n v="62"/>
    <n v="87"/>
    <n v="71"/>
    <n v="90"/>
    <n v="80"/>
    <n v="72"/>
    <n v="0.7390000000000001"/>
  </r>
  <r>
    <x v="10"/>
    <d v="2023-11-16T00:00:00"/>
    <n v="2023"/>
    <s v="November"/>
    <x v="0"/>
    <x v="0"/>
    <n v="90"/>
    <n v="91"/>
    <n v="86"/>
    <n v="96"/>
    <n v="81"/>
    <n v="81"/>
    <n v="93"/>
    <n v="95"/>
    <n v="93"/>
    <n v="90"/>
    <n v="0.89599999999999991"/>
  </r>
  <r>
    <x v="11"/>
    <d v="2023-11-16T00:00:00"/>
    <n v="2023"/>
    <s v="November"/>
    <x v="0"/>
    <x v="0"/>
    <n v="86"/>
    <n v="87"/>
    <n v="90"/>
    <n v="93"/>
    <n v="96"/>
    <n v="93"/>
    <n v="87"/>
    <n v="90"/>
    <n v="90"/>
    <n v="88"/>
    <n v="0.9"/>
  </r>
  <r>
    <x v="12"/>
    <d v="2023-11-16T00:00:00"/>
    <n v="2023"/>
    <s v="November"/>
    <x v="1"/>
    <x v="1"/>
    <n v="90"/>
    <n v="92"/>
    <n v="94"/>
    <n v="83"/>
    <n v="93"/>
    <n v="100"/>
    <n v="88"/>
    <n v="93"/>
    <n v="83"/>
    <n v="87"/>
    <n v="0.90300000000000002"/>
  </r>
  <r>
    <x v="13"/>
    <d v="2023-11-16T00:00:00"/>
    <n v="2023"/>
    <s v="November"/>
    <x v="0"/>
    <x v="0"/>
    <n v="51"/>
    <n v="93"/>
    <n v="96"/>
    <n v="82"/>
    <n v="86"/>
    <n v="98"/>
    <n v="65"/>
    <n v="94"/>
    <n v="69"/>
    <n v="67"/>
    <n v="0.80099999999999993"/>
  </r>
  <r>
    <x v="14"/>
    <d v="2023-11-16T00:00:00"/>
    <n v="2023"/>
    <s v="November"/>
    <x v="3"/>
    <x v="3"/>
    <n v="77"/>
    <n v="83"/>
    <n v="81"/>
    <n v="76"/>
    <n v="67"/>
    <n v="62"/>
    <n v="87"/>
    <n v="93"/>
    <n v="79"/>
    <n v="69"/>
    <n v="0.77400000000000002"/>
  </r>
  <r>
    <x v="15"/>
    <d v="2023-11-16T00:00:00"/>
    <n v="2023"/>
    <s v="November"/>
    <x v="2"/>
    <x v="4"/>
    <n v="80"/>
    <n v="82"/>
    <n v="84"/>
    <n v="88"/>
    <n v="90"/>
    <n v="91"/>
    <n v="98"/>
    <n v="97"/>
    <n v="92"/>
    <n v="86"/>
    <n v="0.88800000000000001"/>
  </r>
  <r>
    <x v="16"/>
    <d v="2023-11-16T00:00:00"/>
    <n v="2023"/>
    <s v="November"/>
    <x v="0"/>
    <x v="0"/>
    <n v="89"/>
    <n v="80"/>
    <n v="96"/>
    <n v="98"/>
    <n v="100"/>
    <n v="94"/>
    <n v="95"/>
    <n v="82"/>
    <n v="83"/>
    <n v="81"/>
    <n v="0.89800000000000002"/>
  </r>
  <r>
    <x v="17"/>
    <d v="2023-11-16T00:00:00"/>
    <n v="2023"/>
    <s v="November"/>
    <x v="1"/>
    <x v="1"/>
    <n v="86"/>
    <n v="80"/>
    <n v="89"/>
    <n v="99"/>
    <n v="82"/>
    <n v="92"/>
    <n v="82"/>
    <n v="81"/>
    <n v="99"/>
    <n v="86"/>
    <n v="0.87599999999999989"/>
  </r>
  <r>
    <x v="18"/>
    <d v="2023-11-16T00:00:00"/>
    <n v="2023"/>
    <s v="November"/>
    <x v="1"/>
    <x v="1"/>
    <n v="74"/>
    <n v="70"/>
    <n v="83"/>
    <n v="52"/>
    <n v="97"/>
    <n v="98"/>
    <n v="55"/>
    <n v="52"/>
    <n v="66"/>
    <n v="70"/>
    <n v="0.71700000000000008"/>
  </r>
  <r>
    <x v="19"/>
    <d v="2023-11-16T00:00:00"/>
    <n v="2023"/>
    <s v="November"/>
    <x v="3"/>
    <x v="3"/>
    <n v="99"/>
    <n v="92"/>
    <n v="60"/>
    <n v="58"/>
    <n v="83"/>
    <n v="81"/>
    <n v="73"/>
    <n v="72"/>
    <n v="79"/>
    <n v="50"/>
    <n v="0.747"/>
  </r>
  <r>
    <x v="20"/>
    <d v="2023-11-16T00:00:00"/>
    <n v="2023"/>
    <s v="November"/>
    <x v="2"/>
    <x v="4"/>
    <n v="96"/>
    <n v="95"/>
    <n v="86"/>
    <n v="97"/>
    <n v="98"/>
    <n v="90"/>
    <n v="93"/>
    <n v="97"/>
    <n v="89"/>
    <n v="94"/>
    <n v="0.93500000000000005"/>
  </r>
  <r>
    <x v="21"/>
    <d v="2023-11-16T00:00:00"/>
    <n v="2023"/>
    <s v="November"/>
    <x v="0"/>
    <x v="0"/>
    <n v="87"/>
    <n v="99"/>
    <n v="100"/>
    <n v="89"/>
    <n v="92"/>
    <n v="87"/>
    <n v="80"/>
    <n v="89"/>
    <n v="96"/>
    <n v="96"/>
    <n v="0.91500000000000004"/>
  </r>
  <r>
    <x v="22"/>
    <d v="2023-11-16T00:00:00"/>
    <n v="2023"/>
    <s v="November"/>
    <x v="1"/>
    <x v="1"/>
    <n v="91"/>
    <n v="100"/>
    <n v="95"/>
    <n v="99"/>
    <n v="82"/>
    <n v="86"/>
    <n v="99"/>
    <n v="86"/>
    <n v="87"/>
    <n v="93"/>
    <n v="0.91799999999999993"/>
  </r>
  <r>
    <x v="23"/>
    <d v="2023-11-16T00:00:00"/>
    <n v="2023"/>
    <s v="November"/>
    <x v="2"/>
    <x v="2"/>
    <n v="92"/>
    <n v="100"/>
    <n v="98"/>
    <n v="79"/>
    <n v="98"/>
    <n v="60"/>
    <n v="62"/>
    <n v="70"/>
    <n v="64"/>
    <n v="62"/>
    <n v="0.78500000000000003"/>
  </r>
  <r>
    <x v="24"/>
    <d v="2023-11-16T00:00:00"/>
    <n v="2023"/>
    <s v="November"/>
    <x v="3"/>
    <x v="3"/>
    <n v="61"/>
    <n v="75"/>
    <n v="54"/>
    <n v="51"/>
    <n v="59"/>
    <n v="91"/>
    <n v="80"/>
    <n v="59"/>
    <n v="53"/>
    <n v="58"/>
    <n v="0.6409999999999999"/>
  </r>
  <r>
    <x v="25"/>
    <d v="2023-11-16T00:00:00"/>
    <n v="2023"/>
    <s v="November"/>
    <x v="1"/>
    <x v="1"/>
    <n v="89"/>
    <n v="94"/>
    <n v="99"/>
    <n v="87"/>
    <n v="95"/>
    <n v="84"/>
    <n v="83"/>
    <n v="87"/>
    <n v="100"/>
    <n v="95"/>
    <n v="0.91299999999999992"/>
  </r>
  <r>
    <x v="26"/>
    <d v="2023-11-16T00:00:00"/>
    <n v="2023"/>
    <s v="November"/>
    <x v="0"/>
    <x v="0"/>
    <n v="83"/>
    <n v="86"/>
    <n v="98"/>
    <n v="80"/>
    <n v="88"/>
    <n v="85"/>
    <n v="100"/>
    <n v="88"/>
    <n v="98"/>
    <n v="98"/>
    <n v="0.90400000000000003"/>
  </r>
  <r>
    <x v="27"/>
    <d v="2023-11-16T00:00:00"/>
    <n v="2023"/>
    <s v="November"/>
    <x v="1"/>
    <x v="1"/>
    <n v="89"/>
    <n v="95"/>
    <n v="92"/>
    <n v="98"/>
    <n v="82"/>
    <n v="100"/>
    <n v="81"/>
    <n v="80"/>
    <n v="82"/>
    <n v="84"/>
    <n v="0.88300000000000001"/>
  </r>
  <r>
    <x v="28"/>
    <d v="2023-11-16T00:00:00"/>
    <n v="2023"/>
    <s v="November"/>
    <x v="2"/>
    <x v="2"/>
    <n v="60"/>
    <n v="74"/>
    <n v="61"/>
    <n v="75"/>
    <n v="82"/>
    <n v="56"/>
    <n v="96"/>
    <n v="93"/>
    <n v="95"/>
    <n v="96"/>
    <n v="0.78799999999999992"/>
  </r>
  <r>
    <x v="29"/>
    <d v="2023-11-16T00:00:00"/>
    <n v="2023"/>
    <s v="November"/>
    <x v="3"/>
    <x v="3"/>
    <n v="61"/>
    <n v="86"/>
    <n v="66"/>
    <n v="84"/>
    <n v="64"/>
    <n v="93"/>
    <n v="92"/>
    <n v="95"/>
    <n v="77"/>
    <n v="86"/>
    <n v="0.80400000000000005"/>
  </r>
  <r>
    <x v="0"/>
    <d v="2023-11-17T00:00:00"/>
    <n v="2023"/>
    <s v="November"/>
    <x v="0"/>
    <x v="0"/>
    <n v="88"/>
    <n v="82"/>
    <n v="83"/>
    <n v="92"/>
    <n v="81"/>
    <n v="81"/>
    <n v="88"/>
    <n v="98"/>
    <n v="86"/>
    <n v="88"/>
    <n v="0.86699999999999999"/>
  </r>
  <r>
    <x v="1"/>
    <d v="2023-11-17T00:00:00"/>
    <n v="2023"/>
    <s v="November"/>
    <x v="0"/>
    <x v="0"/>
    <n v="90"/>
    <n v="90"/>
    <n v="80"/>
    <n v="92"/>
    <n v="96"/>
    <n v="95"/>
    <n v="100"/>
    <n v="95"/>
    <n v="98"/>
    <n v="87"/>
    <n v="0.92299999999999993"/>
  </r>
  <r>
    <x v="2"/>
    <d v="2023-11-17T00:00:00"/>
    <n v="2023"/>
    <s v="November"/>
    <x v="1"/>
    <x v="1"/>
    <n v="95"/>
    <n v="90"/>
    <n v="81"/>
    <n v="82"/>
    <n v="90"/>
    <n v="91"/>
    <n v="98"/>
    <n v="96"/>
    <n v="95"/>
    <n v="93"/>
    <n v="0.91099999999999992"/>
  </r>
  <r>
    <x v="3"/>
    <d v="2023-11-17T00:00:00"/>
    <n v="2023"/>
    <s v="November"/>
    <x v="2"/>
    <x v="2"/>
    <n v="94"/>
    <n v="86"/>
    <n v="89"/>
    <n v="50"/>
    <n v="62"/>
    <n v="90"/>
    <n v="76"/>
    <n v="69"/>
    <n v="57"/>
    <n v="78"/>
    <n v="0.75099999999999989"/>
  </r>
  <r>
    <x v="4"/>
    <d v="2023-11-17T00:00:00"/>
    <n v="2023"/>
    <s v="November"/>
    <x v="3"/>
    <x v="3"/>
    <n v="96"/>
    <n v="80"/>
    <n v="88"/>
    <n v="54"/>
    <n v="76"/>
    <n v="98"/>
    <n v="81"/>
    <n v="58"/>
    <n v="62"/>
    <n v="96"/>
    <n v="0.78900000000000003"/>
  </r>
  <r>
    <x v="5"/>
    <d v="2023-11-17T00:00:00"/>
    <n v="2023"/>
    <s v="November"/>
    <x v="2"/>
    <x v="4"/>
    <n v="96"/>
    <n v="88"/>
    <n v="84"/>
    <n v="87"/>
    <n v="97"/>
    <n v="92"/>
    <n v="91"/>
    <n v="93"/>
    <n v="86"/>
    <n v="80"/>
    <n v="0.89400000000000002"/>
  </r>
  <r>
    <x v="6"/>
    <d v="2023-11-17T00:00:00"/>
    <n v="2023"/>
    <s v="November"/>
    <x v="0"/>
    <x v="0"/>
    <n v="81"/>
    <n v="100"/>
    <n v="87"/>
    <n v="90"/>
    <n v="82"/>
    <n v="81"/>
    <n v="97"/>
    <n v="89"/>
    <n v="95"/>
    <n v="98"/>
    <n v="0.9"/>
  </r>
  <r>
    <x v="7"/>
    <d v="2023-11-17T00:00:00"/>
    <n v="2023"/>
    <s v="November"/>
    <x v="1"/>
    <x v="1"/>
    <n v="84"/>
    <n v="96"/>
    <n v="96"/>
    <n v="100"/>
    <n v="96"/>
    <n v="91"/>
    <n v="91"/>
    <n v="91"/>
    <n v="99"/>
    <n v="97"/>
    <n v="0.94099999999999995"/>
  </r>
  <r>
    <x v="8"/>
    <d v="2023-11-17T00:00:00"/>
    <n v="2023"/>
    <s v="November"/>
    <x v="2"/>
    <x v="2"/>
    <n v="82"/>
    <n v="58"/>
    <n v="89"/>
    <n v="91"/>
    <n v="53"/>
    <n v="80"/>
    <n v="60"/>
    <n v="68"/>
    <n v="50"/>
    <n v="78"/>
    <n v="0.70900000000000007"/>
  </r>
  <r>
    <x v="9"/>
    <d v="2023-11-17T00:00:00"/>
    <n v="2023"/>
    <s v="November"/>
    <x v="3"/>
    <x v="3"/>
    <n v="72"/>
    <n v="70"/>
    <n v="71"/>
    <n v="97"/>
    <n v="53"/>
    <n v="53"/>
    <n v="96"/>
    <n v="92"/>
    <n v="57"/>
    <n v="78"/>
    <n v="0.7390000000000001"/>
  </r>
  <r>
    <x v="10"/>
    <d v="2023-11-17T00:00:00"/>
    <n v="2023"/>
    <s v="November"/>
    <x v="0"/>
    <x v="0"/>
    <n v="91"/>
    <n v="82"/>
    <n v="84"/>
    <n v="98"/>
    <n v="90"/>
    <n v="97"/>
    <n v="80"/>
    <n v="86"/>
    <n v="81"/>
    <n v="94"/>
    <n v="0.88300000000000001"/>
  </r>
  <r>
    <x v="11"/>
    <d v="2023-11-17T00:00:00"/>
    <n v="2023"/>
    <s v="November"/>
    <x v="0"/>
    <x v="0"/>
    <n v="92"/>
    <n v="86"/>
    <n v="84"/>
    <n v="91"/>
    <n v="95"/>
    <n v="86"/>
    <n v="95"/>
    <n v="91"/>
    <n v="84"/>
    <n v="95"/>
    <n v="0.89900000000000002"/>
  </r>
  <r>
    <x v="12"/>
    <d v="2023-11-17T00:00:00"/>
    <n v="2023"/>
    <s v="November"/>
    <x v="1"/>
    <x v="1"/>
    <n v="94"/>
    <n v="93"/>
    <n v="89"/>
    <n v="91"/>
    <n v="95"/>
    <n v="89"/>
    <n v="98"/>
    <n v="83"/>
    <n v="95"/>
    <n v="91"/>
    <n v="0.91799999999999993"/>
  </r>
  <r>
    <x v="13"/>
    <d v="2023-11-17T00:00:00"/>
    <n v="2023"/>
    <s v="November"/>
    <x v="0"/>
    <x v="0"/>
    <n v="64"/>
    <n v="92"/>
    <n v="90"/>
    <n v="90"/>
    <n v="60"/>
    <n v="99"/>
    <n v="96"/>
    <n v="89"/>
    <n v="61"/>
    <n v="98"/>
    <n v="0.83900000000000008"/>
  </r>
  <r>
    <x v="14"/>
    <d v="2023-11-17T00:00:00"/>
    <n v="2023"/>
    <s v="November"/>
    <x v="3"/>
    <x v="3"/>
    <n v="50"/>
    <n v="86"/>
    <n v="70"/>
    <n v="68"/>
    <n v="64"/>
    <n v="64"/>
    <n v="57"/>
    <n v="61"/>
    <n v="73"/>
    <n v="76"/>
    <n v="0.66900000000000004"/>
  </r>
  <r>
    <x v="15"/>
    <d v="2023-11-17T00:00:00"/>
    <n v="2023"/>
    <s v="November"/>
    <x v="2"/>
    <x v="4"/>
    <n v="80"/>
    <n v="89"/>
    <n v="99"/>
    <n v="88"/>
    <n v="85"/>
    <n v="93"/>
    <n v="99"/>
    <n v="100"/>
    <n v="84"/>
    <n v="100"/>
    <n v="0.91700000000000004"/>
  </r>
  <r>
    <x v="16"/>
    <d v="2023-11-17T00:00:00"/>
    <n v="2023"/>
    <s v="November"/>
    <x v="0"/>
    <x v="0"/>
    <n v="95"/>
    <n v="92"/>
    <n v="98"/>
    <n v="87"/>
    <n v="91"/>
    <n v="86"/>
    <n v="98"/>
    <n v="88"/>
    <n v="82"/>
    <n v="94"/>
    <n v="0.91099999999999992"/>
  </r>
  <r>
    <x v="17"/>
    <d v="2023-11-17T00:00:00"/>
    <n v="2023"/>
    <s v="November"/>
    <x v="1"/>
    <x v="1"/>
    <n v="90"/>
    <n v="86"/>
    <n v="92"/>
    <n v="94"/>
    <n v="100"/>
    <n v="98"/>
    <n v="100"/>
    <n v="92"/>
    <n v="92"/>
    <n v="94"/>
    <n v="0.93799999999999994"/>
  </r>
  <r>
    <x v="18"/>
    <d v="2023-11-17T00:00:00"/>
    <n v="2023"/>
    <s v="November"/>
    <x v="1"/>
    <x v="1"/>
    <n v="86"/>
    <n v="84"/>
    <n v="69"/>
    <n v="92"/>
    <n v="100"/>
    <n v="93"/>
    <n v="77"/>
    <n v="100"/>
    <n v="100"/>
    <n v="77"/>
    <n v="0.878"/>
  </r>
  <r>
    <x v="19"/>
    <d v="2023-11-17T00:00:00"/>
    <n v="2023"/>
    <s v="November"/>
    <x v="3"/>
    <x v="3"/>
    <n v="78"/>
    <n v="94"/>
    <n v="86"/>
    <n v="60"/>
    <n v="91"/>
    <n v="57"/>
    <n v="64"/>
    <n v="84"/>
    <n v="79"/>
    <n v="73"/>
    <n v="0.7659999999999999"/>
  </r>
  <r>
    <x v="20"/>
    <d v="2023-11-17T00:00:00"/>
    <n v="2023"/>
    <s v="November"/>
    <x v="2"/>
    <x v="4"/>
    <n v="82"/>
    <n v="91"/>
    <n v="97"/>
    <n v="83"/>
    <n v="81"/>
    <n v="87"/>
    <n v="99"/>
    <n v="100"/>
    <n v="96"/>
    <n v="97"/>
    <n v="0.91299999999999992"/>
  </r>
  <r>
    <x v="21"/>
    <d v="2023-11-17T00:00:00"/>
    <n v="2023"/>
    <s v="November"/>
    <x v="0"/>
    <x v="0"/>
    <n v="96"/>
    <n v="86"/>
    <n v="95"/>
    <n v="84"/>
    <n v="95"/>
    <n v="85"/>
    <n v="98"/>
    <n v="91"/>
    <n v="90"/>
    <n v="85"/>
    <n v="0.90500000000000003"/>
  </r>
  <r>
    <x v="22"/>
    <d v="2023-11-17T00:00:00"/>
    <n v="2023"/>
    <s v="November"/>
    <x v="1"/>
    <x v="1"/>
    <n v="81"/>
    <n v="99"/>
    <n v="82"/>
    <n v="95"/>
    <n v="98"/>
    <n v="87"/>
    <n v="86"/>
    <n v="82"/>
    <n v="92"/>
    <n v="81"/>
    <n v="0.88300000000000001"/>
  </r>
  <r>
    <x v="23"/>
    <d v="2023-11-17T00:00:00"/>
    <n v="2023"/>
    <s v="November"/>
    <x v="2"/>
    <x v="2"/>
    <n v="77"/>
    <n v="77"/>
    <n v="95"/>
    <n v="88"/>
    <n v="79"/>
    <n v="88"/>
    <n v="84"/>
    <n v="76"/>
    <n v="62"/>
    <n v="89"/>
    <n v="0.81499999999999995"/>
  </r>
  <r>
    <x v="24"/>
    <d v="2023-11-17T00:00:00"/>
    <n v="2023"/>
    <s v="November"/>
    <x v="3"/>
    <x v="3"/>
    <n v="55"/>
    <n v="85"/>
    <n v="92"/>
    <n v="75"/>
    <n v="54"/>
    <n v="56"/>
    <n v="74"/>
    <n v="52"/>
    <n v="67"/>
    <n v="99"/>
    <n v="0.70900000000000007"/>
  </r>
  <r>
    <x v="25"/>
    <d v="2023-11-17T00:00:00"/>
    <n v="2023"/>
    <s v="November"/>
    <x v="1"/>
    <x v="1"/>
    <n v="87"/>
    <n v="84"/>
    <n v="84"/>
    <n v="89"/>
    <n v="100"/>
    <n v="100"/>
    <n v="90"/>
    <n v="84"/>
    <n v="95"/>
    <n v="96"/>
    <n v="0.90900000000000003"/>
  </r>
  <r>
    <x v="26"/>
    <d v="2023-11-17T00:00:00"/>
    <n v="2023"/>
    <s v="November"/>
    <x v="0"/>
    <x v="0"/>
    <n v="94"/>
    <n v="84"/>
    <n v="97"/>
    <n v="93"/>
    <n v="82"/>
    <n v="99"/>
    <n v="91"/>
    <n v="97"/>
    <n v="86"/>
    <n v="96"/>
    <n v="0.91900000000000004"/>
  </r>
  <r>
    <x v="27"/>
    <d v="2023-11-17T00:00:00"/>
    <n v="2023"/>
    <s v="November"/>
    <x v="1"/>
    <x v="1"/>
    <n v="92"/>
    <n v="80"/>
    <n v="82"/>
    <n v="99"/>
    <n v="87"/>
    <n v="91"/>
    <n v="85"/>
    <n v="88"/>
    <n v="97"/>
    <n v="94"/>
    <n v="0.89500000000000002"/>
  </r>
  <r>
    <x v="28"/>
    <d v="2023-11-17T00:00:00"/>
    <n v="2023"/>
    <s v="November"/>
    <x v="2"/>
    <x v="2"/>
    <n v="75"/>
    <n v="83"/>
    <n v="92"/>
    <n v="52"/>
    <n v="96"/>
    <n v="62"/>
    <n v="98"/>
    <n v="51"/>
    <n v="56"/>
    <n v="59"/>
    <n v="0.72400000000000009"/>
  </r>
  <r>
    <x v="29"/>
    <d v="2023-11-17T00:00:00"/>
    <n v="2023"/>
    <s v="November"/>
    <x v="3"/>
    <x v="3"/>
    <n v="61"/>
    <n v="81"/>
    <n v="61"/>
    <n v="72"/>
    <n v="80"/>
    <n v="89"/>
    <n v="66"/>
    <n v="90"/>
    <n v="52"/>
    <n v="63"/>
    <n v="0.71499999999999997"/>
  </r>
  <r>
    <x v="0"/>
    <d v="2023-11-18T00:00:00"/>
    <n v="2023"/>
    <s v="November"/>
    <x v="0"/>
    <x v="0"/>
    <n v="86"/>
    <n v="97"/>
    <n v="89"/>
    <n v="99"/>
    <n v="91"/>
    <n v="97"/>
    <n v="80"/>
    <n v="94"/>
    <n v="98"/>
    <n v="97"/>
    <n v="0.92799999999999994"/>
  </r>
  <r>
    <x v="1"/>
    <d v="2023-11-18T00:00:00"/>
    <n v="2023"/>
    <s v="November"/>
    <x v="0"/>
    <x v="0"/>
    <n v="88"/>
    <n v="94"/>
    <n v="80"/>
    <n v="89"/>
    <n v="84"/>
    <n v="86"/>
    <n v="100"/>
    <n v="85"/>
    <n v="89"/>
    <n v="96"/>
    <n v="0.8909999999999999"/>
  </r>
  <r>
    <x v="2"/>
    <d v="2023-11-18T00:00:00"/>
    <n v="2023"/>
    <s v="November"/>
    <x v="1"/>
    <x v="1"/>
    <n v="82"/>
    <n v="92"/>
    <n v="81"/>
    <n v="93"/>
    <n v="87"/>
    <n v="80"/>
    <n v="97"/>
    <n v="96"/>
    <n v="98"/>
    <n v="99"/>
    <n v="0.90500000000000003"/>
  </r>
  <r>
    <x v="3"/>
    <d v="2023-11-18T00:00:00"/>
    <n v="2023"/>
    <s v="November"/>
    <x v="2"/>
    <x v="2"/>
    <n v="81"/>
    <n v="54"/>
    <n v="98"/>
    <n v="98"/>
    <n v="55"/>
    <n v="96"/>
    <n v="73"/>
    <n v="82"/>
    <n v="84"/>
    <n v="65"/>
    <n v="0.78599999999999992"/>
  </r>
  <r>
    <x v="4"/>
    <d v="2023-11-18T00:00:00"/>
    <n v="2023"/>
    <s v="November"/>
    <x v="3"/>
    <x v="3"/>
    <n v="71"/>
    <n v="67"/>
    <n v="73"/>
    <n v="91"/>
    <n v="59"/>
    <n v="75"/>
    <n v="53"/>
    <n v="81"/>
    <n v="94"/>
    <n v="75"/>
    <n v="0.7390000000000001"/>
  </r>
  <r>
    <x v="5"/>
    <d v="2023-11-18T00:00:00"/>
    <n v="2023"/>
    <s v="November"/>
    <x v="2"/>
    <x v="4"/>
    <n v="94"/>
    <n v="86"/>
    <n v="97"/>
    <n v="98"/>
    <n v="80"/>
    <n v="94"/>
    <n v="94"/>
    <n v="86"/>
    <n v="84"/>
    <n v="93"/>
    <n v="0.90599999999999992"/>
  </r>
  <r>
    <x v="6"/>
    <d v="2023-11-18T00:00:00"/>
    <n v="2023"/>
    <s v="November"/>
    <x v="0"/>
    <x v="0"/>
    <n v="91"/>
    <n v="80"/>
    <n v="100"/>
    <n v="99"/>
    <n v="97"/>
    <n v="80"/>
    <n v="86"/>
    <n v="96"/>
    <n v="82"/>
    <n v="87"/>
    <n v="0.89800000000000002"/>
  </r>
  <r>
    <x v="7"/>
    <d v="2023-11-18T00:00:00"/>
    <n v="2023"/>
    <s v="November"/>
    <x v="1"/>
    <x v="1"/>
    <n v="96"/>
    <n v="84"/>
    <n v="97"/>
    <n v="84"/>
    <n v="87"/>
    <n v="87"/>
    <n v="89"/>
    <n v="84"/>
    <n v="87"/>
    <n v="99"/>
    <n v="0.89400000000000002"/>
  </r>
  <r>
    <x v="8"/>
    <d v="2023-11-18T00:00:00"/>
    <n v="2023"/>
    <s v="November"/>
    <x v="2"/>
    <x v="2"/>
    <n v="59"/>
    <n v="87"/>
    <n v="70"/>
    <n v="84"/>
    <n v="99"/>
    <n v="50"/>
    <n v="62"/>
    <n v="95"/>
    <n v="51"/>
    <n v="73"/>
    <n v="0.73"/>
  </r>
  <r>
    <x v="9"/>
    <d v="2023-11-18T00:00:00"/>
    <n v="2023"/>
    <s v="November"/>
    <x v="3"/>
    <x v="3"/>
    <n v="51"/>
    <n v="90"/>
    <n v="55"/>
    <n v="94"/>
    <n v="100"/>
    <n v="98"/>
    <n v="64"/>
    <n v="98"/>
    <n v="71"/>
    <n v="50"/>
    <n v="0.77099999999999991"/>
  </r>
  <r>
    <x v="10"/>
    <d v="2023-11-18T00:00:00"/>
    <n v="2023"/>
    <s v="November"/>
    <x v="0"/>
    <x v="0"/>
    <n v="89"/>
    <n v="100"/>
    <n v="96"/>
    <n v="80"/>
    <n v="98"/>
    <n v="90"/>
    <n v="86"/>
    <n v="85"/>
    <n v="83"/>
    <n v="95"/>
    <n v="0.90200000000000002"/>
  </r>
  <r>
    <x v="11"/>
    <d v="2023-11-18T00:00:00"/>
    <n v="2023"/>
    <s v="November"/>
    <x v="0"/>
    <x v="0"/>
    <n v="92"/>
    <n v="83"/>
    <n v="85"/>
    <n v="82"/>
    <n v="81"/>
    <n v="88"/>
    <n v="88"/>
    <n v="99"/>
    <n v="81"/>
    <n v="96"/>
    <n v="0.875"/>
  </r>
  <r>
    <x v="12"/>
    <d v="2023-11-18T00:00:00"/>
    <n v="2023"/>
    <s v="November"/>
    <x v="1"/>
    <x v="1"/>
    <n v="99"/>
    <n v="88"/>
    <n v="97"/>
    <n v="100"/>
    <n v="100"/>
    <n v="83"/>
    <n v="92"/>
    <n v="86"/>
    <n v="88"/>
    <n v="85"/>
    <n v="0.91799999999999993"/>
  </r>
  <r>
    <x v="13"/>
    <d v="2023-11-18T00:00:00"/>
    <n v="2023"/>
    <s v="November"/>
    <x v="0"/>
    <x v="0"/>
    <n v="50"/>
    <n v="93"/>
    <n v="76"/>
    <n v="67"/>
    <n v="91"/>
    <n v="96"/>
    <n v="65"/>
    <n v="58"/>
    <n v="75"/>
    <n v="75"/>
    <n v="0.746"/>
  </r>
  <r>
    <x v="14"/>
    <d v="2023-11-18T00:00:00"/>
    <n v="2023"/>
    <s v="November"/>
    <x v="3"/>
    <x v="3"/>
    <n v="79"/>
    <n v="60"/>
    <n v="91"/>
    <n v="90"/>
    <n v="77"/>
    <n v="57"/>
    <n v="61"/>
    <n v="75"/>
    <n v="75"/>
    <n v="55"/>
    <n v="0.72"/>
  </r>
  <r>
    <x v="15"/>
    <d v="2023-11-18T00:00:00"/>
    <n v="2023"/>
    <s v="November"/>
    <x v="2"/>
    <x v="4"/>
    <n v="96"/>
    <n v="96"/>
    <n v="80"/>
    <n v="83"/>
    <n v="83"/>
    <n v="84"/>
    <n v="94"/>
    <n v="87"/>
    <n v="99"/>
    <n v="91"/>
    <n v="0.89300000000000002"/>
  </r>
  <r>
    <x v="16"/>
    <d v="2023-11-18T00:00:00"/>
    <n v="2023"/>
    <s v="November"/>
    <x v="0"/>
    <x v="0"/>
    <n v="99"/>
    <n v="98"/>
    <n v="87"/>
    <n v="93"/>
    <n v="87"/>
    <n v="91"/>
    <n v="80"/>
    <n v="99"/>
    <n v="80"/>
    <n v="87"/>
    <n v="0.90099999999999991"/>
  </r>
  <r>
    <x v="17"/>
    <d v="2023-11-18T00:00:00"/>
    <n v="2023"/>
    <s v="November"/>
    <x v="1"/>
    <x v="1"/>
    <n v="98"/>
    <n v="100"/>
    <n v="93"/>
    <n v="91"/>
    <n v="92"/>
    <n v="88"/>
    <n v="84"/>
    <n v="97"/>
    <n v="91"/>
    <n v="80"/>
    <n v="0.91400000000000003"/>
  </r>
  <r>
    <x v="18"/>
    <d v="2023-11-18T00:00:00"/>
    <n v="2023"/>
    <s v="November"/>
    <x v="1"/>
    <x v="1"/>
    <n v="50"/>
    <n v="84"/>
    <n v="89"/>
    <n v="77"/>
    <n v="72"/>
    <n v="58"/>
    <n v="70"/>
    <n v="56"/>
    <n v="95"/>
    <n v="63"/>
    <n v="0.71400000000000008"/>
  </r>
  <r>
    <x v="19"/>
    <d v="2023-11-18T00:00:00"/>
    <n v="2023"/>
    <s v="November"/>
    <x v="3"/>
    <x v="3"/>
    <n v="71"/>
    <n v="68"/>
    <n v="84"/>
    <n v="53"/>
    <n v="64"/>
    <n v="83"/>
    <n v="96"/>
    <n v="52"/>
    <n v="90"/>
    <n v="97"/>
    <n v="0.75800000000000001"/>
  </r>
  <r>
    <x v="20"/>
    <d v="2023-11-18T00:00:00"/>
    <n v="2023"/>
    <s v="November"/>
    <x v="2"/>
    <x v="4"/>
    <n v="96"/>
    <n v="85"/>
    <n v="90"/>
    <n v="81"/>
    <n v="90"/>
    <n v="87"/>
    <n v="94"/>
    <n v="87"/>
    <n v="92"/>
    <n v="92"/>
    <n v="0.89400000000000002"/>
  </r>
  <r>
    <x v="21"/>
    <d v="2023-11-18T00:00:00"/>
    <n v="2023"/>
    <s v="November"/>
    <x v="0"/>
    <x v="0"/>
    <n v="94"/>
    <n v="82"/>
    <n v="96"/>
    <n v="94"/>
    <n v="96"/>
    <n v="91"/>
    <n v="93"/>
    <n v="84"/>
    <n v="88"/>
    <n v="83"/>
    <n v="0.90099999999999991"/>
  </r>
  <r>
    <x v="22"/>
    <d v="2023-11-18T00:00:00"/>
    <n v="2023"/>
    <s v="November"/>
    <x v="1"/>
    <x v="1"/>
    <n v="96"/>
    <n v="83"/>
    <n v="96"/>
    <n v="90"/>
    <n v="88"/>
    <n v="100"/>
    <n v="94"/>
    <n v="88"/>
    <n v="91"/>
    <n v="98"/>
    <n v="0.92400000000000004"/>
  </r>
  <r>
    <x v="23"/>
    <d v="2023-11-18T00:00:00"/>
    <n v="2023"/>
    <s v="November"/>
    <x v="2"/>
    <x v="2"/>
    <n v="67"/>
    <n v="94"/>
    <n v="76"/>
    <n v="77"/>
    <n v="95"/>
    <n v="69"/>
    <n v="81"/>
    <n v="76"/>
    <n v="62"/>
    <n v="79"/>
    <n v="0.77599999999999991"/>
  </r>
  <r>
    <x v="24"/>
    <d v="2023-11-18T00:00:00"/>
    <n v="2023"/>
    <s v="November"/>
    <x v="3"/>
    <x v="3"/>
    <n v="64"/>
    <n v="60"/>
    <n v="72"/>
    <n v="74"/>
    <n v="50"/>
    <n v="50"/>
    <n v="75"/>
    <n v="87"/>
    <n v="51"/>
    <n v="86"/>
    <n v="0.66900000000000004"/>
  </r>
  <r>
    <x v="25"/>
    <d v="2023-11-18T00:00:00"/>
    <n v="2023"/>
    <s v="November"/>
    <x v="1"/>
    <x v="1"/>
    <n v="97"/>
    <n v="90"/>
    <n v="81"/>
    <n v="84"/>
    <n v="92"/>
    <n v="84"/>
    <n v="87"/>
    <n v="100"/>
    <n v="86"/>
    <n v="92"/>
    <n v="0.89300000000000002"/>
  </r>
  <r>
    <x v="26"/>
    <d v="2023-11-18T00:00:00"/>
    <n v="2023"/>
    <s v="November"/>
    <x v="0"/>
    <x v="0"/>
    <n v="99"/>
    <n v="87"/>
    <n v="87"/>
    <n v="100"/>
    <n v="100"/>
    <n v="84"/>
    <n v="91"/>
    <n v="91"/>
    <n v="97"/>
    <n v="93"/>
    <n v="0.92900000000000005"/>
  </r>
  <r>
    <x v="27"/>
    <d v="2023-11-18T00:00:00"/>
    <n v="2023"/>
    <s v="November"/>
    <x v="1"/>
    <x v="1"/>
    <n v="96"/>
    <n v="82"/>
    <n v="82"/>
    <n v="98"/>
    <n v="85"/>
    <n v="100"/>
    <n v="88"/>
    <n v="92"/>
    <n v="85"/>
    <n v="87"/>
    <n v="0.89500000000000002"/>
  </r>
  <r>
    <x v="28"/>
    <d v="2023-11-18T00:00:00"/>
    <n v="2023"/>
    <s v="November"/>
    <x v="2"/>
    <x v="2"/>
    <n v="94"/>
    <n v="68"/>
    <n v="60"/>
    <n v="75"/>
    <n v="96"/>
    <n v="81"/>
    <n v="72"/>
    <n v="85"/>
    <n v="81"/>
    <n v="99"/>
    <n v="0.81099999999999994"/>
  </r>
  <r>
    <x v="29"/>
    <d v="2023-11-18T00:00:00"/>
    <n v="2023"/>
    <s v="November"/>
    <x v="3"/>
    <x v="3"/>
    <n v="97"/>
    <n v="80"/>
    <n v="61"/>
    <n v="84"/>
    <n v="65"/>
    <n v="85"/>
    <n v="90"/>
    <n v="81"/>
    <n v="53"/>
    <n v="55"/>
    <n v="0.75099999999999989"/>
  </r>
  <r>
    <x v="0"/>
    <d v="2023-11-19T00:00:00"/>
    <n v="2023"/>
    <s v="November"/>
    <x v="0"/>
    <x v="0"/>
    <n v="87"/>
    <n v="93"/>
    <n v="89"/>
    <n v="96"/>
    <n v="94"/>
    <n v="100"/>
    <n v="95"/>
    <n v="80"/>
    <n v="95"/>
    <n v="83"/>
    <n v="0.91200000000000003"/>
  </r>
  <r>
    <x v="1"/>
    <d v="2023-11-19T00:00:00"/>
    <n v="2023"/>
    <s v="November"/>
    <x v="0"/>
    <x v="0"/>
    <n v="89"/>
    <n v="93"/>
    <n v="83"/>
    <n v="90"/>
    <n v="83"/>
    <n v="94"/>
    <n v="99"/>
    <n v="90"/>
    <n v="91"/>
    <n v="83"/>
    <n v="0.89500000000000002"/>
  </r>
  <r>
    <x v="2"/>
    <d v="2023-11-19T00:00:00"/>
    <n v="2023"/>
    <s v="November"/>
    <x v="1"/>
    <x v="1"/>
    <n v="90"/>
    <n v="94"/>
    <n v="97"/>
    <n v="81"/>
    <n v="86"/>
    <n v="89"/>
    <n v="83"/>
    <n v="95"/>
    <n v="86"/>
    <n v="84"/>
    <n v="0.88500000000000001"/>
  </r>
  <r>
    <x v="3"/>
    <d v="2023-11-19T00:00:00"/>
    <n v="2023"/>
    <s v="November"/>
    <x v="2"/>
    <x v="2"/>
    <n v="66"/>
    <n v="56"/>
    <n v="73"/>
    <n v="83"/>
    <n v="60"/>
    <n v="75"/>
    <n v="99"/>
    <n v="99"/>
    <n v="79"/>
    <n v="71"/>
    <n v="0.7609999999999999"/>
  </r>
  <r>
    <x v="4"/>
    <d v="2023-11-19T00:00:00"/>
    <n v="2023"/>
    <s v="November"/>
    <x v="3"/>
    <x v="3"/>
    <n v="85"/>
    <n v="61"/>
    <n v="91"/>
    <n v="70"/>
    <n v="70"/>
    <n v="91"/>
    <n v="71"/>
    <n v="83"/>
    <n v="54"/>
    <n v="62"/>
    <n v="0.73799999999999999"/>
  </r>
  <r>
    <x v="5"/>
    <d v="2023-11-19T00:00:00"/>
    <n v="2023"/>
    <s v="November"/>
    <x v="2"/>
    <x v="4"/>
    <n v="88"/>
    <n v="100"/>
    <n v="99"/>
    <n v="80"/>
    <n v="93"/>
    <n v="90"/>
    <n v="92"/>
    <n v="80"/>
    <n v="99"/>
    <n v="95"/>
    <n v="0.91599999999999993"/>
  </r>
  <r>
    <x v="6"/>
    <d v="2023-11-19T00:00:00"/>
    <n v="2023"/>
    <s v="November"/>
    <x v="0"/>
    <x v="0"/>
    <n v="93"/>
    <n v="91"/>
    <n v="81"/>
    <n v="93"/>
    <n v="99"/>
    <n v="91"/>
    <n v="90"/>
    <n v="92"/>
    <n v="85"/>
    <n v="80"/>
    <n v="0.89500000000000002"/>
  </r>
  <r>
    <x v="7"/>
    <d v="2023-11-19T00:00:00"/>
    <n v="2023"/>
    <s v="November"/>
    <x v="1"/>
    <x v="1"/>
    <n v="92"/>
    <n v="85"/>
    <n v="99"/>
    <n v="86"/>
    <n v="97"/>
    <n v="91"/>
    <n v="97"/>
    <n v="87"/>
    <n v="94"/>
    <n v="87"/>
    <n v="0.91500000000000004"/>
  </r>
  <r>
    <x v="8"/>
    <d v="2023-11-19T00:00:00"/>
    <n v="2023"/>
    <s v="November"/>
    <x v="2"/>
    <x v="2"/>
    <n v="85"/>
    <n v="69"/>
    <n v="62"/>
    <n v="68"/>
    <n v="82"/>
    <n v="74"/>
    <n v="86"/>
    <n v="79"/>
    <n v="59"/>
    <n v="53"/>
    <n v="0.71700000000000008"/>
  </r>
  <r>
    <x v="9"/>
    <d v="2023-11-19T00:00:00"/>
    <n v="2023"/>
    <s v="November"/>
    <x v="3"/>
    <x v="3"/>
    <n v="57"/>
    <n v="73"/>
    <n v="86"/>
    <n v="50"/>
    <n v="95"/>
    <n v="91"/>
    <n v="96"/>
    <n v="87"/>
    <n v="53"/>
    <n v="98"/>
    <n v="0.78599999999999992"/>
  </r>
  <r>
    <x v="10"/>
    <d v="2023-11-19T00:00:00"/>
    <n v="2023"/>
    <s v="November"/>
    <x v="0"/>
    <x v="0"/>
    <n v="91"/>
    <n v="87"/>
    <n v="85"/>
    <n v="86"/>
    <n v="87"/>
    <n v="100"/>
    <n v="91"/>
    <n v="98"/>
    <n v="90"/>
    <n v="97"/>
    <n v="0.91200000000000003"/>
  </r>
  <r>
    <x v="11"/>
    <d v="2023-11-19T00:00:00"/>
    <n v="2023"/>
    <s v="November"/>
    <x v="0"/>
    <x v="0"/>
    <n v="95"/>
    <n v="97"/>
    <n v="82"/>
    <n v="86"/>
    <n v="98"/>
    <n v="94"/>
    <n v="86"/>
    <n v="80"/>
    <n v="98"/>
    <n v="90"/>
    <n v="0.90599999999999992"/>
  </r>
  <r>
    <x v="12"/>
    <d v="2023-11-19T00:00:00"/>
    <n v="2023"/>
    <s v="November"/>
    <x v="1"/>
    <x v="1"/>
    <n v="88"/>
    <n v="82"/>
    <n v="83"/>
    <n v="99"/>
    <n v="83"/>
    <n v="97"/>
    <n v="87"/>
    <n v="86"/>
    <n v="89"/>
    <n v="97"/>
    <n v="0.8909999999999999"/>
  </r>
  <r>
    <x v="13"/>
    <d v="2023-11-19T00:00:00"/>
    <n v="2023"/>
    <s v="November"/>
    <x v="0"/>
    <x v="0"/>
    <n v="81"/>
    <n v="81"/>
    <n v="96"/>
    <n v="89"/>
    <n v="100"/>
    <n v="82"/>
    <n v="73"/>
    <n v="91"/>
    <n v="57"/>
    <n v="86"/>
    <n v="0.83599999999999997"/>
  </r>
  <r>
    <x v="14"/>
    <d v="2023-11-19T00:00:00"/>
    <n v="2023"/>
    <s v="November"/>
    <x v="3"/>
    <x v="3"/>
    <n v="78"/>
    <n v="52"/>
    <n v="93"/>
    <n v="57"/>
    <n v="95"/>
    <n v="55"/>
    <n v="96"/>
    <n v="65"/>
    <n v="62"/>
    <n v="85"/>
    <n v="0.73799999999999999"/>
  </r>
  <r>
    <x v="15"/>
    <d v="2023-11-19T00:00:00"/>
    <n v="2023"/>
    <s v="November"/>
    <x v="2"/>
    <x v="4"/>
    <n v="93"/>
    <n v="82"/>
    <n v="95"/>
    <n v="94"/>
    <n v="81"/>
    <n v="96"/>
    <n v="83"/>
    <n v="95"/>
    <n v="85"/>
    <n v="89"/>
    <n v="0.89300000000000002"/>
  </r>
  <r>
    <x v="16"/>
    <d v="2023-11-19T00:00:00"/>
    <n v="2023"/>
    <s v="November"/>
    <x v="0"/>
    <x v="0"/>
    <n v="90"/>
    <n v="80"/>
    <n v="83"/>
    <n v="86"/>
    <n v="83"/>
    <n v="81"/>
    <n v="95"/>
    <n v="97"/>
    <n v="96"/>
    <n v="96"/>
    <n v="0.88700000000000001"/>
  </r>
  <r>
    <x v="17"/>
    <d v="2023-11-19T00:00:00"/>
    <n v="2023"/>
    <s v="November"/>
    <x v="1"/>
    <x v="1"/>
    <n v="98"/>
    <n v="99"/>
    <n v="85"/>
    <n v="98"/>
    <n v="85"/>
    <n v="96"/>
    <n v="88"/>
    <n v="87"/>
    <n v="90"/>
    <n v="93"/>
    <n v="0.91900000000000004"/>
  </r>
  <r>
    <x v="18"/>
    <d v="2023-11-19T00:00:00"/>
    <n v="2023"/>
    <s v="November"/>
    <x v="1"/>
    <x v="1"/>
    <n v="84"/>
    <n v="55"/>
    <n v="94"/>
    <n v="73"/>
    <n v="89"/>
    <n v="56"/>
    <n v="86"/>
    <n v="98"/>
    <n v="68"/>
    <n v="70"/>
    <n v="0.77300000000000002"/>
  </r>
  <r>
    <x v="19"/>
    <d v="2023-11-19T00:00:00"/>
    <n v="2023"/>
    <s v="November"/>
    <x v="3"/>
    <x v="3"/>
    <n v="86"/>
    <n v="56"/>
    <n v="65"/>
    <n v="54"/>
    <n v="72"/>
    <n v="80"/>
    <n v="61"/>
    <n v="73"/>
    <n v="76"/>
    <n v="96"/>
    <n v="0.71900000000000008"/>
  </r>
  <r>
    <x v="20"/>
    <d v="2023-11-19T00:00:00"/>
    <n v="2023"/>
    <s v="November"/>
    <x v="2"/>
    <x v="4"/>
    <n v="87"/>
    <n v="87"/>
    <n v="88"/>
    <n v="86"/>
    <n v="82"/>
    <n v="92"/>
    <n v="92"/>
    <n v="87"/>
    <n v="80"/>
    <n v="93"/>
    <n v="0.87400000000000011"/>
  </r>
  <r>
    <x v="21"/>
    <d v="2023-11-19T00:00:00"/>
    <n v="2023"/>
    <s v="November"/>
    <x v="0"/>
    <x v="0"/>
    <n v="91"/>
    <n v="87"/>
    <n v="99"/>
    <n v="97"/>
    <n v="92"/>
    <n v="95"/>
    <n v="98"/>
    <n v="80"/>
    <n v="86"/>
    <n v="100"/>
    <n v="0.92500000000000004"/>
  </r>
  <r>
    <x v="22"/>
    <d v="2023-11-19T00:00:00"/>
    <n v="2023"/>
    <s v="November"/>
    <x v="1"/>
    <x v="1"/>
    <n v="92"/>
    <n v="89"/>
    <n v="83"/>
    <n v="96"/>
    <n v="98"/>
    <n v="99"/>
    <n v="88"/>
    <n v="84"/>
    <n v="97"/>
    <n v="92"/>
    <n v="0.91799999999999993"/>
  </r>
  <r>
    <x v="23"/>
    <d v="2023-11-19T00:00:00"/>
    <n v="2023"/>
    <s v="November"/>
    <x v="2"/>
    <x v="2"/>
    <n v="82"/>
    <n v="59"/>
    <n v="60"/>
    <n v="98"/>
    <n v="80"/>
    <n v="86"/>
    <n v="86"/>
    <n v="59"/>
    <n v="81"/>
    <n v="85"/>
    <n v="0.77599999999999991"/>
  </r>
  <r>
    <x v="24"/>
    <d v="2023-11-19T00:00:00"/>
    <n v="2023"/>
    <s v="November"/>
    <x v="3"/>
    <x v="3"/>
    <n v="81"/>
    <n v="79"/>
    <n v="80"/>
    <n v="50"/>
    <n v="100"/>
    <n v="53"/>
    <n v="62"/>
    <n v="77"/>
    <n v="69"/>
    <n v="65"/>
    <n v="0.71599999999999997"/>
  </r>
  <r>
    <x v="25"/>
    <d v="2023-11-19T00:00:00"/>
    <n v="2023"/>
    <s v="November"/>
    <x v="1"/>
    <x v="1"/>
    <n v="83"/>
    <n v="86"/>
    <n v="98"/>
    <n v="85"/>
    <n v="84"/>
    <n v="100"/>
    <n v="96"/>
    <n v="80"/>
    <n v="82"/>
    <n v="82"/>
    <n v="0.87599999999999989"/>
  </r>
  <r>
    <x v="26"/>
    <d v="2023-11-19T00:00:00"/>
    <n v="2023"/>
    <s v="November"/>
    <x v="0"/>
    <x v="0"/>
    <n v="98"/>
    <n v="87"/>
    <n v="80"/>
    <n v="95"/>
    <n v="83"/>
    <n v="87"/>
    <n v="97"/>
    <n v="91"/>
    <n v="91"/>
    <n v="96"/>
    <n v="0.90500000000000003"/>
  </r>
  <r>
    <x v="27"/>
    <d v="2023-11-19T00:00:00"/>
    <n v="2023"/>
    <s v="November"/>
    <x v="1"/>
    <x v="1"/>
    <n v="95"/>
    <n v="80"/>
    <n v="86"/>
    <n v="90"/>
    <n v="93"/>
    <n v="100"/>
    <n v="86"/>
    <n v="93"/>
    <n v="87"/>
    <n v="80"/>
    <n v="0.89"/>
  </r>
  <r>
    <x v="28"/>
    <d v="2023-11-19T00:00:00"/>
    <n v="2023"/>
    <s v="November"/>
    <x v="2"/>
    <x v="2"/>
    <n v="66"/>
    <n v="68"/>
    <n v="91"/>
    <n v="68"/>
    <n v="80"/>
    <n v="75"/>
    <n v="51"/>
    <n v="86"/>
    <n v="80"/>
    <n v="63"/>
    <n v="0.72799999999999998"/>
  </r>
  <r>
    <x v="29"/>
    <d v="2023-11-19T00:00:00"/>
    <n v="2023"/>
    <s v="November"/>
    <x v="3"/>
    <x v="3"/>
    <n v="93"/>
    <n v="65"/>
    <n v="61"/>
    <n v="88"/>
    <n v="69"/>
    <n v="94"/>
    <n v="81"/>
    <n v="65"/>
    <n v="76"/>
    <n v="68"/>
    <n v="0.76"/>
  </r>
  <r>
    <x v="0"/>
    <d v="2023-11-20T00:00:00"/>
    <n v="2023"/>
    <s v="November"/>
    <x v="0"/>
    <x v="0"/>
    <n v="100"/>
    <n v="94"/>
    <n v="98"/>
    <n v="94"/>
    <n v="83"/>
    <n v="93"/>
    <n v="90"/>
    <n v="100"/>
    <n v="97"/>
    <n v="90"/>
    <n v="0.93900000000000006"/>
  </r>
  <r>
    <x v="1"/>
    <d v="2023-11-20T00:00:00"/>
    <n v="2023"/>
    <s v="November"/>
    <x v="0"/>
    <x v="0"/>
    <n v="94"/>
    <n v="86"/>
    <n v="83"/>
    <n v="89"/>
    <n v="88"/>
    <n v="91"/>
    <n v="97"/>
    <n v="95"/>
    <n v="92"/>
    <n v="91"/>
    <n v="0.90599999999999992"/>
  </r>
  <r>
    <x v="2"/>
    <d v="2023-11-20T00:00:00"/>
    <n v="2023"/>
    <s v="November"/>
    <x v="1"/>
    <x v="1"/>
    <n v="97"/>
    <n v="90"/>
    <n v="80"/>
    <n v="85"/>
    <n v="96"/>
    <n v="96"/>
    <n v="100"/>
    <n v="98"/>
    <n v="83"/>
    <n v="94"/>
    <n v="0.91900000000000004"/>
  </r>
  <r>
    <x v="3"/>
    <d v="2023-11-20T00:00:00"/>
    <n v="2023"/>
    <s v="November"/>
    <x v="2"/>
    <x v="2"/>
    <n v="88"/>
    <n v="66"/>
    <n v="59"/>
    <n v="97"/>
    <n v="95"/>
    <n v="87"/>
    <n v="92"/>
    <n v="93"/>
    <n v="63"/>
    <n v="85"/>
    <n v="0.82499999999999996"/>
  </r>
  <r>
    <x v="4"/>
    <d v="2023-11-20T00:00:00"/>
    <n v="2023"/>
    <s v="November"/>
    <x v="3"/>
    <x v="3"/>
    <n v="82"/>
    <n v="85"/>
    <n v="81"/>
    <n v="83"/>
    <n v="79"/>
    <n v="87"/>
    <n v="83"/>
    <n v="94"/>
    <n v="66"/>
    <n v="83"/>
    <n v="0.82299999999999995"/>
  </r>
  <r>
    <x v="5"/>
    <d v="2023-11-20T00:00:00"/>
    <n v="2023"/>
    <s v="November"/>
    <x v="2"/>
    <x v="4"/>
    <n v="100"/>
    <n v="90"/>
    <n v="81"/>
    <n v="84"/>
    <n v="99"/>
    <n v="83"/>
    <n v="86"/>
    <n v="92"/>
    <n v="100"/>
    <n v="80"/>
    <n v="0.89500000000000002"/>
  </r>
  <r>
    <x v="6"/>
    <d v="2023-11-20T00:00:00"/>
    <n v="2023"/>
    <s v="November"/>
    <x v="0"/>
    <x v="0"/>
    <n v="82"/>
    <n v="87"/>
    <n v="95"/>
    <n v="91"/>
    <n v="84"/>
    <n v="98"/>
    <n v="80"/>
    <n v="91"/>
    <n v="90"/>
    <n v="90"/>
    <n v="0.88800000000000001"/>
  </r>
  <r>
    <x v="7"/>
    <d v="2023-11-20T00:00:00"/>
    <n v="2023"/>
    <s v="November"/>
    <x v="1"/>
    <x v="1"/>
    <n v="87"/>
    <n v="91"/>
    <n v="84"/>
    <n v="81"/>
    <n v="80"/>
    <n v="100"/>
    <n v="90"/>
    <n v="95"/>
    <n v="85"/>
    <n v="85"/>
    <n v="0.878"/>
  </r>
  <r>
    <x v="8"/>
    <d v="2023-11-20T00:00:00"/>
    <n v="2023"/>
    <s v="November"/>
    <x v="2"/>
    <x v="2"/>
    <n v="50"/>
    <n v="79"/>
    <n v="93"/>
    <n v="86"/>
    <n v="70"/>
    <n v="91"/>
    <n v="81"/>
    <n v="94"/>
    <n v="85"/>
    <n v="99"/>
    <n v="0.82799999999999996"/>
  </r>
  <r>
    <x v="9"/>
    <d v="2023-11-20T00:00:00"/>
    <n v="2023"/>
    <s v="November"/>
    <x v="3"/>
    <x v="3"/>
    <n v="59"/>
    <n v="84"/>
    <n v="90"/>
    <n v="59"/>
    <n v="77"/>
    <n v="62"/>
    <n v="90"/>
    <n v="53"/>
    <n v="85"/>
    <n v="53"/>
    <n v="0.71200000000000008"/>
  </r>
  <r>
    <x v="10"/>
    <d v="2023-11-20T00:00:00"/>
    <n v="2023"/>
    <s v="November"/>
    <x v="0"/>
    <x v="0"/>
    <n v="82"/>
    <n v="94"/>
    <n v="84"/>
    <n v="94"/>
    <n v="98"/>
    <n v="90"/>
    <n v="97"/>
    <n v="91"/>
    <n v="85"/>
    <n v="80"/>
    <n v="0.89500000000000002"/>
  </r>
  <r>
    <x v="11"/>
    <d v="2023-11-20T00:00:00"/>
    <n v="2023"/>
    <s v="November"/>
    <x v="0"/>
    <x v="0"/>
    <n v="85"/>
    <n v="81"/>
    <n v="83"/>
    <n v="89"/>
    <n v="81"/>
    <n v="95"/>
    <n v="83"/>
    <n v="86"/>
    <n v="88"/>
    <n v="92"/>
    <n v="0.86299999999999999"/>
  </r>
  <r>
    <x v="12"/>
    <d v="2023-11-20T00:00:00"/>
    <n v="2023"/>
    <s v="November"/>
    <x v="1"/>
    <x v="1"/>
    <n v="81"/>
    <n v="87"/>
    <n v="81"/>
    <n v="81"/>
    <n v="80"/>
    <n v="84"/>
    <n v="93"/>
    <n v="80"/>
    <n v="90"/>
    <n v="80"/>
    <n v="0.83700000000000008"/>
  </r>
  <r>
    <x v="13"/>
    <d v="2023-11-20T00:00:00"/>
    <n v="2023"/>
    <s v="November"/>
    <x v="0"/>
    <x v="0"/>
    <n v="86"/>
    <n v="90"/>
    <n v="59"/>
    <n v="97"/>
    <n v="80"/>
    <n v="93"/>
    <n v="52"/>
    <n v="66"/>
    <n v="87"/>
    <n v="56"/>
    <n v="0.7659999999999999"/>
  </r>
  <r>
    <x v="14"/>
    <d v="2023-11-20T00:00:00"/>
    <n v="2023"/>
    <s v="November"/>
    <x v="3"/>
    <x v="3"/>
    <n v="97"/>
    <n v="57"/>
    <n v="50"/>
    <n v="51"/>
    <n v="51"/>
    <n v="81"/>
    <n v="93"/>
    <n v="58"/>
    <n v="96"/>
    <n v="61"/>
    <n v="0.69499999999999995"/>
  </r>
  <r>
    <x v="15"/>
    <d v="2023-11-20T00:00:00"/>
    <n v="2023"/>
    <s v="November"/>
    <x v="2"/>
    <x v="4"/>
    <n v="94"/>
    <n v="93"/>
    <n v="96"/>
    <n v="82"/>
    <n v="94"/>
    <n v="94"/>
    <n v="96"/>
    <n v="80"/>
    <n v="98"/>
    <n v="80"/>
    <n v="0.90700000000000003"/>
  </r>
  <r>
    <x v="16"/>
    <d v="2023-11-20T00:00:00"/>
    <n v="2023"/>
    <s v="November"/>
    <x v="0"/>
    <x v="0"/>
    <n v="88"/>
    <n v="83"/>
    <n v="99"/>
    <n v="86"/>
    <n v="89"/>
    <n v="93"/>
    <n v="94"/>
    <n v="85"/>
    <n v="86"/>
    <n v="89"/>
    <n v="0.89200000000000002"/>
  </r>
  <r>
    <x v="17"/>
    <d v="2023-11-20T00:00:00"/>
    <n v="2023"/>
    <s v="November"/>
    <x v="1"/>
    <x v="1"/>
    <n v="89"/>
    <n v="91"/>
    <n v="94"/>
    <n v="94"/>
    <n v="86"/>
    <n v="80"/>
    <n v="86"/>
    <n v="85"/>
    <n v="88"/>
    <n v="100"/>
    <n v="0.89300000000000002"/>
  </r>
  <r>
    <x v="18"/>
    <d v="2023-11-20T00:00:00"/>
    <n v="2023"/>
    <s v="November"/>
    <x v="1"/>
    <x v="1"/>
    <n v="63"/>
    <n v="53"/>
    <n v="93"/>
    <n v="86"/>
    <n v="70"/>
    <n v="100"/>
    <n v="62"/>
    <n v="54"/>
    <n v="69"/>
    <n v="54"/>
    <n v="0.70400000000000007"/>
  </r>
  <r>
    <x v="19"/>
    <d v="2023-11-20T00:00:00"/>
    <n v="2023"/>
    <s v="November"/>
    <x v="3"/>
    <x v="3"/>
    <n v="98"/>
    <n v="95"/>
    <n v="61"/>
    <n v="91"/>
    <n v="58"/>
    <n v="93"/>
    <n v="78"/>
    <n v="88"/>
    <n v="50"/>
    <n v="50"/>
    <n v="0.76200000000000001"/>
  </r>
  <r>
    <x v="20"/>
    <d v="2023-11-20T00:00:00"/>
    <n v="2023"/>
    <s v="November"/>
    <x v="2"/>
    <x v="4"/>
    <n v="81"/>
    <n v="92"/>
    <n v="97"/>
    <n v="98"/>
    <n v="97"/>
    <n v="99"/>
    <n v="94"/>
    <n v="98"/>
    <n v="97"/>
    <n v="80"/>
    <n v="0.93299999999999994"/>
  </r>
  <r>
    <x v="21"/>
    <d v="2023-11-20T00:00:00"/>
    <n v="2023"/>
    <s v="November"/>
    <x v="0"/>
    <x v="0"/>
    <n v="80"/>
    <n v="93"/>
    <n v="82"/>
    <n v="98"/>
    <n v="87"/>
    <n v="99"/>
    <n v="97"/>
    <n v="84"/>
    <n v="99"/>
    <n v="91"/>
    <n v="0.91"/>
  </r>
  <r>
    <x v="22"/>
    <d v="2023-11-20T00:00:00"/>
    <n v="2023"/>
    <s v="November"/>
    <x v="1"/>
    <x v="1"/>
    <n v="82"/>
    <n v="85"/>
    <n v="80"/>
    <n v="89"/>
    <n v="87"/>
    <n v="92"/>
    <n v="90"/>
    <n v="92"/>
    <n v="99"/>
    <n v="85"/>
    <n v="0.88099999999999989"/>
  </r>
  <r>
    <x v="23"/>
    <d v="2023-11-20T00:00:00"/>
    <n v="2023"/>
    <s v="November"/>
    <x v="2"/>
    <x v="2"/>
    <n v="83"/>
    <n v="63"/>
    <n v="52"/>
    <n v="96"/>
    <n v="69"/>
    <n v="62"/>
    <n v="72"/>
    <n v="73"/>
    <n v="72"/>
    <n v="53"/>
    <n v="0.69499999999999995"/>
  </r>
  <r>
    <x v="24"/>
    <d v="2023-11-20T00:00:00"/>
    <n v="2023"/>
    <s v="November"/>
    <x v="3"/>
    <x v="3"/>
    <n v="72"/>
    <n v="99"/>
    <n v="92"/>
    <n v="80"/>
    <n v="72"/>
    <n v="62"/>
    <n v="91"/>
    <n v="72"/>
    <n v="85"/>
    <n v="93"/>
    <n v="0.81799999999999995"/>
  </r>
  <r>
    <x v="25"/>
    <d v="2023-11-20T00:00:00"/>
    <n v="2023"/>
    <s v="November"/>
    <x v="1"/>
    <x v="1"/>
    <n v="85"/>
    <n v="100"/>
    <n v="82"/>
    <n v="89"/>
    <n v="94"/>
    <n v="92"/>
    <n v="86"/>
    <n v="85"/>
    <n v="86"/>
    <n v="80"/>
    <n v="0.879"/>
  </r>
  <r>
    <x v="26"/>
    <d v="2023-11-20T00:00:00"/>
    <n v="2023"/>
    <s v="November"/>
    <x v="0"/>
    <x v="0"/>
    <n v="91"/>
    <n v="98"/>
    <n v="91"/>
    <n v="87"/>
    <n v="100"/>
    <n v="99"/>
    <n v="80"/>
    <n v="80"/>
    <n v="100"/>
    <n v="93"/>
    <n v="0.91900000000000004"/>
  </r>
  <r>
    <x v="27"/>
    <d v="2023-11-20T00:00:00"/>
    <n v="2023"/>
    <s v="November"/>
    <x v="1"/>
    <x v="1"/>
    <n v="99"/>
    <n v="98"/>
    <n v="97"/>
    <n v="82"/>
    <n v="95"/>
    <n v="98"/>
    <n v="80"/>
    <n v="99"/>
    <n v="82"/>
    <n v="98"/>
    <n v="0.92799999999999994"/>
  </r>
  <r>
    <x v="28"/>
    <d v="2023-11-20T00:00:00"/>
    <n v="2023"/>
    <s v="November"/>
    <x v="2"/>
    <x v="2"/>
    <n v="60"/>
    <n v="91"/>
    <n v="66"/>
    <n v="56"/>
    <n v="52"/>
    <n v="54"/>
    <n v="93"/>
    <n v="81"/>
    <n v="86"/>
    <n v="62"/>
    <n v="0.70099999999999996"/>
  </r>
  <r>
    <x v="29"/>
    <d v="2023-11-20T00:00:00"/>
    <n v="2023"/>
    <s v="November"/>
    <x v="3"/>
    <x v="3"/>
    <n v="100"/>
    <n v="100"/>
    <n v="50"/>
    <n v="53"/>
    <n v="78"/>
    <n v="80"/>
    <n v="52"/>
    <n v="57"/>
    <n v="97"/>
    <n v="85"/>
    <n v="0.752"/>
  </r>
  <r>
    <x v="0"/>
    <d v="2023-11-21T00:00:00"/>
    <n v="2023"/>
    <s v="November"/>
    <x v="0"/>
    <x v="0"/>
    <n v="81"/>
    <n v="93"/>
    <n v="94"/>
    <n v="96"/>
    <n v="84"/>
    <n v="83"/>
    <n v="92"/>
    <n v="100"/>
    <n v="97"/>
    <n v="82"/>
    <n v="0.90200000000000002"/>
  </r>
  <r>
    <x v="1"/>
    <d v="2023-11-21T00:00:00"/>
    <n v="2023"/>
    <s v="November"/>
    <x v="0"/>
    <x v="0"/>
    <n v="84"/>
    <n v="98"/>
    <n v="89"/>
    <n v="80"/>
    <n v="99"/>
    <n v="98"/>
    <n v="95"/>
    <n v="90"/>
    <n v="97"/>
    <n v="81"/>
    <n v="0.91099999999999992"/>
  </r>
  <r>
    <x v="2"/>
    <d v="2023-11-21T00:00:00"/>
    <n v="2023"/>
    <s v="November"/>
    <x v="1"/>
    <x v="1"/>
    <n v="92"/>
    <n v="93"/>
    <n v="91"/>
    <n v="85"/>
    <n v="97"/>
    <n v="94"/>
    <n v="91"/>
    <n v="84"/>
    <n v="88"/>
    <n v="80"/>
    <n v="0.89500000000000002"/>
  </r>
  <r>
    <x v="3"/>
    <d v="2023-11-21T00:00:00"/>
    <n v="2023"/>
    <s v="November"/>
    <x v="2"/>
    <x v="2"/>
    <n v="87"/>
    <n v="89"/>
    <n v="80"/>
    <n v="99"/>
    <n v="65"/>
    <n v="77"/>
    <n v="96"/>
    <n v="66"/>
    <n v="98"/>
    <n v="85"/>
    <n v="0.84200000000000008"/>
  </r>
  <r>
    <x v="4"/>
    <d v="2023-11-21T00:00:00"/>
    <n v="2023"/>
    <s v="November"/>
    <x v="3"/>
    <x v="3"/>
    <n v="85"/>
    <n v="55"/>
    <n v="64"/>
    <n v="77"/>
    <n v="62"/>
    <n v="84"/>
    <n v="67"/>
    <n v="64"/>
    <n v="93"/>
    <n v="95"/>
    <n v="0.746"/>
  </r>
  <r>
    <x v="5"/>
    <d v="2023-11-21T00:00:00"/>
    <n v="2023"/>
    <s v="November"/>
    <x v="2"/>
    <x v="4"/>
    <n v="96"/>
    <n v="86"/>
    <n v="91"/>
    <n v="100"/>
    <n v="84"/>
    <n v="84"/>
    <n v="97"/>
    <n v="86"/>
    <n v="98"/>
    <n v="85"/>
    <n v="0.90700000000000003"/>
  </r>
  <r>
    <x v="6"/>
    <d v="2023-11-21T00:00:00"/>
    <n v="2023"/>
    <s v="November"/>
    <x v="0"/>
    <x v="0"/>
    <n v="93"/>
    <n v="88"/>
    <n v="90"/>
    <n v="93"/>
    <n v="82"/>
    <n v="99"/>
    <n v="94"/>
    <n v="85"/>
    <n v="89"/>
    <n v="81"/>
    <n v="0.89400000000000002"/>
  </r>
  <r>
    <x v="7"/>
    <d v="2023-11-21T00:00:00"/>
    <n v="2023"/>
    <s v="November"/>
    <x v="1"/>
    <x v="1"/>
    <n v="97"/>
    <n v="81"/>
    <n v="89"/>
    <n v="82"/>
    <n v="94"/>
    <n v="96"/>
    <n v="85"/>
    <n v="88"/>
    <n v="98"/>
    <n v="100"/>
    <n v="0.91"/>
  </r>
  <r>
    <x v="8"/>
    <d v="2023-11-21T00:00:00"/>
    <n v="2023"/>
    <s v="November"/>
    <x v="2"/>
    <x v="2"/>
    <n v="71"/>
    <n v="91"/>
    <n v="95"/>
    <n v="63"/>
    <n v="75"/>
    <n v="72"/>
    <n v="59"/>
    <n v="69"/>
    <n v="53"/>
    <n v="76"/>
    <n v="0.72400000000000009"/>
  </r>
  <r>
    <x v="9"/>
    <d v="2023-11-21T00:00:00"/>
    <n v="2023"/>
    <s v="November"/>
    <x v="3"/>
    <x v="3"/>
    <n v="55"/>
    <n v="80"/>
    <n v="84"/>
    <n v="91"/>
    <n v="58"/>
    <n v="90"/>
    <n v="98"/>
    <n v="58"/>
    <n v="66"/>
    <n v="77"/>
    <n v="0.75700000000000001"/>
  </r>
  <r>
    <x v="10"/>
    <d v="2023-11-21T00:00:00"/>
    <n v="2023"/>
    <s v="November"/>
    <x v="0"/>
    <x v="0"/>
    <n v="86"/>
    <n v="86"/>
    <n v="85"/>
    <n v="88"/>
    <n v="89"/>
    <n v="85"/>
    <n v="82"/>
    <n v="89"/>
    <n v="83"/>
    <n v="81"/>
    <n v="0.85400000000000009"/>
  </r>
  <r>
    <x v="11"/>
    <d v="2023-11-21T00:00:00"/>
    <n v="2023"/>
    <s v="November"/>
    <x v="0"/>
    <x v="0"/>
    <n v="100"/>
    <n v="87"/>
    <n v="96"/>
    <n v="87"/>
    <n v="82"/>
    <n v="81"/>
    <n v="87"/>
    <n v="89"/>
    <n v="94"/>
    <n v="86"/>
    <n v="0.88900000000000001"/>
  </r>
  <r>
    <x v="12"/>
    <d v="2023-11-21T00:00:00"/>
    <n v="2023"/>
    <s v="November"/>
    <x v="1"/>
    <x v="1"/>
    <n v="89"/>
    <n v="98"/>
    <n v="86"/>
    <n v="97"/>
    <n v="83"/>
    <n v="97"/>
    <n v="97"/>
    <n v="83"/>
    <n v="89"/>
    <n v="95"/>
    <n v="0.91400000000000003"/>
  </r>
  <r>
    <x v="13"/>
    <d v="2023-11-21T00:00:00"/>
    <n v="2023"/>
    <s v="November"/>
    <x v="0"/>
    <x v="0"/>
    <n v="75"/>
    <n v="88"/>
    <n v="98"/>
    <n v="83"/>
    <n v="77"/>
    <n v="51"/>
    <n v="92"/>
    <n v="97"/>
    <n v="56"/>
    <n v="97"/>
    <n v="0.81400000000000006"/>
  </r>
  <r>
    <x v="14"/>
    <d v="2023-11-21T00:00:00"/>
    <n v="2023"/>
    <s v="November"/>
    <x v="3"/>
    <x v="3"/>
    <n v="91"/>
    <n v="74"/>
    <n v="93"/>
    <n v="67"/>
    <n v="81"/>
    <n v="67"/>
    <n v="91"/>
    <n v="68"/>
    <n v="81"/>
    <n v="57"/>
    <n v="0.77"/>
  </r>
  <r>
    <x v="15"/>
    <d v="2023-11-21T00:00:00"/>
    <n v="2023"/>
    <s v="November"/>
    <x v="2"/>
    <x v="4"/>
    <n v="92"/>
    <n v="95"/>
    <n v="80"/>
    <n v="87"/>
    <n v="99"/>
    <n v="83"/>
    <n v="82"/>
    <n v="96"/>
    <n v="95"/>
    <n v="99"/>
    <n v="0.90799999999999992"/>
  </r>
  <r>
    <x v="16"/>
    <d v="2023-11-21T00:00:00"/>
    <n v="2023"/>
    <s v="November"/>
    <x v="0"/>
    <x v="0"/>
    <n v="87"/>
    <n v="99"/>
    <n v="84"/>
    <n v="90"/>
    <n v="96"/>
    <n v="83"/>
    <n v="95"/>
    <n v="93"/>
    <n v="85"/>
    <n v="87"/>
    <n v="0.89900000000000002"/>
  </r>
  <r>
    <x v="17"/>
    <d v="2023-11-21T00:00:00"/>
    <n v="2023"/>
    <s v="November"/>
    <x v="1"/>
    <x v="1"/>
    <n v="96"/>
    <n v="100"/>
    <n v="95"/>
    <n v="80"/>
    <n v="85"/>
    <n v="82"/>
    <n v="84"/>
    <n v="90"/>
    <n v="96"/>
    <n v="86"/>
    <n v="0.89400000000000002"/>
  </r>
  <r>
    <x v="18"/>
    <d v="2023-11-21T00:00:00"/>
    <n v="2023"/>
    <s v="November"/>
    <x v="1"/>
    <x v="1"/>
    <n v="55"/>
    <n v="69"/>
    <n v="88"/>
    <n v="86"/>
    <n v="53"/>
    <n v="84"/>
    <n v="70"/>
    <n v="97"/>
    <n v="81"/>
    <n v="82"/>
    <n v="0.76500000000000001"/>
  </r>
  <r>
    <x v="19"/>
    <d v="2023-11-21T00:00:00"/>
    <n v="2023"/>
    <s v="November"/>
    <x v="3"/>
    <x v="3"/>
    <n v="59"/>
    <n v="90"/>
    <n v="66"/>
    <n v="97"/>
    <n v="68"/>
    <n v="54"/>
    <n v="62"/>
    <n v="86"/>
    <n v="50"/>
    <n v="55"/>
    <n v="0.68700000000000006"/>
  </r>
  <r>
    <x v="20"/>
    <d v="2023-11-21T00:00:00"/>
    <n v="2023"/>
    <s v="November"/>
    <x v="2"/>
    <x v="4"/>
    <n v="92"/>
    <n v="85"/>
    <n v="90"/>
    <n v="98"/>
    <n v="90"/>
    <n v="87"/>
    <n v="88"/>
    <n v="83"/>
    <n v="95"/>
    <n v="83"/>
    <n v="0.8909999999999999"/>
  </r>
  <r>
    <x v="21"/>
    <d v="2023-11-21T00:00:00"/>
    <n v="2023"/>
    <s v="November"/>
    <x v="0"/>
    <x v="0"/>
    <n v="85"/>
    <n v="99"/>
    <n v="81"/>
    <n v="100"/>
    <n v="89"/>
    <n v="89"/>
    <n v="85"/>
    <n v="82"/>
    <n v="90"/>
    <n v="86"/>
    <n v="0.8859999999999999"/>
  </r>
  <r>
    <x v="22"/>
    <d v="2023-11-21T00:00:00"/>
    <n v="2023"/>
    <s v="November"/>
    <x v="1"/>
    <x v="1"/>
    <n v="98"/>
    <n v="87"/>
    <n v="81"/>
    <n v="94"/>
    <n v="100"/>
    <n v="84"/>
    <n v="88"/>
    <n v="84"/>
    <n v="94"/>
    <n v="87"/>
    <n v="0.89700000000000002"/>
  </r>
  <r>
    <x v="23"/>
    <d v="2023-11-21T00:00:00"/>
    <n v="2023"/>
    <s v="November"/>
    <x v="2"/>
    <x v="2"/>
    <n v="69"/>
    <n v="74"/>
    <n v="94"/>
    <n v="62"/>
    <n v="85"/>
    <n v="50"/>
    <n v="71"/>
    <n v="79"/>
    <n v="96"/>
    <n v="96"/>
    <n v="0.77599999999999991"/>
  </r>
  <r>
    <x v="24"/>
    <d v="2023-11-21T00:00:00"/>
    <n v="2023"/>
    <s v="November"/>
    <x v="3"/>
    <x v="3"/>
    <n v="82"/>
    <n v="62"/>
    <n v="83"/>
    <n v="85"/>
    <n v="61"/>
    <n v="58"/>
    <n v="53"/>
    <n v="84"/>
    <n v="64"/>
    <n v="77"/>
    <n v="0.70900000000000007"/>
  </r>
  <r>
    <x v="25"/>
    <d v="2023-11-21T00:00:00"/>
    <n v="2023"/>
    <s v="November"/>
    <x v="1"/>
    <x v="1"/>
    <n v="95"/>
    <n v="92"/>
    <n v="97"/>
    <n v="98"/>
    <n v="98"/>
    <n v="94"/>
    <n v="98"/>
    <n v="95"/>
    <n v="83"/>
    <n v="80"/>
    <n v="0.93"/>
  </r>
  <r>
    <x v="26"/>
    <d v="2023-11-21T00:00:00"/>
    <n v="2023"/>
    <s v="November"/>
    <x v="0"/>
    <x v="0"/>
    <n v="97"/>
    <n v="100"/>
    <n v="99"/>
    <n v="86"/>
    <n v="91"/>
    <n v="100"/>
    <n v="85"/>
    <n v="91"/>
    <n v="100"/>
    <n v="95"/>
    <n v="0.94400000000000006"/>
  </r>
  <r>
    <x v="27"/>
    <d v="2023-11-21T00:00:00"/>
    <n v="2023"/>
    <s v="November"/>
    <x v="1"/>
    <x v="1"/>
    <n v="85"/>
    <n v="83"/>
    <n v="83"/>
    <n v="89"/>
    <n v="87"/>
    <n v="88"/>
    <n v="97"/>
    <n v="81"/>
    <n v="94"/>
    <n v="89"/>
    <n v="0.87599999999999989"/>
  </r>
  <r>
    <x v="28"/>
    <d v="2023-11-21T00:00:00"/>
    <n v="2023"/>
    <s v="November"/>
    <x v="2"/>
    <x v="2"/>
    <n v="77"/>
    <n v="65"/>
    <n v="67"/>
    <n v="57"/>
    <n v="87"/>
    <n v="84"/>
    <n v="70"/>
    <n v="86"/>
    <n v="73"/>
    <n v="88"/>
    <n v="0.754"/>
  </r>
  <r>
    <x v="29"/>
    <d v="2023-11-21T00:00:00"/>
    <n v="2023"/>
    <s v="November"/>
    <x v="3"/>
    <x v="3"/>
    <n v="82"/>
    <n v="72"/>
    <n v="84"/>
    <n v="83"/>
    <n v="75"/>
    <n v="61"/>
    <n v="66"/>
    <n v="59"/>
    <n v="56"/>
    <n v="81"/>
    <n v="0.71900000000000008"/>
  </r>
  <r>
    <x v="0"/>
    <d v="2023-11-22T00:00:00"/>
    <n v="2023"/>
    <s v="November"/>
    <x v="0"/>
    <x v="0"/>
    <n v="88"/>
    <n v="97"/>
    <n v="88"/>
    <n v="97"/>
    <n v="96"/>
    <n v="95"/>
    <n v="93"/>
    <n v="94"/>
    <n v="84"/>
    <n v="100"/>
    <n v="0.93200000000000005"/>
  </r>
  <r>
    <x v="1"/>
    <d v="2023-11-22T00:00:00"/>
    <n v="2023"/>
    <s v="November"/>
    <x v="0"/>
    <x v="0"/>
    <n v="97"/>
    <n v="86"/>
    <n v="93"/>
    <n v="96"/>
    <n v="81"/>
    <n v="99"/>
    <n v="85"/>
    <n v="98"/>
    <n v="92"/>
    <n v="88"/>
    <n v="0.91500000000000004"/>
  </r>
  <r>
    <x v="2"/>
    <d v="2023-11-22T00:00:00"/>
    <n v="2023"/>
    <s v="November"/>
    <x v="1"/>
    <x v="1"/>
    <n v="81"/>
    <n v="95"/>
    <n v="89"/>
    <n v="82"/>
    <n v="85"/>
    <n v="92"/>
    <n v="92"/>
    <n v="94"/>
    <n v="82"/>
    <n v="85"/>
    <n v="0.877"/>
  </r>
  <r>
    <x v="3"/>
    <d v="2023-11-22T00:00:00"/>
    <n v="2023"/>
    <s v="November"/>
    <x v="2"/>
    <x v="2"/>
    <n v="97"/>
    <n v="95"/>
    <n v="74"/>
    <n v="99"/>
    <n v="76"/>
    <n v="84"/>
    <n v="67"/>
    <n v="92"/>
    <n v="96"/>
    <n v="70"/>
    <n v="0.85"/>
  </r>
  <r>
    <x v="4"/>
    <d v="2023-11-22T00:00:00"/>
    <n v="2023"/>
    <s v="November"/>
    <x v="3"/>
    <x v="3"/>
    <n v="51"/>
    <n v="53"/>
    <n v="90"/>
    <n v="88"/>
    <n v="78"/>
    <n v="88"/>
    <n v="96"/>
    <n v="73"/>
    <n v="91"/>
    <n v="76"/>
    <n v="0.78400000000000003"/>
  </r>
  <r>
    <x v="5"/>
    <d v="2023-11-22T00:00:00"/>
    <n v="2023"/>
    <s v="November"/>
    <x v="2"/>
    <x v="4"/>
    <n v="87"/>
    <n v="94"/>
    <n v="100"/>
    <n v="92"/>
    <n v="100"/>
    <n v="86"/>
    <n v="91"/>
    <n v="87"/>
    <n v="97"/>
    <n v="80"/>
    <n v="0.91400000000000003"/>
  </r>
  <r>
    <x v="6"/>
    <d v="2023-11-22T00:00:00"/>
    <n v="2023"/>
    <s v="November"/>
    <x v="0"/>
    <x v="0"/>
    <n v="83"/>
    <n v="99"/>
    <n v="86"/>
    <n v="98"/>
    <n v="88"/>
    <n v="96"/>
    <n v="83"/>
    <n v="85"/>
    <n v="81"/>
    <n v="99"/>
    <n v="0.89800000000000002"/>
  </r>
  <r>
    <x v="7"/>
    <d v="2023-11-22T00:00:00"/>
    <n v="2023"/>
    <s v="November"/>
    <x v="1"/>
    <x v="1"/>
    <n v="86"/>
    <n v="100"/>
    <n v="96"/>
    <n v="81"/>
    <n v="88"/>
    <n v="97"/>
    <n v="95"/>
    <n v="88"/>
    <n v="99"/>
    <n v="83"/>
    <n v="0.91299999999999992"/>
  </r>
  <r>
    <x v="8"/>
    <d v="2023-11-22T00:00:00"/>
    <n v="2023"/>
    <s v="November"/>
    <x v="2"/>
    <x v="2"/>
    <n v="75"/>
    <n v="58"/>
    <n v="79"/>
    <n v="54"/>
    <n v="65"/>
    <n v="74"/>
    <n v="81"/>
    <n v="67"/>
    <n v="77"/>
    <n v="72"/>
    <n v="0.70200000000000007"/>
  </r>
  <r>
    <x v="9"/>
    <d v="2023-11-22T00:00:00"/>
    <n v="2023"/>
    <s v="November"/>
    <x v="3"/>
    <x v="3"/>
    <n v="80"/>
    <n v="99"/>
    <n v="76"/>
    <n v="92"/>
    <n v="69"/>
    <n v="65"/>
    <n v="84"/>
    <n v="99"/>
    <n v="50"/>
    <n v="75"/>
    <n v="0.78900000000000003"/>
  </r>
  <r>
    <x v="10"/>
    <d v="2023-11-22T00:00:00"/>
    <n v="2023"/>
    <s v="November"/>
    <x v="0"/>
    <x v="0"/>
    <n v="87"/>
    <n v="97"/>
    <n v="94"/>
    <n v="87"/>
    <n v="85"/>
    <n v="94"/>
    <n v="96"/>
    <n v="99"/>
    <n v="94"/>
    <n v="92"/>
    <n v="0.92500000000000004"/>
  </r>
  <r>
    <x v="11"/>
    <d v="2023-11-22T00:00:00"/>
    <n v="2023"/>
    <s v="November"/>
    <x v="0"/>
    <x v="0"/>
    <n v="84"/>
    <n v="97"/>
    <n v="96"/>
    <n v="87"/>
    <n v="90"/>
    <n v="87"/>
    <n v="87"/>
    <n v="89"/>
    <n v="82"/>
    <n v="100"/>
    <n v="0.89900000000000002"/>
  </r>
  <r>
    <x v="12"/>
    <d v="2023-11-22T00:00:00"/>
    <n v="2023"/>
    <s v="November"/>
    <x v="1"/>
    <x v="1"/>
    <n v="99"/>
    <n v="81"/>
    <n v="88"/>
    <n v="85"/>
    <n v="84"/>
    <n v="91"/>
    <n v="80"/>
    <n v="91"/>
    <n v="82"/>
    <n v="100"/>
    <n v="0.88099999999999989"/>
  </r>
  <r>
    <x v="13"/>
    <d v="2023-11-22T00:00:00"/>
    <n v="2023"/>
    <s v="November"/>
    <x v="0"/>
    <x v="0"/>
    <n v="100"/>
    <n v="75"/>
    <n v="79"/>
    <n v="68"/>
    <n v="89"/>
    <n v="80"/>
    <n v="60"/>
    <n v="100"/>
    <n v="66"/>
    <n v="52"/>
    <n v="0.76900000000000002"/>
  </r>
  <r>
    <x v="14"/>
    <d v="2023-11-22T00:00:00"/>
    <n v="2023"/>
    <s v="November"/>
    <x v="3"/>
    <x v="3"/>
    <n v="73"/>
    <n v="81"/>
    <n v="70"/>
    <n v="57"/>
    <n v="86"/>
    <n v="89"/>
    <n v="55"/>
    <n v="72"/>
    <n v="62"/>
    <n v="96"/>
    <n v="0.74099999999999999"/>
  </r>
  <r>
    <x v="15"/>
    <d v="2023-11-22T00:00:00"/>
    <n v="2023"/>
    <s v="November"/>
    <x v="2"/>
    <x v="4"/>
    <n v="89"/>
    <n v="84"/>
    <n v="90"/>
    <n v="93"/>
    <n v="99"/>
    <n v="88"/>
    <n v="94"/>
    <n v="95"/>
    <n v="91"/>
    <n v="80"/>
    <n v="0.90300000000000002"/>
  </r>
  <r>
    <x v="16"/>
    <d v="2023-11-22T00:00:00"/>
    <n v="2023"/>
    <s v="November"/>
    <x v="0"/>
    <x v="0"/>
    <n v="93"/>
    <n v="92"/>
    <n v="85"/>
    <n v="93"/>
    <n v="87"/>
    <n v="99"/>
    <n v="83"/>
    <n v="97"/>
    <n v="100"/>
    <n v="88"/>
    <n v="0.91700000000000004"/>
  </r>
  <r>
    <x v="17"/>
    <d v="2023-11-22T00:00:00"/>
    <n v="2023"/>
    <s v="November"/>
    <x v="1"/>
    <x v="1"/>
    <n v="85"/>
    <n v="88"/>
    <n v="86"/>
    <n v="98"/>
    <n v="97"/>
    <n v="95"/>
    <n v="82"/>
    <n v="85"/>
    <n v="95"/>
    <n v="91"/>
    <n v="0.90200000000000002"/>
  </r>
  <r>
    <x v="18"/>
    <d v="2023-11-22T00:00:00"/>
    <n v="2023"/>
    <s v="November"/>
    <x v="1"/>
    <x v="1"/>
    <n v="90"/>
    <n v="91"/>
    <n v="88"/>
    <n v="57"/>
    <n v="63"/>
    <n v="60"/>
    <n v="79"/>
    <n v="95"/>
    <n v="74"/>
    <n v="52"/>
    <n v="0.74900000000000011"/>
  </r>
  <r>
    <x v="19"/>
    <d v="2023-11-22T00:00:00"/>
    <n v="2023"/>
    <s v="November"/>
    <x v="3"/>
    <x v="3"/>
    <n v="73"/>
    <n v="52"/>
    <n v="76"/>
    <n v="90"/>
    <n v="77"/>
    <n v="73"/>
    <n v="56"/>
    <n v="57"/>
    <n v="85"/>
    <n v="96"/>
    <n v="0.73499999999999999"/>
  </r>
  <r>
    <x v="20"/>
    <d v="2023-11-22T00:00:00"/>
    <n v="2023"/>
    <s v="November"/>
    <x v="2"/>
    <x v="4"/>
    <n v="97"/>
    <n v="84"/>
    <n v="88"/>
    <n v="86"/>
    <n v="84"/>
    <n v="80"/>
    <n v="84"/>
    <n v="98"/>
    <n v="82"/>
    <n v="91"/>
    <n v="0.87400000000000011"/>
  </r>
  <r>
    <x v="21"/>
    <d v="2023-11-22T00:00:00"/>
    <n v="2023"/>
    <s v="November"/>
    <x v="0"/>
    <x v="0"/>
    <n v="99"/>
    <n v="100"/>
    <n v="83"/>
    <n v="89"/>
    <n v="94"/>
    <n v="95"/>
    <n v="90"/>
    <n v="97"/>
    <n v="98"/>
    <n v="100"/>
    <n v="0.94499999999999995"/>
  </r>
  <r>
    <x v="22"/>
    <d v="2023-11-22T00:00:00"/>
    <n v="2023"/>
    <s v="November"/>
    <x v="1"/>
    <x v="1"/>
    <n v="94"/>
    <n v="99"/>
    <n v="97"/>
    <n v="88"/>
    <n v="85"/>
    <n v="82"/>
    <n v="84"/>
    <n v="95"/>
    <n v="95"/>
    <n v="94"/>
    <n v="0.91299999999999992"/>
  </r>
  <r>
    <x v="23"/>
    <d v="2023-11-22T00:00:00"/>
    <n v="2023"/>
    <s v="November"/>
    <x v="2"/>
    <x v="2"/>
    <n v="65"/>
    <n v="92"/>
    <n v="51"/>
    <n v="56"/>
    <n v="59"/>
    <n v="87"/>
    <n v="88"/>
    <n v="75"/>
    <n v="88"/>
    <n v="50"/>
    <n v="0.71099999999999997"/>
  </r>
  <r>
    <x v="24"/>
    <d v="2023-11-22T00:00:00"/>
    <n v="2023"/>
    <s v="November"/>
    <x v="3"/>
    <x v="3"/>
    <n v="64"/>
    <n v="51"/>
    <n v="70"/>
    <n v="66"/>
    <n v="95"/>
    <n v="58"/>
    <n v="76"/>
    <n v="72"/>
    <n v="100"/>
    <n v="97"/>
    <n v="0.74900000000000011"/>
  </r>
  <r>
    <x v="25"/>
    <d v="2023-11-22T00:00:00"/>
    <n v="2023"/>
    <s v="November"/>
    <x v="1"/>
    <x v="1"/>
    <n v="81"/>
    <n v="80"/>
    <n v="86"/>
    <n v="89"/>
    <n v="87"/>
    <n v="92"/>
    <n v="94"/>
    <n v="82"/>
    <n v="99"/>
    <n v="89"/>
    <n v="0.879"/>
  </r>
  <r>
    <x v="26"/>
    <d v="2023-11-22T00:00:00"/>
    <n v="2023"/>
    <s v="November"/>
    <x v="0"/>
    <x v="0"/>
    <n v="89"/>
    <n v="82"/>
    <n v="93"/>
    <n v="100"/>
    <n v="84"/>
    <n v="82"/>
    <n v="89"/>
    <n v="89"/>
    <n v="99"/>
    <n v="86"/>
    <n v="0.89300000000000002"/>
  </r>
  <r>
    <x v="27"/>
    <d v="2023-11-22T00:00:00"/>
    <n v="2023"/>
    <s v="November"/>
    <x v="1"/>
    <x v="1"/>
    <n v="99"/>
    <n v="96"/>
    <n v="100"/>
    <n v="80"/>
    <n v="95"/>
    <n v="92"/>
    <n v="88"/>
    <n v="95"/>
    <n v="89"/>
    <n v="100"/>
    <n v="0.93400000000000005"/>
  </r>
  <r>
    <x v="28"/>
    <d v="2023-11-22T00:00:00"/>
    <n v="2023"/>
    <s v="November"/>
    <x v="2"/>
    <x v="2"/>
    <n v="60"/>
    <n v="91"/>
    <n v="96"/>
    <n v="97"/>
    <n v="56"/>
    <n v="56"/>
    <n v="88"/>
    <n v="81"/>
    <n v="59"/>
    <n v="53"/>
    <n v="0.73699999999999999"/>
  </r>
  <r>
    <x v="29"/>
    <d v="2023-11-22T00:00:00"/>
    <n v="2023"/>
    <s v="November"/>
    <x v="3"/>
    <x v="3"/>
    <n v="65"/>
    <n v="56"/>
    <n v="82"/>
    <n v="86"/>
    <n v="86"/>
    <n v="87"/>
    <n v="59"/>
    <n v="94"/>
    <n v="82"/>
    <n v="54"/>
    <n v="0.75099999999999989"/>
  </r>
  <r>
    <x v="0"/>
    <d v="2023-11-23T00:00:00"/>
    <n v="2023"/>
    <s v="November"/>
    <x v="0"/>
    <x v="0"/>
    <n v="91"/>
    <n v="96"/>
    <n v="89"/>
    <n v="89"/>
    <n v="89"/>
    <n v="99"/>
    <n v="92"/>
    <n v="99"/>
    <n v="83"/>
    <n v="100"/>
    <n v="0.92700000000000005"/>
  </r>
  <r>
    <x v="1"/>
    <d v="2023-11-23T00:00:00"/>
    <n v="2023"/>
    <s v="November"/>
    <x v="0"/>
    <x v="0"/>
    <n v="86"/>
    <n v="91"/>
    <n v="87"/>
    <n v="91"/>
    <n v="93"/>
    <n v="100"/>
    <n v="86"/>
    <n v="91"/>
    <n v="82"/>
    <n v="92"/>
    <n v="0.89900000000000002"/>
  </r>
  <r>
    <x v="2"/>
    <d v="2023-11-23T00:00:00"/>
    <n v="2023"/>
    <s v="November"/>
    <x v="1"/>
    <x v="1"/>
    <n v="100"/>
    <n v="95"/>
    <n v="100"/>
    <n v="95"/>
    <n v="99"/>
    <n v="82"/>
    <n v="84"/>
    <n v="94"/>
    <n v="88"/>
    <n v="92"/>
    <n v="0.92900000000000005"/>
  </r>
  <r>
    <x v="3"/>
    <d v="2023-11-23T00:00:00"/>
    <n v="2023"/>
    <s v="November"/>
    <x v="2"/>
    <x v="2"/>
    <n v="72"/>
    <n v="87"/>
    <n v="86"/>
    <n v="62"/>
    <n v="85"/>
    <n v="67"/>
    <n v="78"/>
    <n v="55"/>
    <n v="60"/>
    <n v="50"/>
    <n v="0.70200000000000007"/>
  </r>
  <r>
    <x v="4"/>
    <d v="2023-11-23T00:00:00"/>
    <n v="2023"/>
    <s v="November"/>
    <x v="3"/>
    <x v="3"/>
    <n v="75"/>
    <n v="81"/>
    <n v="55"/>
    <n v="86"/>
    <n v="59"/>
    <n v="72"/>
    <n v="50"/>
    <n v="96"/>
    <n v="63"/>
    <n v="98"/>
    <n v="0.73499999999999999"/>
  </r>
  <r>
    <x v="5"/>
    <d v="2023-11-23T00:00:00"/>
    <n v="2023"/>
    <s v="November"/>
    <x v="2"/>
    <x v="4"/>
    <n v="93"/>
    <n v="81"/>
    <n v="91"/>
    <n v="95"/>
    <n v="99"/>
    <n v="96"/>
    <n v="89"/>
    <n v="84"/>
    <n v="83"/>
    <n v="81"/>
    <n v="0.89200000000000002"/>
  </r>
  <r>
    <x v="6"/>
    <d v="2023-11-23T00:00:00"/>
    <n v="2023"/>
    <s v="November"/>
    <x v="0"/>
    <x v="0"/>
    <n v="88"/>
    <n v="92"/>
    <n v="81"/>
    <n v="90"/>
    <n v="99"/>
    <n v="90"/>
    <n v="93"/>
    <n v="97"/>
    <n v="91"/>
    <n v="93"/>
    <n v="0.91400000000000003"/>
  </r>
  <r>
    <x v="7"/>
    <d v="2023-11-23T00:00:00"/>
    <n v="2023"/>
    <s v="November"/>
    <x v="1"/>
    <x v="1"/>
    <n v="84"/>
    <n v="87"/>
    <n v="96"/>
    <n v="84"/>
    <n v="91"/>
    <n v="93"/>
    <n v="88"/>
    <n v="89"/>
    <n v="83"/>
    <n v="86"/>
    <n v="0.88099999999999989"/>
  </r>
  <r>
    <x v="8"/>
    <d v="2023-11-23T00:00:00"/>
    <n v="2023"/>
    <s v="November"/>
    <x v="2"/>
    <x v="2"/>
    <n v="56"/>
    <n v="72"/>
    <n v="70"/>
    <n v="72"/>
    <n v="65"/>
    <n v="90"/>
    <n v="95"/>
    <n v="85"/>
    <n v="65"/>
    <n v="85"/>
    <n v="0.755"/>
  </r>
  <r>
    <x v="9"/>
    <d v="2023-11-23T00:00:00"/>
    <n v="2023"/>
    <s v="November"/>
    <x v="3"/>
    <x v="3"/>
    <n v="75"/>
    <n v="68"/>
    <n v="98"/>
    <n v="51"/>
    <n v="87"/>
    <n v="58"/>
    <n v="84"/>
    <n v="89"/>
    <n v="71"/>
    <n v="92"/>
    <n v="0.77300000000000002"/>
  </r>
  <r>
    <x v="10"/>
    <d v="2023-11-23T00:00:00"/>
    <n v="2023"/>
    <s v="November"/>
    <x v="0"/>
    <x v="0"/>
    <n v="90"/>
    <n v="94"/>
    <n v="84"/>
    <n v="88"/>
    <n v="99"/>
    <n v="80"/>
    <n v="95"/>
    <n v="81"/>
    <n v="100"/>
    <n v="84"/>
    <n v="0.89500000000000002"/>
  </r>
  <r>
    <x v="11"/>
    <d v="2023-11-23T00:00:00"/>
    <n v="2023"/>
    <s v="November"/>
    <x v="0"/>
    <x v="0"/>
    <n v="86"/>
    <n v="89"/>
    <n v="89"/>
    <n v="94"/>
    <n v="91"/>
    <n v="81"/>
    <n v="98"/>
    <n v="92"/>
    <n v="80"/>
    <n v="96"/>
    <n v="0.89599999999999991"/>
  </r>
  <r>
    <x v="12"/>
    <d v="2023-11-23T00:00:00"/>
    <n v="2023"/>
    <s v="November"/>
    <x v="1"/>
    <x v="1"/>
    <n v="88"/>
    <n v="83"/>
    <n v="91"/>
    <n v="99"/>
    <n v="81"/>
    <n v="94"/>
    <n v="96"/>
    <n v="95"/>
    <n v="89"/>
    <n v="96"/>
    <n v="0.91200000000000003"/>
  </r>
  <r>
    <x v="13"/>
    <d v="2023-11-23T00:00:00"/>
    <n v="2023"/>
    <s v="November"/>
    <x v="0"/>
    <x v="0"/>
    <n v="66"/>
    <n v="82"/>
    <n v="68"/>
    <n v="99"/>
    <n v="83"/>
    <n v="93"/>
    <n v="96"/>
    <n v="62"/>
    <n v="54"/>
    <n v="90"/>
    <n v="0.79299999999999993"/>
  </r>
  <r>
    <x v="14"/>
    <d v="2023-11-23T00:00:00"/>
    <n v="2023"/>
    <s v="November"/>
    <x v="3"/>
    <x v="3"/>
    <n v="90"/>
    <n v="93"/>
    <n v="74"/>
    <n v="93"/>
    <n v="94"/>
    <n v="98"/>
    <n v="87"/>
    <n v="98"/>
    <n v="68"/>
    <n v="56"/>
    <n v="0.85099999999999998"/>
  </r>
  <r>
    <x v="15"/>
    <d v="2023-11-23T00:00:00"/>
    <n v="2023"/>
    <s v="November"/>
    <x v="2"/>
    <x v="4"/>
    <n v="97"/>
    <n v="91"/>
    <n v="90"/>
    <n v="99"/>
    <n v="84"/>
    <n v="92"/>
    <n v="90"/>
    <n v="98"/>
    <n v="91"/>
    <n v="90"/>
    <n v="0.92200000000000004"/>
  </r>
  <r>
    <x v="16"/>
    <d v="2023-11-23T00:00:00"/>
    <n v="2023"/>
    <s v="November"/>
    <x v="0"/>
    <x v="0"/>
    <n v="92"/>
    <n v="85"/>
    <n v="80"/>
    <n v="99"/>
    <n v="93"/>
    <n v="96"/>
    <n v="83"/>
    <n v="94"/>
    <n v="84"/>
    <n v="98"/>
    <n v="0.90400000000000003"/>
  </r>
  <r>
    <x v="17"/>
    <d v="2023-11-23T00:00:00"/>
    <n v="2023"/>
    <s v="November"/>
    <x v="1"/>
    <x v="1"/>
    <n v="88"/>
    <n v="93"/>
    <n v="80"/>
    <n v="90"/>
    <n v="81"/>
    <n v="89"/>
    <n v="88"/>
    <n v="87"/>
    <n v="83"/>
    <n v="80"/>
    <n v="0.8590000000000001"/>
  </r>
  <r>
    <x v="18"/>
    <d v="2023-11-23T00:00:00"/>
    <n v="2023"/>
    <s v="November"/>
    <x v="1"/>
    <x v="1"/>
    <n v="50"/>
    <n v="66"/>
    <n v="70"/>
    <n v="59"/>
    <n v="71"/>
    <n v="75"/>
    <n v="75"/>
    <n v="64"/>
    <n v="54"/>
    <n v="79"/>
    <n v="0.66299999999999992"/>
  </r>
  <r>
    <x v="19"/>
    <d v="2023-11-23T00:00:00"/>
    <n v="2023"/>
    <s v="November"/>
    <x v="3"/>
    <x v="3"/>
    <n v="71"/>
    <n v="92"/>
    <n v="97"/>
    <n v="53"/>
    <n v="68"/>
    <n v="55"/>
    <n v="50"/>
    <n v="55"/>
    <n v="63"/>
    <n v="95"/>
    <n v="0.69900000000000007"/>
  </r>
  <r>
    <x v="20"/>
    <d v="2023-11-23T00:00:00"/>
    <n v="2023"/>
    <s v="November"/>
    <x v="2"/>
    <x v="4"/>
    <n v="80"/>
    <n v="82"/>
    <n v="91"/>
    <n v="88"/>
    <n v="82"/>
    <n v="96"/>
    <n v="80"/>
    <n v="83"/>
    <n v="90"/>
    <n v="81"/>
    <n v="0.85299999999999998"/>
  </r>
  <r>
    <x v="21"/>
    <d v="2023-11-23T00:00:00"/>
    <n v="2023"/>
    <s v="November"/>
    <x v="0"/>
    <x v="0"/>
    <n v="89"/>
    <n v="93"/>
    <n v="80"/>
    <n v="84"/>
    <n v="88"/>
    <n v="87"/>
    <n v="85"/>
    <n v="94"/>
    <n v="85"/>
    <n v="81"/>
    <n v="0.86599999999999999"/>
  </r>
  <r>
    <x v="22"/>
    <d v="2023-11-23T00:00:00"/>
    <n v="2023"/>
    <s v="November"/>
    <x v="1"/>
    <x v="1"/>
    <n v="83"/>
    <n v="97"/>
    <n v="83"/>
    <n v="93"/>
    <n v="88"/>
    <n v="93"/>
    <n v="96"/>
    <n v="99"/>
    <n v="88"/>
    <n v="90"/>
    <n v="0.91"/>
  </r>
  <r>
    <x v="23"/>
    <d v="2023-11-23T00:00:00"/>
    <n v="2023"/>
    <s v="November"/>
    <x v="2"/>
    <x v="2"/>
    <n v="98"/>
    <n v="89"/>
    <n v="90"/>
    <n v="66"/>
    <n v="65"/>
    <n v="91"/>
    <n v="50"/>
    <n v="52"/>
    <n v="53"/>
    <n v="61"/>
    <n v="0.71499999999999997"/>
  </r>
  <r>
    <x v="24"/>
    <d v="2023-11-23T00:00:00"/>
    <n v="2023"/>
    <s v="November"/>
    <x v="3"/>
    <x v="3"/>
    <n v="82"/>
    <n v="59"/>
    <n v="63"/>
    <n v="68"/>
    <n v="60"/>
    <n v="77"/>
    <n v="87"/>
    <n v="92"/>
    <n v="97"/>
    <n v="95"/>
    <n v="0.78"/>
  </r>
  <r>
    <x v="25"/>
    <d v="2023-11-23T00:00:00"/>
    <n v="2023"/>
    <s v="November"/>
    <x v="1"/>
    <x v="1"/>
    <n v="84"/>
    <n v="89"/>
    <n v="94"/>
    <n v="86"/>
    <n v="90"/>
    <n v="96"/>
    <n v="97"/>
    <n v="99"/>
    <n v="84"/>
    <n v="80"/>
    <n v="0.89900000000000002"/>
  </r>
  <r>
    <x v="26"/>
    <d v="2023-11-23T00:00:00"/>
    <n v="2023"/>
    <s v="November"/>
    <x v="0"/>
    <x v="0"/>
    <n v="94"/>
    <n v="84"/>
    <n v="80"/>
    <n v="100"/>
    <n v="95"/>
    <n v="82"/>
    <n v="82"/>
    <n v="85"/>
    <n v="96"/>
    <n v="93"/>
    <n v="0.8909999999999999"/>
  </r>
  <r>
    <x v="27"/>
    <d v="2023-11-23T00:00:00"/>
    <n v="2023"/>
    <s v="November"/>
    <x v="1"/>
    <x v="1"/>
    <n v="91"/>
    <n v="98"/>
    <n v="84"/>
    <n v="80"/>
    <n v="98"/>
    <n v="94"/>
    <n v="97"/>
    <n v="81"/>
    <n v="82"/>
    <n v="85"/>
    <n v="0.89"/>
  </r>
  <r>
    <x v="28"/>
    <d v="2023-11-23T00:00:00"/>
    <n v="2023"/>
    <s v="November"/>
    <x v="2"/>
    <x v="2"/>
    <n v="99"/>
    <n v="67"/>
    <n v="57"/>
    <n v="93"/>
    <n v="82"/>
    <n v="52"/>
    <n v="76"/>
    <n v="72"/>
    <n v="88"/>
    <n v="53"/>
    <n v="0.7390000000000001"/>
  </r>
  <r>
    <x v="29"/>
    <d v="2023-11-23T00:00:00"/>
    <n v="2023"/>
    <s v="November"/>
    <x v="3"/>
    <x v="3"/>
    <n v="97"/>
    <n v="68"/>
    <n v="81"/>
    <n v="78"/>
    <n v="85"/>
    <n v="72"/>
    <n v="99"/>
    <n v="77"/>
    <n v="65"/>
    <n v="97"/>
    <n v="0.81900000000000006"/>
  </r>
  <r>
    <x v="0"/>
    <d v="2023-11-24T00:00:00"/>
    <n v="2023"/>
    <s v="November"/>
    <x v="0"/>
    <x v="0"/>
    <n v="99"/>
    <n v="97"/>
    <n v="89"/>
    <n v="99"/>
    <n v="90"/>
    <n v="87"/>
    <n v="98"/>
    <n v="90"/>
    <n v="88"/>
    <n v="86"/>
    <n v="0.92299999999999993"/>
  </r>
  <r>
    <x v="1"/>
    <d v="2023-11-24T00:00:00"/>
    <n v="2023"/>
    <s v="November"/>
    <x v="0"/>
    <x v="0"/>
    <n v="88"/>
    <n v="98"/>
    <n v="89"/>
    <n v="94"/>
    <n v="83"/>
    <n v="89"/>
    <n v="100"/>
    <n v="86"/>
    <n v="98"/>
    <n v="84"/>
    <n v="0.90900000000000003"/>
  </r>
  <r>
    <x v="2"/>
    <d v="2023-11-24T00:00:00"/>
    <n v="2023"/>
    <s v="November"/>
    <x v="1"/>
    <x v="1"/>
    <n v="92"/>
    <n v="91"/>
    <n v="93"/>
    <n v="100"/>
    <n v="96"/>
    <n v="99"/>
    <n v="86"/>
    <n v="92"/>
    <n v="92"/>
    <n v="96"/>
    <n v="0.93700000000000006"/>
  </r>
  <r>
    <x v="3"/>
    <d v="2023-11-24T00:00:00"/>
    <n v="2023"/>
    <s v="November"/>
    <x v="2"/>
    <x v="2"/>
    <n v="65"/>
    <n v="77"/>
    <n v="50"/>
    <n v="68"/>
    <n v="96"/>
    <n v="63"/>
    <n v="95"/>
    <n v="59"/>
    <n v="96"/>
    <n v="69"/>
    <n v="0.73799999999999999"/>
  </r>
  <r>
    <x v="4"/>
    <d v="2023-11-24T00:00:00"/>
    <n v="2023"/>
    <s v="November"/>
    <x v="3"/>
    <x v="3"/>
    <n v="92"/>
    <n v="69"/>
    <n v="66"/>
    <n v="100"/>
    <n v="89"/>
    <n v="96"/>
    <n v="97"/>
    <n v="74"/>
    <n v="62"/>
    <n v="58"/>
    <n v="0.80299999999999994"/>
  </r>
  <r>
    <x v="5"/>
    <d v="2023-11-24T00:00:00"/>
    <n v="2023"/>
    <s v="November"/>
    <x v="2"/>
    <x v="4"/>
    <n v="94"/>
    <n v="92"/>
    <n v="94"/>
    <n v="91"/>
    <n v="94"/>
    <n v="100"/>
    <n v="81"/>
    <n v="83"/>
    <n v="100"/>
    <n v="98"/>
    <n v="0.92700000000000005"/>
  </r>
  <r>
    <x v="6"/>
    <d v="2023-11-24T00:00:00"/>
    <n v="2023"/>
    <s v="November"/>
    <x v="0"/>
    <x v="0"/>
    <n v="89"/>
    <n v="80"/>
    <n v="98"/>
    <n v="96"/>
    <n v="87"/>
    <n v="86"/>
    <n v="93"/>
    <n v="91"/>
    <n v="86"/>
    <n v="88"/>
    <n v="0.89400000000000002"/>
  </r>
  <r>
    <x v="7"/>
    <d v="2023-11-24T00:00:00"/>
    <n v="2023"/>
    <s v="November"/>
    <x v="1"/>
    <x v="1"/>
    <n v="97"/>
    <n v="99"/>
    <n v="98"/>
    <n v="80"/>
    <n v="94"/>
    <n v="87"/>
    <n v="91"/>
    <n v="91"/>
    <n v="84"/>
    <n v="82"/>
    <n v="0.90300000000000002"/>
  </r>
  <r>
    <x v="8"/>
    <d v="2023-11-24T00:00:00"/>
    <n v="2023"/>
    <s v="November"/>
    <x v="2"/>
    <x v="2"/>
    <n v="60"/>
    <n v="94"/>
    <n v="72"/>
    <n v="87"/>
    <n v="95"/>
    <n v="53"/>
    <n v="76"/>
    <n v="61"/>
    <n v="90"/>
    <n v="70"/>
    <n v="0.75800000000000001"/>
  </r>
  <r>
    <x v="9"/>
    <d v="2023-11-24T00:00:00"/>
    <n v="2023"/>
    <s v="November"/>
    <x v="3"/>
    <x v="3"/>
    <n v="80"/>
    <n v="74"/>
    <n v="82"/>
    <n v="86"/>
    <n v="97"/>
    <n v="64"/>
    <n v="76"/>
    <n v="99"/>
    <n v="55"/>
    <n v="83"/>
    <n v="0.79599999999999993"/>
  </r>
  <r>
    <x v="10"/>
    <d v="2023-11-24T00:00:00"/>
    <n v="2023"/>
    <s v="November"/>
    <x v="0"/>
    <x v="0"/>
    <n v="97"/>
    <n v="83"/>
    <n v="80"/>
    <n v="92"/>
    <n v="86"/>
    <n v="80"/>
    <n v="92"/>
    <n v="92"/>
    <n v="94"/>
    <n v="99"/>
    <n v="0.89500000000000002"/>
  </r>
  <r>
    <x v="11"/>
    <d v="2023-11-24T00:00:00"/>
    <n v="2023"/>
    <s v="November"/>
    <x v="0"/>
    <x v="0"/>
    <n v="91"/>
    <n v="81"/>
    <n v="92"/>
    <n v="81"/>
    <n v="87"/>
    <n v="97"/>
    <n v="81"/>
    <n v="92"/>
    <n v="95"/>
    <n v="100"/>
    <n v="0.89700000000000002"/>
  </r>
  <r>
    <x v="12"/>
    <d v="2023-11-24T00:00:00"/>
    <n v="2023"/>
    <s v="November"/>
    <x v="1"/>
    <x v="1"/>
    <n v="88"/>
    <n v="94"/>
    <n v="99"/>
    <n v="95"/>
    <n v="88"/>
    <n v="100"/>
    <n v="82"/>
    <n v="95"/>
    <n v="97"/>
    <n v="98"/>
    <n v="0.93599999999999994"/>
  </r>
  <r>
    <x v="13"/>
    <d v="2023-11-24T00:00:00"/>
    <n v="2023"/>
    <s v="November"/>
    <x v="0"/>
    <x v="0"/>
    <n v="76"/>
    <n v="64"/>
    <n v="72"/>
    <n v="74"/>
    <n v="64"/>
    <n v="76"/>
    <n v="50"/>
    <n v="74"/>
    <n v="98"/>
    <n v="73"/>
    <n v="0.72099999999999997"/>
  </r>
  <r>
    <x v="14"/>
    <d v="2023-11-24T00:00:00"/>
    <n v="2023"/>
    <s v="November"/>
    <x v="3"/>
    <x v="3"/>
    <n v="83"/>
    <n v="70"/>
    <n v="56"/>
    <n v="74"/>
    <n v="60"/>
    <n v="56"/>
    <n v="66"/>
    <n v="99"/>
    <n v="95"/>
    <n v="53"/>
    <n v="0.71200000000000008"/>
  </r>
  <r>
    <x v="15"/>
    <d v="2023-11-24T00:00:00"/>
    <n v="2023"/>
    <s v="November"/>
    <x v="2"/>
    <x v="4"/>
    <n v="82"/>
    <n v="85"/>
    <n v="99"/>
    <n v="99"/>
    <n v="84"/>
    <n v="87"/>
    <n v="96"/>
    <n v="87"/>
    <n v="90"/>
    <n v="88"/>
    <n v="0.89700000000000002"/>
  </r>
  <r>
    <x v="16"/>
    <d v="2023-11-24T00:00:00"/>
    <n v="2023"/>
    <s v="November"/>
    <x v="0"/>
    <x v="0"/>
    <n v="80"/>
    <n v="83"/>
    <n v="89"/>
    <n v="96"/>
    <n v="93"/>
    <n v="91"/>
    <n v="90"/>
    <n v="94"/>
    <n v="100"/>
    <n v="81"/>
    <n v="0.89700000000000002"/>
  </r>
  <r>
    <x v="17"/>
    <d v="2023-11-24T00:00:00"/>
    <n v="2023"/>
    <s v="November"/>
    <x v="1"/>
    <x v="1"/>
    <n v="80"/>
    <n v="100"/>
    <n v="86"/>
    <n v="92"/>
    <n v="90"/>
    <n v="80"/>
    <n v="87"/>
    <n v="100"/>
    <n v="81"/>
    <n v="86"/>
    <n v="0.88200000000000001"/>
  </r>
  <r>
    <x v="18"/>
    <d v="2023-11-24T00:00:00"/>
    <n v="2023"/>
    <s v="November"/>
    <x v="1"/>
    <x v="1"/>
    <n v="83"/>
    <n v="58"/>
    <n v="68"/>
    <n v="63"/>
    <n v="81"/>
    <n v="53"/>
    <n v="96"/>
    <n v="73"/>
    <n v="54"/>
    <n v="51"/>
    <n v="0.68"/>
  </r>
  <r>
    <x v="19"/>
    <d v="2023-11-24T00:00:00"/>
    <n v="2023"/>
    <s v="November"/>
    <x v="3"/>
    <x v="3"/>
    <n v="86"/>
    <n v="88"/>
    <n v="83"/>
    <n v="52"/>
    <n v="60"/>
    <n v="90"/>
    <n v="88"/>
    <n v="50"/>
    <n v="74"/>
    <n v="85"/>
    <n v="0.75599999999999989"/>
  </r>
  <r>
    <x v="20"/>
    <d v="2023-11-24T00:00:00"/>
    <n v="2023"/>
    <s v="November"/>
    <x v="2"/>
    <x v="4"/>
    <n v="92"/>
    <n v="92"/>
    <n v="82"/>
    <n v="91"/>
    <n v="90"/>
    <n v="84"/>
    <n v="87"/>
    <n v="97"/>
    <n v="95"/>
    <n v="86"/>
    <n v="0.89599999999999991"/>
  </r>
  <r>
    <x v="21"/>
    <d v="2023-11-24T00:00:00"/>
    <n v="2023"/>
    <s v="November"/>
    <x v="0"/>
    <x v="0"/>
    <n v="85"/>
    <n v="84"/>
    <n v="83"/>
    <n v="91"/>
    <n v="94"/>
    <n v="86"/>
    <n v="82"/>
    <n v="97"/>
    <n v="86"/>
    <n v="97"/>
    <n v="0.88500000000000001"/>
  </r>
  <r>
    <x v="22"/>
    <d v="2023-11-24T00:00:00"/>
    <n v="2023"/>
    <s v="November"/>
    <x v="1"/>
    <x v="1"/>
    <n v="82"/>
    <n v="89"/>
    <n v="95"/>
    <n v="97"/>
    <n v="86"/>
    <n v="82"/>
    <n v="85"/>
    <n v="92"/>
    <n v="97"/>
    <n v="89"/>
    <n v="0.89400000000000002"/>
  </r>
  <r>
    <x v="23"/>
    <d v="2023-11-24T00:00:00"/>
    <n v="2023"/>
    <s v="November"/>
    <x v="2"/>
    <x v="2"/>
    <n v="52"/>
    <n v="85"/>
    <n v="81"/>
    <n v="59"/>
    <n v="69"/>
    <n v="68"/>
    <n v="73"/>
    <n v="84"/>
    <n v="92"/>
    <n v="81"/>
    <n v="0.74400000000000011"/>
  </r>
  <r>
    <x v="24"/>
    <d v="2023-11-24T00:00:00"/>
    <n v="2023"/>
    <s v="November"/>
    <x v="3"/>
    <x v="3"/>
    <n v="50"/>
    <n v="53"/>
    <n v="97"/>
    <n v="69"/>
    <n v="96"/>
    <n v="66"/>
    <n v="64"/>
    <n v="52"/>
    <n v="84"/>
    <n v="54"/>
    <n v="0.68500000000000005"/>
  </r>
  <r>
    <x v="25"/>
    <d v="2023-11-24T00:00:00"/>
    <n v="2023"/>
    <s v="November"/>
    <x v="1"/>
    <x v="1"/>
    <n v="90"/>
    <n v="89"/>
    <n v="80"/>
    <n v="81"/>
    <n v="81"/>
    <n v="97"/>
    <n v="91"/>
    <n v="80"/>
    <n v="96"/>
    <n v="95"/>
    <n v="0.88"/>
  </r>
  <r>
    <x v="26"/>
    <d v="2023-11-24T00:00:00"/>
    <n v="2023"/>
    <s v="November"/>
    <x v="0"/>
    <x v="0"/>
    <n v="89"/>
    <n v="89"/>
    <n v="95"/>
    <n v="93"/>
    <n v="84"/>
    <n v="91"/>
    <n v="82"/>
    <n v="87"/>
    <n v="100"/>
    <n v="89"/>
    <n v="0.89900000000000002"/>
  </r>
  <r>
    <x v="27"/>
    <d v="2023-11-24T00:00:00"/>
    <n v="2023"/>
    <s v="November"/>
    <x v="1"/>
    <x v="1"/>
    <n v="80"/>
    <n v="81"/>
    <n v="91"/>
    <n v="100"/>
    <n v="90"/>
    <n v="94"/>
    <n v="87"/>
    <n v="84"/>
    <n v="82"/>
    <n v="99"/>
    <n v="0.88800000000000001"/>
  </r>
  <r>
    <x v="28"/>
    <d v="2023-11-24T00:00:00"/>
    <n v="2023"/>
    <s v="November"/>
    <x v="2"/>
    <x v="2"/>
    <n v="70"/>
    <n v="93"/>
    <n v="75"/>
    <n v="100"/>
    <n v="54"/>
    <n v="74"/>
    <n v="65"/>
    <n v="68"/>
    <n v="66"/>
    <n v="53"/>
    <n v="0.71799999999999997"/>
  </r>
  <r>
    <x v="29"/>
    <d v="2023-11-24T00:00:00"/>
    <n v="2023"/>
    <s v="November"/>
    <x v="3"/>
    <x v="3"/>
    <n v="65"/>
    <n v="87"/>
    <n v="76"/>
    <n v="70"/>
    <n v="80"/>
    <n v="54"/>
    <n v="99"/>
    <n v="69"/>
    <n v="72"/>
    <n v="88"/>
    <n v="0.76"/>
  </r>
  <r>
    <x v="0"/>
    <d v="2023-11-25T00:00:00"/>
    <n v="2023"/>
    <s v="November"/>
    <x v="0"/>
    <x v="0"/>
    <n v="100"/>
    <n v="82"/>
    <n v="91"/>
    <n v="99"/>
    <n v="91"/>
    <n v="90"/>
    <n v="89"/>
    <n v="80"/>
    <n v="98"/>
    <n v="100"/>
    <n v="0.92"/>
  </r>
  <r>
    <x v="1"/>
    <d v="2023-11-25T00:00:00"/>
    <n v="2023"/>
    <s v="November"/>
    <x v="0"/>
    <x v="0"/>
    <n v="85"/>
    <n v="96"/>
    <n v="87"/>
    <n v="95"/>
    <n v="100"/>
    <n v="82"/>
    <n v="89"/>
    <n v="88"/>
    <n v="92"/>
    <n v="93"/>
    <n v="0.90700000000000003"/>
  </r>
  <r>
    <x v="2"/>
    <d v="2023-11-25T00:00:00"/>
    <n v="2023"/>
    <s v="November"/>
    <x v="1"/>
    <x v="1"/>
    <n v="83"/>
    <n v="97"/>
    <n v="90"/>
    <n v="82"/>
    <n v="98"/>
    <n v="100"/>
    <n v="90"/>
    <n v="97"/>
    <n v="88"/>
    <n v="89"/>
    <n v="0.91400000000000003"/>
  </r>
  <r>
    <x v="3"/>
    <d v="2023-11-25T00:00:00"/>
    <n v="2023"/>
    <s v="November"/>
    <x v="2"/>
    <x v="2"/>
    <n v="59"/>
    <n v="63"/>
    <n v="99"/>
    <n v="66"/>
    <n v="81"/>
    <n v="86"/>
    <n v="78"/>
    <n v="99"/>
    <n v="50"/>
    <n v="76"/>
    <n v="0.75700000000000001"/>
  </r>
  <r>
    <x v="4"/>
    <d v="2023-11-25T00:00:00"/>
    <n v="2023"/>
    <s v="November"/>
    <x v="3"/>
    <x v="3"/>
    <n v="80"/>
    <n v="79"/>
    <n v="90"/>
    <n v="56"/>
    <n v="84"/>
    <n v="78"/>
    <n v="50"/>
    <n v="82"/>
    <n v="76"/>
    <n v="66"/>
    <n v="0.74099999999999999"/>
  </r>
  <r>
    <x v="5"/>
    <d v="2023-11-25T00:00:00"/>
    <n v="2023"/>
    <s v="November"/>
    <x v="2"/>
    <x v="4"/>
    <n v="97"/>
    <n v="95"/>
    <n v="99"/>
    <n v="94"/>
    <n v="92"/>
    <n v="81"/>
    <n v="89"/>
    <n v="92"/>
    <n v="87"/>
    <n v="80"/>
    <n v="0.90599999999999992"/>
  </r>
  <r>
    <x v="6"/>
    <d v="2023-11-25T00:00:00"/>
    <n v="2023"/>
    <s v="November"/>
    <x v="0"/>
    <x v="0"/>
    <n v="93"/>
    <n v="89"/>
    <n v="96"/>
    <n v="100"/>
    <n v="97"/>
    <n v="93"/>
    <n v="83"/>
    <n v="89"/>
    <n v="85"/>
    <n v="90"/>
    <n v="0.91500000000000004"/>
  </r>
  <r>
    <x v="7"/>
    <d v="2023-11-25T00:00:00"/>
    <n v="2023"/>
    <s v="November"/>
    <x v="1"/>
    <x v="1"/>
    <n v="80"/>
    <n v="90"/>
    <n v="80"/>
    <n v="89"/>
    <n v="99"/>
    <n v="91"/>
    <n v="90"/>
    <n v="92"/>
    <n v="98"/>
    <n v="99"/>
    <n v="0.90799999999999992"/>
  </r>
  <r>
    <x v="8"/>
    <d v="2023-11-25T00:00:00"/>
    <n v="2023"/>
    <s v="November"/>
    <x v="2"/>
    <x v="2"/>
    <n v="93"/>
    <n v="58"/>
    <n v="77"/>
    <n v="65"/>
    <n v="52"/>
    <n v="70"/>
    <n v="93"/>
    <n v="54"/>
    <n v="64"/>
    <n v="98"/>
    <n v="0.72400000000000009"/>
  </r>
  <r>
    <x v="9"/>
    <d v="2023-11-25T00:00:00"/>
    <n v="2023"/>
    <s v="November"/>
    <x v="3"/>
    <x v="3"/>
    <n v="87"/>
    <n v="76"/>
    <n v="82"/>
    <n v="61"/>
    <n v="81"/>
    <n v="74"/>
    <n v="77"/>
    <n v="93"/>
    <n v="94"/>
    <n v="64"/>
    <n v="0.78900000000000003"/>
  </r>
  <r>
    <x v="10"/>
    <d v="2023-11-25T00:00:00"/>
    <n v="2023"/>
    <s v="November"/>
    <x v="0"/>
    <x v="0"/>
    <n v="87"/>
    <n v="95"/>
    <n v="96"/>
    <n v="92"/>
    <n v="100"/>
    <n v="84"/>
    <n v="87"/>
    <n v="90"/>
    <n v="99"/>
    <n v="97"/>
    <n v="0.92700000000000005"/>
  </r>
  <r>
    <x v="11"/>
    <d v="2023-11-25T00:00:00"/>
    <n v="2023"/>
    <s v="November"/>
    <x v="0"/>
    <x v="0"/>
    <n v="95"/>
    <n v="93"/>
    <n v="92"/>
    <n v="80"/>
    <n v="90"/>
    <n v="99"/>
    <n v="94"/>
    <n v="94"/>
    <n v="95"/>
    <n v="90"/>
    <n v="0.92200000000000004"/>
  </r>
  <r>
    <x v="12"/>
    <d v="2023-11-25T00:00:00"/>
    <n v="2023"/>
    <s v="November"/>
    <x v="1"/>
    <x v="1"/>
    <n v="98"/>
    <n v="92"/>
    <n v="96"/>
    <n v="96"/>
    <n v="81"/>
    <n v="81"/>
    <n v="89"/>
    <n v="88"/>
    <n v="89"/>
    <n v="97"/>
    <n v="0.90700000000000003"/>
  </r>
  <r>
    <x v="13"/>
    <d v="2023-11-25T00:00:00"/>
    <n v="2023"/>
    <s v="November"/>
    <x v="0"/>
    <x v="0"/>
    <n v="74"/>
    <n v="62"/>
    <n v="91"/>
    <n v="50"/>
    <n v="95"/>
    <n v="97"/>
    <n v="85"/>
    <n v="74"/>
    <n v="56"/>
    <n v="62"/>
    <n v="0.746"/>
  </r>
  <r>
    <x v="14"/>
    <d v="2023-11-25T00:00:00"/>
    <n v="2023"/>
    <s v="November"/>
    <x v="3"/>
    <x v="3"/>
    <n v="92"/>
    <n v="83"/>
    <n v="88"/>
    <n v="55"/>
    <n v="85"/>
    <n v="55"/>
    <n v="74"/>
    <n v="98"/>
    <n v="89"/>
    <n v="92"/>
    <n v="0.81099999999999994"/>
  </r>
  <r>
    <x v="15"/>
    <d v="2023-11-25T00:00:00"/>
    <n v="2023"/>
    <s v="November"/>
    <x v="2"/>
    <x v="4"/>
    <n v="84"/>
    <n v="90"/>
    <n v="83"/>
    <n v="89"/>
    <n v="85"/>
    <n v="94"/>
    <n v="88"/>
    <n v="95"/>
    <n v="83"/>
    <n v="87"/>
    <n v="0.878"/>
  </r>
  <r>
    <x v="16"/>
    <d v="2023-11-25T00:00:00"/>
    <n v="2023"/>
    <s v="November"/>
    <x v="0"/>
    <x v="0"/>
    <n v="87"/>
    <n v="84"/>
    <n v="86"/>
    <n v="91"/>
    <n v="86"/>
    <n v="97"/>
    <n v="96"/>
    <n v="92"/>
    <n v="82"/>
    <n v="91"/>
    <n v="0.89200000000000002"/>
  </r>
  <r>
    <x v="17"/>
    <d v="2023-11-25T00:00:00"/>
    <n v="2023"/>
    <s v="November"/>
    <x v="1"/>
    <x v="1"/>
    <n v="86"/>
    <n v="99"/>
    <n v="84"/>
    <n v="87"/>
    <n v="82"/>
    <n v="81"/>
    <n v="85"/>
    <n v="81"/>
    <n v="94"/>
    <n v="81"/>
    <n v="0.86"/>
  </r>
  <r>
    <x v="18"/>
    <d v="2023-11-25T00:00:00"/>
    <n v="2023"/>
    <s v="November"/>
    <x v="1"/>
    <x v="1"/>
    <n v="88"/>
    <n v="85"/>
    <n v="52"/>
    <n v="58"/>
    <n v="59"/>
    <n v="88"/>
    <n v="83"/>
    <n v="74"/>
    <n v="65"/>
    <n v="53"/>
    <n v="0.70499999999999996"/>
  </r>
  <r>
    <x v="19"/>
    <d v="2023-11-25T00:00:00"/>
    <n v="2023"/>
    <s v="November"/>
    <x v="3"/>
    <x v="3"/>
    <n v="66"/>
    <n v="94"/>
    <n v="69"/>
    <n v="65"/>
    <n v="91"/>
    <n v="87"/>
    <n v="66"/>
    <n v="60"/>
    <n v="55"/>
    <n v="74"/>
    <n v="0.72699999999999998"/>
  </r>
  <r>
    <x v="20"/>
    <d v="2023-11-25T00:00:00"/>
    <n v="2023"/>
    <s v="November"/>
    <x v="2"/>
    <x v="4"/>
    <n v="99"/>
    <n v="90"/>
    <n v="87"/>
    <n v="84"/>
    <n v="99"/>
    <n v="88"/>
    <n v="88"/>
    <n v="82"/>
    <n v="80"/>
    <n v="83"/>
    <n v="0.88"/>
  </r>
  <r>
    <x v="21"/>
    <d v="2023-11-25T00:00:00"/>
    <n v="2023"/>
    <s v="November"/>
    <x v="0"/>
    <x v="0"/>
    <n v="92"/>
    <n v="92"/>
    <n v="85"/>
    <n v="88"/>
    <n v="100"/>
    <n v="85"/>
    <n v="91"/>
    <n v="99"/>
    <n v="84"/>
    <n v="87"/>
    <n v="0.90300000000000002"/>
  </r>
  <r>
    <x v="22"/>
    <d v="2023-11-25T00:00:00"/>
    <n v="2023"/>
    <s v="November"/>
    <x v="1"/>
    <x v="1"/>
    <n v="82"/>
    <n v="96"/>
    <n v="82"/>
    <n v="86"/>
    <n v="80"/>
    <n v="91"/>
    <n v="87"/>
    <n v="100"/>
    <n v="85"/>
    <n v="99"/>
    <n v="0.88800000000000001"/>
  </r>
  <r>
    <x v="23"/>
    <d v="2023-11-25T00:00:00"/>
    <n v="2023"/>
    <s v="November"/>
    <x v="2"/>
    <x v="2"/>
    <n v="53"/>
    <n v="78"/>
    <n v="64"/>
    <n v="77"/>
    <n v="77"/>
    <n v="84"/>
    <n v="79"/>
    <n v="55"/>
    <n v="82"/>
    <n v="82"/>
    <n v="0.73099999999999998"/>
  </r>
  <r>
    <x v="24"/>
    <d v="2023-11-25T00:00:00"/>
    <n v="2023"/>
    <s v="November"/>
    <x v="3"/>
    <x v="3"/>
    <n v="51"/>
    <n v="88"/>
    <n v="79"/>
    <n v="63"/>
    <n v="71"/>
    <n v="50"/>
    <n v="74"/>
    <n v="79"/>
    <n v="64"/>
    <n v="55"/>
    <n v="0.67400000000000004"/>
  </r>
  <r>
    <x v="25"/>
    <d v="2023-11-25T00:00:00"/>
    <n v="2023"/>
    <s v="November"/>
    <x v="1"/>
    <x v="1"/>
    <n v="100"/>
    <n v="83"/>
    <n v="91"/>
    <n v="81"/>
    <n v="81"/>
    <n v="88"/>
    <n v="93"/>
    <n v="83"/>
    <n v="94"/>
    <n v="93"/>
    <n v="0.88700000000000001"/>
  </r>
  <r>
    <x v="26"/>
    <d v="2023-11-25T00:00:00"/>
    <n v="2023"/>
    <s v="November"/>
    <x v="0"/>
    <x v="0"/>
    <n v="91"/>
    <n v="85"/>
    <n v="90"/>
    <n v="95"/>
    <n v="86"/>
    <n v="88"/>
    <n v="81"/>
    <n v="90"/>
    <n v="96"/>
    <n v="87"/>
    <n v="0.88900000000000001"/>
  </r>
  <r>
    <x v="27"/>
    <d v="2023-11-25T00:00:00"/>
    <n v="2023"/>
    <s v="November"/>
    <x v="1"/>
    <x v="1"/>
    <n v="92"/>
    <n v="84"/>
    <n v="98"/>
    <n v="94"/>
    <n v="81"/>
    <n v="94"/>
    <n v="99"/>
    <n v="81"/>
    <n v="94"/>
    <n v="94"/>
    <n v="0.91099999999999992"/>
  </r>
  <r>
    <x v="28"/>
    <d v="2023-11-25T00:00:00"/>
    <n v="2023"/>
    <s v="November"/>
    <x v="2"/>
    <x v="2"/>
    <n v="89"/>
    <n v="63"/>
    <n v="95"/>
    <n v="88"/>
    <n v="54"/>
    <n v="56"/>
    <n v="71"/>
    <n v="97"/>
    <n v="86"/>
    <n v="77"/>
    <n v="0.77599999999999991"/>
  </r>
  <r>
    <x v="29"/>
    <d v="2023-11-25T00:00:00"/>
    <n v="2023"/>
    <s v="November"/>
    <x v="3"/>
    <x v="3"/>
    <n v="94"/>
    <n v="73"/>
    <n v="57"/>
    <n v="59"/>
    <n v="55"/>
    <n v="95"/>
    <n v="53"/>
    <n v="87"/>
    <n v="85"/>
    <n v="70"/>
    <n v="0.72799999999999998"/>
  </r>
  <r>
    <x v="0"/>
    <d v="2023-11-26T00:00:00"/>
    <n v="2023"/>
    <s v="November"/>
    <x v="0"/>
    <x v="0"/>
    <n v="87"/>
    <n v="89"/>
    <n v="92"/>
    <n v="100"/>
    <n v="86"/>
    <n v="81"/>
    <n v="92"/>
    <n v="90"/>
    <n v="94"/>
    <n v="93"/>
    <n v="0.90400000000000003"/>
  </r>
  <r>
    <x v="1"/>
    <d v="2023-11-26T00:00:00"/>
    <n v="2023"/>
    <s v="November"/>
    <x v="0"/>
    <x v="0"/>
    <n v="82"/>
    <n v="85"/>
    <n v="93"/>
    <n v="89"/>
    <n v="100"/>
    <n v="97"/>
    <n v="100"/>
    <n v="98"/>
    <n v="80"/>
    <n v="81"/>
    <n v="0.90500000000000003"/>
  </r>
  <r>
    <x v="2"/>
    <d v="2023-11-26T00:00:00"/>
    <n v="2023"/>
    <s v="November"/>
    <x v="1"/>
    <x v="1"/>
    <n v="85"/>
    <n v="96"/>
    <n v="94"/>
    <n v="87"/>
    <n v="100"/>
    <n v="82"/>
    <n v="97"/>
    <n v="90"/>
    <n v="98"/>
    <n v="87"/>
    <n v="0.91599999999999993"/>
  </r>
  <r>
    <x v="3"/>
    <d v="2023-11-26T00:00:00"/>
    <n v="2023"/>
    <s v="November"/>
    <x v="2"/>
    <x v="2"/>
    <n v="88"/>
    <n v="63"/>
    <n v="96"/>
    <n v="96"/>
    <n v="82"/>
    <n v="65"/>
    <n v="60"/>
    <n v="99"/>
    <n v="69"/>
    <n v="58"/>
    <n v="0.77599999999999991"/>
  </r>
  <r>
    <x v="4"/>
    <d v="2023-11-26T00:00:00"/>
    <n v="2023"/>
    <s v="November"/>
    <x v="3"/>
    <x v="3"/>
    <n v="74"/>
    <n v="94"/>
    <n v="62"/>
    <n v="79"/>
    <n v="91"/>
    <n v="99"/>
    <n v="71"/>
    <n v="61"/>
    <n v="94"/>
    <n v="65"/>
    <n v="0.79"/>
  </r>
  <r>
    <x v="5"/>
    <d v="2023-11-26T00:00:00"/>
    <n v="2023"/>
    <s v="November"/>
    <x v="2"/>
    <x v="4"/>
    <n v="97"/>
    <n v="90"/>
    <n v="82"/>
    <n v="80"/>
    <n v="89"/>
    <n v="94"/>
    <n v="89"/>
    <n v="87"/>
    <n v="94"/>
    <n v="88"/>
    <n v="0.89"/>
  </r>
  <r>
    <x v="6"/>
    <d v="2023-11-26T00:00:00"/>
    <n v="2023"/>
    <s v="November"/>
    <x v="0"/>
    <x v="0"/>
    <n v="96"/>
    <n v="86"/>
    <n v="90"/>
    <n v="87"/>
    <n v="90"/>
    <n v="100"/>
    <n v="80"/>
    <n v="86"/>
    <n v="93"/>
    <n v="83"/>
    <n v="0.8909999999999999"/>
  </r>
  <r>
    <x v="7"/>
    <d v="2023-11-26T00:00:00"/>
    <n v="2023"/>
    <s v="November"/>
    <x v="1"/>
    <x v="1"/>
    <n v="81"/>
    <n v="90"/>
    <n v="97"/>
    <n v="84"/>
    <n v="98"/>
    <n v="91"/>
    <n v="100"/>
    <n v="99"/>
    <n v="82"/>
    <n v="80"/>
    <n v="0.90200000000000002"/>
  </r>
  <r>
    <x v="8"/>
    <d v="2023-11-26T00:00:00"/>
    <n v="2023"/>
    <s v="November"/>
    <x v="2"/>
    <x v="2"/>
    <n v="86"/>
    <n v="55"/>
    <n v="88"/>
    <n v="63"/>
    <n v="98"/>
    <n v="77"/>
    <n v="69"/>
    <n v="52"/>
    <n v="82"/>
    <n v="74"/>
    <n v="0.74400000000000011"/>
  </r>
  <r>
    <x v="9"/>
    <d v="2023-11-26T00:00:00"/>
    <n v="2023"/>
    <s v="November"/>
    <x v="3"/>
    <x v="3"/>
    <n v="73"/>
    <n v="65"/>
    <n v="78"/>
    <n v="78"/>
    <n v="62"/>
    <n v="52"/>
    <n v="72"/>
    <n v="94"/>
    <n v="82"/>
    <n v="53"/>
    <n v="0.70900000000000007"/>
  </r>
  <r>
    <x v="10"/>
    <d v="2023-11-26T00:00:00"/>
    <n v="2023"/>
    <s v="November"/>
    <x v="0"/>
    <x v="0"/>
    <n v="90"/>
    <n v="82"/>
    <n v="81"/>
    <n v="81"/>
    <n v="100"/>
    <n v="82"/>
    <n v="80"/>
    <n v="94"/>
    <n v="92"/>
    <n v="82"/>
    <n v="0.8640000000000001"/>
  </r>
  <r>
    <x v="11"/>
    <d v="2023-11-26T00:00:00"/>
    <n v="2023"/>
    <s v="November"/>
    <x v="0"/>
    <x v="0"/>
    <n v="95"/>
    <n v="80"/>
    <n v="89"/>
    <n v="82"/>
    <n v="95"/>
    <n v="94"/>
    <n v="82"/>
    <n v="86"/>
    <n v="99"/>
    <n v="82"/>
    <n v="0.88400000000000001"/>
  </r>
  <r>
    <x v="12"/>
    <d v="2023-11-26T00:00:00"/>
    <n v="2023"/>
    <s v="November"/>
    <x v="1"/>
    <x v="1"/>
    <n v="83"/>
    <n v="93"/>
    <n v="90"/>
    <n v="100"/>
    <n v="97"/>
    <n v="81"/>
    <n v="92"/>
    <n v="93"/>
    <n v="95"/>
    <n v="90"/>
    <n v="0.91400000000000003"/>
  </r>
  <r>
    <x v="13"/>
    <d v="2023-11-26T00:00:00"/>
    <n v="2023"/>
    <s v="November"/>
    <x v="0"/>
    <x v="0"/>
    <n v="61"/>
    <n v="64"/>
    <n v="93"/>
    <n v="52"/>
    <n v="65"/>
    <n v="83"/>
    <n v="59"/>
    <n v="55"/>
    <n v="66"/>
    <n v="79"/>
    <n v="0.67700000000000005"/>
  </r>
  <r>
    <x v="14"/>
    <d v="2023-11-26T00:00:00"/>
    <n v="2023"/>
    <s v="November"/>
    <x v="3"/>
    <x v="3"/>
    <n v="77"/>
    <n v="90"/>
    <n v="77"/>
    <n v="55"/>
    <n v="76"/>
    <n v="65"/>
    <n v="95"/>
    <n v="86"/>
    <n v="77"/>
    <n v="96"/>
    <n v="0.79400000000000004"/>
  </r>
  <r>
    <x v="15"/>
    <d v="2023-11-26T00:00:00"/>
    <n v="2023"/>
    <s v="November"/>
    <x v="2"/>
    <x v="4"/>
    <n v="88"/>
    <n v="83"/>
    <n v="80"/>
    <n v="91"/>
    <n v="92"/>
    <n v="83"/>
    <n v="98"/>
    <n v="80"/>
    <n v="94"/>
    <n v="87"/>
    <n v="0.87599999999999989"/>
  </r>
  <r>
    <x v="16"/>
    <d v="2023-11-26T00:00:00"/>
    <n v="2023"/>
    <s v="November"/>
    <x v="0"/>
    <x v="0"/>
    <n v="93"/>
    <n v="81"/>
    <n v="92"/>
    <n v="86"/>
    <n v="90"/>
    <n v="96"/>
    <n v="84"/>
    <n v="91"/>
    <n v="83"/>
    <n v="96"/>
    <n v="0.89200000000000002"/>
  </r>
  <r>
    <x v="17"/>
    <d v="2023-11-26T00:00:00"/>
    <n v="2023"/>
    <s v="November"/>
    <x v="1"/>
    <x v="1"/>
    <n v="83"/>
    <n v="83"/>
    <n v="84"/>
    <n v="89"/>
    <n v="86"/>
    <n v="89"/>
    <n v="91"/>
    <n v="99"/>
    <n v="83"/>
    <n v="80"/>
    <n v="0.86699999999999999"/>
  </r>
  <r>
    <x v="18"/>
    <d v="2023-11-26T00:00:00"/>
    <n v="2023"/>
    <s v="November"/>
    <x v="1"/>
    <x v="1"/>
    <n v="75"/>
    <n v="61"/>
    <n v="92"/>
    <n v="61"/>
    <n v="99"/>
    <n v="90"/>
    <n v="66"/>
    <n v="74"/>
    <n v="82"/>
    <n v="58"/>
    <n v="0.75800000000000001"/>
  </r>
  <r>
    <x v="19"/>
    <d v="2023-11-26T00:00:00"/>
    <n v="2023"/>
    <s v="November"/>
    <x v="3"/>
    <x v="3"/>
    <n v="92"/>
    <n v="85"/>
    <n v="67"/>
    <n v="96"/>
    <n v="59"/>
    <n v="93"/>
    <n v="79"/>
    <n v="70"/>
    <n v="75"/>
    <n v="72"/>
    <n v="0.78799999999999992"/>
  </r>
  <r>
    <x v="20"/>
    <d v="2023-11-26T00:00:00"/>
    <n v="2023"/>
    <s v="November"/>
    <x v="2"/>
    <x v="4"/>
    <n v="99"/>
    <n v="84"/>
    <n v="82"/>
    <n v="91"/>
    <n v="91"/>
    <n v="100"/>
    <n v="94"/>
    <n v="100"/>
    <n v="87"/>
    <n v="95"/>
    <n v="0.92299999999999993"/>
  </r>
  <r>
    <x v="21"/>
    <d v="2023-11-26T00:00:00"/>
    <n v="2023"/>
    <s v="November"/>
    <x v="0"/>
    <x v="0"/>
    <n v="91"/>
    <n v="85"/>
    <n v="96"/>
    <n v="100"/>
    <n v="85"/>
    <n v="85"/>
    <n v="85"/>
    <n v="88"/>
    <n v="87"/>
    <n v="81"/>
    <n v="0.88300000000000001"/>
  </r>
  <r>
    <x v="22"/>
    <d v="2023-11-26T00:00:00"/>
    <n v="2023"/>
    <s v="November"/>
    <x v="1"/>
    <x v="1"/>
    <n v="88"/>
    <n v="82"/>
    <n v="84"/>
    <n v="88"/>
    <n v="98"/>
    <n v="89"/>
    <n v="94"/>
    <n v="97"/>
    <n v="84"/>
    <n v="98"/>
    <n v="0.90200000000000002"/>
  </r>
  <r>
    <x v="23"/>
    <d v="2023-11-26T00:00:00"/>
    <n v="2023"/>
    <s v="November"/>
    <x v="2"/>
    <x v="2"/>
    <n v="66"/>
    <n v="58"/>
    <n v="60"/>
    <n v="54"/>
    <n v="82"/>
    <n v="54"/>
    <n v="71"/>
    <n v="94"/>
    <n v="82"/>
    <n v="100"/>
    <n v="0.72099999999999997"/>
  </r>
  <r>
    <x v="24"/>
    <d v="2023-11-26T00:00:00"/>
    <n v="2023"/>
    <s v="November"/>
    <x v="3"/>
    <x v="3"/>
    <n v="72"/>
    <n v="90"/>
    <n v="84"/>
    <n v="79"/>
    <n v="95"/>
    <n v="72"/>
    <n v="52"/>
    <n v="98"/>
    <n v="72"/>
    <n v="89"/>
    <n v="0.80299999999999994"/>
  </r>
  <r>
    <x v="25"/>
    <d v="2023-11-26T00:00:00"/>
    <n v="2023"/>
    <s v="November"/>
    <x v="1"/>
    <x v="1"/>
    <n v="81"/>
    <n v="98"/>
    <n v="95"/>
    <n v="88"/>
    <n v="89"/>
    <n v="84"/>
    <n v="87"/>
    <n v="99"/>
    <n v="92"/>
    <n v="88"/>
    <n v="0.90099999999999991"/>
  </r>
  <r>
    <x v="26"/>
    <d v="2023-11-26T00:00:00"/>
    <n v="2023"/>
    <s v="November"/>
    <x v="0"/>
    <x v="0"/>
    <n v="99"/>
    <n v="99"/>
    <n v="88"/>
    <n v="89"/>
    <n v="85"/>
    <n v="90"/>
    <n v="87"/>
    <n v="92"/>
    <n v="83"/>
    <n v="89"/>
    <n v="0.90099999999999991"/>
  </r>
  <r>
    <x v="27"/>
    <d v="2023-11-26T00:00:00"/>
    <n v="2023"/>
    <s v="November"/>
    <x v="1"/>
    <x v="1"/>
    <n v="80"/>
    <n v="87"/>
    <n v="93"/>
    <n v="96"/>
    <n v="81"/>
    <n v="80"/>
    <n v="88"/>
    <n v="87"/>
    <n v="95"/>
    <n v="92"/>
    <n v="0.879"/>
  </r>
  <r>
    <x v="28"/>
    <d v="2023-11-26T00:00:00"/>
    <n v="2023"/>
    <s v="November"/>
    <x v="2"/>
    <x v="2"/>
    <n v="96"/>
    <n v="50"/>
    <n v="83"/>
    <n v="93"/>
    <n v="84"/>
    <n v="78"/>
    <n v="77"/>
    <n v="98"/>
    <n v="66"/>
    <n v="90"/>
    <n v="0.81499999999999995"/>
  </r>
  <r>
    <x v="29"/>
    <d v="2023-11-26T00:00:00"/>
    <n v="2023"/>
    <s v="November"/>
    <x v="3"/>
    <x v="3"/>
    <n v="82"/>
    <n v="59"/>
    <n v="98"/>
    <n v="54"/>
    <n v="70"/>
    <n v="83"/>
    <n v="77"/>
    <n v="63"/>
    <n v="62"/>
    <n v="50"/>
    <n v="0.69799999999999995"/>
  </r>
  <r>
    <x v="0"/>
    <d v="2023-11-27T00:00:00"/>
    <n v="2023"/>
    <s v="November"/>
    <x v="0"/>
    <x v="0"/>
    <n v="82"/>
    <n v="94"/>
    <n v="91"/>
    <n v="93"/>
    <n v="91"/>
    <n v="95"/>
    <n v="84"/>
    <n v="100"/>
    <n v="89"/>
    <n v="84"/>
    <n v="0.90300000000000002"/>
  </r>
  <r>
    <x v="1"/>
    <d v="2023-11-27T00:00:00"/>
    <n v="2023"/>
    <s v="November"/>
    <x v="0"/>
    <x v="0"/>
    <n v="88"/>
    <n v="99"/>
    <n v="96"/>
    <n v="86"/>
    <n v="92"/>
    <n v="91"/>
    <n v="81"/>
    <n v="86"/>
    <n v="88"/>
    <n v="86"/>
    <n v="0.89300000000000002"/>
  </r>
  <r>
    <x v="2"/>
    <d v="2023-11-27T00:00:00"/>
    <n v="2023"/>
    <s v="November"/>
    <x v="1"/>
    <x v="1"/>
    <n v="92"/>
    <n v="86"/>
    <n v="83"/>
    <n v="88"/>
    <n v="91"/>
    <n v="84"/>
    <n v="84"/>
    <n v="92"/>
    <n v="91"/>
    <n v="85"/>
    <n v="0.87599999999999989"/>
  </r>
  <r>
    <x v="3"/>
    <d v="2023-11-27T00:00:00"/>
    <n v="2023"/>
    <s v="November"/>
    <x v="2"/>
    <x v="2"/>
    <n v="59"/>
    <n v="90"/>
    <n v="93"/>
    <n v="86"/>
    <n v="60"/>
    <n v="68"/>
    <n v="99"/>
    <n v="75"/>
    <n v="57"/>
    <n v="52"/>
    <n v="0.7390000000000001"/>
  </r>
  <r>
    <x v="4"/>
    <d v="2023-11-27T00:00:00"/>
    <n v="2023"/>
    <s v="November"/>
    <x v="3"/>
    <x v="3"/>
    <n v="83"/>
    <n v="91"/>
    <n v="95"/>
    <n v="55"/>
    <n v="82"/>
    <n v="81"/>
    <n v="99"/>
    <n v="76"/>
    <n v="69"/>
    <n v="54"/>
    <n v="0.78500000000000003"/>
  </r>
  <r>
    <x v="5"/>
    <d v="2023-11-27T00:00:00"/>
    <n v="2023"/>
    <s v="November"/>
    <x v="2"/>
    <x v="4"/>
    <n v="100"/>
    <n v="87"/>
    <n v="80"/>
    <n v="84"/>
    <n v="80"/>
    <n v="91"/>
    <n v="100"/>
    <n v="87"/>
    <n v="92"/>
    <n v="95"/>
    <n v="0.89599999999999991"/>
  </r>
  <r>
    <x v="6"/>
    <d v="2023-11-27T00:00:00"/>
    <n v="2023"/>
    <s v="November"/>
    <x v="0"/>
    <x v="0"/>
    <n v="95"/>
    <n v="91"/>
    <n v="82"/>
    <n v="95"/>
    <n v="96"/>
    <n v="85"/>
    <n v="99"/>
    <n v="96"/>
    <n v="88"/>
    <n v="99"/>
    <n v="0.92599999999999993"/>
  </r>
  <r>
    <x v="7"/>
    <d v="2023-11-27T00:00:00"/>
    <n v="2023"/>
    <s v="November"/>
    <x v="1"/>
    <x v="1"/>
    <n v="96"/>
    <n v="96"/>
    <n v="98"/>
    <n v="94"/>
    <n v="98"/>
    <n v="96"/>
    <n v="98"/>
    <n v="82"/>
    <n v="91"/>
    <n v="91"/>
    <n v="0.94"/>
  </r>
  <r>
    <x v="8"/>
    <d v="2023-11-27T00:00:00"/>
    <n v="2023"/>
    <s v="November"/>
    <x v="2"/>
    <x v="2"/>
    <n v="85"/>
    <n v="58"/>
    <n v="61"/>
    <n v="87"/>
    <n v="86"/>
    <n v="67"/>
    <n v="94"/>
    <n v="91"/>
    <n v="95"/>
    <n v="59"/>
    <n v="0.78299999999999992"/>
  </r>
  <r>
    <x v="9"/>
    <d v="2023-11-27T00:00:00"/>
    <n v="2023"/>
    <s v="November"/>
    <x v="3"/>
    <x v="3"/>
    <n v="52"/>
    <n v="90"/>
    <n v="68"/>
    <n v="83"/>
    <n v="100"/>
    <n v="93"/>
    <n v="75"/>
    <n v="99"/>
    <n v="81"/>
    <n v="77"/>
    <n v="0.81799999999999995"/>
  </r>
  <r>
    <x v="10"/>
    <d v="2023-11-27T00:00:00"/>
    <n v="2023"/>
    <s v="November"/>
    <x v="0"/>
    <x v="0"/>
    <n v="91"/>
    <n v="82"/>
    <n v="94"/>
    <n v="95"/>
    <n v="82"/>
    <n v="94"/>
    <n v="92"/>
    <n v="95"/>
    <n v="95"/>
    <n v="94"/>
    <n v="0.91400000000000003"/>
  </r>
  <r>
    <x v="11"/>
    <d v="2023-11-27T00:00:00"/>
    <n v="2023"/>
    <s v="November"/>
    <x v="0"/>
    <x v="0"/>
    <n v="84"/>
    <n v="95"/>
    <n v="85"/>
    <n v="89"/>
    <n v="83"/>
    <n v="88"/>
    <n v="96"/>
    <n v="93"/>
    <n v="84"/>
    <n v="90"/>
    <n v="0.88700000000000001"/>
  </r>
  <r>
    <x v="12"/>
    <d v="2023-11-27T00:00:00"/>
    <n v="2023"/>
    <s v="November"/>
    <x v="1"/>
    <x v="1"/>
    <n v="89"/>
    <n v="94"/>
    <n v="97"/>
    <n v="93"/>
    <n v="94"/>
    <n v="97"/>
    <n v="99"/>
    <n v="98"/>
    <n v="100"/>
    <n v="96"/>
    <n v="0.95700000000000007"/>
  </r>
  <r>
    <x v="13"/>
    <d v="2023-11-27T00:00:00"/>
    <n v="2023"/>
    <s v="November"/>
    <x v="0"/>
    <x v="0"/>
    <n v="98"/>
    <n v="97"/>
    <n v="87"/>
    <n v="74"/>
    <n v="78"/>
    <n v="95"/>
    <n v="82"/>
    <n v="57"/>
    <n v="56"/>
    <n v="67"/>
    <n v="0.79099999999999993"/>
  </r>
  <r>
    <x v="14"/>
    <d v="2023-11-27T00:00:00"/>
    <n v="2023"/>
    <s v="November"/>
    <x v="3"/>
    <x v="3"/>
    <n v="70"/>
    <n v="99"/>
    <n v="90"/>
    <n v="80"/>
    <n v="83"/>
    <n v="82"/>
    <n v="74"/>
    <n v="82"/>
    <n v="93"/>
    <n v="86"/>
    <n v="0.83900000000000008"/>
  </r>
  <r>
    <x v="15"/>
    <d v="2023-11-27T00:00:00"/>
    <n v="2023"/>
    <s v="November"/>
    <x v="2"/>
    <x v="4"/>
    <n v="93"/>
    <n v="84"/>
    <n v="88"/>
    <n v="99"/>
    <n v="89"/>
    <n v="92"/>
    <n v="94"/>
    <n v="87"/>
    <n v="86"/>
    <n v="91"/>
    <n v="0.90300000000000002"/>
  </r>
  <r>
    <x v="16"/>
    <d v="2023-11-27T00:00:00"/>
    <n v="2023"/>
    <s v="November"/>
    <x v="0"/>
    <x v="0"/>
    <n v="99"/>
    <n v="100"/>
    <n v="85"/>
    <n v="88"/>
    <n v="97"/>
    <n v="93"/>
    <n v="90"/>
    <n v="93"/>
    <n v="88"/>
    <n v="94"/>
    <n v="0.92700000000000005"/>
  </r>
  <r>
    <x v="17"/>
    <d v="2023-11-27T00:00:00"/>
    <n v="2023"/>
    <s v="November"/>
    <x v="1"/>
    <x v="1"/>
    <n v="99"/>
    <n v="81"/>
    <n v="88"/>
    <n v="100"/>
    <n v="90"/>
    <n v="83"/>
    <n v="92"/>
    <n v="99"/>
    <n v="89"/>
    <n v="100"/>
    <n v="0.92099999999999993"/>
  </r>
  <r>
    <x v="18"/>
    <d v="2023-11-27T00:00:00"/>
    <n v="2023"/>
    <s v="November"/>
    <x v="1"/>
    <x v="1"/>
    <n v="95"/>
    <n v="72"/>
    <n v="77"/>
    <n v="80"/>
    <n v="57"/>
    <n v="69"/>
    <n v="76"/>
    <n v="95"/>
    <n v="57"/>
    <n v="75"/>
    <n v="0.753"/>
  </r>
  <r>
    <x v="19"/>
    <d v="2023-11-27T00:00:00"/>
    <n v="2023"/>
    <s v="November"/>
    <x v="3"/>
    <x v="3"/>
    <n v="89"/>
    <n v="71"/>
    <n v="78"/>
    <n v="73"/>
    <n v="73"/>
    <n v="56"/>
    <n v="79"/>
    <n v="55"/>
    <n v="69"/>
    <n v="73"/>
    <n v="0.71599999999999997"/>
  </r>
  <r>
    <x v="20"/>
    <d v="2023-11-27T00:00:00"/>
    <n v="2023"/>
    <s v="November"/>
    <x v="2"/>
    <x v="4"/>
    <n v="94"/>
    <n v="81"/>
    <n v="90"/>
    <n v="86"/>
    <n v="84"/>
    <n v="95"/>
    <n v="86"/>
    <n v="99"/>
    <n v="85"/>
    <n v="96"/>
    <n v="0.89599999999999991"/>
  </r>
  <r>
    <x v="21"/>
    <d v="2023-11-27T00:00:00"/>
    <n v="2023"/>
    <s v="November"/>
    <x v="0"/>
    <x v="0"/>
    <n v="95"/>
    <n v="87"/>
    <n v="89"/>
    <n v="80"/>
    <n v="89"/>
    <n v="94"/>
    <n v="91"/>
    <n v="100"/>
    <n v="94"/>
    <n v="98"/>
    <n v="0.91700000000000004"/>
  </r>
  <r>
    <x v="22"/>
    <d v="2023-11-27T00:00:00"/>
    <n v="2023"/>
    <s v="November"/>
    <x v="1"/>
    <x v="1"/>
    <n v="84"/>
    <n v="97"/>
    <n v="83"/>
    <n v="99"/>
    <n v="92"/>
    <n v="81"/>
    <n v="87"/>
    <n v="93"/>
    <n v="92"/>
    <n v="85"/>
    <n v="0.89300000000000002"/>
  </r>
  <r>
    <x v="23"/>
    <d v="2023-11-27T00:00:00"/>
    <n v="2023"/>
    <s v="November"/>
    <x v="2"/>
    <x v="2"/>
    <n v="85"/>
    <n v="85"/>
    <n v="96"/>
    <n v="56"/>
    <n v="59"/>
    <n v="88"/>
    <n v="77"/>
    <n v="88"/>
    <n v="88"/>
    <n v="100"/>
    <n v="0.82200000000000006"/>
  </r>
  <r>
    <x v="24"/>
    <d v="2023-11-27T00:00:00"/>
    <n v="2023"/>
    <s v="November"/>
    <x v="3"/>
    <x v="3"/>
    <n v="56"/>
    <n v="72"/>
    <n v="97"/>
    <n v="55"/>
    <n v="52"/>
    <n v="78"/>
    <n v="86"/>
    <n v="86"/>
    <n v="79"/>
    <n v="96"/>
    <n v="0.75700000000000001"/>
  </r>
  <r>
    <x v="25"/>
    <d v="2023-11-27T00:00:00"/>
    <n v="2023"/>
    <s v="November"/>
    <x v="1"/>
    <x v="1"/>
    <n v="85"/>
    <n v="98"/>
    <n v="85"/>
    <n v="87"/>
    <n v="92"/>
    <n v="100"/>
    <n v="86"/>
    <n v="92"/>
    <n v="83"/>
    <n v="91"/>
    <n v="0.89900000000000002"/>
  </r>
  <r>
    <x v="26"/>
    <d v="2023-11-27T00:00:00"/>
    <n v="2023"/>
    <s v="November"/>
    <x v="0"/>
    <x v="0"/>
    <n v="95"/>
    <n v="80"/>
    <n v="91"/>
    <n v="88"/>
    <n v="82"/>
    <n v="94"/>
    <n v="82"/>
    <n v="82"/>
    <n v="82"/>
    <n v="96"/>
    <n v="0.872"/>
  </r>
  <r>
    <x v="27"/>
    <d v="2023-11-27T00:00:00"/>
    <n v="2023"/>
    <s v="November"/>
    <x v="1"/>
    <x v="1"/>
    <n v="99"/>
    <n v="83"/>
    <n v="94"/>
    <n v="91"/>
    <n v="93"/>
    <n v="89"/>
    <n v="90"/>
    <n v="93"/>
    <n v="96"/>
    <n v="95"/>
    <n v="0.92299999999999993"/>
  </r>
  <r>
    <x v="28"/>
    <d v="2023-11-27T00:00:00"/>
    <n v="2023"/>
    <s v="November"/>
    <x v="2"/>
    <x v="2"/>
    <n v="98"/>
    <n v="91"/>
    <n v="86"/>
    <n v="78"/>
    <n v="68"/>
    <n v="73"/>
    <n v="73"/>
    <n v="52"/>
    <n v="94"/>
    <n v="90"/>
    <n v="0.80299999999999994"/>
  </r>
  <r>
    <x v="29"/>
    <d v="2023-11-27T00:00:00"/>
    <n v="2023"/>
    <s v="November"/>
    <x v="3"/>
    <x v="3"/>
    <n v="72"/>
    <n v="70"/>
    <n v="54"/>
    <n v="73"/>
    <n v="94"/>
    <n v="88"/>
    <n v="100"/>
    <n v="77"/>
    <n v="98"/>
    <n v="100"/>
    <n v="0.82599999999999996"/>
  </r>
  <r>
    <x v="0"/>
    <d v="2023-11-28T00:00:00"/>
    <n v="2023"/>
    <s v="November"/>
    <x v="0"/>
    <x v="0"/>
    <n v="96"/>
    <n v="80"/>
    <n v="94"/>
    <n v="84"/>
    <n v="87"/>
    <n v="90"/>
    <n v="92"/>
    <n v="86"/>
    <n v="90"/>
    <n v="80"/>
    <n v="0.879"/>
  </r>
  <r>
    <x v="1"/>
    <d v="2023-11-28T00:00:00"/>
    <n v="2023"/>
    <s v="November"/>
    <x v="0"/>
    <x v="0"/>
    <n v="92"/>
    <n v="87"/>
    <n v="91"/>
    <n v="94"/>
    <n v="86"/>
    <n v="92"/>
    <n v="100"/>
    <n v="99"/>
    <n v="88"/>
    <n v="95"/>
    <n v="0.92400000000000004"/>
  </r>
  <r>
    <x v="2"/>
    <d v="2023-11-28T00:00:00"/>
    <n v="2023"/>
    <s v="November"/>
    <x v="1"/>
    <x v="1"/>
    <n v="81"/>
    <n v="85"/>
    <n v="95"/>
    <n v="95"/>
    <n v="90"/>
    <n v="98"/>
    <n v="84"/>
    <n v="94"/>
    <n v="91"/>
    <n v="91"/>
    <n v="0.90400000000000003"/>
  </r>
  <r>
    <x v="3"/>
    <d v="2023-11-28T00:00:00"/>
    <n v="2023"/>
    <s v="November"/>
    <x v="2"/>
    <x v="2"/>
    <n v="89"/>
    <n v="78"/>
    <n v="94"/>
    <n v="58"/>
    <n v="53"/>
    <n v="72"/>
    <n v="68"/>
    <n v="81"/>
    <n v="93"/>
    <n v="54"/>
    <n v="0.74"/>
  </r>
  <r>
    <x v="4"/>
    <d v="2023-11-28T00:00:00"/>
    <n v="2023"/>
    <s v="November"/>
    <x v="3"/>
    <x v="3"/>
    <n v="67"/>
    <n v="87"/>
    <n v="82"/>
    <n v="60"/>
    <n v="67"/>
    <n v="72"/>
    <n v="60"/>
    <n v="92"/>
    <n v="65"/>
    <n v="92"/>
    <n v="0.74400000000000011"/>
  </r>
  <r>
    <x v="5"/>
    <d v="2023-11-28T00:00:00"/>
    <n v="2023"/>
    <s v="November"/>
    <x v="2"/>
    <x v="4"/>
    <n v="84"/>
    <n v="97"/>
    <n v="92"/>
    <n v="100"/>
    <n v="85"/>
    <n v="95"/>
    <n v="96"/>
    <n v="94"/>
    <n v="97"/>
    <n v="100"/>
    <n v="0.94"/>
  </r>
  <r>
    <x v="6"/>
    <d v="2023-11-28T00:00:00"/>
    <n v="2023"/>
    <s v="November"/>
    <x v="0"/>
    <x v="0"/>
    <n v="100"/>
    <n v="88"/>
    <n v="94"/>
    <n v="97"/>
    <n v="82"/>
    <n v="82"/>
    <n v="90"/>
    <n v="86"/>
    <n v="94"/>
    <n v="91"/>
    <n v="0.90400000000000003"/>
  </r>
  <r>
    <x v="7"/>
    <d v="2023-11-28T00:00:00"/>
    <n v="2023"/>
    <s v="November"/>
    <x v="1"/>
    <x v="1"/>
    <n v="94"/>
    <n v="95"/>
    <n v="82"/>
    <n v="83"/>
    <n v="100"/>
    <n v="93"/>
    <n v="83"/>
    <n v="90"/>
    <n v="95"/>
    <n v="92"/>
    <n v="0.90700000000000003"/>
  </r>
  <r>
    <x v="8"/>
    <d v="2023-11-28T00:00:00"/>
    <n v="2023"/>
    <s v="November"/>
    <x v="2"/>
    <x v="2"/>
    <n v="95"/>
    <n v="84"/>
    <n v="73"/>
    <n v="65"/>
    <n v="76"/>
    <n v="95"/>
    <n v="92"/>
    <n v="55"/>
    <n v="99"/>
    <n v="55"/>
    <n v="0.78900000000000003"/>
  </r>
  <r>
    <x v="9"/>
    <d v="2023-11-28T00:00:00"/>
    <n v="2023"/>
    <s v="November"/>
    <x v="3"/>
    <x v="3"/>
    <n v="89"/>
    <n v="97"/>
    <n v="93"/>
    <n v="67"/>
    <n v="78"/>
    <n v="100"/>
    <n v="72"/>
    <n v="61"/>
    <n v="98"/>
    <n v="75"/>
    <n v="0.83"/>
  </r>
  <r>
    <x v="10"/>
    <d v="2023-11-28T00:00:00"/>
    <n v="2023"/>
    <s v="November"/>
    <x v="0"/>
    <x v="0"/>
    <n v="100"/>
    <n v="88"/>
    <n v="97"/>
    <n v="92"/>
    <n v="84"/>
    <n v="95"/>
    <n v="85"/>
    <n v="92"/>
    <n v="94"/>
    <n v="100"/>
    <n v="0.92700000000000005"/>
  </r>
  <r>
    <x v="11"/>
    <d v="2023-11-28T00:00:00"/>
    <n v="2023"/>
    <s v="November"/>
    <x v="0"/>
    <x v="0"/>
    <n v="98"/>
    <n v="90"/>
    <n v="92"/>
    <n v="80"/>
    <n v="92"/>
    <n v="87"/>
    <n v="81"/>
    <n v="99"/>
    <n v="93"/>
    <n v="83"/>
    <n v="0.89500000000000002"/>
  </r>
  <r>
    <x v="12"/>
    <d v="2023-11-28T00:00:00"/>
    <n v="2023"/>
    <s v="November"/>
    <x v="1"/>
    <x v="1"/>
    <n v="97"/>
    <n v="81"/>
    <n v="89"/>
    <n v="89"/>
    <n v="84"/>
    <n v="89"/>
    <n v="80"/>
    <n v="90"/>
    <n v="89"/>
    <n v="80"/>
    <n v="0.86799999999999999"/>
  </r>
  <r>
    <x v="13"/>
    <d v="2023-11-28T00:00:00"/>
    <n v="2023"/>
    <s v="November"/>
    <x v="0"/>
    <x v="0"/>
    <n v="97"/>
    <n v="80"/>
    <n v="86"/>
    <n v="60"/>
    <n v="88"/>
    <n v="88"/>
    <n v="87"/>
    <n v="68"/>
    <n v="65"/>
    <n v="60"/>
    <n v="0.77900000000000003"/>
  </r>
  <r>
    <x v="14"/>
    <d v="2023-11-28T00:00:00"/>
    <n v="2023"/>
    <s v="November"/>
    <x v="3"/>
    <x v="3"/>
    <n v="93"/>
    <n v="94"/>
    <n v="67"/>
    <n v="67"/>
    <n v="56"/>
    <n v="91"/>
    <n v="78"/>
    <n v="69"/>
    <n v="51"/>
    <n v="70"/>
    <n v="0.73599999999999999"/>
  </r>
  <r>
    <x v="15"/>
    <d v="2023-11-28T00:00:00"/>
    <n v="2023"/>
    <s v="November"/>
    <x v="2"/>
    <x v="4"/>
    <n v="94"/>
    <n v="88"/>
    <n v="81"/>
    <n v="86"/>
    <n v="97"/>
    <n v="96"/>
    <n v="88"/>
    <n v="92"/>
    <n v="92"/>
    <n v="93"/>
    <n v="0.90700000000000003"/>
  </r>
  <r>
    <x v="16"/>
    <d v="2023-11-28T00:00:00"/>
    <n v="2023"/>
    <s v="November"/>
    <x v="0"/>
    <x v="0"/>
    <n v="91"/>
    <n v="91"/>
    <n v="87"/>
    <n v="90"/>
    <n v="93"/>
    <n v="94"/>
    <n v="95"/>
    <n v="80"/>
    <n v="86"/>
    <n v="91"/>
    <n v="0.89800000000000002"/>
  </r>
  <r>
    <x v="17"/>
    <d v="2023-11-28T00:00:00"/>
    <n v="2023"/>
    <s v="November"/>
    <x v="1"/>
    <x v="1"/>
    <n v="84"/>
    <n v="86"/>
    <n v="100"/>
    <n v="95"/>
    <n v="82"/>
    <n v="90"/>
    <n v="90"/>
    <n v="81"/>
    <n v="86"/>
    <n v="99"/>
    <n v="0.89300000000000002"/>
  </r>
  <r>
    <x v="18"/>
    <d v="2023-11-28T00:00:00"/>
    <n v="2023"/>
    <s v="November"/>
    <x v="1"/>
    <x v="1"/>
    <n v="68"/>
    <n v="98"/>
    <n v="56"/>
    <n v="70"/>
    <n v="50"/>
    <n v="61"/>
    <n v="56"/>
    <n v="50"/>
    <n v="93"/>
    <n v="77"/>
    <n v="0.67900000000000005"/>
  </r>
  <r>
    <x v="19"/>
    <d v="2023-11-28T00:00:00"/>
    <n v="2023"/>
    <s v="November"/>
    <x v="3"/>
    <x v="3"/>
    <n v="91"/>
    <n v="56"/>
    <n v="64"/>
    <n v="51"/>
    <n v="86"/>
    <n v="88"/>
    <n v="61"/>
    <n v="65"/>
    <n v="85"/>
    <n v="96"/>
    <n v="0.74299999999999999"/>
  </r>
  <r>
    <x v="20"/>
    <d v="2023-11-28T00:00:00"/>
    <n v="2023"/>
    <s v="November"/>
    <x v="2"/>
    <x v="4"/>
    <n v="84"/>
    <n v="98"/>
    <n v="84"/>
    <n v="99"/>
    <n v="94"/>
    <n v="83"/>
    <n v="92"/>
    <n v="89"/>
    <n v="93"/>
    <n v="90"/>
    <n v="0.90599999999999992"/>
  </r>
  <r>
    <x v="21"/>
    <d v="2023-11-28T00:00:00"/>
    <n v="2023"/>
    <s v="November"/>
    <x v="0"/>
    <x v="0"/>
    <n v="80"/>
    <n v="98"/>
    <n v="94"/>
    <n v="99"/>
    <n v="92"/>
    <n v="93"/>
    <n v="83"/>
    <n v="85"/>
    <n v="100"/>
    <n v="86"/>
    <n v="0.91"/>
  </r>
  <r>
    <x v="22"/>
    <d v="2023-11-28T00:00:00"/>
    <n v="2023"/>
    <s v="November"/>
    <x v="1"/>
    <x v="1"/>
    <n v="92"/>
    <n v="86"/>
    <n v="84"/>
    <n v="83"/>
    <n v="83"/>
    <n v="92"/>
    <n v="95"/>
    <n v="84"/>
    <n v="87"/>
    <n v="80"/>
    <n v="0.86599999999999999"/>
  </r>
  <r>
    <x v="23"/>
    <d v="2023-11-28T00:00:00"/>
    <n v="2023"/>
    <s v="November"/>
    <x v="2"/>
    <x v="2"/>
    <n v="67"/>
    <n v="57"/>
    <n v="62"/>
    <n v="96"/>
    <n v="87"/>
    <n v="50"/>
    <n v="63"/>
    <n v="94"/>
    <n v="59"/>
    <n v="64"/>
    <n v="0.69900000000000007"/>
  </r>
  <r>
    <x v="24"/>
    <d v="2023-11-28T00:00:00"/>
    <n v="2023"/>
    <s v="November"/>
    <x v="3"/>
    <x v="3"/>
    <n v="100"/>
    <n v="96"/>
    <n v="77"/>
    <n v="74"/>
    <n v="77"/>
    <n v="74"/>
    <n v="86"/>
    <n v="66"/>
    <n v="73"/>
    <n v="76"/>
    <n v="0.79900000000000004"/>
  </r>
  <r>
    <x v="25"/>
    <d v="2023-11-28T00:00:00"/>
    <n v="2023"/>
    <s v="November"/>
    <x v="1"/>
    <x v="1"/>
    <n v="82"/>
    <n v="91"/>
    <n v="100"/>
    <n v="96"/>
    <n v="95"/>
    <n v="81"/>
    <n v="84"/>
    <n v="100"/>
    <n v="84"/>
    <n v="83"/>
    <n v="0.89599999999999991"/>
  </r>
  <r>
    <x v="26"/>
    <d v="2023-11-28T00:00:00"/>
    <n v="2023"/>
    <s v="November"/>
    <x v="0"/>
    <x v="0"/>
    <n v="91"/>
    <n v="94"/>
    <n v="81"/>
    <n v="80"/>
    <n v="90"/>
    <n v="98"/>
    <n v="82"/>
    <n v="90"/>
    <n v="85"/>
    <n v="95"/>
    <n v="0.8859999999999999"/>
  </r>
  <r>
    <x v="27"/>
    <d v="2023-11-28T00:00:00"/>
    <n v="2023"/>
    <s v="November"/>
    <x v="1"/>
    <x v="1"/>
    <n v="84"/>
    <n v="92"/>
    <n v="82"/>
    <n v="80"/>
    <n v="87"/>
    <n v="86"/>
    <n v="84"/>
    <n v="93"/>
    <n v="87"/>
    <n v="91"/>
    <n v="0.86599999999999999"/>
  </r>
  <r>
    <x v="28"/>
    <d v="2023-11-28T00:00:00"/>
    <n v="2023"/>
    <s v="November"/>
    <x v="2"/>
    <x v="2"/>
    <n v="69"/>
    <n v="51"/>
    <n v="73"/>
    <n v="80"/>
    <n v="54"/>
    <n v="75"/>
    <n v="82"/>
    <n v="62"/>
    <n v="83"/>
    <n v="66"/>
    <n v="0.69499999999999995"/>
  </r>
  <r>
    <x v="29"/>
    <d v="2023-11-28T00:00:00"/>
    <n v="2023"/>
    <s v="November"/>
    <x v="3"/>
    <x v="3"/>
    <n v="64"/>
    <n v="87"/>
    <n v="80"/>
    <n v="73"/>
    <n v="66"/>
    <n v="61"/>
    <n v="83"/>
    <n v="86"/>
    <n v="67"/>
    <n v="95"/>
    <n v="0.76200000000000001"/>
  </r>
  <r>
    <x v="0"/>
    <d v="2023-11-29T00:00:00"/>
    <n v="2023"/>
    <s v="November"/>
    <x v="0"/>
    <x v="0"/>
    <n v="99"/>
    <n v="83"/>
    <n v="83"/>
    <n v="97"/>
    <n v="91"/>
    <n v="98"/>
    <n v="94"/>
    <n v="92"/>
    <n v="89"/>
    <n v="94"/>
    <n v="0.92"/>
  </r>
  <r>
    <x v="1"/>
    <d v="2023-11-29T00:00:00"/>
    <n v="2023"/>
    <s v="November"/>
    <x v="0"/>
    <x v="0"/>
    <n v="85"/>
    <n v="80"/>
    <n v="98"/>
    <n v="88"/>
    <n v="92"/>
    <n v="93"/>
    <n v="84"/>
    <n v="92"/>
    <n v="98"/>
    <n v="98"/>
    <n v="0.90799999999999992"/>
  </r>
  <r>
    <x v="2"/>
    <d v="2023-11-29T00:00:00"/>
    <n v="2023"/>
    <s v="November"/>
    <x v="1"/>
    <x v="1"/>
    <n v="92"/>
    <n v="81"/>
    <n v="96"/>
    <n v="93"/>
    <n v="94"/>
    <n v="99"/>
    <n v="82"/>
    <n v="95"/>
    <n v="85"/>
    <n v="85"/>
    <n v="0.90200000000000002"/>
  </r>
  <r>
    <x v="3"/>
    <d v="2023-11-29T00:00:00"/>
    <n v="2023"/>
    <s v="November"/>
    <x v="2"/>
    <x v="2"/>
    <n v="50"/>
    <n v="84"/>
    <n v="96"/>
    <n v="67"/>
    <n v="59"/>
    <n v="59"/>
    <n v="63"/>
    <n v="68"/>
    <n v="74"/>
    <n v="82"/>
    <n v="0.70200000000000007"/>
  </r>
  <r>
    <x v="4"/>
    <d v="2023-11-29T00:00:00"/>
    <n v="2023"/>
    <s v="November"/>
    <x v="3"/>
    <x v="3"/>
    <n v="54"/>
    <n v="67"/>
    <n v="76"/>
    <n v="82"/>
    <n v="93"/>
    <n v="61"/>
    <n v="76"/>
    <n v="74"/>
    <n v="93"/>
    <n v="93"/>
    <n v="0.76900000000000002"/>
  </r>
  <r>
    <x v="5"/>
    <d v="2023-11-29T00:00:00"/>
    <n v="2023"/>
    <s v="November"/>
    <x v="2"/>
    <x v="4"/>
    <n v="97"/>
    <n v="99"/>
    <n v="93"/>
    <n v="100"/>
    <n v="83"/>
    <n v="96"/>
    <n v="100"/>
    <n v="92"/>
    <n v="85"/>
    <n v="90"/>
    <n v="0.93500000000000005"/>
  </r>
  <r>
    <x v="6"/>
    <d v="2023-11-29T00:00:00"/>
    <n v="2023"/>
    <s v="November"/>
    <x v="0"/>
    <x v="0"/>
    <n v="92"/>
    <n v="91"/>
    <n v="86"/>
    <n v="87"/>
    <n v="84"/>
    <n v="80"/>
    <n v="88"/>
    <n v="92"/>
    <n v="84"/>
    <n v="80"/>
    <n v="0.8640000000000001"/>
  </r>
  <r>
    <x v="7"/>
    <d v="2023-11-29T00:00:00"/>
    <n v="2023"/>
    <s v="November"/>
    <x v="1"/>
    <x v="1"/>
    <n v="91"/>
    <n v="83"/>
    <n v="83"/>
    <n v="86"/>
    <n v="96"/>
    <n v="91"/>
    <n v="99"/>
    <n v="85"/>
    <n v="88"/>
    <n v="90"/>
    <n v="0.89200000000000002"/>
  </r>
  <r>
    <x v="8"/>
    <d v="2023-11-29T00:00:00"/>
    <n v="2023"/>
    <s v="November"/>
    <x v="2"/>
    <x v="2"/>
    <n v="76"/>
    <n v="80"/>
    <n v="54"/>
    <n v="56"/>
    <n v="96"/>
    <n v="75"/>
    <n v="79"/>
    <n v="95"/>
    <n v="75"/>
    <n v="64"/>
    <n v="0.75"/>
  </r>
  <r>
    <x v="9"/>
    <d v="2023-11-29T00:00:00"/>
    <n v="2023"/>
    <s v="November"/>
    <x v="3"/>
    <x v="3"/>
    <n v="71"/>
    <n v="76"/>
    <n v="89"/>
    <n v="89"/>
    <n v="86"/>
    <n v="90"/>
    <n v="74"/>
    <n v="80"/>
    <n v="73"/>
    <n v="61"/>
    <n v="0.78900000000000003"/>
  </r>
  <r>
    <x v="10"/>
    <d v="2023-11-29T00:00:00"/>
    <n v="2023"/>
    <s v="November"/>
    <x v="0"/>
    <x v="0"/>
    <n v="80"/>
    <n v="93"/>
    <n v="86"/>
    <n v="84"/>
    <n v="90"/>
    <n v="87"/>
    <n v="99"/>
    <n v="100"/>
    <n v="87"/>
    <n v="86"/>
    <n v="0.89200000000000002"/>
  </r>
  <r>
    <x v="11"/>
    <d v="2023-11-29T00:00:00"/>
    <n v="2023"/>
    <s v="November"/>
    <x v="0"/>
    <x v="0"/>
    <n v="92"/>
    <n v="90"/>
    <n v="81"/>
    <n v="99"/>
    <n v="96"/>
    <n v="91"/>
    <n v="94"/>
    <n v="93"/>
    <n v="82"/>
    <n v="99"/>
    <n v="0.91700000000000004"/>
  </r>
  <r>
    <x v="12"/>
    <d v="2023-11-29T00:00:00"/>
    <n v="2023"/>
    <s v="November"/>
    <x v="1"/>
    <x v="1"/>
    <n v="99"/>
    <n v="89"/>
    <n v="96"/>
    <n v="87"/>
    <n v="96"/>
    <n v="97"/>
    <n v="82"/>
    <n v="89"/>
    <n v="81"/>
    <n v="94"/>
    <n v="0.91"/>
  </r>
  <r>
    <x v="13"/>
    <d v="2023-11-29T00:00:00"/>
    <n v="2023"/>
    <s v="November"/>
    <x v="0"/>
    <x v="0"/>
    <n v="62"/>
    <n v="86"/>
    <n v="58"/>
    <n v="90"/>
    <n v="84"/>
    <n v="75"/>
    <n v="64"/>
    <n v="52"/>
    <n v="76"/>
    <n v="81"/>
    <n v="0.72799999999999998"/>
  </r>
  <r>
    <x v="14"/>
    <d v="2023-11-29T00:00:00"/>
    <n v="2023"/>
    <s v="November"/>
    <x v="3"/>
    <x v="3"/>
    <n v="50"/>
    <n v="53"/>
    <n v="51"/>
    <n v="93"/>
    <n v="71"/>
    <n v="87"/>
    <n v="87"/>
    <n v="94"/>
    <n v="62"/>
    <n v="70"/>
    <n v="0.71799999999999997"/>
  </r>
  <r>
    <x v="15"/>
    <d v="2023-11-29T00:00:00"/>
    <n v="2023"/>
    <s v="November"/>
    <x v="2"/>
    <x v="4"/>
    <n v="96"/>
    <n v="91"/>
    <n v="95"/>
    <n v="95"/>
    <n v="92"/>
    <n v="81"/>
    <n v="83"/>
    <n v="97"/>
    <n v="86"/>
    <n v="94"/>
    <n v="0.91"/>
  </r>
  <r>
    <x v="16"/>
    <d v="2023-11-29T00:00:00"/>
    <n v="2023"/>
    <s v="November"/>
    <x v="0"/>
    <x v="0"/>
    <n v="93"/>
    <n v="100"/>
    <n v="90"/>
    <n v="88"/>
    <n v="84"/>
    <n v="81"/>
    <n v="81"/>
    <n v="95"/>
    <n v="100"/>
    <n v="90"/>
    <n v="0.90200000000000002"/>
  </r>
  <r>
    <x v="17"/>
    <d v="2023-11-29T00:00:00"/>
    <n v="2023"/>
    <s v="November"/>
    <x v="1"/>
    <x v="1"/>
    <n v="94"/>
    <n v="99"/>
    <n v="96"/>
    <n v="82"/>
    <n v="93"/>
    <n v="97"/>
    <n v="92"/>
    <n v="99"/>
    <n v="81"/>
    <n v="86"/>
    <n v="0.91900000000000004"/>
  </r>
  <r>
    <x v="18"/>
    <d v="2023-11-29T00:00:00"/>
    <n v="2023"/>
    <s v="November"/>
    <x v="1"/>
    <x v="1"/>
    <n v="68"/>
    <n v="82"/>
    <n v="62"/>
    <n v="77"/>
    <n v="52"/>
    <n v="87"/>
    <n v="92"/>
    <n v="54"/>
    <n v="74"/>
    <n v="59"/>
    <n v="0.70700000000000007"/>
  </r>
  <r>
    <x v="19"/>
    <d v="2023-11-29T00:00:00"/>
    <n v="2023"/>
    <s v="November"/>
    <x v="3"/>
    <x v="3"/>
    <n v="100"/>
    <n v="74"/>
    <n v="81"/>
    <n v="65"/>
    <n v="58"/>
    <n v="50"/>
    <n v="72"/>
    <n v="82"/>
    <n v="78"/>
    <n v="70"/>
    <n v="0.73"/>
  </r>
  <r>
    <x v="20"/>
    <d v="2023-11-29T00:00:00"/>
    <n v="2023"/>
    <s v="November"/>
    <x v="2"/>
    <x v="4"/>
    <n v="82"/>
    <n v="83"/>
    <n v="93"/>
    <n v="100"/>
    <n v="93"/>
    <n v="92"/>
    <n v="84"/>
    <n v="85"/>
    <n v="86"/>
    <n v="92"/>
    <n v="0.89"/>
  </r>
  <r>
    <x v="21"/>
    <d v="2023-11-29T00:00:00"/>
    <n v="2023"/>
    <s v="November"/>
    <x v="0"/>
    <x v="0"/>
    <n v="98"/>
    <n v="95"/>
    <n v="96"/>
    <n v="85"/>
    <n v="80"/>
    <n v="81"/>
    <n v="91"/>
    <n v="97"/>
    <n v="85"/>
    <n v="100"/>
    <n v="0.90799999999999992"/>
  </r>
  <r>
    <x v="22"/>
    <d v="2023-11-29T00:00:00"/>
    <n v="2023"/>
    <s v="November"/>
    <x v="1"/>
    <x v="1"/>
    <n v="83"/>
    <n v="91"/>
    <n v="91"/>
    <n v="83"/>
    <n v="83"/>
    <n v="87"/>
    <n v="95"/>
    <n v="85"/>
    <n v="87"/>
    <n v="81"/>
    <n v="0.86599999999999999"/>
  </r>
  <r>
    <x v="23"/>
    <d v="2023-11-29T00:00:00"/>
    <n v="2023"/>
    <s v="November"/>
    <x v="2"/>
    <x v="2"/>
    <n v="71"/>
    <n v="97"/>
    <n v="82"/>
    <n v="92"/>
    <n v="87"/>
    <n v="92"/>
    <n v="89"/>
    <n v="62"/>
    <n v="98"/>
    <n v="78"/>
    <n v="0.84799999999999998"/>
  </r>
  <r>
    <x v="24"/>
    <d v="2023-11-29T00:00:00"/>
    <n v="2023"/>
    <s v="November"/>
    <x v="3"/>
    <x v="3"/>
    <n v="76"/>
    <n v="75"/>
    <n v="64"/>
    <n v="72"/>
    <n v="52"/>
    <n v="99"/>
    <n v="66"/>
    <n v="60"/>
    <n v="83"/>
    <n v="67"/>
    <n v="0.71400000000000008"/>
  </r>
  <r>
    <x v="25"/>
    <d v="2023-11-29T00:00:00"/>
    <n v="2023"/>
    <s v="November"/>
    <x v="1"/>
    <x v="1"/>
    <n v="81"/>
    <n v="96"/>
    <n v="97"/>
    <n v="90"/>
    <n v="85"/>
    <n v="94"/>
    <n v="86"/>
    <n v="87"/>
    <n v="82"/>
    <n v="85"/>
    <n v="0.88300000000000001"/>
  </r>
  <r>
    <x v="26"/>
    <d v="2023-11-29T00:00:00"/>
    <n v="2023"/>
    <s v="November"/>
    <x v="0"/>
    <x v="0"/>
    <n v="82"/>
    <n v="80"/>
    <n v="91"/>
    <n v="85"/>
    <n v="89"/>
    <n v="80"/>
    <n v="86"/>
    <n v="100"/>
    <n v="100"/>
    <n v="88"/>
    <n v="0.88099999999999989"/>
  </r>
  <r>
    <x v="27"/>
    <d v="2023-11-29T00:00:00"/>
    <n v="2023"/>
    <s v="November"/>
    <x v="1"/>
    <x v="1"/>
    <n v="86"/>
    <n v="91"/>
    <n v="96"/>
    <n v="99"/>
    <n v="100"/>
    <n v="91"/>
    <n v="80"/>
    <n v="97"/>
    <n v="96"/>
    <n v="85"/>
    <n v="0.92099999999999993"/>
  </r>
  <r>
    <x v="28"/>
    <d v="2023-11-29T00:00:00"/>
    <n v="2023"/>
    <s v="November"/>
    <x v="2"/>
    <x v="2"/>
    <n v="88"/>
    <n v="61"/>
    <n v="67"/>
    <n v="85"/>
    <n v="58"/>
    <n v="52"/>
    <n v="65"/>
    <n v="100"/>
    <n v="78"/>
    <n v="73"/>
    <n v="0.72699999999999998"/>
  </r>
  <r>
    <x v="29"/>
    <d v="2023-11-29T00:00:00"/>
    <n v="2023"/>
    <s v="November"/>
    <x v="3"/>
    <x v="3"/>
    <n v="64"/>
    <n v="74"/>
    <n v="67"/>
    <n v="84"/>
    <n v="78"/>
    <n v="67"/>
    <n v="71"/>
    <n v="95"/>
    <n v="53"/>
    <n v="71"/>
    <n v="0.72400000000000009"/>
  </r>
  <r>
    <x v="0"/>
    <d v="2023-11-30T00:00:00"/>
    <n v="2023"/>
    <s v="November"/>
    <x v="0"/>
    <x v="0"/>
    <n v="87"/>
    <n v="90"/>
    <n v="86"/>
    <n v="95"/>
    <n v="84"/>
    <n v="86"/>
    <n v="95"/>
    <n v="94"/>
    <n v="96"/>
    <n v="89"/>
    <n v="0.90200000000000002"/>
  </r>
  <r>
    <x v="1"/>
    <d v="2023-11-30T00:00:00"/>
    <n v="2023"/>
    <s v="November"/>
    <x v="0"/>
    <x v="0"/>
    <n v="85"/>
    <n v="97"/>
    <n v="82"/>
    <n v="100"/>
    <n v="100"/>
    <n v="92"/>
    <n v="81"/>
    <n v="97"/>
    <n v="89"/>
    <n v="82"/>
    <n v="0.90500000000000003"/>
  </r>
  <r>
    <x v="2"/>
    <d v="2023-11-30T00:00:00"/>
    <n v="2023"/>
    <s v="November"/>
    <x v="1"/>
    <x v="1"/>
    <n v="81"/>
    <n v="97"/>
    <n v="83"/>
    <n v="97"/>
    <n v="88"/>
    <n v="94"/>
    <n v="87"/>
    <n v="94"/>
    <n v="90"/>
    <n v="93"/>
    <n v="0.90400000000000003"/>
  </r>
  <r>
    <x v="3"/>
    <d v="2023-11-30T00:00:00"/>
    <n v="2023"/>
    <s v="November"/>
    <x v="2"/>
    <x v="2"/>
    <n v="55"/>
    <n v="72"/>
    <n v="74"/>
    <n v="57"/>
    <n v="77"/>
    <n v="74"/>
    <n v="63"/>
    <n v="64"/>
    <n v="58"/>
    <n v="73"/>
    <n v="0.66700000000000004"/>
  </r>
  <r>
    <x v="4"/>
    <d v="2023-11-30T00:00:00"/>
    <n v="2023"/>
    <s v="November"/>
    <x v="3"/>
    <x v="3"/>
    <n v="98"/>
    <n v="51"/>
    <n v="50"/>
    <n v="93"/>
    <n v="84"/>
    <n v="80"/>
    <n v="68"/>
    <n v="99"/>
    <n v="76"/>
    <n v="58"/>
    <n v="0.75700000000000001"/>
  </r>
  <r>
    <x v="5"/>
    <d v="2023-11-30T00:00:00"/>
    <n v="2023"/>
    <s v="November"/>
    <x v="2"/>
    <x v="4"/>
    <n v="84"/>
    <n v="96"/>
    <n v="85"/>
    <n v="100"/>
    <n v="95"/>
    <n v="86"/>
    <n v="84"/>
    <n v="82"/>
    <n v="96"/>
    <n v="99"/>
    <n v="0.90700000000000003"/>
  </r>
  <r>
    <x v="6"/>
    <d v="2023-11-30T00:00:00"/>
    <n v="2023"/>
    <s v="November"/>
    <x v="0"/>
    <x v="0"/>
    <n v="100"/>
    <n v="85"/>
    <n v="100"/>
    <n v="84"/>
    <n v="89"/>
    <n v="81"/>
    <n v="80"/>
    <n v="87"/>
    <n v="82"/>
    <n v="85"/>
    <n v="0.873"/>
  </r>
  <r>
    <x v="7"/>
    <d v="2023-11-30T00:00:00"/>
    <n v="2023"/>
    <s v="November"/>
    <x v="1"/>
    <x v="1"/>
    <n v="82"/>
    <n v="91"/>
    <n v="88"/>
    <n v="95"/>
    <n v="96"/>
    <n v="98"/>
    <n v="85"/>
    <n v="91"/>
    <n v="93"/>
    <n v="94"/>
    <n v="0.91299999999999992"/>
  </r>
  <r>
    <x v="8"/>
    <d v="2023-11-30T00:00:00"/>
    <n v="2023"/>
    <s v="November"/>
    <x v="2"/>
    <x v="2"/>
    <n v="95"/>
    <n v="60"/>
    <n v="53"/>
    <n v="75"/>
    <n v="60"/>
    <n v="66"/>
    <n v="97"/>
    <n v="96"/>
    <n v="57"/>
    <n v="65"/>
    <n v="0.72400000000000009"/>
  </r>
  <r>
    <x v="9"/>
    <d v="2023-11-30T00:00:00"/>
    <n v="2023"/>
    <s v="November"/>
    <x v="3"/>
    <x v="3"/>
    <n v="85"/>
    <n v="77"/>
    <n v="66"/>
    <n v="86"/>
    <n v="93"/>
    <n v="58"/>
    <n v="90"/>
    <n v="86"/>
    <n v="76"/>
    <n v="79"/>
    <n v="0.79599999999999993"/>
  </r>
  <r>
    <x v="10"/>
    <d v="2023-11-30T00:00:00"/>
    <n v="2023"/>
    <s v="November"/>
    <x v="0"/>
    <x v="0"/>
    <n v="91"/>
    <n v="96"/>
    <n v="92"/>
    <n v="96"/>
    <n v="81"/>
    <n v="98"/>
    <n v="98"/>
    <n v="82"/>
    <n v="83"/>
    <n v="91"/>
    <n v="0.90799999999999992"/>
  </r>
  <r>
    <x v="11"/>
    <d v="2023-11-30T00:00:00"/>
    <n v="2023"/>
    <s v="November"/>
    <x v="0"/>
    <x v="0"/>
    <n v="83"/>
    <n v="100"/>
    <n v="99"/>
    <n v="80"/>
    <n v="83"/>
    <n v="85"/>
    <n v="96"/>
    <n v="99"/>
    <n v="90"/>
    <n v="91"/>
    <n v="0.90599999999999992"/>
  </r>
  <r>
    <x v="12"/>
    <d v="2023-11-30T00:00:00"/>
    <n v="2023"/>
    <s v="November"/>
    <x v="1"/>
    <x v="1"/>
    <n v="92"/>
    <n v="100"/>
    <n v="97"/>
    <n v="87"/>
    <n v="94"/>
    <n v="88"/>
    <n v="80"/>
    <n v="89"/>
    <n v="88"/>
    <n v="98"/>
    <n v="0.91299999999999992"/>
  </r>
  <r>
    <x v="13"/>
    <d v="2023-11-30T00:00:00"/>
    <n v="2023"/>
    <s v="November"/>
    <x v="0"/>
    <x v="0"/>
    <n v="90"/>
    <n v="69"/>
    <n v="60"/>
    <n v="73"/>
    <n v="79"/>
    <n v="54"/>
    <n v="89"/>
    <n v="88"/>
    <n v="65"/>
    <n v="90"/>
    <n v="0.75700000000000001"/>
  </r>
  <r>
    <x v="14"/>
    <d v="2023-11-30T00:00:00"/>
    <n v="2023"/>
    <s v="November"/>
    <x v="3"/>
    <x v="3"/>
    <n v="58"/>
    <n v="91"/>
    <n v="92"/>
    <n v="57"/>
    <n v="76"/>
    <n v="85"/>
    <n v="64"/>
    <n v="91"/>
    <n v="71"/>
    <n v="70"/>
    <n v="0.755"/>
  </r>
  <r>
    <x v="15"/>
    <d v="2023-11-30T00:00:00"/>
    <n v="2023"/>
    <s v="November"/>
    <x v="2"/>
    <x v="4"/>
    <n v="95"/>
    <n v="90"/>
    <n v="99"/>
    <n v="91"/>
    <n v="90"/>
    <n v="100"/>
    <n v="88"/>
    <n v="96"/>
    <n v="80"/>
    <n v="95"/>
    <n v="0.92400000000000004"/>
  </r>
  <r>
    <x v="16"/>
    <d v="2023-11-30T00:00:00"/>
    <n v="2023"/>
    <s v="November"/>
    <x v="0"/>
    <x v="0"/>
    <n v="86"/>
    <n v="91"/>
    <n v="82"/>
    <n v="92"/>
    <n v="97"/>
    <n v="81"/>
    <n v="98"/>
    <n v="90"/>
    <n v="100"/>
    <n v="91"/>
    <n v="0.90799999999999992"/>
  </r>
  <r>
    <x v="17"/>
    <d v="2023-11-30T00:00:00"/>
    <n v="2023"/>
    <s v="November"/>
    <x v="1"/>
    <x v="1"/>
    <n v="83"/>
    <n v="85"/>
    <n v="86"/>
    <n v="85"/>
    <n v="86"/>
    <n v="88"/>
    <n v="83"/>
    <n v="98"/>
    <n v="97"/>
    <n v="87"/>
    <n v="0.878"/>
  </r>
  <r>
    <x v="18"/>
    <d v="2023-11-30T00:00:00"/>
    <n v="2023"/>
    <s v="November"/>
    <x v="1"/>
    <x v="1"/>
    <n v="79"/>
    <n v="92"/>
    <n v="92"/>
    <n v="60"/>
    <n v="84"/>
    <n v="51"/>
    <n v="82"/>
    <n v="99"/>
    <n v="61"/>
    <n v="58"/>
    <n v="0.75800000000000001"/>
  </r>
  <r>
    <x v="19"/>
    <d v="2023-11-30T00:00:00"/>
    <n v="2023"/>
    <s v="November"/>
    <x v="3"/>
    <x v="3"/>
    <n v="92"/>
    <n v="81"/>
    <n v="56"/>
    <n v="69"/>
    <n v="54"/>
    <n v="54"/>
    <n v="65"/>
    <n v="88"/>
    <n v="87"/>
    <n v="56"/>
    <n v="0.70200000000000007"/>
  </r>
  <r>
    <x v="20"/>
    <d v="2023-11-30T00:00:00"/>
    <n v="2023"/>
    <s v="November"/>
    <x v="2"/>
    <x v="4"/>
    <n v="97"/>
    <n v="95"/>
    <n v="95"/>
    <n v="86"/>
    <n v="90"/>
    <n v="84"/>
    <n v="99"/>
    <n v="89"/>
    <n v="82"/>
    <n v="98"/>
    <n v="0.91500000000000004"/>
  </r>
  <r>
    <x v="21"/>
    <d v="2023-11-30T00:00:00"/>
    <n v="2023"/>
    <s v="November"/>
    <x v="0"/>
    <x v="0"/>
    <n v="82"/>
    <n v="89"/>
    <n v="90"/>
    <n v="88"/>
    <n v="91"/>
    <n v="83"/>
    <n v="92"/>
    <n v="100"/>
    <n v="81"/>
    <n v="80"/>
    <n v="0.87599999999999989"/>
  </r>
  <r>
    <x v="22"/>
    <d v="2023-11-30T00:00:00"/>
    <n v="2023"/>
    <s v="November"/>
    <x v="1"/>
    <x v="1"/>
    <n v="92"/>
    <n v="99"/>
    <n v="81"/>
    <n v="91"/>
    <n v="87"/>
    <n v="85"/>
    <n v="99"/>
    <n v="98"/>
    <n v="98"/>
    <n v="91"/>
    <n v="0.92099999999999993"/>
  </r>
  <r>
    <x v="23"/>
    <d v="2023-11-30T00:00:00"/>
    <n v="2023"/>
    <s v="November"/>
    <x v="2"/>
    <x v="2"/>
    <n v="65"/>
    <n v="80"/>
    <n v="65"/>
    <n v="73"/>
    <n v="52"/>
    <n v="98"/>
    <n v="76"/>
    <n v="80"/>
    <n v="81"/>
    <n v="77"/>
    <n v="0.747"/>
  </r>
  <r>
    <x v="24"/>
    <d v="2023-11-30T00:00:00"/>
    <n v="2023"/>
    <s v="November"/>
    <x v="3"/>
    <x v="3"/>
    <n v="93"/>
    <n v="73"/>
    <n v="50"/>
    <n v="93"/>
    <n v="53"/>
    <n v="68"/>
    <n v="91"/>
    <n v="50"/>
    <n v="70"/>
    <n v="86"/>
    <n v="0.72699999999999998"/>
  </r>
  <r>
    <x v="25"/>
    <d v="2023-11-30T00:00:00"/>
    <n v="2023"/>
    <s v="November"/>
    <x v="1"/>
    <x v="1"/>
    <n v="81"/>
    <n v="94"/>
    <n v="100"/>
    <n v="92"/>
    <n v="97"/>
    <n v="96"/>
    <n v="95"/>
    <n v="94"/>
    <n v="97"/>
    <n v="82"/>
    <n v="0.92799999999999994"/>
  </r>
  <r>
    <x v="26"/>
    <d v="2023-11-30T00:00:00"/>
    <n v="2023"/>
    <s v="November"/>
    <x v="0"/>
    <x v="0"/>
    <n v="82"/>
    <n v="92"/>
    <n v="96"/>
    <n v="80"/>
    <n v="99"/>
    <n v="86"/>
    <n v="80"/>
    <n v="81"/>
    <n v="84"/>
    <n v="98"/>
    <n v="0.878"/>
  </r>
  <r>
    <x v="27"/>
    <d v="2023-11-30T00:00:00"/>
    <n v="2023"/>
    <s v="November"/>
    <x v="1"/>
    <x v="1"/>
    <n v="98"/>
    <n v="89"/>
    <n v="80"/>
    <n v="83"/>
    <n v="91"/>
    <n v="85"/>
    <n v="82"/>
    <n v="97"/>
    <n v="80"/>
    <n v="81"/>
    <n v="0.86599999999999999"/>
  </r>
  <r>
    <x v="28"/>
    <d v="2023-11-30T00:00:00"/>
    <n v="2023"/>
    <s v="November"/>
    <x v="2"/>
    <x v="2"/>
    <n v="81"/>
    <n v="75"/>
    <n v="92"/>
    <n v="78"/>
    <n v="82"/>
    <n v="69"/>
    <n v="99"/>
    <n v="83"/>
    <n v="60"/>
    <n v="67"/>
    <n v="0.78599999999999992"/>
  </r>
  <r>
    <x v="29"/>
    <d v="2023-11-30T00:00:00"/>
    <n v="2023"/>
    <s v="November"/>
    <x v="3"/>
    <x v="3"/>
    <n v="69"/>
    <n v="56"/>
    <n v="53"/>
    <n v="97"/>
    <n v="52"/>
    <n v="100"/>
    <n v="95"/>
    <n v="82"/>
    <n v="85"/>
    <n v="66"/>
    <n v="0.75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8">
  <r>
    <x v="0"/>
    <x v="0"/>
    <x v="0"/>
    <x v="0"/>
    <n v="89"/>
    <n v="53"/>
    <n v="0.5955056179775281"/>
  </r>
  <r>
    <x v="1"/>
    <x v="0"/>
    <x v="0"/>
    <x v="0"/>
    <n v="65"/>
    <n v="77"/>
    <n v="1.1846153846153846"/>
  </r>
  <r>
    <x v="2"/>
    <x v="1"/>
    <x v="1"/>
    <x v="0"/>
    <n v="60"/>
    <n v="0"/>
    <n v="0"/>
  </r>
  <r>
    <x v="3"/>
    <x v="2"/>
    <x v="2"/>
    <x v="0"/>
    <n v="55"/>
    <n v="73"/>
    <n v="1.3272727272727274"/>
  </r>
  <r>
    <x v="4"/>
    <x v="3"/>
    <x v="3"/>
    <x v="0"/>
    <n v="89"/>
    <n v="79"/>
    <n v="0.88764044943820219"/>
  </r>
  <r>
    <x v="5"/>
    <x v="2"/>
    <x v="4"/>
    <x v="0"/>
    <n v="50"/>
    <n v="0"/>
    <n v="0"/>
  </r>
  <r>
    <x v="6"/>
    <x v="0"/>
    <x v="0"/>
    <x v="0"/>
    <n v="92"/>
    <n v="52"/>
    <n v="0.56521739130434778"/>
  </r>
  <r>
    <x v="7"/>
    <x v="1"/>
    <x v="1"/>
    <x v="0"/>
    <n v="97"/>
    <n v="0"/>
    <n v="0"/>
  </r>
  <r>
    <x v="8"/>
    <x v="2"/>
    <x v="2"/>
    <x v="0"/>
    <n v="59"/>
    <n v="43"/>
    <n v="0.72881355932203384"/>
  </r>
  <r>
    <x v="9"/>
    <x v="3"/>
    <x v="3"/>
    <x v="0"/>
    <n v="67"/>
    <n v="67"/>
    <n v="1"/>
  </r>
  <r>
    <x v="10"/>
    <x v="0"/>
    <x v="0"/>
    <x v="0"/>
    <n v="78"/>
    <n v="104"/>
    <n v="1.3333333333333333"/>
  </r>
  <r>
    <x v="11"/>
    <x v="0"/>
    <x v="0"/>
    <x v="0"/>
    <n v="88"/>
    <n v="39"/>
    <n v="0.44318181818181818"/>
  </r>
  <r>
    <x v="12"/>
    <x v="1"/>
    <x v="1"/>
    <x v="0"/>
    <n v="83"/>
    <n v="11"/>
    <n v="0.13253012048192772"/>
  </r>
  <r>
    <x v="13"/>
    <x v="0"/>
    <x v="0"/>
    <x v="0"/>
    <n v="55"/>
    <n v="13"/>
    <n v="0.23636363636363636"/>
  </r>
  <r>
    <x v="14"/>
    <x v="3"/>
    <x v="3"/>
    <x v="0"/>
    <n v="64"/>
    <n v="0"/>
    <n v="0"/>
  </r>
  <r>
    <x v="15"/>
    <x v="2"/>
    <x v="4"/>
    <x v="0"/>
    <n v="58"/>
    <n v="93"/>
    <n v="1.603448275862069"/>
  </r>
  <r>
    <x v="16"/>
    <x v="0"/>
    <x v="0"/>
    <x v="0"/>
    <n v="59"/>
    <n v="114"/>
    <n v="1.9322033898305084"/>
  </r>
  <r>
    <x v="17"/>
    <x v="1"/>
    <x v="1"/>
    <x v="0"/>
    <n v="67"/>
    <n v="50"/>
    <n v="0.74626865671641796"/>
  </r>
  <r>
    <x v="18"/>
    <x v="1"/>
    <x v="1"/>
    <x v="0"/>
    <n v="79"/>
    <n v="35"/>
    <n v="0.44303797468354428"/>
  </r>
  <r>
    <x v="19"/>
    <x v="2"/>
    <x v="4"/>
    <x v="0"/>
    <n v="87"/>
    <n v="106"/>
    <n v="1.2183908045977012"/>
  </r>
  <r>
    <x v="20"/>
    <x v="0"/>
    <x v="0"/>
    <x v="0"/>
    <n v="67"/>
    <n v="56"/>
    <n v="0.83582089552238803"/>
  </r>
  <r>
    <x v="21"/>
    <x v="1"/>
    <x v="1"/>
    <x v="0"/>
    <n v="77"/>
    <n v="83"/>
    <n v="1.0779220779220779"/>
  </r>
  <r>
    <x v="22"/>
    <x v="2"/>
    <x v="2"/>
    <x v="0"/>
    <n v="79"/>
    <n v="0"/>
    <n v="0"/>
  </r>
  <r>
    <x v="23"/>
    <x v="3"/>
    <x v="3"/>
    <x v="0"/>
    <n v="65"/>
    <n v="21"/>
    <n v="0.32307692307692309"/>
  </r>
  <r>
    <x v="24"/>
    <x v="1"/>
    <x v="1"/>
    <x v="0"/>
    <n v="82"/>
    <n v="47"/>
    <n v="0.57317073170731703"/>
  </r>
  <r>
    <x v="25"/>
    <x v="0"/>
    <x v="0"/>
    <x v="0"/>
    <n v="51"/>
    <n v="86"/>
    <n v="1.6862745098039216"/>
  </r>
  <r>
    <x v="26"/>
    <x v="1"/>
    <x v="1"/>
    <x v="0"/>
    <n v="100"/>
    <n v="94"/>
    <n v="0.94"/>
  </r>
  <r>
    <x v="27"/>
    <x v="2"/>
    <x v="2"/>
    <x v="0"/>
    <n v="60"/>
    <n v="0"/>
    <n v="0"/>
  </r>
  <r>
    <x v="28"/>
    <x v="3"/>
    <x v="3"/>
    <x v="0"/>
    <n v="62"/>
    <n v="114"/>
    <n v="1.8387096774193548"/>
  </r>
  <r>
    <x v="0"/>
    <x v="0"/>
    <x v="0"/>
    <x v="1"/>
    <n v="62"/>
    <n v="87"/>
    <n v="1.403225806451613"/>
  </r>
  <r>
    <x v="1"/>
    <x v="0"/>
    <x v="0"/>
    <x v="1"/>
    <n v="51"/>
    <n v="17"/>
    <n v="0.33333333333333331"/>
  </r>
  <r>
    <x v="2"/>
    <x v="1"/>
    <x v="1"/>
    <x v="1"/>
    <n v="92"/>
    <n v="0"/>
    <n v="0"/>
  </r>
  <r>
    <x v="3"/>
    <x v="2"/>
    <x v="2"/>
    <x v="1"/>
    <n v="64"/>
    <n v="106"/>
    <n v="1.65625"/>
  </r>
  <r>
    <x v="5"/>
    <x v="2"/>
    <x v="4"/>
    <x v="1"/>
    <n v="71"/>
    <n v="61"/>
    <n v="0.85915492957746475"/>
  </r>
  <r>
    <x v="6"/>
    <x v="0"/>
    <x v="0"/>
    <x v="1"/>
    <n v="55"/>
    <n v="48"/>
    <n v="0.87272727272727268"/>
  </r>
  <r>
    <x v="7"/>
    <x v="1"/>
    <x v="1"/>
    <x v="1"/>
    <n v="62"/>
    <n v="112"/>
    <n v="1.8064516129032258"/>
  </r>
  <r>
    <x v="8"/>
    <x v="2"/>
    <x v="2"/>
    <x v="1"/>
    <n v="79"/>
    <n v="33"/>
    <n v="0.41772151898734178"/>
  </r>
  <r>
    <x v="9"/>
    <x v="3"/>
    <x v="3"/>
    <x v="1"/>
    <n v="87"/>
    <n v="0"/>
    <n v="0"/>
  </r>
  <r>
    <x v="10"/>
    <x v="0"/>
    <x v="0"/>
    <x v="1"/>
    <n v="53"/>
    <n v="118"/>
    <n v="2.2264150943396226"/>
  </r>
  <r>
    <x v="11"/>
    <x v="0"/>
    <x v="0"/>
    <x v="1"/>
    <n v="72"/>
    <n v="110"/>
    <n v="1.5277777777777777"/>
  </r>
  <r>
    <x v="13"/>
    <x v="0"/>
    <x v="0"/>
    <x v="1"/>
    <n v="70"/>
    <n v="121"/>
    <n v="1.7285714285714286"/>
  </r>
  <r>
    <x v="14"/>
    <x v="3"/>
    <x v="3"/>
    <x v="1"/>
    <n v="95"/>
    <n v="111"/>
    <n v="1.168421052631579"/>
  </r>
  <r>
    <x v="15"/>
    <x v="2"/>
    <x v="4"/>
    <x v="1"/>
    <n v="73"/>
    <n v="13"/>
    <n v="0.17808219178082191"/>
  </r>
  <r>
    <x v="16"/>
    <x v="0"/>
    <x v="0"/>
    <x v="1"/>
    <n v="73"/>
    <n v="39"/>
    <n v="0.53424657534246578"/>
  </r>
  <r>
    <x v="17"/>
    <x v="1"/>
    <x v="1"/>
    <x v="1"/>
    <n v="88"/>
    <n v="53"/>
    <n v="0.60227272727272729"/>
  </r>
  <r>
    <x v="29"/>
    <x v="3"/>
    <x v="3"/>
    <x v="1"/>
    <n v="61"/>
    <n v="94"/>
    <n v="1.540983606557377"/>
  </r>
  <r>
    <x v="19"/>
    <x v="2"/>
    <x v="4"/>
    <x v="1"/>
    <n v="90"/>
    <n v="11"/>
    <n v="0.12222222222222222"/>
  </r>
  <r>
    <x v="20"/>
    <x v="0"/>
    <x v="0"/>
    <x v="1"/>
    <n v="64"/>
    <n v="102"/>
    <n v="1.59375"/>
  </r>
  <r>
    <x v="21"/>
    <x v="1"/>
    <x v="1"/>
    <x v="1"/>
    <n v="76"/>
    <n v="61"/>
    <n v="0.80263157894736847"/>
  </r>
  <r>
    <x v="22"/>
    <x v="2"/>
    <x v="2"/>
    <x v="1"/>
    <n v="50"/>
    <n v="82"/>
    <n v="1.64"/>
  </r>
  <r>
    <x v="23"/>
    <x v="3"/>
    <x v="3"/>
    <x v="1"/>
    <n v="83"/>
    <n v="16"/>
    <n v="0.19277108433734941"/>
  </r>
  <r>
    <x v="24"/>
    <x v="1"/>
    <x v="1"/>
    <x v="1"/>
    <n v="90"/>
    <n v="123"/>
    <n v="1.3666666666666667"/>
  </r>
  <r>
    <x v="25"/>
    <x v="0"/>
    <x v="0"/>
    <x v="1"/>
    <n v="57"/>
    <n v="77"/>
    <n v="1.3508771929824561"/>
  </r>
  <r>
    <x v="27"/>
    <x v="2"/>
    <x v="2"/>
    <x v="1"/>
    <n v="86"/>
    <n v="49"/>
    <n v="0.56976744186046513"/>
  </r>
  <r>
    <x v="28"/>
    <x v="3"/>
    <x v="3"/>
    <x v="1"/>
    <n v="96"/>
    <n v="50"/>
    <n v="0.52083333333333337"/>
  </r>
  <r>
    <x v="0"/>
    <x v="0"/>
    <x v="0"/>
    <x v="2"/>
    <n v="76"/>
    <n v="40"/>
    <n v="0.52631578947368418"/>
  </r>
  <r>
    <x v="1"/>
    <x v="0"/>
    <x v="0"/>
    <x v="2"/>
    <n v="97"/>
    <n v="96"/>
    <n v="0.98969072164948457"/>
  </r>
  <r>
    <x v="2"/>
    <x v="1"/>
    <x v="1"/>
    <x v="2"/>
    <n v="86"/>
    <n v="77"/>
    <n v="0.89534883720930236"/>
  </r>
  <r>
    <x v="3"/>
    <x v="2"/>
    <x v="2"/>
    <x v="2"/>
    <n v="57"/>
    <n v="0"/>
    <n v="0"/>
  </r>
  <r>
    <x v="4"/>
    <x v="3"/>
    <x v="3"/>
    <x v="2"/>
    <n v="57"/>
    <n v="88"/>
    <n v="1.5438596491228069"/>
  </r>
  <r>
    <x v="5"/>
    <x v="2"/>
    <x v="4"/>
    <x v="2"/>
    <n v="72"/>
    <n v="127"/>
    <n v="1.7638888888888888"/>
  </r>
  <r>
    <x v="6"/>
    <x v="0"/>
    <x v="0"/>
    <x v="2"/>
    <n v="61"/>
    <n v="51"/>
    <n v="0.83606557377049184"/>
  </r>
  <r>
    <x v="7"/>
    <x v="1"/>
    <x v="1"/>
    <x v="2"/>
    <n v="71"/>
    <n v="86"/>
    <n v="1.2112676056338028"/>
  </r>
  <r>
    <x v="9"/>
    <x v="3"/>
    <x v="3"/>
    <x v="2"/>
    <n v="68"/>
    <n v="73"/>
    <n v="1.0735294117647058"/>
  </r>
  <r>
    <x v="10"/>
    <x v="0"/>
    <x v="0"/>
    <x v="2"/>
    <n v="88"/>
    <n v="71"/>
    <n v="0.80681818181818177"/>
  </r>
  <r>
    <x v="11"/>
    <x v="0"/>
    <x v="0"/>
    <x v="2"/>
    <n v="83"/>
    <n v="64"/>
    <n v="0.77108433734939763"/>
  </r>
  <r>
    <x v="12"/>
    <x v="1"/>
    <x v="1"/>
    <x v="2"/>
    <n v="62"/>
    <n v="0"/>
    <n v="0"/>
  </r>
  <r>
    <x v="13"/>
    <x v="0"/>
    <x v="0"/>
    <x v="2"/>
    <n v="69"/>
    <n v="80"/>
    <n v="1.1594202898550725"/>
  </r>
  <r>
    <x v="14"/>
    <x v="3"/>
    <x v="3"/>
    <x v="2"/>
    <n v="76"/>
    <n v="28"/>
    <n v="0.36842105263157893"/>
  </r>
  <r>
    <x v="15"/>
    <x v="2"/>
    <x v="4"/>
    <x v="2"/>
    <n v="81"/>
    <n v="31"/>
    <n v="0.38271604938271603"/>
  </r>
  <r>
    <x v="16"/>
    <x v="0"/>
    <x v="0"/>
    <x v="2"/>
    <n v="78"/>
    <n v="56"/>
    <n v="0.71794871794871795"/>
  </r>
  <r>
    <x v="17"/>
    <x v="1"/>
    <x v="1"/>
    <x v="2"/>
    <n v="95"/>
    <n v="0"/>
    <n v="0"/>
  </r>
  <r>
    <x v="18"/>
    <x v="1"/>
    <x v="1"/>
    <x v="2"/>
    <n v="81"/>
    <n v="14"/>
    <n v="0.1728395061728395"/>
  </r>
  <r>
    <x v="29"/>
    <x v="3"/>
    <x v="3"/>
    <x v="2"/>
    <n v="94"/>
    <n v="124"/>
    <n v="1.3191489361702127"/>
  </r>
  <r>
    <x v="19"/>
    <x v="2"/>
    <x v="4"/>
    <x v="2"/>
    <n v="85"/>
    <n v="121"/>
    <n v="1.4235294117647059"/>
  </r>
  <r>
    <x v="20"/>
    <x v="0"/>
    <x v="0"/>
    <x v="2"/>
    <n v="73"/>
    <n v="0"/>
    <n v="0"/>
  </r>
  <r>
    <x v="21"/>
    <x v="1"/>
    <x v="1"/>
    <x v="2"/>
    <n v="90"/>
    <n v="23"/>
    <n v="0.25555555555555554"/>
  </r>
  <r>
    <x v="23"/>
    <x v="3"/>
    <x v="3"/>
    <x v="2"/>
    <n v="55"/>
    <n v="84"/>
    <n v="1.5272727272727273"/>
  </r>
  <r>
    <x v="24"/>
    <x v="1"/>
    <x v="1"/>
    <x v="2"/>
    <n v="61"/>
    <n v="26"/>
    <n v="0.42622950819672129"/>
  </r>
  <r>
    <x v="25"/>
    <x v="0"/>
    <x v="0"/>
    <x v="2"/>
    <n v="70"/>
    <n v="47"/>
    <n v="0.67142857142857137"/>
  </r>
  <r>
    <x v="26"/>
    <x v="1"/>
    <x v="1"/>
    <x v="2"/>
    <n v="64"/>
    <n v="55"/>
    <n v="0.859375"/>
  </r>
  <r>
    <x v="27"/>
    <x v="2"/>
    <x v="2"/>
    <x v="2"/>
    <n v="79"/>
    <n v="0"/>
    <n v="0"/>
  </r>
  <r>
    <x v="28"/>
    <x v="3"/>
    <x v="3"/>
    <x v="2"/>
    <n v="76"/>
    <n v="66"/>
    <n v="0.86842105263157898"/>
  </r>
  <r>
    <x v="0"/>
    <x v="0"/>
    <x v="0"/>
    <x v="3"/>
    <n v="54"/>
    <n v="64"/>
    <n v="1.1851851851851851"/>
  </r>
  <r>
    <x v="2"/>
    <x v="1"/>
    <x v="1"/>
    <x v="3"/>
    <n v="69"/>
    <n v="45"/>
    <n v="0.65217391304347827"/>
  </r>
  <r>
    <x v="3"/>
    <x v="2"/>
    <x v="2"/>
    <x v="3"/>
    <n v="95"/>
    <n v="114"/>
    <n v="1.2"/>
  </r>
  <r>
    <x v="4"/>
    <x v="3"/>
    <x v="3"/>
    <x v="3"/>
    <n v="55"/>
    <n v="19"/>
    <n v="0.34545454545454546"/>
  </r>
  <r>
    <x v="5"/>
    <x v="2"/>
    <x v="4"/>
    <x v="3"/>
    <n v="91"/>
    <n v="43"/>
    <n v="0.47252747252747251"/>
  </r>
  <r>
    <x v="6"/>
    <x v="0"/>
    <x v="0"/>
    <x v="3"/>
    <n v="82"/>
    <n v="68"/>
    <n v="0.82926829268292679"/>
  </r>
  <r>
    <x v="8"/>
    <x v="2"/>
    <x v="2"/>
    <x v="3"/>
    <n v="94"/>
    <n v="24"/>
    <n v="0.25531914893617019"/>
  </r>
  <r>
    <x v="9"/>
    <x v="3"/>
    <x v="3"/>
    <x v="3"/>
    <n v="56"/>
    <n v="129"/>
    <n v="2.3035714285714284"/>
  </r>
  <r>
    <x v="10"/>
    <x v="0"/>
    <x v="0"/>
    <x v="3"/>
    <n v="67"/>
    <n v="35"/>
    <n v="0.52238805970149249"/>
  </r>
  <r>
    <x v="11"/>
    <x v="0"/>
    <x v="0"/>
    <x v="3"/>
    <n v="82"/>
    <n v="92"/>
    <n v="1.1219512195121952"/>
  </r>
  <r>
    <x v="12"/>
    <x v="1"/>
    <x v="1"/>
    <x v="3"/>
    <n v="90"/>
    <n v="71"/>
    <n v="0.78888888888888886"/>
  </r>
  <r>
    <x v="13"/>
    <x v="0"/>
    <x v="0"/>
    <x v="3"/>
    <n v="75"/>
    <n v="49"/>
    <n v="0.65333333333333332"/>
  </r>
  <r>
    <x v="14"/>
    <x v="3"/>
    <x v="3"/>
    <x v="3"/>
    <n v="100"/>
    <n v="78"/>
    <n v="0.78"/>
  </r>
  <r>
    <x v="15"/>
    <x v="2"/>
    <x v="4"/>
    <x v="3"/>
    <n v="61"/>
    <n v="44"/>
    <n v="0.72131147540983609"/>
  </r>
  <r>
    <x v="17"/>
    <x v="1"/>
    <x v="1"/>
    <x v="3"/>
    <n v="61"/>
    <n v="75"/>
    <n v="1.2295081967213115"/>
  </r>
  <r>
    <x v="18"/>
    <x v="1"/>
    <x v="1"/>
    <x v="3"/>
    <n v="54"/>
    <n v="52"/>
    <n v="0.96296296296296291"/>
  </r>
  <r>
    <x v="29"/>
    <x v="3"/>
    <x v="3"/>
    <x v="3"/>
    <n v="91"/>
    <n v="0"/>
    <n v="0"/>
  </r>
  <r>
    <x v="19"/>
    <x v="2"/>
    <x v="4"/>
    <x v="3"/>
    <n v="90"/>
    <n v="50"/>
    <n v="0.55555555555555558"/>
  </r>
  <r>
    <x v="20"/>
    <x v="0"/>
    <x v="0"/>
    <x v="3"/>
    <n v="58"/>
    <n v="50"/>
    <n v="0.86206896551724133"/>
  </r>
  <r>
    <x v="21"/>
    <x v="1"/>
    <x v="1"/>
    <x v="3"/>
    <n v="62"/>
    <n v="90"/>
    <n v="1.4516129032258065"/>
  </r>
  <r>
    <x v="22"/>
    <x v="2"/>
    <x v="2"/>
    <x v="3"/>
    <n v="66"/>
    <n v="49"/>
    <n v="0.74242424242424243"/>
  </r>
  <r>
    <x v="23"/>
    <x v="3"/>
    <x v="3"/>
    <x v="3"/>
    <n v="64"/>
    <n v="60"/>
    <n v="0.9375"/>
  </r>
  <r>
    <x v="24"/>
    <x v="1"/>
    <x v="1"/>
    <x v="3"/>
    <n v="82"/>
    <n v="95"/>
    <n v="1.1585365853658536"/>
  </r>
  <r>
    <x v="25"/>
    <x v="0"/>
    <x v="0"/>
    <x v="3"/>
    <n v="100"/>
    <n v="0"/>
    <n v="0"/>
  </r>
  <r>
    <x v="26"/>
    <x v="1"/>
    <x v="1"/>
    <x v="3"/>
    <n v="68"/>
    <n v="71"/>
    <n v="1.0441176470588236"/>
  </r>
  <r>
    <x v="27"/>
    <x v="2"/>
    <x v="2"/>
    <x v="3"/>
    <n v="91"/>
    <n v="88"/>
    <n v="0.96703296703296704"/>
  </r>
  <r>
    <x v="28"/>
    <x v="3"/>
    <x v="3"/>
    <x v="3"/>
    <n v="51"/>
    <n v="118"/>
    <n v="2.3137254901960786"/>
  </r>
  <r>
    <x v="0"/>
    <x v="0"/>
    <x v="0"/>
    <x v="4"/>
    <n v="69"/>
    <n v="83"/>
    <n v="1.2028985507246377"/>
  </r>
  <r>
    <x v="2"/>
    <x v="1"/>
    <x v="1"/>
    <x v="4"/>
    <n v="51"/>
    <n v="84"/>
    <n v="1.6470588235294117"/>
  </r>
  <r>
    <x v="3"/>
    <x v="2"/>
    <x v="2"/>
    <x v="4"/>
    <n v="65"/>
    <n v="79"/>
    <n v="1.2153846153846153"/>
  </r>
  <r>
    <x v="4"/>
    <x v="3"/>
    <x v="3"/>
    <x v="4"/>
    <n v="80"/>
    <n v="83"/>
    <n v="1.0375000000000001"/>
  </r>
  <r>
    <x v="5"/>
    <x v="2"/>
    <x v="4"/>
    <x v="4"/>
    <n v="76"/>
    <n v="0"/>
    <n v="0"/>
  </r>
  <r>
    <x v="6"/>
    <x v="0"/>
    <x v="0"/>
    <x v="4"/>
    <n v="80"/>
    <n v="67"/>
    <n v="0.83750000000000002"/>
  </r>
  <r>
    <x v="7"/>
    <x v="1"/>
    <x v="1"/>
    <x v="4"/>
    <n v="100"/>
    <n v="113"/>
    <n v="1.1299999999999999"/>
  </r>
  <r>
    <x v="8"/>
    <x v="2"/>
    <x v="2"/>
    <x v="4"/>
    <n v="97"/>
    <n v="105"/>
    <n v="1.0824742268041236"/>
  </r>
  <r>
    <x v="9"/>
    <x v="3"/>
    <x v="3"/>
    <x v="4"/>
    <n v="66"/>
    <n v="30"/>
    <n v="0.45454545454545453"/>
  </r>
  <r>
    <x v="10"/>
    <x v="0"/>
    <x v="0"/>
    <x v="4"/>
    <n v="76"/>
    <n v="0"/>
    <n v="0"/>
  </r>
  <r>
    <x v="11"/>
    <x v="0"/>
    <x v="0"/>
    <x v="4"/>
    <n v="86"/>
    <n v="60"/>
    <n v="0.69767441860465118"/>
  </r>
  <r>
    <x v="12"/>
    <x v="1"/>
    <x v="1"/>
    <x v="4"/>
    <n v="86"/>
    <n v="102"/>
    <n v="1.1860465116279071"/>
  </r>
  <r>
    <x v="13"/>
    <x v="0"/>
    <x v="0"/>
    <x v="4"/>
    <n v="51"/>
    <n v="64"/>
    <n v="1.2549019607843137"/>
  </r>
  <r>
    <x v="14"/>
    <x v="3"/>
    <x v="3"/>
    <x v="4"/>
    <n v="68"/>
    <n v="0"/>
    <n v="0"/>
  </r>
  <r>
    <x v="15"/>
    <x v="2"/>
    <x v="4"/>
    <x v="4"/>
    <n v="57"/>
    <n v="121"/>
    <n v="2.1228070175438596"/>
  </r>
  <r>
    <x v="17"/>
    <x v="1"/>
    <x v="1"/>
    <x v="4"/>
    <n v="50"/>
    <n v="87"/>
    <n v="1.74"/>
  </r>
  <r>
    <x v="18"/>
    <x v="1"/>
    <x v="1"/>
    <x v="4"/>
    <n v="96"/>
    <n v="121"/>
    <n v="1.2604166666666667"/>
  </r>
  <r>
    <x v="29"/>
    <x v="3"/>
    <x v="3"/>
    <x v="4"/>
    <n v="67"/>
    <n v="58"/>
    <n v="0.86567164179104472"/>
  </r>
  <r>
    <x v="19"/>
    <x v="2"/>
    <x v="4"/>
    <x v="4"/>
    <n v="82"/>
    <n v="117"/>
    <n v="1.4268292682926829"/>
  </r>
  <r>
    <x v="20"/>
    <x v="0"/>
    <x v="0"/>
    <x v="4"/>
    <n v="84"/>
    <n v="0"/>
    <n v="0"/>
  </r>
  <r>
    <x v="21"/>
    <x v="1"/>
    <x v="1"/>
    <x v="4"/>
    <n v="82"/>
    <n v="54"/>
    <n v="0.65853658536585369"/>
  </r>
  <r>
    <x v="22"/>
    <x v="2"/>
    <x v="2"/>
    <x v="4"/>
    <n v="70"/>
    <n v="52"/>
    <n v="0.74285714285714288"/>
  </r>
  <r>
    <x v="24"/>
    <x v="1"/>
    <x v="1"/>
    <x v="4"/>
    <n v="51"/>
    <n v="17"/>
    <n v="0.33333333333333331"/>
  </r>
  <r>
    <x v="25"/>
    <x v="0"/>
    <x v="0"/>
    <x v="4"/>
    <n v="92"/>
    <n v="60"/>
    <n v="0.65217391304347827"/>
  </r>
  <r>
    <x v="26"/>
    <x v="1"/>
    <x v="1"/>
    <x v="4"/>
    <n v="51"/>
    <n v="53"/>
    <n v="1.0392156862745099"/>
  </r>
  <r>
    <x v="27"/>
    <x v="2"/>
    <x v="2"/>
    <x v="4"/>
    <n v="60"/>
    <n v="44"/>
    <n v="0.73333333333333328"/>
  </r>
  <r>
    <x v="28"/>
    <x v="3"/>
    <x v="3"/>
    <x v="4"/>
    <n v="51"/>
    <n v="60"/>
    <n v="1.1764705882352942"/>
  </r>
  <r>
    <x v="1"/>
    <x v="0"/>
    <x v="0"/>
    <x v="5"/>
    <n v="57"/>
    <n v="79"/>
    <n v="1.3859649122807018"/>
  </r>
  <r>
    <x v="2"/>
    <x v="1"/>
    <x v="1"/>
    <x v="5"/>
    <n v="51"/>
    <n v="56"/>
    <n v="1.0980392156862746"/>
  </r>
  <r>
    <x v="3"/>
    <x v="2"/>
    <x v="2"/>
    <x v="5"/>
    <n v="99"/>
    <n v="36"/>
    <n v="0.36363636363636365"/>
  </r>
  <r>
    <x v="4"/>
    <x v="3"/>
    <x v="3"/>
    <x v="5"/>
    <n v="87"/>
    <n v="116"/>
    <n v="1.3333333333333333"/>
  </r>
  <r>
    <x v="5"/>
    <x v="2"/>
    <x v="4"/>
    <x v="5"/>
    <n v="77"/>
    <n v="22"/>
    <n v="0.2857142857142857"/>
  </r>
  <r>
    <x v="6"/>
    <x v="0"/>
    <x v="0"/>
    <x v="5"/>
    <n v="87"/>
    <n v="107"/>
    <n v="1.2298850574712643"/>
  </r>
  <r>
    <x v="7"/>
    <x v="1"/>
    <x v="1"/>
    <x v="5"/>
    <n v="59"/>
    <n v="86"/>
    <n v="1.4576271186440677"/>
  </r>
  <r>
    <x v="8"/>
    <x v="2"/>
    <x v="2"/>
    <x v="5"/>
    <n v="58"/>
    <n v="101"/>
    <n v="1.7413793103448276"/>
  </r>
  <r>
    <x v="10"/>
    <x v="0"/>
    <x v="0"/>
    <x v="5"/>
    <n v="94"/>
    <n v="80"/>
    <n v="0.85106382978723405"/>
  </r>
  <r>
    <x v="11"/>
    <x v="0"/>
    <x v="0"/>
    <x v="5"/>
    <n v="74"/>
    <n v="18"/>
    <n v="0.24324324324324326"/>
  </r>
  <r>
    <x v="12"/>
    <x v="1"/>
    <x v="1"/>
    <x v="5"/>
    <n v="81"/>
    <n v="36"/>
    <n v="0.44444444444444442"/>
  </r>
  <r>
    <x v="13"/>
    <x v="0"/>
    <x v="0"/>
    <x v="5"/>
    <n v="58"/>
    <n v="78"/>
    <n v="1.3448275862068966"/>
  </r>
  <r>
    <x v="14"/>
    <x v="3"/>
    <x v="3"/>
    <x v="5"/>
    <n v="94"/>
    <n v="123"/>
    <n v="1.3085106382978724"/>
  </r>
  <r>
    <x v="15"/>
    <x v="2"/>
    <x v="4"/>
    <x v="5"/>
    <n v="62"/>
    <n v="0"/>
    <n v="0"/>
  </r>
  <r>
    <x v="16"/>
    <x v="0"/>
    <x v="0"/>
    <x v="5"/>
    <n v="74"/>
    <n v="11"/>
    <n v="0.14864864864864866"/>
  </r>
  <r>
    <x v="17"/>
    <x v="1"/>
    <x v="1"/>
    <x v="5"/>
    <n v="64"/>
    <n v="98"/>
    <n v="1.53125"/>
  </r>
  <r>
    <x v="18"/>
    <x v="1"/>
    <x v="1"/>
    <x v="5"/>
    <n v="87"/>
    <n v="70"/>
    <n v="0.8045977011494253"/>
  </r>
  <r>
    <x v="29"/>
    <x v="3"/>
    <x v="3"/>
    <x v="5"/>
    <n v="59"/>
    <n v="77"/>
    <n v="1.3050847457627119"/>
  </r>
  <r>
    <x v="20"/>
    <x v="0"/>
    <x v="0"/>
    <x v="5"/>
    <n v="91"/>
    <n v="50"/>
    <n v="0.5494505494505495"/>
  </r>
  <r>
    <x v="21"/>
    <x v="1"/>
    <x v="1"/>
    <x v="5"/>
    <n v="75"/>
    <n v="127"/>
    <n v="1.6933333333333334"/>
  </r>
  <r>
    <x v="22"/>
    <x v="2"/>
    <x v="2"/>
    <x v="5"/>
    <n v="69"/>
    <n v="127"/>
    <n v="1.8405797101449275"/>
  </r>
  <r>
    <x v="23"/>
    <x v="3"/>
    <x v="3"/>
    <x v="5"/>
    <n v="64"/>
    <n v="0"/>
    <n v="0"/>
  </r>
  <r>
    <x v="24"/>
    <x v="1"/>
    <x v="1"/>
    <x v="5"/>
    <n v="78"/>
    <n v="42"/>
    <n v="0.53846153846153844"/>
  </r>
  <r>
    <x v="25"/>
    <x v="0"/>
    <x v="0"/>
    <x v="5"/>
    <n v="79"/>
    <n v="47"/>
    <n v="0.59493670886075944"/>
  </r>
  <r>
    <x v="26"/>
    <x v="1"/>
    <x v="1"/>
    <x v="5"/>
    <n v="72"/>
    <n v="108"/>
    <n v="1.5"/>
  </r>
  <r>
    <x v="27"/>
    <x v="2"/>
    <x v="2"/>
    <x v="5"/>
    <n v="56"/>
    <n v="127"/>
    <n v="2.2678571428571428"/>
  </r>
  <r>
    <x v="28"/>
    <x v="3"/>
    <x v="3"/>
    <x v="5"/>
    <n v="62"/>
    <n v="0"/>
    <n v="0"/>
  </r>
  <r>
    <x v="0"/>
    <x v="0"/>
    <x v="0"/>
    <x v="6"/>
    <n v="56"/>
    <n v="114"/>
    <n v="2.0357142857142856"/>
  </r>
  <r>
    <x v="1"/>
    <x v="0"/>
    <x v="0"/>
    <x v="6"/>
    <n v="84"/>
    <n v="101"/>
    <n v="1.2023809523809523"/>
  </r>
  <r>
    <x v="2"/>
    <x v="1"/>
    <x v="1"/>
    <x v="6"/>
    <n v="62"/>
    <n v="105"/>
    <n v="1.6935483870967742"/>
  </r>
  <r>
    <x v="3"/>
    <x v="2"/>
    <x v="2"/>
    <x v="6"/>
    <n v="87"/>
    <n v="0"/>
    <n v="0"/>
  </r>
  <r>
    <x v="4"/>
    <x v="3"/>
    <x v="3"/>
    <x v="6"/>
    <n v="92"/>
    <n v="105"/>
    <n v="1.1413043478260869"/>
  </r>
  <r>
    <x v="6"/>
    <x v="0"/>
    <x v="0"/>
    <x v="6"/>
    <n v="91"/>
    <n v="35"/>
    <n v="0.38461538461538464"/>
  </r>
  <r>
    <x v="7"/>
    <x v="1"/>
    <x v="1"/>
    <x v="6"/>
    <n v="78"/>
    <n v="18"/>
    <n v="0.23076923076923078"/>
  </r>
  <r>
    <x v="8"/>
    <x v="2"/>
    <x v="2"/>
    <x v="6"/>
    <n v="75"/>
    <n v="26"/>
    <n v="0.34666666666666668"/>
  </r>
  <r>
    <x v="9"/>
    <x v="3"/>
    <x v="3"/>
    <x v="6"/>
    <n v="97"/>
    <n v="104"/>
    <n v="1.0721649484536082"/>
  </r>
  <r>
    <x v="10"/>
    <x v="0"/>
    <x v="0"/>
    <x v="6"/>
    <n v="83"/>
    <n v="0"/>
    <n v="0"/>
  </r>
  <r>
    <x v="11"/>
    <x v="0"/>
    <x v="0"/>
    <x v="6"/>
    <n v="71"/>
    <n v="56"/>
    <n v="0.78873239436619713"/>
  </r>
  <r>
    <x v="12"/>
    <x v="1"/>
    <x v="1"/>
    <x v="6"/>
    <n v="67"/>
    <n v="50"/>
    <n v="0.74626865671641796"/>
  </r>
  <r>
    <x v="14"/>
    <x v="3"/>
    <x v="3"/>
    <x v="6"/>
    <n v="60"/>
    <n v="107"/>
    <n v="1.7833333333333334"/>
  </r>
  <r>
    <x v="15"/>
    <x v="2"/>
    <x v="4"/>
    <x v="6"/>
    <n v="97"/>
    <n v="90"/>
    <n v="0.92783505154639179"/>
  </r>
  <r>
    <x v="16"/>
    <x v="0"/>
    <x v="0"/>
    <x v="6"/>
    <n v="86"/>
    <n v="42"/>
    <n v="0.48837209302325579"/>
  </r>
  <r>
    <x v="17"/>
    <x v="1"/>
    <x v="1"/>
    <x v="6"/>
    <n v="92"/>
    <n v="93"/>
    <n v="1.0108695652173914"/>
  </r>
  <r>
    <x v="18"/>
    <x v="1"/>
    <x v="1"/>
    <x v="6"/>
    <n v="55"/>
    <n v="39"/>
    <n v="0.70909090909090911"/>
  </r>
  <r>
    <x v="19"/>
    <x v="2"/>
    <x v="4"/>
    <x v="6"/>
    <n v="89"/>
    <n v="101"/>
    <n v="1.1348314606741574"/>
  </r>
  <r>
    <x v="20"/>
    <x v="0"/>
    <x v="0"/>
    <x v="6"/>
    <n v="78"/>
    <n v="45"/>
    <n v="0.57692307692307687"/>
  </r>
  <r>
    <x v="21"/>
    <x v="1"/>
    <x v="1"/>
    <x v="6"/>
    <n v="70"/>
    <n v="45"/>
    <n v="0.6428571428571429"/>
  </r>
  <r>
    <x v="22"/>
    <x v="2"/>
    <x v="2"/>
    <x v="6"/>
    <n v="90"/>
    <n v="123"/>
    <n v="1.3666666666666667"/>
  </r>
  <r>
    <x v="23"/>
    <x v="3"/>
    <x v="3"/>
    <x v="6"/>
    <n v="85"/>
    <n v="63"/>
    <n v="0.74117647058823533"/>
  </r>
  <r>
    <x v="24"/>
    <x v="1"/>
    <x v="1"/>
    <x v="6"/>
    <n v="97"/>
    <n v="39"/>
    <n v="0.40206185567010311"/>
  </r>
  <r>
    <x v="25"/>
    <x v="0"/>
    <x v="0"/>
    <x v="6"/>
    <n v="96"/>
    <n v="48"/>
    <n v="0.5"/>
  </r>
  <r>
    <x v="26"/>
    <x v="1"/>
    <x v="1"/>
    <x v="6"/>
    <n v="74"/>
    <n v="90"/>
    <n v="1.2162162162162162"/>
  </r>
  <r>
    <x v="28"/>
    <x v="3"/>
    <x v="3"/>
    <x v="6"/>
    <n v="59"/>
    <n v="124"/>
    <n v="2.1016949152542375"/>
  </r>
  <r>
    <x v="0"/>
    <x v="0"/>
    <x v="0"/>
    <x v="7"/>
    <n v="58"/>
    <n v="101"/>
    <n v="1.7413793103448276"/>
  </r>
  <r>
    <x v="1"/>
    <x v="0"/>
    <x v="0"/>
    <x v="7"/>
    <n v="71"/>
    <n v="0"/>
    <n v="0"/>
  </r>
  <r>
    <x v="2"/>
    <x v="1"/>
    <x v="1"/>
    <x v="7"/>
    <n v="72"/>
    <n v="20"/>
    <n v="0.27777777777777779"/>
  </r>
  <r>
    <x v="4"/>
    <x v="3"/>
    <x v="3"/>
    <x v="7"/>
    <n v="97"/>
    <n v="11"/>
    <n v="0.1134020618556701"/>
  </r>
  <r>
    <x v="5"/>
    <x v="2"/>
    <x v="4"/>
    <x v="7"/>
    <n v="88"/>
    <n v="88"/>
    <n v="1"/>
  </r>
  <r>
    <x v="6"/>
    <x v="0"/>
    <x v="0"/>
    <x v="7"/>
    <n v="73"/>
    <n v="81"/>
    <n v="1.1095890410958904"/>
  </r>
  <r>
    <x v="7"/>
    <x v="1"/>
    <x v="1"/>
    <x v="7"/>
    <n v="75"/>
    <n v="15"/>
    <n v="0.2"/>
  </r>
  <r>
    <x v="8"/>
    <x v="2"/>
    <x v="2"/>
    <x v="7"/>
    <n v="98"/>
    <n v="0"/>
    <n v="0"/>
  </r>
  <r>
    <x v="9"/>
    <x v="3"/>
    <x v="3"/>
    <x v="7"/>
    <n v="57"/>
    <n v="21"/>
    <n v="0.36842105263157893"/>
  </r>
  <r>
    <x v="10"/>
    <x v="0"/>
    <x v="0"/>
    <x v="7"/>
    <n v="50"/>
    <n v="33"/>
    <n v="0.66"/>
  </r>
  <r>
    <x v="11"/>
    <x v="0"/>
    <x v="0"/>
    <x v="7"/>
    <n v="62"/>
    <n v="109"/>
    <n v="1.7580645161290323"/>
  </r>
  <r>
    <x v="14"/>
    <x v="3"/>
    <x v="3"/>
    <x v="7"/>
    <n v="90"/>
    <n v="61"/>
    <n v="0.67777777777777781"/>
  </r>
  <r>
    <x v="15"/>
    <x v="2"/>
    <x v="4"/>
    <x v="7"/>
    <n v="56"/>
    <n v="96"/>
    <n v="1.7142857142857142"/>
  </r>
  <r>
    <x v="16"/>
    <x v="0"/>
    <x v="0"/>
    <x v="7"/>
    <n v="69"/>
    <n v="115"/>
    <n v="1.6666666666666667"/>
  </r>
  <r>
    <x v="17"/>
    <x v="1"/>
    <x v="1"/>
    <x v="7"/>
    <n v="64"/>
    <n v="0"/>
    <n v="0"/>
  </r>
  <r>
    <x v="18"/>
    <x v="1"/>
    <x v="1"/>
    <x v="7"/>
    <n v="52"/>
    <n v="120"/>
    <n v="2.3076923076923075"/>
  </r>
  <r>
    <x v="29"/>
    <x v="3"/>
    <x v="3"/>
    <x v="7"/>
    <n v="68"/>
    <n v="36"/>
    <n v="0.52941176470588236"/>
  </r>
  <r>
    <x v="19"/>
    <x v="2"/>
    <x v="4"/>
    <x v="7"/>
    <n v="61"/>
    <n v="99"/>
    <n v="1.6229508196721312"/>
  </r>
  <r>
    <x v="20"/>
    <x v="0"/>
    <x v="0"/>
    <x v="7"/>
    <n v="94"/>
    <n v="81"/>
    <n v="0.86170212765957444"/>
  </r>
  <r>
    <x v="21"/>
    <x v="1"/>
    <x v="1"/>
    <x v="7"/>
    <n v="86"/>
    <n v="0"/>
    <n v="0"/>
  </r>
  <r>
    <x v="22"/>
    <x v="2"/>
    <x v="2"/>
    <x v="7"/>
    <n v="64"/>
    <n v="75"/>
    <n v="1.171875"/>
  </r>
  <r>
    <x v="23"/>
    <x v="3"/>
    <x v="3"/>
    <x v="7"/>
    <n v="70"/>
    <n v="122"/>
    <n v="1.7428571428571429"/>
  </r>
  <r>
    <x v="24"/>
    <x v="1"/>
    <x v="1"/>
    <x v="7"/>
    <n v="88"/>
    <n v="16"/>
    <n v="0.18181818181818182"/>
  </r>
  <r>
    <x v="25"/>
    <x v="0"/>
    <x v="0"/>
    <x v="7"/>
    <n v="50"/>
    <n v="0"/>
    <n v="0"/>
  </r>
  <r>
    <x v="26"/>
    <x v="1"/>
    <x v="1"/>
    <x v="7"/>
    <n v="84"/>
    <n v="19"/>
    <n v="0.22619047619047619"/>
  </r>
  <r>
    <x v="28"/>
    <x v="3"/>
    <x v="3"/>
    <x v="7"/>
    <n v="79"/>
    <n v="71"/>
    <n v="0.89873417721518989"/>
  </r>
  <r>
    <x v="0"/>
    <x v="0"/>
    <x v="0"/>
    <x v="8"/>
    <n v="72"/>
    <n v="35"/>
    <n v="0.4861111111111111"/>
  </r>
  <r>
    <x v="1"/>
    <x v="0"/>
    <x v="0"/>
    <x v="8"/>
    <n v="54"/>
    <n v="100"/>
    <n v="1.8518518518518519"/>
  </r>
  <r>
    <x v="2"/>
    <x v="1"/>
    <x v="1"/>
    <x v="8"/>
    <n v="98"/>
    <n v="107"/>
    <n v="1.0918367346938775"/>
  </r>
  <r>
    <x v="3"/>
    <x v="2"/>
    <x v="2"/>
    <x v="8"/>
    <n v="95"/>
    <n v="0"/>
    <n v="0"/>
  </r>
  <r>
    <x v="4"/>
    <x v="3"/>
    <x v="3"/>
    <x v="8"/>
    <n v="71"/>
    <n v="20"/>
    <n v="0.28169014084507044"/>
  </r>
  <r>
    <x v="5"/>
    <x v="2"/>
    <x v="4"/>
    <x v="8"/>
    <n v="94"/>
    <n v="46"/>
    <n v="0.48936170212765956"/>
  </r>
  <r>
    <x v="7"/>
    <x v="1"/>
    <x v="1"/>
    <x v="8"/>
    <n v="72"/>
    <n v="49"/>
    <n v="0.68055555555555558"/>
  </r>
  <r>
    <x v="8"/>
    <x v="2"/>
    <x v="2"/>
    <x v="8"/>
    <n v="67"/>
    <n v="52"/>
    <n v="0.77611940298507465"/>
  </r>
  <r>
    <x v="9"/>
    <x v="3"/>
    <x v="3"/>
    <x v="8"/>
    <n v="71"/>
    <n v="106"/>
    <n v="1.4929577464788732"/>
  </r>
  <r>
    <x v="10"/>
    <x v="0"/>
    <x v="0"/>
    <x v="8"/>
    <n v="51"/>
    <n v="115"/>
    <n v="2.2549019607843137"/>
  </r>
  <r>
    <x v="11"/>
    <x v="0"/>
    <x v="0"/>
    <x v="8"/>
    <n v="96"/>
    <n v="47"/>
    <n v="0.48958333333333331"/>
  </r>
  <r>
    <x v="13"/>
    <x v="0"/>
    <x v="0"/>
    <x v="8"/>
    <n v="84"/>
    <n v="49"/>
    <n v="0.58333333333333337"/>
  </r>
  <r>
    <x v="14"/>
    <x v="3"/>
    <x v="3"/>
    <x v="8"/>
    <n v="81"/>
    <n v="42"/>
    <n v="0.51851851851851849"/>
  </r>
  <r>
    <x v="15"/>
    <x v="2"/>
    <x v="4"/>
    <x v="8"/>
    <n v="64"/>
    <n v="16"/>
    <n v="0.25"/>
  </r>
  <r>
    <x v="16"/>
    <x v="0"/>
    <x v="0"/>
    <x v="8"/>
    <n v="85"/>
    <n v="30"/>
    <n v="0.35294117647058826"/>
  </r>
  <r>
    <x v="17"/>
    <x v="1"/>
    <x v="1"/>
    <x v="8"/>
    <n v="89"/>
    <n v="60"/>
    <n v="0.6741573033707865"/>
  </r>
  <r>
    <x v="18"/>
    <x v="1"/>
    <x v="1"/>
    <x v="8"/>
    <n v="80"/>
    <n v="126"/>
    <n v="1.575"/>
  </r>
  <r>
    <x v="29"/>
    <x v="3"/>
    <x v="3"/>
    <x v="8"/>
    <n v="61"/>
    <n v="32"/>
    <n v="0.52459016393442626"/>
  </r>
  <r>
    <x v="19"/>
    <x v="2"/>
    <x v="4"/>
    <x v="8"/>
    <n v="94"/>
    <n v="64"/>
    <n v="0.68085106382978722"/>
  </r>
  <r>
    <x v="21"/>
    <x v="1"/>
    <x v="1"/>
    <x v="8"/>
    <n v="74"/>
    <n v="107"/>
    <n v="1.4459459459459461"/>
  </r>
  <r>
    <x v="22"/>
    <x v="2"/>
    <x v="2"/>
    <x v="8"/>
    <n v="75"/>
    <n v="23"/>
    <n v="0.30666666666666664"/>
  </r>
  <r>
    <x v="23"/>
    <x v="3"/>
    <x v="3"/>
    <x v="8"/>
    <n v="97"/>
    <n v="104"/>
    <n v="1.0721649484536082"/>
  </r>
  <r>
    <x v="24"/>
    <x v="1"/>
    <x v="1"/>
    <x v="8"/>
    <n v="72"/>
    <n v="38"/>
    <n v="0.52777777777777779"/>
  </r>
  <r>
    <x v="25"/>
    <x v="0"/>
    <x v="0"/>
    <x v="8"/>
    <n v="99"/>
    <n v="88"/>
    <n v="0.88888888888888884"/>
  </r>
  <r>
    <x v="26"/>
    <x v="1"/>
    <x v="1"/>
    <x v="8"/>
    <n v="53"/>
    <n v="0"/>
    <n v="0"/>
  </r>
  <r>
    <x v="27"/>
    <x v="2"/>
    <x v="2"/>
    <x v="8"/>
    <n v="100"/>
    <n v="107"/>
    <n v="1.07"/>
  </r>
  <r>
    <x v="28"/>
    <x v="3"/>
    <x v="3"/>
    <x v="8"/>
    <n v="73"/>
    <n v="32"/>
    <n v="0.43835616438356162"/>
  </r>
  <r>
    <x v="0"/>
    <x v="0"/>
    <x v="0"/>
    <x v="9"/>
    <n v="65"/>
    <n v="88"/>
    <n v="1.3538461538461539"/>
  </r>
  <r>
    <x v="1"/>
    <x v="0"/>
    <x v="0"/>
    <x v="9"/>
    <n v="72"/>
    <n v="80"/>
    <n v="1.1111111111111112"/>
  </r>
  <r>
    <x v="3"/>
    <x v="2"/>
    <x v="2"/>
    <x v="9"/>
    <n v="94"/>
    <n v="92"/>
    <n v="0.97872340425531912"/>
  </r>
  <r>
    <x v="4"/>
    <x v="3"/>
    <x v="3"/>
    <x v="9"/>
    <n v="58"/>
    <n v="55"/>
    <n v="0.94827586206896552"/>
  </r>
  <r>
    <x v="5"/>
    <x v="2"/>
    <x v="4"/>
    <x v="9"/>
    <n v="96"/>
    <n v="52"/>
    <n v="0.54166666666666663"/>
  </r>
  <r>
    <x v="6"/>
    <x v="0"/>
    <x v="0"/>
    <x v="9"/>
    <n v="96"/>
    <n v="0"/>
    <n v="0"/>
  </r>
  <r>
    <x v="7"/>
    <x v="1"/>
    <x v="1"/>
    <x v="9"/>
    <n v="64"/>
    <n v="104"/>
    <n v="1.625"/>
  </r>
  <r>
    <x v="9"/>
    <x v="3"/>
    <x v="3"/>
    <x v="9"/>
    <n v="100"/>
    <n v="11"/>
    <n v="0.11"/>
  </r>
  <r>
    <x v="10"/>
    <x v="0"/>
    <x v="0"/>
    <x v="9"/>
    <n v="82"/>
    <n v="66"/>
    <n v="0.80487804878048785"/>
  </r>
  <r>
    <x v="11"/>
    <x v="0"/>
    <x v="0"/>
    <x v="9"/>
    <n v="75"/>
    <n v="0"/>
    <n v="0"/>
  </r>
  <r>
    <x v="12"/>
    <x v="1"/>
    <x v="1"/>
    <x v="9"/>
    <n v="97"/>
    <n v="120"/>
    <n v="1.2371134020618557"/>
  </r>
  <r>
    <x v="13"/>
    <x v="0"/>
    <x v="0"/>
    <x v="9"/>
    <n v="100"/>
    <n v="29"/>
    <n v="0.28999999999999998"/>
  </r>
  <r>
    <x v="14"/>
    <x v="3"/>
    <x v="3"/>
    <x v="9"/>
    <n v="97"/>
    <n v="65"/>
    <n v="0.67010309278350511"/>
  </r>
  <r>
    <x v="16"/>
    <x v="0"/>
    <x v="0"/>
    <x v="9"/>
    <n v="51"/>
    <n v="16"/>
    <n v="0.31372549019607843"/>
  </r>
  <r>
    <x v="18"/>
    <x v="1"/>
    <x v="1"/>
    <x v="9"/>
    <n v="59"/>
    <n v="33"/>
    <n v="0.55932203389830504"/>
  </r>
  <r>
    <x v="29"/>
    <x v="3"/>
    <x v="3"/>
    <x v="9"/>
    <n v="77"/>
    <n v="99"/>
    <n v="1.2857142857142858"/>
  </r>
  <r>
    <x v="19"/>
    <x v="2"/>
    <x v="4"/>
    <x v="9"/>
    <n v="97"/>
    <n v="126"/>
    <n v="1.2989690721649485"/>
  </r>
  <r>
    <x v="20"/>
    <x v="0"/>
    <x v="0"/>
    <x v="9"/>
    <n v="97"/>
    <n v="85"/>
    <n v="0.87628865979381443"/>
  </r>
  <r>
    <x v="21"/>
    <x v="1"/>
    <x v="1"/>
    <x v="9"/>
    <n v="76"/>
    <n v="0"/>
    <n v="0"/>
  </r>
  <r>
    <x v="22"/>
    <x v="2"/>
    <x v="2"/>
    <x v="9"/>
    <n v="95"/>
    <n v="70"/>
    <n v="0.73684210526315785"/>
  </r>
  <r>
    <x v="23"/>
    <x v="3"/>
    <x v="3"/>
    <x v="9"/>
    <n v="55"/>
    <n v="65"/>
    <n v="1.1818181818181819"/>
  </r>
  <r>
    <x v="25"/>
    <x v="0"/>
    <x v="0"/>
    <x v="9"/>
    <n v="62"/>
    <n v="31"/>
    <n v="0.5"/>
  </r>
  <r>
    <x v="26"/>
    <x v="1"/>
    <x v="1"/>
    <x v="9"/>
    <n v="60"/>
    <n v="106"/>
    <n v="1.7666666666666666"/>
  </r>
  <r>
    <x v="27"/>
    <x v="2"/>
    <x v="2"/>
    <x v="9"/>
    <n v="72"/>
    <n v="124"/>
    <n v="1.7222222222222223"/>
  </r>
  <r>
    <x v="28"/>
    <x v="3"/>
    <x v="3"/>
    <x v="9"/>
    <n v="60"/>
    <n v="17"/>
    <n v="0.28333333333333333"/>
  </r>
  <r>
    <x v="0"/>
    <x v="0"/>
    <x v="0"/>
    <x v="10"/>
    <n v="54"/>
    <n v="112"/>
    <n v="2.074074074074074"/>
  </r>
  <r>
    <x v="2"/>
    <x v="1"/>
    <x v="1"/>
    <x v="10"/>
    <n v="93"/>
    <n v="57"/>
    <n v="0.61290322580645162"/>
  </r>
  <r>
    <x v="3"/>
    <x v="2"/>
    <x v="2"/>
    <x v="10"/>
    <n v="83"/>
    <n v="17"/>
    <n v="0.20481927710843373"/>
  </r>
  <r>
    <x v="4"/>
    <x v="3"/>
    <x v="3"/>
    <x v="10"/>
    <n v="79"/>
    <n v="94"/>
    <n v="1.1898734177215189"/>
  </r>
  <r>
    <x v="5"/>
    <x v="2"/>
    <x v="4"/>
    <x v="10"/>
    <n v="55"/>
    <n v="108"/>
    <n v="1.9636363636363636"/>
  </r>
  <r>
    <x v="6"/>
    <x v="0"/>
    <x v="0"/>
    <x v="10"/>
    <n v="80"/>
    <n v="127"/>
    <n v="1.5874999999999999"/>
  </r>
  <r>
    <x v="7"/>
    <x v="1"/>
    <x v="1"/>
    <x v="10"/>
    <n v="100"/>
    <n v="41"/>
    <n v="0.41"/>
  </r>
  <r>
    <x v="8"/>
    <x v="2"/>
    <x v="2"/>
    <x v="10"/>
    <n v="85"/>
    <n v="65"/>
    <n v="0.76470588235294112"/>
  </r>
  <r>
    <x v="9"/>
    <x v="3"/>
    <x v="3"/>
    <x v="10"/>
    <n v="80"/>
    <n v="110"/>
    <n v="1.375"/>
  </r>
  <r>
    <x v="11"/>
    <x v="0"/>
    <x v="0"/>
    <x v="10"/>
    <n v="57"/>
    <n v="43"/>
    <n v="0.75438596491228072"/>
  </r>
  <r>
    <x v="12"/>
    <x v="1"/>
    <x v="1"/>
    <x v="10"/>
    <n v="56"/>
    <n v="23"/>
    <n v="0.4107142857142857"/>
  </r>
  <r>
    <x v="13"/>
    <x v="0"/>
    <x v="0"/>
    <x v="10"/>
    <n v="92"/>
    <n v="0"/>
    <n v="0"/>
  </r>
  <r>
    <x v="14"/>
    <x v="3"/>
    <x v="3"/>
    <x v="10"/>
    <n v="54"/>
    <n v="58"/>
    <n v="1.0740740740740742"/>
  </r>
  <r>
    <x v="15"/>
    <x v="2"/>
    <x v="4"/>
    <x v="10"/>
    <n v="51"/>
    <n v="39"/>
    <n v="0.76470588235294112"/>
  </r>
  <r>
    <x v="16"/>
    <x v="0"/>
    <x v="0"/>
    <x v="10"/>
    <n v="67"/>
    <n v="78"/>
    <n v="1.164179104477612"/>
  </r>
  <r>
    <x v="17"/>
    <x v="1"/>
    <x v="1"/>
    <x v="10"/>
    <n v="60"/>
    <n v="45"/>
    <n v="0.75"/>
  </r>
  <r>
    <x v="18"/>
    <x v="1"/>
    <x v="1"/>
    <x v="10"/>
    <n v="93"/>
    <n v="78"/>
    <n v="0.83870967741935487"/>
  </r>
  <r>
    <x v="29"/>
    <x v="3"/>
    <x v="3"/>
    <x v="10"/>
    <n v="58"/>
    <n v="41"/>
    <n v="0.7068965517241379"/>
  </r>
  <r>
    <x v="19"/>
    <x v="2"/>
    <x v="4"/>
    <x v="10"/>
    <n v="83"/>
    <n v="0"/>
    <n v="0"/>
  </r>
  <r>
    <x v="20"/>
    <x v="0"/>
    <x v="0"/>
    <x v="10"/>
    <n v="66"/>
    <n v="38"/>
    <n v="0.5757575757575758"/>
  </r>
  <r>
    <x v="21"/>
    <x v="1"/>
    <x v="1"/>
    <x v="10"/>
    <n v="59"/>
    <n v="95"/>
    <n v="1.6101694915254237"/>
  </r>
  <r>
    <x v="22"/>
    <x v="2"/>
    <x v="2"/>
    <x v="10"/>
    <n v="96"/>
    <n v="98"/>
    <n v="1.0208333333333333"/>
  </r>
  <r>
    <x v="23"/>
    <x v="3"/>
    <x v="3"/>
    <x v="10"/>
    <n v="51"/>
    <n v="46"/>
    <n v="0.90196078431372551"/>
  </r>
  <r>
    <x v="25"/>
    <x v="0"/>
    <x v="0"/>
    <x v="10"/>
    <n v="72"/>
    <n v="43"/>
    <n v="0.59722222222222221"/>
  </r>
  <r>
    <x v="26"/>
    <x v="1"/>
    <x v="1"/>
    <x v="10"/>
    <n v="69"/>
    <n v="99"/>
    <n v="1.4347826086956521"/>
  </r>
  <r>
    <x v="27"/>
    <x v="2"/>
    <x v="2"/>
    <x v="10"/>
    <n v="86"/>
    <n v="107"/>
    <n v="1.2441860465116279"/>
  </r>
  <r>
    <x v="28"/>
    <x v="3"/>
    <x v="3"/>
    <x v="10"/>
    <n v="86"/>
    <n v="0"/>
    <n v="0"/>
  </r>
  <r>
    <x v="0"/>
    <x v="0"/>
    <x v="0"/>
    <x v="11"/>
    <n v="52"/>
    <n v="108"/>
    <n v="2.0769230769230771"/>
  </r>
  <r>
    <x v="1"/>
    <x v="0"/>
    <x v="0"/>
    <x v="11"/>
    <n v="88"/>
    <n v="30"/>
    <n v="0.34090909090909088"/>
  </r>
  <r>
    <x v="2"/>
    <x v="1"/>
    <x v="1"/>
    <x v="11"/>
    <n v="84"/>
    <n v="115"/>
    <n v="1.3690476190476191"/>
  </r>
  <r>
    <x v="3"/>
    <x v="2"/>
    <x v="2"/>
    <x v="11"/>
    <n v="78"/>
    <n v="76"/>
    <n v="0.97435897435897434"/>
  </r>
  <r>
    <x v="4"/>
    <x v="3"/>
    <x v="3"/>
    <x v="11"/>
    <n v="68"/>
    <n v="0"/>
    <n v="0"/>
  </r>
  <r>
    <x v="5"/>
    <x v="2"/>
    <x v="4"/>
    <x v="11"/>
    <n v="100"/>
    <n v="88"/>
    <n v="0.88"/>
  </r>
  <r>
    <x v="6"/>
    <x v="0"/>
    <x v="0"/>
    <x v="11"/>
    <n v="71"/>
    <n v="63"/>
    <n v="0.88732394366197187"/>
  </r>
  <r>
    <x v="8"/>
    <x v="2"/>
    <x v="2"/>
    <x v="11"/>
    <n v="83"/>
    <n v="0"/>
    <n v="0"/>
  </r>
  <r>
    <x v="9"/>
    <x v="3"/>
    <x v="3"/>
    <x v="11"/>
    <n v="53"/>
    <n v="68"/>
    <n v="1.2830188679245282"/>
  </r>
  <r>
    <x v="11"/>
    <x v="0"/>
    <x v="0"/>
    <x v="11"/>
    <n v="98"/>
    <n v="14"/>
    <n v="0.14285714285714285"/>
  </r>
  <r>
    <x v="12"/>
    <x v="1"/>
    <x v="1"/>
    <x v="11"/>
    <n v="64"/>
    <n v="75"/>
    <n v="1.171875"/>
  </r>
  <r>
    <x v="13"/>
    <x v="0"/>
    <x v="0"/>
    <x v="11"/>
    <n v="77"/>
    <n v="105"/>
    <n v="1.3636363636363635"/>
  </r>
  <r>
    <x v="14"/>
    <x v="3"/>
    <x v="3"/>
    <x v="11"/>
    <n v="65"/>
    <n v="29"/>
    <n v="0.44615384615384618"/>
  </r>
  <r>
    <x v="15"/>
    <x v="2"/>
    <x v="4"/>
    <x v="11"/>
    <n v="98"/>
    <n v="0"/>
    <n v="0"/>
  </r>
  <r>
    <x v="16"/>
    <x v="0"/>
    <x v="0"/>
    <x v="11"/>
    <n v="96"/>
    <n v="89"/>
    <n v="0.92708333333333337"/>
  </r>
  <r>
    <x v="17"/>
    <x v="1"/>
    <x v="1"/>
    <x v="11"/>
    <n v="74"/>
    <n v="127"/>
    <n v="1.7162162162162162"/>
  </r>
  <r>
    <x v="29"/>
    <x v="3"/>
    <x v="3"/>
    <x v="11"/>
    <n v="68"/>
    <n v="69"/>
    <n v="1.0147058823529411"/>
  </r>
  <r>
    <x v="19"/>
    <x v="2"/>
    <x v="4"/>
    <x v="11"/>
    <n v="62"/>
    <n v="63"/>
    <n v="1.0161290322580645"/>
  </r>
  <r>
    <x v="20"/>
    <x v="0"/>
    <x v="0"/>
    <x v="11"/>
    <n v="91"/>
    <n v="124"/>
    <n v="1.3626373626373627"/>
  </r>
  <r>
    <x v="21"/>
    <x v="1"/>
    <x v="1"/>
    <x v="11"/>
    <n v="93"/>
    <n v="17"/>
    <n v="0.18279569892473119"/>
  </r>
  <r>
    <x v="22"/>
    <x v="2"/>
    <x v="2"/>
    <x v="11"/>
    <n v="50"/>
    <n v="98"/>
    <n v="1.96"/>
  </r>
  <r>
    <x v="24"/>
    <x v="1"/>
    <x v="1"/>
    <x v="11"/>
    <n v="71"/>
    <n v="24"/>
    <n v="0.3380281690140845"/>
  </r>
  <r>
    <x v="25"/>
    <x v="0"/>
    <x v="0"/>
    <x v="11"/>
    <n v="80"/>
    <n v="52"/>
    <n v="0.65"/>
  </r>
  <r>
    <x v="26"/>
    <x v="1"/>
    <x v="1"/>
    <x v="11"/>
    <n v="67"/>
    <n v="102"/>
    <n v="1.5223880597014925"/>
  </r>
  <r>
    <x v="27"/>
    <x v="2"/>
    <x v="2"/>
    <x v="11"/>
    <n v="50"/>
    <n v="90"/>
    <n v="1.8"/>
  </r>
  <r>
    <x v="28"/>
    <x v="3"/>
    <x v="3"/>
    <x v="11"/>
    <n v="85"/>
    <n v="44"/>
    <n v="0.51764705882352946"/>
  </r>
  <r>
    <x v="0"/>
    <x v="0"/>
    <x v="0"/>
    <x v="12"/>
    <n v="80"/>
    <n v="31"/>
    <n v="0.38750000000000001"/>
  </r>
  <r>
    <x v="1"/>
    <x v="0"/>
    <x v="0"/>
    <x v="12"/>
    <n v="91"/>
    <n v="57"/>
    <n v="0.62637362637362637"/>
  </r>
  <r>
    <x v="2"/>
    <x v="1"/>
    <x v="1"/>
    <x v="12"/>
    <n v="67"/>
    <n v="81"/>
    <n v="1.208955223880597"/>
  </r>
  <r>
    <x v="4"/>
    <x v="3"/>
    <x v="3"/>
    <x v="12"/>
    <n v="65"/>
    <n v="62"/>
    <n v="0.9538461538461539"/>
  </r>
  <r>
    <x v="5"/>
    <x v="2"/>
    <x v="4"/>
    <x v="12"/>
    <n v="56"/>
    <n v="102"/>
    <n v="1.8214285714285714"/>
  </r>
  <r>
    <x v="6"/>
    <x v="0"/>
    <x v="0"/>
    <x v="12"/>
    <n v="60"/>
    <n v="129"/>
    <n v="2.15"/>
  </r>
  <r>
    <x v="7"/>
    <x v="1"/>
    <x v="1"/>
    <x v="12"/>
    <n v="70"/>
    <n v="31"/>
    <n v="0.44285714285714284"/>
  </r>
  <r>
    <x v="9"/>
    <x v="3"/>
    <x v="3"/>
    <x v="12"/>
    <n v="73"/>
    <n v="0"/>
    <n v="0"/>
  </r>
  <r>
    <x v="10"/>
    <x v="0"/>
    <x v="0"/>
    <x v="12"/>
    <n v="60"/>
    <n v="113"/>
    <n v="1.8833333333333333"/>
  </r>
  <r>
    <x v="11"/>
    <x v="0"/>
    <x v="0"/>
    <x v="12"/>
    <n v="57"/>
    <n v="130"/>
    <n v="2.2807017543859649"/>
  </r>
  <r>
    <x v="12"/>
    <x v="1"/>
    <x v="1"/>
    <x v="12"/>
    <n v="75"/>
    <n v="113"/>
    <n v="1.5066666666666666"/>
  </r>
  <r>
    <x v="13"/>
    <x v="0"/>
    <x v="0"/>
    <x v="12"/>
    <n v="92"/>
    <n v="32"/>
    <n v="0.34782608695652173"/>
  </r>
  <r>
    <x v="15"/>
    <x v="2"/>
    <x v="4"/>
    <x v="12"/>
    <n v="67"/>
    <n v="98"/>
    <n v="1.4626865671641791"/>
  </r>
  <r>
    <x v="16"/>
    <x v="0"/>
    <x v="0"/>
    <x v="12"/>
    <n v="68"/>
    <n v="11"/>
    <n v="0.16176470588235295"/>
  </r>
  <r>
    <x v="17"/>
    <x v="1"/>
    <x v="1"/>
    <x v="12"/>
    <n v="82"/>
    <n v="87"/>
    <n v="1.0609756097560976"/>
  </r>
  <r>
    <x v="18"/>
    <x v="1"/>
    <x v="1"/>
    <x v="12"/>
    <n v="90"/>
    <n v="0"/>
    <n v="0"/>
  </r>
  <r>
    <x v="29"/>
    <x v="3"/>
    <x v="3"/>
    <x v="12"/>
    <n v="93"/>
    <n v="30"/>
    <n v="0.32258064516129031"/>
  </r>
  <r>
    <x v="19"/>
    <x v="2"/>
    <x v="4"/>
    <x v="12"/>
    <n v="76"/>
    <n v="102"/>
    <n v="1.3421052631578947"/>
  </r>
  <r>
    <x v="20"/>
    <x v="0"/>
    <x v="0"/>
    <x v="12"/>
    <n v="95"/>
    <n v="18"/>
    <n v="0.18947368421052632"/>
  </r>
  <r>
    <x v="21"/>
    <x v="1"/>
    <x v="1"/>
    <x v="12"/>
    <n v="88"/>
    <n v="71"/>
    <n v="0.80681818181818177"/>
  </r>
  <r>
    <x v="22"/>
    <x v="2"/>
    <x v="2"/>
    <x v="12"/>
    <n v="99"/>
    <n v="0"/>
    <n v="0"/>
  </r>
  <r>
    <x v="23"/>
    <x v="3"/>
    <x v="3"/>
    <x v="12"/>
    <n v="89"/>
    <n v="130"/>
    <n v="1.4606741573033708"/>
  </r>
  <r>
    <x v="24"/>
    <x v="1"/>
    <x v="1"/>
    <x v="12"/>
    <n v="63"/>
    <n v="57"/>
    <n v="0.90476190476190477"/>
  </r>
  <r>
    <x v="25"/>
    <x v="0"/>
    <x v="0"/>
    <x v="12"/>
    <n v="92"/>
    <n v="48"/>
    <n v="0.52173913043478259"/>
  </r>
  <r>
    <x v="26"/>
    <x v="1"/>
    <x v="1"/>
    <x v="12"/>
    <n v="60"/>
    <n v="0"/>
    <n v="0"/>
  </r>
  <r>
    <x v="27"/>
    <x v="2"/>
    <x v="2"/>
    <x v="12"/>
    <n v="79"/>
    <n v="109"/>
    <n v="1.379746835443038"/>
  </r>
  <r>
    <x v="0"/>
    <x v="0"/>
    <x v="0"/>
    <x v="13"/>
    <n v="61"/>
    <n v="46"/>
    <n v="0.75409836065573765"/>
  </r>
  <r>
    <x v="1"/>
    <x v="0"/>
    <x v="0"/>
    <x v="13"/>
    <n v="73"/>
    <n v="88"/>
    <n v="1.2054794520547945"/>
  </r>
  <r>
    <x v="2"/>
    <x v="1"/>
    <x v="1"/>
    <x v="13"/>
    <n v="97"/>
    <n v="106"/>
    <n v="1.0927835051546391"/>
  </r>
  <r>
    <x v="3"/>
    <x v="2"/>
    <x v="2"/>
    <x v="13"/>
    <n v="50"/>
    <n v="95"/>
    <n v="1.9"/>
  </r>
  <r>
    <x v="4"/>
    <x v="3"/>
    <x v="3"/>
    <x v="13"/>
    <n v="89"/>
    <n v="0"/>
    <n v="0"/>
  </r>
  <r>
    <x v="5"/>
    <x v="2"/>
    <x v="4"/>
    <x v="13"/>
    <n v="65"/>
    <n v="45"/>
    <n v="0.69230769230769229"/>
  </r>
  <r>
    <x v="6"/>
    <x v="0"/>
    <x v="0"/>
    <x v="13"/>
    <n v="52"/>
    <n v="26"/>
    <n v="0.5"/>
  </r>
  <r>
    <x v="8"/>
    <x v="2"/>
    <x v="2"/>
    <x v="13"/>
    <n v="61"/>
    <n v="75"/>
    <n v="1.2295081967213115"/>
  </r>
  <r>
    <x v="9"/>
    <x v="3"/>
    <x v="3"/>
    <x v="13"/>
    <n v="73"/>
    <n v="11"/>
    <n v="0.15068493150684931"/>
  </r>
  <r>
    <x v="10"/>
    <x v="0"/>
    <x v="0"/>
    <x v="13"/>
    <n v="70"/>
    <n v="41"/>
    <n v="0.58571428571428574"/>
  </r>
  <r>
    <x v="11"/>
    <x v="0"/>
    <x v="0"/>
    <x v="13"/>
    <n v="96"/>
    <n v="34"/>
    <n v="0.35416666666666669"/>
  </r>
  <r>
    <x v="12"/>
    <x v="1"/>
    <x v="1"/>
    <x v="13"/>
    <n v="83"/>
    <n v="110"/>
    <n v="1.3253012048192772"/>
  </r>
  <r>
    <x v="14"/>
    <x v="3"/>
    <x v="3"/>
    <x v="13"/>
    <n v="51"/>
    <n v="16"/>
    <n v="0.31372549019607843"/>
  </r>
  <r>
    <x v="15"/>
    <x v="2"/>
    <x v="4"/>
    <x v="13"/>
    <n v="77"/>
    <n v="30"/>
    <n v="0.38961038961038963"/>
  </r>
  <r>
    <x v="16"/>
    <x v="0"/>
    <x v="0"/>
    <x v="13"/>
    <n v="64"/>
    <n v="41"/>
    <n v="0.640625"/>
  </r>
  <r>
    <x v="17"/>
    <x v="1"/>
    <x v="1"/>
    <x v="13"/>
    <n v="69"/>
    <n v="44"/>
    <n v="0.6376811594202898"/>
  </r>
  <r>
    <x v="18"/>
    <x v="1"/>
    <x v="1"/>
    <x v="13"/>
    <n v="67"/>
    <n v="10"/>
    <n v="0.14925373134328357"/>
  </r>
  <r>
    <x v="29"/>
    <x v="3"/>
    <x v="3"/>
    <x v="13"/>
    <n v="72"/>
    <n v="16"/>
    <n v="0.22222222222222221"/>
  </r>
  <r>
    <x v="19"/>
    <x v="2"/>
    <x v="4"/>
    <x v="13"/>
    <n v="83"/>
    <n v="11"/>
    <n v="0.13253012048192772"/>
  </r>
  <r>
    <x v="20"/>
    <x v="0"/>
    <x v="0"/>
    <x v="13"/>
    <n v="84"/>
    <n v="73"/>
    <n v="0.86904761904761907"/>
  </r>
  <r>
    <x v="22"/>
    <x v="2"/>
    <x v="2"/>
    <x v="13"/>
    <n v="76"/>
    <n v="92"/>
    <n v="1.2105263157894737"/>
  </r>
  <r>
    <x v="23"/>
    <x v="3"/>
    <x v="3"/>
    <x v="13"/>
    <n v="93"/>
    <n v="92"/>
    <n v="0.989247311827957"/>
  </r>
  <r>
    <x v="24"/>
    <x v="1"/>
    <x v="1"/>
    <x v="13"/>
    <n v="58"/>
    <n v="0"/>
    <n v="0"/>
  </r>
  <r>
    <x v="25"/>
    <x v="0"/>
    <x v="0"/>
    <x v="13"/>
    <n v="91"/>
    <n v="93"/>
    <n v="1.0219780219780219"/>
  </r>
  <r>
    <x v="26"/>
    <x v="1"/>
    <x v="1"/>
    <x v="13"/>
    <n v="100"/>
    <n v="36"/>
    <n v="0.36"/>
  </r>
  <r>
    <x v="27"/>
    <x v="2"/>
    <x v="2"/>
    <x v="13"/>
    <n v="73"/>
    <n v="23"/>
    <n v="0.31506849315068491"/>
  </r>
  <r>
    <x v="28"/>
    <x v="3"/>
    <x v="3"/>
    <x v="13"/>
    <n v="56"/>
    <n v="41"/>
    <n v="0.7321428571428571"/>
  </r>
  <r>
    <x v="0"/>
    <x v="0"/>
    <x v="0"/>
    <x v="14"/>
    <n v="75"/>
    <n v="11"/>
    <n v="0.14666666666666667"/>
  </r>
  <r>
    <x v="1"/>
    <x v="0"/>
    <x v="0"/>
    <x v="14"/>
    <n v="57"/>
    <n v="46"/>
    <n v="0.80701754385964908"/>
  </r>
  <r>
    <x v="2"/>
    <x v="1"/>
    <x v="1"/>
    <x v="14"/>
    <n v="96"/>
    <n v="0"/>
    <n v="0"/>
  </r>
  <r>
    <x v="3"/>
    <x v="2"/>
    <x v="2"/>
    <x v="14"/>
    <n v="80"/>
    <n v="57"/>
    <n v="0.71250000000000002"/>
  </r>
  <r>
    <x v="4"/>
    <x v="3"/>
    <x v="3"/>
    <x v="14"/>
    <n v="75"/>
    <n v="43"/>
    <n v="0.57333333333333336"/>
  </r>
  <r>
    <x v="5"/>
    <x v="2"/>
    <x v="4"/>
    <x v="14"/>
    <n v="54"/>
    <n v="126"/>
    <n v="2.3333333333333335"/>
  </r>
  <r>
    <x v="6"/>
    <x v="0"/>
    <x v="0"/>
    <x v="14"/>
    <n v="79"/>
    <n v="41"/>
    <n v="0.51898734177215189"/>
  </r>
  <r>
    <x v="8"/>
    <x v="2"/>
    <x v="2"/>
    <x v="14"/>
    <n v="90"/>
    <n v="73"/>
    <n v="0.81111111111111112"/>
  </r>
  <r>
    <x v="9"/>
    <x v="3"/>
    <x v="3"/>
    <x v="14"/>
    <n v="92"/>
    <n v="0"/>
    <n v="0"/>
  </r>
  <r>
    <x v="10"/>
    <x v="0"/>
    <x v="0"/>
    <x v="14"/>
    <n v="58"/>
    <n v="125"/>
    <n v="2.1551724137931036"/>
  </r>
  <r>
    <x v="11"/>
    <x v="0"/>
    <x v="0"/>
    <x v="14"/>
    <n v="55"/>
    <n v="0"/>
    <n v="0"/>
  </r>
  <r>
    <x v="12"/>
    <x v="1"/>
    <x v="1"/>
    <x v="14"/>
    <n v="83"/>
    <n v="111"/>
    <n v="1.3373493975903614"/>
  </r>
  <r>
    <x v="13"/>
    <x v="0"/>
    <x v="0"/>
    <x v="14"/>
    <n v="57"/>
    <n v="71"/>
    <n v="1.2456140350877194"/>
  </r>
  <r>
    <x v="14"/>
    <x v="3"/>
    <x v="3"/>
    <x v="14"/>
    <n v="52"/>
    <n v="27"/>
    <n v="0.51923076923076927"/>
  </r>
  <r>
    <x v="15"/>
    <x v="2"/>
    <x v="4"/>
    <x v="14"/>
    <n v="54"/>
    <n v="21"/>
    <n v="0.3888888888888889"/>
  </r>
  <r>
    <x v="16"/>
    <x v="0"/>
    <x v="0"/>
    <x v="14"/>
    <n v="85"/>
    <n v="0"/>
    <n v="0"/>
  </r>
  <r>
    <x v="17"/>
    <x v="1"/>
    <x v="1"/>
    <x v="14"/>
    <n v="98"/>
    <n v="99"/>
    <n v="1.010204081632653"/>
  </r>
  <r>
    <x v="18"/>
    <x v="1"/>
    <x v="1"/>
    <x v="14"/>
    <n v="75"/>
    <n v="14"/>
    <n v="0.18666666666666668"/>
  </r>
  <r>
    <x v="29"/>
    <x v="3"/>
    <x v="3"/>
    <x v="14"/>
    <n v="56"/>
    <n v="81"/>
    <n v="1.4464285714285714"/>
  </r>
  <r>
    <x v="19"/>
    <x v="2"/>
    <x v="4"/>
    <x v="14"/>
    <n v="85"/>
    <n v="0"/>
    <n v="0"/>
  </r>
  <r>
    <x v="20"/>
    <x v="0"/>
    <x v="0"/>
    <x v="14"/>
    <n v="89"/>
    <n v="58"/>
    <n v="0.651685393258427"/>
  </r>
  <r>
    <x v="22"/>
    <x v="2"/>
    <x v="2"/>
    <x v="14"/>
    <n v="95"/>
    <n v="88"/>
    <n v="0.9263157894736842"/>
  </r>
  <r>
    <x v="23"/>
    <x v="3"/>
    <x v="3"/>
    <x v="14"/>
    <n v="82"/>
    <n v="67"/>
    <n v="0.81707317073170727"/>
  </r>
  <r>
    <x v="24"/>
    <x v="1"/>
    <x v="1"/>
    <x v="14"/>
    <n v="61"/>
    <n v="91"/>
    <n v="1.4918032786885247"/>
  </r>
  <r>
    <x v="25"/>
    <x v="0"/>
    <x v="0"/>
    <x v="14"/>
    <n v="80"/>
    <n v="55"/>
    <n v="0.6875"/>
  </r>
  <r>
    <x v="26"/>
    <x v="1"/>
    <x v="1"/>
    <x v="14"/>
    <n v="65"/>
    <n v="0"/>
    <n v="0"/>
  </r>
  <r>
    <x v="27"/>
    <x v="2"/>
    <x v="2"/>
    <x v="14"/>
    <n v="67"/>
    <n v="34"/>
    <n v="0.5074626865671642"/>
  </r>
  <r>
    <x v="28"/>
    <x v="3"/>
    <x v="3"/>
    <x v="14"/>
    <n v="93"/>
    <n v="115"/>
    <n v="1.2365591397849462"/>
  </r>
  <r>
    <x v="1"/>
    <x v="0"/>
    <x v="0"/>
    <x v="15"/>
    <n v="83"/>
    <n v="42"/>
    <n v="0.50602409638554213"/>
  </r>
  <r>
    <x v="2"/>
    <x v="1"/>
    <x v="1"/>
    <x v="15"/>
    <n v="68"/>
    <n v="47"/>
    <n v="0.69117647058823528"/>
  </r>
  <r>
    <x v="3"/>
    <x v="2"/>
    <x v="2"/>
    <x v="15"/>
    <n v="94"/>
    <n v="77"/>
    <n v="0.81914893617021278"/>
  </r>
  <r>
    <x v="4"/>
    <x v="3"/>
    <x v="3"/>
    <x v="15"/>
    <n v="99"/>
    <n v="92"/>
    <n v="0.92929292929292928"/>
  </r>
  <r>
    <x v="5"/>
    <x v="2"/>
    <x v="4"/>
    <x v="15"/>
    <n v="61"/>
    <n v="75"/>
    <n v="1.2295081967213115"/>
  </r>
  <r>
    <x v="7"/>
    <x v="1"/>
    <x v="1"/>
    <x v="15"/>
    <n v="71"/>
    <n v="129"/>
    <n v="1.8169014084507042"/>
  </r>
  <r>
    <x v="8"/>
    <x v="2"/>
    <x v="2"/>
    <x v="15"/>
    <n v="78"/>
    <n v="71"/>
    <n v="0.91025641025641024"/>
  </r>
  <r>
    <x v="9"/>
    <x v="3"/>
    <x v="3"/>
    <x v="15"/>
    <n v="66"/>
    <n v="43"/>
    <n v="0.65151515151515149"/>
  </r>
  <r>
    <x v="10"/>
    <x v="0"/>
    <x v="0"/>
    <x v="15"/>
    <n v="55"/>
    <n v="44"/>
    <n v="0.8"/>
  </r>
  <r>
    <x v="11"/>
    <x v="0"/>
    <x v="0"/>
    <x v="15"/>
    <n v="66"/>
    <n v="0"/>
    <n v="0"/>
  </r>
  <r>
    <x v="12"/>
    <x v="1"/>
    <x v="1"/>
    <x v="15"/>
    <n v="85"/>
    <n v="61"/>
    <n v="0.71764705882352942"/>
  </r>
  <r>
    <x v="13"/>
    <x v="0"/>
    <x v="0"/>
    <x v="15"/>
    <n v="78"/>
    <n v="68"/>
    <n v="0.87179487179487181"/>
  </r>
  <r>
    <x v="14"/>
    <x v="3"/>
    <x v="3"/>
    <x v="15"/>
    <n v="55"/>
    <n v="51"/>
    <n v="0.92727272727272725"/>
  </r>
  <r>
    <x v="16"/>
    <x v="0"/>
    <x v="0"/>
    <x v="15"/>
    <n v="61"/>
    <n v="69"/>
    <n v="1.1311475409836065"/>
  </r>
  <r>
    <x v="17"/>
    <x v="1"/>
    <x v="1"/>
    <x v="15"/>
    <n v="51"/>
    <n v="18"/>
    <n v="0.35294117647058826"/>
  </r>
  <r>
    <x v="18"/>
    <x v="1"/>
    <x v="1"/>
    <x v="15"/>
    <n v="61"/>
    <n v="35"/>
    <n v="0.57377049180327866"/>
  </r>
  <r>
    <x v="29"/>
    <x v="3"/>
    <x v="3"/>
    <x v="15"/>
    <n v="90"/>
    <n v="116"/>
    <n v="1.288888888888889"/>
  </r>
  <r>
    <x v="19"/>
    <x v="2"/>
    <x v="4"/>
    <x v="15"/>
    <n v="92"/>
    <n v="54"/>
    <n v="0.58695652173913049"/>
  </r>
  <r>
    <x v="20"/>
    <x v="0"/>
    <x v="0"/>
    <x v="15"/>
    <n v="63"/>
    <n v="0"/>
    <n v="0"/>
  </r>
  <r>
    <x v="21"/>
    <x v="1"/>
    <x v="1"/>
    <x v="15"/>
    <n v="68"/>
    <n v="43"/>
    <n v="0.63235294117647056"/>
  </r>
  <r>
    <x v="22"/>
    <x v="2"/>
    <x v="2"/>
    <x v="15"/>
    <n v="84"/>
    <n v="57"/>
    <n v="0.6785714285714286"/>
  </r>
  <r>
    <x v="23"/>
    <x v="3"/>
    <x v="3"/>
    <x v="15"/>
    <n v="64"/>
    <n v="96"/>
    <n v="1.5"/>
  </r>
  <r>
    <x v="24"/>
    <x v="1"/>
    <x v="1"/>
    <x v="15"/>
    <n v="52"/>
    <n v="24"/>
    <n v="0.46153846153846156"/>
  </r>
  <r>
    <x v="26"/>
    <x v="1"/>
    <x v="1"/>
    <x v="15"/>
    <n v="75"/>
    <n v="14"/>
    <n v="0.18666666666666668"/>
  </r>
  <r>
    <x v="27"/>
    <x v="2"/>
    <x v="2"/>
    <x v="15"/>
    <n v="57"/>
    <n v="35"/>
    <n v="0.61403508771929827"/>
  </r>
  <r>
    <x v="28"/>
    <x v="3"/>
    <x v="3"/>
    <x v="15"/>
    <n v="57"/>
    <n v="44"/>
    <n v="0.77192982456140347"/>
  </r>
  <r>
    <x v="0"/>
    <x v="0"/>
    <x v="0"/>
    <x v="16"/>
    <n v="99"/>
    <n v="0"/>
    <n v="0"/>
  </r>
  <r>
    <x v="1"/>
    <x v="0"/>
    <x v="0"/>
    <x v="16"/>
    <n v="65"/>
    <n v="116"/>
    <n v="1.7846153846153847"/>
  </r>
  <r>
    <x v="2"/>
    <x v="1"/>
    <x v="1"/>
    <x v="16"/>
    <n v="51"/>
    <n v="52"/>
    <n v="1.0196078431372548"/>
  </r>
  <r>
    <x v="3"/>
    <x v="2"/>
    <x v="2"/>
    <x v="16"/>
    <n v="96"/>
    <n v="113"/>
    <n v="1.1770833333333333"/>
  </r>
  <r>
    <x v="4"/>
    <x v="3"/>
    <x v="3"/>
    <x v="16"/>
    <n v="96"/>
    <n v="19"/>
    <n v="0.19791666666666666"/>
  </r>
  <r>
    <x v="5"/>
    <x v="2"/>
    <x v="4"/>
    <x v="16"/>
    <n v="88"/>
    <n v="0"/>
    <n v="0"/>
  </r>
  <r>
    <x v="6"/>
    <x v="0"/>
    <x v="0"/>
    <x v="16"/>
    <n v="64"/>
    <n v="27"/>
    <n v="0.421875"/>
  </r>
  <r>
    <x v="7"/>
    <x v="1"/>
    <x v="1"/>
    <x v="16"/>
    <n v="60"/>
    <n v="59"/>
    <n v="0.98333333333333328"/>
  </r>
  <r>
    <x v="8"/>
    <x v="2"/>
    <x v="2"/>
    <x v="16"/>
    <n v="59"/>
    <n v="121"/>
    <n v="2.0508474576271185"/>
  </r>
  <r>
    <x v="9"/>
    <x v="3"/>
    <x v="3"/>
    <x v="16"/>
    <n v="81"/>
    <n v="0"/>
    <n v="0"/>
  </r>
  <r>
    <x v="10"/>
    <x v="0"/>
    <x v="0"/>
    <x v="16"/>
    <n v="97"/>
    <n v="111"/>
    <n v="1.1443298969072164"/>
  </r>
  <r>
    <x v="12"/>
    <x v="1"/>
    <x v="1"/>
    <x v="16"/>
    <n v="97"/>
    <n v="36"/>
    <n v="0.37113402061855671"/>
  </r>
  <r>
    <x v="13"/>
    <x v="0"/>
    <x v="0"/>
    <x v="16"/>
    <n v="99"/>
    <n v="129"/>
    <n v="1.303030303030303"/>
  </r>
  <r>
    <x v="14"/>
    <x v="3"/>
    <x v="3"/>
    <x v="16"/>
    <n v="65"/>
    <n v="92"/>
    <n v="1.4153846153846155"/>
  </r>
  <r>
    <x v="15"/>
    <x v="2"/>
    <x v="4"/>
    <x v="16"/>
    <n v="97"/>
    <n v="62"/>
    <n v="0.63917525773195871"/>
  </r>
  <r>
    <x v="16"/>
    <x v="0"/>
    <x v="0"/>
    <x v="16"/>
    <n v="93"/>
    <n v="0"/>
    <n v="0"/>
  </r>
  <r>
    <x v="17"/>
    <x v="1"/>
    <x v="1"/>
    <x v="16"/>
    <n v="71"/>
    <n v="29"/>
    <n v="0.40845070422535212"/>
  </r>
  <r>
    <x v="18"/>
    <x v="1"/>
    <x v="1"/>
    <x v="16"/>
    <n v="58"/>
    <n v="98"/>
    <n v="1.6896551724137931"/>
  </r>
  <r>
    <x v="19"/>
    <x v="2"/>
    <x v="4"/>
    <x v="16"/>
    <n v="51"/>
    <n v="71"/>
    <n v="1.392156862745098"/>
  </r>
  <r>
    <x v="20"/>
    <x v="0"/>
    <x v="0"/>
    <x v="16"/>
    <n v="89"/>
    <n v="72"/>
    <n v="0.8089887640449438"/>
  </r>
  <r>
    <x v="21"/>
    <x v="1"/>
    <x v="1"/>
    <x v="16"/>
    <n v="64"/>
    <n v="27"/>
    <n v="0.421875"/>
  </r>
  <r>
    <x v="22"/>
    <x v="2"/>
    <x v="2"/>
    <x v="16"/>
    <n v="100"/>
    <n v="12"/>
    <n v="0.12"/>
  </r>
  <r>
    <x v="23"/>
    <x v="3"/>
    <x v="3"/>
    <x v="16"/>
    <n v="57"/>
    <n v="85"/>
    <n v="1.4912280701754386"/>
  </r>
  <r>
    <x v="25"/>
    <x v="0"/>
    <x v="0"/>
    <x v="16"/>
    <n v="74"/>
    <n v="35"/>
    <n v="0.47297297297297297"/>
  </r>
  <r>
    <x v="26"/>
    <x v="1"/>
    <x v="1"/>
    <x v="16"/>
    <n v="99"/>
    <n v="16"/>
    <n v="0.16161616161616163"/>
  </r>
  <r>
    <x v="27"/>
    <x v="2"/>
    <x v="2"/>
    <x v="16"/>
    <n v="91"/>
    <n v="97"/>
    <n v="1.0659340659340659"/>
  </r>
  <r>
    <x v="28"/>
    <x v="3"/>
    <x v="3"/>
    <x v="16"/>
    <n v="90"/>
    <n v="38"/>
    <n v="0.42222222222222222"/>
  </r>
  <r>
    <x v="1"/>
    <x v="0"/>
    <x v="0"/>
    <x v="17"/>
    <n v="89"/>
    <n v="52"/>
    <n v="0.5842696629213483"/>
  </r>
  <r>
    <x v="2"/>
    <x v="1"/>
    <x v="1"/>
    <x v="17"/>
    <n v="84"/>
    <n v="44"/>
    <n v="0.52380952380952384"/>
  </r>
  <r>
    <x v="3"/>
    <x v="2"/>
    <x v="2"/>
    <x v="17"/>
    <n v="78"/>
    <n v="48"/>
    <n v="0.61538461538461542"/>
  </r>
  <r>
    <x v="5"/>
    <x v="2"/>
    <x v="4"/>
    <x v="17"/>
    <n v="95"/>
    <n v="47"/>
    <n v="0.49473684210526314"/>
  </r>
  <r>
    <x v="6"/>
    <x v="0"/>
    <x v="0"/>
    <x v="17"/>
    <n v="82"/>
    <n v="81"/>
    <n v="0.98780487804878048"/>
  </r>
  <r>
    <x v="7"/>
    <x v="1"/>
    <x v="1"/>
    <x v="17"/>
    <n v="70"/>
    <n v="0"/>
    <n v="0"/>
  </r>
  <r>
    <x v="8"/>
    <x v="2"/>
    <x v="2"/>
    <x v="17"/>
    <n v="50"/>
    <n v="98"/>
    <n v="1.96"/>
  </r>
  <r>
    <x v="9"/>
    <x v="3"/>
    <x v="3"/>
    <x v="17"/>
    <n v="56"/>
    <n v="114"/>
    <n v="2.0357142857142856"/>
  </r>
  <r>
    <x v="10"/>
    <x v="0"/>
    <x v="0"/>
    <x v="17"/>
    <n v="65"/>
    <n v="29"/>
    <n v="0.44615384615384618"/>
  </r>
  <r>
    <x v="11"/>
    <x v="0"/>
    <x v="0"/>
    <x v="17"/>
    <n v="80"/>
    <n v="112"/>
    <n v="1.4"/>
  </r>
  <r>
    <x v="12"/>
    <x v="1"/>
    <x v="1"/>
    <x v="17"/>
    <n v="53"/>
    <n v="119"/>
    <n v="2.2452830188679247"/>
  </r>
  <r>
    <x v="14"/>
    <x v="3"/>
    <x v="3"/>
    <x v="17"/>
    <n v="67"/>
    <n v="0"/>
    <n v="0"/>
  </r>
  <r>
    <x v="15"/>
    <x v="2"/>
    <x v="4"/>
    <x v="17"/>
    <n v="52"/>
    <n v="65"/>
    <n v="1.25"/>
  </r>
  <r>
    <x v="16"/>
    <x v="0"/>
    <x v="0"/>
    <x v="17"/>
    <n v="59"/>
    <n v="116"/>
    <n v="1.9661016949152543"/>
  </r>
  <r>
    <x v="17"/>
    <x v="1"/>
    <x v="1"/>
    <x v="17"/>
    <n v="97"/>
    <n v="99"/>
    <n v="1.0206185567010309"/>
  </r>
  <r>
    <x v="18"/>
    <x v="1"/>
    <x v="1"/>
    <x v="17"/>
    <n v="91"/>
    <n v="21"/>
    <n v="0.23076923076923078"/>
  </r>
  <r>
    <x v="19"/>
    <x v="2"/>
    <x v="4"/>
    <x v="17"/>
    <n v="69"/>
    <n v="42"/>
    <n v="0.60869565217391308"/>
  </r>
  <r>
    <x v="20"/>
    <x v="0"/>
    <x v="0"/>
    <x v="17"/>
    <n v="97"/>
    <n v="61"/>
    <n v="0.62886597938144329"/>
  </r>
  <r>
    <x v="21"/>
    <x v="1"/>
    <x v="1"/>
    <x v="17"/>
    <n v="79"/>
    <n v="126"/>
    <n v="1.5949367088607596"/>
  </r>
  <r>
    <x v="22"/>
    <x v="2"/>
    <x v="2"/>
    <x v="17"/>
    <n v="59"/>
    <n v="0"/>
    <n v="0"/>
  </r>
  <r>
    <x v="23"/>
    <x v="3"/>
    <x v="3"/>
    <x v="17"/>
    <n v="91"/>
    <n v="55"/>
    <n v="0.60439560439560436"/>
  </r>
  <r>
    <x v="24"/>
    <x v="1"/>
    <x v="1"/>
    <x v="17"/>
    <n v="51"/>
    <n v="56"/>
    <n v="1.0980392156862746"/>
  </r>
  <r>
    <x v="25"/>
    <x v="0"/>
    <x v="0"/>
    <x v="17"/>
    <n v="81"/>
    <n v="83"/>
    <n v="1.0246913580246915"/>
  </r>
  <r>
    <x v="26"/>
    <x v="1"/>
    <x v="1"/>
    <x v="17"/>
    <n v="76"/>
    <n v="44"/>
    <n v="0.57894736842105265"/>
  </r>
  <r>
    <x v="27"/>
    <x v="2"/>
    <x v="2"/>
    <x v="17"/>
    <n v="50"/>
    <n v="0"/>
    <n v="0"/>
  </r>
  <r>
    <x v="28"/>
    <x v="3"/>
    <x v="3"/>
    <x v="17"/>
    <n v="69"/>
    <n v="100"/>
    <n v="1.4492753623188406"/>
  </r>
  <r>
    <x v="0"/>
    <x v="0"/>
    <x v="0"/>
    <x v="18"/>
    <n v="72"/>
    <n v="62"/>
    <n v="0.86111111111111116"/>
  </r>
  <r>
    <x v="1"/>
    <x v="0"/>
    <x v="0"/>
    <x v="18"/>
    <n v="76"/>
    <n v="127"/>
    <n v="1.6710526315789473"/>
  </r>
  <r>
    <x v="2"/>
    <x v="1"/>
    <x v="1"/>
    <x v="18"/>
    <n v="75"/>
    <n v="0"/>
    <n v="0"/>
  </r>
  <r>
    <x v="5"/>
    <x v="2"/>
    <x v="4"/>
    <x v="18"/>
    <n v="75"/>
    <n v="71"/>
    <n v="0.94666666666666666"/>
  </r>
  <r>
    <x v="6"/>
    <x v="0"/>
    <x v="0"/>
    <x v="18"/>
    <n v="92"/>
    <n v="46"/>
    <n v="0.5"/>
  </r>
  <r>
    <x v="7"/>
    <x v="1"/>
    <x v="1"/>
    <x v="18"/>
    <n v="57"/>
    <n v="77"/>
    <n v="1.3508771929824561"/>
  </r>
  <r>
    <x v="8"/>
    <x v="2"/>
    <x v="2"/>
    <x v="18"/>
    <n v="59"/>
    <n v="112"/>
    <n v="1.8983050847457628"/>
  </r>
  <r>
    <x v="9"/>
    <x v="3"/>
    <x v="3"/>
    <x v="18"/>
    <n v="62"/>
    <n v="0"/>
    <n v="0"/>
  </r>
  <r>
    <x v="10"/>
    <x v="0"/>
    <x v="0"/>
    <x v="18"/>
    <n v="96"/>
    <n v="96"/>
    <n v="1"/>
  </r>
  <r>
    <x v="11"/>
    <x v="0"/>
    <x v="0"/>
    <x v="18"/>
    <n v="79"/>
    <n v="97"/>
    <n v="1.2278481012658229"/>
  </r>
  <r>
    <x v="13"/>
    <x v="0"/>
    <x v="0"/>
    <x v="18"/>
    <n v="61"/>
    <n v="78"/>
    <n v="1.278688524590164"/>
  </r>
  <r>
    <x v="14"/>
    <x v="3"/>
    <x v="3"/>
    <x v="18"/>
    <n v="74"/>
    <n v="87"/>
    <n v="1.1756756756756757"/>
  </r>
  <r>
    <x v="15"/>
    <x v="2"/>
    <x v="4"/>
    <x v="18"/>
    <n v="81"/>
    <n v="12"/>
    <n v="0.14814814814814814"/>
  </r>
  <r>
    <x v="16"/>
    <x v="0"/>
    <x v="0"/>
    <x v="18"/>
    <n v="72"/>
    <n v="115"/>
    <n v="1.5972222222222223"/>
  </r>
  <r>
    <x v="17"/>
    <x v="1"/>
    <x v="1"/>
    <x v="18"/>
    <n v="99"/>
    <n v="118"/>
    <n v="1.1919191919191918"/>
  </r>
  <r>
    <x v="29"/>
    <x v="3"/>
    <x v="3"/>
    <x v="18"/>
    <n v="82"/>
    <n v="63"/>
    <n v="0.76829268292682928"/>
  </r>
  <r>
    <x v="19"/>
    <x v="2"/>
    <x v="4"/>
    <x v="18"/>
    <n v="96"/>
    <n v="123"/>
    <n v="1.28125"/>
  </r>
  <r>
    <x v="20"/>
    <x v="0"/>
    <x v="0"/>
    <x v="18"/>
    <n v="96"/>
    <n v="70"/>
    <n v="0.72916666666666663"/>
  </r>
  <r>
    <x v="21"/>
    <x v="1"/>
    <x v="1"/>
    <x v="18"/>
    <n v="82"/>
    <n v="50"/>
    <n v="0.6097560975609756"/>
  </r>
  <r>
    <x v="22"/>
    <x v="2"/>
    <x v="2"/>
    <x v="18"/>
    <n v="65"/>
    <n v="26"/>
    <n v="0.4"/>
  </r>
  <r>
    <x v="23"/>
    <x v="3"/>
    <x v="3"/>
    <x v="18"/>
    <n v="99"/>
    <n v="39"/>
    <n v="0.39393939393939392"/>
  </r>
  <r>
    <x v="24"/>
    <x v="1"/>
    <x v="1"/>
    <x v="18"/>
    <n v="80"/>
    <n v="103"/>
    <n v="1.2875000000000001"/>
  </r>
  <r>
    <x v="25"/>
    <x v="0"/>
    <x v="0"/>
    <x v="18"/>
    <n v="78"/>
    <n v="112"/>
    <n v="1.4358974358974359"/>
  </r>
  <r>
    <x v="27"/>
    <x v="2"/>
    <x v="2"/>
    <x v="18"/>
    <n v="61"/>
    <n v="115"/>
    <n v="1.8852459016393444"/>
  </r>
  <r>
    <x v="28"/>
    <x v="3"/>
    <x v="3"/>
    <x v="18"/>
    <n v="71"/>
    <n v="85"/>
    <n v="1.1971830985915493"/>
  </r>
  <r>
    <x v="0"/>
    <x v="0"/>
    <x v="0"/>
    <x v="19"/>
    <n v="87"/>
    <n v="24"/>
    <n v="0.27586206896551724"/>
  </r>
  <r>
    <x v="1"/>
    <x v="0"/>
    <x v="0"/>
    <x v="19"/>
    <n v="64"/>
    <n v="77"/>
    <n v="1.203125"/>
  </r>
  <r>
    <x v="2"/>
    <x v="1"/>
    <x v="1"/>
    <x v="19"/>
    <n v="76"/>
    <n v="21"/>
    <n v="0.27631578947368424"/>
  </r>
  <r>
    <x v="3"/>
    <x v="2"/>
    <x v="2"/>
    <x v="19"/>
    <n v="70"/>
    <n v="0"/>
    <n v="0"/>
  </r>
  <r>
    <x v="4"/>
    <x v="3"/>
    <x v="3"/>
    <x v="19"/>
    <n v="73"/>
    <n v="59"/>
    <n v="0.80821917808219179"/>
  </r>
  <r>
    <x v="5"/>
    <x v="2"/>
    <x v="4"/>
    <x v="19"/>
    <n v="91"/>
    <n v="42"/>
    <n v="0.46153846153846156"/>
  </r>
  <r>
    <x v="6"/>
    <x v="0"/>
    <x v="0"/>
    <x v="19"/>
    <n v="50"/>
    <n v="38"/>
    <n v="0.76"/>
  </r>
  <r>
    <x v="7"/>
    <x v="1"/>
    <x v="1"/>
    <x v="19"/>
    <n v="64"/>
    <n v="16"/>
    <n v="0.25"/>
  </r>
  <r>
    <x v="9"/>
    <x v="3"/>
    <x v="3"/>
    <x v="19"/>
    <n v="91"/>
    <n v="106"/>
    <n v="1.1648351648351649"/>
  </r>
  <r>
    <x v="10"/>
    <x v="0"/>
    <x v="0"/>
    <x v="19"/>
    <n v="92"/>
    <n v="49"/>
    <n v="0.53260869565217395"/>
  </r>
  <r>
    <x v="11"/>
    <x v="0"/>
    <x v="0"/>
    <x v="19"/>
    <n v="75"/>
    <n v="14"/>
    <n v="0.18666666666666668"/>
  </r>
  <r>
    <x v="12"/>
    <x v="1"/>
    <x v="1"/>
    <x v="19"/>
    <n v="65"/>
    <n v="0"/>
    <n v="0"/>
  </r>
  <r>
    <x v="13"/>
    <x v="0"/>
    <x v="0"/>
    <x v="19"/>
    <n v="100"/>
    <n v="57"/>
    <n v="0.56999999999999995"/>
  </r>
  <r>
    <x v="14"/>
    <x v="3"/>
    <x v="3"/>
    <x v="19"/>
    <n v="94"/>
    <n v="39"/>
    <n v="0.41489361702127658"/>
  </r>
  <r>
    <x v="15"/>
    <x v="2"/>
    <x v="4"/>
    <x v="19"/>
    <n v="76"/>
    <n v="87"/>
    <n v="1.1447368421052631"/>
  </r>
  <r>
    <x v="17"/>
    <x v="1"/>
    <x v="1"/>
    <x v="19"/>
    <n v="54"/>
    <n v="0"/>
    <n v="0"/>
  </r>
  <r>
    <x v="18"/>
    <x v="1"/>
    <x v="1"/>
    <x v="19"/>
    <n v="93"/>
    <n v="65"/>
    <n v="0.69892473118279574"/>
  </r>
  <r>
    <x v="29"/>
    <x v="3"/>
    <x v="3"/>
    <x v="19"/>
    <n v="50"/>
    <n v="94"/>
    <n v="1.88"/>
  </r>
  <r>
    <x v="19"/>
    <x v="2"/>
    <x v="4"/>
    <x v="19"/>
    <n v="58"/>
    <n v="64"/>
    <n v="1.103448275862069"/>
  </r>
  <r>
    <x v="20"/>
    <x v="0"/>
    <x v="0"/>
    <x v="19"/>
    <n v="80"/>
    <n v="0"/>
    <n v="0"/>
  </r>
  <r>
    <x v="23"/>
    <x v="3"/>
    <x v="3"/>
    <x v="19"/>
    <n v="96"/>
    <n v="118"/>
    <n v="1.2291666666666667"/>
  </r>
  <r>
    <x v="24"/>
    <x v="1"/>
    <x v="1"/>
    <x v="19"/>
    <n v="94"/>
    <n v="54"/>
    <n v="0.57446808510638303"/>
  </r>
  <r>
    <x v="25"/>
    <x v="0"/>
    <x v="0"/>
    <x v="19"/>
    <n v="51"/>
    <n v="107"/>
    <n v="2.0980392156862746"/>
  </r>
  <r>
    <x v="26"/>
    <x v="1"/>
    <x v="1"/>
    <x v="19"/>
    <n v="52"/>
    <n v="16"/>
    <n v="0.30769230769230771"/>
  </r>
  <r>
    <x v="27"/>
    <x v="2"/>
    <x v="2"/>
    <x v="19"/>
    <n v="73"/>
    <n v="0"/>
    <n v="0"/>
  </r>
  <r>
    <x v="28"/>
    <x v="3"/>
    <x v="3"/>
    <x v="19"/>
    <n v="64"/>
    <n v="40"/>
    <n v="0.625"/>
  </r>
  <r>
    <x v="0"/>
    <x v="0"/>
    <x v="0"/>
    <x v="20"/>
    <n v="95"/>
    <n v="30"/>
    <n v="0.31578947368421051"/>
  </r>
  <r>
    <x v="2"/>
    <x v="1"/>
    <x v="1"/>
    <x v="20"/>
    <n v="86"/>
    <n v="51"/>
    <n v="0.59302325581395354"/>
  </r>
  <r>
    <x v="3"/>
    <x v="2"/>
    <x v="2"/>
    <x v="20"/>
    <n v="145"/>
    <n v="91"/>
    <n v="0.62758620689655176"/>
  </r>
  <r>
    <x v="4"/>
    <x v="3"/>
    <x v="3"/>
    <x v="20"/>
    <n v="61"/>
    <n v="117"/>
    <n v="1.9180327868852458"/>
  </r>
  <r>
    <x v="5"/>
    <x v="2"/>
    <x v="4"/>
    <x v="20"/>
    <n v="93"/>
    <n v="15"/>
    <n v="0.16129032258064516"/>
  </r>
  <r>
    <x v="6"/>
    <x v="0"/>
    <x v="0"/>
    <x v="20"/>
    <n v="71"/>
    <n v="18"/>
    <n v="0.25352112676056338"/>
  </r>
  <r>
    <x v="8"/>
    <x v="2"/>
    <x v="2"/>
    <x v="20"/>
    <n v="164"/>
    <n v="109"/>
    <n v="0.66463414634146345"/>
  </r>
  <r>
    <x v="9"/>
    <x v="3"/>
    <x v="3"/>
    <x v="20"/>
    <n v="71"/>
    <n v="107"/>
    <n v="1.5070422535211268"/>
  </r>
  <r>
    <x v="10"/>
    <x v="0"/>
    <x v="0"/>
    <x v="20"/>
    <n v="53"/>
    <n v="13"/>
    <n v="0.24528301886792453"/>
  </r>
  <r>
    <x v="11"/>
    <x v="0"/>
    <x v="0"/>
    <x v="20"/>
    <n v="57"/>
    <n v="130"/>
    <n v="2.2807017543859649"/>
  </r>
  <r>
    <x v="12"/>
    <x v="1"/>
    <x v="1"/>
    <x v="20"/>
    <n v="80"/>
    <n v="71"/>
    <n v="0.88749999999999996"/>
  </r>
  <r>
    <x v="13"/>
    <x v="0"/>
    <x v="0"/>
    <x v="20"/>
    <n v="82"/>
    <n v="82"/>
    <n v="1"/>
  </r>
  <r>
    <x v="14"/>
    <x v="3"/>
    <x v="3"/>
    <x v="20"/>
    <n v="67"/>
    <n v="68"/>
    <n v="1.0149253731343284"/>
  </r>
  <r>
    <x v="15"/>
    <x v="2"/>
    <x v="4"/>
    <x v="20"/>
    <n v="81"/>
    <n v="98"/>
    <n v="1.2098765432098766"/>
  </r>
  <r>
    <x v="17"/>
    <x v="1"/>
    <x v="1"/>
    <x v="20"/>
    <n v="72"/>
    <n v="38"/>
    <n v="0.52777777777777779"/>
  </r>
  <r>
    <x v="18"/>
    <x v="1"/>
    <x v="1"/>
    <x v="20"/>
    <n v="76"/>
    <n v="99"/>
    <n v="1.3026315789473684"/>
  </r>
  <r>
    <x v="19"/>
    <x v="2"/>
    <x v="4"/>
    <x v="20"/>
    <n v="97"/>
    <n v="52"/>
    <n v="0.53608247422680411"/>
  </r>
  <r>
    <x v="20"/>
    <x v="0"/>
    <x v="0"/>
    <x v="20"/>
    <n v="91"/>
    <n v="41"/>
    <n v="0.45054945054945056"/>
  </r>
  <r>
    <x v="21"/>
    <x v="1"/>
    <x v="1"/>
    <x v="20"/>
    <n v="53"/>
    <n v="107"/>
    <n v="2.0188679245283021"/>
  </r>
  <r>
    <x v="23"/>
    <x v="3"/>
    <x v="3"/>
    <x v="20"/>
    <n v="73"/>
    <n v="63"/>
    <n v="0.86301369863013699"/>
  </r>
  <r>
    <x v="24"/>
    <x v="1"/>
    <x v="1"/>
    <x v="20"/>
    <n v="76"/>
    <n v="81"/>
    <n v="1.0657894736842106"/>
  </r>
  <r>
    <x v="25"/>
    <x v="0"/>
    <x v="0"/>
    <x v="20"/>
    <n v="96"/>
    <n v="0"/>
    <n v="0"/>
  </r>
  <r>
    <x v="26"/>
    <x v="1"/>
    <x v="1"/>
    <x v="20"/>
    <n v="82"/>
    <n v="69"/>
    <n v="0.84146341463414631"/>
  </r>
  <r>
    <x v="28"/>
    <x v="3"/>
    <x v="3"/>
    <x v="20"/>
    <n v="81"/>
    <n v="50"/>
    <n v="0.61728395061728392"/>
  </r>
  <r>
    <x v="0"/>
    <x v="0"/>
    <x v="0"/>
    <x v="21"/>
    <n v="99"/>
    <n v="55"/>
    <n v="0.55555555555555558"/>
  </r>
  <r>
    <x v="2"/>
    <x v="1"/>
    <x v="1"/>
    <x v="21"/>
    <n v="79"/>
    <n v="72"/>
    <n v="0.91139240506329111"/>
  </r>
  <r>
    <x v="3"/>
    <x v="2"/>
    <x v="2"/>
    <x v="21"/>
    <n v="156"/>
    <n v="38"/>
    <n v="0.24358974358974358"/>
  </r>
  <r>
    <x v="4"/>
    <x v="3"/>
    <x v="3"/>
    <x v="21"/>
    <n v="96"/>
    <n v="20"/>
    <n v="0.20833333333333334"/>
  </r>
  <r>
    <x v="5"/>
    <x v="2"/>
    <x v="4"/>
    <x v="21"/>
    <n v="55"/>
    <n v="0"/>
    <n v="0"/>
  </r>
  <r>
    <x v="6"/>
    <x v="0"/>
    <x v="0"/>
    <x v="21"/>
    <n v="68"/>
    <n v="65"/>
    <n v="0.95588235294117652"/>
  </r>
  <r>
    <x v="7"/>
    <x v="1"/>
    <x v="1"/>
    <x v="21"/>
    <n v="91"/>
    <n v="35"/>
    <n v="0.38461538461538464"/>
  </r>
  <r>
    <x v="8"/>
    <x v="2"/>
    <x v="2"/>
    <x v="21"/>
    <n v="154"/>
    <n v="39"/>
    <n v="0.25324675324675322"/>
  </r>
  <r>
    <x v="9"/>
    <x v="3"/>
    <x v="3"/>
    <x v="21"/>
    <n v="52"/>
    <n v="126"/>
    <n v="2.4230769230769229"/>
  </r>
  <r>
    <x v="10"/>
    <x v="0"/>
    <x v="0"/>
    <x v="21"/>
    <n v="86"/>
    <n v="0"/>
    <n v="0"/>
  </r>
  <r>
    <x v="11"/>
    <x v="0"/>
    <x v="0"/>
    <x v="21"/>
    <n v="95"/>
    <n v="44"/>
    <n v="0.4631578947368421"/>
  </r>
  <r>
    <x v="12"/>
    <x v="1"/>
    <x v="1"/>
    <x v="21"/>
    <n v="62"/>
    <n v="15"/>
    <n v="0.24193548387096775"/>
  </r>
  <r>
    <x v="13"/>
    <x v="0"/>
    <x v="0"/>
    <x v="21"/>
    <n v="90"/>
    <n v="125"/>
    <n v="1.3888888888888888"/>
  </r>
  <r>
    <x v="14"/>
    <x v="3"/>
    <x v="3"/>
    <x v="21"/>
    <n v="76"/>
    <n v="0"/>
    <n v="0"/>
  </r>
  <r>
    <x v="15"/>
    <x v="2"/>
    <x v="4"/>
    <x v="21"/>
    <n v="81"/>
    <n v="86"/>
    <n v="1.0617283950617284"/>
  </r>
  <r>
    <x v="17"/>
    <x v="1"/>
    <x v="1"/>
    <x v="21"/>
    <n v="96"/>
    <n v="95"/>
    <n v="0.98958333333333337"/>
  </r>
  <r>
    <x v="18"/>
    <x v="1"/>
    <x v="1"/>
    <x v="21"/>
    <n v="68"/>
    <n v="27"/>
    <n v="0.39705882352941174"/>
  </r>
  <r>
    <x v="29"/>
    <x v="3"/>
    <x v="3"/>
    <x v="21"/>
    <n v="59"/>
    <n v="91"/>
    <n v="1.5423728813559323"/>
  </r>
  <r>
    <x v="19"/>
    <x v="2"/>
    <x v="4"/>
    <x v="21"/>
    <n v="97"/>
    <n v="113"/>
    <n v="1.1649484536082475"/>
  </r>
  <r>
    <x v="20"/>
    <x v="0"/>
    <x v="0"/>
    <x v="21"/>
    <n v="100"/>
    <n v="0"/>
    <n v="0"/>
  </r>
  <r>
    <x v="21"/>
    <x v="1"/>
    <x v="1"/>
    <x v="21"/>
    <n v="72"/>
    <n v="60"/>
    <n v="0.83333333333333337"/>
  </r>
  <r>
    <x v="22"/>
    <x v="2"/>
    <x v="2"/>
    <x v="21"/>
    <n v="197"/>
    <n v="102"/>
    <n v="0.51776649746192893"/>
  </r>
  <r>
    <x v="24"/>
    <x v="1"/>
    <x v="1"/>
    <x v="21"/>
    <n v="80"/>
    <n v="84"/>
    <n v="1.05"/>
  </r>
  <r>
    <x v="25"/>
    <x v="0"/>
    <x v="0"/>
    <x v="21"/>
    <n v="57"/>
    <n v="81"/>
    <n v="1.4210526315789473"/>
  </r>
  <r>
    <x v="26"/>
    <x v="1"/>
    <x v="1"/>
    <x v="21"/>
    <n v="54"/>
    <n v="14"/>
    <n v="0.25925925925925924"/>
  </r>
  <r>
    <x v="27"/>
    <x v="2"/>
    <x v="2"/>
    <x v="21"/>
    <n v="201"/>
    <n v="106"/>
    <n v="0.52736318407960203"/>
  </r>
  <r>
    <x v="28"/>
    <x v="3"/>
    <x v="3"/>
    <x v="21"/>
    <n v="89"/>
    <n v="41"/>
    <n v="0.4606741573033708"/>
  </r>
  <r>
    <x v="1"/>
    <x v="0"/>
    <x v="0"/>
    <x v="22"/>
    <n v="86"/>
    <n v="96"/>
    <n v="1.1162790697674418"/>
  </r>
  <r>
    <x v="2"/>
    <x v="1"/>
    <x v="1"/>
    <x v="22"/>
    <n v="58"/>
    <n v="127"/>
    <n v="2.1896551724137931"/>
  </r>
  <r>
    <x v="3"/>
    <x v="2"/>
    <x v="2"/>
    <x v="22"/>
    <n v="159"/>
    <n v="120"/>
    <n v="0.75471698113207553"/>
  </r>
  <r>
    <x v="4"/>
    <x v="3"/>
    <x v="3"/>
    <x v="22"/>
    <n v="98"/>
    <n v="77"/>
    <n v="0.7857142857142857"/>
  </r>
  <r>
    <x v="5"/>
    <x v="2"/>
    <x v="4"/>
    <x v="22"/>
    <n v="51"/>
    <n v="25"/>
    <n v="0.49019607843137253"/>
  </r>
  <r>
    <x v="6"/>
    <x v="0"/>
    <x v="0"/>
    <x v="22"/>
    <n v="64"/>
    <n v="88"/>
    <n v="1.375"/>
  </r>
  <r>
    <x v="8"/>
    <x v="2"/>
    <x v="2"/>
    <x v="22"/>
    <n v="142"/>
    <n v="102"/>
    <n v="0.71830985915492962"/>
  </r>
  <r>
    <x v="10"/>
    <x v="0"/>
    <x v="0"/>
    <x v="22"/>
    <n v="59"/>
    <n v="46"/>
    <n v="0.77966101694915257"/>
  </r>
  <r>
    <x v="11"/>
    <x v="0"/>
    <x v="0"/>
    <x v="22"/>
    <n v="76"/>
    <n v="94"/>
    <n v="1.236842105263158"/>
  </r>
  <r>
    <x v="12"/>
    <x v="1"/>
    <x v="1"/>
    <x v="22"/>
    <n v="96"/>
    <n v="59"/>
    <n v="0.61458333333333337"/>
  </r>
  <r>
    <x v="13"/>
    <x v="0"/>
    <x v="0"/>
    <x v="22"/>
    <n v="52"/>
    <n v="74"/>
    <n v="1.4230769230769231"/>
  </r>
  <r>
    <x v="14"/>
    <x v="3"/>
    <x v="3"/>
    <x v="22"/>
    <n v="90"/>
    <n v="128"/>
    <n v="1.4222222222222223"/>
  </r>
  <r>
    <x v="15"/>
    <x v="2"/>
    <x v="4"/>
    <x v="22"/>
    <n v="95"/>
    <n v="0"/>
    <n v="0"/>
  </r>
  <r>
    <x v="16"/>
    <x v="0"/>
    <x v="0"/>
    <x v="22"/>
    <n v="89"/>
    <n v="51"/>
    <n v="0.5730337078651685"/>
  </r>
  <r>
    <x v="17"/>
    <x v="1"/>
    <x v="1"/>
    <x v="22"/>
    <n v="63"/>
    <n v="53"/>
    <n v="0.84126984126984128"/>
  </r>
  <r>
    <x v="18"/>
    <x v="1"/>
    <x v="1"/>
    <x v="22"/>
    <n v="99"/>
    <n v="83"/>
    <n v="0.83838383838383834"/>
  </r>
  <r>
    <x v="29"/>
    <x v="3"/>
    <x v="3"/>
    <x v="22"/>
    <n v="55"/>
    <n v="103"/>
    <n v="1.8727272727272728"/>
  </r>
  <r>
    <x v="20"/>
    <x v="0"/>
    <x v="0"/>
    <x v="22"/>
    <n v="85"/>
    <n v="79"/>
    <n v="0.92941176470588238"/>
  </r>
  <r>
    <x v="21"/>
    <x v="1"/>
    <x v="1"/>
    <x v="22"/>
    <n v="71"/>
    <n v="41"/>
    <n v="0.57746478873239437"/>
  </r>
  <r>
    <x v="22"/>
    <x v="2"/>
    <x v="2"/>
    <x v="22"/>
    <n v="179"/>
    <n v="73"/>
    <n v="0.40782122905027934"/>
  </r>
  <r>
    <x v="23"/>
    <x v="3"/>
    <x v="3"/>
    <x v="22"/>
    <n v="96"/>
    <n v="0"/>
    <n v="0"/>
  </r>
  <r>
    <x v="24"/>
    <x v="1"/>
    <x v="1"/>
    <x v="22"/>
    <n v="79"/>
    <n v="46"/>
    <n v="0.58227848101265822"/>
  </r>
  <r>
    <x v="25"/>
    <x v="0"/>
    <x v="0"/>
    <x v="22"/>
    <n v="72"/>
    <n v="61"/>
    <n v="0.84722222222222221"/>
  </r>
  <r>
    <x v="26"/>
    <x v="1"/>
    <x v="1"/>
    <x v="22"/>
    <n v="86"/>
    <n v="60"/>
    <n v="0.69767441860465118"/>
  </r>
  <r>
    <x v="27"/>
    <x v="2"/>
    <x v="2"/>
    <x v="22"/>
    <n v="182"/>
    <n v="93"/>
    <n v="0.51098901098901095"/>
  </r>
  <r>
    <x v="28"/>
    <x v="3"/>
    <x v="3"/>
    <x v="22"/>
    <n v="69"/>
    <n v="0"/>
    <n v="0"/>
  </r>
  <r>
    <x v="0"/>
    <x v="0"/>
    <x v="0"/>
    <x v="23"/>
    <n v="95"/>
    <n v="44"/>
    <n v="0.4631578947368421"/>
  </r>
  <r>
    <x v="1"/>
    <x v="0"/>
    <x v="0"/>
    <x v="23"/>
    <n v="53"/>
    <n v="20"/>
    <n v="0.37735849056603776"/>
  </r>
  <r>
    <x v="2"/>
    <x v="1"/>
    <x v="1"/>
    <x v="23"/>
    <n v="66"/>
    <n v="78"/>
    <n v="1.1818181818181819"/>
  </r>
  <r>
    <x v="3"/>
    <x v="2"/>
    <x v="2"/>
    <x v="23"/>
    <n v="146"/>
    <n v="0"/>
    <n v="0"/>
  </r>
  <r>
    <x v="4"/>
    <x v="3"/>
    <x v="3"/>
    <x v="23"/>
    <n v="74"/>
    <n v="106"/>
    <n v="1.4324324324324325"/>
  </r>
  <r>
    <x v="6"/>
    <x v="0"/>
    <x v="0"/>
    <x v="23"/>
    <n v="68"/>
    <n v="55"/>
    <n v="0.80882352941176472"/>
  </r>
  <r>
    <x v="7"/>
    <x v="1"/>
    <x v="1"/>
    <x v="23"/>
    <n v="72"/>
    <n v="88"/>
    <n v="1.2222222222222223"/>
  </r>
  <r>
    <x v="8"/>
    <x v="2"/>
    <x v="2"/>
    <x v="23"/>
    <n v="171"/>
    <n v="128"/>
    <n v="0.74853801169590639"/>
  </r>
  <r>
    <x v="9"/>
    <x v="3"/>
    <x v="3"/>
    <x v="23"/>
    <n v="81"/>
    <n v="124"/>
    <n v="1.5308641975308641"/>
  </r>
  <r>
    <x v="10"/>
    <x v="0"/>
    <x v="0"/>
    <x v="23"/>
    <n v="78"/>
    <n v="0"/>
    <n v="0"/>
  </r>
  <r>
    <x v="11"/>
    <x v="0"/>
    <x v="0"/>
    <x v="23"/>
    <n v="55"/>
    <n v="115"/>
    <n v="2.0909090909090908"/>
  </r>
  <r>
    <x v="12"/>
    <x v="1"/>
    <x v="1"/>
    <x v="23"/>
    <n v="61"/>
    <n v="110"/>
    <n v="1.8032786885245902"/>
  </r>
  <r>
    <x v="14"/>
    <x v="3"/>
    <x v="3"/>
    <x v="23"/>
    <n v="76"/>
    <n v="67"/>
    <n v="0.88157894736842102"/>
  </r>
  <r>
    <x v="15"/>
    <x v="2"/>
    <x v="4"/>
    <x v="23"/>
    <n v="52"/>
    <n v="66"/>
    <n v="1.2692307692307692"/>
  </r>
  <r>
    <x v="16"/>
    <x v="0"/>
    <x v="0"/>
    <x v="23"/>
    <n v="75"/>
    <n v="54"/>
    <n v="0.72"/>
  </r>
  <r>
    <x v="17"/>
    <x v="1"/>
    <x v="1"/>
    <x v="23"/>
    <n v="82"/>
    <n v="40"/>
    <n v="0.48780487804878048"/>
  </r>
  <r>
    <x v="18"/>
    <x v="1"/>
    <x v="1"/>
    <x v="23"/>
    <n v="62"/>
    <n v="93"/>
    <n v="1.5"/>
  </r>
  <r>
    <x v="19"/>
    <x v="2"/>
    <x v="4"/>
    <x v="23"/>
    <n v="99"/>
    <n v="34"/>
    <n v="0.34343434343434343"/>
  </r>
  <r>
    <x v="20"/>
    <x v="0"/>
    <x v="0"/>
    <x v="23"/>
    <n v="100"/>
    <n v="36"/>
    <n v="0.36"/>
  </r>
  <r>
    <x v="21"/>
    <x v="1"/>
    <x v="1"/>
    <x v="23"/>
    <n v="57"/>
    <n v="117"/>
    <n v="2.0526315789473686"/>
  </r>
  <r>
    <x v="22"/>
    <x v="2"/>
    <x v="2"/>
    <x v="23"/>
    <n v="194"/>
    <n v="83"/>
    <n v="0.42783505154639173"/>
  </r>
  <r>
    <x v="23"/>
    <x v="3"/>
    <x v="3"/>
    <x v="23"/>
    <n v="78"/>
    <n v="105"/>
    <n v="1.3461538461538463"/>
  </r>
  <r>
    <x v="24"/>
    <x v="1"/>
    <x v="1"/>
    <x v="23"/>
    <n v="93"/>
    <n v="127"/>
    <n v="1.3655913978494623"/>
  </r>
  <r>
    <x v="25"/>
    <x v="0"/>
    <x v="0"/>
    <x v="23"/>
    <n v="94"/>
    <n v="34"/>
    <n v="0.36170212765957449"/>
  </r>
  <r>
    <x v="26"/>
    <x v="1"/>
    <x v="1"/>
    <x v="23"/>
    <n v="95"/>
    <n v="111"/>
    <n v="1.168421052631579"/>
  </r>
  <r>
    <x v="28"/>
    <x v="3"/>
    <x v="3"/>
    <x v="23"/>
    <n v="91"/>
    <n v="101"/>
    <n v="1.1098901098901099"/>
  </r>
  <r>
    <x v="0"/>
    <x v="0"/>
    <x v="0"/>
    <x v="24"/>
    <n v="91"/>
    <n v="47"/>
    <n v="0.51648351648351654"/>
  </r>
  <r>
    <x v="1"/>
    <x v="0"/>
    <x v="0"/>
    <x v="24"/>
    <n v="52"/>
    <n v="0"/>
    <n v="0"/>
  </r>
  <r>
    <x v="2"/>
    <x v="1"/>
    <x v="1"/>
    <x v="24"/>
    <n v="97"/>
    <n v="68"/>
    <n v="0.7010309278350515"/>
  </r>
  <r>
    <x v="3"/>
    <x v="2"/>
    <x v="2"/>
    <x v="24"/>
    <n v="156"/>
    <n v="0"/>
    <n v="0"/>
  </r>
  <r>
    <x v="4"/>
    <x v="3"/>
    <x v="3"/>
    <x v="24"/>
    <n v="59"/>
    <n v="67"/>
    <n v="1.1355932203389831"/>
  </r>
  <r>
    <x v="5"/>
    <x v="2"/>
    <x v="4"/>
    <x v="24"/>
    <n v="62"/>
    <n v="37"/>
    <n v="0.59677419354838712"/>
  </r>
  <r>
    <x v="6"/>
    <x v="0"/>
    <x v="0"/>
    <x v="24"/>
    <n v="66"/>
    <n v="103"/>
    <n v="1.5606060606060606"/>
  </r>
  <r>
    <x v="7"/>
    <x v="1"/>
    <x v="1"/>
    <x v="24"/>
    <n v="87"/>
    <n v="22"/>
    <n v="0.25287356321839083"/>
  </r>
  <r>
    <x v="8"/>
    <x v="2"/>
    <x v="2"/>
    <x v="24"/>
    <n v="195"/>
    <n v="0"/>
    <n v="0"/>
  </r>
  <r>
    <x v="9"/>
    <x v="3"/>
    <x v="3"/>
    <x v="24"/>
    <n v="53"/>
    <n v="59"/>
    <n v="1.1132075471698113"/>
  </r>
  <r>
    <x v="10"/>
    <x v="0"/>
    <x v="0"/>
    <x v="24"/>
    <n v="85"/>
    <n v="106"/>
    <n v="1.2470588235294118"/>
  </r>
  <r>
    <x v="11"/>
    <x v="0"/>
    <x v="0"/>
    <x v="24"/>
    <n v="87"/>
    <n v="0"/>
    <n v="0"/>
  </r>
  <r>
    <x v="12"/>
    <x v="1"/>
    <x v="1"/>
    <x v="24"/>
    <n v="92"/>
    <n v="29"/>
    <n v="0.31521739130434784"/>
  </r>
  <r>
    <x v="14"/>
    <x v="3"/>
    <x v="3"/>
    <x v="24"/>
    <n v="79"/>
    <n v="49"/>
    <n v="0.620253164556962"/>
  </r>
  <r>
    <x v="15"/>
    <x v="2"/>
    <x v="4"/>
    <x v="24"/>
    <n v="71"/>
    <n v="108"/>
    <n v="1.5211267605633803"/>
  </r>
  <r>
    <x v="16"/>
    <x v="0"/>
    <x v="0"/>
    <x v="24"/>
    <n v="75"/>
    <n v="74"/>
    <n v="0.98666666666666669"/>
  </r>
  <r>
    <x v="17"/>
    <x v="1"/>
    <x v="1"/>
    <x v="24"/>
    <n v="91"/>
    <n v="0"/>
    <n v="0"/>
  </r>
  <r>
    <x v="18"/>
    <x v="1"/>
    <x v="1"/>
    <x v="24"/>
    <n v="57"/>
    <n v="57"/>
    <n v="1"/>
  </r>
  <r>
    <x v="29"/>
    <x v="3"/>
    <x v="3"/>
    <x v="24"/>
    <n v="94"/>
    <n v="56"/>
    <n v="0.5957446808510638"/>
  </r>
  <r>
    <x v="19"/>
    <x v="2"/>
    <x v="4"/>
    <x v="24"/>
    <n v="89"/>
    <n v="112"/>
    <n v="1.2584269662921348"/>
  </r>
  <r>
    <x v="20"/>
    <x v="0"/>
    <x v="0"/>
    <x v="24"/>
    <n v="79"/>
    <n v="10"/>
    <n v="0.12658227848101267"/>
  </r>
  <r>
    <x v="21"/>
    <x v="1"/>
    <x v="1"/>
    <x v="24"/>
    <n v="57"/>
    <n v="0"/>
    <n v="0"/>
  </r>
  <r>
    <x v="22"/>
    <x v="2"/>
    <x v="2"/>
    <x v="24"/>
    <n v="156"/>
    <n v="61"/>
    <n v="0.39102564102564102"/>
  </r>
  <r>
    <x v="23"/>
    <x v="3"/>
    <x v="3"/>
    <x v="24"/>
    <n v="82"/>
    <n v="93"/>
    <n v="1.1341463414634145"/>
  </r>
  <r>
    <x v="24"/>
    <x v="1"/>
    <x v="1"/>
    <x v="24"/>
    <n v="77"/>
    <n v="73"/>
    <n v="0.94805194805194803"/>
  </r>
  <r>
    <x v="25"/>
    <x v="0"/>
    <x v="0"/>
    <x v="24"/>
    <n v="51"/>
    <n v="0"/>
    <n v="0"/>
  </r>
  <r>
    <x v="26"/>
    <x v="1"/>
    <x v="1"/>
    <x v="24"/>
    <n v="93"/>
    <n v="14"/>
    <n v="0.15053763440860216"/>
  </r>
  <r>
    <x v="28"/>
    <x v="3"/>
    <x v="3"/>
    <x v="24"/>
    <n v="81"/>
    <n v="85"/>
    <n v="1.0493827160493827"/>
  </r>
  <r>
    <x v="0"/>
    <x v="0"/>
    <x v="0"/>
    <x v="25"/>
    <n v="90"/>
    <n v="75"/>
    <n v="0.83333333333333337"/>
  </r>
  <r>
    <x v="1"/>
    <x v="0"/>
    <x v="0"/>
    <x v="25"/>
    <n v="69"/>
    <n v="95"/>
    <n v="1.3768115942028984"/>
  </r>
  <r>
    <x v="2"/>
    <x v="1"/>
    <x v="1"/>
    <x v="25"/>
    <n v="90"/>
    <n v="117"/>
    <n v="1.3"/>
  </r>
  <r>
    <x v="3"/>
    <x v="2"/>
    <x v="2"/>
    <x v="25"/>
    <n v="145"/>
    <n v="0"/>
    <n v="0"/>
  </r>
  <r>
    <x v="4"/>
    <x v="3"/>
    <x v="3"/>
    <x v="25"/>
    <n v="98"/>
    <n v="41"/>
    <n v="0.41836734693877553"/>
  </r>
  <r>
    <x v="5"/>
    <x v="2"/>
    <x v="4"/>
    <x v="25"/>
    <n v="51"/>
    <n v="125"/>
    <n v="2.4509803921568629"/>
  </r>
  <r>
    <x v="7"/>
    <x v="1"/>
    <x v="1"/>
    <x v="25"/>
    <n v="77"/>
    <n v="34"/>
    <n v="0.44155844155844154"/>
  </r>
  <r>
    <x v="8"/>
    <x v="2"/>
    <x v="2"/>
    <x v="25"/>
    <n v="145"/>
    <n v="55"/>
    <n v="0.37931034482758619"/>
  </r>
  <r>
    <x v="9"/>
    <x v="3"/>
    <x v="3"/>
    <x v="25"/>
    <n v="98"/>
    <n v="111"/>
    <n v="1.1326530612244898"/>
  </r>
  <r>
    <x v="10"/>
    <x v="0"/>
    <x v="0"/>
    <x v="25"/>
    <n v="98"/>
    <n v="43"/>
    <n v="0.43877551020408162"/>
  </r>
  <r>
    <x v="11"/>
    <x v="0"/>
    <x v="0"/>
    <x v="25"/>
    <n v="71"/>
    <n v="117"/>
    <n v="1.647887323943662"/>
  </r>
  <r>
    <x v="13"/>
    <x v="0"/>
    <x v="0"/>
    <x v="25"/>
    <n v="75"/>
    <n v="60"/>
    <n v="0.8"/>
  </r>
  <r>
    <x v="14"/>
    <x v="3"/>
    <x v="3"/>
    <x v="25"/>
    <n v="81"/>
    <n v="17"/>
    <n v="0.20987654320987653"/>
  </r>
  <r>
    <x v="15"/>
    <x v="2"/>
    <x v="4"/>
    <x v="25"/>
    <n v="84"/>
    <n v="23"/>
    <n v="0.27380952380952384"/>
  </r>
  <r>
    <x v="16"/>
    <x v="0"/>
    <x v="0"/>
    <x v="25"/>
    <n v="66"/>
    <n v="90"/>
    <n v="1.3636363636363635"/>
  </r>
  <r>
    <x v="17"/>
    <x v="1"/>
    <x v="1"/>
    <x v="25"/>
    <n v="60"/>
    <n v="14"/>
    <n v="0.23333333333333334"/>
  </r>
  <r>
    <x v="18"/>
    <x v="1"/>
    <x v="1"/>
    <x v="25"/>
    <n v="55"/>
    <n v="93"/>
    <n v="1.6909090909090909"/>
  </r>
  <r>
    <x v="29"/>
    <x v="3"/>
    <x v="3"/>
    <x v="25"/>
    <n v="62"/>
    <n v="126"/>
    <n v="2.032258064516129"/>
  </r>
  <r>
    <x v="19"/>
    <x v="2"/>
    <x v="4"/>
    <x v="25"/>
    <n v="56"/>
    <n v="43"/>
    <n v="0.7678571428571429"/>
  </r>
  <r>
    <x v="21"/>
    <x v="1"/>
    <x v="1"/>
    <x v="25"/>
    <n v="84"/>
    <n v="14"/>
    <n v="0.16666666666666666"/>
  </r>
  <r>
    <x v="22"/>
    <x v="2"/>
    <x v="2"/>
    <x v="25"/>
    <n v="187"/>
    <n v="22"/>
    <n v="0.11764705882352941"/>
  </r>
  <r>
    <x v="23"/>
    <x v="3"/>
    <x v="3"/>
    <x v="25"/>
    <n v="96"/>
    <n v="85"/>
    <n v="0.88541666666666663"/>
  </r>
  <r>
    <x v="24"/>
    <x v="1"/>
    <x v="1"/>
    <x v="25"/>
    <n v="63"/>
    <n v="99"/>
    <n v="1.5714285714285714"/>
  </r>
  <r>
    <x v="25"/>
    <x v="0"/>
    <x v="0"/>
    <x v="25"/>
    <n v="97"/>
    <n v="27"/>
    <n v="0.27835051546391754"/>
  </r>
  <r>
    <x v="26"/>
    <x v="1"/>
    <x v="1"/>
    <x v="25"/>
    <n v="50"/>
    <n v="0"/>
    <n v="0"/>
  </r>
  <r>
    <x v="27"/>
    <x v="2"/>
    <x v="2"/>
    <x v="25"/>
    <n v="219"/>
    <n v="114"/>
    <n v="0.52054794520547942"/>
  </r>
  <r>
    <x v="28"/>
    <x v="3"/>
    <x v="3"/>
    <x v="25"/>
    <n v="67"/>
    <n v="33"/>
    <n v="0.4925373134328358"/>
  </r>
  <r>
    <x v="0"/>
    <x v="0"/>
    <x v="0"/>
    <x v="26"/>
    <n v="64"/>
    <n v="46"/>
    <n v="0.71875"/>
  </r>
  <r>
    <x v="1"/>
    <x v="0"/>
    <x v="0"/>
    <x v="26"/>
    <n v="84"/>
    <n v="91"/>
    <n v="1.0833333333333333"/>
  </r>
  <r>
    <x v="3"/>
    <x v="2"/>
    <x v="2"/>
    <x v="26"/>
    <n v="100"/>
    <n v="62"/>
    <n v="0.62"/>
  </r>
  <r>
    <x v="4"/>
    <x v="3"/>
    <x v="3"/>
    <x v="26"/>
    <n v="75"/>
    <n v="129"/>
    <n v="1.72"/>
  </r>
  <r>
    <x v="5"/>
    <x v="2"/>
    <x v="4"/>
    <x v="26"/>
    <n v="91"/>
    <n v="59"/>
    <n v="0.64835164835164838"/>
  </r>
  <r>
    <x v="6"/>
    <x v="0"/>
    <x v="0"/>
    <x v="26"/>
    <n v="70"/>
    <n v="0"/>
    <n v="0"/>
  </r>
  <r>
    <x v="7"/>
    <x v="1"/>
    <x v="1"/>
    <x v="26"/>
    <n v="69"/>
    <n v="68"/>
    <n v="0.98550724637681164"/>
  </r>
  <r>
    <x v="8"/>
    <x v="2"/>
    <x v="2"/>
    <x v="26"/>
    <n v="123"/>
    <n v="29"/>
    <n v="0.23577235772357724"/>
  </r>
  <r>
    <x v="9"/>
    <x v="3"/>
    <x v="3"/>
    <x v="26"/>
    <n v="52"/>
    <n v="123"/>
    <n v="2.3653846153846154"/>
  </r>
  <r>
    <x v="10"/>
    <x v="0"/>
    <x v="0"/>
    <x v="26"/>
    <n v="94"/>
    <n v="44"/>
    <n v="0.46808510638297873"/>
  </r>
  <r>
    <x v="11"/>
    <x v="0"/>
    <x v="0"/>
    <x v="26"/>
    <n v="56"/>
    <n v="0"/>
    <n v="0"/>
  </r>
  <r>
    <x v="12"/>
    <x v="1"/>
    <x v="1"/>
    <x v="26"/>
    <n v="54"/>
    <n v="0"/>
    <n v="0"/>
  </r>
  <r>
    <x v="13"/>
    <x v="0"/>
    <x v="0"/>
    <x v="26"/>
    <n v="57"/>
    <n v="129"/>
    <n v="2.263157894736842"/>
  </r>
  <r>
    <x v="14"/>
    <x v="3"/>
    <x v="3"/>
    <x v="26"/>
    <n v="88"/>
    <n v="121"/>
    <n v="1.375"/>
  </r>
  <r>
    <x v="15"/>
    <x v="2"/>
    <x v="4"/>
    <x v="26"/>
    <n v="95"/>
    <n v="0"/>
    <n v="0"/>
  </r>
  <r>
    <x v="16"/>
    <x v="0"/>
    <x v="0"/>
    <x v="26"/>
    <n v="75"/>
    <n v="101"/>
    <n v="1.3466666666666667"/>
  </r>
  <r>
    <x v="18"/>
    <x v="1"/>
    <x v="1"/>
    <x v="26"/>
    <n v="83"/>
    <n v="54"/>
    <n v="0.6506024096385542"/>
  </r>
  <r>
    <x v="29"/>
    <x v="3"/>
    <x v="3"/>
    <x v="26"/>
    <n v="87"/>
    <n v="38"/>
    <n v="0.43678160919540232"/>
  </r>
  <r>
    <x v="19"/>
    <x v="2"/>
    <x v="4"/>
    <x v="26"/>
    <n v="74"/>
    <n v="32"/>
    <n v="0.43243243243243246"/>
  </r>
  <r>
    <x v="20"/>
    <x v="0"/>
    <x v="0"/>
    <x v="26"/>
    <n v="82"/>
    <n v="46"/>
    <n v="0.56097560975609762"/>
  </r>
  <r>
    <x v="21"/>
    <x v="1"/>
    <x v="1"/>
    <x v="26"/>
    <n v="51"/>
    <n v="0"/>
    <n v="0"/>
  </r>
  <r>
    <x v="22"/>
    <x v="2"/>
    <x v="2"/>
    <x v="26"/>
    <n v="154"/>
    <n v="45"/>
    <n v="0.29220779220779219"/>
  </r>
  <r>
    <x v="23"/>
    <x v="3"/>
    <x v="3"/>
    <x v="26"/>
    <n v="71"/>
    <n v="24"/>
    <n v="0.3380281690140845"/>
  </r>
  <r>
    <x v="25"/>
    <x v="0"/>
    <x v="0"/>
    <x v="26"/>
    <n v="58"/>
    <n v="124"/>
    <n v="2.1379310344827585"/>
  </r>
  <r>
    <x v="26"/>
    <x v="1"/>
    <x v="1"/>
    <x v="26"/>
    <n v="77"/>
    <n v="24"/>
    <n v="0.31168831168831168"/>
  </r>
  <r>
    <x v="27"/>
    <x v="2"/>
    <x v="2"/>
    <x v="26"/>
    <n v="168"/>
    <n v="106"/>
    <n v="0.63095238095238093"/>
  </r>
  <r>
    <x v="28"/>
    <x v="3"/>
    <x v="3"/>
    <x v="26"/>
    <n v="53"/>
    <n v="82"/>
    <n v="1.5471698113207548"/>
  </r>
  <r>
    <x v="0"/>
    <x v="0"/>
    <x v="0"/>
    <x v="27"/>
    <n v="58"/>
    <n v="102"/>
    <n v="1.7586206896551724"/>
  </r>
  <r>
    <x v="2"/>
    <x v="1"/>
    <x v="1"/>
    <x v="27"/>
    <n v="61"/>
    <n v="123"/>
    <n v="2.0163934426229506"/>
  </r>
  <r>
    <x v="3"/>
    <x v="2"/>
    <x v="2"/>
    <x v="27"/>
    <n v="152"/>
    <n v="19"/>
    <n v="0.125"/>
  </r>
  <r>
    <x v="4"/>
    <x v="3"/>
    <x v="3"/>
    <x v="27"/>
    <n v="69"/>
    <n v="96"/>
    <n v="1.3913043478260869"/>
  </r>
  <r>
    <x v="5"/>
    <x v="2"/>
    <x v="4"/>
    <x v="27"/>
    <n v="74"/>
    <n v="39"/>
    <n v="0.52702702702702697"/>
  </r>
  <r>
    <x v="6"/>
    <x v="0"/>
    <x v="0"/>
    <x v="27"/>
    <n v="88"/>
    <n v="69"/>
    <n v="0.78409090909090906"/>
  </r>
  <r>
    <x v="7"/>
    <x v="1"/>
    <x v="1"/>
    <x v="27"/>
    <n v="65"/>
    <n v="122"/>
    <n v="1.8769230769230769"/>
  </r>
  <r>
    <x v="8"/>
    <x v="2"/>
    <x v="2"/>
    <x v="27"/>
    <n v="182"/>
    <n v="23"/>
    <n v="0.12637362637362637"/>
  </r>
  <r>
    <x v="9"/>
    <x v="3"/>
    <x v="3"/>
    <x v="27"/>
    <n v="75"/>
    <n v="124"/>
    <n v="1.6533333333333333"/>
  </r>
  <r>
    <x v="11"/>
    <x v="0"/>
    <x v="0"/>
    <x v="27"/>
    <n v="52"/>
    <n v="26"/>
    <n v="0.5"/>
  </r>
  <r>
    <x v="12"/>
    <x v="1"/>
    <x v="1"/>
    <x v="27"/>
    <n v="99"/>
    <n v="120"/>
    <n v="1.2121212121212122"/>
  </r>
  <r>
    <x v="13"/>
    <x v="0"/>
    <x v="0"/>
    <x v="27"/>
    <n v="68"/>
    <n v="0"/>
    <n v="0"/>
  </r>
  <r>
    <x v="14"/>
    <x v="3"/>
    <x v="3"/>
    <x v="27"/>
    <n v="72"/>
    <n v="53"/>
    <n v="0.73611111111111116"/>
  </r>
  <r>
    <x v="15"/>
    <x v="2"/>
    <x v="4"/>
    <x v="27"/>
    <n v="80"/>
    <n v="81"/>
    <n v="1.0125"/>
  </r>
  <r>
    <x v="16"/>
    <x v="0"/>
    <x v="0"/>
    <x v="27"/>
    <n v="93"/>
    <n v="116"/>
    <n v="1.2473118279569892"/>
  </r>
  <r>
    <x v="17"/>
    <x v="1"/>
    <x v="1"/>
    <x v="27"/>
    <n v="58"/>
    <n v="126"/>
    <n v="2.1724137931034484"/>
  </r>
  <r>
    <x v="18"/>
    <x v="1"/>
    <x v="1"/>
    <x v="27"/>
    <n v="94"/>
    <n v="75"/>
    <n v="0.7978723404255319"/>
  </r>
  <r>
    <x v="29"/>
    <x v="3"/>
    <x v="3"/>
    <x v="27"/>
    <n v="73"/>
    <n v="36"/>
    <n v="0.49315068493150682"/>
  </r>
  <r>
    <x v="19"/>
    <x v="2"/>
    <x v="4"/>
    <x v="27"/>
    <n v="93"/>
    <n v="0"/>
    <n v="0"/>
  </r>
  <r>
    <x v="20"/>
    <x v="0"/>
    <x v="0"/>
    <x v="27"/>
    <n v="92"/>
    <n v="52"/>
    <n v="0.56521739130434778"/>
  </r>
  <r>
    <x v="21"/>
    <x v="1"/>
    <x v="1"/>
    <x v="27"/>
    <n v="69"/>
    <n v="115"/>
    <n v="1.6666666666666667"/>
  </r>
  <r>
    <x v="22"/>
    <x v="2"/>
    <x v="2"/>
    <x v="27"/>
    <n v="91"/>
    <n v="23"/>
    <n v="0.25274725274725274"/>
  </r>
  <r>
    <x v="23"/>
    <x v="3"/>
    <x v="3"/>
    <x v="27"/>
    <n v="74"/>
    <n v="15"/>
    <n v="0.20270270270270271"/>
  </r>
  <r>
    <x v="25"/>
    <x v="0"/>
    <x v="0"/>
    <x v="27"/>
    <n v="74"/>
    <n v="98"/>
    <n v="1.3243243243243243"/>
  </r>
  <r>
    <x v="26"/>
    <x v="1"/>
    <x v="1"/>
    <x v="27"/>
    <n v="71"/>
    <n v="22"/>
    <n v="0.30985915492957744"/>
  </r>
  <r>
    <x v="27"/>
    <x v="2"/>
    <x v="2"/>
    <x v="27"/>
    <n v="66"/>
    <n v="31"/>
    <n v="0.46969696969696972"/>
  </r>
  <r>
    <x v="28"/>
    <x v="3"/>
    <x v="3"/>
    <x v="27"/>
    <n v="53"/>
    <n v="0"/>
    <n v="0"/>
  </r>
  <r>
    <x v="0"/>
    <x v="0"/>
    <x v="0"/>
    <x v="28"/>
    <n v="90"/>
    <n v="81"/>
    <n v="0.9"/>
  </r>
  <r>
    <x v="1"/>
    <x v="0"/>
    <x v="0"/>
    <x v="28"/>
    <n v="60"/>
    <n v="63"/>
    <n v="1.05"/>
  </r>
  <r>
    <x v="2"/>
    <x v="1"/>
    <x v="1"/>
    <x v="28"/>
    <n v="55"/>
    <n v="0"/>
    <n v="0"/>
  </r>
  <r>
    <x v="3"/>
    <x v="2"/>
    <x v="2"/>
    <x v="28"/>
    <n v="90"/>
    <n v="100"/>
    <n v="1.1111111111111112"/>
  </r>
  <r>
    <x v="4"/>
    <x v="3"/>
    <x v="3"/>
    <x v="28"/>
    <n v="87"/>
    <n v="0"/>
    <n v="0"/>
  </r>
  <r>
    <x v="5"/>
    <x v="2"/>
    <x v="4"/>
    <x v="28"/>
    <n v="64"/>
    <n v="64"/>
    <n v="1"/>
  </r>
  <r>
    <x v="6"/>
    <x v="0"/>
    <x v="0"/>
    <x v="28"/>
    <n v="62"/>
    <n v="105"/>
    <n v="1.6935483870967742"/>
  </r>
  <r>
    <x v="7"/>
    <x v="1"/>
    <x v="1"/>
    <x v="28"/>
    <n v="60"/>
    <n v="74"/>
    <n v="1.2333333333333334"/>
  </r>
  <r>
    <x v="8"/>
    <x v="2"/>
    <x v="2"/>
    <x v="28"/>
    <n v="91"/>
    <n v="0"/>
    <n v="0"/>
  </r>
  <r>
    <x v="9"/>
    <x v="3"/>
    <x v="3"/>
    <x v="28"/>
    <n v="95"/>
    <n v="103"/>
    <n v="1.0842105263157895"/>
  </r>
  <r>
    <x v="11"/>
    <x v="0"/>
    <x v="0"/>
    <x v="28"/>
    <n v="91"/>
    <n v="103"/>
    <n v="1.1318681318681318"/>
  </r>
  <r>
    <x v="12"/>
    <x v="1"/>
    <x v="1"/>
    <x v="28"/>
    <n v="83"/>
    <n v="67"/>
    <n v="0.80722891566265065"/>
  </r>
  <r>
    <x v="13"/>
    <x v="0"/>
    <x v="0"/>
    <x v="28"/>
    <n v="81"/>
    <n v="91"/>
    <n v="1.1234567901234569"/>
  </r>
  <r>
    <x v="14"/>
    <x v="3"/>
    <x v="3"/>
    <x v="28"/>
    <n v="71"/>
    <n v="113"/>
    <n v="1.591549295774648"/>
  </r>
  <r>
    <x v="15"/>
    <x v="2"/>
    <x v="4"/>
    <x v="28"/>
    <n v="51"/>
    <n v="0"/>
    <n v="0"/>
  </r>
  <r>
    <x v="16"/>
    <x v="0"/>
    <x v="0"/>
    <x v="28"/>
    <n v="82"/>
    <n v="94"/>
    <n v="1.1463414634146341"/>
  </r>
  <r>
    <x v="17"/>
    <x v="1"/>
    <x v="1"/>
    <x v="28"/>
    <n v="71"/>
    <n v="84"/>
    <n v="1.1830985915492958"/>
  </r>
  <r>
    <x v="29"/>
    <x v="3"/>
    <x v="3"/>
    <x v="28"/>
    <n v="92"/>
    <n v="81"/>
    <n v="0.88043478260869568"/>
  </r>
  <r>
    <x v="19"/>
    <x v="2"/>
    <x v="4"/>
    <x v="28"/>
    <n v="89"/>
    <n v="47"/>
    <n v="0.5280898876404494"/>
  </r>
  <r>
    <x v="20"/>
    <x v="0"/>
    <x v="0"/>
    <x v="28"/>
    <n v="95"/>
    <n v="77"/>
    <n v="0.81052631578947365"/>
  </r>
  <r>
    <x v="21"/>
    <x v="1"/>
    <x v="1"/>
    <x v="28"/>
    <n v="90"/>
    <n v="19"/>
    <n v="0.21111111111111111"/>
  </r>
  <r>
    <x v="22"/>
    <x v="2"/>
    <x v="2"/>
    <x v="28"/>
    <n v="70"/>
    <n v="98"/>
    <n v="1.4"/>
  </r>
  <r>
    <x v="24"/>
    <x v="1"/>
    <x v="1"/>
    <x v="28"/>
    <n v="73"/>
    <n v="53"/>
    <n v="0.72602739726027399"/>
  </r>
  <r>
    <x v="25"/>
    <x v="0"/>
    <x v="0"/>
    <x v="28"/>
    <n v="69"/>
    <n v="117"/>
    <n v="1.6956521739130435"/>
  </r>
  <r>
    <x v="26"/>
    <x v="1"/>
    <x v="1"/>
    <x v="28"/>
    <n v="92"/>
    <n v="67"/>
    <n v="0.72826086956521741"/>
  </r>
  <r>
    <x v="27"/>
    <x v="2"/>
    <x v="2"/>
    <x v="28"/>
    <n v="58"/>
    <n v="22"/>
    <n v="0.37931034482758619"/>
  </r>
  <r>
    <x v="28"/>
    <x v="3"/>
    <x v="3"/>
    <x v="28"/>
    <n v="70"/>
    <n v="33"/>
    <n v="0.47142857142857142"/>
  </r>
  <r>
    <x v="0"/>
    <x v="0"/>
    <x v="0"/>
    <x v="29"/>
    <n v="60"/>
    <n v="105"/>
    <n v="1.75"/>
  </r>
  <r>
    <x v="1"/>
    <x v="0"/>
    <x v="0"/>
    <x v="29"/>
    <n v="80"/>
    <n v="32"/>
    <n v="0.4"/>
  </r>
  <r>
    <x v="2"/>
    <x v="1"/>
    <x v="1"/>
    <x v="29"/>
    <n v="67"/>
    <n v="36"/>
    <n v="0.53731343283582089"/>
  </r>
  <r>
    <x v="4"/>
    <x v="3"/>
    <x v="3"/>
    <x v="29"/>
    <n v="94"/>
    <n v="50"/>
    <n v="0.53191489361702127"/>
  </r>
  <r>
    <x v="5"/>
    <x v="2"/>
    <x v="4"/>
    <x v="29"/>
    <n v="100"/>
    <n v="19"/>
    <n v="0.19"/>
  </r>
  <r>
    <x v="6"/>
    <x v="0"/>
    <x v="0"/>
    <x v="29"/>
    <n v="66"/>
    <n v="115"/>
    <n v="1.7424242424242424"/>
  </r>
  <r>
    <x v="7"/>
    <x v="1"/>
    <x v="1"/>
    <x v="29"/>
    <n v="81"/>
    <n v="125"/>
    <n v="1.5432098765432098"/>
  </r>
  <r>
    <x v="8"/>
    <x v="2"/>
    <x v="2"/>
    <x v="29"/>
    <n v="94"/>
    <n v="28"/>
    <n v="0.2978723404255319"/>
  </r>
  <r>
    <x v="9"/>
    <x v="3"/>
    <x v="3"/>
    <x v="29"/>
    <n v="58"/>
    <n v="0"/>
    <n v="0"/>
  </r>
  <r>
    <x v="10"/>
    <x v="0"/>
    <x v="0"/>
    <x v="29"/>
    <n v="57"/>
    <n v="127"/>
    <n v="2.2280701754385963"/>
  </r>
  <r>
    <x v="11"/>
    <x v="0"/>
    <x v="0"/>
    <x v="29"/>
    <n v="62"/>
    <n v="105"/>
    <n v="1.6935483870967742"/>
  </r>
  <r>
    <x v="12"/>
    <x v="1"/>
    <x v="1"/>
    <x v="29"/>
    <n v="75"/>
    <n v="43"/>
    <n v="0.57333333333333336"/>
  </r>
  <r>
    <x v="13"/>
    <x v="0"/>
    <x v="0"/>
    <x v="29"/>
    <n v="69"/>
    <n v="102"/>
    <n v="1.4782608695652173"/>
  </r>
  <r>
    <x v="15"/>
    <x v="2"/>
    <x v="4"/>
    <x v="29"/>
    <n v="70"/>
    <n v="82"/>
    <n v="1.1714285714285715"/>
  </r>
  <r>
    <x v="16"/>
    <x v="0"/>
    <x v="0"/>
    <x v="29"/>
    <n v="73"/>
    <n v="50"/>
    <n v="0.68493150684931503"/>
  </r>
  <r>
    <x v="17"/>
    <x v="1"/>
    <x v="1"/>
    <x v="29"/>
    <n v="73"/>
    <n v="96"/>
    <n v="1.3150684931506849"/>
  </r>
  <r>
    <x v="18"/>
    <x v="1"/>
    <x v="1"/>
    <x v="29"/>
    <n v="68"/>
    <n v="0"/>
    <n v="0"/>
  </r>
  <r>
    <x v="29"/>
    <x v="3"/>
    <x v="3"/>
    <x v="29"/>
    <n v="68"/>
    <n v="34"/>
    <n v="0.5"/>
  </r>
  <r>
    <x v="19"/>
    <x v="2"/>
    <x v="4"/>
    <x v="29"/>
    <n v="64"/>
    <n v="118"/>
    <n v="1.84375"/>
  </r>
  <r>
    <x v="20"/>
    <x v="0"/>
    <x v="0"/>
    <x v="29"/>
    <n v="78"/>
    <n v="104"/>
    <n v="1.3333333333333333"/>
  </r>
  <r>
    <x v="21"/>
    <x v="1"/>
    <x v="1"/>
    <x v="29"/>
    <n v="79"/>
    <n v="60"/>
    <n v="0.759493670886076"/>
  </r>
  <r>
    <x v="22"/>
    <x v="2"/>
    <x v="2"/>
    <x v="29"/>
    <n v="82"/>
    <n v="0"/>
    <n v="0"/>
  </r>
  <r>
    <x v="23"/>
    <x v="3"/>
    <x v="3"/>
    <x v="29"/>
    <n v="67"/>
    <n v="53"/>
    <n v="0.79104477611940294"/>
  </r>
  <r>
    <x v="24"/>
    <x v="1"/>
    <x v="1"/>
    <x v="29"/>
    <n v="88"/>
    <n v="108"/>
    <n v="1.2272727272727273"/>
  </r>
  <r>
    <x v="25"/>
    <x v="0"/>
    <x v="0"/>
    <x v="29"/>
    <n v="59"/>
    <n v="86"/>
    <n v="1.4576271186440677"/>
  </r>
  <r>
    <x v="26"/>
    <x v="1"/>
    <x v="1"/>
    <x v="29"/>
    <n v="82"/>
    <n v="0"/>
    <n v="0"/>
  </r>
  <r>
    <x v="27"/>
    <x v="2"/>
    <x v="2"/>
    <x v="29"/>
    <n v="67"/>
    <n v="102"/>
    <n v="1.52238805970149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31">
  <r>
    <x v="0"/>
    <x v="0"/>
    <x v="0"/>
    <n v="10"/>
    <d v="2023-05-01T00:00:00"/>
    <d v="2023-04-16T00:00:00"/>
    <n v="0.90136986301369859"/>
    <n v="10.816438356164383"/>
    <x v="0"/>
  </r>
  <r>
    <x v="1"/>
    <x v="1"/>
    <x v="1"/>
    <n v="8"/>
    <d v="2023-05-01T00:00:00"/>
    <d v="2023-02-22T00:00:00"/>
    <n v="1.0465753424657533"/>
    <n v="12.55890410958904"/>
    <x v="1"/>
  </r>
  <r>
    <x v="2"/>
    <x v="2"/>
    <x v="2"/>
    <n v="10"/>
    <d v="2023-05-01T00:00:00"/>
    <d v="2021-08-11T00:00:00"/>
    <n v="2.580821917808219"/>
    <n v="30.969863013698628"/>
    <x v="1"/>
  </r>
  <r>
    <x v="3"/>
    <x v="3"/>
    <x v="3"/>
    <n v="10"/>
    <d v="2023-05-01T00:00:00"/>
    <d v="2014-11-21T00:00:00"/>
    <n v="9.3068493150684937"/>
    <n v="111.68219178082192"/>
    <x v="1"/>
  </r>
  <r>
    <x v="4"/>
    <x v="2"/>
    <x v="4"/>
    <n v="9"/>
    <d v="2023-05-01T00:00:00"/>
    <d v="2008-10-11T00:00:00"/>
    <n v="15.421917808219177"/>
    <n v="185.06301369863013"/>
    <x v="1"/>
  </r>
  <r>
    <x v="5"/>
    <x v="0"/>
    <x v="0"/>
    <n v="9"/>
    <d v="2023-05-01T00:00:00"/>
    <d v="2023-01-30T00:00:00"/>
    <n v="1.1095890410958904"/>
    <n v="13.315068493150685"/>
    <x v="1"/>
  </r>
  <r>
    <x v="6"/>
    <x v="1"/>
    <x v="1"/>
    <n v="8"/>
    <d v="2023-05-01T00:00:00"/>
    <d v="2015-06-06T00:00:00"/>
    <n v="8.7671232876712324"/>
    <n v="105.20547945205479"/>
    <x v="1"/>
  </r>
  <r>
    <x v="7"/>
    <x v="2"/>
    <x v="2"/>
    <n v="9"/>
    <d v="2023-05-01T00:00:00"/>
    <d v="2003-06-12T00:00:00"/>
    <n v="20.758904109589039"/>
    <n v="249.10684931506847"/>
    <x v="1"/>
  </r>
  <r>
    <x v="8"/>
    <x v="3"/>
    <x v="3"/>
    <n v="8"/>
    <d v="2023-05-01T00:00:00"/>
    <d v="2020-10-28T00:00:00"/>
    <n v="3.3671232876712329"/>
    <n v="40.405479452054792"/>
    <x v="1"/>
  </r>
  <r>
    <x v="9"/>
    <x v="0"/>
    <x v="0"/>
    <n v="5"/>
    <d v="2023-05-01T00:00:00"/>
    <d v="2023-02-20T00:00:00"/>
    <n v="1.0520547945205478"/>
    <n v="12.624657534246573"/>
    <x v="1"/>
  </r>
  <r>
    <x v="10"/>
    <x v="0"/>
    <x v="0"/>
    <n v="9"/>
    <d v="2023-05-01T00:00:00"/>
    <d v="2003-07-04T00:00:00"/>
    <n v="20.698630136986303"/>
    <n v="248.38356164383563"/>
    <x v="1"/>
  </r>
  <r>
    <x v="11"/>
    <x v="1"/>
    <x v="1"/>
    <n v="9"/>
    <d v="2023-05-01T00:00:00"/>
    <d v="2010-10-06T00:00:00"/>
    <n v="13.435616438356165"/>
    <n v="161.22739726027399"/>
    <x v="1"/>
  </r>
  <r>
    <x v="12"/>
    <x v="3"/>
    <x v="3"/>
    <n v="8"/>
    <d v="2023-05-01T00:00:00"/>
    <d v="2013-01-15T00:00:00"/>
    <n v="11.156164383561643"/>
    <n v="133.87397260273971"/>
    <x v="1"/>
  </r>
  <r>
    <x v="13"/>
    <x v="2"/>
    <x v="4"/>
    <n v="8"/>
    <d v="2023-05-01T00:00:00"/>
    <d v="2007-01-10T00:00:00"/>
    <n v="17.175342465753424"/>
    <n v="206.10410958904109"/>
    <x v="1"/>
  </r>
  <r>
    <x v="14"/>
    <x v="1"/>
    <x v="1"/>
    <n v="9"/>
    <d v="2023-05-01T00:00:00"/>
    <d v="2015-05-21T00:00:00"/>
    <n v="8.8109589041095884"/>
    <n v="105.73150684931505"/>
    <x v="1"/>
  </r>
  <r>
    <x v="15"/>
    <x v="1"/>
    <x v="1"/>
    <n v="8"/>
    <d v="2023-05-01T00:00:00"/>
    <d v="2023-03-04T00:00:00"/>
    <n v="1.0191780821917809"/>
    <n v="12.230136986301371"/>
    <x v="1"/>
  </r>
  <r>
    <x v="16"/>
    <x v="3"/>
    <x v="3"/>
    <n v="8"/>
    <d v="2023-05-01T00:00:00"/>
    <d v="2020-11-17T00:00:00"/>
    <n v="3.3123287671232875"/>
    <n v="39.747945205479454"/>
    <x v="1"/>
  </r>
  <r>
    <x v="17"/>
    <x v="2"/>
    <x v="4"/>
    <n v="8"/>
    <d v="2023-05-01T00:00:00"/>
    <d v="2001-10-01T00:00:00"/>
    <n v="22.454794520547946"/>
    <n v="269.45753424657534"/>
    <x v="1"/>
  </r>
  <r>
    <x v="18"/>
    <x v="0"/>
    <x v="0"/>
    <n v="9"/>
    <d v="2023-05-01T00:00:00"/>
    <d v="2022-10-07T00:00:00"/>
    <n v="1.4246575342465753"/>
    <n v="17.095890410958901"/>
    <x v="1"/>
  </r>
  <r>
    <x v="19"/>
    <x v="1"/>
    <x v="1"/>
    <n v="9"/>
    <d v="2023-05-01T00:00:00"/>
    <d v="2008-02-12T00:00:00"/>
    <n v="16.084931506849315"/>
    <n v="193.01917808219179"/>
    <x v="1"/>
  </r>
  <r>
    <x v="20"/>
    <x v="2"/>
    <x v="2"/>
    <n v="9"/>
    <d v="2023-05-01T00:00:00"/>
    <d v="2019-01-30T00:00:00"/>
    <n v="5.1123287671232873"/>
    <n v="61.347945205479448"/>
    <x v="1"/>
  </r>
  <r>
    <x v="21"/>
    <x v="3"/>
    <x v="3"/>
    <n v="8"/>
    <d v="2023-05-01T00:00:00"/>
    <d v="2023-02-08T00:00:00"/>
    <n v="1.0849315068493151"/>
    <n v="13.019178082191781"/>
    <x v="1"/>
  </r>
  <r>
    <x v="22"/>
    <x v="1"/>
    <x v="1"/>
    <n v="8"/>
    <d v="2023-05-01T00:00:00"/>
    <d v="2005-08-17T00:00:00"/>
    <n v="18.575342465753426"/>
    <n v="222.90410958904113"/>
    <x v="1"/>
  </r>
  <r>
    <x v="23"/>
    <x v="1"/>
    <x v="1"/>
    <n v="10"/>
    <d v="2023-05-01T00:00:00"/>
    <d v="2021-08-12T00:00:00"/>
    <n v="2.5780821917808221"/>
    <n v="30.936986301369863"/>
    <x v="1"/>
  </r>
  <r>
    <x v="24"/>
    <x v="2"/>
    <x v="2"/>
    <n v="8"/>
    <d v="2023-05-01T00:00:00"/>
    <d v="2023-02-04T00:00:00"/>
    <n v="1.095890410958904"/>
    <n v="13.150684931506849"/>
    <x v="1"/>
  </r>
  <r>
    <x v="25"/>
    <x v="3"/>
    <x v="3"/>
    <n v="9"/>
    <d v="2023-05-01T00:00:00"/>
    <d v="2012-07-04T00:00:00"/>
    <n v="11.69041095890411"/>
    <n v="140.28493150684932"/>
    <x v="1"/>
  </r>
  <r>
    <x v="0"/>
    <x v="0"/>
    <x v="0"/>
    <n v="8"/>
    <d v="2023-05-02T00:00:00"/>
    <d v="2023-04-16T00:00:00"/>
    <n v="0.90136986301369859"/>
    <n v="10.816438356164383"/>
    <x v="0"/>
  </r>
  <r>
    <x v="1"/>
    <x v="1"/>
    <x v="1"/>
    <n v="7"/>
    <d v="2023-05-02T00:00:00"/>
    <d v="2023-02-22T00:00:00"/>
    <n v="1.0465753424657533"/>
    <n v="12.55890410958904"/>
    <x v="1"/>
  </r>
  <r>
    <x v="2"/>
    <x v="2"/>
    <x v="2"/>
    <n v="7"/>
    <d v="2023-05-02T00:00:00"/>
    <d v="2021-08-11T00:00:00"/>
    <n v="2.580821917808219"/>
    <n v="30.969863013698628"/>
    <x v="1"/>
  </r>
  <r>
    <x v="3"/>
    <x v="3"/>
    <x v="3"/>
    <n v="9"/>
    <d v="2023-05-02T00:00:00"/>
    <d v="2014-11-21T00:00:00"/>
    <n v="9.3068493150684937"/>
    <n v="111.68219178082192"/>
    <x v="1"/>
  </r>
  <r>
    <x v="4"/>
    <x v="2"/>
    <x v="4"/>
    <n v="7"/>
    <d v="2023-05-02T00:00:00"/>
    <d v="2008-10-11T00:00:00"/>
    <n v="15.421917808219177"/>
    <n v="185.06301369863013"/>
    <x v="1"/>
  </r>
  <r>
    <x v="5"/>
    <x v="0"/>
    <x v="0"/>
    <n v="7"/>
    <d v="2023-05-02T00:00:00"/>
    <d v="2023-01-30T00:00:00"/>
    <n v="1.1095890410958904"/>
    <n v="13.315068493150685"/>
    <x v="1"/>
  </r>
  <r>
    <x v="6"/>
    <x v="1"/>
    <x v="1"/>
    <n v="10"/>
    <d v="2023-05-02T00:00:00"/>
    <d v="2015-06-06T00:00:00"/>
    <n v="8.7671232876712324"/>
    <n v="105.20547945205479"/>
    <x v="1"/>
  </r>
  <r>
    <x v="7"/>
    <x v="2"/>
    <x v="2"/>
    <n v="9"/>
    <d v="2023-05-02T00:00:00"/>
    <d v="2003-06-12T00:00:00"/>
    <n v="20.758904109589039"/>
    <n v="249.10684931506847"/>
    <x v="1"/>
  </r>
  <r>
    <x v="8"/>
    <x v="3"/>
    <x v="3"/>
    <n v="9"/>
    <d v="2023-05-02T00:00:00"/>
    <d v="2020-10-28T00:00:00"/>
    <n v="3.3671232876712329"/>
    <n v="40.405479452054792"/>
    <x v="1"/>
  </r>
  <r>
    <x v="9"/>
    <x v="0"/>
    <x v="0"/>
    <n v="7"/>
    <d v="2023-05-02T00:00:00"/>
    <d v="2023-02-20T00:00:00"/>
    <n v="1.0520547945205478"/>
    <n v="12.624657534246573"/>
    <x v="1"/>
  </r>
  <r>
    <x v="10"/>
    <x v="0"/>
    <x v="0"/>
    <n v="10"/>
    <d v="2023-05-02T00:00:00"/>
    <d v="2003-07-04T00:00:00"/>
    <n v="20.698630136986303"/>
    <n v="248.38356164383563"/>
    <x v="1"/>
  </r>
  <r>
    <x v="11"/>
    <x v="1"/>
    <x v="1"/>
    <n v="10"/>
    <d v="2023-05-02T00:00:00"/>
    <d v="2010-10-06T00:00:00"/>
    <n v="13.435616438356165"/>
    <n v="161.22739726027399"/>
    <x v="1"/>
  </r>
  <r>
    <x v="12"/>
    <x v="3"/>
    <x v="3"/>
    <n v="9"/>
    <d v="2023-05-02T00:00:00"/>
    <d v="2013-01-15T00:00:00"/>
    <n v="11.156164383561643"/>
    <n v="133.87397260273971"/>
    <x v="1"/>
  </r>
  <r>
    <x v="13"/>
    <x v="2"/>
    <x v="4"/>
    <n v="10"/>
    <d v="2023-05-02T00:00:00"/>
    <d v="2007-01-10T00:00:00"/>
    <n v="17.175342465753424"/>
    <n v="206.10410958904109"/>
    <x v="1"/>
  </r>
  <r>
    <x v="14"/>
    <x v="1"/>
    <x v="1"/>
    <n v="9"/>
    <d v="2023-05-02T00:00:00"/>
    <d v="2015-05-21T00:00:00"/>
    <n v="8.8109589041095884"/>
    <n v="105.73150684931505"/>
    <x v="1"/>
  </r>
  <r>
    <x v="15"/>
    <x v="1"/>
    <x v="1"/>
    <n v="8"/>
    <d v="2023-05-02T00:00:00"/>
    <d v="2023-03-04T00:00:00"/>
    <n v="1.0191780821917809"/>
    <n v="12.230136986301371"/>
    <x v="1"/>
  </r>
  <r>
    <x v="16"/>
    <x v="3"/>
    <x v="3"/>
    <n v="7"/>
    <d v="2023-05-02T00:00:00"/>
    <d v="2020-11-17T00:00:00"/>
    <n v="3.3123287671232875"/>
    <n v="39.747945205479454"/>
    <x v="1"/>
  </r>
  <r>
    <x v="17"/>
    <x v="2"/>
    <x v="4"/>
    <n v="10"/>
    <d v="2023-05-02T00:00:00"/>
    <d v="2001-10-01T00:00:00"/>
    <n v="22.454794520547946"/>
    <n v="269.45753424657534"/>
    <x v="1"/>
  </r>
  <r>
    <x v="18"/>
    <x v="0"/>
    <x v="0"/>
    <n v="7"/>
    <d v="2023-05-02T00:00:00"/>
    <d v="2022-10-07T00:00:00"/>
    <n v="1.4246575342465753"/>
    <n v="17.095890410958901"/>
    <x v="1"/>
  </r>
  <r>
    <x v="19"/>
    <x v="1"/>
    <x v="1"/>
    <n v="9"/>
    <d v="2023-05-02T00:00:00"/>
    <d v="2008-02-12T00:00:00"/>
    <n v="16.084931506849315"/>
    <n v="193.01917808219179"/>
    <x v="1"/>
  </r>
  <r>
    <x v="20"/>
    <x v="2"/>
    <x v="2"/>
    <n v="7"/>
    <d v="2023-05-02T00:00:00"/>
    <d v="2019-01-30T00:00:00"/>
    <n v="5.1123287671232873"/>
    <n v="61.347945205479448"/>
    <x v="1"/>
  </r>
  <r>
    <x v="21"/>
    <x v="3"/>
    <x v="3"/>
    <n v="10"/>
    <d v="2023-05-02T00:00:00"/>
    <d v="2023-02-08T00:00:00"/>
    <n v="1.0849315068493151"/>
    <n v="13.019178082191781"/>
    <x v="1"/>
  </r>
  <r>
    <x v="22"/>
    <x v="1"/>
    <x v="1"/>
    <n v="10"/>
    <d v="2023-05-02T00:00:00"/>
    <d v="2005-08-17T00:00:00"/>
    <n v="18.575342465753426"/>
    <n v="222.90410958904113"/>
    <x v="1"/>
  </r>
  <r>
    <x v="23"/>
    <x v="1"/>
    <x v="1"/>
    <n v="10"/>
    <d v="2023-05-02T00:00:00"/>
    <d v="2021-08-12T00:00:00"/>
    <n v="2.5780821917808221"/>
    <n v="30.936986301369863"/>
    <x v="1"/>
  </r>
  <r>
    <x v="24"/>
    <x v="2"/>
    <x v="2"/>
    <n v="8"/>
    <d v="2023-05-02T00:00:00"/>
    <d v="2023-02-04T00:00:00"/>
    <n v="1.095890410958904"/>
    <n v="13.150684931506849"/>
    <x v="1"/>
  </r>
  <r>
    <x v="25"/>
    <x v="3"/>
    <x v="3"/>
    <n v="9"/>
    <d v="2023-05-02T00:00:00"/>
    <d v="2012-07-04T00:00:00"/>
    <n v="11.69041095890411"/>
    <n v="140.28493150684932"/>
    <x v="1"/>
  </r>
  <r>
    <x v="0"/>
    <x v="0"/>
    <x v="0"/>
    <n v="8"/>
    <d v="2023-05-03T00:00:00"/>
    <d v="2023-04-16T00:00:00"/>
    <n v="0.90136986301369859"/>
    <n v="10.816438356164383"/>
    <x v="0"/>
  </r>
  <r>
    <x v="1"/>
    <x v="1"/>
    <x v="1"/>
    <n v="8"/>
    <d v="2023-05-03T00:00:00"/>
    <d v="2023-02-22T00:00:00"/>
    <n v="1.0465753424657533"/>
    <n v="12.55890410958904"/>
    <x v="1"/>
  </r>
  <r>
    <x v="2"/>
    <x v="2"/>
    <x v="2"/>
    <n v="10"/>
    <d v="2023-05-03T00:00:00"/>
    <d v="2021-08-11T00:00:00"/>
    <n v="2.580821917808219"/>
    <n v="30.969863013698628"/>
    <x v="1"/>
  </r>
  <r>
    <x v="3"/>
    <x v="3"/>
    <x v="3"/>
    <n v="10"/>
    <d v="2023-05-03T00:00:00"/>
    <d v="2014-11-21T00:00:00"/>
    <n v="9.3068493150684937"/>
    <n v="111.68219178082192"/>
    <x v="1"/>
  </r>
  <r>
    <x v="4"/>
    <x v="2"/>
    <x v="4"/>
    <n v="10"/>
    <d v="2023-05-03T00:00:00"/>
    <d v="2008-10-11T00:00:00"/>
    <n v="15.421917808219177"/>
    <n v="185.06301369863013"/>
    <x v="1"/>
  </r>
  <r>
    <x v="5"/>
    <x v="0"/>
    <x v="0"/>
    <n v="10"/>
    <d v="2023-05-03T00:00:00"/>
    <d v="2023-01-30T00:00:00"/>
    <n v="1.1095890410958904"/>
    <n v="13.315068493150685"/>
    <x v="1"/>
  </r>
  <r>
    <x v="6"/>
    <x v="1"/>
    <x v="1"/>
    <n v="10"/>
    <d v="2023-05-03T00:00:00"/>
    <d v="2015-06-06T00:00:00"/>
    <n v="8.7671232876712324"/>
    <n v="105.20547945205479"/>
    <x v="1"/>
  </r>
  <r>
    <x v="7"/>
    <x v="2"/>
    <x v="2"/>
    <n v="10"/>
    <d v="2023-05-03T00:00:00"/>
    <d v="2003-06-12T00:00:00"/>
    <n v="20.758904109589039"/>
    <n v="249.10684931506847"/>
    <x v="1"/>
  </r>
  <r>
    <x v="8"/>
    <x v="3"/>
    <x v="3"/>
    <n v="9"/>
    <d v="2023-05-03T00:00:00"/>
    <d v="2020-10-28T00:00:00"/>
    <n v="3.3671232876712329"/>
    <n v="40.405479452054792"/>
    <x v="1"/>
  </r>
  <r>
    <x v="9"/>
    <x v="0"/>
    <x v="0"/>
    <n v="7"/>
    <d v="2023-05-03T00:00:00"/>
    <d v="2023-02-20T00:00:00"/>
    <n v="1.0520547945205478"/>
    <n v="12.624657534246573"/>
    <x v="1"/>
  </r>
  <r>
    <x v="10"/>
    <x v="0"/>
    <x v="0"/>
    <n v="9"/>
    <d v="2023-05-03T00:00:00"/>
    <d v="2003-07-04T00:00:00"/>
    <n v="20.698630136986303"/>
    <n v="248.38356164383563"/>
    <x v="1"/>
  </r>
  <r>
    <x v="11"/>
    <x v="1"/>
    <x v="1"/>
    <n v="10"/>
    <d v="2023-05-03T00:00:00"/>
    <d v="2010-10-06T00:00:00"/>
    <n v="13.435616438356165"/>
    <n v="161.22739726027399"/>
    <x v="1"/>
  </r>
  <r>
    <x v="12"/>
    <x v="3"/>
    <x v="3"/>
    <n v="8"/>
    <d v="2023-05-03T00:00:00"/>
    <d v="2013-01-15T00:00:00"/>
    <n v="11.156164383561643"/>
    <n v="133.87397260273971"/>
    <x v="1"/>
  </r>
  <r>
    <x v="13"/>
    <x v="2"/>
    <x v="4"/>
    <n v="8"/>
    <d v="2023-05-03T00:00:00"/>
    <d v="2007-01-10T00:00:00"/>
    <n v="17.175342465753424"/>
    <n v="206.10410958904109"/>
    <x v="1"/>
  </r>
  <r>
    <x v="14"/>
    <x v="1"/>
    <x v="1"/>
    <n v="9"/>
    <d v="2023-05-03T00:00:00"/>
    <d v="2015-05-21T00:00:00"/>
    <n v="8.8109589041095884"/>
    <n v="105.73150684931505"/>
    <x v="1"/>
  </r>
  <r>
    <x v="15"/>
    <x v="1"/>
    <x v="1"/>
    <n v="9"/>
    <d v="2023-05-03T00:00:00"/>
    <d v="2023-03-04T00:00:00"/>
    <n v="1.0191780821917809"/>
    <n v="12.230136986301371"/>
    <x v="1"/>
  </r>
  <r>
    <x v="16"/>
    <x v="3"/>
    <x v="3"/>
    <n v="9"/>
    <d v="2023-05-03T00:00:00"/>
    <d v="2020-11-17T00:00:00"/>
    <n v="3.3123287671232875"/>
    <n v="39.747945205479454"/>
    <x v="1"/>
  </r>
  <r>
    <x v="17"/>
    <x v="2"/>
    <x v="4"/>
    <n v="8"/>
    <d v="2023-05-03T00:00:00"/>
    <d v="2001-10-01T00:00:00"/>
    <n v="22.454794520547946"/>
    <n v="269.45753424657534"/>
    <x v="1"/>
  </r>
  <r>
    <x v="18"/>
    <x v="0"/>
    <x v="0"/>
    <n v="9"/>
    <d v="2023-05-03T00:00:00"/>
    <d v="2022-10-07T00:00:00"/>
    <n v="1.4246575342465753"/>
    <n v="17.095890410958901"/>
    <x v="1"/>
  </r>
  <r>
    <x v="19"/>
    <x v="1"/>
    <x v="1"/>
    <n v="9"/>
    <d v="2023-05-03T00:00:00"/>
    <d v="2008-02-12T00:00:00"/>
    <n v="16.084931506849315"/>
    <n v="193.01917808219179"/>
    <x v="1"/>
  </r>
  <r>
    <x v="20"/>
    <x v="2"/>
    <x v="2"/>
    <n v="10"/>
    <d v="2023-05-03T00:00:00"/>
    <d v="2019-01-30T00:00:00"/>
    <n v="5.1123287671232873"/>
    <n v="61.347945205479448"/>
    <x v="1"/>
  </r>
  <r>
    <x v="21"/>
    <x v="3"/>
    <x v="3"/>
    <n v="9"/>
    <d v="2023-05-03T00:00:00"/>
    <d v="2023-02-08T00:00:00"/>
    <n v="1.0849315068493151"/>
    <n v="13.019178082191781"/>
    <x v="1"/>
  </r>
  <r>
    <x v="22"/>
    <x v="1"/>
    <x v="1"/>
    <n v="8"/>
    <d v="2023-05-03T00:00:00"/>
    <d v="2005-08-17T00:00:00"/>
    <n v="18.575342465753426"/>
    <n v="222.90410958904113"/>
    <x v="1"/>
  </r>
  <r>
    <x v="23"/>
    <x v="1"/>
    <x v="1"/>
    <n v="10"/>
    <d v="2023-05-03T00:00:00"/>
    <d v="2021-08-12T00:00:00"/>
    <n v="2.5780821917808221"/>
    <n v="30.936986301369863"/>
    <x v="1"/>
  </r>
  <r>
    <x v="24"/>
    <x v="2"/>
    <x v="2"/>
    <n v="10"/>
    <d v="2023-05-03T00:00:00"/>
    <d v="2023-02-04T00:00:00"/>
    <n v="1.095890410958904"/>
    <n v="13.150684931506849"/>
    <x v="1"/>
  </r>
  <r>
    <x v="25"/>
    <x v="3"/>
    <x v="3"/>
    <n v="9"/>
    <d v="2023-05-03T00:00:00"/>
    <d v="2012-07-04T00:00:00"/>
    <n v="11.69041095890411"/>
    <n v="140.28493150684932"/>
    <x v="1"/>
  </r>
  <r>
    <x v="0"/>
    <x v="0"/>
    <x v="0"/>
    <n v="7"/>
    <d v="2023-05-04T00:00:00"/>
    <d v="2023-04-16T00:00:00"/>
    <n v="0.90136986301369859"/>
    <n v="10.816438356164383"/>
    <x v="0"/>
  </r>
  <r>
    <x v="1"/>
    <x v="1"/>
    <x v="1"/>
    <n v="10"/>
    <d v="2023-05-04T00:00:00"/>
    <d v="2023-02-22T00:00:00"/>
    <n v="1.0465753424657533"/>
    <n v="12.55890410958904"/>
    <x v="1"/>
  </r>
  <r>
    <x v="2"/>
    <x v="2"/>
    <x v="2"/>
    <n v="7"/>
    <d v="2023-05-04T00:00:00"/>
    <d v="2021-08-11T00:00:00"/>
    <n v="2.580821917808219"/>
    <n v="30.969863013698628"/>
    <x v="1"/>
  </r>
  <r>
    <x v="3"/>
    <x v="3"/>
    <x v="3"/>
    <n v="6"/>
    <d v="2023-05-04T00:00:00"/>
    <d v="2014-11-21T00:00:00"/>
    <n v="9.3068493150684937"/>
    <n v="111.68219178082192"/>
    <x v="1"/>
  </r>
  <r>
    <x v="4"/>
    <x v="2"/>
    <x v="4"/>
    <n v="10"/>
    <d v="2023-05-04T00:00:00"/>
    <d v="2008-10-11T00:00:00"/>
    <n v="15.421917808219177"/>
    <n v="185.06301369863013"/>
    <x v="1"/>
  </r>
  <r>
    <x v="5"/>
    <x v="0"/>
    <x v="0"/>
    <n v="10"/>
    <d v="2023-05-04T00:00:00"/>
    <d v="2023-01-30T00:00:00"/>
    <n v="1.1095890410958904"/>
    <n v="13.315068493150685"/>
    <x v="1"/>
  </r>
  <r>
    <x v="6"/>
    <x v="1"/>
    <x v="1"/>
    <n v="9"/>
    <d v="2023-05-04T00:00:00"/>
    <d v="2015-06-06T00:00:00"/>
    <n v="8.7671232876712324"/>
    <n v="105.20547945205479"/>
    <x v="1"/>
  </r>
  <r>
    <x v="7"/>
    <x v="2"/>
    <x v="2"/>
    <n v="10"/>
    <d v="2023-05-04T00:00:00"/>
    <d v="2003-06-12T00:00:00"/>
    <n v="20.758904109589039"/>
    <n v="249.10684931506847"/>
    <x v="1"/>
  </r>
  <r>
    <x v="8"/>
    <x v="3"/>
    <x v="3"/>
    <n v="6"/>
    <d v="2023-05-04T00:00:00"/>
    <d v="2020-10-28T00:00:00"/>
    <n v="3.3671232876712329"/>
    <n v="40.405479452054792"/>
    <x v="1"/>
  </r>
  <r>
    <x v="9"/>
    <x v="0"/>
    <x v="0"/>
    <n v="7"/>
    <d v="2023-05-04T00:00:00"/>
    <d v="2023-02-20T00:00:00"/>
    <n v="1.0520547945205478"/>
    <n v="12.624657534246573"/>
    <x v="1"/>
  </r>
  <r>
    <x v="10"/>
    <x v="0"/>
    <x v="0"/>
    <n v="8"/>
    <d v="2023-05-04T00:00:00"/>
    <d v="2003-07-04T00:00:00"/>
    <n v="20.698630136986303"/>
    <n v="248.38356164383563"/>
    <x v="1"/>
  </r>
  <r>
    <x v="11"/>
    <x v="1"/>
    <x v="1"/>
    <n v="6"/>
    <d v="2023-05-04T00:00:00"/>
    <d v="2010-10-06T00:00:00"/>
    <n v="13.435616438356165"/>
    <n v="161.22739726027399"/>
    <x v="1"/>
  </r>
  <r>
    <x v="12"/>
    <x v="3"/>
    <x v="3"/>
    <n v="10"/>
    <d v="2023-05-04T00:00:00"/>
    <d v="2013-01-15T00:00:00"/>
    <n v="11.156164383561643"/>
    <n v="133.87397260273971"/>
    <x v="1"/>
  </r>
  <r>
    <x v="13"/>
    <x v="2"/>
    <x v="4"/>
    <n v="9"/>
    <d v="2023-05-04T00:00:00"/>
    <d v="2007-01-10T00:00:00"/>
    <n v="17.175342465753424"/>
    <n v="206.10410958904109"/>
    <x v="1"/>
  </r>
  <r>
    <x v="14"/>
    <x v="1"/>
    <x v="1"/>
    <n v="7"/>
    <d v="2023-05-04T00:00:00"/>
    <d v="2015-05-21T00:00:00"/>
    <n v="8.8109589041095884"/>
    <n v="105.73150684931505"/>
    <x v="1"/>
  </r>
  <r>
    <x v="15"/>
    <x v="1"/>
    <x v="1"/>
    <n v="10"/>
    <d v="2023-05-04T00:00:00"/>
    <d v="2023-03-04T00:00:00"/>
    <n v="1.0191780821917809"/>
    <n v="12.230136986301371"/>
    <x v="1"/>
  </r>
  <r>
    <x v="16"/>
    <x v="3"/>
    <x v="3"/>
    <n v="6"/>
    <d v="2023-05-04T00:00:00"/>
    <d v="2020-11-17T00:00:00"/>
    <n v="3.3123287671232875"/>
    <n v="39.747945205479454"/>
    <x v="1"/>
  </r>
  <r>
    <x v="17"/>
    <x v="2"/>
    <x v="4"/>
    <n v="6"/>
    <d v="2023-05-04T00:00:00"/>
    <d v="2001-10-01T00:00:00"/>
    <n v="22.454794520547946"/>
    <n v="269.45753424657534"/>
    <x v="1"/>
  </r>
  <r>
    <x v="18"/>
    <x v="0"/>
    <x v="0"/>
    <n v="10"/>
    <d v="2023-05-04T00:00:00"/>
    <d v="2022-10-07T00:00:00"/>
    <n v="1.4246575342465753"/>
    <n v="17.095890410958901"/>
    <x v="1"/>
  </r>
  <r>
    <x v="19"/>
    <x v="1"/>
    <x v="1"/>
    <n v="6"/>
    <d v="2023-05-04T00:00:00"/>
    <d v="2008-02-12T00:00:00"/>
    <n v="16.084931506849315"/>
    <n v="193.01917808219179"/>
    <x v="1"/>
  </r>
  <r>
    <x v="20"/>
    <x v="2"/>
    <x v="2"/>
    <n v="9"/>
    <d v="2023-05-04T00:00:00"/>
    <d v="2019-01-30T00:00:00"/>
    <n v="5.1123287671232873"/>
    <n v="61.347945205479448"/>
    <x v="1"/>
  </r>
  <r>
    <x v="21"/>
    <x v="3"/>
    <x v="3"/>
    <n v="7"/>
    <d v="2023-05-04T00:00:00"/>
    <d v="2023-02-08T00:00:00"/>
    <n v="1.0849315068493151"/>
    <n v="13.019178082191781"/>
    <x v="1"/>
  </r>
  <r>
    <x v="22"/>
    <x v="1"/>
    <x v="1"/>
    <n v="9"/>
    <d v="2023-05-04T00:00:00"/>
    <d v="2005-08-17T00:00:00"/>
    <n v="18.575342465753426"/>
    <n v="222.90410958904113"/>
    <x v="1"/>
  </r>
  <r>
    <x v="23"/>
    <x v="1"/>
    <x v="1"/>
    <n v="7"/>
    <d v="2023-05-04T00:00:00"/>
    <d v="2021-08-12T00:00:00"/>
    <n v="2.5780821917808221"/>
    <n v="30.936986301369863"/>
    <x v="1"/>
  </r>
  <r>
    <x v="24"/>
    <x v="2"/>
    <x v="2"/>
    <n v="7"/>
    <d v="2023-05-04T00:00:00"/>
    <d v="2023-02-04T00:00:00"/>
    <n v="1.095890410958904"/>
    <n v="13.150684931506849"/>
    <x v="1"/>
  </r>
  <r>
    <x v="25"/>
    <x v="3"/>
    <x v="3"/>
    <n v="6"/>
    <d v="2023-05-04T00:00:00"/>
    <d v="2012-07-04T00:00:00"/>
    <n v="11.69041095890411"/>
    <n v="140.28493150684932"/>
    <x v="1"/>
  </r>
  <r>
    <x v="0"/>
    <x v="0"/>
    <x v="0"/>
    <n v="9"/>
    <d v="2023-05-05T00:00:00"/>
    <d v="2023-04-16T00:00:00"/>
    <n v="0.90136986301369859"/>
    <n v="10.816438356164383"/>
    <x v="0"/>
  </r>
  <r>
    <x v="1"/>
    <x v="1"/>
    <x v="1"/>
    <n v="10"/>
    <d v="2023-05-05T00:00:00"/>
    <d v="2023-02-22T00:00:00"/>
    <n v="1.0465753424657533"/>
    <n v="12.55890410958904"/>
    <x v="1"/>
  </r>
  <r>
    <x v="2"/>
    <x v="2"/>
    <x v="2"/>
    <n v="8"/>
    <d v="2023-05-05T00:00:00"/>
    <d v="2021-08-11T00:00:00"/>
    <n v="2.580821917808219"/>
    <n v="30.969863013698628"/>
    <x v="1"/>
  </r>
  <r>
    <x v="3"/>
    <x v="3"/>
    <x v="3"/>
    <n v="9"/>
    <d v="2023-05-05T00:00:00"/>
    <d v="2014-11-21T00:00:00"/>
    <n v="9.3068493150684937"/>
    <n v="111.68219178082192"/>
    <x v="1"/>
  </r>
  <r>
    <x v="4"/>
    <x v="2"/>
    <x v="4"/>
    <n v="10"/>
    <d v="2023-05-05T00:00:00"/>
    <d v="2008-10-11T00:00:00"/>
    <n v="15.421917808219177"/>
    <n v="185.06301369863013"/>
    <x v="1"/>
  </r>
  <r>
    <x v="5"/>
    <x v="0"/>
    <x v="0"/>
    <n v="10"/>
    <d v="2023-05-05T00:00:00"/>
    <d v="2023-01-30T00:00:00"/>
    <n v="1.1095890410958904"/>
    <n v="13.315068493150685"/>
    <x v="1"/>
  </r>
  <r>
    <x v="6"/>
    <x v="1"/>
    <x v="1"/>
    <n v="9"/>
    <d v="2023-05-05T00:00:00"/>
    <d v="2015-06-06T00:00:00"/>
    <n v="8.7671232876712324"/>
    <n v="105.20547945205479"/>
    <x v="1"/>
  </r>
  <r>
    <x v="7"/>
    <x v="2"/>
    <x v="2"/>
    <n v="9"/>
    <d v="2023-05-05T00:00:00"/>
    <d v="2003-06-12T00:00:00"/>
    <n v="20.758904109589039"/>
    <n v="249.10684931506847"/>
    <x v="1"/>
  </r>
  <r>
    <x v="8"/>
    <x v="3"/>
    <x v="3"/>
    <n v="9"/>
    <d v="2023-05-05T00:00:00"/>
    <d v="2020-10-28T00:00:00"/>
    <n v="3.3671232876712329"/>
    <n v="40.405479452054792"/>
    <x v="1"/>
  </r>
  <r>
    <x v="9"/>
    <x v="0"/>
    <x v="0"/>
    <n v="7"/>
    <d v="2023-05-05T00:00:00"/>
    <d v="2023-02-20T00:00:00"/>
    <n v="1.0520547945205478"/>
    <n v="12.624657534246573"/>
    <x v="1"/>
  </r>
  <r>
    <x v="10"/>
    <x v="0"/>
    <x v="0"/>
    <n v="10"/>
    <d v="2023-05-05T00:00:00"/>
    <d v="2003-07-04T00:00:00"/>
    <n v="20.698630136986303"/>
    <n v="248.38356164383563"/>
    <x v="1"/>
  </r>
  <r>
    <x v="11"/>
    <x v="1"/>
    <x v="1"/>
    <n v="10"/>
    <d v="2023-05-05T00:00:00"/>
    <d v="2010-10-06T00:00:00"/>
    <n v="13.435616438356165"/>
    <n v="161.22739726027399"/>
    <x v="1"/>
  </r>
  <r>
    <x v="12"/>
    <x v="3"/>
    <x v="3"/>
    <n v="10"/>
    <d v="2023-05-05T00:00:00"/>
    <d v="2013-01-15T00:00:00"/>
    <n v="11.156164383561643"/>
    <n v="133.87397260273971"/>
    <x v="1"/>
  </r>
  <r>
    <x v="13"/>
    <x v="2"/>
    <x v="4"/>
    <n v="9"/>
    <d v="2023-05-05T00:00:00"/>
    <d v="2007-01-10T00:00:00"/>
    <n v="17.175342465753424"/>
    <n v="206.10410958904109"/>
    <x v="1"/>
  </r>
  <r>
    <x v="14"/>
    <x v="1"/>
    <x v="1"/>
    <n v="9"/>
    <d v="2023-05-05T00:00:00"/>
    <d v="2015-05-21T00:00:00"/>
    <n v="8.8109589041095884"/>
    <n v="105.73150684931505"/>
    <x v="1"/>
  </r>
  <r>
    <x v="15"/>
    <x v="1"/>
    <x v="1"/>
    <n v="8"/>
    <d v="2023-05-05T00:00:00"/>
    <d v="2023-03-04T00:00:00"/>
    <n v="1.0191780821917809"/>
    <n v="12.230136986301371"/>
    <x v="1"/>
  </r>
  <r>
    <x v="16"/>
    <x v="3"/>
    <x v="3"/>
    <n v="8"/>
    <d v="2023-05-05T00:00:00"/>
    <d v="2020-11-17T00:00:00"/>
    <n v="3.3123287671232875"/>
    <n v="39.747945205479454"/>
    <x v="1"/>
  </r>
  <r>
    <x v="17"/>
    <x v="2"/>
    <x v="4"/>
    <n v="8"/>
    <d v="2023-05-05T00:00:00"/>
    <d v="2001-10-01T00:00:00"/>
    <n v="22.454794520547946"/>
    <n v="269.45753424657534"/>
    <x v="1"/>
  </r>
  <r>
    <x v="18"/>
    <x v="0"/>
    <x v="0"/>
    <n v="9"/>
    <d v="2023-05-05T00:00:00"/>
    <d v="2022-10-07T00:00:00"/>
    <n v="1.4246575342465753"/>
    <n v="17.095890410958901"/>
    <x v="1"/>
  </r>
  <r>
    <x v="19"/>
    <x v="1"/>
    <x v="1"/>
    <n v="8"/>
    <d v="2023-05-05T00:00:00"/>
    <d v="2008-02-12T00:00:00"/>
    <n v="16.084931506849315"/>
    <n v="193.01917808219179"/>
    <x v="1"/>
  </r>
  <r>
    <x v="20"/>
    <x v="2"/>
    <x v="2"/>
    <n v="9"/>
    <d v="2023-05-05T00:00:00"/>
    <d v="2019-01-30T00:00:00"/>
    <n v="5.1123287671232873"/>
    <n v="61.347945205479448"/>
    <x v="1"/>
  </r>
  <r>
    <x v="21"/>
    <x v="3"/>
    <x v="3"/>
    <n v="10"/>
    <d v="2023-05-05T00:00:00"/>
    <d v="2023-02-08T00:00:00"/>
    <n v="1.0849315068493151"/>
    <n v="13.019178082191781"/>
    <x v="1"/>
  </r>
  <r>
    <x v="22"/>
    <x v="1"/>
    <x v="1"/>
    <n v="10"/>
    <d v="2023-05-05T00:00:00"/>
    <d v="2005-08-17T00:00:00"/>
    <n v="18.575342465753426"/>
    <n v="222.90410958904113"/>
    <x v="1"/>
  </r>
  <r>
    <x v="23"/>
    <x v="1"/>
    <x v="1"/>
    <n v="10"/>
    <d v="2023-05-05T00:00:00"/>
    <d v="2021-08-12T00:00:00"/>
    <n v="2.5780821917808221"/>
    <n v="30.936986301369863"/>
    <x v="1"/>
  </r>
  <r>
    <x v="24"/>
    <x v="2"/>
    <x v="2"/>
    <n v="10"/>
    <d v="2023-05-05T00:00:00"/>
    <d v="2023-02-04T00:00:00"/>
    <n v="1.095890410958904"/>
    <n v="13.150684931506849"/>
    <x v="1"/>
  </r>
  <r>
    <x v="25"/>
    <x v="3"/>
    <x v="3"/>
    <n v="8"/>
    <d v="2023-05-05T00:00:00"/>
    <d v="2012-07-04T00:00:00"/>
    <n v="11.69041095890411"/>
    <n v="140.28493150684932"/>
    <x v="1"/>
  </r>
  <r>
    <x v="0"/>
    <x v="0"/>
    <x v="0"/>
    <n v="10"/>
    <d v="2023-05-06T00:00:00"/>
    <d v="2023-04-16T00:00:00"/>
    <n v="0.90136986301369859"/>
    <n v="10.816438356164383"/>
    <x v="0"/>
  </r>
  <r>
    <x v="1"/>
    <x v="1"/>
    <x v="1"/>
    <n v="10"/>
    <d v="2023-05-06T00:00:00"/>
    <d v="2023-02-22T00:00:00"/>
    <n v="1.0465753424657533"/>
    <n v="12.55890410958904"/>
    <x v="1"/>
  </r>
  <r>
    <x v="2"/>
    <x v="2"/>
    <x v="2"/>
    <n v="9"/>
    <d v="2023-05-06T00:00:00"/>
    <d v="2021-08-11T00:00:00"/>
    <n v="2.580821917808219"/>
    <n v="30.969863013698628"/>
    <x v="1"/>
  </r>
  <r>
    <x v="3"/>
    <x v="3"/>
    <x v="3"/>
    <n v="8"/>
    <d v="2023-05-06T00:00:00"/>
    <d v="2014-11-21T00:00:00"/>
    <n v="9.3068493150684937"/>
    <n v="111.68219178082192"/>
    <x v="1"/>
  </r>
  <r>
    <x v="4"/>
    <x v="2"/>
    <x v="4"/>
    <n v="8"/>
    <d v="2023-05-06T00:00:00"/>
    <d v="2008-10-11T00:00:00"/>
    <n v="15.421917808219177"/>
    <n v="185.06301369863013"/>
    <x v="1"/>
  </r>
  <r>
    <x v="5"/>
    <x v="0"/>
    <x v="0"/>
    <n v="9"/>
    <d v="2023-05-06T00:00:00"/>
    <d v="2023-01-30T00:00:00"/>
    <n v="1.1095890410958904"/>
    <n v="13.315068493150685"/>
    <x v="1"/>
  </r>
  <r>
    <x v="6"/>
    <x v="1"/>
    <x v="1"/>
    <n v="8"/>
    <d v="2023-05-06T00:00:00"/>
    <d v="2015-06-06T00:00:00"/>
    <n v="8.7671232876712324"/>
    <n v="105.20547945205479"/>
    <x v="1"/>
  </r>
  <r>
    <x v="7"/>
    <x v="2"/>
    <x v="2"/>
    <n v="8"/>
    <d v="2023-05-06T00:00:00"/>
    <d v="2003-06-12T00:00:00"/>
    <n v="20.758904109589039"/>
    <n v="249.10684931506847"/>
    <x v="1"/>
  </r>
  <r>
    <x v="8"/>
    <x v="3"/>
    <x v="3"/>
    <n v="9"/>
    <d v="2023-05-06T00:00:00"/>
    <d v="2020-10-28T00:00:00"/>
    <n v="3.3671232876712329"/>
    <n v="40.405479452054792"/>
    <x v="1"/>
  </r>
  <r>
    <x v="9"/>
    <x v="0"/>
    <x v="0"/>
    <n v="7"/>
    <d v="2023-05-06T00:00:00"/>
    <d v="2023-02-20T00:00:00"/>
    <n v="1.0520547945205478"/>
    <n v="12.624657534246573"/>
    <x v="1"/>
  </r>
  <r>
    <x v="10"/>
    <x v="0"/>
    <x v="0"/>
    <n v="9"/>
    <d v="2023-05-06T00:00:00"/>
    <d v="2003-07-04T00:00:00"/>
    <n v="20.698630136986303"/>
    <n v="248.38356164383563"/>
    <x v="1"/>
  </r>
  <r>
    <x v="11"/>
    <x v="1"/>
    <x v="1"/>
    <n v="9"/>
    <d v="2023-05-06T00:00:00"/>
    <d v="2010-10-06T00:00:00"/>
    <n v="13.435616438356165"/>
    <n v="161.22739726027399"/>
    <x v="1"/>
  </r>
  <r>
    <x v="12"/>
    <x v="3"/>
    <x v="3"/>
    <n v="10"/>
    <d v="2023-05-06T00:00:00"/>
    <d v="2013-01-15T00:00:00"/>
    <n v="11.156164383561643"/>
    <n v="133.87397260273971"/>
    <x v="1"/>
  </r>
  <r>
    <x v="13"/>
    <x v="2"/>
    <x v="4"/>
    <n v="8"/>
    <d v="2023-05-06T00:00:00"/>
    <d v="2007-01-10T00:00:00"/>
    <n v="17.175342465753424"/>
    <n v="206.10410958904109"/>
    <x v="1"/>
  </r>
  <r>
    <x v="14"/>
    <x v="1"/>
    <x v="1"/>
    <n v="8"/>
    <d v="2023-05-06T00:00:00"/>
    <d v="2015-05-21T00:00:00"/>
    <n v="8.8109589041095884"/>
    <n v="105.73150684931505"/>
    <x v="1"/>
  </r>
  <r>
    <x v="15"/>
    <x v="1"/>
    <x v="1"/>
    <n v="10"/>
    <d v="2023-05-06T00:00:00"/>
    <d v="2023-03-04T00:00:00"/>
    <n v="1.0191780821917809"/>
    <n v="12.230136986301371"/>
    <x v="1"/>
  </r>
  <r>
    <x v="16"/>
    <x v="3"/>
    <x v="3"/>
    <n v="8"/>
    <d v="2023-05-06T00:00:00"/>
    <d v="2020-11-17T00:00:00"/>
    <n v="3.3123287671232875"/>
    <n v="39.747945205479454"/>
    <x v="1"/>
  </r>
  <r>
    <x v="17"/>
    <x v="2"/>
    <x v="4"/>
    <n v="9"/>
    <d v="2023-05-06T00:00:00"/>
    <d v="2001-10-01T00:00:00"/>
    <n v="22.454794520547946"/>
    <n v="269.45753424657534"/>
    <x v="1"/>
  </r>
  <r>
    <x v="18"/>
    <x v="0"/>
    <x v="0"/>
    <n v="8"/>
    <d v="2023-05-06T00:00:00"/>
    <d v="2022-10-07T00:00:00"/>
    <n v="1.4246575342465753"/>
    <n v="17.095890410958901"/>
    <x v="1"/>
  </r>
  <r>
    <x v="19"/>
    <x v="1"/>
    <x v="1"/>
    <n v="8"/>
    <d v="2023-05-06T00:00:00"/>
    <d v="2008-02-12T00:00:00"/>
    <n v="16.084931506849315"/>
    <n v="193.01917808219179"/>
    <x v="1"/>
  </r>
  <r>
    <x v="20"/>
    <x v="2"/>
    <x v="2"/>
    <n v="9"/>
    <d v="2023-05-06T00:00:00"/>
    <d v="2019-01-30T00:00:00"/>
    <n v="5.1123287671232873"/>
    <n v="61.347945205479448"/>
    <x v="1"/>
  </r>
  <r>
    <x v="21"/>
    <x v="3"/>
    <x v="3"/>
    <n v="10"/>
    <d v="2023-05-06T00:00:00"/>
    <d v="2023-02-08T00:00:00"/>
    <n v="1.0849315068493151"/>
    <n v="13.019178082191781"/>
    <x v="1"/>
  </r>
  <r>
    <x v="22"/>
    <x v="1"/>
    <x v="1"/>
    <n v="9"/>
    <d v="2023-05-06T00:00:00"/>
    <d v="2005-08-17T00:00:00"/>
    <n v="18.575342465753426"/>
    <n v="222.90410958904113"/>
    <x v="1"/>
  </r>
  <r>
    <x v="23"/>
    <x v="1"/>
    <x v="1"/>
    <n v="10"/>
    <d v="2023-05-06T00:00:00"/>
    <d v="2021-08-12T00:00:00"/>
    <n v="2.5780821917808221"/>
    <n v="30.936986301369863"/>
    <x v="1"/>
  </r>
  <r>
    <x v="24"/>
    <x v="2"/>
    <x v="2"/>
    <n v="10"/>
    <d v="2023-05-06T00:00:00"/>
    <d v="2023-02-04T00:00:00"/>
    <n v="1.095890410958904"/>
    <n v="13.150684931506849"/>
    <x v="1"/>
  </r>
  <r>
    <x v="25"/>
    <x v="3"/>
    <x v="3"/>
    <n v="8"/>
    <d v="2023-05-06T00:00:00"/>
    <d v="2012-07-04T00:00:00"/>
    <n v="11.69041095890411"/>
    <n v="140.28493150684932"/>
    <x v="1"/>
  </r>
  <r>
    <x v="0"/>
    <x v="0"/>
    <x v="0"/>
    <n v="10"/>
    <d v="2023-05-07T00:00:00"/>
    <d v="2023-04-16T00:00:00"/>
    <n v="0.90136986301369859"/>
    <n v="10.816438356164383"/>
    <x v="0"/>
  </r>
  <r>
    <x v="1"/>
    <x v="1"/>
    <x v="1"/>
    <n v="10"/>
    <d v="2023-05-07T00:00:00"/>
    <d v="2023-02-22T00:00:00"/>
    <n v="1.0465753424657533"/>
    <n v="12.55890410958904"/>
    <x v="1"/>
  </r>
  <r>
    <x v="2"/>
    <x v="2"/>
    <x v="2"/>
    <n v="10"/>
    <d v="2023-05-07T00:00:00"/>
    <d v="2021-08-11T00:00:00"/>
    <n v="2.580821917808219"/>
    <n v="30.969863013698628"/>
    <x v="1"/>
  </r>
  <r>
    <x v="3"/>
    <x v="3"/>
    <x v="3"/>
    <n v="10"/>
    <d v="2023-05-07T00:00:00"/>
    <d v="2014-11-21T00:00:00"/>
    <n v="9.3068493150684937"/>
    <n v="111.68219178082192"/>
    <x v="1"/>
  </r>
  <r>
    <x v="4"/>
    <x v="2"/>
    <x v="4"/>
    <n v="10"/>
    <d v="2023-05-07T00:00:00"/>
    <d v="2008-10-11T00:00:00"/>
    <n v="15.421917808219177"/>
    <n v="185.06301369863013"/>
    <x v="1"/>
  </r>
  <r>
    <x v="5"/>
    <x v="0"/>
    <x v="0"/>
    <n v="9"/>
    <d v="2023-05-07T00:00:00"/>
    <d v="2023-01-30T00:00:00"/>
    <n v="1.1095890410958904"/>
    <n v="13.315068493150685"/>
    <x v="1"/>
  </r>
  <r>
    <x v="6"/>
    <x v="1"/>
    <x v="1"/>
    <n v="8"/>
    <d v="2023-05-07T00:00:00"/>
    <d v="2015-06-06T00:00:00"/>
    <n v="8.7671232876712324"/>
    <n v="105.20547945205479"/>
    <x v="1"/>
  </r>
  <r>
    <x v="7"/>
    <x v="2"/>
    <x v="2"/>
    <n v="10"/>
    <d v="2023-05-07T00:00:00"/>
    <d v="2003-06-12T00:00:00"/>
    <n v="20.758904109589039"/>
    <n v="249.10684931506847"/>
    <x v="1"/>
  </r>
  <r>
    <x v="8"/>
    <x v="3"/>
    <x v="3"/>
    <n v="10"/>
    <d v="2023-05-07T00:00:00"/>
    <d v="2020-10-28T00:00:00"/>
    <n v="3.3671232876712329"/>
    <n v="40.405479452054792"/>
    <x v="1"/>
  </r>
  <r>
    <x v="9"/>
    <x v="0"/>
    <x v="0"/>
    <n v="4"/>
    <d v="2023-05-07T00:00:00"/>
    <d v="2023-02-20T00:00:00"/>
    <n v="1.0520547945205478"/>
    <n v="12.624657534246573"/>
    <x v="1"/>
  </r>
  <r>
    <x v="10"/>
    <x v="0"/>
    <x v="0"/>
    <n v="9"/>
    <d v="2023-05-07T00:00:00"/>
    <d v="2003-07-04T00:00:00"/>
    <n v="20.698630136986303"/>
    <n v="248.38356164383563"/>
    <x v="1"/>
  </r>
  <r>
    <x v="11"/>
    <x v="1"/>
    <x v="1"/>
    <n v="8"/>
    <d v="2023-05-07T00:00:00"/>
    <d v="2010-10-06T00:00:00"/>
    <n v="13.435616438356165"/>
    <n v="161.22739726027399"/>
    <x v="1"/>
  </r>
  <r>
    <x v="12"/>
    <x v="3"/>
    <x v="3"/>
    <n v="10"/>
    <d v="2023-05-07T00:00:00"/>
    <d v="2013-01-15T00:00:00"/>
    <n v="11.156164383561643"/>
    <n v="133.87397260273971"/>
    <x v="1"/>
  </r>
  <r>
    <x v="13"/>
    <x v="2"/>
    <x v="4"/>
    <n v="9"/>
    <d v="2023-05-07T00:00:00"/>
    <d v="2007-01-10T00:00:00"/>
    <n v="17.175342465753424"/>
    <n v="206.10410958904109"/>
    <x v="1"/>
  </r>
  <r>
    <x v="14"/>
    <x v="1"/>
    <x v="1"/>
    <n v="10"/>
    <d v="2023-05-07T00:00:00"/>
    <d v="2015-05-21T00:00:00"/>
    <n v="8.8109589041095884"/>
    <n v="105.73150684931505"/>
    <x v="1"/>
  </r>
  <r>
    <x v="15"/>
    <x v="1"/>
    <x v="1"/>
    <n v="9"/>
    <d v="2023-05-07T00:00:00"/>
    <d v="2023-03-04T00:00:00"/>
    <n v="1.0191780821917809"/>
    <n v="12.230136986301371"/>
    <x v="1"/>
  </r>
  <r>
    <x v="16"/>
    <x v="3"/>
    <x v="3"/>
    <n v="8"/>
    <d v="2023-05-07T00:00:00"/>
    <d v="2020-11-17T00:00:00"/>
    <n v="3.3123287671232875"/>
    <n v="39.747945205479454"/>
    <x v="1"/>
  </r>
  <r>
    <x v="17"/>
    <x v="2"/>
    <x v="4"/>
    <n v="9"/>
    <d v="2023-05-07T00:00:00"/>
    <d v="2001-10-01T00:00:00"/>
    <n v="22.454794520547946"/>
    <n v="269.45753424657534"/>
    <x v="1"/>
  </r>
  <r>
    <x v="18"/>
    <x v="0"/>
    <x v="0"/>
    <n v="9"/>
    <d v="2023-05-07T00:00:00"/>
    <d v="2022-10-07T00:00:00"/>
    <n v="1.4246575342465753"/>
    <n v="17.095890410958901"/>
    <x v="1"/>
  </r>
  <r>
    <x v="19"/>
    <x v="1"/>
    <x v="1"/>
    <n v="9"/>
    <d v="2023-05-07T00:00:00"/>
    <d v="2008-02-12T00:00:00"/>
    <n v="16.084931506849315"/>
    <n v="193.01917808219179"/>
    <x v="1"/>
  </r>
  <r>
    <x v="20"/>
    <x v="2"/>
    <x v="2"/>
    <n v="10"/>
    <d v="2023-05-07T00:00:00"/>
    <d v="2019-01-30T00:00:00"/>
    <n v="5.1123287671232873"/>
    <n v="61.347945205479448"/>
    <x v="1"/>
  </r>
  <r>
    <x v="21"/>
    <x v="3"/>
    <x v="3"/>
    <n v="10"/>
    <d v="2023-05-07T00:00:00"/>
    <d v="2023-02-08T00:00:00"/>
    <n v="1.0849315068493151"/>
    <n v="13.019178082191781"/>
    <x v="1"/>
  </r>
  <r>
    <x v="22"/>
    <x v="1"/>
    <x v="1"/>
    <n v="8"/>
    <d v="2023-05-07T00:00:00"/>
    <d v="2005-08-17T00:00:00"/>
    <n v="18.575342465753426"/>
    <n v="222.90410958904113"/>
    <x v="1"/>
  </r>
  <r>
    <x v="23"/>
    <x v="1"/>
    <x v="1"/>
    <n v="8"/>
    <d v="2023-05-07T00:00:00"/>
    <d v="2021-08-12T00:00:00"/>
    <n v="2.5780821917808221"/>
    <n v="30.936986301369863"/>
    <x v="1"/>
  </r>
  <r>
    <x v="24"/>
    <x v="2"/>
    <x v="2"/>
    <n v="10"/>
    <d v="2023-05-07T00:00:00"/>
    <d v="2023-02-04T00:00:00"/>
    <n v="1.095890410958904"/>
    <n v="13.150684931506849"/>
    <x v="1"/>
  </r>
  <r>
    <x v="25"/>
    <x v="3"/>
    <x v="3"/>
    <n v="9"/>
    <d v="2023-05-07T00:00:00"/>
    <d v="2012-07-04T00:00:00"/>
    <n v="11.69041095890411"/>
    <n v="140.28493150684932"/>
    <x v="1"/>
  </r>
  <r>
    <x v="0"/>
    <x v="0"/>
    <x v="0"/>
    <n v="9"/>
    <d v="2023-05-08T00:00:00"/>
    <d v="2023-04-16T00:00:00"/>
    <n v="0.90136986301369859"/>
    <n v="10.816438356164383"/>
    <x v="0"/>
  </r>
  <r>
    <x v="1"/>
    <x v="1"/>
    <x v="1"/>
    <n v="10"/>
    <d v="2023-05-08T00:00:00"/>
    <d v="2023-02-22T00:00:00"/>
    <n v="1.0465753424657533"/>
    <n v="12.55890410958904"/>
    <x v="1"/>
  </r>
  <r>
    <x v="2"/>
    <x v="2"/>
    <x v="2"/>
    <n v="10"/>
    <d v="2023-05-08T00:00:00"/>
    <d v="2021-08-11T00:00:00"/>
    <n v="2.580821917808219"/>
    <n v="30.969863013698628"/>
    <x v="1"/>
  </r>
  <r>
    <x v="3"/>
    <x v="3"/>
    <x v="3"/>
    <n v="8"/>
    <d v="2023-05-08T00:00:00"/>
    <d v="2014-11-21T00:00:00"/>
    <n v="9.3068493150684937"/>
    <n v="111.68219178082192"/>
    <x v="1"/>
  </r>
  <r>
    <x v="4"/>
    <x v="2"/>
    <x v="4"/>
    <n v="9"/>
    <d v="2023-05-08T00:00:00"/>
    <d v="2008-10-11T00:00:00"/>
    <n v="15.421917808219177"/>
    <n v="185.06301369863013"/>
    <x v="1"/>
  </r>
  <r>
    <x v="5"/>
    <x v="0"/>
    <x v="0"/>
    <n v="10"/>
    <d v="2023-05-08T00:00:00"/>
    <d v="2023-01-30T00:00:00"/>
    <n v="1.1095890410958904"/>
    <n v="13.315068493150685"/>
    <x v="1"/>
  </r>
  <r>
    <x v="6"/>
    <x v="1"/>
    <x v="1"/>
    <n v="10"/>
    <d v="2023-05-08T00:00:00"/>
    <d v="2015-06-06T00:00:00"/>
    <n v="8.7671232876712324"/>
    <n v="105.20547945205479"/>
    <x v="1"/>
  </r>
  <r>
    <x v="7"/>
    <x v="2"/>
    <x v="2"/>
    <n v="10"/>
    <d v="2023-05-08T00:00:00"/>
    <d v="2003-06-12T00:00:00"/>
    <n v="20.758904109589039"/>
    <n v="249.10684931506847"/>
    <x v="1"/>
  </r>
  <r>
    <x v="8"/>
    <x v="3"/>
    <x v="3"/>
    <n v="8"/>
    <d v="2023-05-08T00:00:00"/>
    <d v="2020-10-28T00:00:00"/>
    <n v="3.3671232876712329"/>
    <n v="40.405479452054792"/>
    <x v="1"/>
  </r>
  <r>
    <x v="9"/>
    <x v="0"/>
    <x v="0"/>
    <n v="8"/>
    <d v="2023-05-08T00:00:00"/>
    <d v="2023-02-20T00:00:00"/>
    <n v="1.0520547945205478"/>
    <n v="12.624657534246573"/>
    <x v="1"/>
  </r>
  <r>
    <x v="10"/>
    <x v="0"/>
    <x v="0"/>
    <n v="8"/>
    <d v="2023-05-08T00:00:00"/>
    <d v="2003-07-04T00:00:00"/>
    <n v="20.698630136986303"/>
    <n v="248.38356164383563"/>
    <x v="1"/>
  </r>
  <r>
    <x v="11"/>
    <x v="1"/>
    <x v="1"/>
    <n v="8"/>
    <d v="2023-05-08T00:00:00"/>
    <d v="2010-10-06T00:00:00"/>
    <n v="13.435616438356165"/>
    <n v="161.22739726027399"/>
    <x v="1"/>
  </r>
  <r>
    <x v="12"/>
    <x v="3"/>
    <x v="3"/>
    <n v="9"/>
    <d v="2023-05-08T00:00:00"/>
    <d v="2013-01-15T00:00:00"/>
    <n v="11.156164383561643"/>
    <n v="133.87397260273971"/>
    <x v="1"/>
  </r>
  <r>
    <x v="13"/>
    <x v="2"/>
    <x v="4"/>
    <n v="8"/>
    <d v="2023-05-08T00:00:00"/>
    <d v="2007-01-10T00:00:00"/>
    <n v="17.175342465753424"/>
    <n v="206.10410958904109"/>
    <x v="1"/>
  </r>
  <r>
    <x v="14"/>
    <x v="1"/>
    <x v="1"/>
    <n v="8"/>
    <d v="2023-05-08T00:00:00"/>
    <d v="2015-05-21T00:00:00"/>
    <n v="8.8109589041095884"/>
    <n v="105.73150684931505"/>
    <x v="1"/>
  </r>
  <r>
    <x v="15"/>
    <x v="1"/>
    <x v="1"/>
    <n v="10"/>
    <d v="2023-05-08T00:00:00"/>
    <d v="2023-03-04T00:00:00"/>
    <n v="1.0191780821917809"/>
    <n v="12.230136986301371"/>
    <x v="1"/>
  </r>
  <r>
    <x v="16"/>
    <x v="3"/>
    <x v="3"/>
    <n v="9"/>
    <d v="2023-05-08T00:00:00"/>
    <d v="2020-11-17T00:00:00"/>
    <n v="3.3123287671232875"/>
    <n v="39.747945205479454"/>
    <x v="1"/>
  </r>
  <r>
    <x v="17"/>
    <x v="2"/>
    <x v="4"/>
    <n v="8"/>
    <d v="2023-05-08T00:00:00"/>
    <d v="2001-10-01T00:00:00"/>
    <n v="22.454794520547946"/>
    <n v="269.45753424657534"/>
    <x v="1"/>
  </r>
  <r>
    <x v="18"/>
    <x v="0"/>
    <x v="0"/>
    <n v="8"/>
    <d v="2023-05-08T00:00:00"/>
    <d v="2022-10-07T00:00:00"/>
    <n v="1.4246575342465753"/>
    <n v="17.095890410958901"/>
    <x v="1"/>
  </r>
  <r>
    <x v="19"/>
    <x v="1"/>
    <x v="1"/>
    <n v="8"/>
    <d v="2023-05-08T00:00:00"/>
    <d v="2008-02-12T00:00:00"/>
    <n v="16.084931506849315"/>
    <n v="193.01917808219179"/>
    <x v="1"/>
  </r>
  <r>
    <x v="20"/>
    <x v="2"/>
    <x v="2"/>
    <n v="9"/>
    <d v="2023-05-08T00:00:00"/>
    <d v="2019-01-30T00:00:00"/>
    <n v="5.1123287671232873"/>
    <n v="61.347945205479448"/>
    <x v="1"/>
  </r>
  <r>
    <x v="21"/>
    <x v="3"/>
    <x v="3"/>
    <n v="8"/>
    <d v="2023-05-08T00:00:00"/>
    <d v="2023-02-08T00:00:00"/>
    <n v="1.0849315068493151"/>
    <n v="13.019178082191781"/>
    <x v="1"/>
  </r>
  <r>
    <x v="22"/>
    <x v="1"/>
    <x v="1"/>
    <n v="9"/>
    <d v="2023-05-08T00:00:00"/>
    <d v="2005-08-17T00:00:00"/>
    <n v="18.575342465753426"/>
    <n v="222.90410958904113"/>
    <x v="1"/>
  </r>
  <r>
    <x v="23"/>
    <x v="1"/>
    <x v="1"/>
    <n v="8"/>
    <d v="2023-05-08T00:00:00"/>
    <d v="2021-08-12T00:00:00"/>
    <n v="2.5780821917808221"/>
    <n v="30.936986301369863"/>
    <x v="1"/>
  </r>
  <r>
    <x v="24"/>
    <x v="2"/>
    <x v="2"/>
    <n v="10"/>
    <d v="2023-05-08T00:00:00"/>
    <d v="2023-02-04T00:00:00"/>
    <n v="1.095890410958904"/>
    <n v="13.150684931506849"/>
    <x v="1"/>
  </r>
  <r>
    <x v="25"/>
    <x v="3"/>
    <x v="3"/>
    <n v="10"/>
    <d v="2023-05-08T00:00:00"/>
    <d v="2012-07-04T00:00:00"/>
    <n v="11.69041095890411"/>
    <n v="140.28493150684932"/>
    <x v="1"/>
  </r>
  <r>
    <x v="0"/>
    <x v="0"/>
    <x v="0"/>
    <n v="7"/>
    <d v="2023-05-09T00:00:00"/>
    <d v="2023-04-16T00:00:00"/>
    <n v="0.90136986301369859"/>
    <n v="10.816438356164383"/>
    <x v="0"/>
  </r>
  <r>
    <x v="1"/>
    <x v="1"/>
    <x v="1"/>
    <n v="9"/>
    <d v="2023-05-09T00:00:00"/>
    <d v="2023-02-22T00:00:00"/>
    <n v="1.0465753424657533"/>
    <n v="12.55890410958904"/>
    <x v="1"/>
  </r>
  <r>
    <x v="2"/>
    <x v="2"/>
    <x v="2"/>
    <n v="8"/>
    <d v="2023-05-09T00:00:00"/>
    <d v="2021-08-11T00:00:00"/>
    <n v="2.580821917808219"/>
    <n v="30.969863013698628"/>
    <x v="1"/>
  </r>
  <r>
    <x v="3"/>
    <x v="3"/>
    <x v="3"/>
    <n v="7"/>
    <d v="2023-05-09T00:00:00"/>
    <d v="2014-11-21T00:00:00"/>
    <n v="9.3068493150684937"/>
    <n v="111.68219178082192"/>
    <x v="1"/>
  </r>
  <r>
    <x v="4"/>
    <x v="2"/>
    <x v="4"/>
    <n v="9"/>
    <d v="2023-05-09T00:00:00"/>
    <d v="2008-10-11T00:00:00"/>
    <n v="15.421917808219177"/>
    <n v="185.06301369863013"/>
    <x v="1"/>
  </r>
  <r>
    <x v="5"/>
    <x v="0"/>
    <x v="0"/>
    <n v="8"/>
    <d v="2023-05-09T00:00:00"/>
    <d v="2023-01-30T00:00:00"/>
    <n v="1.1095890410958904"/>
    <n v="13.315068493150685"/>
    <x v="1"/>
  </r>
  <r>
    <x v="6"/>
    <x v="1"/>
    <x v="1"/>
    <n v="8"/>
    <d v="2023-05-09T00:00:00"/>
    <d v="2015-06-06T00:00:00"/>
    <n v="8.7671232876712324"/>
    <n v="105.20547945205479"/>
    <x v="1"/>
  </r>
  <r>
    <x v="7"/>
    <x v="2"/>
    <x v="2"/>
    <n v="10"/>
    <d v="2023-05-09T00:00:00"/>
    <d v="2003-06-12T00:00:00"/>
    <n v="20.758904109589039"/>
    <n v="249.10684931506847"/>
    <x v="1"/>
  </r>
  <r>
    <x v="8"/>
    <x v="3"/>
    <x v="3"/>
    <n v="8"/>
    <d v="2023-05-09T00:00:00"/>
    <d v="2020-10-28T00:00:00"/>
    <n v="3.3671232876712329"/>
    <n v="40.405479452054792"/>
    <x v="1"/>
  </r>
  <r>
    <x v="9"/>
    <x v="0"/>
    <x v="0"/>
    <n v="7"/>
    <d v="2023-05-09T00:00:00"/>
    <d v="2023-02-20T00:00:00"/>
    <n v="1.0520547945205478"/>
    <n v="12.624657534246573"/>
    <x v="1"/>
  </r>
  <r>
    <x v="10"/>
    <x v="0"/>
    <x v="0"/>
    <n v="7"/>
    <d v="2023-05-09T00:00:00"/>
    <d v="2003-07-04T00:00:00"/>
    <n v="20.698630136986303"/>
    <n v="248.38356164383563"/>
    <x v="1"/>
  </r>
  <r>
    <x v="11"/>
    <x v="1"/>
    <x v="1"/>
    <n v="9"/>
    <d v="2023-05-09T00:00:00"/>
    <d v="2010-10-06T00:00:00"/>
    <n v="13.435616438356165"/>
    <n v="161.22739726027399"/>
    <x v="1"/>
  </r>
  <r>
    <x v="12"/>
    <x v="3"/>
    <x v="3"/>
    <n v="8"/>
    <d v="2023-05-09T00:00:00"/>
    <d v="2013-01-15T00:00:00"/>
    <n v="11.156164383561643"/>
    <n v="133.87397260273971"/>
    <x v="1"/>
  </r>
  <r>
    <x v="13"/>
    <x v="2"/>
    <x v="4"/>
    <n v="8"/>
    <d v="2023-05-09T00:00:00"/>
    <d v="2007-01-10T00:00:00"/>
    <n v="17.175342465753424"/>
    <n v="206.10410958904109"/>
    <x v="1"/>
  </r>
  <r>
    <x v="14"/>
    <x v="1"/>
    <x v="1"/>
    <n v="10"/>
    <d v="2023-05-09T00:00:00"/>
    <d v="2015-05-21T00:00:00"/>
    <n v="8.8109589041095884"/>
    <n v="105.73150684931505"/>
    <x v="1"/>
  </r>
  <r>
    <x v="15"/>
    <x v="1"/>
    <x v="1"/>
    <n v="10"/>
    <d v="2023-05-09T00:00:00"/>
    <d v="2023-03-04T00:00:00"/>
    <n v="1.0191780821917809"/>
    <n v="12.230136986301371"/>
    <x v="1"/>
  </r>
  <r>
    <x v="16"/>
    <x v="3"/>
    <x v="3"/>
    <n v="8"/>
    <d v="2023-05-09T00:00:00"/>
    <d v="2020-11-17T00:00:00"/>
    <n v="3.3123287671232875"/>
    <n v="39.747945205479454"/>
    <x v="1"/>
  </r>
  <r>
    <x v="17"/>
    <x v="2"/>
    <x v="4"/>
    <n v="10"/>
    <d v="2023-05-09T00:00:00"/>
    <d v="2001-10-01T00:00:00"/>
    <n v="22.454794520547946"/>
    <n v="269.45753424657534"/>
    <x v="1"/>
  </r>
  <r>
    <x v="18"/>
    <x v="0"/>
    <x v="0"/>
    <n v="9"/>
    <d v="2023-05-09T00:00:00"/>
    <d v="2022-10-07T00:00:00"/>
    <n v="1.4246575342465753"/>
    <n v="17.095890410958901"/>
    <x v="1"/>
  </r>
  <r>
    <x v="19"/>
    <x v="1"/>
    <x v="1"/>
    <n v="8"/>
    <d v="2023-05-09T00:00:00"/>
    <d v="2008-02-12T00:00:00"/>
    <n v="16.084931506849315"/>
    <n v="193.01917808219179"/>
    <x v="1"/>
  </r>
  <r>
    <x v="20"/>
    <x v="2"/>
    <x v="2"/>
    <n v="8"/>
    <d v="2023-05-09T00:00:00"/>
    <d v="2019-01-30T00:00:00"/>
    <n v="5.1123287671232873"/>
    <n v="61.347945205479448"/>
    <x v="1"/>
  </r>
  <r>
    <x v="21"/>
    <x v="3"/>
    <x v="3"/>
    <n v="10"/>
    <d v="2023-05-09T00:00:00"/>
    <d v="2023-02-08T00:00:00"/>
    <n v="1.0849315068493151"/>
    <n v="13.019178082191781"/>
    <x v="1"/>
  </r>
  <r>
    <x v="22"/>
    <x v="1"/>
    <x v="1"/>
    <n v="7"/>
    <d v="2023-05-09T00:00:00"/>
    <d v="2005-08-17T00:00:00"/>
    <n v="18.575342465753426"/>
    <n v="222.90410958904113"/>
    <x v="1"/>
  </r>
  <r>
    <x v="23"/>
    <x v="1"/>
    <x v="1"/>
    <n v="8"/>
    <d v="2023-05-09T00:00:00"/>
    <d v="2021-08-12T00:00:00"/>
    <n v="2.5780821917808221"/>
    <n v="30.936986301369863"/>
    <x v="1"/>
  </r>
  <r>
    <x v="24"/>
    <x v="2"/>
    <x v="2"/>
    <n v="9"/>
    <d v="2023-05-09T00:00:00"/>
    <d v="2023-02-04T00:00:00"/>
    <n v="1.095890410958904"/>
    <n v="13.150684931506849"/>
    <x v="1"/>
  </r>
  <r>
    <x v="25"/>
    <x v="3"/>
    <x v="3"/>
    <n v="7"/>
    <d v="2023-05-09T00:00:00"/>
    <d v="2012-07-04T00:00:00"/>
    <n v="11.69041095890411"/>
    <n v="140.28493150684932"/>
    <x v="1"/>
  </r>
  <r>
    <x v="0"/>
    <x v="0"/>
    <x v="0"/>
    <n v="8"/>
    <d v="2023-05-10T00:00:00"/>
    <d v="2023-04-16T00:00:00"/>
    <n v="0.90136986301369859"/>
    <n v="10.816438356164383"/>
    <x v="0"/>
  </r>
  <r>
    <x v="1"/>
    <x v="1"/>
    <x v="1"/>
    <n v="10"/>
    <d v="2023-05-10T00:00:00"/>
    <d v="2023-02-22T00:00:00"/>
    <n v="1.0465753424657533"/>
    <n v="12.55890410958904"/>
    <x v="1"/>
  </r>
  <r>
    <x v="2"/>
    <x v="2"/>
    <x v="2"/>
    <n v="10"/>
    <d v="2023-05-10T00:00:00"/>
    <d v="2021-08-11T00:00:00"/>
    <n v="2.580821917808219"/>
    <n v="30.969863013698628"/>
    <x v="1"/>
  </r>
  <r>
    <x v="3"/>
    <x v="3"/>
    <x v="3"/>
    <n v="10"/>
    <d v="2023-05-10T00:00:00"/>
    <d v="2014-11-21T00:00:00"/>
    <n v="9.3068493150684937"/>
    <n v="111.68219178082192"/>
    <x v="1"/>
  </r>
  <r>
    <x v="4"/>
    <x v="2"/>
    <x v="4"/>
    <n v="8"/>
    <d v="2023-05-10T00:00:00"/>
    <d v="2008-10-11T00:00:00"/>
    <n v="15.421917808219177"/>
    <n v="185.06301369863013"/>
    <x v="1"/>
  </r>
  <r>
    <x v="5"/>
    <x v="0"/>
    <x v="0"/>
    <n v="9"/>
    <d v="2023-05-10T00:00:00"/>
    <d v="2023-01-30T00:00:00"/>
    <n v="1.1095890410958904"/>
    <n v="13.315068493150685"/>
    <x v="1"/>
  </r>
  <r>
    <x v="6"/>
    <x v="1"/>
    <x v="1"/>
    <n v="9"/>
    <d v="2023-05-10T00:00:00"/>
    <d v="2015-06-06T00:00:00"/>
    <n v="8.7671232876712324"/>
    <n v="105.20547945205479"/>
    <x v="1"/>
  </r>
  <r>
    <x v="7"/>
    <x v="2"/>
    <x v="2"/>
    <n v="9"/>
    <d v="2023-05-10T00:00:00"/>
    <d v="2003-06-12T00:00:00"/>
    <n v="20.758904109589039"/>
    <n v="249.10684931506847"/>
    <x v="1"/>
  </r>
  <r>
    <x v="8"/>
    <x v="3"/>
    <x v="3"/>
    <n v="9"/>
    <d v="2023-05-10T00:00:00"/>
    <d v="2020-10-28T00:00:00"/>
    <n v="3.3671232876712329"/>
    <n v="40.405479452054792"/>
    <x v="1"/>
  </r>
  <r>
    <x v="9"/>
    <x v="0"/>
    <x v="0"/>
    <n v="8"/>
    <d v="2023-05-10T00:00:00"/>
    <d v="2023-02-20T00:00:00"/>
    <n v="1.0520547945205478"/>
    <n v="12.624657534246573"/>
    <x v="1"/>
  </r>
  <r>
    <x v="10"/>
    <x v="0"/>
    <x v="0"/>
    <n v="9"/>
    <d v="2023-05-10T00:00:00"/>
    <d v="2003-07-04T00:00:00"/>
    <n v="20.698630136986303"/>
    <n v="248.38356164383563"/>
    <x v="1"/>
  </r>
  <r>
    <x v="11"/>
    <x v="1"/>
    <x v="1"/>
    <n v="9"/>
    <d v="2023-05-10T00:00:00"/>
    <d v="2010-10-06T00:00:00"/>
    <n v="13.435616438356165"/>
    <n v="161.22739726027399"/>
    <x v="1"/>
  </r>
  <r>
    <x v="12"/>
    <x v="3"/>
    <x v="3"/>
    <n v="9"/>
    <d v="2023-05-10T00:00:00"/>
    <d v="2013-01-15T00:00:00"/>
    <n v="11.156164383561643"/>
    <n v="133.87397260273971"/>
    <x v="1"/>
  </r>
  <r>
    <x v="13"/>
    <x v="2"/>
    <x v="4"/>
    <n v="10"/>
    <d v="2023-05-10T00:00:00"/>
    <d v="2007-01-10T00:00:00"/>
    <n v="17.175342465753424"/>
    <n v="206.10410958904109"/>
    <x v="1"/>
  </r>
  <r>
    <x v="14"/>
    <x v="1"/>
    <x v="1"/>
    <n v="9"/>
    <d v="2023-05-10T00:00:00"/>
    <d v="2015-05-21T00:00:00"/>
    <n v="8.8109589041095884"/>
    <n v="105.73150684931505"/>
    <x v="1"/>
  </r>
  <r>
    <x v="15"/>
    <x v="1"/>
    <x v="1"/>
    <n v="8"/>
    <d v="2023-05-10T00:00:00"/>
    <d v="2023-03-04T00:00:00"/>
    <n v="1.0191780821917809"/>
    <n v="12.230136986301371"/>
    <x v="1"/>
  </r>
  <r>
    <x v="16"/>
    <x v="3"/>
    <x v="3"/>
    <n v="9"/>
    <d v="2023-05-10T00:00:00"/>
    <d v="2020-11-17T00:00:00"/>
    <n v="3.3123287671232875"/>
    <n v="39.747945205479454"/>
    <x v="1"/>
  </r>
  <r>
    <x v="17"/>
    <x v="2"/>
    <x v="4"/>
    <n v="8"/>
    <d v="2023-05-10T00:00:00"/>
    <d v="2001-10-01T00:00:00"/>
    <n v="22.454794520547946"/>
    <n v="269.45753424657534"/>
    <x v="1"/>
  </r>
  <r>
    <x v="18"/>
    <x v="0"/>
    <x v="0"/>
    <n v="9"/>
    <d v="2023-05-10T00:00:00"/>
    <d v="2022-10-07T00:00:00"/>
    <n v="1.4246575342465753"/>
    <n v="17.095890410958901"/>
    <x v="1"/>
  </r>
  <r>
    <x v="19"/>
    <x v="1"/>
    <x v="1"/>
    <n v="9"/>
    <d v="2023-05-10T00:00:00"/>
    <d v="2008-02-12T00:00:00"/>
    <n v="16.084931506849315"/>
    <n v="193.01917808219179"/>
    <x v="1"/>
  </r>
  <r>
    <x v="20"/>
    <x v="2"/>
    <x v="2"/>
    <n v="8"/>
    <d v="2023-05-10T00:00:00"/>
    <d v="2019-01-30T00:00:00"/>
    <n v="5.1123287671232873"/>
    <n v="61.347945205479448"/>
    <x v="1"/>
  </r>
  <r>
    <x v="21"/>
    <x v="3"/>
    <x v="3"/>
    <n v="9"/>
    <d v="2023-05-10T00:00:00"/>
    <d v="2023-02-08T00:00:00"/>
    <n v="1.0849315068493151"/>
    <n v="13.019178082191781"/>
    <x v="1"/>
  </r>
  <r>
    <x v="22"/>
    <x v="1"/>
    <x v="1"/>
    <n v="9"/>
    <d v="2023-05-10T00:00:00"/>
    <d v="2005-08-17T00:00:00"/>
    <n v="18.575342465753426"/>
    <n v="222.90410958904113"/>
    <x v="1"/>
  </r>
  <r>
    <x v="23"/>
    <x v="1"/>
    <x v="1"/>
    <n v="9"/>
    <d v="2023-05-10T00:00:00"/>
    <d v="2021-08-12T00:00:00"/>
    <n v="2.5780821917808221"/>
    <n v="30.936986301369863"/>
    <x v="1"/>
  </r>
  <r>
    <x v="24"/>
    <x v="2"/>
    <x v="2"/>
    <n v="8"/>
    <d v="2023-05-10T00:00:00"/>
    <d v="2023-02-04T00:00:00"/>
    <n v="1.095890410958904"/>
    <n v="13.150684931506849"/>
    <x v="1"/>
  </r>
  <r>
    <x v="25"/>
    <x v="3"/>
    <x v="3"/>
    <n v="8"/>
    <d v="2023-05-10T00:00:00"/>
    <d v="2012-07-04T00:00:00"/>
    <n v="11.69041095890411"/>
    <n v="140.28493150684932"/>
    <x v="1"/>
  </r>
  <r>
    <x v="0"/>
    <x v="0"/>
    <x v="0"/>
    <n v="10"/>
    <d v="2023-05-11T00:00:00"/>
    <d v="2023-04-16T00:00:00"/>
    <n v="0.90136986301369859"/>
    <n v="10.816438356164383"/>
    <x v="0"/>
  </r>
  <r>
    <x v="1"/>
    <x v="1"/>
    <x v="1"/>
    <n v="9"/>
    <d v="2023-05-11T00:00:00"/>
    <d v="2023-02-22T00:00:00"/>
    <n v="1.0465753424657533"/>
    <n v="12.55890410958904"/>
    <x v="1"/>
  </r>
  <r>
    <x v="2"/>
    <x v="2"/>
    <x v="2"/>
    <n v="9"/>
    <d v="2023-05-11T00:00:00"/>
    <d v="2021-08-11T00:00:00"/>
    <n v="2.580821917808219"/>
    <n v="30.969863013698628"/>
    <x v="1"/>
  </r>
  <r>
    <x v="3"/>
    <x v="3"/>
    <x v="3"/>
    <n v="7"/>
    <d v="2023-05-11T00:00:00"/>
    <d v="2014-11-21T00:00:00"/>
    <n v="9.3068493150684937"/>
    <n v="111.68219178082192"/>
    <x v="1"/>
  </r>
  <r>
    <x v="4"/>
    <x v="2"/>
    <x v="4"/>
    <n v="9"/>
    <d v="2023-05-11T00:00:00"/>
    <d v="2008-10-11T00:00:00"/>
    <n v="15.421917808219177"/>
    <n v="185.06301369863013"/>
    <x v="1"/>
  </r>
  <r>
    <x v="5"/>
    <x v="0"/>
    <x v="0"/>
    <n v="8"/>
    <d v="2023-05-11T00:00:00"/>
    <d v="2023-01-30T00:00:00"/>
    <n v="1.1095890410958904"/>
    <n v="13.315068493150685"/>
    <x v="1"/>
  </r>
  <r>
    <x v="6"/>
    <x v="1"/>
    <x v="1"/>
    <n v="8"/>
    <d v="2023-05-11T00:00:00"/>
    <d v="2015-06-06T00:00:00"/>
    <n v="8.7671232876712324"/>
    <n v="105.20547945205479"/>
    <x v="1"/>
  </r>
  <r>
    <x v="7"/>
    <x v="2"/>
    <x v="2"/>
    <n v="9"/>
    <d v="2023-05-11T00:00:00"/>
    <d v="2003-06-12T00:00:00"/>
    <n v="20.758904109589039"/>
    <n v="249.10684931506847"/>
    <x v="1"/>
  </r>
  <r>
    <x v="8"/>
    <x v="3"/>
    <x v="3"/>
    <n v="7"/>
    <d v="2023-05-11T00:00:00"/>
    <d v="2020-10-28T00:00:00"/>
    <n v="3.3671232876712329"/>
    <n v="40.405479452054792"/>
    <x v="1"/>
  </r>
  <r>
    <x v="9"/>
    <x v="0"/>
    <x v="0"/>
    <n v="7"/>
    <d v="2023-05-11T00:00:00"/>
    <d v="2023-02-20T00:00:00"/>
    <n v="1.0520547945205478"/>
    <n v="12.624657534246573"/>
    <x v="1"/>
  </r>
  <r>
    <x v="10"/>
    <x v="0"/>
    <x v="0"/>
    <n v="8"/>
    <d v="2023-05-11T00:00:00"/>
    <d v="2003-07-04T00:00:00"/>
    <n v="20.698630136986303"/>
    <n v="248.38356164383563"/>
    <x v="1"/>
  </r>
  <r>
    <x v="11"/>
    <x v="1"/>
    <x v="1"/>
    <n v="10"/>
    <d v="2023-05-11T00:00:00"/>
    <d v="2010-10-06T00:00:00"/>
    <n v="13.435616438356165"/>
    <n v="161.22739726027399"/>
    <x v="1"/>
  </r>
  <r>
    <x v="12"/>
    <x v="3"/>
    <x v="3"/>
    <n v="10"/>
    <d v="2023-05-11T00:00:00"/>
    <d v="2013-01-15T00:00:00"/>
    <n v="11.156164383561643"/>
    <n v="133.87397260273971"/>
    <x v="1"/>
  </r>
  <r>
    <x v="13"/>
    <x v="2"/>
    <x v="4"/>
    <n v="10"/>
    <d v="2023-05-11T00:00:00"/>
    <d v="2007-01-10T00:00:00"/>
    <n v="17.175342465753424"/>
    <n v="206.10410958904109"/>
    <x v="1"/>
  </r>
  <r>
    <x v="14"/>
    <x v="1"/>
    <x v="1"/>
    <n v="10"/>
    <d v="2023-05-11T00:00:00"/>
    <d v="2015-05-21T00:00:00"/>
    <n v="8.8109589041095884"/>
    <n v="105.73150684931505"/>
    <x v="1"/>
  </r>
  <r>
    <x v="15"/>
    <x v="1"/>
    <x v="1"/>
    <n v="7"/>
    <d v="2023-05-11T00:00:00"/>
    <d v="2023-03-04T00:00:00"/>
    <n v="1.0191780821917809"/>
    <n v="12.230136986301371"/>
    <x v="1"/>
  </r>
  <r>
    <x v="16"/>
    <x v="3"/>
    <x v="3"/>
    <n v="8"/>
    <d v="2023-05-11T00:00:00"/>
    <d v="2020-11-17T00:00:00"/>
    <n v="3.3123287671232875"/>
    <n v="39.747945205479454"/>
    <x v="1"/>
  </r>
  <r>
    <x v="17"/>
    <x v="2"/>
    <x v="4"/>
    <n v="10"/>
    <d v="2023-05-11T00:00:00"/>
    <d v="2001-10-01T00:00:00"/>
    <n v="22.454794520547946"/>
    <n v="269.45753424657534"/>
    <x v="1"/>
  </r>
  <r>
    <x v="18"/>
    <x v="0"/>
    <x v="0"/>
    <n v="9"/>
    <d v="2023-05-11T00:00:00"/>
    <d v="2022-10-07T00:00:00"/>
    <n v="1.4246575342465753"/>
    <n v="17.095890410958901"/>
    <x v="1"/>
  </r>
  <r>
    <x v="19"/>
    <x v="1"/>
    <x v="1"/>
    <n v="10"/>
    <d v="2023-05-11T00:00:00"/>
    <d v="2008-02-12T00:00:00"/>
    <n v="16.084931506849315"/>
    <n v="193.01917808219179"/>
    <x v="1"/>
  </r>
  <r>
    <x v="20"/>
    <x v="2"/>
    <x v="2"/>
    <n v="10"/>
    <d v="2023-05-11T00:00:00"/>
    <d v="2019-01-30T00:00:00"/>
    <n v="5.1123287671232873"/>
    <n v="61.347945205479448"/>
    <x v="1"/>
  </r>
  <r>
    <x v="21"/>
    <x v="3"/>
    <x v="3"/>
    <n v="10"/>
    <d v="2023-05-11T00:00:00"/>
    <d v="2023-02-08T00:00:00"/>
    <n v="1.0849315068493151"/>
    <n v="13.019178082191781"/>
    <x v="1"/>
  </r>
  <r>
    <x v="22"/>
    <x v="1"/>
    <x v="1"/>
    <n v="8"/>
    <d v="2023-05-11T00:00:00"/>
    <d v="2005-08-17T00:00:00"/>
    <n v="18.575342465753426"/>
    <n v="222.90410958904113"/>
    <x v="1"/>
  </r>
  <r>
    <x v="23"/>
    <x v="1"/>
    <x v="1"/>
    <n v="7"/>
    <d v="2023-05-11T00:00:00"/>
    <d v="2021-08-12T00:00:00"/>
    <n v="2.5780821917808221"/>
    <n v="30.936986301369863"/>
    <x v="1"/>
  </r>
  <r>
    <x v="24"/>
    <x v="2"/>
    <x v="2"/>
    <n v="7"/>
    <d v="2023-05-11T00:00:00"/>
    <d v="2023-02-04T00:00:00"/>
    <n v="1.095890410958904"/>
    <n v="13.150684931506849"/>
    <x v="1"/>
  </r>
  <r>
    <x v="25"/>
    <x v="3"/>
    <x v="3"/>
    <n v="9"/>
    <d v="2023-05-11T00:00:00"/>
    <d v="2012-07-04T00:00:00"/>
    <n v="11.69041095890411"/>
    <n v="140.28493150684932"/>
    <x v="1"/>
  </r>
  <r>
    <x v="0"/>
    <x v="0"/>
    <x v="0"/>
    <n v="9"/>
    <d v="2023-05-12T00:00:00"/>
    <d v="2023-04-16T00:00:00"/>
    <n v="0.90136986301369859"/>
    <n v="10.816438356164383"/>
    <x v="0"/>
  </r>
  <r>
    <x v="1"/>
    <x v="1"/>
    <x v="1"/>
    <n v="10"/>
    <d v="2023-05-12T00:00:00"/>
    <d v="2023-02-22T00:00:00"/>
    <n v="1.0465753424657533"/>
    <n v="12.55890410958904"/>
    <x v="1"/>
  </r>
  <r>
    <x v="2"/>
    <x v="2"/>
    <x v="2"/>
    <n v="9"/>
    <d v="2023-05-12T00:00:00"/>
    <d v="2021-08-11T00:00:00"/>
    <n v="2.580821917808219"/>
    <n v="30.969863013698628"/>
    <x v="1"/>
  </r>
  <r>
    <x v="3"/>
    <x v="3"/>
    <x v="3"/>
    <n v="10"/>
    <d v="2023-05-12T00:00:00"/>
    <d v="2014-11-21T00:00:00"/>
    <n v="9.3068493150684937"/>
    <n v="111.68219178082192"/>
    <x v="1"/>
  </r>
  <r>
    <x v="4"/>
    <x v="2"/>
    <x v="4"/>
    <n v="10"/>
    <d v="2023-05-12T00:00:00"/>
    <d v="2008-10-11T00:00:00"/>
    <n v="15.421917808219177"/>
    <n v="185.06301369863013"/>
    <x v="1"/>
  </r>
  <r>
    <x v="5"/>
    <x v="0"/>
    <x v="0"/>
    <n v="10"/>
    <d v="2023-05-12T00:00:00"/>
    <d v="2023-01-30T00:00:00"/>
    <n v="1.1095890410958904"/>
    <n v="13.315068493150685"/>
    <x v="1"/>
  </r>
  <r>
    <x v="6"/>
    <x v="1"/>
    <x v="1"/>
    <n v="10"/>
    <d v="2023-05-12T00:00:00"/>
    <d v="2015-06-06T00:00:00"/>
    <n v="8.7671232876712324"/>
    <n v="105.20547945205479"/>
    <x v="1"/>
  </r>
  <r>
    <x v="7"/>
    <x v="2"/>
    <x v="2"/>
    <n v="10"/>
    <d v="2023-05-12T00:00:00"/>
    <d v="2003-06-12T00:00:00"/>
    <n v="20.758904109589039"/>
    <n v="249.10684931506847"/>
    <x v="1"/>
  </r>
  <r>
    <x v="8"/>
    <x v="3"/>
    <x v="3"/>
    <n v="9"/>
    <d v="2023-05-12T00:00:00"/>
    <d v="2020-10-28T00:00:00"/>
    <n v="3.3671232876712329"/>
    <n v="40.405479452054792"/>
    <x v="1"/>
  </r>
  <r>
    <x v="9"/>
    <x v="0"/>
    <x v="0"/>
    <n v="3"/>
    <d v="2023-05-12T00:00:00"/>
    <d v="2023-02-20T00:00:00"/>
    <n v="1.0520547945205478"/>
    <n v="12.624657534246573"/>
    <x v="1"/>
  </r>
  <r>
    <x v="10"/>
    <x v="0"/>
    <x v="0"/>
    <n v="9"/>
    <d v="2023-05-12T00:00:00"/>
    <d v="2003-07-04T00:00:00"/>
    <n v="20.698630136986303"/>
    <n v="248.38356164383563"/>
    <x v="1"/>
  </r>
  <r>
    <x v="11"/>
    <x v="1"/>
    <x v="1"/>
    <n v="9"/>
    <d v="2023-05-12T00:00:00"/>
    <d v="2010-10-06T00:00:00"/>
    <n v="13.435616438356165"/>
    <n v="161.22739726027399"/>
    <x v="1"/>
  </r>
  <r>
    <x v="12"/>
    <x v="3"/>
    <x v="3"/>
    <n v="10"/>
    <d v="2023-05-12T00:00:00"/>
    <d v="2013-01-15T00:00:00"/>
    <n v="11.156164383561643"/>
    <n v="133.87397260273971"/>
    <x v="1"/>
  </r>
  <r>
    <x v="13"/>
    <x v="2"/>
    <x v="4"/>
    <n v="10"/>
    <d v="2023-05-12T00:00:00"/>
    <d v="2007-01-10T00:00:00"/>
    <n v="17.175342465753424"/>
    <n v="206.10410958904109"/>
    <x v="1"/>
  </r>
  <r>
    <x v="14"/>
    <x v="1"/>
    <x v="1"/>
    <n v="9"/>
    <d v="2023-05-12T00:00:00"/>
    <d v="2015-05-21T00:00:00"/>
    <n v="8.8109589041095884"/>
    <n v="105.73150684931505"/>
    <x v="1"/>
  </r>
  <r>
    <x v="15"/>
    <x v="1"/>
    <x v="1"/>
    <n v="10"/>
    <d v="2023-05-12T00:00:00"/>
    <d v="2023-03-04T00:00:00"/>
    <n v="1.0191780821917809"/>
    <n v="12.230136986301371"/>
    <x v="1"/>
  </r>
  <r>
    <x v="16"/>
    <x v="3"/>
    <x v="3"/>
    <n v="9"/>
    <d v="2023-05-12T00:00:00"/>
    <d v="2020-11-17T00:00:00"/>
    <n v="3.3123287671232875"/>
    <n v="39.747945205479454"/>
    <x v="1"/>
  </r>
  <r>
    <x v="17"/>
    <x v="2"/>
    <x v="4"/>
    <n v="9"/>
    <d v="2023-05-12T00:00:00"/>
    <d v="2001-10-01T00:00:00"/>
    <n v="22.454794520547946"/>
    <n v="269.45753424657534"/>
    <x v="1"/>
  </r>
  <r>
    <x v="18"/>
    <x v="0"/>
    <x v="0"/>
    <n v="9"/>
    <d v="2023-05-12T00:00:00"/>
    <d v="2022-10-07T00:00:00"/>
    <n v="1.4246575342465753"/>
    <n v="17.095890410958901"/>
    <x v="1"/>
  </r>
  <r>
    <x v="19"/>
    <x v="1"/>
    <x v="1"/>
    <n v="10"/>
    <d v="2023-05-12T00:00:00"/>
    <d v="2008-02-12T00:00:00"/>
    <n v="16.084931506849315"/>
    <n v="193.01917808219179"/>
    <x v="1"/>
  </r>
  <r>
    <x v="20"/>
    <x v="2"/>
    <x v="2"/>
    <n v="10"/>
    <d v="2023-05-12T00:00:00"/>
    <d v="2019-01-30T00:00:00"/>
    <n v="5.1123287671232873"/>
    <n v="61.347945205479448"/>
    <x v="1"/>
  </r>
  <r>
    <x v="21"/>
    <x v="3"/>
    <x v="3"/>
    <n v="9"/>
    <d v="2023-05-12T00:00:00"/>
    <d v="2023-02-08T00:00:00"/>
    <n v="1.0849315068493151"/>
    <n v="13.019178082191781"/>
    <x v="1"/>
  </r>
  <r>
    <x v="22"/>
    <x v="1"/>
    <x v="1"/>
    <n v="10"/>
    <d v="2023-05-12T00:00:00"/>
    <d v="2005-08-17T00:00:00"/>
    <n v="18.575342465753426"/>
    <n v="222.90410958904113"/>
    <x v="1"/>
  </r>
  <r>
    <x v="23"/>
    <x v="1"/>
    <x v="1"/>
    <n v="10"/>
    <d v="2023-05-12T00:00:00"/>
    <d v="2021-08-12T00:00:00"/>
    <n v="2.5780821917808221"/>
    <n v="30.936986301369863"/>
    <x v="1"/>
  </r>
  <r>
    <x v="24"/>
    <x v="2"/>
    <x v="2"/>
    <n v="10"/>
    <d v="2023-05-12T00:00:00"/>
    <d v="2023-02-04T00:00:00"/>
    <n v="1.095890410958904"/>
    <n v="13.150684931506849"/>
    <x v="1"/>
  </r>
  <r>
    <x v="25"/>
    <x v="3"/>
    <x v="3"/>
    <n v="9"/>
    <d v="2023-05-12T00:00:00"/>
    <d v="2012-07-04T00:00:00"/>
    <n v="11.69041095890411"/>
    <n v="140.28493150684932"/>
    <x v="1"/>
  </r>
  <r>
    <x v="0"/>
    <x v="0"/>
    <x v="0"/>
    <n v="7"/>
    <d v="2023-05-13T00:00:00"/>
    <d v="2023-04-16T00:00:00"/>
    <n v="0.90136986301369859"/>
    <n v="10.816438356164383"/>
    <x v="0"/>
  </r>
  <r>
    <x v="1"/>
    <x v="1"/>
    <x v="1"/>
    <n v="8"/>
    <d v="2023-05-13T00:00:00"/>
    <d v="2023-02-22T00:00:00"/>
    <n v="1.0465753424657533"/>
    <n v="12.55890410958904"/>
    <x v="1"/>
  </r>
  <r>
    <x v="2"/>
    <x v="2"/>
    <x v="2"/>
    <n v="9"/>
    <d v="2023-05-13T00:00:00"/>
    <d v="2021-08-11T00:00:00"/>
    <n v="2.580821917808219"/>
    <n v="30.969863013698628"/>
    <x v="1"/>
  </r>
  <r>
    <x v="3"/>
    <x v="3"/>
    <x v="3"/>
    <n v="9"/>
    <d v="2023-05-13T00:00:00"/>
    <d v="2014-11-21T00:00:00"/>
    <n v="9.3068493150684937"/>
    <n v="111.68219178082192"/>
    <x v="1"/>
  </r>
  <r>
    <x v="4"/>
    <x v="2"/>
    <x v="4"/>
    <n v="8"/>
    <d v="2023-05-13T00:00:00"/>
    <d v="2008-10-11T00:00:00"/>
    <n v="15.421917808219177"/>
    <n v="185.06301369863013"/>
    <x v="1"/>
  </r>
  <r>
    <x v="5"/>
    <x v="0"/>
    <x v="0"/>
    <n v="9"/>
    <d v="2023-05-13T00:00:00"/>
    <d v="2023-01-30T00:00:00"/>
    <n v="1.1095890410958904"/>
    <n v="13.315068493150685"/>
    <x v="1"/>
  </r>
  <r>
    <x v="6"/>
    <x v="1"/>
    <x v="1"/>
    <n v="10"/>
    <d v="2023-05-13T00:00:00"/>
    <d v="2015-06-06T00:00:00"/>
    <n v="8.7671232876712324"/>
    <n v="105.20547945205479"/>
    <x v="1"/>
  </r>
  <r>
    <x v="7"/>
    <x v="2"/>
    <x v="2"/>
    <n v="7"/>
    <d v="2023-05-13T00:00:00"/>
    <d v="2003-06-12T00:00:00"/>
    <n v="20.758904109589039"/>
    <n v="249.10684931506847"/>
    <x v="1"/>
  </r>
  <r>
    <x v="8"/>
    <x v="3"/>
    <x v="3"/>
    <n v="9"/>
    <d v="2023-05-13T00:00:00"/>
    <d v="2020-10-28T00:00:00"/>
    <n v="3.3671232876712329"/>
    <n v="40.405479452054792"/>
    <x v="1"/>
  </r>
  <r>
    <x v="9"/>
    <x v="0"/>
    <x v="0"/>
    <n v="7"/>
    <d v="2023-05-13T00:00:00"/>
    <d v="2023-02-20T00:00:00"/>
    <n v="1.0520547945205478"/>
    <n v="12.624657534246573"/>
    <x v="1"/>
  </r>
  <r>
    <x v="10"/>
    <x v="0"/>
    <x v="0"/>
    <n v="9"/>
    <d v="2023-05-13T00:00:00"/>
    <d v="2003-07-04T00:00:00"/>
    <n v="20.698630136986303"/>
    <n v="248.38356164383563"/>
    <x v="1"/>
  </r>
  <r>
    <x v="11"/>
    <x v="1"/>
    <x v="1"/>
    <n v="9"/>
    <d v="2023-05-13T00:00:00"/>
    <d v="2010-10-06T00:00:00"/>
    <n v="13.435616438356165"/>
    <n v="161.22739726027399"/>
    <x v="1"/>
  </r>
  <r>
    <x v="12"/>
    <x v="3"/>
    <x v="3"/>
    <n v="7"/>
    <d v="2023-05-13T00:00:00"/>
    <d v="2013-01-15T00:00:00"/>
    <n v="11.156164383561643"/>
    <n v="133.87397260273971"/>
    <x v="1"/>
  </r>
  <r>
    <x v="13"/>
    <x v="2"/>
    <x v="4"/>
    <n v="9"/>
    <d v="2023-05-13T00:00:00"/>
    <d v="2007-01-10T00:00:00"/>
    <n v="17.175342465753424"/>
    <n v="206.10410958904109"/>
    <x v="1"/>
  </r>
  <r>
    <x v="14"/>
    <x v="1"/>
    <x v="1"/>
    <n v="9"/>
    <d v="2023-05-13T00:00:00"/>
    <d v="2015-05-21T00:00:00"/>
    <n v="8.8109589041095884"/>
    <n v="105.73150684931505"/>
    <x v="1"/>
  </r>
  <r>
    <x v="15"/>
    <x v="1"/>
    <x v="1"/>
    <n v="10"/>
    <d v="2023-05-13T00:00:00"/>
    <d v="2023-03-04T00:00:00"/>
    <n v="1.0191780821917809"/>
    <n v="12.230136986301371"/>
    <x v="1"/>
  </r>
  <r>
    <x v="16"/>
    <x v="3"/>
    <x v="3"/>
    <n v="9"/>
    <d v="2023-05-13T00:00:00"/>
    <d v="2020-11-17T00:00:00"/>
    <n v="3.3123287671232875"/>
    <n v="39.747945205479454"/>
    <x v="1"/>
  </r>
  <r>
    <x v="17"/>
    <x v="2"/>
    <x v="4"/>
    <n v="10"/>
    <d v="2023-05-13T00:00:00"/>
    <d v="2001-10-01T00:00:00"/>
    <n v="22.454794520547946"/>
    <n v="269.45753424657534"/>
    <x v="1"/>
  </r>
  <r>
    <x v="18"/>
    <x v="0"/>
    <x v="0"/>
    <n v="8"/>
    <d v="2023-05-13T00:00:00"/>
    <d v="2022-10-07T00:00:00"/>
    <n v="1.4246575342465753"/>
    <n v="17.095890410958901"/>
    <x v="1"/>
  </r>
  <r>
    <x v="19"/>
    <x v="1"/>
    <x v="1"/>
    <n v="8"/>
    <d v="2023-05-13T00:00:00"/>
    <d v="2008-02-12T00:00:00"/>
    <n v="16.084931506849315"/>
    <n v="193.01917808219179"/>
    <x v="1"/>
  </r>
  <r>
    <x v="20"/>
    <x v="2"/>
    <x v="2"/>
    <n v="10"/>
    <d v="2023-05-13T00:00:00"/>
    <d v="2019-01-30T00:00:00"/>
    <n v="5.1123287671232873"/>
    <n v="61.347945205479448"/>
    <x v="1"/>
  </r>
  <r>
    <x v="21"/>
    <x v="3"/>
    <x v="3"/>
    <n v="10"/>
    <d v="2023-05-13T00:00:00"/>
    <d v="2023-02-08T00:00:00"/>
    <n v="1.0849315068493151"/>
    <n v="13.019178082191781"/>
    <x v="1"/>
  </r>
  <r>
    <x v="22"/>
    <x v="1"/>
    <x v="1"/>
    <n v="10"/>
    <d v="2023-05-13T00:00:00"/>
    <d v="2005-08-17T00:00:00"/>
    <n v="18.575342465753426"/>
    <n v="222.90410958904113"/>
    <x v="1"/>
  </r>
  <r>
    <x v="23"/>
    <x v="1"/>
    <x v="1"/>
    <n v="8"/>
    <d v="2023-05-13T00:00:00"/>
    <d v="2021-08-12T00:00:00"/>
    <n v="2.5780821917808221"/>
    <n v="30.936986301369863"/>
    <x v="1"/>
  </r>
  <r>
    <x v="24"/>
    <x v="2"/>
    <x v="2"/>
    <n v="8"/>
    <d v="2023-05-13T00:00:00"/>
    <d v="2023-02-04T00:00:00"/>
    <n v="1.095890410958904"/>
    <n v="13.150684931506849"/>
    <x v="1"/>
  </r>
  <r>
    <x v="25"/>
    <x v="3"/>
    <x v="3"/>
    <n v="9"/>
    <d v="2023-05-13T00:00:00"/>
    <d v="2012-07-04T00:00:00"/>
    <n v="11.69041095890411"/>
    <n v="140.28493150684932"/>
    <x v="1"/>
  </r>
  <r>
    <x v="0"/>
    <x v="0"/>
    <x v="0"/>
    <n v="10"/>
    <d v="2023-05-14T00:00:00"/>
    <d v="2023-04-16T00:00:00"/>
    <n v="0.90136986301369859"/>
    <n v="10.816438356164383"/>
    <x v="0"/>
  </r>
  <r>
    <x v="1"/>
    <x v="1"/>
    <x v="1"/>
    <n v="8"/>
    <d v="2023-05-14T00:00:00"/>
    <d v="2023-02-22T00:00:00"/>
    <n v="1.0465753424657533"/>
    <n v="12.55890410958904"/>
    <x v="1"/>
  </r>
  <r>
    <x v="2"/>
    <x v="2"/>
    <x v="2"/>
    <n v="9"/>
    <d v="2023-05-14T00:00:00"/>
    <d v="2021-08-11T00:00:00"/>
    <n v="2.580821917808219"/>
    <n v="30.969863013698628"/>
    <x v="1"/>
  </r>
  <r>
    <x v="3"/>
    <x v="3"/>
    <x v="3"/>
    <n v="9"/>
    <d v="2023-05-14T00:00:00"/>
    <d v="2014-11-21T00:00:00"/>
    <n v="9.3068493150684937"/>
    <n v="111.68219178082192"/>
    <x v="1"/>
  </r>
  <r>
    <x v="4"/>
    <x v="2"/>
    <x v="4"/>
    <n v="9"/>
    <d v="2023-05-14T00:00:00"/>
    <d v="2008-10-11T00:00:00"/>
    <n v="15.421917808219177"/>
    <n v="185.06301369863013"/>
    <x v="1"/>
  </r>
  <r>
    <x v="5"/>
    <x v="0"/>
    <x v="0"/>
    <n v="8"/>
    <d v="2023-05-14T00:00:00"/>
    <d v="2023-01-30T00:00:00"/>
    <n v="1.1095890410958904"/>
    <n v="13.315068493150685"/>
    <x v="1"/>
  </r>
  <r>
    <x v="6"/>
    <x v="1"/>
    <x v="1"/>
    <n v="10"/>
    <d v="2023-05-14T00:00:00"/>
    <d v="2015-06-06T00:00:00"/>
    <n v="8.7671232876712324"/>
    <n v="105.20547945205479"/>
    <x v="1"/>
  </r>
  <r>
    <x v="7"/>
    <x v="2"/>
    <x v="2"/>
    <n v="10"/>
    <d v="2023-05-14T00:00:00"/>
    <d v="2003-06-12T00:00:00"/>
    <n v="20.758904109589039"/>
    <n v="249.10684931506847"/>
    <x v="1"/>
  </r>
  <r>
    <x v="8"/>
    <x v="3"/>
    <x v="3"/>
    <n v="9"/>
    <d v="2023-05-14T00:00:00"/>
    <d v="2020-10-28T00:00:00"/>
    <n v="3.3671232876712329"/>
    <n v="40.405479452054792"/>
    <x v="1"/>
  </r>
  <r>
    <x v="9"/>
    <x v="0"/>
    <x v="0"/>
    <n v="7"/>
    <d v="2023-05-14T00:00:00"/>
    <d v="2023-02-20T00:00:00"/>
    <n v="1.0520547945205478"/>
    <n v="12.624657534246573"/>
    <x v="1"/>
  </r>
  <r>
    <x v="10"/>
    <x v="0"/>
    <x v="0"/>
    <n v="8"/>
    <d v="2023-05-14T00:00:00"/>
    <d v="2003-07-04T00:00:00"/>
    <n v="20.698630136986303"/>
    <n v="248.38356164383563"/>
    <x v="1"/>
  </r>
  <r>
    <x v="11"/>
    <x v="1"/>
    <x v="1"/>
    <n v="10"/>
    <d v="2023-05-14T00:00:00"/>
    <d v="2010-10-06T00:00:00"/>
    <n v="13.435616438356165"/>
    <n v="161.22739726027399"/>
    <x v="1"/>
  </r>
  <r>
    <x v="12"/>
    <x v="3"/>
    <x v="3"/>
    <n v="9"/>
    <d v="2023-05-14T00:00:00"/>
    <d v="2013-01-15T00:00:00"/>
    <n v="11.156164383561643"/>
    <n v="133.87397260273971"/>
    <x v="1"/>
  </r>
  <r>
    <x v="13"/>
    <x v="2"/>
    <x v="4"/>
    <n v="8"/>
    <d v="2023-05-14T00:00:00"/>
    <d v="2007-01-10T00:00:00"/>
    <n v="17.175342465753424"/>
    <n v="206.10410958904109"/>
    <x v="1"/>
  </r>
  <r>
    <x v="14"/>
    <x v="1"/>
    <x v="1"/>
    <n v="8"/>
    <d v="2023-05-14T00:00:00"/>
    <d v="2015-05-21T00:00:00"/>
    <n v="8.8109589041095884"/>
    <n v="105.73150684931505"/>
    <x v="1"/>
  </r>
  <r>
    <x v="15"/>
    <x v="1"/>
    <x v="1"/>
    <n v="8"/>
    <d v="2023-05-14T00:00:00"/>
    <d v="2023-03-04T00:00:00"/>
    <n v="1.0191780821917809"/>
    <n v="12.230136986301371"/>
    <x v="1"/>
  </r>
  <r>
    <x v="16"/>
    <x v="3"/>
    <x v="3"/>
    <n v="8"/>
    <d v="2023-05-14T00:00:00"/>
    <d v="2020-11-17T00:00:00"/>
    <n v="3.3123287671232875"/>
    <n v="39.747945205479454"/>
    <x v="1"/>
  </r>
  <r>
    <x v="17"/>
    <x v="2"/>
    <x v="4"/>
    <n v="9"/>
    <d v="2023-05-14T00:00:00"/>
    <d v="2001-10-01T00:00:00"/>
    <n v="22.454794520547946"/>
    <n v="269.45753424657534"/>
    <x v="1"/>
  </r>
  <r>
    <x v="18"/>
    <x v="0"/>
    <x v="0"/>
    <n v="8"/>
    <d v="2023-05-14T00:00:00"/>
    <d v="2022-10-07T00:00:00"/>
    <n v="1.4246575342465753"/>
    <n v="17.095890410958901"/>
    <x v="1"/>
  </r>
  <r>
    <x v="19"/>
    <x v="1"/>
    <x v="1"/>
    <n v="10"/>
    <d v="2023-05-14T00:00:00"/>
    <d v="2008-02-12T00:00:00"/>
    <n v="16.084931506849315"/>
    <n v="193.01917808219179"/>
    <x v="1"/>
  </r>
  <r>
    <x v="20"/>
    <x v="2"/>
    <x v="2"/>
    <n v="8"/>
    <d v="2023-05-14T00:00:00"/>
    <d v="2019-01-30T00:00:00"/>
    <n v="5.1123287671232873"/>
    <n v="61.347945205479448"/>
    <x v="1"/>
  </r>
  <r>
    <x v="21"/>
    <x v="3"/>
    <x v="3"/>
    <n v="9"/>
    <d v="2023-05-14T00:00:00"/>
    <d v="2023-02-08T00:00:00"/>
    <n v="1.0849315068493151"/>
    <n v="13.019178082191781"/>
    <x v="1"/>
  </r>
  <r>
    <x v="22"/>
    <x v="1"/>
    <x v="1"/>
    <n v="8"/>
    <d v="2023-05-14T00:00:00"/>
    <d v="2005-08-17T00:00:00"/>
    <n v="18.575342465753426"/>
    <n v="222.90410958904113"/>
    <x v="1"/>
  </r>
  <r>
    <x v="23"/>
    <x v="1"/>
    <x v="1"/>
    <n v="8"/>
    <d v="2023-05-14T00:00:00"/>
    <d v="2021-08-12T00:00:00"/>
    <n v="2.5780821917808221"/>
    <n v="30.936986301369863"/>
    <x v="1"/>
  </r>
  <r>
    <x v="24"/>
    <x v="2"/>
    <x v="2"/>
    <n v="10"/>
    <d v="2023-05-14T00:00:00"/>
    <d v="2023-02-04T00:00:00"/>
    <n v="1.095890410958904"/>
    <n v="13.150684931506849"/>
    <x v="1"/>
  </r>
  <r>
    <x v="25"/>
    <x v="3"/>
    <x v="3"/>
    <n v="9"/>
    <d v="2023-05-14T00:00:00"/>
    <d v="2012-07-04T00:00:00"/>
    <n v="11.69041095890411"/>
    <n v="140.28493150684932"/>
    <x v="1"/>
  </r>
  <r>
    <x v="0"/>
    <x v="0"/>
    <x v="0"/>
    <n v="9"/>
    <d v="2023-05-15T00:00:00"/>
    <d v="2023-04-16T00:00:00"/>
    <n v="0.90136986301369859"/>
    <n v="10.816438356164383"/>
    <x v="0"/>
  </r>
  <r>
    <x v="1"/>
    <x v="1"/>
    <x v="1"/>
    <n v="8"/>
    <d v="2023-05-15T00:00:00"/>
    <d v="2023-02-22T00:00:00"/>
    <n v="1.0465753424657533"/>
    <n v="12.55890410958904"/>
    <x v="1"/>
  </r>
  <r>
    <x v="2"/>
    <x v="2"/>
    <x v="2"/>
    <n v="8"/>
    <d v="2023-05-15T00:00:00"/>
    <d v="2021-08-11T00:00:00"/>
    <n v="2.580821917808219"/>
    <n v="30.969863013698628"/>
    <x v="1"/>
  </r>
  <r>
    <x v="3"/>
    <x v="3"/>
    <x v="3"/>
    <n v="9"/>
    <d v="2023-05-15T00:00:00"/>
    <d v="2014-11-21T00:00:00"/>
    <n v="9.3068493150684937"/>
    <n v="111.68219178082192"/>
    <x v="1"/>
  </r>
  <r>
    <x v="4"/>
    <x v="2"/>
    <x v="4"/>
    <n v="9"/>
    <d v="2023-05-15T00:00:00"/>
    <d v="2008-10-11T00:00:00"/>
    <n v="15.421917808219177"/>
    <n v="185.06301369863013"/>
    <x v="1"/>
  </r>
  <r>
    <x v="5"/>
    <x v="0"/>
    <x v="0"/>
    <n v="7"/>
    <d v="2023-05-15T00:00:00"/>
    <d v="2023-01-30T00:00:00"/>
    <n v="1.1095890410958904"/>
    <n v="13.315068493150685"/>
    <x v="1"/>
  </r>
  <r>
    <x v="6"/>
    <x v="1"/>
    <x v="1"/>
    <n v="7"/>
    <d v="2023-05-15T00:00:00"/>
    <d v="2015-06-06T00:00:00"/>
    <n v="8.7671232876712324"/>
    <n v="105.20547945205479"/>
    <x v="1"/>
  </r>
  <r>
    <x v="7"/>
    <x v="2"/>
    <x v="2"/>
    <n v="9"/>
    <d v="2023-05-15T00:00:00"/>
    <d v="2003-06-12T00:00:00"/>
    <n v="20.758904109589039"/>
    <n v="249.10684931506847"/>
    <x v="1"/>
  </r>
  <r>
    <x v="8"/>
    <x v="3"/>
    <x v="3"/>
    <n v="10"/>
    <d v="2023-05-15T00:00:00"/>
    <d v="2020-10-28T00:00:00"/>
    <n v="3.3671232876712329"/>
    <n v="40.405479452054792"/>
    <x v="1"/>
  </r>
  <r>
    <x v="9"/>
    <x v="0"/>
    <x v="0"/>
    <n v="7"/>
    <d v="2023-05-15T00:00:00"/>
    <d v="2023-02-20T00:00:00"/>
    <n v="1.0520547945205478"/>
    <n v="12.624657534246573"/>
    <x v="1"/>
  </r>
  <r>
    <x v="10"/>
    <x v="0"/>
    <x v="0"/>
    <n v="8"/>
    <d v="2023-05-15T00:00:00"/>
    <d v="2003-07-04T00:00:00"/>
    <n v="20.698630136986303"/>
    <n v="248.38356164383563"/>
    <x v="1"/>
  </r>
  <r>
    <x v="11"/>
    <x v="1"/>
    <x v="1"/>
    <n v="9"/>
    <d v="2023-05-15T00:00:00"/>
    <d v="2010-10-06T00:00:00"/>
    <n v="13.435616438356165"/>
    <n v="161.22739726027399"/>
    <x v="1"/>
  </r>
  <r>
    <x v="12"/>
    <x v="3"/>
    <x v="3"/>
    <n v="7"/>
    <d v="2023-05-15T00:00:00"/>
    <d v="2013-01-15T00:00:00"/>
    <n v="11.156164383561643"/>
    <n v="133.87397260273971"/>
    <x v="1"/>
  </r>
  <r>
    <x v="13"/>
    <x v="2"/>
    <x v="4"/>
    <n v="10"/>
    <d v="2023-05-15T00:00:00"/>
    <d v="2007-01-10T00:00:00"/>
    <n v="17.175342465753424"/>
    <n v="206.10410958904109"/>
    <x v="1"/>
  </r>
  <r>
    <x v="14"/>
    <x v="1"/>
    <x v="1"/>
    <n v="7"/>
    <d v="2023-05-15T00:00:00"/>
    <d v="2015-05-21T00:00:00"/>
    <n v="8.8109589041095884"/>
    <n v="105.73150684931505"/>
    <x v="1"/>
  </r>
  <r>
    <x v="15"/>
    <x v="1"/>
    <x v="1"/>
    <n v="9"/>
    <d v="2023-05-15T00:00:00"/>
    <d v="2023-03-04T00:00:00"/>
    <n v="1.0191780821917809"/>
    <n v="12.230136986301371"/>
    <x v="1"/>
  </r>
  <r>
    <x v="16"/>
    <x v="3"/>
    <x v="3"/>
    <n v="9"/>
    <d v="2023-05-15T00:00:00"/>
    <d v="2020-11-17T00:00:00"/>
    <n v="3.3123287671232875"/>
    <n v="39.747945205479454"/>
    <x v="1"/>
  </r>
  <r>
    <x v="17"/>
    <x v="2"/>
    <x v="4"/>
    <n v="8"/>
    <d v="2023-05-15T00:00:00"/>
    <d v="2001-10-01T00:00:00"/>
    <n v="22.454794520547946"/>
    <n v="269.45753424657534"/>
    <x v="1"/>
  </r>
  <r>
    <x v="18"/>
    <x v="0"/>
    <x v="0"/>
    <n v="9"/>
    <d v="2023-05-15T00:00:00"/>
    <d v="2022-10-07T00:00:00"/>
    <n v="1.4246575342465753"/>
    <n v="17.095890410958901"/>
    <x v="1"/>
  </r>
  <r>
    <x v="19"/>
    <x v="1"/>
    <x v="1"/>
    <n v="9"/>
    <d v="2023-05-15T00:00:00"/>
    <d v="2008-02-12T00:00:00"/>
    <n v="16.084931506849315"/>
    <n v="193.01917808219179"/>
    <x v="1"/>
  </r>
  <r>
    <x v="20"/>
    <x v="2"/>
    <x v="2"/>
    <n v="10"/>
    <d v="2023-05-15T00:00:00"/>
    <d v="2019-01-30T00:00:00"/>
    <n v="5.1123287671232873"/>
    <n v="61.347945205479448"/>
    <x v="1"/>
  </r>
  <r>
    <x v="21"/>
    <x v="3"/>
    <x v="3"/>
    <n v="8"/>
    <d v="2023-05-15T00:00:00"/>
    <d v="2023-02-08T00:00:00"/>
    <n v="1.0849315068493151"/>
    <n v="13.019178082191781"/>
    <x v="1"/>
  </r>
  <r>
    <x v="22"/>
    <x v="1"/>
    <x v="1"/>
    <n v="7"/>
    <d v="2023-05-15T00:00:00"/>
    <d v="2005-08-17T00:00:00"/>
    <n v="18.575342465753426"/>
    <n v="222.90410958904113"/>
    <x v="1"/>
  </r>
  <r>
    <x v="23"/>
    <x v="1"/>
    <x v="1"/>
    <n v="8"/>
    <d v="2023-05-15T00:00:00"/>
    <d v="2021-08-12T00:00:00"/>
    <n v="2.5780821917808221"/>
    <n v="30.936986301369863"/>
    <x v="1"/>
  </r>
  <r>
    <x v="24"/>
    <x v="2"/>
    <x v="2"/>
    <n v="10"/>
    <d v="2023-05-15T00:00:00"/>
    <d v="2023-02-04T00:00:00"/>
    <n v="1.095890410958904"/>
    <n v="13.150684931506849"/>
    <x v="1"/>
  </r>
  <r>
    <x v="25"/>
    <x v="3"/>
    <x v="3"/>
    <n v="7"/>
    <d v="2023-05-15T00:00:00"/>
    <d v="2012-07-04T00:00:00"/>
    <n v="11.69041095890411"/>
    <n v="140.28493150684932"/>
    <x v="1"/>
  </r>
  <r>
    <x v="0"/>
    <x v="0"/>
    <x v="0"/>
    <n v="6"/>
    <d v="2023-05-16T00:00:00"/>
    <d v="2023-04-16T00:00:00"/>
    <n v="0.90136986301369859"/>
    <n v="10.816438356164383"/>
    <x v="0"/>
  </r>
  <r>
    <x v="1"/>
    <x v="1"/>
    <x v="1"/>
    <n v="7"/>
    <d v="2023-05-16T00:00:00"/>
    <d v="2023-02-22T00:00:00"/>
    <n v="1.0465753424657533"/>
    <n v="12.55890410958904"/>
    <x v="1"/>
  </r>
  <r>
    <x v="2"/>
    <x v="2"/>
    <x v="2"/>
    <n v="10"/>
    <d v="2023-05-16T00:00:00"/>
    <d v="2021-08-11T00:00:00"/>
    <n v="2.580821917808219"/>
    <n v="30.969863013698628"/>
    <x v="1"/>
  </r>
  <r>
    <x v="3"/>
    <x v="3"/>
    <x v="3"/>
    <n v="9"/>
    <d v="2023-05-16T00:00:00"/>
    <d v="2014-11-21T00:00:00"/>
    <n v="9.3068493150684937"/>
    <n v="111.68219178082192"/>
    <x v="1"/>
  </r>
  <r>
    <x v="4"/>
    <x v="2"/>
    <x v="4"/>
    <n v="6"/>
    <d v="2023-05-16T00:00:00"/>
    <d v="2008-10-11T00:00:00"/>
    <n v="15.421917808219177"/>
    <n v="185.06301369863013"/>
    <x v="1"/>
  </r>
  <r>
    <x v="5"/>
    <x v="0"/>
    <x v="0"/>
    <n v="10"/>
    <d v="2023-05-16T00:00:00"/>
    <d v="2023-01-30T00:00:00"/>
    <n v="1.1095890410958904"/>
    <n v="13.315068493150685"/>
    <x v="1"/>
  </r>
  <r>
    <x v="6"/>
    <x v="1"/>
    <x v="1"/>
    <n v="6"/>
    <d v="2023-05-16T00:00:00"/>
    <d v="2015-06-06T00:00:00"/>
    <n v="8.7671232876712324"/>
    <n v="105.20547945205479"/>
    <x v="1"/>
  </r>
  <r>
    <x v="7"/>
    <x v="2"/>
    <x v="2"/>
    <n v="6"/>
    <d v="2023-05-16T00:00:00"/>
    <d v="2003-06-12T00:00:00"/>
    <n v="20.758904109589039"/>
    <n v="249.10684931506847"/>
    <x v="1"/>
  </r>
  <r>
    <x v="8"/>
    <x v="3"/>
    <x v="3"/>
    <n v="7"/>
    <d v="2023-05-16T00:00:00"/>
    <d v="2020-10-28T00:00:00"/>
    <n v="3.3671232876712329"/>
    <n v="40.405479452054792"/>
    <x v="1"/>
  </r>
  <r>
    <x v="9"/>
    <x v="0"/>
    <x v="0"/>
    <n v="7"/>
    <d v="2023-05-16T00:00:00"/>
    <d v="2023-02-20T00:00:00"/>
    <n v="1.0520547945205478"/>
    <n v="12.624657534246573"/>
    <x v="1"/>
  </r>
  <r>
    <x v="10"/>
    <x v="0"/>
    <x v="0"/>
    <n v="6"/>
    <d v="2023-05-16T00:00:00"/>
    <d v="2003-07-04T00:00:00"/>
    <n v="20.698630136986303"/>
    <n v="248.38356164383563"/>
    <x v="1"/>
  </r>
  <r>
    <x v="11"/>
    <x v="1"/>
    <x v="1"/>
    <n v="9"/>
    <d v="2023-05-16T00:00:00"/>
    <d v="2010-10-06T00:00:00"/>
    <n v="13.435616438356165"/>
    <n v="161.22739726027399"/>
    <x v="1"/>
  </r>
  <r>
    <x v="12"/>
    <x v="3"/>
    <x v="3"/>
    <n v="6"/>
    <d v="2023-05-16T00:00:00"/>
    <d v="2013-01-15T00:00:00"/>
    <n v="11.156164383561643"/>
    <n v="133.87397260273971"/>
    <x v="1"/>
  </r>
  <r>
    <x v="13"/>
    <x v="2"/>
    <x v="4"/>
    <n v="10"/>
    <d v="2023-05-16T00:00:00"/>
    <d v="2007-01-10T00:00:00"/>
    <n v="17.175342465753424"/>
    <n v="206.10410958904109"/>
    <x v="1"/>
  </r>
  <r>
    <x v="14"/>
    <x v="1"/>
    <x v="1"/>
    <n v="6"/>
    <d v="2023-05-16T00:00:00"/>
    <d v="2015-05-21T00:00:00"/>
    <n v="8.8109589041095884"/>
    <n v="105.73150684931505"/>
    <x v="1"/>
  </r>
  <r>
    <x v="15"/>
    <x v="1"/>
    <x v="1"/>
    <n v="9"/>
    <d v="2023-05-16T00:00:00"/>
    <d v="2023-03-04T00:00:00"/>
    <n v="1.0191780821917809"/>
    <n v="12.230136986301371"/>
    <x v="1"/>
  </r>
  <r>
    <x v="16"/>
    <x v="3"/>
    <x v="3"/>
    <n v="7"/>
    <d v="2023-05-16T00:00:00"/>
    <d v="2020-11-17T00:00:00"/>
    <n v="3.3123287671232875"/>
    <n v="39.747945205479454"/>
    <x v="1"/>
  </r>
  <r>
    <x v="17"/>
    <x v="2"/>
    <x v="4"/>
    <n v="9"/>
    <d v="2023-05-16T00:00:00"/>
    <d v="2001-10-01T00:00:00"/>
    <n v="22.454794520547946"/>
    <n v="269.45753424657534"/>
    <x v="1"/>
  </r>
  <r>
    <x v="18"/>
    <x v="0"/>
    <x v="0"/>
    <n v="9"/>
    <d v="2023-05-16T00:00:00"/>
    <d v="2022-10-07T00:00:00"/>
    <n v="1.4246575342465753"/>
    <n v="17.095890410958901"/>
    <x v="1"/>
  </r>
  <r>
    <x v="19"/>
    <x v="1"/>
    <x v="1"/>
    <n v="8"/>
    <d v="2023-05-16T00:00:00"/>
    <d v="2008-02-12T00:00:00"/>
    <n v="16.084931506849315"/>
    <n v="193.01917808219179"/>
    <x v="1"/>
  </r>
  <r>
    <x v="20"/>
    <x v="2"/>
    <x v="2"/>
    <n v="9"/>
    <d v="2023-05-16T00:00:00"/>
    <d v="2019-01-30T00:00:00"/>
    <n v="5.1123287671232873"/>
    <n v="61.347945205479448"/>
    <x v="1"/>
  </r>
  <r>
    <x v="21"/>
    <x v="3"/>
    <x v="3"/>
    <n v="6"/>
    <d v="2023-05-16T00:00:00"/>
    <d v="2023-02-08T00:00:00"/>
    <n v="1.0849315068493151"/>
    <n v="13.019178082191781"/>
    <x v="1"/>
  </r>
  <r>
    <x v="22"/>
    <x v="1"/>
    <x v="1"/>
    <n v="8"/>
    <d v="2023-05-16T00:00:00"/>
    <d v="2005-08-17T00:00:00"/>
    <n v="18.575342465753426"/>
    <n v="222.90410958904113"/>
    <x v="1"/>
  </r>
  <r>
    <x v="23"/>
    <x v="1"/>
    <x v="1"/>
    <n v="10"/>
    <d v="2023-05-16T00:00:00"/>
    <d v="2021-08-12T00:00:00"/>
    <n v="2.5780821917808221"/>
    <n v="30.936986301369863"/>
    <x v="1"/>
  </r>
  <r>
    <x v="24"/>
    <x v="2"/>
    <x v="2"/>
    <n v="7"/>
    <d v="2023-05-16T00:00:00"/>
    <d v="2023-02-04T00:00:00"/>
    <n v="1.095890410958904"/>
    <n v="13.150684931506849"/>
    <x v="1"/>
  </r>
  <r>
    <x v="25"/>
    <x v="3"/>
    <x v="3"/>
    <n v="10"/>
    <d v="2023-05-16T00:00:00"/>
    <d v="2012-07-04T00:00:00"/>
    <n v="11.69041095890411"/>
    <n v="140.28493150684932"/>
    <x v="1"/>
  </r>
  <r>
    <x v="0"/>
    <x v="0"/>
    <x v="0"/>
    <n v="10"/>
    <d v="2023-05-17T00:00:00"/>
    <d v="2023-04-16T00:00:00"/>
    <n v="0.90136986301369859"/>
    <n v="10.816438356164383"/>
    <x v="0"/>
  </r>
  <r>
    <x v="1"/>
    <x v="1"/>
    <x v="1"/>
    <n v="9"/>
    <d v="2023-05-17T00:00:00"/>
    <d v="2023-02-22T00:00:00"/>
    <n v="1.0465753424657533"/>
    <n v="12.55890410958904"/>
    <x v="1"/>
  </r>
  <r>
    <x v="2"/>
    <x v="2"/>
    <x v="2"/>
    <n v="8"/>
    <d v="2023-05-17T00:00:00"/>
    <d v="2021-08-11T00:00:00"/>
    <n v="2.580821917808219"/>
    <n v="30.969863013698628"/>
    <x v="1"/>
  </r>
  <r>
    <x v="3"/>
    <x v="3"/>
    <x v="3"/>
    <n v="9"/>
    <d v="2023-05-17T00:00:00"/>
    <d v="2014-11-21T00:00:00"/>
    <n v="9.3068493150684937"/>
    <n v="111.68219178082192"/>
    <x v="1"/>
  </r>
  <r>
    <x v="4"/>
    <x v="2"/>
    <x v="4"/>
    <n v="9"/>
    <d v="2023-05-17T00:00:00"/>
    <d v="2008-10-11T00:00:00"/>
    <n v="15.421917808219177"/>
    <n v="185.06301369863013"/>
    <x v="1"/>
  </r>
  <r>
    <x v="5"/>
    <x v="0"/>
    <x v="0"/>
    <n v="10"/>
    <d v="2023-05-17T00:00:00"/>
    <d v="2023-01-30T00:00:00"/>
    <n v="1.1095890410958904"/>
    <n v="13.315068493150685"/>
    <x v="1"/>
  </r>
  <r>
    <x v="6"/>
    <x v="1"/>
    <x v="1"/>
    <n v="9"/>
    <d v="2023-05-17T00:00:00"/>
    <d v="2015-06-06T00:00:00"/>
    <n v="8.7671232876712324"/>
    <n v="105.20547945205479"/>
    <x v="1"/>
  </r>
  <r>
    <x v="7"/>
    <x v="2"/>
    <x v="2"/>
    <n v="10"/>
    <d v="2023-05-17T00:00:00"/>
    <d v="2003-06-12T00:00:00"/>
    <n v="20.758904109589039"/>
    <n v="249.10684931506847"/>
    <x v="1"/>
  </r>
  <r>
    <x v="8"/>
    <x v="3"/>
    <x v="3"/>
    <n v="7"/>
    <d v="2023-05-17T00:00:00"/>
    <d v="2020-10-28T00:00:00"/>
    <n v="3.3671232876712329"/>
    <n v="40.405479452054792"/>
    <x v="1"/>
  </r>
  <r>
    <x v="9"/>
    <x v="0"/>
    <x v="0"/>
    <n v="8"/>
    <d v="2023-05-17T00:00:00"/>
    <d v="2023-02-20T00:00:00"/>
    <n v="1.0520547945205478"/>
    <n v="12.624657534246573"/>
    <x v="1"/>
  </r>
  <r>
    <x v="10"/>
    <x v="0"/>
    <x v="0"/>
    <n v="7"/>
    <d v="2023-05-17T00:00:00"/>
    <d v="2003-07-04T00:00:00"/>
    <n v="20.698630136986303"/>
    <n v="248.38356164383563"/>
    <x v="1"/>
  </r>
  <r>
    <x v="11"/>
    <x v="1"/>
    <x v="1"/>
    <n v="9"/>
    <d v="2023-05-17T00:00:00"/>
    <d v="2010-10-06T00:00:00"/>
    <n v="13.435616438356165"/>
    <n v="161.22739726027399"/>
    <x v="1"/>
  </r>
  <r>
    <x v="12"/>
    <x v="3"/>
    <x v="3"/>
    <n v="10"/>
    <d v="2023-05-17T00:00:00"/>
    <d v="2013-01-15T00:00:00"/>
    <n v="11.156164383561643"/>
    <n v="133.87397260273971"/>
    <x v="1"/>
  </r>
  <r>
    <x v="13"/>
    <x v="2"/>
    <x v="4"/>
    <n v="10"/>
    <d v="2023-05-17T00:00:00"/>
    <d v="2007-01-10T00:00:00"/>
    <n v="17.175342465753424"/>
    <n v="206.10410958904109"/>
    <x v="1"/>
  </r>
  <r>
    <x v="14"/>
    <x v="1"/>
    <x v="1"/>
    <n v="7"/>
    <d v="2023-05-17T00:00:00"/>
    <d v="2015-05-21T00:00:00"/>
    <n v="8.8109589041095884"/>
    <n v="105.73150684931505"/>
    <x v="1"/>
  </r>
  <r>
    <x v="15"/>
    <x v="1"/>
    <x v="1"/>
    <n v="8"/>
    <d v="2023-05-17T00:00:00"/>
    <d v="2023-03-04T00:00:00"/>
    <n v="1.0191780821917809"/>
    <n v="12.230136986301371"/>
    <x v="1"/>
  </r>
  <r>
    <x v="16"/>
    <x v="3"/>
    <x v="3"/>
    <n v="9"/>
    <d v="2023-05-17T00:00:00"/>
    <d v="2020-11-17T00:00:00"/>
    <n v="3.3123287671232875"/>
    <n v="39.747945205479454"/>
    <x v="1"/>
  </r>
  <r>
    <x v="17"/>
    <x v="2"/>
    <x v="4"/>
    <n v="7"/>
    <d v="2023-05-17T00:00:00"/>
    <d v="2001-10-01T00:00:00"/>
    <n v="22.454794520547946"/>
    <n v="269.45753424657534"/>
    <x v="1"/>
  </r>
  <r>
    <x v="18"/>
    <x v="0"/>
    <x v="0"/>
    <n v="7"/>
    <d v="2023-05-17T00:00:00"/>
    <d v="2022-10-07T00:00:00"/>
    <n v="1.4246575342465753"/>
    <n v="17.095890410958901"/>
    <x v="1"/>
  </r>
  <r>
    <x v="19"/>
    <x v="1"/>
    <x v="1"/>
    <n v="9"/>
    <d v="2023-05-17T00:00:00"/>
    <d v="2008-02-12T00:00:00"/>
    <n v="16.084931506849315"/>
    <n v="193.01917808219179"/>
    <x v="1"/>
  </r>
  <r>
    <x v="20"/>
    <x v="2"/>
    <x v="2"/>
    <n v="7"/>
    <d v="2023-05-17T00:00:00"/>
    <d v="2019-01-30T00:00:00"/>
    <n v="5.1123287671232873"/>
    <n v="61.347945205479448"/>
    <x v="1"/>
  </r>
  <r>
    <x v="21"/>
    <x v="3"/>
    <x v="3"/>
    <n v="10"/>
    <d v="2023-05-17T00:00:00"/>
    <d v="2023-02-08T00:00:00"/>
    <n v="1.0849315068493151"/>
    <n v="13.019178082191781"/>
    <x v="1"/>
  </r>
  <r>
    <x v="22"/>
    <x v="1"/>
    <x v="1"/>
    <n v="10"/>
    <d v="2023-05-17T00:00:00"/>
    <d v="2005-08-17T00:00:00"/>
    <n v="18.575342465753426"/>
    <n v="222.90410958904113"/>
    <x v="1"/>
  </r>
  <r>
    <x v="23"/>
    <x v="1"/>
    <x v="1"/>
    <n v="9"/>
    <d v="2023-05-17T00:00:00"/>
    <d v="2021-08-12T00:00:00"/>
    <n v="2.5780821917808221"/>
    <n v="30.936986301369863"/>
    <x v="1"/>
  </r>
  <r>
    <x v="24"/>
    <x v="2"/>
    <x v="2"/>
    <n v="8"/>
    <d v="2023-05-17T00:00:00"/>
    <d v="2023-02-04T00:00:00"/>
    <n v="1.095890410958904"/>
    <n v="13.150684931506849"/>
    <x v="1"/>
  </r>
  <r>
    <x v="25"/>
    <x v="3"/>
    <x v="3"/>
    <n v="8"/>
    <d v="2023-05-17T00:00:00"/>
    <d v="2012-07-04T00:00:00"/>
    <n v="11.69041095890411"/>
    <n v="140.28493150684932"/>
    <x v="1"/>
  </r>
  <r>
    <x v="0"/>
    <x v="0"/>
    <x v="0"/>
    <n v="9"/>
    <d v="2023-05-18T00:00:00"/>
    <d v="2023-04-16T00:00:00"/>
    <n v="0.90136986301369859"/>
    <n v="10.816438356164383"/>
    <x v="0"/>
  </r>
  <r>
    <x v="1"/>
    <x v="1"/>
    <x v="1"/>
    <n v="10"/>
    <d v="2023-05-18T00:00:00"/>
    <d v="2023-02-22T00:00:00"/>
    <n v="1.0465753424657533"/>
    <n v="12.55890410958904"/>
    <x v="1"/>
  </r>
  <r>
    <x v="2"/>
    <x v="2"/>
    <x v="2"/>
    <n v="9"/>
    <d v="2023-05-18T00:00:00"/>
    <d v="2021-08-11T00:00:00"/>
    <n v="2.580821917808219"/>
    <n v="30.969863013698628"/>
    <x v="1"/>
  </r>
  <r>
    <x v="3"/>
    <x v="3"/>
    <x v="3"/>
    <n v="9"/>
    <d v="2023-05-18T00:00:00"/>
    <d v="2014-11-21T00:00:00"/>
    <n v="9.3068493150684937"/>
    <n v="111.68219178082192"/>
    <x v="1"/>
  </r>
  <r>
    <x v="4"/>
    <x v="2"/>
    <x v="4"/>
    <n v="10"/>
    <d v="2023-05-18T00:00:00"/>
    <d v="2008-10-11T00:00:00"/>
    <n v="15.421917808219177"/>
    <n v="185.06301369863013"/>
    <x v="1"/>
  </r>
  <r>
    <x v="5"/>
    <x v="0"/>
    <x v="0"/>
    <n v="8"/>
    <d v="2023-05-18T00:00:00"/>
    <d v="2023-01-30T00:00:00"/>
    <n v="1.1095890410958904"/>
    <n v="13.315068493150685"/>
    <x v="1"/>
  </r>
  <r>
    <x v="6"/>
    <x v="1"/>
    <x v="1"/>
    <n v="9"/>
    <d v="2023-05-18T00:00:00"/>
    <d v="2015-06-06T00:00:00"/>
    <n v="8.7671232876712324"/>
    <n v="105.20547945205479"/>
    <x v="1"/>
  </r>
  <r>
    <x v="7"/>
    <x v="2"/>
    <x v="2"/>
    <n v="8"/>
    <d v="2023-05-18T00:00:00"/>
    <d v="2003-06-12T00:00:00"/>
    <n v="20.758904109589039"/>
    <n v="249.10684931506847"/>
    <x v="1"/>
  </r>
  <r>
    <x v="8"/>
    <x v="3"/>
    <x v="3"/>
    <n v="7"/>
    <d v="2023-05-18T00:00:00"/>
    <d v="2020-10-28T00:00:00"/>
    <n v="3.3671232876712329"/>
    <n v="40.405479452054792"/>
    <x v="1"/>
  </r>
  <r>
    <x v="9"/>
    <x v="0"/>
    <x v="0"/>
    <n v="7"/>
    <d v="2023-05-18T00:00:00"/>
    <d v="2023-02-20T00:00:00"/>
    <n v="1.0520547945205478"/>
    <n v="12.624657534246573"/>
    <x v="1"/>
  </r>
  <r>
    <x v="10"/>
    <x v="0"/>
    <x v="0"/>
    <n v="10"/>
    <d v="2023-05-18T00:00:00"/>
    <d v="2003-07-04T00:00:00"/>
    <n v="20.698630136986303"/>
    <n v="248.38356164383563"/>
    <x v="1"/>
  </r>
  <r>
    <x v="11"/>
    <x v="1"/>
    <x v="1"/>
    <n v="7"/>
    <d v="2023-05-18T00:00:00"/>
    <d v="2010-10-06T00:00:00"/>
    <n v="13.435616438356165"/>
    <n v="161.22739726027399"/>
    <x v="1"/>
  </r>
  <r>
    <x v="12"/>
    <x v="3"/>
    <x v="3"/>
    <n v="8"/>
    <d v="2023-05-18T00:00:00"/>
    <d v="2013-01-15T00:00:00"/>
    <n v="11.156164383561643"/>
    <n v="133.87397260273971"/>
    <x v="1"/>
  </r>
  <r>
    <x v="13"/>
    <x v="2"/>
    <x v="4"/>
    <n v="7"/>
    <d v="2023-05-18T00:00:00"/>
    <d v="2007-01-10T00:00:00"/>
    <n v="17.175342465753424"/>
    <n v="206.10410958904109"/>
    <x v="1"/>
  </r>
  <r>
    <x v="14"/>
    <x v="1"/>
    <x v="1"/>
    <n v="7"/>
    <d v="2023-05-18T00:00:00"/>
    <d v="2015-05-21T00:00:00"/>
    <n v="8.8109589041095884"/>
    <n v="105.73150684931505"/>
    <x v="1"/>
  </r>
  <r>
    <x v="15"/>
    <x v="1"/>
    <x v="1"/>
    <n v="10"/>
    <d v="2023-05-18T00:00:00"/>
    <d v="2023-03-04T00:00:00"/>
    <n v="1.0191780821917809"/>
    <n v="12.230136986301371"/>
    <x v="1"/>
  </r>
  <r>
    <x v="16"/>
    <x v="3"/>
    <x v="3"/>
    <n v="8"/>
    <d v="2023-05-18T00:00:00"/>
    <d v="2020-11-17T00:00:00"/>
    <n v="3.3123287671232875"/>
    <n v="39.747945205479454"/>
    <x v="1"/>
  </r>
  <r>
    <x v="17"/>
    <x v="2"/>
    <x v="4"/>
    <n v="10"/>
    <d v="2023-05-18T00:00:00"/>
    <d v="2001-10-01T00:00:00"/>
    <n v="22.454794520547946"/>
    <n v="269.45753424657534"/>
    <x v="1"/>
  </r>
  <r>
    <x v="18"/>
    <x v="0"/>
    <x v="0"/>
    <n v="8"/>
    <d v="2023-05-18T00:00:00"/>
    <d v="2022-10-07T00:00:00"/>
    <n v="1.4246575342465753"/>
    <n v="17.095890410958901"/>
    <x v="1"/>
  </r>
  <r>
    <x v="19"/>
    <x v="1"/>
    <x v="1"/>
    <n v="9"/>
    <d v="2023-05-18T00:00:00"/>
    <d v="2008-02-12T00:00:00"/>
    <n v="16.084931506849315"/>
    <n v="193.01917808219179"/>
    <x v="1"/>
  </r>
  <r>
    <x v="20"/>
    <x v="2"/>
    <x v="2"/>
    <n v="9"/>
    <d v="2023-05-18T00:00:00"/>
    <d v="2019-01-30T00:00:00"/>
    <n v="5.1123287671232873"/>
    <n v="61.347945205479448"/>
    <x v="1"/>
  </r>
  <r>
    <x v="21"/>
    <x v="3"/>
    <x v="3"/>
    <n v="8"/>
    <d v="2023-05-18T00:00:00"/>
    <d v="2023-02-08T00:00:00"/>
    <n v="1.0849315068493151"/>
    <n v="13.019178082191781"/>
    <x v="1"/>
  </r>
  <r>
    <x v="22"/>
    <x v="1"/>
    <x v="1"/>
    <n v="8"/>
    <d v="2023-05-18T00:00:00"/>
    <d v="2005-08-17T00:00:00"/>
    <n v="18.575342465753426"/>
    <n v="222.90410958904113"/>
    <x v="1"/>
  </r>
  <r>
    <x v="23"/>
    <x v="1"/>
    <x v="1"/>
    <n v="8"/>
    <d v="2023-05-18T00:00:00"/>
    <d v="2021-08-12T00:00:00"/>
    <n v="2.5780821917808221"/>
    <n v="30.936986301369863"/>
    <x v="1"/>
  </r>
  <r>
    <x v="24"/>
    <x v="2"/>
    <x v="2"/>
    <n v="7"/>
    <d v="2023-05-18T00:00:00"/>
    <d v="2023-02-04T00:00:00"/>
    <n v="1.095890410958904"/>
    <n v="13.150684931506849"/>
    <x v="1"/>
  </r>
  <r>
    <x v="25"/>
    <x v="3"/>
    <x v="3"/>
    <n v="10"/>
    <d v="2023-05-18T00:00:00"/>
    <d v="2012-07-04T00:00:00"/>
    <n v="11.69041095890411"/>
    <n v="140.28493150684932"/>
    <x v="1"/>
  </r>
  <r>
    <x v="0"/>
    <x v="0"/>
    <x v="0"/>
    <n v="10"/>
    <d v="2023-05-19T00:00:00"/>
    <d v="2023-04-16T00:00:00"/>
    <n v="0.90136986301369859"/>
    <n v="10.816438356164383"/>
    <x v="0"/>
  </r>
  <r>
    <x v="1"/>
    <x v="1"/>
    <x v="1"/>
    <n v="10"/>
    <d v="2023-05-19T00:00:00"/>
    <d v="2023-02-22T00:00:00"/>
    <n v="1.0465753424657533"/>
    <n v="12.55890410958904"/>
    <x v="1"/>
  </r>
  <r>
    <x v="2"/>
    <x v="2"/>
    <x v="2"/>
    <n v="7"/>
    <d v="2023-05-19T00:00:00"/>
    <d v="2021-08-11T00:00:00"/>
    <n v="2.580821917808219"/>
    <n v="30.969863013698628"/>
    <x v="1"/>
  </r>
  <r>
    <x v="3"/>
    <x v="3"/>
    <x v="3"/>
    <n v="7"/>
    <d v="2023-05-19T00:00:00"/>
    <d v="2014-11-21T00:00:00"/>
    <n v="9.3068493150684937"/>
    <n v="111.68219178082192"/>
    <x v="1"/>
  </r>
  <r>
    <x v="4"/>
    <x v="2"/>
    <x v="4"/>
    <n v="7"/>
    <d v="2023-05-19T00:00:00"/>
    <d v="2008-10-11T00:00:00"/>
    <n v="15.421917808219177"/>
    <n v="185.06301369863013"/>
    <x v="1"/>
  </r>
  <r>
    <x v="5"/>
    <x v="0"/>
    <x v="0"/>
    <n v="8"/>
    <d v="2023-05-19T00:00:00"/>
    <d v="2023-01-30T00:00:00"/>
    <n v="1.1095890410958904"/>
    <n v="13.315068493150685"/>
    <x v="1"/>
  </r>
  <r>
    <x v="6"/>
    <x v="1"/>
    <x v="1"/>
    <n v="7"/>
    <d v="2023-05-19T00:00:00"/>
    <d v="2015-06-06T00:00:00"/>
    <n v="8.7671232876712324"/>
    <n v="105.20547945205479"/>
    <x v="1"/>
  </r>
  <r>
    <x v="7"/>
    <x v="2"/>
    <x v="2"/>
    <n v="9"/>
    <d v="2023-05-19T00:00:00"/>
    <d v="2003-06-12T00:00:00"/>
    <n v="20.758904109589039"/>
    <n v="249.10684931506847"/>
    <x v="1"/>
  </r>
  <r>
    <x v="8"/>
    <x v="3"/>
    <x v="3"/>
    <n v="10"/>
    <d v="2023-05-19T00:00:00"/>
    <d v="2020-10-28T00:00:00"/>
    <n v="3.3671232876712329"/>
    <n v="40.405479452054792"/>
    <x v="1"/>
  </r>
  <r>
    <x v="9"/>
    <x v="0"/>
    <x v="0"/>
    <n v="9"/>
    <d v="2023-05-19T00:00:00"/>
    <d v="2023-02-20T00:00:00"/>
    <n v="1.0520547945205478"/>
    <n v="12.624657534246573"/>
    <x v="1"/>
  </r>
  <r>
    <x v="10"/>
    <x v="0"/>
    <x v="0"/>
    <n v="8"/>
    <d v="2023-05-19T00:00:00"/>
    <d v="2003-07-04T00:00:00"/>
    <n v="20.698630136986303"/>
    <n v="248.38356164383563"/>
    <x v="1"/>
  </r>
  <r>
    <x v="11"/>
    <x v="1"/>
    <x v="1"/>
    <n v="7"/>
    <d v="2023-05-19T00:00:00"/>
    <d v="2010-10-06T00:00:00"/>
    <n v="13.435616438356165"/>
    <n v="161.22739726027399"/>
    <x v="1"/>
  </r>
  <r>
    <x v="12"/>
    <x v="3"/>
    <x v="3"/>
    <n v="8"/>
    <d v="2023-05-19T00:00:00"/>
    <d v="2013-01-15T00:00:00"/>
    <n v="11.156164383561643"/>
    <n v="133.87397260273971"/>
    <x v="1"/>
  </r>
  <r>
    <x v="13"/>
    <x v="2"/>
    <x v="4"/>
    <n v="9"/>
    <d v="2023-05-19T00:00:00"/>
    <d v="2007-01-10T00:00:00"/>
    <n v="17.175342465753424"/>
    <n v="206.10410958904109"/>
    <x v="1"/>
  </r>
  <r>
    <x v="14"/>
    <x v="1"/>
    <x v="1"/>
    <n v="8"/>
    <d v="2023-05-19T00:00:00"/>
    <d v="2015-05-21T00:00:00"/>
    <n v="8.8109589041095884"/>
    <n v="105.73150684931505"/>
    <x v="1"/>
  </r>
  <r>
    <x v="15"/>
    <x v="1"/>
    <x v="1"/>
    <n v="9"/>
    <d v="2023-05-19T00:00:00"/>
    <d v="2023-03-04T00:00:00"/>
    <n v="1.0191780821917809"/>
    <n v="12.230136986301371"/>
    <x v="1"/>
  </r>
  <r>
    <x v="16"/>
    <x v="3"/>
    <x v="3"/>
    <n v="8"/>
    <d v="2023-05-19T00:00:00"/>
    <d v="2020-11-17T00:00:00"/>
    <n v="3.3123287671232875"/>
    <n v="39.747945205479454"/>
    <x v="1"/>
  </r>
  <r>
    <x v="17"/>
    <x v="2"/>
    <x v="4"/>
    <n v="7"/>
    <d v="2023-05-19T00:00:00"/>
    <d v="2001-10-01T00:00:00"/>
    <n v="22.454794520547946"/>
    <n v="269.45753424657534"/>
    <x v="1"/>
  </r>
  <r>
    <x v="18"/>
    <x v="0"/>
    <x v="0"/>
    <n v="9"/>
    <d v="2023-05-19T00:00:00"/>
    <d v="2022-10-07T00:00:00"/>
    <n v="1.4246575342465753"/>
    <n v="17.095890410958901"/>
    <x v="1"/>
  </r>
  <r>
    <x v="19"/>
    <x v="1"/>
    <x v="1"/>
    <n v="8"/>
    <d v="2023-05-19T00:00:00"/>
    <d v="2008-02-12T00:00:00"/>
    <n v="16.084931506849315"/>
    <n v="193.01917808219179"/>
    <x v="1"/>
  </r>
  <r>
    <x v="20"/>
    <x v="2"/>
    <x v="2"/>
    <n v="7"/>
    <d v="2023-05-19T00:00:00"/>
    <d v="2019-01-30T00:00:00"/>
    <n v="5.1123287671232873"/>
    <n v="61.347945205479448"/>
    <x v="1"/>
  </r>
  <r>
    <x v="21"/>
    <x v="3"/>
    <x v="3"/>
    <n v="7"/>
    <d v="2023-05-19T00:00:00"/>
    <d v="2023-02-08T00:00:00"/>
    <n v="1.0849315068493151"/>
    <n v="13.019178082191781"/>
    <x v="1"/>
  </r>
  <r>
    <x v="22"/>
    <x v="1"/>
    <x v="1"/>
    <n v="8"/>
    <d v="2023-05-19T00:00:00"/>
    <d v="2005-08-17T00:00:00"/>
    <n v="18.575342465753426"/>
    <n v="222.90410958904113"/>
    <x v="1"/>
  </r>
  <r>
    <x v="23"/>
    <x v="1"/>
    <x v="1"/>
    <n v="7"/>
    <d v="2023-05-19T00:00:00"/>
    <d v="2021-08-12T00:00:00"/>
    <n v="2.5780821917808221"/>
    <n v="30.936986301369863"/>
    <x v="1"/>
  </r>
  <r>
    <x v="24"/>
    <x v="2"/>
    <x v="2"/>
    <n v="8"/>
    <d v="2023-05-19T00:00:00"/>
    <d v="2023-02-04T00:00:00"/>
    <n v="1.095890410958904"/>
    <n v="13.150684931506849"/>
    <x v="1"/>
  </r>
  <r>
    <x v="25"/>
    <x v="3"/>
    <x v="3"/>
    <n v="8"/>
    <d v="2023-05-19T00:00:00"/>
    <d v="2012-07-04T00:00:00"/>
    <n v="11.69041095890411"/>
    <n v="140.28493150684932"/>
    <x v="1"/>
  </r>
  <r>
    <x v="0"/>
    <x v="0"/>
    <x v="0"/>
    <n v="8"/>
    <d v="2023-05-20T00:00:00"/>
    <d v="2023-04-16T00:00:00"/>
    <n v="0.90136986301369859"/>
    <n v="10.816438356164383"/>
    <x v="0"/>
  </r>
  <r>
    <x v="1"/>
    <x v="1"/>
    <x v="1"/>
    <n v="7"/>
    <d v="2023-05-20T00:00:00"/>
    <d v="2023-02-22T00:00:00"/>
    <n v="1.0465753424657533"/>
    <n v="12.55890410958904"/>
    <x v="1"/>
  </r>
  <r>
    <x v="2"/>
    <x v="2"/>
    <x v="2"/>
    <n v="8"/>
    <d v="2023-05-20T00:00:00"/>
    <d v="2021-08-11T00:00:00"/>
    <n v="2.580821917808219"/>
    <n v="30.969863013698628"/>
    <x v="1"/>
  </r>
  <r>
    <x v="3"/>
    <x v="3"/>
    <x v="3"/>
    <n v="8"/>
    <d v="2023-05-20T00:00:00"/>
    <d v="2014-11-21T00:00:00"/>
    <n v="9.3068493150684937"/>
    <n v="111.68219178082192"/>
    <x v="1"/>
  </r>
  <r>
    <x v="4"/>
    <x v="2"/>
    <x v="4"/>
    <n v="8"/>
    <d v="2023-05-20T00:00:00"/>
    <d v="2008-10-11T00:00:00"/>
    <n v="15.421917808219177"/>
    <n v="185.06301369863013"/>
    <x v="1"/>
  </r>
  <r>
    <x v="5"/>
    <x v="0"/>
    <x v="0"/>
    <n v="8"/>
    <d v="2023-05-20T00:00:00"/>
    <d v="2023-01-30T00:00:00"/>
    <n v="1.1095890410958904"/>
    <n v="13.315068493150685"/>
    <x v="1"/>
  </r>
  <r>
    <x v="6"/>
    <x v="1"/>
    <x v="1"/>
    <n v="8"/>
    <d v="2023-05-20T00:00:00"/>
    <d v="2015-06-06T00:00:00"/>
    <n v="8.7671232876712324"/>
    <n v="105.20547945205479"/>
    <x v="1"/>
  </r>
  <r>
    <x v="7"/>
    <x v="2"/>
    <x v="2"/>
    <n v="7"/>
    <d v="2023-05-20T00:00:00"/>
    <d v="2003-06-12T00:00:00"/>
    <n v="20.758904109589039"/>
    <n v="249.10684931506847"/>
    <x v="1"/>
  </r>
  <r>
    <x v="8"/>
    <x v="3"/>
    <x v="3"/>
    <n v="10"/>
    <d v="2023-05-20T00:00:00"/>
    <d v="2020-10-28T00:00:00"/>
    <n v="3.3671232876712329"/>
    <n v="40.405479452054792"/>
    <x v="1"/>
  </r>
  <r>
    <x v="9"/>
    <x v="0"/>
    <x v="0"/>
    <n v="8"/>
    <d v="2023-05-20T00:00:00"/>
    <d v="2023-02-20T00:00:00"/>
    <n v="1.0520547945205478"/>
    <n v="12.624657534246573"/>
    <x v="1"/>
  </r>
  <r>
    <x v="10"/>
    <x v="0"/>
    <x v="0"/>
    <n v="10"/>
    <d v="2023-05-20T00:00:00"/>
    <d v="2003-07-04T00:00:00"/>
    <n v="20.698630136986303"/>
    <n v="248.38356164383563"/>
    <x v="1"/>
  </r>
  <r>
    <x v="11"/>
    <x v="1"/>
    <x v="1"/>
    <n v="10"/>
    <d v="2023-05-20T00:00:00"/>
    <d v="2010-10-06T00:00:00"/>
    <n v="13.435616438356165"/>
    <n v="161.22739726027399"/>
    <x v="1"/>
  </r>
  <r>
    <x v="12"/>
    <x v="3"/>
    <x v="3"/>
    <n v="9"/>
    <d v="2023-05-20T00:00:00"/>
    <d v="2013-01-15T00:00:00"/>
    <n v="11.156164383561643"/>
    <n v="133.87397260273971"/>
    <x v="1"/>
  </r>
  <r>
    <x v="13"/>
    <x v="2"/>
    <x v="4"/>
    <n v="7"/>
    <d v="2023-05-20T00:00:00"/>
    <d v="2007-01-10T00:00:00"/>
    <n v="17.175342465753424"/>
    <n v="206.10410958904109"/>
    <x v="1"/>
  </r>
  <r>
    <x v="14"/>
    <x v="1"/>
    <x v="1"/>
    <n v="7"/>
    <d v="2023-05-20T00:00:00"/>
    <d v="2015-05-21T00:00:00"/>
    <n v="8.8109589041095884"/>
    <n v="105.73150684931505"/>
    <x v="1"/>
  </r>
  <r>
    <x v="15"/>
    <x v="1"/>
    <x v="1"/>
    <n v="10"/>
    <d v="2023-05-20T00:00:00"/>
    <d v="2023-03-04T00:00:00"/>
    <n v="1.0191780821917809"/>
    <n v="12.230136986301371"/>
    <x v="1"/>
  </r>
  <r>
    <x v="16"/>
    <x v="3"/>
    <x v="3"/>
    <n v="10"/>
    <d v="2023-05-20T00:00:00"/>
    <d v="2020-11-17T00:00:00"/>
    <n v="3.3123287671232875"/>
    <n v="39.747945205479454"/>
    <x v="1"/>
  </r>
  <r>
    <x v="17"/>
    <x v="2"/>
    <x v="4"/>
    <n v="8"/>
    <d v="2023-05-20T00:00:00"/>
    <d v="2001-10-01T00:00:00"/>
    <n v="22.454794520547946"/>
    <n v="269.45753424657534"/>
    <x v="1"/>
  </r>
  <r>
    <x v="18"/>
    <x v="0"/>
    <x v="0"/>
    <n v="7"/>
    <d v="2023-05-20T00:00:00"/>
    <d v="2022-10-07T00:00:00"/>
    <n v="1.4246575342465753"/>
    <n v="17.095890410958901"/>
    <x v="1"/>
  </r>
  <r>
    <x v="19"/>
    <x v="1"/>
    <x v="1"/>
    <n v="9"/>
    <d v="2023-05-20T00:00:00"/>
    <d v="2008-02-12T00:00:00"/>
    <n v="16.084931506849315"/>
    <n v="193.01917808219179"/>
    <x v="1"/>
  </r>
  <r>
    <x v="20"/>
    <x v="2"/>
    <x v="2"/>
    <n v="9"/>
    <d v="2023-05-20T00:00:00"/>
    <d v="2019-01-30T00:00:00"/>
    <n v="5.1123287671232873"/>
    <n v="61.347945205479448"/>
    <x v="1"/>
  </r>
  <r>
    <x v="21"/>
    <x v="3"/>
    <x v="3"/>
    <n v="10"/>
    <d v="2023-05-20T00:00:00"/>
    <d v="2023-02-08T00:00:00"/>
    <n v="1.0849315068493151"/>
    <n v="13.019178082191781"/>
    <x v="1"/>
  </r>
  <r>
    <x v="22"/>
    <x v="1"/>
    <x v="1"/>
    <n v="8"/>
    <d v="2023-05-20T00:00:00"/>
    <d v="2005-08-17T00:00:00"/>
    <n v="18.575342465753426"/>
    <n v="222.90410958904113"/>
    <x v="1"/>
  </r>
  <r>
    <x v="23"/>
    <x v="1"/>
    <x v="1"/>
    <n v="8"/>
    <d v="2023-05-20T00:00:00"/>
    <d v="2021-08-12T00:00:00"/>
    <n v="2.5780821917808221"/>
    <n v="30.936986301369863"/>
    <x v="1"/>
  </r>
  <r>
    <x v="24"/>
    <x v="2"/>
    <x v="2"/>
    <n v="10"/>
    <d v="2023-05-20T00:00:00"/>
    <d v="2023-02-04T00:00:00"/>
    <n v="1.095890410958904"/>
    <n v="13.150684931506849"/>
    <x v="1"/>
  </r>
  <r>
    <x v="25"/>
    <x v="3"/>
    <x v="3"/>
    <n v="10"/>
    <d v="2023-05-20T00:00:00"/>
    <d v="2012-07-04T00:00:00"/>
    <n v="11.69041095890411"/>
    <n v="140.28493150684932"/>
    <x v="1"/>
  </r>
  <r>
    <x v="0"/>
    <x v="0"/>
    <x v="0"/>
    <n v="8"/>
    <d v="2023-05-21T00:00:00"/>
    <d v="2023-04-16T00:00:00"/>
    <n v="0.90136986301369859"/>
    <n v="10.816438356164383"/>
    <x v="0"/>
  </r>
  <r>
    <x v="1"/>
    <x v="1"/>
    <x v="1"/>
    <n v="8"/>
    <d v="2023-05-21T00:00:00"/>
    <d v="2023-02-22T00:00:00"/>
    <n v="1.0465753424657533"/>
    <n v="12.55890410958904"/>
    <x v="1"/>
  </r>
  <r>
    <x v="2"/>
    <x v="2"/>
    <x v="2"/>
    <n v="8"/>
    <d v="2023-05-21T00:00:00"/>
    <d v="2021-08-11T00:00:00"/>
    <n v="2.580821917808219"/>
    <n v="30.969863013698628"/>
    <x v="1"/>
  </r>
  <r>
    <x v="3"/>
    <x v="3"/>
    <x v="3"/>
    <n v="8"/>
    <d v="2023-05-21T00:00:00"/>
    <d v="2014-11-21T00:00:00"/>
    <n v="9.3068493150684937"/>
    <n v="111.68219178082192"/>
    <x v="1"/>
  </r>
  <r>
    <x v="4"/>
    <x v="2"/>
    <x v="4"/>
    <n v="9"/>
    <d v="2023-05-21T00:00:00"/>
    <d v="2008-10-11T00:00:00"/>
    <n v="15.421917808219177"/>
    <n v="185.06301369863013"/>
    <x v="1"/>
  </r>
  <r>
    <x v="5"/>
    <x v="0"/>
    <x v="0"/>
    <n v="9"/>
    <d v="2023-05-21T00:00:00"/>
    <d v="2023-01-30T00:00:00"/>
    <n v="1.1095890410958904"/>
    <n v="13.315068493150685"/>
    <x v="1"/>
  </r>
  <r>
    <x v="6"/>
    <x v="1"/>
    <x v="1"/>
    <n v="10"/>
    <d v="2023-05-21T00:00:00"/>
    <d v="2015-06-06T00:00:00"/>
    <n v="8.7671232876712324"/>
    <n v="105.20547945205479"/>
    <x v="1"/>
  </r>
  <r>
    <x v="7"/>
    <x v="2"/>
    <x v="2"/>
    <n v="8"/>
    <d v="2023-05-21T00:00:00"/>
    <d v="2003-06-12T00:00:00"/>
    <n v="20.758904109589039"/>
    <n v="249.10684931506847"/>
    <x v="1"/>
  </r>
  <r>
    <x v="8"/>
    <x v="3"/>
    <x v="3"/>
    <n v="9"/>
    <d v="2023-05-21T00:00:00"/>
    <d v="2020-10-28T00:00:00"/>
    <n v="3.3671232876712329"/>
    <n v="40.405479452054792"/>
    <x v="1"/>
  </r>
  <r>
    <x v="9"/>
    <x v="0"/>
    <x v="0"/>
    <n v="8"/>
    <d v="2023-05-21T00:00:00"/>
    <d v="2023-02-20T00:00:00"/>
    <n v="1.0520547945205478"/>
    <n v="12.624657534246573"/>
    <x v="1"/>
  </r>
  <r>
    <x v="10"/>
    <x v="0"/>
    <x v="0"/>
    <n v="8"/>
    <d v="2023-05-21T00:00:00"/>
    <d v="2003-07-04T00:00:00"/>
    <n v="20.698630136986303"/>
    <n v="248.38356164383563"/>
    <x v="1"/>
  </r>
  <r>
    <x v="11"/>
    <x v="1"/>
    <x v="1"/>
    <n v="8"/>
    <d v="2023-05-21T00:00:00"/>
    <d v="2010-10-06T00:00:00"/>
    <n v="13.435616438356165"/>
    <n v="161.22739726027399"/>
    <x v="1"/>
  </r>
  <r>
    <x v="12"/>
    <x v="3"/>
    <x v="3"/>
    <n v="9"/>
    <d v="2023-05-21T00:00:00"/>
    <d v="2013-01-15T00:00:00"/>
    <n v="11.156164383561643"/>
    <n v="133.87397260273971"/>
    <x v="1"/>
  </r>
  <r>
    <x v="13"/>
    <x v="2"/>
    <x v="4"/>
    <n v="10"/>
    <d v="2023-05-21T00:00:00"/>
    <d v="2007-01-10T00:00:00"/>
    <n v="17.175342465753424"/>
    <n v="206.10410958904109"/>
    <x v="1"/>
  </r>
  <r>
    <x v="14"/>
    <x v="1"/>
    <x v="1"/>
    <n v="9"/>
    <d v="2023-05-21T00:00:00"/>
    <d v="2015-05-21T00:00:00"/>
    <n v="8.8109589041095884"/>
    <n v="105.73150684931505"/>
    <x v="1"/>
  </r>
  <r>
    <x v="15"/>
    <x v="1"/>
    <x v="1"/>
    <n v="8"/>
    <d v="2023-05-21T00:00:00"/>
    <d v="2023-03-04T00:00:00"/>
    <n v="1.0191780821917809"/>
    <n v="12.230136986301371"/>
    <x v="1"/>
  </r>
  <r>
    <x v="16"/>
    <x v="3"/>
    <x v="3"/>
    <n v="9"/>
    <d v="2023-05-21T00:00:00"/>
    <d v="2020-11-17T00:00:00"/>
    <n v="3.3123287671232875"/>
    <n v="39.747945205479454"/>
    <x v="1"/>
  </r>
  <r>
    <x v="17"/>
    <x v="2"/>
    <x v="4"/>
    <n v="9"/>
    <d v="2023-05-21T00:00:00"/>
    <d v="2001-10-01T00:00:00"/>
    <n v="22.454794520547946"/>
    <n v="269.45753424657534"/>
    <x v="1"/>
  </r>
  <r>
    <x v="18"/>
    <x v="0"/>
    <x v="0"/>
    <n v="10"/>
    <d v="2023-05-21T00:00:00"/>
    <d v="2022-10-07T00:00:00"/>
    <n v="1.4246575342465753"/>
    <n v="17.095890410958901"/>
    <x v="1"/>
  </r>
  <r>
    <x v="19"/>
    <x v="1"/>
    <x v="1"/>
    <n v="9"/>
    <d v="2023-05-21T00:00:00"/>
    <d v="2008-02-12T00:00:00"/>
    <n v="16.084931506849315"/>
    <n v="193.01917808219179"/>
    <x v="1"/>
  </r>
  <r>
    <x v="20"/>
    <x v="2"/>
    <x v="2"/>
    <n v="9"/>
    <d v="2023-05-21T00:00:00"/>
    <d v="2019-01-30T00:00:00"/>
    <n v="5.1123287671232873"/>
    <n v="61.347945205479448"/>
    <x v="1"/>
  </r>
  <r>
    <x v="21"/>
    <x v="3"/>
    <x v="3"/>
    <n v="8"/>
    <d v="2023-05-21T00:00:00"/>
    <d v="2023-02-08T00:00:00"/>
    <n v="1.0849315068493151"/>
    <n v="13.019178082191781"/>
    <x v="1"/>
  </r>
  <r>
    <x v="22"/>
    <x v="1"/>
    <x v="1"/>
    <n v="10"/>
    <d v="2023-05-21T00:00:00"/>
    <d v="2005-08-17T00:00:00"/>
    <n v="18.575342465753426"/>
    <n v="222.90410958904113"/>
    <x v="1"/>
  </r>
  <r>
    <x v="23"/>
    <x v="1"/>
    <x v="1"/>
    <n v="9"/>
    <d v="2023-05-21T00:00:00"/>
    <d v="2021-08-12T00:00:00"/>
    <n v="2.5780821917808221"/>
    <n v="30.936986301369863"/>
    <x v="1"/>
  </r>
  <r>
    <x v="24"/>
    <x v="2"/>
    <x v="2"/>
    <n v="9"/>
    <d v="2023-05-21T00:00:00"/>
    <d v="2023-02-04T00:00:00"/>
    <n v="1.095890410958904"/>
    <n v="13.150684931506849"/>
    <x v="1"/>
  </r>
  <r>
    <x v="25"/>
    <x v="3"/>
    <x v="3"/>
    <n v="10"/>
    <d v="2023-05-21T00:00:00"/>
    <d v="2012-07-04T00:00:00"/>
    <n v="11.69041095890411"/>
    <n v="140.28493150684932"/>
    <x v="1"/>
  </r>
  <r>
    <x v="0"/>
    <x v="0"/>
    <x v="0"/>
    <n v="9"/>
    <d v="2023-05-22T00:00:00"/>
    <d v="2023-04-16T00:00:00"/>
    <n v="0.90136986301369859"/>
    <n v="10.816438356164383"/>
    <x v="0"/>
  </r>
  <r>
    <x v="1"/>
    <x v="1"/>
    <x v="1"/>
    <n v="9"/>
    <d v="2023-05-22T00:00:00"/>
    <d v="2023-02-22T00:00:00"/>
    <n v="1.0465753424657533"/>
    <n v="12.55890410958904"/>
    <x v="1"/>
  </r>
  <r>
    <x v="2"/>
    <x v="2"/>
    <x v="2"/>
    <n v="9"/>
    <d v="2023-05-22T00:00:00"/>
    <d v="2021-08-11T00:00:00"/>
    <n v="2.580821917808219"/>
    <n v="30.969863013698628"/>
    <x v="1"/>
  </r>
  <r>
    <x v="3"/>
    <x v="3"/>
    <x v="3"/>
    <n v="10"/>
    <d v="2023-05-22T00:00:00"/>
    <d v="2014-11-21T00:00:00"/>
    <n v="9.3068493150684937"/>
    <n v="111.68219178082192"/>
    <x v="1"/>
  </r>
  <r>
    <x v="4"/>
    <x v="2"/>
    <x v="4"/>
    <n v="9"/>
    <d v="2023-05-22T00:00:00"/>
    <d v="2008-10-11T00:00:00"/>
    <n v="15.421917808219177"/>
    <n v="185.06301369863013"/>
    <x v="1"/>
  </r>
  <r>
    <x v="5"/>
    <x v="0"/>
    <x v="0"/>
    <n v="8"/>
    <d v="2023-05-22T00:00:00"/>
    <d v="2023-01-30T00:00:00"/>
    <n v="1.1095890410958904"/>
    <n v="13.315068493150685"/>
    <x v="1"/>
  </r>
  <r>
    <x v="6"/>
    <x v="1"/>
    <x v="1"/>
    <n v="9"/>
    <d v="2023-05-22T00:00:00"/>
    <d v="2015-06-06T00:00:00"/>
    <n v="8.7671232876712324"/>
    <n v="105.20547945205479"/>
    <x v="1"/>
  </r>
  <r>
    <x v="7"/>
    <x v="2"/>
    <x v="2"/>
    <n v="10"/>
    <d v="2023-05-22T00:00:00"/>
    <d v="2003-06-12T00:00:00"/>
    <n v="20.758904109589039"/>
    <n v="249.10684931506847"/>
    <x v="1"/>
  </r>
  <r>
    <x v="8"/>
    <x v="3"/>
    <x v="3"/>
    <n v="7"/>
    <d v="2023-05-22T00:00:00"/>
    <d v="2020-10-28T00:00:00"/>
    <n v="3.3671232876712329"/>
    <n v="40.405479452054792"/>
    <x v="1"/>
  </r>
  <r>
    <x v="9"/>
    <x v="0"/>
    <x v="0"/>
    <n v="7"/>
    <d v="2023-05-22T00:00:00"/>
    <d v="2023-02-20T00:00:00"/>
    <n v="1.0520547945205478"/>
    <n v="12.624657534246573"/>
    <x v="1"/>
  </r>
  <r>
    <x v="10"/>
    <x v="0"/>
    <x v="0"/>
    <n v="10"/>
    <d v="2023-05-22T00:00:00"/>
    <d v="2003-07-04T00:00:00"/>
    <n v="20.698630136986303"/>
    <n v="248.38356164383563"/>
    <x v="1"/>
  </r>
  <r>
    <x v="11"/>
    <x v="1"/>
    <x v="1"/>
    <n v="9"/>
    <d v="2023-05-22T00:00:00"/>
    <d v="2010-10-06T00:00:00"/>
    <n v="13.435616438356165"/>
    <n v="161.22739726027399"/>
    <x v="1"/>
  </r>
  <r>
    <x v="12"/>
    <x v="3"/>
    <x v="3"/>
    <n v="8"/>
    <d v="2023-05-22T00:00:00"/>
    <d v="2013-01-15T00:00:00"/>
    <n v="11.156164383561643"/>
    <n v="133.87397260273971"/>
    <x v="1"/>
  </r>
  <r>
    <x v="13"/>
    <x v="2"/>
    <x v="4"/>
    <n v="7"/>
    <d v="2023-05-22T00:00:00"/>
    <d v="2007-01-10T00:00:00"/>
    <n v="17.175342465753424"/>
    <n v="206.10410958904109"/>
    <x v="1"/>
  </r>
  <r>
    <x v="14"/>
    <x v="1"/>
    <x v="1"/>
    <n v="10"/>
    <d v="2023-05-22T00:00:00"/>
    <d v="2015-05-21T00:00:00"/>
    <n v="8.8109589041095884"/>
    <n v="105.73150684931505"/>
    <x v="1"/>
  </r>
  <r>
    <x v="15"/>
    <x v="1"/>
    <x v="1"/>
    <n v="9"/>
    <d v="2023-05-22T00:00:00"/>
    <d v="2023-03-04T00:00:00"/>
    <n v="1.0191780821917809"/>
    <n v="12.230136986301371"/>
    <x v="1"/>
  </r>
  <r>
    <x v="16"/>
    <x v="3"/>
    <x v="3"/>
    <n v="7"/>
    <d v="2023-05-22T00:00:00"/>
    <d v="2020-11-17T00:00:00"/>
    <n v="3.3123287671232875"/>
    <n v="39.747945205479454"/>
    <x v="1"/>
  </r>
  <r>
    <x v="17"/>
    <x v="2"/>
    <x v="4"/>
    <n v="10"/>
    <d v="2023-05-22T00:00:00"/>
    <d v="2001-10-01T00:00:00"/>
    <n v="22.454794520547946"/>
    <n v="269.45753424657534"/>
    <x v="1"/>
  </r>
  <r>
    <x v="18"/>
    <x v="0"/>
    <x v="0"/>
    <n v="8"/>
    <d v="2023-05-22T00:00:00"/>
    <d v="2022-10-07T00:00:00"/>
    <n v="1.4246575342465753"/>
    <n v="17.095890410958901"/>
    <x v="1"/>
  </r>
  <r>
    <x v="19"/>
    <x v="1"/>
    <x v="1"/>
    <n v="10"/>
    <d v="2023-05-22T00:00:00"/>
    <d v="2008-02-12T00:00:00"/>
    <n v="16.084931506849315"/>
    <n v="193.01917808219179"/>
    <x v="1"/>
  </r>
  <r>
    <x v="20"/>
    <x v="2"/>
    <x v="2"/>
    <n v="9"/>
    <d v="2023-05-22T00:00:00"/>
    <d v="2019-01-30T00:00:00"/>
    <n v="5.1123287671232873"/>
    <n v="61.347945205479448"/>
    <x v="1"/>
  </r>
  <r>
    <x v="21"/>
    <x v="3"/>
    <x v="3"/>
    <n v="10"/>
    <d v="2023-05-22T00:00:00"/>
    <d v="2023-02-08T00:00:00"/>
    <n v="1.0849315068493151"/>
    <n v="13.019178082191781"/>
    <x v="1"/>
  </r>
  <r>
    <x v="22"/>
    <x v="1"/>
    <x v="1"/>
    <n v="9"/>
    <d v="2023-05-22T00:00:00"/>
    <d v="2005-08-17T00:00:00"/>
    <n v="18.575342465753426"/>
    <n v="222.90410958904113"/>
    <x v="1"/>
  </r>
  <r>
    <x v="23"/>
    <x v="1"/>
    <x v="1"/>
    <n v="8"/>
    <d v="2023-05-22T00:00:00"/>
    <d v="2021-08-12T00:00:00"/>
    <n v="2.5780821917808221"/>
    <n v="30.936986301369863"/>
    <x v="1"/>
  </r>
  <r>
    <x v="24"/>
    <x v="2"/>
    <x v="2"/>
    <n v="8"/>
    <d v="2023-05-22T00:00:00"/>
    <d v="2023-02-04T00:00:00"/>
    <n v="1.095890410958904"/>
    <n v="13.150684931506849"/>
    <x v="1"/>
  </r>
  <r>
    <x v="25"/>
    <x v="3"/>
    <x v="3"/>
    <n v="9"/>
    <d v="2023-05-22T00:00:00"/>
    <d v="2012-07-04T00:00:00"/>
    <n v="11.69041095890411"/>
    <n v="140.28493150684932"/>
    <x v="1"/>
  </r>
  <r>
    <x v="0"/>
    <x v="0"/>
    <x v="0"/>
    <n v="8"/>
    <d v="2023-05-23T00:00:00"/>
    <d v="2023-04-16T00:00:00"/>
    <n v="0.90136986301369859"/>
    <n v="10.816438356164383"/>
    <x v="0"/>
  </r>
  <r>
    <x v="1"/>
    <x v="1"/>
    <x v="1"/>
    <n v="8"/>
    <d v="2023-05-23T00:00:00"/>
    <d v="2023-02-22T00:00:00"/>
    <n v="1.0465753424657533"/>
    <n v="12.55890410958904"/>
    <x v="1"/>
  </r>
  <r>
    <x v="2"/>
    <x v="2"/>
    <x v="2"/>
    <n v="7"/>
    <d v="2023-05-23T00:00:00"/>
    <d v="2021-08-11T00:00:00"/>
    <n v="2.580821917808219"/>
    <n v="30.969863013698628"/>
    <x v="1"/>
  </r>
  <r>
    <x v="3"/>
    <x v="3"/>
    <x v="3"/>
    <n v="9"/>
    <d v="2023-05-23T00:00:00"/>
    <d v="2014-11-21T00:00:00"/>
    <n v="9.3068493150684937"/>
    <n v="111.68219178082192"/>
    <x v="1"/>
  </r>
  <r>
    <x v="4"/>
    <x v="2"/>
    <x v="4"/>
    <n v="7"/>
    <d v="2023-05-23T00:00:00"/>
    <d v="2008-10-11T00:00:00"/>
    <n v="15.421917808219177"/>
    <n v="185.06301369863013"/>
    <x v="1"/>
  </r>
  <r>
    <x v="5"/>
    <x v="0"/>
    <x v="0"/>
    <n v="9"/>
    <d v="2023-05-23T00:00:00"/>
    <d v="2023-01-30T00:00:00"/>
    <n v="1.1095890410958904"/>
    <n v="13.315068493150685"/>
    <x v="1"/>
  </r>
  <r>
    <x v="6"/>
    <x v="1"/>
    <x v="1"/>
    <n v="9"/>
    <d v="2023-05-23T00:00:00"/>
    <d v="2015-06-06T00:00:00"/>
    <n v="8.7671232876712324"/>
    <n v="105.20547945205479"/>
    <x v="1"/>
  </r>
  <r>
    <x v="7"/>
    <x v="2"/>
    <x v="2"/>
    <n v="10"/>
    <d v="2023-05-23T00:00:00"/>
    <d v="2003-06-12T00:00:00"/>
    <n v="20.758904109589039"/>
    <n v="249.10684931506847"/>
    <x v="1"/>
  </r>
  <r>
    <x v="8"/>
    <x v="3"/>
    <x v="3"/>
    <n v="10"/>
    <d v="2023-05-23T00:00:00"/>
    <d v="2020-10-28T00:00:00"/>
    <n v="3.3671232876712329"/>
    <n v="40.405479452054792"/>
    <x v="1"/>
  </r>
  <r>
    <x v="9"/>
    <x v="0"/>
    <x v="0"/>
    <n v="8"/>
    <d v="2023-05-23T00:00:00"/>
    <d v="2023-02-20T00:00:00"/>
    <n v="1.0520547945205478"/>
    <n v="12.624657534246573"/>
    <x v="1"/>
  </r>
  <r>
    <x v="10"/>
    <x v="0"/>
    <x v="0"/>
    <n v="8"/>
    <d v="2023-05-23T00:00:00"/>
    <d v="2003-07-04T00:00:00"/>
    <n v="20.698630136986303"/>
    <n v="248.38356164383563"/>
    <x v="1"/>
  </r>
  <r>
    <x v="11"/>
    <x v="1"/>
    <x v="1"/>
    <n v="9"/>
    <d v="2023-05-23T00:00:00"/>
    <d v="2010-10-06T00:00:00"/>
    <n v="13.435616438356165"/>
    <n v="161.22739726027399"/>
    <x v="1"/>
  </r>
  <r>
    <x v="12"/>
    <x v="3"/>
    <x v="3"/>
    <n v="8"/>
    <d v="2023-05-23T00:00:00"/>
    <d v="2013-01-15T00:00:00"/>
    <n v="11.156164383561643"/>
    <n v="133.87397260273971"/>
    <x v="1"/>
  </r>
  <r>
    <x v="13"/>
    <x v="2"/>
    <x v="4"/>
    <n v="10"/>
    <d v="2023-05-23T00:00:00"/>
    <d v="2007-01-10T00:00:00"/>
    <n v="17.175342465753424"/>
    <n v="206.10410958904109"/>
    <x v="1"/>
  </r>
  <r>
    <x v="14"/>
    <x v="1"/>
    <x v="1"/>
    <n v="9"/>
    <d v="2023-05-23T00:00:00"/>
    <d v="2015-05-21T00:00:00"/>
    <n v="8.8109589041095884"/>
    <n v="105.73150684931505"/>
    <x v="1"/>
  </r>
  <r>
    <x v="15"/>
    <x v="1"/>
    <x v="1"/>
    <n v="10"/>
    <d v="2023-05-23T00:00:00"/>
    <d v="2023-03-04T00:00:00"/>
    <n v="1.0191780821917809"/>
    <n v="12.230136986301371"/>
    <x v="1"/>
  </r>
  <r>
    <x v="16"/>
    <x v="3"/>
    <x v="3"/>
    <n v="7"/>
    <d v="2023-05-23T00:00:00"/>
    <d v="2020-11-17T00:00:00"/>
    <n v="3.3123287671232875"/>
    <n v="39.747945205479454"/>
    <x v="1"/>
  </r>
  <r>
    <x v="17"/>
    <x v="2"/>
    <x v="4"/>
    <n v="7"/>
    <d v="2023-05-23T00:00:00"/>
    <d v="2001-10-01T00:00:00"/>
    <n v="22.454794520547946"/>
    <n v="269.45753424657534"/>
    <x v="1"/>
  </r>
  <r>
    <x v="18"/>
    <x v="0"/>
    <x v="0"/>
    <n v="9"/>
    <d v="2023-05-23T00:00:00"/>
    <d v="2022-10-07T00:00:00"/>
    <n v="1.4246575342465753"/>
    <n v="17.095890410958901"/>
    <x v="1"/>
  </r>
  <r>
    <x v="19"/>
    <x v="1"/>
    <x v="1"/>
    <n v="8"/>
    <d v="2023-05-23T00:00:00"/>
    <d v="2008-02-12T00:00:00"/>
    <n v="16.084931506849315"/>
    <n v="193.01917808219179"/>
    <x v="1"/>
  </r>
  <r>
    <x v="20"/>
    <x v="2"/>
    <x v="2"/>
    <n v="10"/>
    <d v="2023-05-23T00:00:00"/>
    <d v="2019-01-30T00:00:00"/>
    <n v="5.1123287671232873"/>
    <n v="61.347945205479448"/>
    <x v="1"/>
  </r>
  <r>
    <x v="21"/>
    <x v="3"/>
    <x v="3"/>
    <n v="9"/>
    <d v="2023-05-23T00:00:00"/>
    <d v="2023-02-08T00:00:00"/>
    <n v="1.0849315068493151"/>
    <n v="13.019178082191781"/>
    <x v="1"/>
  </r>
  <r>
    <x v="22"/>
    <x v="1"/>
    <x v="1"/>
    <n v="9"/>
    <d v="2023-05-23T00:00:00"/>
    <d v="2005-08-17T00:00:00"/>
    <n v="18.575342465753426"/>
    <n v="222.90410958904113"/>
    <x v="1"/>
  </r>
  <r>
    <x v="23"/>
    <x v="1"/>
    <x v="1"/>
    <n v="8"/>
    <d v="2023-05-23T00:00:00"/>
    <d v="2021-08-12T00:00:00"/>
    <n v="2.5780821917808221"/>
    <n v="30.936986301369863"/>
    <x v="1"/>
  </r>
  <r>
    <x v="24"/>
    <x v="2"/>
    <x v="2"/>
    <n v="7"/>
    <d v="2023-05-23T00:00:00"/>
    <d v="2023-02-04T00:00:00"/>
    <n v="1.095890410958904"/>
    <n v="13.150684931506849"/>
    <x v="1"/>
  </r>
  <r>
    <x v="25"/>
    <x v="3"/>
    <x v="3"/>
    <n v="10"/>
    <d v="2023-05-23T00:00:00"/>
    <d v="2012-07-04T00:00:00"/>
    <n v="11.69041095890411"/>
    <n v="140.28493150684932"/>
    <x v="1"/>
  </r>
  <r>
    <x v="0"/>
    <x v="0"/>
    <x v="0"/>
    <n v="10"/>
    <d v="2023-05-24T00:00:00"/>
    <d v="2023-04-16T00:00:00"/>
    <n v="0.90136986301369859"/>
    <n v="10.816438356164383"/>
    <x v="0"/>
  </r>
  <r>
    <x v="1"/>
    <x v="1"/>
    <x v="1"/>
    <n v="8"/>
    <d v="2023-05-24T00:00:00"/>
    <d v="2023-02-22T00:00:00"/>
    <n v="1.0465753424657533"/>
    <n v="12.55890410958904"/>
    <x v="1"/>
  </r>
  <r>
    <x v="2"/>
    <x v="2"/>
    <x v="2"/>
    <n v="8"/>
    <d v="2023-05-24T00:00:00"/>
    <d v="2021-08-11T00:00:00"/>
    <n v="2.580821917808219"/>
    <n v="30.969863013698628"/>
    <x v="1"/>
  </r>
  <r>
    <x v="3"/>
    <x v="3"/>
    <x v="3"/>
    <n v="9"/>
    <d v="2023-05-24T00:00:00"/>
    <d v="2014-11-21T00:00:00"/>
    <n v="9.3068493150684937"/>
    <n v="111.68219178082192"/>
    <x v="1"/>
  </r>
  <r>
    <x v="4"/>
    <x v="2"/>
    <x v="4"/>
    <n v="9"/>
    <d v="2023-05-24T00:00:00"/>
    <d v="2008-10-11T00:00:00"/>
    <n v="15.421917808219177"/>
    <n v="185.06301369863013"/>
    <x v="1"/>
  </r>
  <r>
    <x v="5"/>
    <x v="0"/>
    <x v="0"/>
    <n v="7"/>
    <d v="2023-05-24T00:00:00"/>
    <d v="2023-01-30T00:00:00"/>
    <n v="1.1095890410958904"/>
    <n v="13.315068493150685"/>
    <x v="1"/>
  </r>
  <r>
    <x v="6"/>
    <x v="1"/>
    <x v="1"/>
    <n v="9"/>
    <d v="2023-05-24T00:00:00"/>
    <d v="2015-06-06T00:00:00"/>
    <n v="8.7671232876712324"/>
    <n v="105.20547945205479"/>
    <x v="1"/>
  </r>
  <r>
    <x v="7"/>
    <x v="2"/>
    <x v="2"/>
    <n v="8"/>
    <d v="2023-05-24T00:00:00"/>
    <d v="2003-06-12T00:00:00"/>
    <n v="20.758904109589039"/>
    <n v="249.10684931506847"/>
    <x v="1"/>
  </r>
  <r>
    <x v="8"/>
    <x v="3"/>
    <x v="3"/>
    <n v="9"/>
    <d v="2023-05-24T00:00:00"/>
    <d v="2020-10-28T00:00:00"/>
    <n v="3.3671232876712329"/>
    <n v="40.405479452054792"/>
    <x v="1"/>
  </r>
  <r>
    <x v="9"/>
    <x v="0"/>
    <x v="0"/>
    <n v="8"/>
    <d v="2023-05-24T00:00:00"/>
    <d v="2023-02-20T00:00:00"/>
    <n v="1.0520547945205478"/>
    <n v="12.624657534246573"/>
    <x v="1"/>
  </r>
  <r>
    <x v="10"/>
    <x v="0"/>
    <x v="0"/>
    <n v="7"/>
    <d v="2023-05-24T00:00:00"/>
    <d v="2003-07-04T00:00:00"/>
    <n v="20.698630136986303"/>
    <n v="248.38356164383563"/>
    <x v="1"/>
  </r>
  <r>
    <x v="11"/>
    <x v="1"/>
    <x v="1"/>
    <n v="7"/>
    <d v="2023-05-24T00:00:00"/>
    <d v="2010-10-06T00:00:00"/>
    <n v="13.435616438356165"/>
    <n v="161.22739726027399"/>
    <x v="1"/>
  </r>
  <r>
    <x v="12"/>
    <x v="3"/>
    <x v="3"/>
    <n v="9"/>
    <d v="2023-05-24T00:00:00"/>
    <d v="2013-01-15T00:00:00"/>
    <n v="11.156164383561643"/>
    <n v="133.87397260273971"/>
    <x v="1"/>
  </r>
  <r>
    <x v="13"/>
    <x v="2"/>
    <x v="4"/>
    <n v="9"/>
    <d v="2023-05-24T00:00:00"/>
    <d v="2007-01-10T00:00:00"/>
    <n v="17.175342465753424"/>
    <n v="206.10410958904109"/>
    <x v="1"/>
  </r>
  <r>
    <x v="14"/>
    <x v="1"/>
    <x v="1"/>
    <n v="9"/>
    <d v="2023-05-24T00:00:00"/>
    <d v="2015-05-21T00:00:00"/>
    <n v="8.8109589041095884"/>
    <n v="105.73150684931505"/>
    <x v="1"/>
  </r>
  <r>
    <x v="15"/>
    <x v="1"/>
    <x v="1"/>
    <n v="10"/>
    <d v="2023-05-24T00:00:00"/>
    <d v="2023-03-04T00:00:00"/>
    <n v="1.0191780821917809"/>
    <n v="12.230136986301371"/>
    <x v="1"/>
  </r>
  <r>
    <x v="16"/>
    <x v="3"/>
    <x v="3"/>
    <n v="9"/>
    <d v="2023-05-24T00:00:00"/>
    <d v="2020-11-17T00:00:00"/>
    <n v="3.3123287671232875"/>
    <n v="39.747945205479454"/>
    <x v="1"/>
  </r>
  <r>
    <x v="17"/>
    <x v="2"/>
    <x v="4"/>
    <n v="9"/>
    <d v="2023-05-24T00:00:00"/>
    <d v="2001-10-01T00:00:00"/>
    <n v="22.454794520547946"/>
    <n v="269.45753424657534"/>
    <x v="1"/>
  </r>
  <r>
    <x v="18"/>
    <x v="0"/>
    <x v="0"/>
    <n v="7"/>
    <d v="2023-05-24T00:00:00"/>
    <d v="2022-10-07T00:00:00"/>
    <n v="1.4246575342465753"/>
    <n v="17.095890410958901"/>
    <x v="1"/>
  </r>
  <r>
    <x v="19"/>
    <x v="1"/>
    <x v="1"/>
    <n v="9"/>
    <d v="2023-05-24T00:00:00"/>
    <d v="2008-02-12T00:00:00"/>
    <n v="16.084931506849315"/>
    <n v="193.01917808219179"/>
    <x v="1"/>
  </r>
  <r>
    <x v="20"/>
    <x v="2"/>
    <x v="2"/>
    <n v="9"/>
    <d v="2023-05-24T00:00:00"/>
    <d v="2019-01-30T00:00:00"/>
    <n v="5.1123287671232873"/>
    <n v="61.347945205479448"/>
    <x v="1"/>
  </r>
  <r>
    <x v="21"/>
    <x v="3"/>
    <x v="3"/>
    <n v="7"/>
    <d v="2023-05-24T00:00:00"/>
    <d v="2023-02-08T00:00:00"/>
    <n v="1.0849315068493151"/>
    <n v="13.019178082191781"/>
    <x v="1"/>
  </r>
  <r>
    <x v="22"/>
    <x v="1"/>
    <x v="1"/>
    <n v="8"/>
    <d v="2023-05-24T00:00:00"/>
    <d v="2005-08-17T00:00:00"/>
    <n v="18.575342465753426"/>
    <n v="222.90410958904113"/>
    <x v="1"/>
  </r>
  <r>
    <x v="23"/>
    <x v="1"/>
    <x v="1"/>
    <n v="10"/>
    <d v="2023-05-24T00:00:00"/>
    <d v="2021-08-12T00:00:00"/>
    <n v="2.5780821917808221"/>
    <n v="30.936986301369863"/>
    <x v="1"/>
  </r>
  <r>
    <x v="24"/>
    <x v="2"/>
    <x v="2"/>
    <n v="9"/>
    <d v="2023-05-24T00:00:00"/>
    <d v="2023-02-04T00:00:00"/>
    <n v="1.095890410958904"/>
    <n v="13.150684931506849"/>
    <x v="1"/>
  </r>
  <r>
    <x v="25"/>
    <x v="3"/>
    <x v="3"/>
    <n v="9"/>
    <d v="2023-05-24T00:00:00"/>
    <d v="2012-07-04T00:00:00"/>
    <n v="11.69041095890411"/>
    <n v="140.28493150684932"/>
    <x v="1"/>
  </r>
  <r>
    <x v="0"/>
    <x v="0"/>
    <x v="0"/>
    <n v="10"/>
    <d v="2023-05-25T00:00:00"/>
    <d v="2023-04-16T00:00:00"/>
    <n v="0.90136986301369859"/>
    <n v="10.816438356164383"/>
    <x v="0"/>
  </r>
  <r>
    <x v="1"/>
    <x v="1"/>
    <x v="1"/>
    <n v="10"/>
    <d v="2023-05-25T00:00:00"/>
    <d v="2023-02-22T00:00:00"/>
    <n v="1.0465753424657533"/>
    <n v="12.55890410958904"/>
    <x v="1"/>
  </r>
  <r>
    <x v="2"/>
    <x v="2"/>
    <x v="2"/>
    <n v="8"/>
    <d v="2023-05-25T00:00:00"/>
    <d v="2021-08-11T00:00:00"/>
    <n v="2.580821917808219"/>
    <n v="30.969863013698628"/>
    <x v="1"/>
  </r>
  <r>
    <x v="3"/>
    <x v="3"/>
    <x v="3"/>
    <n v="9"/>
    <d v="2023-05-25T00:00:00"/>
    <d v="2014-11-21T00:00:00"/>
    <n v="9.3068493150684937"/>
    <n v="111.68219178082192"/>
    <x v="1"/>
  </r>
  <r>
    <x v="4"/>
    <x v="2"/>
    <x v="4"/>
    <n v="7"/>
    <d v="2023-05-25T00:00:00"/>
    <d v="2008-10-11T00:00:00"/>
    <n v="15.421917808219177"/>
    <n v="185.06301369863013"/>
    <x v="1"/>
  </r>
  <r>
    <x v="5"/>
    <x v="0"/>
    <x v="0"/>
    <n v="9"/>
    <d v="2023-05-25T00:00:00"/>
    <d v="2023-01-30T00:00:00"/>
    <n v="1.1095890410958904"/>
    <n v="13.315068493150685"/>
    <x v="1"/>
  </r>
  <r>
    <x v="6"/>
    <x v="1"/>
    <x v="1"/>
    <n v="9"/>
    <d v="2023-05-25T00:00:00"/>
    <d v="2015-06-06T00:00:00"/>
    <n v="8.7671232876712324"/>
    <n v="105.20547945205479"/>
    <x v="1"/>
  </r>
  <r>
    <x v="7"/>
    <x v="2"/>
    <x v="2"/>
    <n v="10"/>
    <d v="2023-05-25T00:00:00"/>
    <d v="2003-06-12T00:00:00"/>
    <n v="20.758904109589039"/>
    <n v="249.10684931506847"/>
    <x v="1"/>
  </r>
  <r>
    <x v="8"/>
    <x v="3"/>
    <x v="3"/>
    <n v="8"/>
    <d v="2023-05-25T00:00:00"/>
    <d v="2020-10-28T00:00:00"/>
    <n v="3.3671232876712329"/>
    <n v="40.405479452054792"/>
    <x v="1"/>
  </r>
  <r>
    <x v="9"/>
    <x v="0"/>
    <x v="0"/>
    <n v="4"/>
    <d v="2023-05-25T00:00:00"/>
    <d v="2023-02-20T00:00:00"/>
    <n v="1.0520547945205478"/>
    <n v="12.624657534246573"/>
    <x v="1"/>
  </r>
  <r>
    <x v="10"/>
    <x v="0"/>
    <x v="0"/>
    <n v="9"/>
    <d v="2023-05-25T00:00:00"/>
    <d v="2003-07-04T00:00:00"/>
    <n v="20.698630136986303"/>
    <n v="248.38356164383563"/>
    <x v="1"/>
  </r>
  <r>
    <x v="11"/>
    <x v="1"/>
    <x v="1"/>
    <n v="7"/>
    <d v="2023-05-25T00:00:00"/>
    <d v="2010-10-06T00:00:00"/>
    <n v="13.435616438356165"/>
    <n v="161.22739726027399"/>
    <x v="1"/>
  </r>
  <r>
    <x v="12"/>
    <x v="3"/>
    <x v="3"/>
    <n v="10"/>
    <d v="2023-05-25T00:00:00"/>
    <d v="2013-01-15T00:00:00"/>
    <n v="11.156164383561643"/>
    <n v="133.87397260273971"/>
    <x v="1"/>
  </r>
  <r>
    <x v="13"/>
    <x v="2"/>
    <x v="4"/>
    <n v="7"/>
    <d v="2023-05-25T00:00:00"/>
    <d v="2007-01-10T00:00:00"/>
    <n v="17.175342465753424"/>
    <n v="206.10410958904109"/>
    <x v="1"/>
  </r>
  <r>
    <x v="14"/>
    <x v="1"/>
    <x v="1"/>
    <n v="10"/>
    <d v="2023-05-25T00:00:00"/>
    <d v="2015-05-21T00:00:00"/>
    <n v="8.8109589041095884"/>
    <n v="105.73150684931505"/>
    <x v="1"/>
  </r>
  <r>
    <x v="15"/>
    <x v="1"/>
    <x v="1"/>
    <n v="9"/>
    <d v="2023-05-25T00:00:00"/>
    <d v="2023-03-04T00:00:00"/>
    <n v="1.0191780821917809"/>
    <n v="12.230136986301371"/>
    <x v="1"/>
  </r>
  <r>
    <x v="16"/>
    <x v="3"/>
    <x v="3"/>
    <n v="10"/>
    <d v="2023-05-25T00:00:00"/>
    <d v="2020-11-17T00:00:00"/>
    <n v="3.3123287671232875"/>
    <n v="39.747945205479454"/>
    <x v="1"/>
  </r>
  <r>
    <x v="17"/>
    <x v="2"/>
    <x v="4"/>
    <n v="10"/>
    <d v="2023-05-25T00:00:00"/>
    <d v="2001-10-01T00:00:00"/>
    <n v="22.454794520547946"/>
    <n v="269.45753424657534"/>
    <x v="1"/>
  </r>
  <r>
    <x v="18"/>
    <x v="0"/>
    <x v="0"/>
    <n v="8"/>
    <d v="2023-05-25T00:00:00"/>
    <d v="2022-10-07T00:00:00"/>
    <n v="1.4246575342465753"/>
    <n v="17.095890410958901"/>
    <x v="1"/>
  </r>
  <r>
    <x v="19"/>
    <x v="1"/>
    <x v="1"/>
    <n v="10"/>
    <d v="2023-05-25T00:00:00"/>
    <d v="2008-02-12T00:00:00"/>
    <n v="16.084931506849315"/>
    <n v="193.01917808219179"/>
    <x v="1"/>
  </r>
  <r>
    <x v="20"/>
    <x v="2"/>
    <x v="2"/>
    <n v="7"/>
    <d v="2023-05-25T00:00:00"/>
    <d v="2019-01-30T00:00:00"/>
    <n v="5.1123287671232873"/>
    <n v="61.347945205479448"/>
    <x v="1"/>
  </r>
  <r>
    <x v="21"/>
    <x v="3"/>
    <x v="3"/>
    <n v="7"/>
    <d v="2023-05-25T00:00:00"/>
    <d v="2023-02-08T00:00:00"/>
    <n v="1.0849315068493151"/>
    <n v="13.019178082191781"/>
    <x v="1"/>
  </r>
  <r>
    <x v="22"/>
    <x v="1"/>
    <x v="1"/>
    <n v="10"/>
    <d v="2023-05-25T00:00:00"/>
    <d v="2005-08-17T00:00:00"/>
    <n v="18.575342465753426"/>
    <n v="222.90410958904113"/>
    <x v="1"/>
  </r>
  <r>
    <x v="23"/>
    <x v="1"/>
    <x v="1"/>
    <n v="10"/>
    <d v="2023-05-25T00:00:00"/>
    <d v="2021-08-12T00:00:00"/>
    <n v="2.5780821917808221"/>
    <n v="30.936986301369863"/>
    <x v="1"/>
  </r>
  <r>
    <x v="24"/>
    <x v="2"/>
    <x v="2"/>
    <n v="9"/>
    <d v="2023-05-25T00:00:00"/>
    <d v="2023-02-04T00:00:00"/>
    <n v="1.095890410958904"/>
    <n v="13.150684931506849"/>
    <x v="1"/>
  </r>
  <r>
    <x v="25"/>
    <x v="3"/>
    <x v="3"/>
    <n v="9"/>
    <d v="2023-05-25T00:00:00"/>
    <d v="2012-07-04T00:00:00"/>
    <n v="11.69041095890411"/>
    <n v="140.28493150684932"/>
    <x v="1"/>
  </r>
  <r>
    <x v="0"/>
    <x v="0"/>
    <x v="0"/>
    <n v="10"/>
    <d v="2023-05-26T00:00:00"/>
    <d v="2023-04-16T00:00:00"/>
    <n v="0.90136986301369859"/>
    <n v="10.816438356164383"/>
    <x v="0"/>
  </r>
  <r>
    <x v="1"/>
    <x v="1"/>
    <x v="1"/>
    <n v="9"/>
    <d v="2023-05-26T00:00:00"/>
    <d v="2023-02-22T00:00:00"/>
    <n v="1.0465753424657533"/>
    <n v="12.55890410958904"/>
    <x v="1"/>
  </r>
  <r>
    <x v="2"/>
    <x v="2"/>
    <x v="2"/>
    <n v="7"/>
    <d v="2023-05-26T00:00:00"/>
    <d v="2021-08-11T00:00:00"/>
    <n v="2.580821917808219"/>
    <n v="30.969863013698628"/>
    <x v="1"/>
  </r>
  <r>
    <x v="3"/>
    <x v="3"/>
    <x v="3"/>
    <n v="8"/>
    <d v="2023-05-26T00:00:00"/>
    <d v="2014-11-21T00:00:00"/>
    <n v="9.3068493150684937"/>
    <n v="111.68219178082192"/>
    <x v="1"/>
  </r>
  <r>
    <x v="4"/>
    <x v="2"/>
    <x v="4"/>
    <n v="8"/>
    <d v="2023-05-26T00:00:00"/>
    <d v="2008-10-11T00:00:00"/>
    <n v="15.421917808219177"/>
    <n v="185.06301369863013"/>
    <x v="1"/>
  </r>
  <r>
    <x v="5"/>
    <x v="0"/>
    <x v="0"/>
    <n v="9"/>
    <d v="2023-05-26T00:00:00"/>
    <d v="2023-01-30T00:00:00"/>
    <n v="1.1095890410958904"/>
    <n v="13.315068493150685"/>
    <x v="1"/>
  </r>
  <r>
    <x v="6"/>
    <x v="1"/>
    <x v="1"/>
    <n v="8"/>
    <d v="2023-05-26T00:00:00"/>
    <d v="2015-06-06T00:00:00"/>
    <n v="8.7671232876712324"/>
    <n v="105.20547945205479"/>
    <x v="1"/>
  </r>
  <r>
    <x v="7"/>
    <x v="2"/>
    <x v="2"/>
    <n v="7"/>
    <d v="2023-05-26T00:00:00"/>
    <d v="2003-06-12T00:00:00"/>
    <n v="20.758904109589039"/>
    <n v="249.10684931506847"/>
    <x v="1"/>
  </r>
  <r>
    <x v="8"/>
    <x v="3"/>
    <x v="3"/>
    <n v="8"/>
    <d v="2023-05-26T00:00:00"/>
    <d v="2020-10-28T00:00:00"/>
    <n v="3.3671232876712329"/>
    <n v="40.405479452054792"/>
    <x v="1"/>
  </r>
  <r>
    <x v="9"/>
    <x v="0"/>
    <x v="0"/>
    <n v="7"/>
    <d v="2023-05-26T00:00:00"/>
    <d v="2023-02-20T00:00:00"/>
    <n v="1.0520547945205478"/>
    <n v="12.624657534246573"/>
    <x v="1"/>
  </r>
  <r>
    <x v="10"/>
    <x v="0"/>
    <x v="0"/>
    <n v="7"/>
    <d v="2023-05-26T00:00:00"/>
    <d v="2003-07-04T00:00:00"/>
    <n v="20.698630136986303"/>
    <n v="248.38356164383563"/>
    <x v="1"/>
  </r>
  <r>
    <x v="11"/>
    <x v="1"/>
    <x v="1"/>
    <n v="8"/>
    <d v="2023-05-26T00:00:00"/>
    <d v="2010-10-06T00:00:00"/>
    <n v="13.435616438356165"/>
    <n v="161.22739726027399"/>
    <x v="1"/>
  </r>
  <r>
    <x v="12"/>
    <x v="3"/>
    <x v="3"/>
    <n v="9"/>
    <d v="2023-05-26T00:00:00"/>
    <d v="2013-01-15T00:00:00"/>
    <n v="11.156164383561643"/>
    <n v="133.87397260273971"/>
    <x v="1"/>
  </r>
  <r>
    <x v="13"/>
    <x v="2"/>
    <x v="4"/>
    <n v="8"/>
    <d v="2023-05-26T00:00:00"/>
    <d v="2007-01-10T00:00:00"/>
    <n v="17.175342465753424"/>
    <n v="206.10410958904109"/>
    <x v="1"/>
  </r>
  <r>
    <x v="14"/>
    <x v="1"/>
    <x v="1"/>
    <n v="10"/>
    <d v="2023-05-26T00:00:00"/>
    <d v="2015-05-21T00:00:00"/>
    <n v="8.8109589041095884"/>
    <n v="105.73150684931505"/>
    <x v="1"/>
  </r>
  <r>
    <x v="15"/>
    <x v="1"/>
    <x v="1"/>
    <n v="8"/>
    <d v="2023-05-26T00:00:00"/>
    <d v="2023-03-04T00:00:00"/>
    <n v="1.0191780821917809"/>
    <n v="12.230136986301371"/>
    <x v="1"/>
  </r>
  <r>
    <x v="16"/>
    <x v="3"/>
    <x v="3"/>
    <n v="10"/>
    <d v="2023-05-26T00:00:00"/>
    <d v="2020-11-17T00:00:00"/>
    <n v="3.3123287671232875"/>
    <n v="39.747945205479454"/>
    <x v="1"/>
  </r>
  <r>
    <x v="17"/>
    <x v="2"/>
    <x v="4"/>
    <n v="7"/>
    <d v="2023-05-26T00:00:00"/>
    <d v="2001-10-01T00:00:00"/>
    <n v="22.454794520547946"/>
    <n v="269.45753424657534"/>
    <x v="1"/>
  </r>
  <r>
    <x v="18"/>
    <x v="0"/>
    <x v="0"/>
    <n v="10"/>
    <d v="2023-05-26T00:00:00"/>
    <d v="2022-10-07T00:00:00"/>
    <n v="1.4246575342465753"/>
    <n v="17.095890410958901"/>
    <x v="1"/>
  </r>
  <r>
    <x v="19"/>
    <x v="1"/>
    <x v="1"/>
    <n v="7"/>
    <d v="2023-05-26T00:00:00"/>
    <d v="2008-02-12T00:00:00"/>
    <n v="16.084931506849315"/>
    <n v="193.01917808219179"/>
    <x v="1"/>
  </r>
  <r>
    <x v="20"/>
    <x v="2"/>
    <x v="2"/>
    <n v="8"/>
    <d v="2023-05-26T00:00:00"/>
    <d v="2019-01-30T00:00:00"/>
    <n v="5.1123287671232873"/>
    <n v="61.347945205479448"/>
    <x v="1"/>
  </r>
  <r>
    <x v="21"/>
    <x v="3"/>
    <x v="3"/>
    <n v="10"/>
    <d v="2023-05-26T00:00:00"/>
    <d v="2023-02-08T00:00:00"/>
    <n v="1.0849315068493151"/>
    <n v="13.019178082191781"/>
    <x v="1"/>
  </r>
  <r>
    <x v="22"/>
    <x v="1"/>
    <x v="1"/>
    <n v="7"/>
    <d v="2023-05-26T00:00:00"/>
    <d v="2005-08-17T00:00:00"/>
    <n v="18.575342465753426"/>
    <n v="222.90410958904113"/>
    <x v="1"/>
  </r>
  <r>
    <x v="23"/>
    <x v="1"/>
    <x v="1"/>
    <n v="8"/>
    <d v="2023-05-26T00:00:00"/>
    <d v="2021-08-12T00:00:00"/>
    <n v="2.5780821917808221"/>
    <n v="30.936986301369863"/>
    <x v="1"/>
  </r>
  <r>
    <x v="24"/>
    <x v="2"/>
    <x v="2"/>
    <n v="10"/>
    <d v="2023-05-26T00:00:00"/>
    <d v="2023-02-04T00:00:00"/>
    <n v="1.095890410958904"/>
    <n v="13.150684931506849"/>
    <x v="1"/>
  </r>
  <r>
    <x v="25"/>
    <x v="3"/>
    <x v="3"/>
    <n v="9"/>
    <d v="2023-05-26T00:00:00"/>
    <d v="2012-07-04T00:00:00"/>
    <n v="11.69041095890411"/>
    <n v="140.28493150684932"/>
    <x v="1"/>
  </r>
  <r>
    <x v="0"/>
    <x v="0"/>
    <x v="0"/>
    <n v="7"/>
    <d v="2023-05-27T00:00:00"/>
    <d v="2023-04-16T00:00:00"/>
    <n v="0.90136986301369859"/>
    <n v="10.816438356164383"/>
    <x v="0"/>
  </r>
  <r>
    <x v="1"/>
    <x v="1"/>
    <x v="1"/>
    <n v="9"/>
    <d v="2023-05-27T00:00:00"/>
    <d v="2023-02-22T00:00:00"/>
    <n v="1.0465753424657533"/>
    <n v="12.55890410958904"/>
    <x v="1"/>
  </r>
  <r>
    <x v="2"/>
    <x v="2"/>
    <x v="2"/>
    <n v="9"/>
    <d v="2023-05-27T00:00:00"/>
    <d v="2021-08-11T00:00:00"/>
    <n v="2.580821917808219"/>
    <n v="30.969863013698628"/>
    <x v="1"/>
  </r>
  <r>
    <x v="3"/>
    <x v="3"/>
    <x v="3"/>
    <n v="9"/>
    <d v="2023-05-27T00:00:00"/>
    <d v="2014-11-21T00:00:00"/>
    <n v="9.3068493150684937"/>
    <n v="111.68219178082192"/>
    <x v="1"/>
  </r>
  <r>
    <x v="4"/>
    <x v="2"/>
    <x v="4"/>
    <n v="7"/>
    <d v="2023-05-27T00:00:00"/>
    <d v="2008-10-11T00:00:00"/>
    <n v="15.421917808219177"/>
    <n v="185.06301369863013"/>
    <x v="1"/>
  </r>
  <r>
    <x v="5"/>
    <x v="0"/>
    <x v="0"/>
    <n v="7"/>
    <d v="2023-05-27T00:00:00"/>
    <d v="2023-01-30T00:00:00"/>
    <n v="1.1095890410958904"/>
    <n v="13.315068493150685"/>
    <x v="1"/>
  </r>
  <r>
    <x v="6"/>
    <x v="1"/>
    <x v="1"/>
    <n v="8"/>
    <d v="2023-05-27T00:00:00"/>
    <d v="2015-06-06T00:00:00"/>
    <n v="8.7671232876712324"/>
    <n v="105.20547945205479"/>
    <x v="1"/>
  </r>
  <r>
    <x v="7"/>
    <x v="2"/>
    <x v="2"/>
    <n v="8"/>
    <d v="2023-05-27T00:00:00"/>
    <d v="2003-06-12T00:00:00"/>
    <n v="20.758904109589039"/>
    <n v="249.10684931506847"/>
    <x v="1"/>
  </r>
  <r>
    <x v="8"/>
    <x v="3"/>
    <x v="3"/>
    <n v="6"/>
    <d v="2023-05-27T00:00:00"/>
    <d v="2020-10-28T00:00:00"/>
    <n v="3.3671232876712329"/>
    <n v="40.405479452054792"/>
    <x v="1"/>
  </r>
  <r>
    <x v="9"/>
    <x v="0"/>
    <x v="0"/>
    <n v="7"/>
    <d v="2023-05-27T00:00:00"/>
    <d v="2023-02-20T00:00:00"/>
    <n v="1.0520547945205478"/>
    <n v="12.624657534246573"/>
    <x v="1"/>
  </r>
  <r>
    <x v="10"/>
    <x v="0"/>
    <x v="0"/>
    <n v="9"/>
    <d v="2023-05-27T00:00:00"/>
    <d v="2003-07-04T00:00:00"/>
    <n v="20.698630136986303"/>
    <n v="248.38356164383563"/>
    <x v="1"/>
  </r>
  <r>
    <x v="11"/>
    <x v="1"/>
    <x v="1"/>
    <n v="7"/>
    <d v="2023-05-27T00:00:00"/>
    <d v="2010-10-06T00:00:00"/>
    <n v="13.435616438356165"/>
    <n v="161.22739726027399"/>
    <x v="1"/>
  </r>
  <r>
    <x v="12"/>
    <x v="3"/>
    <x v="3"/>
    <n v="9"/>
    <d v="2023-05-27T00:00:00"/>
    <d v="2013-01-15T00:00:00"/>
    <n v="11.156164383561643"/>
    <n v="133.87397260273971"/>
    <x v="1"/>
  </r>
  <r>
    <x v="13"/>
    <x v="2"/>
    <x v="4"/>
    <n v="10"/>
    <d v="2023-05-27T00:00:00"/>
    <d v="2007-01-10T00:00:00"/>
    <n v="17.175342465753424"/>
    <n v="206.10410958904109"/>
    <x v="1"/>
  </r>
  <r>
    <x v="14"/>
    <x v="1"/>
    <x v="1"/>
    <n v="8"/>
    <d v="2023-05-27T00:00:00"/>
    <d v="2015-05-21T00:00:00"/>
    <n v="8.8109589041095884"/>
    <n v="105.73150684931505"/>
    <x v="1"/>
  </r>
  <r>
    <x v="15"/>
    <x v="1"/>
    <x v="1"/>
    <n v="10"/>
    <d v="2023-05-27T00:00:00"/>
    <d v="2023-03-04T00:00:00"/>
    <n v="1.0191780821917809"/>
    <n v="12.230136986301371"/>
    <x v="1"/>
  </r>
  <r>
    <x v="16"/>
    <x v="3"/>
    <x v="3"/>
    <n v="7"/>
    <d v="2023-05-27T00:00:00"/>
    <d v="2020-11-17T00:00:00"/>
    <n v="3.3123287671232875"/>
    <n v="39.747945205479454"/>
    <x v="1"/>
  </r>
  <r>
    <x v="17"/>
    <x v="2"/>
    <x v="4"/>
    <n v="9"/>
    <d v="2023-05-27T00:00:00"/>
    <d v="2001-10-01T00:00:00"/>
    <n v="22.454794520547946"/>
    <n v="269.45753424657534"/>
    <x v="1"/>
  </r>
  <r>
    <x v="18"/>
    <x v="0"/>
    <x v="0"/>
    <n v="10"/>
    <d v="2023-05-27T00:00:00"/>
    <d v="2022-10-07T00:00:00"/>
    <n v="1.4246575342465753"/>
    <n v="17.095890410958901"/>
    <x v="1"/>
  </r>
  <r>
    <x v="19"/>
    <x v="1"/>
    <x v="1"/>
    <n v="8"/>
    <d v="2023-05-27T00:00:00"/>
    <d v="2008-02-12T00:00:00"/>
    <n v="16.084931506849315"/>
    <n v="193.01917808219179"/>
    <x v="1"/>
  </r>
  <r>
    <x v="20"/>
    <x v="2"/>
    <x v="2"/>
    <n v="6"/>
    <d v="2023-05-27T00:00:00"/>
    <d v="2019-01-30T00:00:00"/>
    <n v="5.1123287671232873"/>
    <n v="61.347945205479448"/>
    <x v="1"/>
  </r>
  <r>
    <x v="21"/>
    <x v="3"/>
    <x v="3"/>
    <n v="10"/>
    <d v="2023-05-27T00:00:00"/>
    <d v="2023-02-08T00:00:00"/>
    <n v="1.0849315068493151"/>
    <n v="13.019178082191781"/>
    <x v="1"/>
  </r>
  <r>
    <x v="22"/>
    <x v="1"/>
    <x v="1"/>
    <n v="9"/>
    <d v="2023-05-27T00:00:00"/>
    <d v="2005-08-17T00:00:00"/>
    <n v="18.575342465753426"/>
    <n v="222.90410958904113"/>
    <x v="1"/>
  </r>
  <r>
    <x v="23"/>
    <x v="1"/>
    <x v="1"/>
    <n v="8"/>
    <d v="2023-05-27T00:00:00"/>
    <d v="2021-08-12T00:00:00"/>
    <n v="2.5780821917808221"/>
    <n v="30.936986301369863"/>
    <x v="1"/>
  </r>
  <r>
    <x v="24"/>
    <x v="2"/>
    <x v="2"/>
    <n v="10"/>
    <d v="2023-05-27T00:00:00"/>
    <d v="2023-02-04T00:00:00"/>
    <n v="1.095890410958904"/>
    <n v="13.150684931506849"/>
    <x v="1"/>
  </r>
  <r>
    <x v="25"/>
    <x v="3"/>
    <x v="3"/>
    <n v="9"/>
    <d v="2023-05-27T00:00:00"/>
    <d v="2012-07-04T00:00:00"/>
    <n v="11.69041095890411"/>
    <n v="140.28493150684932"/>
    <x v="1"/>
  </r>
  <r>
    <x v="0"/>
    <x v="0"/>
    <x v="0"/>
    <n v="6"/>
    <d v="2023-05-28T00:00:00"/>
    <d v="2023-04-16T00:00:00"/>
    <n v="0.90136986301369859"/>
    <n v="10.816438356164383"/>
    <x v="0"/>
  </r>
  <r>
    <x v="1"/>
    <x v="1"/>
    <x v="1"/>
    <n v="9"/>
    <d v="2023-05-28T00:00:00"/>
    <d v="2023-02-22T00:00:00"/>
    <n v="1.0465753424657533"/>
    <n v="12.55890410958904"/>
    <x v="1"/>
  </r>
  <r>
    <x v="2"/>
    <x v="2"/>
    <x v="2"/>
    <n v="9"/>
    <d v="2023-05-28T00:00:00"/>
    <d v="2021-08-11T00:00:00"/>
    <n v="2.580821917808219"/>
    <n v="30.969863013698628"/>
    <x v="1"/>
  </r>
  <r>
    <x v="3"/>
    <x v="3"/>
    <x v="3"/>
    <n v="6"/>
    <d v="2023-05-28T00:00:00"/>
    <d v="2014-11-21T00:00:00"/>
    <n v="9.3068493150684937"/>
    <n v="111.68219178082192"/>
    <x v="1"/>
  </r>
  <r>
    <x v="4"/>
    <x v="2"/>
    <x v="4"/>
    <n v="5"/>
    <d v="2023-05-28T00:00:00"/>
    <d v="2008-10-11T00:00:00"/>
    <n v="15.421917808219177"/>
    <n v="185.06301369863013"/>
    <x v="1"/>
  </r>
  <r>
    <x v="5"/>
    <x v="0"/>
    <x v="0"/>
    <n v="8"/>
    <d v="2023-05-28T00:00:00"/>
    <d v="2023-01-30T00:00:00"/>
    <n v="1.1095890410958904"/>
    <n v="13.315068493150685"/>
    <x v="1"/>
  </r>
  <r>
    <x v="6"/>
    <x v="1"/>
    <x v="1"/>
    <n v="7"/>
    <d v="2023-05-28T00:00:00"/>
    <d v="2015-06-06T00:00:00"/>
    <n v="8.7671232876712324"/>
    <n v="105.20547945205479"/>
    <x v="1"/>
  </r>
  <r>
    <x v="7"/>
    <x v="2"/>
    <x v="2"/>
    <n v="6"/>
    <d v="2023-05-28T00:00:00"/>
    <d v="2003-06-12T00:00:00"/>
    <n v="20.758904109589039"/>
    <n v="249.10684931506847"/>
    <x v="1"/>
  </r>
  <r>
    <x v="8"/>
    <x v="3"/>
    <x v="3"/>
    <n v="7"/>
    <d v="2023-05-28T00:00:00"/>
    <d v="2020-10-28T00:00:00"/>
    <n v="3.3671232876712329"/>
    <n v="40.405479452054792"/>
    <x v="1"/>
  </r>
  <r>
    <x v="9"/>
    <x v="0"/>
    <x v="0"/>
    <n v="7"/>
    <d v="2023-05-28T00:00:00"/>
    <d v="2023-02-20T00:00:00"/>
    <n v="1.0520547945205478"/>
    <n v="12.624657534246573"/>
    <x v="1"/>
  </r>
  <r>
    <x v="10"/>
    <x v="0"/>
    <x v="0"/>
    <n v="5"/>
    <d v="2023-05-28T00:00:00"/>
    <d v="2003-07-04T00:00:00"/>
    <n v="20.698630136986303"/>
    <n v="248.38356164383563"/>
    <x v="1"/>
  </r>
  <r>
    <x v="11"/>
    <x v="1"/>
    <x v="1"/>
    <n v="10"/>
    <d v="2023-05-28T00:00:00"/>
    <d v="2010-10-06T00:00:00"/>
    <n v="13.435616438356165"/>
    <n v="161.22739726027399"/>
    <x v="1"/>
  </r>
  <r>
    <x v="12"/>
    <x v="3"/>
    <x v="3"/>
    <n v="6"/>
    <d v="2023-05-28T00:00:00"/>
    <d v="2013-01-15T00:00:00"/>
    <n v="11.156164383561643"/>
    <n v="133.87397260273971"/>
    <x v="1"/>
  </r>
  <r>
    <x v="13"/>
    <x v="2"/>
    <x v="4"/>
    <n v="7"/>
    <d v="2023-05-28T00:00:00"/>
    <d v="2007-01-10T00:00:00"/>
    <n v="17.175342465753424"/>
    <n v="206.10410958904109"/>
    <x v="1"/>
  </r>
  <r>
    <x v="14"/>
    <x v="1"/>
    <x v="1"/>
    <n v="7"/>
    <d v="2023-05-28T00:00:00"/>
    <d v="2015-05-21T00:00:00"/>
    <n v="8.8109589041095884"/>
    <n v="105.73150684931505"/>
    <x v="1"/>
  </r>
  <r>
    <x v="15"/>
    <x v="1"/>
    <x v="1"/>
    <n v="8"/>
    <d v="2023-05-28T00:00:00"/>
    <d v="2023-03-04T00:00:00"/>
    <n v="1.0191780821917809"/>
    <n v="12.230136986301371"/>
    <x v="1"/>
  </r>
  <r>
    <x v="16"/>
    <x v="3"/>
    <x v="3"/>
    <n v="8"/>
    <d v="2023-05-28T00:00:00"/>
    <d v="2020-11-17T00:00:00"/>
    <n v="3.3123287671232875"/>
    <n v="39.747945205479454"/>
    <x v="1"/>
  </r>
  <r>
    <x v="17"/>
    <x v="2"/>
    <x v="4"/>
    <n v="7"/>
    <d v="2023-05-28T00:00:00"/>
    <d v="2001-10-01T00:00:00"/>
    <n v="22.454794520547946"/>
    <n v="269.45753424657534"/>
    <x v="1"/>
  </r>
  <r>
    <x v="18"/>
    <x v="0"/>
    <x v="0"/>
    <n v="10"/>
    <d v="2023-05-28T00:00:00"/>
    <d v="2022-10-07T00:00:00"/>
    <n v="1.4246575342465753"/>
    <n v="17.095890410958901"/>
    <x v="1"/>
  </r>
  <r>
    <x v="19"/>
    <x v="1"/>
    <x v="1"/>
    <n v="10"/>
    <d v="2023-05-28T00:00:00"/>
    <d v="2008-02-12T00:00:00"/>
    <n v="16.084931506849315"/>
    <n v="193.01917808219179"/>
    <x v="1"/>
  </r>
  <r>
    <x v="20"/>
    <x v="2"/>
    <x v="2"/>
    <n v="5"/>
    <d v="2023-05-28T00:00:00"/>
    <d v="2019-01-30T00:00:00"/>
    <n v="5.1123287671232873"/>
    <n v="61.347945205479448"/>
    <x v="1"/>
  </r>
  <r>
    <x v="21"/>
    <x v="3"/>
    <x v="3"/>
    <n v="6"/>
    <d v="2023-05-28T00:00:00"/>
    <d v="2023-02-08T00:00:00"/>
    <n v="1.0849315068493151"/>
    <n v="13.019178082191781"/>
    <x v="1"/>
  </r>
  <r>
    <x v="22"/>
    <x v="1"/>
    <x v="1"/>
    <n v="8"/>
    <d v="2023-05-28T00:00:00"/>
    <d v="2005-08-17T00:00:00"/>
    <n v="18.575342465753426"/>
    <n v="222.90410958904113"/>
    <x v="1"/>
  </r>
  <r>
    <x v="23"/>
    <x v="1"/>
    <x v="1"/>
    <n v="7"/>
    <d v="2023-05-28T00:00:00"/>
    <d v="2021-08-12T00:00:00"/>
    <n v="2.5780821917808221"/>
    <n v="30.936986301369863"/>
    <x v="1"/>
  </r>
  <r>
    <x v="24"/>
    <x v="2"/>
    <x v="2"/>
    <n v="8"/>
    <d v="2023-05-28T00:00:00"/>
    <d v="2023-02-04T00:00:00"/>
    <n v="1.095890410958904"/>
    <n v="13.150684931506849"/>
    <x v="1"/>
  </r>
  <r>
    <x v="25"/>
    <x v="3"/>
    <x v="3"/>
    <n v="8"/>
    <d v="2023-05-28T00:00:00"/>
    <d v="2012-07-04T00:00:00"/>
    <n v="11.69041095890411"/>
    <n v="140.28493150684932"/>
    <x v="1"/>
  </r>
  <r>
    <x v="0"/>
    <x v="0"/>
    <x v="0"/>
    <n v="9"/>
    <d v="2023-05-29T00:00:00"/>
    <d v="2023-04-16T00:00:00"/>
    <n v="0.90136986301369859"/>
    <n v="10.816438356164383"/>
    <x v="0"/>
  </r>
  <r>
    <x v="1"/>
    <x v="1"/>
    <x v="1"/>
    <n v="9"/>
    <d v="2023-05-29T00:00:00"/>
    <d v="2023-02-22T00:00:00"/>
    <n v="1.0465753424657533"/>
    <n v="12.55890410958904"/>
    <x v="1"/>
  </r>
  <r>
    <x v="2"/>
    <x v="2"/>
    <x v="2"/>
    <n v="9"/>
    <d v="2023-05-29T00:00:00"/>
    <d v="2021-08-11T00:00:00"/>
    <n v="2.580821917808219"/>
    <n v="30.969863013698628"/>
    <x v="1"/>
  </r>
  <r>
    <x v="3"/>
    <x v="3"/>
    <x v="3"/>
    <n v="8"/>
    <d v="2023-05-29T00:00:00"/>
    <d v="2014-11-21T00:00:00"/>
    <n v="9.3068493150684937"/>
    <n v="111.68219178082192"/>
    <x v="1"/>
  </r>
  <r>
    <x v="4"/>
    <x v="2"/>
    <x v="4"/>
    <n v="9"/>
    <d v="2023-05-29T00:00:00"/>
    <d v="2008-10-11T00:00:00"/>
    <n v="15.421917808219177"/>
    <n v="185.06301369863013"/>
    <x v="1"/>
  </r>
  <r>
    <x v="5"/>
    <x v="0"/>
    <x v="0"/>
    <n v="9"/>
    <d v="2023-05-29T00:00:00"/>
    <d v="2023-01-30T00:00:00"/>
    <n v="1.1095890410958904"/>
    <n v="13.315068493150685"/>
    <x v="1"/>
  </r>
  <r>
    <x v="6"/>
    <x v="1"/>
    <x v="1"/>
    <n v="9"/>
    <d v="2023-05-29T00:00:00"/>
    <d v="2015-06-06T00:00:00"/>
    <n v="8.7671232876712324"/>
    <n v="105.20547945205479"/>
    <x v="1"/>
  </r>
  <r>
    <x v="7"/>
    <x v="2"/>
    <x v="2"/>
    <n v="10"/>
    <d v="2023-05-29T00:00:00"/>
    <d v="2003-06-12T00:00:00"/>
    <n v="20.758904109589039"/>
    <n v="249.10684931506847"/>
    <x v="1"/>
  </r>
  <r>
    <x v="8"/>
    <x v="3"/>
    <x v="3"/>
    <n v="9"/>
    <d v="2023-05-29T00:00:00"/>
    <d v="2020-10-28T00:00:00"/>
    <n v="3.3671232876712329"/>
    <n v="40.405479452054792"/>
    <x v="1"/>
  </r>
  <r>
    <x v="9"/>
    <x v="0"/>
    <x v="0"/>
    <n v="3"/>
    <d v="2023-05-29T00:00:00"/>
    <d v="2023-02-20T00:00:00"/>
    <n v="1.0520547945205478"/>
    <n v="12.624657534246573"/>
    <x v="1"/>
  </r>
  <r>
    <x v="10"/>
    <x v="0"/>
    <x v="0"/>
    <n v="8"/>
    <d v="2023-05-29T00:00:00"/>
    <d v="2003-07-04T00:00:00"/>
    <n v="20.698630136986303"/>
    <n v="248.38356164383563"/>
    <x v="1"/>
  </r>
  <r>
    <x v="11"/>
    <x v="1"/>
    <x v="1"/>
    <n v="9"/>
    <d v="2023-05-29T00:00:00"/>
    <d v="2010-10-06T00:00:00"/>
    <n v="13.435616438356165"/>
    <n v="161.22739726027399"/>
    <x v="1"/>
  </r>
  <r>
    <x v="12"/>
    <x v="3"/>
    <x v="3"/>
    <n v="8"/>
    <d v="2023-05-29T00:00:00"/>
    <d v="2013-01-15T00:00:00"/>
    <n v="11.156164383561643"/>
    <n v="133.87397260273971"/>
    <x v="1"/>
  </r>
  <r>
    <x v="13"/>
    <x v="2"/>
    <x v="4"/>
    <n v="9"/>
    <d v="2023-05-29T00:00:00"/>
    <d v="2007-01-10T00:00:00"/>
    <n v="17.175342465753424"/>
    <n v="206.10410958904109"/>
    <x v="1"/>
  </r>
  <r>
    <x v="14"/>
    <x v="1"/>
    <x v="1"/>
    <n v="10"/>
    <d v="2023-05-29T00:00:00"/>
    <d v="2015-05-21T00:00:00"/>
    <n v="8.8109589041095884"/>
    <n v="105.73150684931505"/>
    <x v="1"/>
  </r>
  <r>
    <x v="15"/>
    <x v="1"/>
    <x v="1"/>
    <n v="9"/>
    <d v="2023-05-29T00:00:00"/>
    <d v="2023-03-04T00:00:00"/>
    <n v="1.0191780821917809"/>
    <n v="12.230136986301371"/>
    <x v="1"/>
  </r>
  <r>
    <x v="16"/>
    <x v="3"/>
    <x v="3"/>
    <n v="8"/>
    <d v="2023-05-29T00:00:00"/>
    <d v="2020-11-17T00:00:00"/>
    <n v="3.3123287671232875"/>
    <n v="39.747945205479454"/>
    <x v="1"/>
  </r>
  <r>
    <x v="17"/>
    <x v="2"/>
    <x v="4"/>
    <n v="10"/>
    <d v="2023-05-29T00:00:00"/>
    <d v="2001-10-01T00:00:00"/>
    <n v="22.454794520547946"/>
    <n v="269.45753424657534"/>
    <x v="1"/>
  </r>
  <r>
    <x v="18"/>
    <x v="0"/>
    <x v="0"/>
    <n v="10"/>
    <d v="2023-05-29T00:00:00"/>
    <d v="2022-10-07T00:00:00"/>
    <n v="1.4246575342465753"/>
    <n v="17.095890410958901"/>
    <x v="1"/>
  </r>
  <r>
    <x v="19"/>
    <x v="1"/>
    <x v="1"/>
    <n v="9"/>
    <d v="2023-05-29T00:00:00"/>
    <d v="2008-02-12T00:00:00"/>
    <n v="16.084931506849315"/>
    <n v="193.01917808219179"/>
    <x v="1"/>
  </r>
  <r>
    <x v="20"/>
    <x v="2"/>
    <x v="2"/>
    <n v="10"/>
    <d v="2023-05-29T00:00:00"/>
    <d v="2019-01-30T00:00:00"/>
    <n v="5.1123287671232873"/>
    <n v="61.347945205479448"/>
    <x v="1"/>
  </r>
  <r>
    <x v="21"/>
    <x v="3"/>
    <x v="3"/>
    <n v="8"/>
    <d v="2023-05-29T00:00:00"/>
    <d v="2023-02-08T00:00:00"/>
    <n v="1.0849315068493151"/>
    <n v="13.019178082191781"/>
    <x v="1"/>
  </r>
  <r>
    <x v="22"/>
    <x v="1"/>
    <x v="1"/>
    <n v="8"/>
    <d v="2023-05-29T00:00:00"/>
    <d v="2005-08-17T00:00:00"/>
    <n v="18.575342465753426"/>
    <n v="222.90410958904113"/>
    <x v="1"/>
  </r>
  <r>
    <x v="23"/>
    <x v="1"/>
    <x v="1"/>
    <n v="9"/>
    <d v="2023-05-29T00:00:00"/>
    <d v="2021-08-12T00:00:00"/>
    <n v="2.5780821917808221"/>
    <n v="30.936986301369863"/>
    <x v="1"/>
  </r>
  <r>
    <x v="24"/>
    <x v="2"/>
    <x v="2"/>
    <n v="9"/>
    <d v="2023-05-29T00:00:00"/>
    <d v="2023-02-04T00:00:00"/>
    <n v="1.095890410958904"/>
    <n v="13.150684931506849"/>
    <x v="1"/>
  </r>
  <r>
    <x v="25"/>
    <x v="3"/>
    <x v="3"/>
    <n v="10"/>
    <d v="2023-05-29T00:00:00"/>
    <d v="2012-07-04T00:00:00"/>
    <n v="11.69041095890411"/>
    <n v="140.28493150684932"/>
    <x v="1"/>
  </r>
  <r>
    <x v="0"/>
    <x v="0"/>
    <x v="0"/>
    <n v="8"/>
    <d v="2023-05-30T00:00:00"/>
    <d v="2023-04-16T00:00:00"/>
    <n v="0.90136986301369859"/>
    <n v="10.816438356164383"/>
    <x v="0"/>
  </r>
  <r>
    <x v="1"/>
    <x v="1"/>
    <x v="1"/>
    <n v="9"/>
    <d v="2023-05-30T00:00:00"/>
    <d v="2023-02-22T00:00:00"/>
    <n v="1.0465753424657533"/>
    <n v="12.55890410958904"/>
    <x v="1"/>
  </r>
  <r>
    <x v="2"/>
    <x v="2"/>
    <x v="2"/>
    <n v="10"/>
    <d v="2023-05-30T00:00:00"/>
    <d v="2021-08-11T00:00:00"/>
    <n v="2.580821917808219"/>
    <n v="30.969863013698628"/>
    <x v="1"/>
  </r>
  <r>
    <x v="3"/>
    <x v="3"/>
    <x v="3"/>
    <n v="8"/>
    <d v="2023-05-30T00:00:00"/>
    <d v="2014-11-21T00:00:00"/>
    <n v="9.3068493150684937"/>
    <n v="111.68219178082192"/>
    <x v="1"/>
  </r>
  <r>
    <x v="4"/>
    <x v="2"/>
    <x v="4"/>
    <n v="9"/>
    <d v="2023-05-30T00:00:00"/>
    <d v="2008-10-11T00:00:00"/>
    <n v="15.421917808219177"/>
    <n v="185.06301369863013"/>
    <x v="1"/>
  </r>
  <r>
    <x v="5"/>
    <x v="0"/>
    <x v="0"/>
    <n v="10"/>
    <d v="2023-05-30T00:00:00"/>
    <d v="2023-01-30T00:00:00"/>
    <n v="1.1095890410958904"/>
    <n v="13.315068493150685"/>
    <x v="1"/>
  </r>
  <r>
    <x v="6"/>
    <x v="1"/>
    <x v="1"/>
    <n v="9"/>
    <d v="2023-05-30T00:00:00"/>
    <d v="2015-06-06T00:00:00"/>
    <n v="8.7671232876712324"/>
    <n v="105.20547945205479"/>
    <x v="1"/>
  </r>
  <r>
    <x v="7"/>
    <x v="2"/>
    <x v="2"/>
    <n v="9"/>
    <d v="2023-05-30T00:00:00"/>
    <d v="2003-06-12T00:00:00"/>
    <n v="20.758904109589039"/>
    <n v="249.10684931506847"/>
    <x v="1"/>
  </r>
  <r>
    <x v="8"/>
    <x v="3"/>
    <x v="3"/>
    <n v="8"/>
    <d v="2023-05-30T00:00:00"/>
    <d v="2020-10-28T00:00:00"/>
    <n v="3.3671232876712329"/>
    <n v="40.405479452054792"/>
    <x v="1"/>
  </r>
  <r>
    <x v="9"/>
    <x v="0"/>
    <x v="0"/>
    <n v="9"/>
    <d v="2023-05-30T00:00:00"/>
    <d v="2023-02-20T00:00:00"/>
    <n v="1.0520547945205478"/>
    <n v="12.624657534246573"/>
    <x v="1"/>
  </r>
  <r>
    <x v="10"/>
    <x v="0"/>
    <x v="0"/>
    <n v="10"/>
    <d v="2023-05-30T00:00:00"/>
    <d v="2003-07-04T00:00:00"/>
    <n v="20.698630136986303"/>
    <n v="248.38356164383563"/>
    <x v="1"/>
  </r>
  <r>
    <x v="11"/>
    <x v="1"/>
    <x v="1"/>
    <n v="10"/>
    <d v="2023-05-30T00:00:00"/>
    <d v="2010-10-06T00:00:00"/>
    <n v="13.435616438356165"/>
    <n v="161.22739726027399"/>
    <x v="1"/>
  </r>
  <r>
    <x v="12"/>
    <x v="3"/>
    <x v="3"/>
    <n v="8"/>
    <d v="2023-05-30T00:00:00"/>
    <d v="2013-01-15T00:00:00"/>
    <n v="11.156164383561643"/>
    <n v="133.87397260273971"/>
    <x v="1"/>
  </r>
  <r>
    <x v="13"/>
    <x v="2"/>
    <x v="4"/>
    <n v="8"/>
    <d v="2023-05-30T00:00:00"/>
    <d v="2007-01-10T00:00:00"/>
    <n v="17.175342465753424"/>
    <n v="206.10410958904109"/>
    <x v="1"/>
  </r>
  <r>
    <x v="14"/>
    <x v="1"/>
    <x v="1"/>
    <n v="9"/>
    <d v="2023-05-30T00:00:00"/>
    <d v="2015-05-21T00:00:00"/>
    <n v="8.8109589041095884"/>
    <n v="105.73150684931505"/>
    <x v="1"/>
  </r>
  <r>
    <x v="15"/>
    <x v="1"/>
    <x v="1"/>
    <n v="10"/>
    <d v="2023-05-30T00:00:00"/>
    <d v="2023-03-04T00:00:00"/>
    <n v="1.0191780821917809"/>
    <n v="12.230136986301371"/>
    <x v="1"/>
  </r>
  <r>
    <x v="16"/>
    <x v="3"/>
    <x v="3"/>
    <n v="8"/>
    <d v="2023-05-30T00:00:00"/>
    <d v="2020-11-17T00:00:00"/>
    <n v="3.3123287671232875"/>
    <n v="39.747945205479454"/>
    <x v="1"/>
  </r>
  <r>
    <x v="17"/>
    <x v="2"/>
    <x v="4"/>
    <n v="10"/>
    <d v="2023-05-30T00:00:00"/>
    <d v="2001-10-01T00:00:00"/>
    <n v="22.454794520547946"/>
    <n v="269.45753424657534"/>
    <x v="1"/>
  </r>
  <r>
    <x v="18"/>
    <x v="0"/>
    <x v="0"/>
    <n v="10"/>
    <d v="2023-05-30T00:00:00"/>
    <d v="2022-10-07T00:00:00"/>
    <n v="1.4246575342465753"/>
    <n v="17.095890410958901"/>
    <x v="1"/>
  </r>
  <r>
    <x v="19"/>
    <x v="1"/>
    <x v="1"/>
    <n v="8"/>
    <d v="2023-05-30T00:00:00"/>
    <d v="2008-02-12T00:00:00"/>
    <n v="16.084931506849315"/>
    <n v="193.01917808219179"/>
    <x v="1"/>
  </r>
  <r>
    <x v="20"/>
    <x v="2"/>
    <x v="2"/>
    <n v="10"/>
    <d v="2023-05-30T00:00:00"/>
    <d v="2019-01-30T00:00:00"/>
    <n v="5.1123287671232873"/>
    <n v="61.347945205479448"/>
    <x v="1"/>
  </r>
  <r>
    <x v="21"/>
    <x v="3"/>
    <x v="3"/>
    <n v="9"/>
    <d v="2023-05-30T00:00:00"/>
    <d v="2023-02-08T00:00:00"/>
    <n v="1.0849315068493151"/>
    <n v="13.019178082191781"/>
    <x v="1"/>
  </r>
  <r>
    <x v="22"/>
    <x v="1"/>
    <x v="1"/>
    <n v="9"/>
    <d v="2023-05-30T00:00:00"/>
    <d v="2005-08-17T00:00:00"/>
    <n v="18.575342465753426"/>
    <n v="222.90410958904113"/>
    <x v="1"/>
  </r>
  <r>
    <x v="23"/>
    <x v="1"/>
    <x v="1"/>
    <n v="9"/>
    <d v="2023-05-30T00:00:00"/>
    <d v="2021-08-12T00:00:00"/>
    <n v="2.5780821917808221"/>
    <n v="30.936986301369863"/>
    <x v="1"/>
  </r>
  <r>
    <x v="24"/>
    <x v="2"/>
    <x v="2"/>
    <n v="10"/>
    <d v="2023-05-30T00:00:00"/>
    <d v="2023-02-04T00:00:00"/>
    <n v="1.095890410958904"/>
    <n v="13.150684931506849"/>
    <x v="1"/>
  </r>
  <r>
    <x v="25"/>
    <x v="3"/>
    <x v="3"/>
    <n v="8"/>
    <d v="2023-05-30T00:00:00"/>
    <d v="2012-07-04T00:00:00"/>
    <n v="11.69041095890411"/>
    <n v="140.28493150684932"/>
    <x v="1"/>
  </r>
  <r>
    <x v="0"/>
    <x v="0"/>
    <x v="0"/>
    <n v="8"/>
    <d v="2023-05-31T00:00:00"/>
    <d v="2023-04-16T00:00:00"/>
    <n v="0.90136986301369859"/>
    <n v="10.816438356164383"/>
    <x v="0"/>
  </r>
  <r>
    <x v="1"/>
    <x v="1"/>
    <x v="1"/>
    <n v="9"/>
    <d v="2023-05-31T00:00:00"/>
    <d v="2023-02-22T00:00:00"/>
    <n v="1.0465753424657533"/>
    <n v="12.55890410958904"/>
    <x v="1"/>
  </r>
  <r>
    <x v="2"/>
    <x v="2"/>
    <x v="2"/>
    <n v="8"/>
    <d v="2023-05-31T00:00:00"/>
    <d v="2021-08-11T00:00:00"/>
    <n v="2.580821917808219"/>
    <n v="30.969863013698628"/>
    <x v="1"/>
  </r>
  <r>
    <x v="3"/>
    <x v="3"/>
    <x v="3"/>
    <n v="9"/>
    <d v="2023-05-31T00:00:00"/>
    <d v="2014-11-21T00:00:00"/>
    <n v="9.3068493150684937"/>
    <n v="111.68219178082192"/>
    <x v="1"/>
  </r>
  <r>
    <x v="4"/>
    <x v="2"/>
    <x v="4"/>
    <n v="10"/>
    <d v="2023-05-31T00:00:00"/>
    <d v="2008-10-11T00:00:00"/>
    <n v="15.421917808219177"/>
    <n v="185.06301369863013"/>
    <x v="1"/>
  </r>
  <r>
    <x v="5"/>
    <x v="0"/>
    <x v="0"/>
    <n v="8"/>
    <d v="2023-05-31T00:00:00"/>
    <d v="2023-01-30T00:00:00"/>
    <n v="1.1095890410958904"/>
    <n v="13.315068493150685"/>
    <x v="1"/>
  </r>
  <r>
    <x v="6"/>
    <x v="1"/>
    <x v="1"/>
    <n v="10"/>
    <d v="2023-05-31T00:00:00"/>
    <d v="2015-06-06T00:00:00"/>
    <n v="8.7671232876712324"/>
    <n v="105.20547945205479"/>
    <x v="1"/>
  </r>
  <r>
    <x v="7"/>
    <x v="2"/>
    <x v="2"/>
    <n v="8"/>
    <d v="2023-05-31T00:00:00"/>
    <d v="2003-06-12T00:00:00"/>
    <n v="20.758904109589039"/>
    <n v="249.10684931506847"/>
    <x v="1"/>
  </r>
  <r>
    <x v="8"/>
    <x v="3"/>
    <x v="3"/>
    <n v="8"/>
    <d v="2023-05-31T00:00:00"/>
    <d v="2020-10-28T00:00:00"/>
    <n v="3.3671232876712329"/>
    <n v="40.405479452054792"/>
    <x v="1"/>
  </r>
  <r>
    <x v="9"/>
    <x v="0"/>
    <x v="0"/>
    <n v="5"/>
    <d v="2023-05-31T00:00:00"/>
    <d v="2023-02-20T00:00:00"/>
    <n v="1.0520547945205478"/>
    <n v="12.624657534246573"/>
    <x v="1"/>
  </r>
  <r>
    <x v="10"/>
    <x v="0"/>
    <x v="0"/>
    <n v="8"/>
    <d v="2023-05-31T00:00:00"/>
    <d v="2003-07-04T00:00:00"/>
    <n v="20.698630136986303"/>
    <n v="248.38356164383563"/>
    <x v="1"/>
  </r>
  <r>
    <x v="11"/>
    <x v="1"/>
    <x v="1"/>
    <n v="8"/>
    <d v="2023-05-31T00:00:00"/>
    <d v="2010-10-06T00:00:00"/>
    <n v="13.435616438356165"/>
    <n v="161.22739726027399"/>
    <x v="1"/>
  </r>
  <r>
    <x v="12"/>
    <x v="3"/>
    <x v="3"/>
    <n v="9"/>
    <d v="2023-05-31T00:00:00"/>
    <d v="2013-01-15T00:00:00"/>
    <n v="11.156164383561643"/>
    <n v="133.87397260273971"/>
    <x v="1"/>
  </r>
  <r>
    <x v="13"/>
    <x v="2"/>
    <x v="4"/>
    <n v="10"/>
    <d v="2023-05-31T00:00:00"/>
    <d v="2007-01-10T00:00:00"/>
    <n v="17.175342465753424"/>
    <n v="206.10410958904109"/>
    <x v="1"/>
  </r>
  <r>
    <x v="14"/>
    <x v="1"/>
    <x v="1"/>
    <n v="8"/>
    <d v="2023-05-31T00:00:00"/>
    <d v="2015-05-21T00:00:00"/>
    <n v="8.8109589041095884"/>
    <n v="105.73150684931505"/>
    <x v="1"/>
  </r>
  <r>
    <x v="15"/>
    <x v="1"/>
    <x v="1"/>
    <n v="8"/>
    <d v="2023-05-31T00:00:00"/>
    <d v="2023-03-04T00:00:00"/>
    <n v="1.0191780821917809"/>
    <n v="12.230136986301371"/>
    <x v="1"/>
  </r>
  <r>
    <x v="16"/>
    <x v="3"/>
    <x v="3"/>
    <n v="9"/>
    <d v="2023-05-31T00:00:00"/>
    <d v="2020-11-17T00:00:00"/>
    <n v="3.3123287671232875"/>
    <n v="39.747945205479454"/>
    <x v="1"/>
  </r>
  <r>
    <x v="17"/>
    <x v="2"/>
    <x v="4"/>
    <n v="9"/>
    <d v="2023-05-31T00:00:00"/>
    <d v="2001-10-01T00:00:00"/>
    <n v="22.454794520547946"/>
    <n v="269.45753424657534"/>
    <x v="1"/>
  </r>
  <r>
    <x v="18"/>
    <x v="0"/>
    <x v="0"/>
    <n v="10"/>
    <d v="2023-05-31T00:00:00"/>
    <d v="2022-10-07T00:00:00"/>
    <n v="1.4246575342465753"/>
    <n v="17.095890410958901"/>
    <x v="1"/>
  </r>
  <r>
    <x v="19"/>
    <x v="1"/>
    <x v="1"/>
    <n v="8"/>
    <d v="2023-05-31T00:00:00"/>
    <d v="2008-02-12T00:00:00"/>
    <n v="16.084931506849315"/>
    <n v="193.01917808219179"/>
    <x v="1"/>
  </r>
  <r>
    <x v="20"/>
    <x v="2"/>
    <x v="2"/>
    <n v="8"/>
    <d v="2023-05-31T00:00:00"/>
    <d v="2019-01-30T00:00:00"/>
    <n v="5.1123287671232873"/>
    <n v="61.347945205479448"/>
    <x v="1"/>
  </r>
  <r>
    <x v="21"/>
    <x v="3"/>
    <x v="3"/>
    <n v="9"/>
    <d v="2023-05-31T00:00:00"/>
    <d v="2023-02-08T00:00:00"/>
    <n v="1.0849315068493151"/>
    <n v="13.019178082191781"/>
    <x v="1"/>
  </r>
  <r>
    <x v="22"/>
    <x v="1"/>
    <x v="1"/>
    <n v="10"/>
    <d v="2023-05-31T00:00:00"/>
    <d v="2005-08-17T00:00:00"/>
    <n v="18.575342465753426"/>
    <n v="222.90410958904113"/>
    <x v="1"/>
  </r>
  <r>
    <x v="23"/>
    <x v="1"/>
    <x v="1"/>
    <n v="8"/>
    <d v="2023-05-31T00:00:00"/>
    <d v="2021-08-12T00:00:00"/>
    <n v="2.5780821917808221"/>
    <n v="30.936986301369863"/>
    <x v="1"/>
  </r>
  <r>
    <x v="24"/>
    <x v="2"/>
    <x v="2"/>
    <n v="9"/>
    <d v="2023-05-31T00:00:00"/>
    <d v="2023-02-04T00:00:00"/>
    <n v="1.095890410958904"/>
    <n v="13.150684931506849"/>
    <x v="1"/>
  </r>
  <r>
    <x v="25"/>
    <x v="3"/>
    <x v="3"/>
    <n v="8"/>
    <d v="2023-05-31T00:00:00"/>
    <d v="2012-07-04T00:00:00"/>
    <n v="11.69041095890411"/>
    <n v="140.28493150684932"/>
    <x v="1"/>
  </r>
  <r>
    <x v="0"/>
    <x v="0"/>
    <x v="0"/>
    <n v="9"/>
    <d v="2023-06-01T00:00:00"/>
    <d v="2023-04-16T00:00:00"/>
    <n v="0.90136986301369859"/>
    <n v="10.816438356164383"/>
    <x v="0"/>
  </r>
  <r>
    <x v="1"/>
    <x v="1"/>
    <x v="1"/>
    <n v="9"/>
    <d v="2023-06-01T00:00:00"/>
    <d v="2023-02-22T00:00:00"/>
    <n v="1.0465753424657533"/>
    <n v="12.55890410958904"/>
    <x v="1"/>
  </r>
  <r>
    <x v="2"/>
    <x v="2"/>
    <x v="2"/>
    <n v="9"/>
    <d v="2023-06-01T00:00:00"/>
    <d v="2021-08-11T00:00:00"/>
    <n v="2.580821917808219"/>
    <n v="30.969863013698628"/>
    <x v="1"/>
  </r>
  <r>
    <x v="3"/>
    <x v="3"/>
    <x v="3"/>
    <n v="8"/>
    <d v="2023-06-01T00:00:00"/>
    <d v="2014-11-21T00:00:00"/>
    <n v="9.3068493150684937"/>
    <n v="111.68219178082192"/>
    <x v="1"/>
  </r>
  <r>
    <x v="4"/>
    <x v="2"/>
    <x v="4"/>
    <n v="10"/>
    <d v="2023-06-01T00:00:00"/>
    <d v="2008-10-11T00:00:00"/>
    <n v="15.421917808219177"/>
    <n v="185.06301369863013"/>
    <x v="1"/>
  </r>
  <r>
    <x v="5"/>
    <x v="0"/>
    <x v="0"/>
    <n v="9"/>
    <d v="2023-06-01T00:00:00"/>
    <d v="2023-01-30T00:00:00"/>
    <n v="1.1095890410958904"/>
    <n v="13.315068493150685"/>
    <x v="1"/>
  </r>
  <r>
    <x v="6"/>
    <x v="1"/>
    <x v="1"/>
    <n v="8"/>
    <d v="2023-06-01T00:00:00"/>
    <d v="2015-06-06T00:00:00"/>
    <n v="8.7671232876712324"/>
    <n v="105.20547945205479"/>
    <x v="1"/>
  </r>
  <r>
    <x v="7"/>
    <x v="2"/>
    <x v="2"/>
    <n v="9"/>
    <d v="2023-06-01T00:00:00"/>
    <d v="2003-06-12T00:00:00"/>
    <n v="20.758904109589039"/>
    <n v="249.10684931506847"/>
    <x v="1"/>
  </r>
  <r>
    <x v="8"/>
    <x v="3"/>
    <x v="3"/>
    <n v="9"/>
    <d v="2023-06-01T00:00:00"/>
    <d v="2020-10-28T00:00:00"/>
    <n v="3.3671232876712329"/>
    <n v="40.405479452054792"/>
    <x v="1"/>
  </r>
  <r>
    <x v="9"/>
    <x v="0"/>
    <x v="0"/>
    <n v="8"/>
    <d v="2023-06-01T00:00:00"/>
    <d v="2023-02-20T00:00:00"/>
    <n v="1.0520547945205478"/>
    <n v="12.624657534246573"/>
    <x v="1"/>
  </r>
  <r>
    <x v="10"/>
    <x v="0"/>
    <x v="0"/>
    <n v="9"/>
    <d v="2023-06-01T00:00:00"/>
    <d v="2003-07-04T00:00:00"/>
    <n v="20.698630136986303"/>
    <n v="248.38356164383563"/>
    <x v="1"/>
  </r>
  <r>
    <x v="11"/>
    <x v="1"/>
    <x v="1"/>
    <n v="10"/>
    <d v="2023-06-01T00:00:00"/>
    <d v="2010-10-06T00:00:00"/>
    <n v="13.435616438356165"/>
    <n v="161.22739726027399"/>
    <x v="1"/>
  </r>
  <r>
    <x v="12"/>
    <x v="3"/>
    <x v="3"/>
    <n v="10"/>
    <d v="2023-06-01T00:00:00"/>
    <d v="2013-01-15T00:00:00"/>
    <n v="11.156164383561643"/>
    <n v="133.87397260273971"/>
    <x v="1"/>
  </r>
  <r>
    <x v="13"/>
    <x v="2"/>
    <x v="4"/>
    <n v="9"/>
    <d v="2023-06-01T00:00:00"/>
    <d v="2007-01-10T00:00:00"/>
    <n v="17.175342465753424"/>
    <n v="206.10410958904109"/>
    <x v="1"/>
  </r>
  <r>
    <x v="14"/>
    <x v="1"/>
    <x v="1"/>
    <n v="10"/>
    <d v="2023-06-01T00:00:00"/>
    <d v="2015-05-21T00:00:00"/>
    <n v="8.8109589041095884"/>
    <n v="105.73150684931505"/>
    <x v="1"/>
  </r>
  <r>
    <x v="15"/>
    <x v="1"/>
    <x v="1"/>
    <n v="9"/>
    <d v="2023-06-01T00:00:00"/>
    <d v="2023-03-04T00:00:00"/>
    <n v="1.0191780821917809"/>
    <n v="12.230136986301371"/>
    <x v="1"/>
  </r>
  <r>
    <x v="16"/>
    <x v="3"/>
    <x v="3"/>
    <n v="9"/>
    <d v="2023-06-01T00:00:00"/>
    <d v="2020-11-17T00:00:00"/>
    <n v="3.3123287671232875"/>
    <n v="39.747945205479454"/>
    <x v="1"/>
  </r>
  <r>
    <x v="17"/>
    <x v="2"/>
    <x v="4"/>
    <n v="9"/>
    <d v="2023-06-01T00:00:00"/>
    <d v="2001-10-01T00:00:00"/>
    <n v="22.454794520547946"/>
    <n v="269.45753424657534"/>
    <x v="1"/>
  </r>
  <r>
    <x v="18"/>
    <x v="0"/>
    <x v="0"/>
    <n v="8"/>
    <d v="2023-06-01T00:00:00"/>
    <d v="2022-10-07T00:00:00"/>
    <n v="1.4246575342465753"/>
    <n v="17.095890410958901"/>
    <x v="1"/>
  </r>
  <r>
    <x v="19"/>
    <x v="1"/>
    <x v="1"/>
    <n v="9"/>
    <d v="2023-06-01T00:00:00"/>
    <d v="2008-02-12T00:00:00"/>
    <n v="16.084931506849315"/>
    <n v="193.01917808219179"/>
    <x v="1"/>
  </r>
  <r>
    <x v="20"/>
    <x v="2"/>
    <x v="2"/>
    <n v="9"/>
    <d v="2023-06-01T00:00:00"/>
    <d v="2019-01-30T00:00:00"/>
    <n v="5.1123287671232873"/>
    <n v="61.347945205479448"/>
    <x v="1"/>
  </r>
  <r>
    <x v="21"/>
    <x v="3"/>
    <x v="3"/>
    <n v="8"/>
    <d v="2023-06-01T00:00:00"/>
    <d v="2023-02-08T00:00:00"/>
    <n v="1.0849315068493151"/>
    <n v="13.019178082191781"/>
    <x v="1"/>
  </r>
  <r>
    <x v="22"/>
    <x v="1"/>
    <x v="1"/>
    <n v="9"/>
    <d v="2023-06-01T00:00:00"/>
    <d v="2005-08-17T00:00:00"/>
    <n v="18.575342465753426"/>
    <n v="222.90410958904113"/>
    <x v="1"/>
  </r>
  <r>
    <x v="23"/>
    <x v="1"/>
    <x v="1"/>
    <n v="9"/>
    <d v="2023-06-01T00:00:00"/>
    <d v="2021-08-12T00:00:00"/>
    <n v="2.5780821917808221"/>
    <n v="30.936986301369863"/>
    <x v="1"/>
  </r>
  <r>
    <x v="24"/>
    <x v="2"/>
    <x v="2"/>
    <n v="10"/>
    <d v="2023-06-01T00:00:00"/>
    <d v="2023-02-04T00:00:00"/>
    <n v="1.095890410958904"/>
    <n v="13.150684931506849"/>
    <x v="1"/>
  </r>
  <r>
    <x v="25"/>
    <x v="3"/>
    <x v="3"/>
    <n v="9"/>
    <d v="2023-06-01T00:00:00"/>
    <d v="2012-07-04T00:00:00"/>
    <n v="11.69041095890411"/>
    <n v="140.28493150684932"/>
    <x v="1"/>
  </r>
  <r>
    <x v="0"/>
    <x v="0"/>
    <x v="0"/>
    <n v="9"/>
    <d v="2023-06-02T00:00:00"/>
    <d v="2023-04-16T00:00:00"/>
    <n v="0.90136986301369859"/>
    <n v="10.816438356164383"/>
    <x v="0"/>
  </r>
  <r>
    <x v="1"/>
    <x v="1"/>
    <x v="1"/>
    <n v="10"/>
    <d v="2023-06-02T00:00:00"/>
    <d v="2023-02-22T00:00:00"/>
    <n v="1.0465753424657533"/>
    <n v="12.55890410958904"/>
    <x v="1"/>
  </r>
  <r>
    <x v="2"/>
    <x v="2"/>
    <x v="2"/>
    <n v="9"/>
    <d v="2023-06-02T00:00:00"/>
    <d v="2021-08-11T00:00:00"/>
    <n v="2.580821917808219"/>
    <n v="30.969863013698628"/>
    <x v="1"/>
  </r>
  <r>
    <x v="3"/>
    <x v="3"/>
    <x v="3"/>
    <n v="9"/>
    <d v="2023-06-02T00:00:00"/>
    <d v="2014-11-21T00:00:00"/>
    <n v="9.3068493150684937"/>
    <n v="111.68219178082192"/>
    <x v="1"/>
  </r>
  <r>
    <x v="4"/>
    <x v="2"/>
    <x v="4"/>
    <n v="10"/>
    <d v="2023-06-02T00:00:00"/>
    <d v="2008-10-11T00:00:00"/>
    <n v="15.421917808219177"/>
    <n v="185.06301369863013"/>
    <x v="1"/>
  </r>
  <r>
    <x v="5"/>
    <x v="0"/>
    <x v="0"/>
    <n v="10"/>
    <d v="2023-06-02T00:00:00"/>
    <d v="2023-01-30T00:00:00"/>
    <n v="1.1095890410958904"/>
    <n v="13.315068493150685"/>
    <x v="1"/>
  </r>
  <r>
    <x v="6"/>
    <x v="1"/>
    <x v="1"/>
    <n v="9"/>
    <d v="2023-06-02T00:00:00"/>
    <d v="2015-06-06T00:00:00"/>
    <n v="8.7671232876712324"/>
    <n v="105.20547945205479"/>
    <x v="1"/>
  </r>
  <r>
    <x v="7"/>
    <x v="2"/>
    <x v="2"/>
    <n v="10"/>
    <d v="2023-06-02T00:00:00"/>
    <d v="2003-06-12T00:00:00"/>
    <n v="20.758904109589039"/>
    <n v="249.10684931506847"/>
    <x v="1"/>
  </r>
  <r>
    <x v="8"/>
    <x v="3"/>
    <x v="3"/>
    <n v="9"/>
    <d v="2023-06-02T00:00:00"/>
    <d v="2020-10-28T00:00:00"/>
    <n v="3.3671232876712329"/>
    <n v="40.405479452054792"/>
    <x v="1"/>
  </r>
  <r>
    <x v="9"/>
    <x v="0"/>
    <x v="0"/>
    <n v="4"/>
    <d v="2023-06-02T00:00:00"/>
    <d v="2023-02-20T00:00:00"/>
    <n v="1.0520547945205478"/>
    <n v="12.624657534246573"/>
    <x v="1"/>
  </r>
  <r>
    <x v="10"/>
    <x v="0"/>
    <x v="0"/>
    <n v="10"/>
    <d v="2023-06-02T00:00:00"/>
    <d v="2003-07-04T00:00:00"/>
    <n v="20.698630136986303"/>
    <n v="248.38356164383563"/>
    <x v="1"/>
  </r>
  <r>
    <x v="11"/>
    <x v="1"/>
    <x v="1"/>
    <n v="10"/>
    <d v="2023-06-02T00:00:00"/>
    <d v="2010-10-06T00:00:00"/>
    <n v="13.435616438356165"/>
    <n v="161.22739726027399"/>
    <x v="1"/>
  </r>
  <r>
    <x v="12"/>
    <x v="3"/>
    <x v="3"/>
    <n v="9"/>
    <d v="2023-06-02T00:00:00"/>
    <d v="2013-01-15T00:00:00"/>
    <n v="11.156164383561643"/>
    <n v="133.87397260273971"/>
    <x v="1"/>
  </r>
  <r>
    <x v="13"/>
    <x v="2"/>
    <x v="4"/>
    <n v="9"/>
    <d v="2023-06-02T00:00:00"/>
    <d v="2007-01-10T00:00:00"/>
    <n v="17.175342465753424"/>
    <n v="206.10410958904109"/>
    <x v="1"/>
  </r>
  <r>
    <x v="14"/>
    <x v="1"/>
    <x v="1"/>
    <n v="10"/>
    <d v="2023-06-02T00:00:00"/>
    <d v="2015-05-21T00:00:00"/>
    <n v="8.8109589041095884"/>
    <n v="105.73150684931505"/>
    <x v="1"/>
  </r>
  <r>
    <x v="15"/>
    <x v="1"/>
    <x v="1"/>
    <n v="10"/>
    <d v="2023-06-02T00:00:00"/>
    <d v="2023-03-04T00:00:00"/>
    <n v="1.0191780821917809"/>
    <n v="12.230136986301371"/>
    <x v="1"/>
  </r>
  <r>
    <x v="16"/>
    <x v="3"/>
    <x v="3"/>
    <n v="9"/>
    <d v="2023-06-02T00:00:00"/>
    <d v="2020-11-17T00:00:00"/>
    <n v="3.3123287671232875"/>
    <n v="39.747945205479454"/>
    <x v="1"/>
  </r>
  <r>
    <x v="17"/>
    <x v="2"/>
    <x v="4"/>
    <n v="10"/>
    <d v="2023-06-02T00:00:00"/>
    <d v="2001-10-01T00:00:00"/>
    <n v="22.454794520547946"/>
    <n v="269.45753424657534"/>
    <x v="1"/>
  </r>
  <r>
    <x v="18"/>
    <x v="0"/>
    <x v="0"/>
    <n v="10"/>
    <d v="2023-06-02T00:00:00"/>
    <d v="2022-10-07T00:00:00"/>
    <n v="1.4246575342465753"/>
    <n v="17.095890410958901"/>
    <x v="1"/>
  </r>
  <r>
    <x v="19"/>
    <x v="1"/>
    <x v="1"/>
    <n v="9"/>
    <d v="2023-06-02T00:00:00"/>
    <d v="2008-02-12T00:00:00"/>
    <n v="16.084931506849315"/>
    <n v="193.01917808219179"/>
    <x v="1"/>
  </r>
  <r>
    <x v="20"/>
    <x v="2"/>
    <x v="2"/>
    <n v="10"/>
    <d v="2023-06-02T00:00:00"/>
    <d v="2019-01-30T00:00:00"/>
    <n v="5.1123287671232873"/>
    <n v="61.347945205479448"/>
    <x v="1"/>
  </r>
  <r>
    <x v="21"/>
    <x v="3"/>
    <x v="3"/>
    <n v="9"/>
    <d v="2023-06-02T00:00:00"/>
    <d v="2023-02-08T00:00:00"/>
    <n v="1.0849315068493151"/>
    <n v="13.019178082191781"/>
    <x v="1"/>
  </r>
  <r>
    <x v="22"/>
    <x v="1"/>
    <x v="1"/>
    <n v="10"/>
    <d v="2023-06-02T00:00:00"/>
    <d v="2005-08-17T00:00:00"/>
    <n v="18.575342465753426"/>
    <n v="222.90410958904113"/>
    <x v="1"/>
  </r>
  <r>
    <x v="23"/>
    <x v="1"/>
    <x v="1"/>
    <n v="9"/>
    <d v="2023-06-02T00:00:00"/>
    <d v="2021-08-12T00:00:00"/>
    <n v="2.5780821917808221"/>
    <n v="30.936986301369863"/>
    <x v="1"/>
  </r>
  <r>
    <x v="24"/>
    <x v="2"/>
    <x v="2"/>
    <n v="10"/>
    <d v="2023-06-02T00:00:00"/>
    <d v="2023-02-04T00:00:00"/>
    <n v="1.095890410958904"/>
    <n v="13.150684931506849"/>
    <x v="1"/>
  </r>
  <r>
    <x v="25"/>
    <x v="3"/>
    <x v="3"/>
    <n v="10"/>
    <d v="2023-06-02T00:00:00"/>
    <d v="2012-07-04T00:00:00"/>
    <n v="11.69041095890411"/>
    <n v="140.28493150684932"/>
    <x v="1"/>
  </r>
  <r>
    <x v="0"/>
    <x v="0"/>
    <x v="0"/>
    <n v="9"/>
    <d v="2023-06-03T00:00:00"/>
    <d v="2023-04-16T00:00:00"/>
    <n v="0.90136986301369859"/>
    <n v="10.816438356164383"/>
    <x v="0"/>
  </r>
  <r>
    <x v="1"/>
    <x v="1"/>
    <x v="1"/>
    <n v="8"/>
    <d v="2023-06-03T00:00:00"/>
    <d v="2023-02-22T00:00:00"/>
    <n v="1.0465753424657533"/>
    <n v="12.55890410958904"/>
    <x v="1"/>
  </r>
  <r>
    <x v="2"/>
    <x v="2"/>
    <x v="2"/>
    <n v="8"/>
    <d v="2023-06-03T00:00:00"/>
    <d v="2021-08-11T00:00:00"/>
    <n v="2.580821917808219"/>
    <n v="30.969863013698628"/>
    <x v="1"/>
  </r>
  <r>
    <x v="3"/>
    <x v="3"/>
    <x v="3"/>
    <n v="10"/>
    <d v="2023-06-03T00:00:00"/>
    <d v="2014-11-21T00:00:00"/>
    <n v="9.3068493150684937"/>
    <n v="111.68219178082192"/>
    <x v="1"/>
  </r>
  <r>
    <x v="4"/>
    <x v="2"/>
    <x v="4"/>
    <n v="9"/>
    <d v="2023-06-03T00:00:00"/>
    <d v="2008-10-11T00:00:00"/>
    <n v="15.421917808219177"/>
    <n v="185.06301369863013"/>
    <x v="1"/>
  </r>
  <r>
    <x v="5"/>
    <x v="0"/>
    <x v="0"/>
    <n v="8"/>
    <d v="2023-06-03T00:00:00"/>
    <d v="2023-01-30T00:00:00"/>
    <n v="1.1095890410958904"/>
    <n v="13.315068493150685"/>
    <x v="1"/>
  </r>
  <r>
    <x v="6"/>
    <x v="1"/>
    <x v="1"/>
    <n v="9"/>
    <d v="2023-06-03T00:00:00"/>
    <d v="2015-06-06T00:00:00"/>
    <n v="8.7671232876712324"/>
    <n v="105.20547945205479"/>
    <x v="1"/>
  </r>
  <r>
    <x v="7"/>
    <x v="2"/>
    <x v="2"/>
    <n v="8"/>
    <d v="2023-06-03T00:00:00"/>
    <d v="2003-06-12T00:00:00"/>
    <n v="20.758904109589039"/>
    <n v="249.10684931506847"/>
    <x v="1"/>
  </r>
  <r>
    <x v="8"/>
    <x v="3"/>
    <x v="3"/>
    <n v="9"/>
    <d v="2023-06-03T00:00:00"/>
    <d v="2020-10-28T00:00:00"/>
    <n v="3.3671232876712329"/>
    <n v="40.405479452054792"/>
    <x v="1"/>
  </r>
  <r>
    <x v="9"/>
    <x v="0"/>
    <x v="0"/>
    <n v="3"/>
    <d v="2023-06-03T00:00:00"/>
    <d v="2023-02-20T00:00:00"/>
    <n v="1.0520547945205478"/>
    <n v="12.624657534246573"/>
    <x v="1"/>
  </r>
  <r>
    <x v="10"/>
    <x v="0"/>
    <x v="0"/>
    <n v="9"/>
    <d v="2023-06-03T00:00:00"/>
    <d v="2003-07-04T00:00:00"/>
    <n v="20.698630136986303"/>
    <n v="248.38356164383563"/>
    <x v="1"/>
  </r>
  <r>
    <x v="11"/>
    <x v="1"/>
    <x v="1"/>
    <n v="9"/>
    <d v="2023-06-03T00:00:00"/>
    <d v="2010-10-06T00:00:00"/>
    <n v="13.435616438356165"/>
    <n v="161.22739726027399"/>
    <x v="1"/>
  </r>
  <r>
    <x v="12"/>
    <x v="3"/>
    <x v="3"/>
    <n v="9"/>
    <d v="2023-06-03T00:00:00"/>
    <d v="2013-01-15T00:00:00"/>
    <n v="11.156164383561643"/>
    <n v="133.87397260273971"/>
    <x v="1"/>
  </r>
  <r>
    <x v="13"/>
    <x v="2"/>
    <x v="4"/>
    <n v="8"/>
    <d v="2023-06-03T00:00:00"/>
    <d v="2007-01-10T00:00:00"/>
    <n v="17.175342465753424"/>
    <n v="206.10410958904109"/>
    <x v="1"/>
  </r>
  <r>
    <x v="14"/>
    <x v="1"/>
    <x v="1"/>
    <n v="9"/>
    <d v="2023-06-03T00:00:00"/>
    <d v="2015-05-21T00:00:00"/>
    <n v="8.8109589041095884"/>
    <n v="105.73150684931505"/>
    <x v="1"/>
  </r>
  <r>
    <x v="15"/>
    <x v="1"/>
    <x v="1"/>
    <n v="9"/>
    <d v="2023-06-03T00:00:00"/>
    <d v="2023-03-04T00:00:00"/>
    <n v="1.0191780821917809"/>
    <n v="12.230136986301371"/>
    <x v="1"/>
  </r>
  <r>
    <x v="16"/>
    <x v="3"/>
    <x v="3"/>
    <n v="10"/>
    <d v="2023-06-03T00:00:00"/>
    <d v="2020-11-17T00:00:00"/>
    <n v="3.3123287671232875"/>
    <n v="39.747945205479454"/>
    <x v="1"/>
  </r>
  <r>
    <x v="17"/>
    <x v="2"/>
    <x v="4"/>
    <n v="10"/>
    <d v="2023-06-03T00:00:00"/>
    <d v="2001-10-01T00:00:00"/>
    <n v="22.454794520547946"/>
    <n v="269.45753424657534"/>
    <x v="1"/>
  </r>
  <r>
    <x v="18"/>
    <x v="0"/>
    <x v="0"/>
    <n v="9"/>
    <d v="2023-06-03T00:00:00"/>
    <d v="2022-10-07T00:00:00"/>
    <n v="1.4246575342465753"/>
    <n v="17.095890410958901"/>
    <x v="1"/>
  </r>
  <r>
    <x v="19"/>
    <x v="1"/>
    <x v="1"/>
    <n v="9"/>
    <d v="2023-06-03T00:00:00"/>
    <d v="2008-02-12T00:00:00"/>
    <n v="16.084931506849315"/>
    <n v="193.01917808219179"/>
    <x v="1"/>
  </r>
  <r>
    <x v="20"/>
    <x v="2"/>
    <x v="2"/>
    <n v="8"/>
    <d v="2023-06-03T00:00:00"/>
    <d v="2019-01-30T00:00:00"/>
    <n v="5.1123287671232873"/>
    <n v="61.347945205479448"/>
    <x v="1"/>
  </r>
  <r>
    <x v="21"/>
    <x v="3"/>
    <x v="3"/>
    <n v="9"/>
    <d v="2023-06-03T00:00:00"/>
    <d v="2023-02-08T00:00:00"/>
    <n v="1.0849315068493151"/>
    <n v="13.019178082191781"/>
    <x v="1"/>
  </r>
  <r>
    <x v="22"/>
    <x v="1"/>
    <x v="1"/>
    <n v="9"/>
    <d v="2023-06-03T00:00:00"/>
    <d v="2005-08-17T00:00:00"/>
    <n v="18.575342465753426"/>
    <n v="222.90410958904113"/>
    <x v="1"/>
  </r>
  <r>
    <x v="23"/>
    <x v="1"/>
    <x v="1"/>
    <n v="9"/>
    <d v="2023-06-03T00:00:00"/>
    <d v="2021-08-12T00:00:00"/>
    <n v="2.5780821917808221"/>
    <n v="30.936986301369863"/>
    <x v="1"/>
  </r>
  <r>
    <x v="24"/>
    <x v="2"/>
    <x v="2"/>
    <n v="9"/>
    <d v="2023-06-03T00:00:00"/>
    <d v="2023-02-04T00:00:00"/>
    <n v="1.095890410958904"/>
    <n v="13.150684931506849"/>
    <x v="1"/>
  </r>
  <r>
    <x v="25"/>
    <x v="3"/>
    <x v="3"/>
    <n v="10"/>
    <d v="2023-06-03T00:00:00"/>
    <d v="2012-07-04T00:00:00"/>
    <n v="11.69041095890411"/>
    <n v="140.28493150684932"/>
    <x v="1"/>
  </r>
  <r>
    <x v="0"/>
    <x v="0"/>
    <x v="0"/>
    <n v="8"/>
    <d v="2023-06-04T00:00:00"/>
    <d v="2023-04-16T00:00:00"/>
    <n v="0.90136986301369859"/>
    <n v="10.816438356164383"/>
    <x v="0"/>
  </r>
  <r>
    <x v="1"/>
    <x v="1"/>
    <x v="1"/>
    <n v="10"/>
    <d v="2023-06-04T00:00:00"/>
    <d v="2023-02-22T00:00:00"/>
    <n v="1.0465753424657533"/>
    <n v="12.55890410958904"/>
    <x v="1"/>
  </r>
  <r>
    <x v="2"/>
    <x v="2"/>
    <x v="2"/>
    <n v="8"/>
    <d v="2023-06-04T00:00:00"/>
    <d v="2021-08-11T00:00:00"/>
    <n v="2.580821917808219"/>
    <n v="30.969863013698628"/>
    <x v="1"/>
  </r>
  <r>
    <x v="3"/>
    <x v="3"/>
    <x v="3"/>
    <n v="8"/>
    <d v="2023-06-04T00:00:00"/>
    <d v="2014-11-21T00:00:00"/>
    <n v="9.3068493150684937"/>
    <n v="111.68219178082192"/>
    <x v="1"/>
  </r>
  <r>
    <x v="4"/>
    <x v="2"/>
    <x v="4"/>
    <n v="8"/>
    <d v="2023-06-04T00:00:00"/>
    <d v="2008-10-11T00:00:00"/>
    <n v="15.421917808219177"/>
    <n v="185.06301369863013"/>
    <x v="1"/>
  </r>
  <r>
    <x v="5"/>
    <x v="0"/>
    <x v="0"/>
    <n v="9"/>
    <d v="2023-06-04T00:00:00"/>
    <d v="2023-01-30T00:00:00"/>
    <n v="1.1095890410958904"/>
    <n v="13.315068493150685"/>
    <x v="1"/>
  </r>
  <r>
    <x v="6"/>
    <x v="1"/>
    <x v="1"/>
    <n v="8"/>
    <d v="2023-06-04T00:00:00"/>
    <d v="2015-06-06T00:00:00"/>
    <n v="8.7671232876712324"/>
    <n v="105.20547945205479"/>
    <x v="1"/>
  </r>
  <r>
    <x v="7"/>
    <x v="2"/>
    <x v="2"/>
    <n v="10"/>
    <d v="2023-06-04T00:00:00"/>
    <d v="2003-06-12T00:00:00"/>
    <n v="20.758904109589039"/>
    <n v="249.10684931506847"/>
    <x v="1"/>
  </r>
  <r>
    <x v="8"/>
    <x v="3"/>
    <x v="3"/>
    <n v="10"/>
    <d v="2023-06-04T00:00:00"/>
    <d v="2020-10-28T00:00:00"/>
    <n v="3.3671232876712329"/>
    <n v="40.405479452054792"/>
    <x v="1"/>
  </r>
  <r>
    <x v="9"/>
    <x v="0"/>
    <x v="0"/>
    <n v="9"/>
    <d v="2023-06-04T00:00:00"/>
    <d v="2023-02-20T00:00:00"/>
    <n v="1.0520547945205478"/>
    <n v="12.624657534246573"/>
    <x v="1"/>
  </r>
  <r>
    <x v="10"/>
    <x v="0"/>
    <x v="0"/>
    <n v="10"/>
    <d v="2023-06-04T00:00:00"/>
    <d v="2003-07-04T00:00:00"/>
    <n v="20.698630136986303"/>
    <n v="248.38356164383563"/>
    <x v="1"/>
  </r>
  <r>
    <x v="11"/>
    <x v="1"/>
    <x v="1"/>
    <n v="8"/>
    <d v="2023-06-04T00:00:00"/>
    <d v="2010-10-06T00:00:00"/>
    <n v="13.435616438356165"/>
    <n v="161.22739726027399"/>
    <x v="1"/>
  </r>
  <r>
    <x v="12"/>
    <x v="3"/>
    <x v="3"/>
    <n v="10"/>
    <d v="2023-06-04T00:00:00"/>
    <d v="2013-01-15T00:00:00"/>
    <n v="11.156164383561643"/>
    <n v="133.87397260273971"/>
    <x v="1"/>
  </r>
  <r>
    <x v="13"/>
    <x v="2"/>
    <x v="4"/>
    <n v="10"/>
    <d v="2023-06-04T00:00:00"/>
    <d v="2007-01-10T00:00:00"/>
    <n v="17.175342465753424"/>
    <n v="206.10410958904109"/>
    <x v="1"/>
  </r>
  <r>
    <x v="14"/>
    <x v="1"/>
    <x v="1"/>
    <n v="8"/>
    <d v="2023-06-04T00:00:00"/>
    <d v="2015-05-21T00:00:00"/>
    <n v="8.8109589041095884"/>
    <n v="105.73150684931505"/>
    <x v="1"/>
  </r>
  <r>
    <x v="15"/>
    <x v="1"/>
    <x v="1"/>
    <n v="8"/>
    <d v="2023-06-04T00:00:00"/>
    <d v="2023-03-04T00:00:00"/>
    <n v="1.0191780821917809"/>
    <n v="12.230136986301371"/>
    <x v="1"/>
  </r>
  <r>
    <x v="16"/>
    <x v="3"/>
    <x v="3"/>
    <n v="10"/>
    <d v="2023-06-04T00:00:00"/>
    <d v="2020-11-17T00:00:00"/>
    <n v="3.3123287671232875"/>
    <n v="39.747945205479454"/>
    <x v="1"/>
  </r>
  <r>
    <x v="17"/>
    <x v="2"/>
    <x v="4"/>
    <n v="9"/>
    <d v="2023-06-04T00:00:00"/>
    <d v="2001-10-01T00:00:00"/>
    <n v="22.454794520547946"/>
    <n v="269.45753424657534"/>
    <x v="1"/>
  </r>
  <r>
    <x v="18"/>
    <x v="0"/>
    <x v="0"/>
    <n v="9"/>
    <d v="2023-06-04T00:00:00"/>
    <d v="2022-10-07T00:00:00"/>
    <n v="1.4246575342465753"/>
    <n v="17.095890410958901"/>
    <x v="1"/>
  </r>
  <r>
    <x v="19"/>
    <x v="1"/>
    <x v="1"/>
    <n v="9"/>
    <d v="2023-06-04T00:00:00"/>
    <d v="2008-02-12T00:00:00"/>
    <n v="16.084931506849315"/>
    <n v="193.01917808219179"/>
    <x v="1"/>
  </r>
  <r>
    <x v="20"/>
    <x v="2"/>
    <x v="2"/>
    <n v="10"/>
    <d v="2023-06-04T00:00:00"/>
    <d v="2019-01-30T00:00:00"/>
    <n v="5.1123287671232873"/>
    <n v="61.347945205479448"/>
    <x v="1"/>
  </r>
  <r>
    <x v="21"/>
    <x v="3"/>
    <x v="3"/>
    <n v="8"/>
    <d v="2023-06-04T00:00:00"/>
    <d v="2023-02-08T00:00:00"/>
    <n v="1.0849315068493151"/>
    <n v="13.019178082191781"/>
    <x v="1"/>
  </r>
  <r>
    <x v="22"/>
    <x v="1"/>
    <x v="1"/>
    <n v="8"/>
    <d v="2023-06-04T00:00:00"/>
    <d v="2005-08-17T00:00:00"/>
    <n v="18.575342465753426"/>
    <n v="222.90410958904113"/>
    <x v="1"/>
  </r>
  <r>
    <x v="23"/>
    <x v="1"/>
    <x v="1"/>
    <n v="9"/>
    <d v="2023-06-04T00:00:00"/>
    <d v="2021-08-12T00:00:00"/>
    <n v="2.5780821917808221"/>
    <n v="30.936986301369863"/>
    <x v="1"/>
  </r>
  <r>
    <x v="24"/>
    <x v="2"/>
    <x v="2"/>
    <n v="10"/>
    <d v="2023-06-04T00:00:00"/>
    <d v="2023-02-04T00:00:00"/>
    <n v="1.095890410958904"/>
    <n v="13.150684931506849"/>
    <x v="1"/>
  </r>
  <r>
    <x v="25"/>
    <x v="3"/>
    <x v="3"/>
    <n v="10"/>
    <d v="2023-06-04T00:00:00"/>
    <d v="2012-07-04T00:00:00"/>
    <n v="11.69041095890411"/>
    <n v="140.28493150684932"/>
    <x v="1"/>
  </r>
  <r>
    <x v="0"/>
    <x v="0"/>
    <x v="0"/>
    <n v="10"/>
    <d v="2023-06-05T00:00:00"/>
    <d v="2023-04-16T00:00:00"/>
    <n v="0.90136986301369859"/>
    <n v="10.816438356164383"/>
    <x v="0"/>
  </r>
  <r>
    <x v="1"/>
    <x v="1"/>
    <x v="1"/>
    <n v="9"/>
    <d v="2023-06-05T00:00:00"/>
    <d v="2023-02-22T00:00:00"/>
    <n v="1.0465753424657533"/>
    <n v="12.55890410958904"/>
    <x v="1"/>
  </r>
  <r>
    <x v="2"/>
    <x v="2"/>
    <x v="2"/>
    <n v="10"/>
    <d v="2023-06-05T00:00:00"/>
    <d v="2021-08-11T00:00:00"/>
    <n v="2.580821917808219"/>
    <n v="30.969863013698628"/>
    <x v="1"/>
  </r>
  <r>
    <x v="3"/>
    <x v="3"/>
    <x v="3"/>
    <n v="10"/>
    <d v="2023-06-05T00:00:00"/>
    <d v="2014-11-21T00:00:00"/>
    <n v="9.3068493150684937"/>
    <n v="111.68219178082192"/>
    <x v="1"/>
  </r>
  <r>
    <x v="4"/>
    <x v="2"/>
    <x v="4"/>
    <n v="10"/>
    <d v="2023-06-05T00:00:00"/>
    <d v="2008-10-11T00:00:00"/>
    <n v="15.421917808219177"/>
    <n v="185.06301369863013"/>
    <x v="1"/>
  </r>
  <r>
    <x v="5"/>
    <x v="0"/>
    <x v="0"/>
    <n v="10"/>
    <d v="2023-06-05T00:00:00"/>
    <d v="2023-01-30T00:00:00"/>
    <n v="1.1095890410958904"/>
    <n v="13.315068493150685"/>
    <x v="1"/>
  </r>
  <r>
    <x v="6"/>
    <x v="1"/>
    <x v="1"/>
    <n v="10"/>
    <d v="2023-06-05T00:00:00"/>
    <d v="2015-06-06T00:00:00"/>
    <n v="8.7671232876712324"/>
    <n v="105.20547945205479"/>
    <x v="1"/>
  </r>
  <r>
    <x v="7"/>
    <x v="2"/>
    <x v="2"/>
    <n v="10"/>
    <d v="2023-06-05T00:00:00"/>
    <d v="2003-06-12T00:00:00"/>
    <n v="20.758904109589039"/>
    <n v="249.10684931506847"/>
    <x v="1"/>
  </r>
  <r>
    <x v="8"/>
    <x v="3"/>
    <x v="3"/>
    <n v="8"/>
    <d v="2023-06-05T00:00:00"/>
    <d v="2020-10-28T00:00:00"/>
    <n v="3.3671232876712329"/>
    <n v="40.405479452054792"/>
    <x v="1"/>
  </r>
  <r>
    <x v="9"/>
    <x v="0"/>
    <x v="0"/>
    <n v="8"/>
    <d v="2023-06-05T00:00:00"/>
    <d v="2023-02-20T00:00:00"/>
    <n v="1.0520547945205478"/>
    <n v="12.624657534246573"/>
    <x v="1"/>
  </r>
  <r>
    <x v="10"/>
    <x v="0"/>
    <x v="0"/>
    <n v="9"/>
    <d v="2023-06-05T00:00:00"/>
    <d v="2003-07-04T00:00:00"/>
    <n v="20.698630136986303"/>
    <n v="248.38356164383563"/>
    <x v="1"/>
  </r>
  <r>
    <x v="11"/>
    <x v="1"/>
    <x v="1"/>
    <n v="10"/>
    <d v="2023-06-05T00:00:00"/>
    <d v="2010-10-06T00:00:00"/>
    <n v="13.435616438356165"/>
    <n v="161.22739726027399"/>
    <x v="1"/>
  </r>
  <r>
    <x v="12"/>
    <x v="3"/>
    <x v="3"/>
    <n v="10"/>
    <d v="2023-06-05T00:00:00"/>
    <d v="2013-01-15T00:00:00"/>
    <n v="11.156164383561643"/>
    <n v="133.87397260273971"/>
    <x v="1"/>
  </r>
  <r>
    <x v="13"/>
    <x v="2"/>
    <x v="4"/>
    <n v="8"/>
    <d v="2023-06-05T00:00:00"/>
    <d v="2007-01-10T00:00:00"/>
    <n v="17.175342465753424"/>
    <n v="206.10410958904109"/>
    <x v="1"/>
  </r>
  <r>
    <x v="14"/>
    <x v="1"/>
    <x v="1"/>
    <n v="8"/>
    <d v="2023-06-05T00:00:00"/>
    <d v="2015-05-21T00:00:00"/>
    <n v="8.8109589041095884"/>
    <n v="105.73150684931505"/>
    <x v="1"/>
  </r>
  <r>
    <x v="15"/>
    <x v="1"/>
    <x v="1"/>
    <n v="10"/>
    <d v="2023-06-05T00:00:00"/>
    <d v="2023-03-04T00:00:00"/>
    <n v="1.0191780821917809"/>
    <n v="12.230136986301371"/>
    <x v="1"/>
  </r>
  <r>
    <x v="16"/>
    <x v="3"/>
    <x v="3"/>
    <n v="8"/>
    <d v="2023-06-05T00:00:00"/>
    <d v="2020-11-17T00:00:00"/>
    <n v="3.3123287671232875"/>
    <n v="39.747945205479454"/>
    <x v="1"/>
  </r>
  <r>
    <x v="17"/>
    <x v="2"/>
    <x v="4"/>
    <n v="9"/>
    <d v="2023-06-05T00:00:00"/>
    <d v="2001-10-01T00:00:00"/>
    <n v="22.454794520547946"/>
    <n v="269.45753424657534"/>
    <x v="1"/>
  </r>
  <r>
    <x v="18"/>
    <x v="0"/>
    <x v="0"/>
    <n v="8"/>
    <d v="2023-06-05T00:00:00"/>
    <d v="2022-10-07T00:00:00"/>
    <n v="1.4246575342465753"/>
    <n v="17.095890410958901"/>
    <x v="1"/>
  </r>
  <r>
    <x v="19"/>
    <x v="1"/>
    <x v="1"/>
    <n v="9"/>
    <d v="2023-06-05T00:00:00"/>
    <d v="2008-02-12T00:00:00"/>
    <n v="16.084931506849315"/>
    <n v="193.01917808219179"/>
    <x v="1"/>
  </r>
  <r>
    <x v="20"/>
    <x v="2"/>
    <x v="2"/>
    <n v="9"/>
    <d v="2023-06-05T00:00:00"/>
    <d v="2019-01-30T00:00:00"/>
    <n v="5.1123287671232873"/>
    <n v="61.347945205479448"/>
    <x v="1"/>
  </r>
  <r>
    <x v="21"/>
    <x v="3"/>
    <x v="3"/>
    <n v="10"/>
    <d v="2023-06-05T00:00:00"/>
    <d v="2023-02-08T00:00:00"/>
    <n v="1.0849315068493151"/>
    <n v="13.019178082191781"/>
    <x v="1"/>
  </r>
  <r>
    <x v="22"/>
    <x v="1"/>
    <x v="1"/>
    <n v="8"/>
    <d v="2023-06-05T00:00:00"/>
    <d v="2005-08-17T00:00:00"/>
    <n v="18.575342465753426"/>
    <n v="222.90410958904113"/>
    <x v="1"/>
  </r>
  <r>
    <x v="23"/>
    <x v="1"/>
    <x v="1"/>
    <n v="9"/>
    <d v="2023-06-05T00:00:00"/>
    <d v="2021-08-12T00:00:00"/>
    <n v="2.5780821917808221"/>
    <n v="30.936986301369863"/>
    <x v="1"/>
  </r>
  <r>
    <x v="24"/>
    <x v="2"/>
    <x v="2"/>
    <n v="9"/>
    <d v="2023-06-05T00:00:00"/>
    <d v="2023-02-04T00:00:00"/>
    <n v="1.095890410958904"/>
    <n v="13.150684931506849"/>
    <x v="1"/>
  </r>
  <r>
    <x v="25"/>
    <x v="3"/>
    <x v="3"/>
    <n v="9"/>
    <d v="2023-06-05T00:00:00"/>
    <d v="2012-07-04T00:00:00"/>
    <n v="11.69041095890411"/>
    <n v="140.28493150684932"/>
    <x v="1"/>
  </r>
  <r>
    <x v="0"/>
    <x v="0"/>
    <x v="0"/>
    <n v="10"/>
    <d v="2023-06-06T00:00:00"/>
    <d v="2023-04-16T00:00:00"/>
    <n v="0.90136986301369859"/>
    <n v="10.816438356164383"/>
    <x v="0"/>
  </r>
  <r>
    <x v="1"/>
    <x v="1"/>
    <x v="1"/>
    <n v="8"/>
    <d v="2023-06-06T00:00:00"/>
    <d v="2023-02-22T00:00:00"/>
    <n v="1.0465753424657533"/>
    <n v="12.55890410958904"/>
    <x v="1"/>
  </r>
  <r>
    <x v="2"/>
    <x v="2"/>
    <x v="2"/>
    <n v="9"/>
    <d v="2023-06-06T00:00:00"/>
    <d v="2021-08-11T00:00:00"/>
    <n v="2.580821917808219"/>
    <n v="30.969863013698628"/>
    <x v="1"/>
  </r>
  <r>
    <x v="3"/>
    <x v="3"/>
    <x v="3"/>
    <n v="8"/>
    <d v="2023-06-06T00:00:00"/>
    <d v="2014-11-21T00:00:00"/>
    <n v="9.3068493150684937"/>
    <n v="111.68219178082192"/>
    <x v="1"/>
  </r>
  <r>
    <x v="4"/>
    <x v="2"/>
    <x v="4"/>
    <n v="8"/>
    <d v="2023-06-06T00:00:00"/>
    <d v="2008-10-11T00:00:00"/>
    <n v="15.421917808219177"/>
    <n v="185.06301369863013"/>
    <x v="1"/>
  </r>
  <r>
    <x v="5"/>
    <x v="0"/>
    <x v="0"/>
    <n v="10"/>
    <d v="2023-06-06T00:00:00"/>
    <d v="2023-01-30T00:00:00"/>
    <n v="1.1095890410958904"/>
    <n v="13.315068493150685"/>
    <x v="1"/>
  </r>
  <r>
    <x v="6"/>
    <x v="1"/>
    <x v="1"/>
    <n v="9"/>
    <d v="2023-06-06T00:00:00"/>
    <d v="2015-06-06T00:00:00"/>
    <n v="8.7671232876712324"/>
    <n v="105.20547945205479"/>
    <x v="1"/>
  </r>
  <r>
    <x v="7"/>
    <x v="2"/>
    <x v="2"/>
    <n v="9"/>
    <d v="2023-06-06T00:00:00"/>
    <d v="2003-06-12T00:00:00"/>
    <n v="20.758904109589039"/>
    <n v="249.10684931506847"/>
    <x v="1"/>
  </r>
  <r>
    <x v="8"/>
    <x v="3"/>
    <x v="3"/>
    <n v="10"/>
    <d v="2023-06-06T00:00:00"/>
    <d v="2020-10-28T00:00:00"/>
    <n v="3.3671232876712329"/>
    <n v="40.405479452054792"/>
    <x v="1"/>
  </r>
  <r>
    <x v="9"/>
    <x v="0"/>
    <x v="0"/>
    <n v="5"/>
    <d v="2023-06-06T00:00:00"/>
    <d v="2023-02-20T00:00:00"/>
    <n v="1.0520547945205478"/>
    <n v="12.624657534246573"/>
    <x v="1"/>
  </r>
  <r>
    <x v="10"/>
    <x v="0"/>
    <x v="0"/>
    <n v="9"/>
    <d v="2023-06-06T00:00:00"/>
    <d v="2003-07-04T00:00:00"/>
    <n v="20.698630136986303"/>
    <n v="248.38356164383563"/>
    <x v="1"/>
  </r>
  <r>
    <x v="11"/>
    <x v="1"/>
    <x v="1"/>
    <n v="9"/>
    <d v="2023-06-06T00:00:00"/>
    <d v="2010-10-06T00:00:00"/>
    <n v="13.435616438356165"/>
    <n v="161.22739726027399"/>
    <x v="1"/>
  </r>
  <r>
    <x v="12"/>
    <x v="3"/>
    <x v="3"/>
    <n v="10"/>
    <d v="2023-06-06T00:00:00"/>
    <d v="2013-01-15T00:00:00"/>
    <n v="11.156164383561643"/>
    <n v="133.87397260273971"/>
    <x v="1"/>
  </r>
  <r>
    <x v="13"/>
    <x v="2"/>
    <x v="4"/>
    <n v="9"/>
    <d v="2023-06-06T00:00:00"/>
    <d v="2007-01-10T00:00:00"/>
    <n v="17.175342465753424"/>
    <n v="206.10410958904109"/>
    <x v="1"/>
  </r>
  <r>
    <x v="14"/>
    <x v="1"/>
    <x v="1"/>
    <n v="9"/>
    <d v="2023-06-06T00:00:00"/>
    <d v="2015-05-21T00:00:00"/>
    <n v="8.8109589041095884"/>
    <n v="105.73150684931505"/>
    <x v="1"/>
  </r>
  <r>
    <x v="15"/>
    <x v="1"/>
    <x v="1"/>
    <n v="10"/>
    <d v="2023-06-06T00:00:00"/>
    <d v="2023-03-04T00:00:00"/>
    <n v="1.0191780821917809"/>
    <n v="12.230136986301371"/>
    <x v="1"/>
  </r>
  <r>
    <x v="16"/>
    <x v="3"/>
    <x v="3"/>
    <n v="10"/>
    <d v="2023-06-06T00:00:00"/>
    <d v="2020-11-17T00:00:00"/>
    <n v="3.3123287671232875"/>
    <n v="39.747945205479454"/>
    <x v="1"/>
  </r>
  <r>
    <x v="17"/>
    <x v="2"/>
    <x v="4"/>
    <n v="9"/>
    <d v="2023-06-06T00:00:00"/>
    <d v="2001-10-01T00:00:00"/>
    <n v="22.454794520547946"/>
    <n v="269.45753424657534"/>
    <x v="1"/>
  </r>
  <r>
    <x v="18"/>
    <x v="0"/>
    <x v="0"/>
    <n v="10"/>
    <d v="2023-06-06T00:00:00"/>
    <d v="2022-10-07T00:00:00"/>
    <n v="1.4246575342465753"/>
    <n v="17.095890410958901"/>
    <x v="1"/>
  </r>
  <r>
    <x v="19"/>
    <x v="1"/>
    <x v="1"/>
    <n v="9"/>
    <d v="2023-06-06T00:00:00"/>
    <d v="2008-02-12T00:00:00"/>
    <n v="16.084931506849315"/>
    <n v="193.01917808219179"/>
    <x v="1"/>
  </r>
  <r>
    <x v="20"/>
    <x v="2"/>
    <x v="2"/>
    <n v="10"/>
    <d v="2023-06-06T00:00:00"/>
    <d v="2019-01-30T00:00:00"/>
    <n v="5.1123287671232873"/>
    <n v="61.347945205479448"/>
    <x v="1"/>
  </r>
  <r>
    <x v="21"/>
    <x v="3"/>
    <x v="3"/>
    <n v="10"/>
    <d v="2023-06-06T00:00:00"/>
    <d v="2023-02-08T00:00:00"/>
    <n v="1.0849315068493151"/>
    <n v="13.019178082191781"/>
    <x v="1"/>
  </r>
  <r>
    <x v="22"/>
    <x v="1"/>
    <x v="1"/>
    <n v="8"/>
    <d v="2023-06-06T00:00:00"/>
    <d v="2005-08-17T00:00:00"/>
    <n v="18.575342465753426"/>
    <n v="222.90410958904113"/>
    <x v="1"/>
  </r>
  <r>
    <x v="23"/>
    <x v="1"/>
    <x v="1"/>
    <n v="10"/>
    <d v="2023-06-06T00:00:00"/>
    <d v="2021-08-12T00:00:00"/>
    <n v="2.5780821917808221"/>
    <n v="30.936986301369863"/>
    <x v="1"/>
  </r>
  <r>
    <x v="24"/>
    <x v="2"/>
    <x v="2"/>
    <n v="9"/>
    <d v="2023-06-06T00:00:00"/>
    <d v="2023-02-04T00:00:00"/>
    <n v="1.095890410958904"/>
    <n v="13.150684931506849"/>
    <x v="1"/>
  </r>
  <r>
    <x v="25"/>
    <x v="3"/>
    <x v="3"/>
    <n v="8"/>
    <d v="2023-06-06T00:00:00"/>
    <d v="2012-07-04T00:00:00"/>
    <n v="11.69041095890411"/>
    <n v="140.28493150684932"/>
    <x v="1"/>
  </r>
  <r>
    <x v="0"/>
    <x v="0"/>
    <x v="0"/>
    <n v="9"/>
    <d v="2023-06-07T00:00:00"/>
    <d v="2023-04-16T00:00:00"/>
    <n v="0.90136986301369859"/>
    <n v="10.816438356164383"/>
    <x v="0"/>
  </r>
  <r>
    <x v="1"/>
    <x v="1"/>
    <x v="1"/>
    <n v="8"/>
    <d v="2023-06-07T00:00:00"/>
    <d v="2023-02-22T00:00:00"/>
    <n v="1.0465753424657533"/>
    <n v="12.55890410958904"/>
    <x v="1"/>
  </r>
  <r>
    <x v="2"/>
    <x v="2"/>
    <x v="2"/>
    <n v="10"/>
    <d v="2023-06-07T00:00:00"/>
    <d v="2021-08-11T00:00:00"/>
    <n v="2.580821917808219"/>
    <n v="30.969863013698628"/>
    <x v="1"/>
  </r>
  <r>
    <x v="3"/>
    <x v="3"/>
    <x v="3"/>
    <n v="10"/>
    <d v="2023-06-07T00:00:00"/>
    <d v="2014-11-21T00:00:00"/>
    <n v="9.3068493150684937"/>
    <n v="111.68219178082192"/>
    <x v="1"/>
  </r>
  <r>
    <x v="4"/>
    <x v="2"/>
    <x v="4"/>
    <n v="10"/>
    <d v="2023-06-07T00:00:00"/>
    <d v="2008-10-11T00:00:00"/>
    <n v="15.421917808219177"/>
    <n v="185.06301369863013"/>
    <x v="1"/>
  </r>
  <r>
    <x v="5"/>
    <x v="0"/>
    <x v="0"/>
    <n v="8"/>
    <d v="2023-06-07T00:00:00"/>
    <d v="2023-01-30T00:00:00"/>
    <n v="1.1095890410958904"/>
    <n v="13.315068493150685"/>
    <x v="1"/>
  </r>
  <r>
    <x v="6"/>
    <x v="1"/>
    <x v="1"/>
    <n v="9"/>
    <d v="2023-06-07T00:00:00"/>
    <d v="2015-06-06T00:00:00"/>
    <n v="8.7671232876712324"/>
    <n v="105.20547945205479"/>
    <x v="1"/>
  </r>
  <r>
    <x v="7"/>
    <x v="2"/>
    <x v="2"/>
    <n v="8"/>
    <d v="2023-06-07T00:00:00"/>
    <d v="2003-06-12T00:00:00"/>
    <n v="20.758904109589039"/>
    <n v="249.10684931506847"/>
    <x v="1"/>
  </r>
  <r>
    <x v="8"/>
    <x v="3"/>
    <x v="3"/>
    <n v="9"/>
    <d v="2023-06-07T00:00:00"/>
    <d v="2020-10-28T00:00:00"/>
    <n v="3.3671232876712329"/>
    <n v="40.405479452054792"/>
    <x v="1"/>
  </r>
  <r>
    <x v="9"/>
    <x v="0"/>
    <x v="0"/>
    <n v="9"/>
    <d v="2023-06-07T00:00:00"/>
    <d v="2023-02-20T00:00:00"/>
    <n v="1.0520547945205478"/>
    <n v="12.624657534246573"/>
    <x v="1"/>
  </r>
  <r>
    <x v="10"/>
    <x v="0"/>
    <x v="0"/>
    <n v="10"/>
    <d v="2023-06-07T00:00:00"/>
    <d v="2003-07-04T00:00:00"/>
    <n v="20.698630136986303"/>
    <n v="248.38356164383563"/>
    <x v="1"/>
  </r>
  <r>
    <x v="11"/>
    <x v="1"/>
    <x v="1"/>
    <n v="10"/>
    <d v="2023-06-07T00:00:00"/>
    <d v="2010-10-06T00:00:00"/>
    <n v="13.435616438356165"/>
    <n v="161.22739726027399"/>
    <x v="1"/>
  </r>
  <r>
    <x v="12"/>
    <x v="3"/>
    <x v="3"/>
    <n v="8"/>
    <d v="2023-06-07T00:00:00"/>
    <d v="2013-01-15T00:00:00"/>
    <n v="11.156164383561643"/>
    <n v="133.87397260273971"/>
    <x v="1"/>
  </r>
  <r>
    <x v="13"/>
    <x v="2"/>
    <x v="4"/>
    <n v="10"/>
    <d v="2023-06-07T00:00:00"/>
    <d v="2007-01-10T00:00:00"/>
    <n v="17.175342465753424"/>
    <n v="206.10410958904109"/>
    <x v="1"/>
  </r>
  <r>
    <x v="14"/>
    <x v="1"/>
    <x v="1"/>
    <n v="10"/>
    <d v="2023-06-07T00:00:00"/>
    <d v="2015-05-21T00:00:00"/>
    <n v="8.8109589041095884"/>
    <n v="105.73150684931505"/>
    <x v="1"/>
  </r>
  <r>
    <x v="15"/>
    <x v="1"/>
    <x v="1"/>
    <n v="9"/>
    <d v="2023-06-07T00:00:00"/>
    <d v="2023-03-04T00:00:00"/>
    <n v="1.0191780821917809"/>
    <n v="12.230136986301371"/>
    <x v="1"/>
  </r>
  <r>
    <x v="16"/>
    <x v="3"/>
    <x v="3"/>
    <n v="10"/>
    <d v="2023-06-07T00:00:00"/>
    <d v="2020-11-17T00:00:00"/>
    <n v="3.3123287671232875"/>
    <n v="39.747945205479454"/>
    <x v="1"/>
  </r>
  <r>
    <x v="17"/>
    <x v="2"/>
    <x v="4"/>
    <n v="8"/>
    <d v="2023-06-07T00:00:00"/>
    <d v="2001-10-01T00:00:00"/>
    <n v="22.454794520547946"/>
    <n v="269.45753424657534"/>
    <x v="1"/>
  </r>
  <r>
    <x v="18"/>
    <x v="0"/>
    <x v="0"/>
    <n v="9"/>
    <d v="2023-06-07T00:00:00"/>
    <d v="2022-10-07T00:00:00"/>
    <n v="1.4246575342465753"/>
    <n v="17.095890410958901"/>
    <x v="1"/>
  </r>
  <r>
    <x v="19"/>
    <x v="1"/>
    <x v="1"/>
    <n v="8"/>
    <d v="2023-06-07T00:00:00"/>
    <d v="2008-02-12T00:00:00"/>
    <n v="16.084931506849315"/>
    <n v="193.01917808219179"/>
    <x v="1"/>
  </r>
  <r>
    <x v="20"/>
    <x v="2"/>
    <x v="2"/>
    <n v="9"/>
    <d v="2023-06-07T00:00:00"/>
    <d v="2019-01-30T00:00:00"/>
    <n v="5.1123287671232873"/>
    <n v="61.347945205479448"/>
    <x v="1"/>
  </r>
  <r>
    <x v="21"/>
    <x v="3"/>
    <x v="3"/>
    <n v="8"/>
    <d v="2023-06-07T00:00:00"/>
    <d v="2023-02-08T00:00:00"/>
    <n v="1.0849315068493151"/>
    <n v="13.019178082191781"/>
    <x v="1"/>
  </r>
  <r>
    <x v="22"/>
    <x v="1"/>
    <x v="1"/>
    <n v="9"/>
    <d v="2023-06-07T00:00:00"/>
    <d v="2005-08-17T00:00:00"/>
    <n v="18.575342465753426"/>
    <n v="222.90410958904113"/>
    <x v="1"/>
  </r>
  <r>
    <x v="23"/>
    <x v="1"/>
    <x v="1"/>
    <n v="8"/>
    <d v="2023-06-07T00:00:00"/>
    <d v="2021-08-12T00:00:00"/>
    <n v="2.5780821917808221"/>
    <n v="30.936986301369863"/>
    <x v="1"/>
  </r>
  <r>
    <x v="24"/>
    <x v="2"/>
    <x v="2"/>
    <n v="10"/>
    <d v="2023-06-07T00:00:00"/>
    <d v="2023-02-04T00:00:00"/>
    <n v="1.095890410958904"/>
    <n v="13.150684931506849"/>
    <x v="1"/>
  </r>
  <r>
    <x v="25"/>
    <x v="3"/>
    <x v="3"/>
    <n v="10"/>
    <d v="2023-06-07T00:00:00"/>
    <d v="2012-07-04T00:00:00"/>
    <n v="11.69041095890411"/>
    <n v="140.28493150684932"/>
    <x v="1"/>
  </r>
  <r>
    <x v="0"/>
    <x v="0"/>
    <x v="0"/>
    <n v="8"/>
    <d v="2023-06-08T00:00:00"/>
    <d v="2023-04-16T00:00:00"/>
    <n v="0.90136986301369859"/>
    <n v="10.816438356164383"/>
    <x v="0"/>
  </r>
  <r>
    <x v="1"/>
    <x v="1"/>
    <x v="1"/>
    <n v="9"/>
    <d v="2023-06-08T00:00:00"/>
    <d v="2023-02-22T00:00:00"/>
    <n v="1.0465753424657533"/>
    <n v="12.55890410958904"/>
    <x v="1"/>
  </r>
  <r>
    <x v="2"/>
    <x v="2"/>
    <x v="2"/>
    <n v="9"/>
    <d v="2023-06-08T00:00:00"/>
    <d v="2021-08-11T00:00:00"/>
    <n v="2.580821917808219"/>
    <n v="30.969863013698628"/>
    <x v="1"/>
  </r>
  <r>
    <x v="3"/>
    <x v="3"/>
    <x v="3"/>
    <n v="9"/>
    <d v="2023-06-08T00:00:00"/>
    <d v="2014-11-21T00:00:00"/>
    <n v="9.3068493150684937"/>
    <n v="111.68219178082192"/>
    <x v="1"/>
  </r>
  <r>
    <x v="4"/>
    <x v="2"/>
    <x v="4"/>
    <n v="10"/>
    <d v="2023-06-08T00:00:00"/>
    <d v="2008-10-11T00:00:00"/>
    <n v="15.421917808219177"/>
    <n v="185.06301369863013"/>
    <x v="1"/>
  </r>
  <r>
    <x v="5"/>
    <x v="0"/>
    <x v="0"/>
    <n v="9"/>
    <d v="2023-06-08T00:00:00"/>
    <d v="2023-01-30T00:00:00"/>
    <n v="1.1095890410958904"/>
    <n v="13.315068493150685"/>
    <x v="1"/>
  </r>
  <r>
    <x v="6"/>
    <x v="1"/>
    <x v="1"/>
    <n v="8"/>
    <d v="2023-06-08T00:00:00"/>
    <d v="2015-06-06T00:00:00"/>
    <n v="8.7671232876712324"/>
    <n v="105.20547945205479"/>
    <x v="1"/>
  </r>
  <r>
    <x v="7"/>
    <x v="2"/>
    <x v="2"/>
    <n v="8"/>
    <d v="2023-06-08T00:00:00"/>
    <d v="2003-06-12T00:00:00"/>
    <n v="20.758904109589039"/>
    <n v="249.10684931506847"/>
    <x v="1"/>
  </r>
  <r>
    <x v="8"/>
    <x v="3"/>
    <x v="3"/>
    <n v="10"/>
    <d v="2023-06-08T00:00:00"/>
    <d v="2020-10-28T00:00:00"/>
    <n v="3.3671232876712329"/>
    <n v="40.405479452054792"/>
    <x v="1"/>
  </r>
  <r>
    <x v="9"/>
    <x v="0"/>
    <x v="0"/>
    <n v="8"/>
    <d v="2023-06-08T00:00:00"/>
    <d v="2023-02-20T00:00:00"/>
    <n v="1.0520547945205478"/>
    <n v="12.624657534246573"/>
    <x v="1"/>
  </r>
  <r>
    <x v="10"/>
    <x v="0"/>
    <x v="0"/>
    <n v="10"/>
    <d v="2023-06-08T00:00:00"/>
    <d v="2003-07-04T00:00:00"/>
    <n v="20.698630136986303"/>
    <n v="248.38356164383563"/>
    <x v="1"/>
  </r>
  <r>
    <x v="11"/>
    <x v="1"/>
    <x v="1"/>
    <n v="9"/>
    <d v="2023-06-08T00:00:00"/>
    <d v="2010-10-06T00:00:00"/>
    <n v="13.435616438356165"/>
    <n v="161.22739726027399"/>
    <x v="1"/>
  </r>
  <r>
    <x v="12"/>
    <x v="3"/>
    <x v="3"/>
    <n v="10"/>
    <d v="2023-06-08T00:00:00"/>
    <d v="2013-01-15T00:00:00"/>
    <n v="11.156164383561643"/>
    <n v="133.87397260273971"/>
    <x v="1"/>
  </r>
  <r>
    <x v="13"/>
    <x v="2"/>
    <x v="4"/>
    <n v="9"/>
    <d v="2023-06-08T00:00:00"/>
    <d v="2007-01-10T00:00:00"/>
    <n v="17.175342465753424"/>
    <n v="206.10410958904109"/>
    <x v="1"/>
  </r>
  <r>
    <x v="14"/>
    <x v="1"/>
    <x v="1"/>
    <n v="9"/>
    <d v="2023-06-08T00:00:00"/>
    <d v="2015-05-21T00:00:00"/>
    <n v="8.8109589041095884"/>
    <n v="105.73150684931505"/>
    <x v="1"/>
  </r>
  <r>
    <x v="15"/>
    <x v="1"/>
    <x v="1"/>
    <n v="8"/>
    <d v="2023-06-08T00:00:00"/>
    <d v="2023-03-04T00:00:00"/>
    <n v="1.0191780821917809"/>
    <n v="12.230136986301371"/>
    <x v="1"/>
  </r>
  <r>
    <x v="16"/>
    <x v="3"/>
    <x v="3"/>
    <n v="10"/>
    <d v="2023-06-08T00:00:00"/>
    <d v="2020-11-17T00:00:00"/>
    <n v="3.3123287671232875"/>
    <n v="39.747945205479454"/>
    <x v="1"/>
  </r>
  <r>
    <x v="17"/>
    <x v="2"/>
    <x v="4"/>
    <n v="10"/>
    <d v="2023-06-08T00:00:00"/>
    <d v="2001-10-01T00:00:00"/>
    <n v="22.454794520547946"/>
    <n v="269.45753424657534"/>
    <x v="1"/>
  </r>
  <r>
    <x v="18"/>
    <x v="0"/>
    <x v="0"/>
    <n v="9"/>
    <d v="2023-06-08T00:00:00"/>
    <d v="2022-10-07T00:00:00"/>
    <n v="1.4246575342465753"/>
    <n v="17.095890410958901"/>
    <x v="1"/>
  </r>
  <r>
    <x v="19"/>
    <x v="1"/>
    <x v="1"/>
    <n v="9"/>
    <d v="2023-06-08T00:00:00"/>
    <d v="2008-02-12T00:00:00"/>
    <n v="16.084931506849315"/>
    <n v="193.01917808219179"/>
    <x v="1"/>
  </r>
  <r>
    <x v="20"/>
    <x v="2"/>
    <x v="2"/>
    <n v="9"/>
    <d v="2023-06-08T00:00:00"/>
    <d v="2019-01-30T00:00:00"/>
    <n v="5.1123287671232873"/>
    <n v="61.347945205479448"/>
    <x v="1"/>
  </r>
  <r>
    <x v="21"/>
    <x v="3"/>
    <x v="3"/>
    <n v="8"/>
    <d v="2023-06-08T00:00:00"/>
    <d v="2023-02-08T00:00:00"/>
    <n v="1.0849315068493151"/>
    <n v="13.019178082191781"/>
    <x v="1"/>
  </r>
  <r>
    <x v="22"/>
    <x v="1"/>
    <x v="1"/>
    <n v="10"/>
    <d v="2023-06-08T00:00:00"/>
    <d v="2005-08-17T00:00:00"/>
    <n v="18.575342465753426"/>
    <n v="222.90410958904113"/>
    <x v="1"/>
  </r>
  <r>
    <x v="23"/>
    <x v="1"/>
    <x v="1"/>
    <n v="8"/>
    <d v="2023-06-08T00:00:00"/>
    <d v="2021-08-12T00:00:00"/>
    <n v="2.5780821917808221"/>
    <n v="30.936986301369863"/>
    <x v="1"/>
  </r>
  <r>
    <x v="24"/>
    <x v="2"/>
    <x v="2"/>
    <n v="8"/>
    <d v="2023-06-08T00:00:00"/>
    <d v="2023-02-04T00:00:00"/>
    <n v="1.095890410958904"/>
    <n v="13.150684931506849"/>
    <x v="1"/>
  </r>
  <r>
    <x v="25"/>
    <x v="3"/>
    <x v="3"/>
    <n v="10"/>
    <d v="2023-06-08T00:00:00"/>
    <d v="2012-07-04T00:00:00"/>
    <n v="11.69041095890411"/>
    <n v="140.28493150684932"/>
    <x v="1"/>
  </r>
  <r>
    <x v="0"/>
    <x v="0"/>
    <x v="0"/>
    <n v="8"/>
    <d v="2023-06-09T00:00:00"/>
    <d v="2023-04-16T00:00:00"/>
    <n v="0.90136986301369859"/>
    <n v="10.816438356164383"/>
    <x v="0"/>
  </r>
  <r>
    <x v="1"/>
    <x v="1"/>
    <x v="1"/>
    <n v="7"/>
    <d v="2023-06-09T00:00:00"/>
    <d v="2023-02-22T00:00:00"/>
    <n v="1.0465753424657533"/>
    <n v="12.55890410958904"/>
    <x v="1"/>
  </r>
  <r>
    <x v="2"/>
    <x v="2"/>
    <x v="2"/>
    <n v="9"/>
    <d v="2023-06-09T00:00:00"/>
    <d v="2021-08-11T00:00:00"/>
    <n v="2.580821917808219"/>
    <n v="30.969863013698628"/>
    <x v="1"/>
  </r>
  <r>
    <x v="3"/>
    <x v="3"/>
    <x v="3"/>
    <n v="7"/>
    <d v="2023-06-09T00:00:00"/>
    <d v="2014-11-21T00:00:00"/>
    <n v="9.3068493150684937"/>
    <n v="111.68219178082192"/>
    <x v="1"/>
  </r>
  <r>
    <x v="4"/>
    <x v="2"/>
    <x v="4"/>
    <n v="9"/>
    <d v="2023-06-09T00:00:00"/>
    <d v="2008-10-11T00:00:00"/>
    <n v="15.421917808219177"/>
    <n v="185.06301369863013"/>
    <x v="1"/>
  </r>
  <r>
    <x v="5"/>
    <x v="0"/>
    <x v="0"/>
    <n v="8"/>
    <d v="2023-06-09T00:00:00"/>
    <d v="2023-01-30T00:00:00"/>
    <n v="1.1095890410958904"/>
    <n v="13.315068493150685"/>
    <x v="1"/>
  </r>
  <r>
    <x v="6"/>
    <x v="1"/>
    <x v="1"/>
    <n v="8"/>
    <d v="2023-06-09T00:00:00"/>
    <d v="2015-06-06T00:00:00"/>
    <n v="8.7671232876712324"/>
    <n v="105.20547945205479"/>
    <x v="1"/>
  </r>
  <r>
    <x v="7"/>
    <x v="2"/>
    <x v="2"/>
    <n v="7"/>
    <d v="2023-06-09T00:00:00"/>
    <d v="2003-06-12T00:00:00"/>
    <n v="20.758904109589039"/>
    <n v="249.10684931506847"/>
    <x v="1"/>
  </r>
  <r>
    <x v="8"/>
    <x v="3"/>
    <x v="3"/>
    <n v="7"/>
    <d v="2023-06-09T00:00:00"/>
    <d v="2020-10-28T00:00:00"/>
    <n v="3.3671232876712329"/>
    <n v="40.405479452054792"/>
    <x v="1"/>
  </r>
  <r>
    <x v="9"/>
    <x v="0"/>
    <x v="0"/>
    <n v="3"/>
    <d v="2023-06-09T00:00:00"/>
    <d v="2023-02-20T00:00:00"/>
    <n v="1.0520547945205478"/>
    <n v="12.624657534246573"/>
    <x v="1"/>
  </r>
  <r>
    <x v="10"/>
    <x v="0"/>
    <x v="0"/>
    <n v="7"/>
    <d v="2023-06-09T00:00:00"/>
    <d v="2003-07-04T00:00:00"/>
    <n v="20.698630136986303"/>
    <n v="248.38356164383563"/>
    <x v="1"/>
  </r>
  <r>
    <x v="11"/>
    <x v="1"/>
    <x v="1"/>
    <n v="10"/>
    <d v="2023-06-09T00:00:00"/>
    <d v="2010-10-06T00:00:00"/>
    <n v="13.435616438356165"/>
    <n v="161.22739726027399"/>
    <x v="1"/>
  </r>
  <r>
    <x v="12"/>
    <x v="3"/>
    <x v="3"/>
    <n v="7"/>
    <d v="2023-06-09T00:00:00"/>
    <d v="2013-01-15T00:00:00"/>
    <n v="11.156164383561643"/>
    <n v="133.87397260273971"/>
    <x v="1"/>
  </r>
  <r>
    <x v="13"/>
    <x v="2"/>
    <x v="4"/>
    <n v="7"/>
    <d v="2023-06-09T00:00:00"/>
    <d v="2007-01-10T00:00:00"/>
    <n v="17.175342465753424"/>
    <n v="206.10410958904109"/>
    <x v="1"/>
  </r>
  <r>
    <x v="14"/>
    <x v="1"/>
    <x v="1"/>
    <n v="7"/>
    <d v="2023-06-09T00:00:00"/>
    <d v="2015-05-21T00:00:00"/>
    <n v="8.8109589041095884"/>
    <n v="105.73150684931505"/>
    <x v="1"/>
  </r>
  <r>
    <x v="15"/>
    <x v="1"/>
    <x v="1"/>
    <n v="7"/>
    <d v="2023-06-09T00:00:00"/>
    <d v="2023-03-04T00:00:00"/>
    <n v="1.0191780821917809"/>
    <n v="12.230136986301371"/>
    <x v="1"/>
  </r>
  <r>
    <x v="16"/>
    <x v="3"/>
    <x v="3"/>
    <n v="10"/>
    <d v="2023-06-09T00:00:00"/>
    <d v="2020-11-17T00:00:00"/>
    <n v="3.3123287671232875"/>
    <n v="39.747945205479454"/>
    <x v="1"/>
  </r>
  <r>
    <x v="17"/>
    <x v="2"/>
    <x v="4"/>
    <n v="9"/>
    <d v="2023-06-09T00:00:00"/>
    <d v="2001-10-01T00:00:00"/>
    <n v="22.454794520547946"/>
    <n v="269.45753424657534"/>
    <x v="1"/>
  </r>
  <r>
    <x v="18"/>
    <x v="0"/>
    <x v="0"/>
    <n v="9"/>
    <d v="2023-06-09T00:00:00"/>
    <d v="2022-10-07T00:00:00"/>
    <n v="1.4246575342465753"/>
    <n v="17.095890410958901"/>
    <x v="1"/>
  </r>
  <r>
    <x v="19"/>
    <x v="1"/>
    <x v="1"/>
    <n v="8"/>
    <d v="2023-06-09T00:00:00"/>
    <d v="2008-02-12T00:00:00"/>
    <n v="16.084931506849315"/>
    <n v="193.01917808219179"/>
    <x v="1"/>
  </r>
  <r>
    <x v="20"/>
    <x v="2"/>
    <x v="2"/>
    <n v="10"/>
    <d v="2023-06-09T00:00:00"/>
    <d v="2019-01-30T00:00:00"/>
    <n v="5.1123287671232873"/>
    <n v="61.347945205479448"/>
    <x v="1"/>
  </r>
  <r>
    <x v="21"/>
    <x v="3"/>
    <x v="3"/>
    <n v="8"/>
    <d v="2023-06-09T00:00:00"/>
    <d v="2023-02-08T00:00:00"/>
    <n v="1.0849315068493151"/>
    <n v="13.019178082191781"/>
    <x v="1"/>
  </r>
  <r>
    <x v="22"/>
    <x v="1"/>
    <x v="1"/>
    <n v="9"/>
    <d v="2023-06-09T00:00:00"/>
    <d v="2005-08-17T00:00:00"/>
    <n v="18.575342465753426"/>
    <n v="222.90410958904113"/>
    <x v="1"/>
  </r>
  <r>
    <x v="23"/>
    <x v="1"/>
    <x v="1"/>
    <n v="10"/>
    <d v="2023-06-09T00:00:00"/>
    <d v="2021-08-12T00:00:00"/>
    <n v="2.5780821917808221"/>
    <n v="30.936986301369863"/>
    <x v="1"/>
  </r>
  <r>
    <x v="24"/>
    <x v="2"/>
    <x v="2"/>
    <n v="7"/>
    <d v="2023-06-09T00:00:00"/>
    <d v="2023-02-04T00:00:00"/>
    <n v="1.095890410958904"/>
    <n v="13.150684931506849"/>
    <x v="1"/>
  </r>
  <r>
    <x v="25"/>
    <x v="3"/>
    <x v="3"/>
    <n v="10"/>
    <d v="2023-06-09T00:00:00"/>
    <d v="2012-07-04T00:00:00"/>
    <n v="11.69041095890411"/>
    <n v="140.28493150684932"/>
    <x v="1"/>
  </r>
  <r>
    <x v="0"/>
    <x v="0"/>
    <x v="0"/>
    <n v="10"/>
    <d v="2023-06-10T00:00:00"/>
    <d v="2023-04-16T00:00:00"/>
    <n v="0.90136986301369859"/>
    <n v="10.816438356164383"/>
    <x v="0"/>
  </r>
  <r>
    <x v="1"/>
    <x v="1"/>
    <x v="1"/>
    <n v="10"/>
    <d v="2023-06-10T00:00:00"/>
    <d v="2023-02-22T00:00:00"/>
    <n v="1.0465753424657533"/>
    <n v="12.55890410958904"/>
    <x v="1"/>
  </r>
  <r>
    <x v="2"/>
    <x v="2"/>
    <x v="2"/>
    <n v="10"/>
    <d v="2023-06-10T00:00:00"/>
    <d v="2021-08-11T00:00:00"/>
    <n v="2.580821917808219"/>
    <n v="30.969863013698628"/>
    <x v="1"/>
  </r>
  <r>
    <x v="3"/>
    <x v="3"/>
    <x v="3"/>
    <n v="8"/>
    <d v="2023-06-10T00:00:00"/>
    <d v="2014-11-21T00:00:00"/>
    <n v="9.3068493150684937"/>
    <n v="111.68219178082192"/>
    <x v="1"/>
  </r>
  <r>
    <x v="4"/>
    <x v="2"/>
    <x v="4"/>
    <n v="10"/>
    <d v="2023-06-10T00:00:00"/>
    <d v="2008-10-11T00:00:00"/>
    <n v="15.421917808219177"/>
    <n v="185.06301369863013"/>
    <x v="1"/>
  </r>
  <r>
    <x v="5"/>
    <x v="0"/>
    <x v="0"/>
    <n v="9"/>
    <d v="2023-06-10T00:00:00"/>
    <d v="2023-01-30T00:00:00"/>
    <n v="1.1095890410958904"/>
    <n v="13.315068493150685"/>
    <x v="1"/>
  </r>
  <r>
    <x v="6"/>
    <x v="1"/>
    <x v="1"/>
    <n v="8"/>
    <d v="2023-06-10T00:00:00"/>
    <d v="2015-06-06T00:00:00"/>
    <n v="8.7671232876712324"/>
    <n v="105.20547945205479"/>
    <x v="1"/>
  </r>
  <r>
    <x v="7"/>
    <x v="2"/>
    <x v="2"/>
    <n v="10"/>
    <d v="2023-06-10T00:00:00"/>
    <d v="2003-06-12T00:00:00"/>
    <n v="20.758904109589039"/>
    <n v="249.10684931506847"/>
    <x v="1"/>
  </r>
  <r>
    <x v="8"/>
    <x v="3"/>
    <x v="3"/>
    <n v="9"/>
    <d v="2023-06-10T00:00:00"/>
    <d v="2020-10-28T00:00:00"/>
    <n v="3.3671232876712329"/>
    <n v="40.405479452054792"/>
    <x v="1"/>
  </r>
  <r>
    <x v="9"/>
    <x v="0"/>
    <x v="0"/>
    <n v="3"/>
    <d v="2023-06-10T00:00:00"/>
    <d v="2023-02-20T00:00:00"/>
    <n v="1.0520547945205478"/>
    <n v="12.624657534246573"/>
    <x v="1"/>
  </r>
  <r>
    <x v="10"/>
    <x v="0"/>
    <x v="0"/>
    <n v="10"/>
    <d v="2023-06-10T00:00:00"/>
    <d v="2003-07-04T00:00:00"/>
    <n v="20.698630136986303"/>
    <n v="248.38356164383563"/>
    <x v="1"/>
  </r>
  <r>
    <x v="11"/>
    <x v="1"/>
    <x v="1"/>
    <n v="8"/>
    <d v="2023-06-10T00:00:00"/>
    <d v="2010-10-06T00:00:00"/>
    <n v="13.435616438356165"/>
    <n v="161.22739726027399"/>
    <x v="1"/>
  </r>
  <r>
    <x v="12"/>
    <x v="3"/>
    <x v="3"/>
    <n v="9"/>
    <d v="2023-06-10T00:00:00"/>
    <d v="2013-01-15T00:00:00"/>
    <n v="11.156164383561643"/>
    <n v="133.87397260273971"/>
    <x v="1"/>
  </r>
  <r>
    <x v="13"/>
    <x v="2"/>
    <x v="4"/>
    <n v="9"/>
    <d v="2023-06-10T00:00:00"/>
    <d v="2007-01-10T00:00:00"/>
    <n v="17.175342465753424"/>
    <n v="206.10410958904109"/>
    <x v="1"/>
  </r>
  <r>
    <x v="14"/>
    <x v="1"/>
    <x v="1"/>
    <n v="10"/>
    <d v="2023-06-10T00:00:00"/>
    <d v="2015-05-21T00:00:00"/>
    <n v="8.8109589041095884"/>
    <n v="105.73150684931505"/>
    <x v="1"/>
  </r>
  <r>
    <x v="15"/>
    <x v="1"/>
    <x v="1"/>
    <n v="8"/>
    <d v="2023-06-10T00:00:00"/>
    <d v="2023-03-04T00:00:00"/>
    <n v="1.0191780821917809"/>
    <n v="12.230136986301371"/>
    <x v="1"/>
  </r>
  <r>
    <x v="16"/>
    <x v="3"/>
    <x v="3"/>
    <n v="10"/>
    <d v="2023-06-10T00:00:00"/>
    <d v="2020-11-17T00:00:00"/>
    <n v="3.3123287671232875"/>
    <n v="39.747945205479454"/>
    <x v="1"/>
  </r>
  <r>
    <x v="17"/>
    <x v="2"/>
    <x v="4"/>
    <n v="10"/>
    <d v="2023-06-10T00:00:00"/>
    <d v="2001-10-01T00:00:00"/>
    <n v="22.454794520547946"/>
    <n v="269.45753424657534"/>
    <x v="1"/>
  </r>
  <r>
    <x v="18"/>
    <x v="0"/>
    <x v="0"/>
    <n v="9"/>
    <d v="2023-06-10T00:00:00"/>
    <d v="2022-10-07T00:00:00"/>
    <n v="1.4246575342465753"/>
    <n v="17.095890410958901"/>
    <x v="1"/>
  </r>
  <r>
    <x v="19"/>
    <x v="1"/>
    <x v="1"/>
    <n v="10"/>
    <d v="2023-06-10T00:00:00"/>
    <d v="2008-02-12T00:00:00"/>
    <n v="16.084931506849315"/>
    <n v="193.01917808219179"/>
    <x v="1"/>
  </r>
  <r>
    <x v="20"/>
    <x v="2"/>
    <x v="2"/>
    <n v="10"/>
    <d v="2023-06-10T00:00:00"/>
    <d v="2019-01-30T00:00:00"/>
    <n v="5.1123287671232873"/>
    <n v="61.347945205479448"/>
    <x v="1"/>
  </r>
  <r>
    <x v="21"/>
    <x v="3"/>
    <x v="3"/>
    <n v="9"/>
    <d v="2023-06-10T00:00:00"/>
    <d v="2023-02-08T00:00:00"/>
    <n v="1.0849315068493151"/>
    <n v="13.019178082191781"/>
    <x v="1"/>
  </r>
  <r>
    <x v="22"/>
    <x v="1"/>
    <x v="1"/>
    <n v="8"/>
    <d v="2023-06-10T00:00:00"/>
    <d v="2005-08-17T00:00:00"/>
    <n v="18.575342465753426"/>
    <n v="222.90410958904113"/>
    <x v="1"/>
  </r>
  <r>
    <x v="23"/>
    <x v="1"/>
    <x v="1"/>
    <n v="10"/>
    <d v="2023-06-10T00:00:00"/>
    <d v="2021-08-12T00:00:00"/>
    <n v="2.5780821917808221"/>
    <n v="30.936986301369863"/>
    <x v="1"/>
  </r>
  <r>
    <x v="24"/>
    <x v="2"/>
    <x v="2"/>
    <n v="10"/>
    <d v="2023-06-10T00:00:00"/>
    <d v="2023-02-04T00:00:00"/>
    <n v="1.095890410958904"/>
    <n v="13.150684931506849"/>
    <x v="1"/>
  </r>
  <r>
    <x v="25"/>
    <x v="3"/>
    <x v="3"/>
    <n v="10"/>
    <d v="2023-06-10T00:00:00"/>
    <d v="2012-07-04T00:00:00"/>
    <n v="11.69041095890411"/>
    <n v="140.28493150684932"/>
    <x v="1"/>
  </r>
  <r>
    <x v="0"/>
    <x v="0"/>
    <x v="0"/>
    <n v="9"/>
    <d v="2023-06-11T00:00:00"/>
    <d v="2023-04-16T00:00:00"/>
    <n v="0.90136986301369859"/>
    <n v="10.816438356164383"/>
    <x v="0"/>
  </r>
  <r>
    <x v="1"/>
    <x v="1"/>
    <x v="1"/>
    <n v="8"/>
    <d v="2023-06-11T00:00:00"/>
    <d v="2023-02-22T00:00:00"/>
    <n v="1.0465753424657533"/>
    <n v="12.55890410958904"/>
    <x v="1"/>
  </r>
  <r>
    <x v="2"/>
    <x v="2"/>
    <x v="2"/>
    <n v="8"/>
    <d v="2023-06-11T00:00:00"/>
    <d v="2021-08-11T00:00:00"/>
    <n v="2.580821917808219"/>
    <n v="30.969863013698628"/>
    <x v="1"/>
  </r>
  <r>
    <x v="3"/>
    <x v="3"/>
    <x v="3"/>
    <n v="9"/>
    <d v="2023-06-11T00:00:00"/>
    <d v="2014-11-21T00:00:00"/>
    <n v="9.3068493150684937"/>
    <n v="111.68219178082192"/>
    <x v="1"/>
  </r>
  <r>
    <x v="4"/>
    <x v="2"/>
    <x v="4"/>
    <n v="8"/>
    <d v="2023-06-11T00:00:00"/>
    <d v="2008-10-11T00:00:00"/>
    <n v="15.421917808219177"/>
    <n v="185.06301369863013"/>
    <x v="1"/>
  </r>
  <r>
    <x v="5"/>
    <x v="0"/>
    <x v="0"/>
    <n v="8"/>
    <d v="2023-06-11T00:00:00"/>
    <d v="2023-01-30T00:00:00"/>
    <n v="1.1095890410958904"/>
    <n v="13.315068493150685"/>
    <x v="1"/>
  </r>
  <r>
    <x v="6"/>
    <x v="1"/>
    <x v="1"/>
    <n v="9"/>
    <d v="2023-06-11T00:00:00"/>
    <d v="2015-06-06T00:00:00"/>
    <n v="8.7671232876712324"/>
    <n v="105.20547945205479"/>
    <x v="1"/>
  </r>
  <r>
    <x v="7"/>
    <x v="2"/>
    <x v="2"/>
    <n v="9"/>
    <d v="2023-06-11T00:00:00"/>
    <d v="2003-06-12T00:00:00"/>
    <n v="20.758904109589039"/>
    <n v="249.10684931506847"/>
    <x v="1"/>
  </r>
  <r>
    <x v="8"/>
    <x v="3"/>
    <x v="3"/>
    <n v="9"/>
    <d v="2023-06-11T00:00:00"/>
    <d v="2020-10-28T00:00:00"/>
    <n v="3.3671232876712329"/>
    <n v="40.405479452054792"/>
    <x v="1"/>
  </r>
  <r>
    <x v="9"/>
    <x v="0"/>
    <x v="0"/>
    <n v="8"/>
    <d v="2023-06-11T00:00:00"/>
    <d v="2023-02-20T00:00:00"/>
    <n v="1.0520547945205478"/>
    <n v="12.624657534246573"/>
    <x v="1"/>
  </r>
  <r>
    <x v="10"/>
    <x v="0"/>
    <x v="0"/>
    <n v="9"/>
    <d v="2023-06-11T00:00:00"/>
    <d v="2003-07-04T00:00:00"/>
    <n v="20.698630136986303"/>
    <n v="248.38356164383563"/>
    <x v="1"/>
  </r>
  <r>
    <x v="11"/>
    <x v="1"/>
    <x v="1"/>
    <n v="10"/>
    <d v="2023-06-11T00:00:00"/>
    <d v="2010-10-06T00:00:00"/>
    <n v="13.435616438356165"/>
    <n v="161.22739726027399"/>
    <x v="1"/>
  </r>
  <r>
    <x v="12"/>
    <x v="3"/>
    <x v="3"/>
    <n v="10"/>
    <d v="2023-06-11T00:00:00"/>
    <d v="2013-01-15T00:00:00"/>
    <n v="11.156164383561643"/>
    <n v="133.87397260273971"/>
    <x v="1"/>
  </r>
  <r>
    <x v="13"/>
    <x v="2"/>
    <x v="4"/>
    <n v="9"/>
    <d v="2023-06-11T00:00:00"/>
    <d v="2007-01-10T00:00:00"/>
    <n v="17.175342465753424"/>
    <n v="206.10410958904109"/>
    <x v="1"/>
  </r>
  <r>
    <x v="14"/>
    <x v="1"/>
    <x v="1"/>
    <n v="10"/>
    <d v="2023-06-11T00:00:00"/>
    <d v="2015-05-21T00:00:00"/>
    <n v="8.8109589041095884"/>
    <n v="105.73150684931505"/>
    <x v="1"/>
  </r>
  <r>
    <x v="15"/>
    <x v="1"/>
    <x v="1"/>
    <n v="10"/>
    <d v="2023-06-11T00:00:00"/>
    <d v="2023-03-04T00:00:00"/>
    <n v="1.0191780821917809"/>
    <n v="12.230136986301371"/>
    <x v="1"/>
  </r>
  <r>
    <x v="16"/>
    <x v="3"/>
    <x v="3"/>
    <n v="8"/>
    <d v="2023-06-11T00:00:00"/>
    <d v="2020-11-17T00:00:00"/>
    <n v="3.3123287671232875"/>
    <n v="39.747945205479454"/>
    <x v="1"/>
  </r>
  <r>
    <x v="17"/>
    <x v="2"/>
    <x v="4"/>
    <n v="10"/>
    <d v="2023-06-11T00:00:00"/>
    <d v="2001-10-01T00:00:00"/>
    <n v="22.454794520547946"/>
    <n v="269.45753424657534"/>
    <x v="1"/>
  </r>
  <r>
    <x v="18"/>
    <x v="0"/>
    <x v="0"/>
    <n v="8"/>
    <d v="2023-06-11T00:00:00"/>
    <d v="2022-10-07T00:00:00"/>
    <n v="1.4246575342465753"/>
    <n v="17.095890410958901"/>
    <x v="1"/>
  </r>
  <r>
    <x v="19"/>
    <x v="1"/>
    <x v="1"/>
    <n v="8"/>
    <d v="2023-06-11T00:00:00"/>
    <d v="2008-02-12T00:00:00"/>
    <n v="16.084931506849315"/>
    <n v="193.01917808219179"/>
    <x v="1"/>
  </r>
  <r>
    <x v="20"/>
    <x v="2"/>
    <x v="2"/>
    <n v="10"/>
    <d v="2023-06-11T00:00:00"/>
    <d v="2019-01-30T00:00:00"/>
    <n v="5.1123287671232873"/>
    <n v="61.347945205479448"/>
    <x v="1"/>
  </r>
  <r>
    <x v="21"/>
    <x v="3"/>
    <x v="3"/>
    <n v="10"/>
    <d v="2023-06-11T00:00:00"/>
    <d v="2023-02-08T00:00:00"/>
    <n v="1.0849315068493151"/>
    <n v="13.019178082191781"/>
    <x v="1"/>
  </r>
  <r>
    <x v="22"/>
    <x v="1"/>
    <x v="1"/>
    <n v="8"/>
    <d v="2023-06-11T00:00:00"/>
    <d v="2005-08-17T00:00:00"/>
    <n v="18.575342465753426"/>
    <n v="222.90410958904113"/>
    <x v="1"/>
  </r>
  <r>
    <x v="23"/>
    <x v="1"/>
    <x v="1"/>
    <n v="9"/>
    <d v="2023-06-11T00:00:00"/>
    <d v="2021-08-12T00:00:00"/>
    <n v="2.5780821917808221"/>
    <n v="30.936986301369863"/>
    <x v="1"/>
  </r>
  <r>
    <x v="24"/>
    <x v="2"/>
    <x v="2"/>
    <n v="8"/>
    <d v="2023-06-11T00:00:00"/>
    <d v="2023-02-04T00:00:00"/>
    <n v="1.095890410958904"/>
    <n v="13.150684931506849"/>
    <x v="1"/>
  </r>
  <r>
    <x v="25"/>
    <x v="3"/>
    <x v="3"/>
    <n v="8"/>
    <d v="2023-06-11T00:00:00"/>
    <d v="2012-07-04T00:00:00"/>
    <n v="11.69041095890411"/>
    <n v="140.28493150684932"/>
    <x v="1"/>
  </r>
  <r>
    <x v="0"/>
    <x v="0"/>
    <x v="0"/>
    <n v="10"/>
    <d v="2023-06-12T00:00:00"/>
    <d v="2023-04-16T00:00:00"/>
    <n v="0.90136986301369859"/>
    <n v="10.816438356164383"/>
    <x v="0"/>
  </r>
  <r>
    <x v="1"/>
    <x v="1"/>
    <x v="1"/>
    <n v="8"/>
    <d v="2023-06-12T00:00:00"/>
    <d v="2023-02-22T00:00:00"/>
    <n v="1.0465753424657533"/>
    <n v="12.55890410958904"/>
    <x v="1"/>
  </r>
  <r>
    <x v="2"/>
    <x v="2"/>
    <x v="2"/>
    <n v="8"/>
    <d v="2023-06-12T00:00:00"/>
    <d v="2021-08-11T00:00:00"/>
    <n v="2.580821917808219"/>
    <n v="30.969863013698628"/>
    <x v="1"/>
  </r>
  <r>
    <x v="3"/>
    <x v="3"/>
    <x v="3"/>
    <n v="10"/>
    <d v="2023-06-12T00:00:00"/>
    <d v="2014-11-21T00:00:00"/>
    <n v="9.3068493150684937"/>
    <n v="111.68219178082192"/>
    <x v="1"/>
  </r>
  <r>
    <x v="4"/>
    <x v="2"/>
    <x v="4"/>
    <n v="8"/>
    <d v="2023-06-12T00:00:00"/>
    <d v="2008-10-11T00:00:00"/>
    <n v="15.421917808219177"/>
    <n v="185.06301369863013"/>
    <x v="1"/>
  </r>
  <r>
    <x v="5"/>
    <x v="0"/>
    <x v="0"/>
    <n v="10"/>
    <d v="2023-06-12T00:00:00"/>
    <d v="2023-01-30T00:00:00"/>
    <n v="1.1095890410958904"/>
    <n v="13.315068493150685"/>
    <x v="1"/>
  </r>
  <r>
    <x v="6"/>
    <x v="1"/>
    <x v="1"/>
    <n v="10"/>
    <d v="2023-06-12T00:00:00"/>
    <d v="2015-06-06T00:00:00"/>
    <n v="8.7671232876712324"/>
    <n v="105.20547945205479"/>
    <x v="1"/>
  </r>
  <r>
    <x v="7"/>
    <x v="2"/>
    <x v="2"/>
    <n v="8"/>
    <d v="2023-06-12T00:00:00"/>
    <d v="2003-06-12T00:00:00"/>
    <n v="20.758904109589039"/>
    <n v="249.10684931506847"/>
    <x v="1"/>
  </r>
  <r>
    <x v="8"/>
    <x v="3"/>
    <x v="3"/>
    <n v="10"/>
    <d v="2023-06-12T00:00:00"/>
    <d v="2020-10-28T00:00:00"/>
    <n v="3.3671232876712329"/>
    <n v="40.405479452054792"/>
    <x v="1"/>
  </r>
  <r>
    <x v="9"/>
    <x v="0"/>
    <x v="0"/>
    <n v="9"/>
    <d v="2023-06-12T00:00:00"/>
    <d v="2023-02-20T00:00:00"/>
    <n v="1.0520547945205478"/>
    <n v="12.624657534246573"/>
    <x v="1"/>
  </r>
  <r>
    <x v="10"/>
    <x v="0"/>
    <x v="0"/>
    <n v="10"/>
    <d v="2023-06-12T00:00:00"/>
    <d v="2003-07-04T00:00:00"/>
    <n v="20.698630136986303"/>
    <n v="248.38356164383563"/>
    <x v="1"/>
  </r>
  <r>
    <x v="11"/>
    <x v="1"/>
    <x v="1"/>
    <n v="8"/>
    <d v="2023-06-12T00:00:00"/>
    <d v="2010-10-06T00:00:00"/>
    <n v="13.435616438356165"/>
    <n v="161.22739726027399"/>
    <x v="1"/>
  </r>
  <r>
    <x v="12"/>
    <x v="3"/>
    <x v="3"/>
    <n v="9"/>
    <d v="2023-06-12T00:00:00"/>
    <d v="2013-01-15T00:00:00"/>
    <n v="11.156164383561643"/>
    <n v="133.87397260273971"/>
    <x v="1"/>
  </r>
  <r>
    <x v="13"/>
    <x v="2"/>
    <x v="4"/>
    <n v="8"/>
    <d v="2023-06-12T00:00:00"/>
    <d v="2007-01-10T00:00:00"/>
    <n v="17.175342465753424"/>
    <n v="206.10410958904109"/>
    <x v="1"/>
  </r>
  <r>
    <x v="14"/>
    <x v="1"/>
    <x v="1"/>
    <n v="8"/>
    <d v="2023-06-12T00:00:00"/>
    <d v="2015-05-21T00:00:00"/>
    <n v="8.8109589041095884"/>
    <n v="105.73150684931505"/>
    <x v="1"/>
  </r>
  <r>
    <x v="15"/>
    <x v="1"/>
    <x v="1"/>
    <n v="8"/>
    <d v="2023-06-12T00:00:00"/>
    <d v="2023-03-04T00:00:00"/>
    <n v="1.0191780821917809"/>
    <n v="12.230136986301371"/>
    <x v="1"/>
  </r>
  <r>
    <x v="16"/>
    <x v="3"/>
    <x v="3"/>
    <n v="9"/>
    <d v="2023-06-12T00:00:00"/>
    <d v="2020-11-17T00:00:00"/>
    <n v="3.3123287671232875"/>
    <n v="39.747945205479454"/>
    <x v="1"/>
  </r>
  <r>
    <x v="17"/>
    <x v="2"/>
    <x v="4"/>
    <n v="8"/>
    <d v="2023-06-12T00:00:00"/>
    <d v="2001-10-01T00:00:00"/>
    <n v="22.454794520547946"/>
    <n v="269.45753424657534"/>
    <x v="1"/>
  </r>
  <r>
    <x v="18"/>
    <x v="0"/>
    <x v="0"/>
    <n v="9"/>
    <d v="2023-06-12T00:00:00"/>
    <d v="2022-10-07T00:00:00"/>
    <n v="1.4246575342465753"/>
    <n v="17.095890410958901"/>
    <x v="1"/>
  </r>
  <r>
    <x v="19"/>
    <x v="1"/>
    <x v="1"/>
    <n v="10"/>
    <d v="2023-06-12T00:00:00"/>
    <d v="2008-02-12T00:00:00"/>
    <n v="16.084931506849315"/>
    <n v="193.01917808219179"/>
    <x v="1"/>
  </r>
  <r>
    <x v="20"/>
    <x v="2"/>
    <x v="2"/>
    <n v="8"/>
    <d v="2023-06-12T00:00:00"/>
    <d v="2019-01-30T00:00:00"/>
    <n v="5.1123287671232873"/>
    <n v="61.347945205479448"/>
    <x v="1"/>
  </r>
  <r>
    <x v="21"/>
    <x v="3"/>
    <x v="3"/>
    <n v="8"/>
    <d v="2023-06-12T00:00:00"/>
    <d v="2023-02-08T00:00:00"/>
    <n v="1.0849315068493151"/>
    <n v="13.019178082191781"/>
    <x v="1"/>
  </r>
  <r>
    <x v="22"/>
    <x v="1"/>
    <x v="1"/>
    <n v="8"/>
    <d v="2023-06-12T00:00:00"/>
    <d v="2005-08-17T00:00:00"/>
    <n v="18.575342465753426"/>
    <n v="222.90410958904113"/>
    <x v="1"/>
  </r>
  <r>
    <x v="23"/>
    <x v="1"/>
    <x v="1"/>
    <n v="8"/>
    <d v="2023-06-12T00:00:00"/>
    <d v="2021-08-12T00:00:00"/>
    <n v="2.5780821917808221"/>
    <n v="30.936986301369863"/>
    <x v="1"/>
  </r>
  <r>
    <x v="24"/>
    <x v="2"/>
    <x v="2"/>
    <n v="9"/>
    <d v="2023-06-12T00:00:00"/>
    <d v="2023-02-04T00:00:00"/>
    <n v="1.095890410958904"/>
    <n v="13.150684931506849"/>
    <x v="1"/>
  </r>
  <r>
    <x v="25"/>
    <x v="3"/>
    <x v="3"/>
    <n v="10"/>
    <d v="2023-06-12T00:00:00"/>
    <d v="2012-07-04T00:00:00"/>
    <n v="11.69041095890411"/>
    <n v="140.28493150684932"/>
    <x v="1"/>
  </r>
  <r>
    <x v="0"/>
    <x v="0"/>
    <x v="0"/>
    <n v="8"/>
    <d v="2023-06-13T00:00:00"/>
    <d v="2023-04-16T00:00:00"/>
    <n v="0.90136986301369859"/>
    <n v="10.816438356164383"/>
    <x v="0"/>
  </r>
  <r>
    <x v="1"/>
    <x v="1"/>
    <x v="1"/>
    <n v="8"/>
    <d v="2023-06-13T00:00:00"/>
    <d v="2023-02-22T00:00:00"/>
    <n v="1.0465753424657533"/>
    <n v="12.55890410958904"/>
    <x v="1"/>
  </r>
  <r>
    <x v="2"/>
    <x v="2"/>
    <x v="2"/>
    <n v="8"/>
    <d v="2023-06-13T00:00:00"/>
    <d v="2021-08-11T00:00:00"/>
    <n v="2.580821917808219"/>
    <n v="30.969863013698628"/>
    <x v="1"/>
  </r>
  <r>
    <x v="3"/>
    <x v="3"/>
    <x v="3"/>
    <n v="8"/>
    <d v="2023-06-13T00:00:00"/>
    <d v="2014-11-21T00:00:00"/>
    <n v="9.3068493150684937"/>
    <n v="111.68219178082192"/>
    <x v="1"/>
  </r>
  <r>
    <x v="4"/>
    <x v="2"/>
    <x v="4"/>
    <n v="9"/>
    <d v="2023-06-13T00:00:00"/>
    <d v="2008-10-11T00:00:00"/>
    <n v="15.421917808219177"/>
    <n v="185.06301369863013"/>
    <x v="1"/>
  </r>
  <r>
    <x v="5"/>
    <x v="0"/>
    <x v="0"/>
    <n v="10"/>
    <d v="2023-06-13T00:00:00"/>
    <d v="2023-01-30T00:00:00"/>
    <n v="1.1095890410958904"/>
    <n v="13.315068493150685"/>
    <x v="1"/>
  </r>
  <r>
    <x v="6"/>
    <x v="1"/>
    <x v="1"/>
    <n v="8"/>
    <d v="2023-06-13T00:00:00"/>
    <d v="2015-06-06T00:00:00"/>
    <n v="8.7671232876712324"/>
    <n v="105.20547945205479"/>
    <x v="1"/>
  </r>
  <r>
    <x v="7"/>
    <x v="2"/>
    <x v="2"/>
    <n v="8"/>
    <d v="2023-06-13T00:00:00"/>
    <d v="2003-06-12T00:00:00"/>
    <n v="20.758904109589039"/>
    <n v="249.10684931506847"/>
    <x v="1"/>
  </r>
  <r>
    <x v="8"/>
    <x v="3"/>
    <x v="3"/>
    <n v="10"/>
    <d v="2023-06-13T00:00:00"/>
    <d v="2020-10-28T00:00:00"/>
    <n v="3.3671232876712329"/>
    <n v="40.405479452054792"/>
    <x v="1"/>
  </r>
  <r>
    <x v="9"/>
    <x v="0"/>
    <x v="0"/>
    <n v="8"/>
    <d v="2023-06-13T00:00:00"/>
    <d v="2023-02-20T00:00:00"/>
    <n v="1.0520547945205478"/>
    <n v="12.624657534246573"/>
    <x v="1"/>
  </r>
  <r>
    <x v="10"/>
    <x v="0"/>
    <x v="0"/>
    <n v="9"/>
    <d v="2023-06-13T00:00:00"/>
    <d v="2003-07-04T00:00:00"/>
    <n v="20.698630136986303"/>
    <n v="248.38356164383563"/>
    <x v="1"/>
  </r>
  <r>
    <x v="11"/>
    <x v="1"/>
    <x v="1"/>
    <n v="10"/>
    <d v="2023-06-13T00:00:00"/>
    <d v="2010-10-06T00:00:00"/>
    <n v="13.435616438356165"/>
    <n v="161.22739726027399"/>
    <x v="1"/>
  </r>
  <r>
    <x v="12"/>
    <x v="3"/>
    <x v="3"/>
    <n v="9"/>
    <d v="2023-06-13T00:00:00"/>
    <d v="2013-01-15T00:00:00"/>
    <n v="11.156164383561643"/>
    <n v="133.87397260273971"/>
    <x v="1"/>
  </r>
  <r>
    <x v="13"/>
    <x v="2"/>
    <x v="4"/>
    <n v="8"/>
    <d v="2023-06-13T00:00:00"/>
    <d v="2007-01-10T00:00:00"/>
    <n v="17.175342465753424"/>
    <n v="206.10410958904109"/>
    <x v="1"/>
  </r>
  <r>
    <x v="14"/>
    <x v="1"/>
    <x v="1"/>
    <n v="8"/>
    <d v="2023-06-13T00:00:00"/>
    <d v="2015-05-21T00:00:00"/>
    <n v="8.8109589041095884"/>
    <n v="105.73150684931505"/>
    <x v="1"/>
  </r>
  <r>
    <x v="15"/>
    <x v="1"/>
    <x v="1"/>
    <n v="10"/>
    <d v="2023-06-13T00:00:00"/>
    <d v="2023-03-04T00:00:00"/>
    <n v="1.0191780821917809"/>
    <n v="12.230136986301371"/>
    <x v="1"/>
  </r>
  <r>
    <x v="16"/>
    <x v="3"/>
    <x v="3"/>
    <n v="10"/>
    <d v="2023-06-13T00:00:00"/>
    <d v="2020-11-17T00:00:00"/>
    <n v="3.3123287671232875"/>
    <n v="39.747945205479454"/>
    <x v="1"/>
  </r>
  <r>
    <x v="17"/>
    <x v="2"/>
    <x v="4"/>
    <n v="10"/>
    <d v="2023-06-13T00:00:00"/>
    <d v="2001-10-01T00:00:00"/>
    <n v="22.454794520547946"/>
    <n v="269.45753424657534"/>
    <x v="1"/>
  </r>
  <r>
    <x v="18"/>
    <x v="0"/>
    <x v="0"/>
    <n v="10"/>
    <d v="2023-06-13T00:00:00"/>
    <d v="2022-10-07T00:00:00"/>
    <n v="1.4246575342465753"/>
    <n v="17.095890410958901"/>
    <x v="1"/>
  </r>
  <r>
    <x v="19"/>
    <x v="1"/>
    <x v="1"/>
    <n v="9"/>
    <d v="2023-06-13T00:00:00"/>
    <d v="2008-02-12T00:00:00"/>
    <n v="16.084931506849315"/>
    <n v="193.01917808219179"/>
    <x v="1"/>
  </r>
  <r>
    <x v="20"/>
    <x v="2"/>
    <x v="2"/>
    <n v="9"/>
    <d v="2023-06-13T00:00:00"/>
    <d v="2019-01-30T00:00:00"/>
    <n v="5.1123287671232873"/>
    <n v="61.347945205479448"/>
    <x v="1"/>
  </r>
  <r>
    <x v="21"/>
    <x v="3"/>
    <x v="3"/>
    <n v="10"/>
    <d v="2023-06-13T00:00:00"/>
    <d v="2023-02-08T00:00:00"/>
    <n v="1.0849315068493151"/>
    <n v="13.019178082191781"/>
    <x v="1"/>
  </r>
  <r>
    <x v="22"/>
    <x v="1"/>
    <x v="1"/>
    <n v="10"/>
    <d v="2023-06-13T00:00:00"/>
    <d v="2005-08-17T00:00:00"/>
    <n v="18.575342465753426"/>
    <n v="222.90410958904113"/>
    <x v="1"/>
  </r>
  <r>
    <x v="23"/>
    <x v="1"/>
    <x v="1"/>
    <n v="8"/>
    <d v="2023-06-13T00:00:00"/>
    <d v="2021-08-12T00:00:00"/>
    <n v="2.5780821917808221"/>
    <n v="30.936986301369863"/>
    <x v="1"/>
  </r>
  <r>
    <x v="24"/>
    <x v="2"/>
    <x v="2"/>
    <n v="10"/>
    <d v="2023-06-13T00:00:00"/>
    <d v="2023-02-04T00:00:00"/>
    <n v="1.095890410958904"/>
    <n v="13.150684931506849"/>
    <x v="1"/>
  </r>
  <r>
    <x v="25"/>
    <x v="3"/>
    <x v="3"/>
    <n v="10"/>
    <d v="2023-06-13T00:00:00"/>
    <d v="2012-07-04T00:00:00"/>
    <n v="11.69041095890411"/>
    <n v="140.28493150684932"/>
    <x v="1"/>
  </r>
  <r>
    <x v="0"/>
    <x v="0"/>
    <x v="0"/>
    <n v="10"/>
    <d v="2023-06-14T00:00:00"/>
    <d v="2023-04-16T00:00:00"/>
    <n v="0.90136986301369859"/>
    <n v="10.816438356164383"/>
    <x v="0"/>
  </r>
  <r>
    <x v="1"/>
    <x v="1"/>
    <x v="1"/>
    <n v="8"/>
    <d v="2023-06-14T00:00:00"/>
    <d v="2023-02-22T00:00:00"/>
    <n v="1.0465753424657533"/>
    <n v="12.55890410958904"/>
    <x v="1"/>
  </r>
  <r>
    <x v="2"/>
    <x v="2"/>
    <x v="2"/>
    <n v="8"/>
    <d v="2023-06-14T00:00:00"/>
    <d v="2021-08-11T00:00:00"/>
    <n v="2.580821917808219"/>
    <n v="30.969863013698628"/>
    <x v="1"/>
  </r>
  <r>
    <x v="3"/>
    <x v="3"/>
    <x v="3"/>
    <n v="10"/>
    <d v="2023-06-14T00:00:00"/>
    <d v="2014-11-21T00:00:00"/>
    <n v="9.3068493150684937"/>
    <n v="111.68219178082192"/>
    <x v="1"/>
  </r>
  <r>
    <x v="4"/>
    <x v="2"/>
    <x v="4"/>
    <n v="9"/>
    <d v="2023-06-14T00:00:00"/>
    <d v="2008-10-11T00:00:00"/>
    <n v="15.421917808219177"/>
    <n v="185.06301369863013"/>
    <x v="1"/>
  </r>
  <r>
    <x v="5"/>
    <x v="0"/>
    <x v="0"/>
    <n v="8"/>
    <d v="2023-06-14T00:00:00"/>
    <d v="2023-01-30T00:00:00"/>
    <n v="1.1095890410958904"/>
    <n v="13.315068493150685"/>
    <x v="1"/>
  </r>
  <r>
    <x v="6"/>
    <x v="1"/>
    <x v="1"/>
    <n v="9"/>
    <d v="2023-06-14T00:00:00"/>
    <d v="2015-06-06T00:00:00"/>
    <n v="8.7671232876712324"/>
    <n v="105.20547945205479"/>
    <x v="1"/>
  </r>
  <r>
    <x v="7"/>
    <x v="2"/>
    <x v="2"/>
    <n v="10"/>
    <d v="2023-06-14T00:00:00"/>
    <d v="2003-06-12T00:00:00"/>
    <n v="20.758904109589039"/>
    <n v="249.10684931506847"/>
    <x v="1"/>
  </r>
  <r>
    <x v="8"/>
    <x v="3"/>
    <x v="3"/>
    <n v="8"/>
    <d v="2023-06-14T00:00:00"/>
    <d v="2020-10-28T00:00:00"/>
    <n v="3.3671232876712329"/>
    <n v="40.405479452054792"/>
    <x v="1"/>
  </r>
  <r>
    <x v="9"/>
    <x v="0"/>
    <x v="0"/>
    <n v="8"/>
    <d v="2023-06-14T00:00:00"/>
    <d v="2023-02-20T00:00:00"/>
    <n v="1.0520547945205478"/>
    <n v="12.624657534246573"/>
    <x v="1"/>
  </r>
  <r>
    <x v="10"/>
    <x v="0"/>
    <x v="0"/>
    <n v="9"/>
    <d v="2023-06-14T00:00:00"/>
    <d v="2003-07-04T00:00:00"/>
    <n v="20.698630136986303"/>
    <n v="248.38356164383563"/>
    <x v="1"/>
  </r>
  <r>
    <x v="11"/>
    <x v="1"/>
    <x v="1"/>
    <n v="9"/>
    <d v="2023-06-14T00:00:00"/>
    <d v="2010-10-06T00:00:00"/>
    <n v="13.435616438356165"/>
    <n v="161.22739726027399"/>
    <x v="1"/>
  </r>
  <r>
    <x v="12"/>
    <x v="3"/>
    <x v="3"/>
    <n v="9"/>
    <d v="2023-06-14T00:00:00"/>
    <d v="2013-01-15T00:00:00"/>
    <n v="11.156164383561643"/>
    <n v="133.87397260273971"/>
    <x v="1"/>
  </r>
  <r>
    <x v="13"/>
    <x v="2"/>
    <x v="4"/>
    <n v="9"/>
    <d v="2023-06-14T00:00:00"/>
    <d v="2007-01-10T00:00:00"/>
    <n v="17.175342465753424"/>
    <n v="206.10410958904109"/>
    <x v="1"/>
  </r>
  <r>
    <x v="14"/>
    <x v="1"/>
    <x v="1"/>
    <n v="10"/>
    <d v="2023-06-14T00:00:00"/>
    <d v="2015-05-21T00:00:00"/>
    <n v="8.8109589041095884"/>
    <n v="105.73150684931505"/>
    <x v="1"/>
  </r>
  <r>
    <x v="15"/>
    <x v="1"/>
    <x v="1"/>
    <n v="9"/>
    <d v="2023-06-14T00:00:00"/>
    <d v="2023-03-04T00:00:00"/>
    <n v="1.0191780821917809"/>
    <n v="12.230136986301371"/>
    <x v="1"/>
  </r>
  <r>
    <x v="16"/>
    <x v="3"/>
    <x v="3"/>
    <n v="8"/>
    <d v="2023-06-14T00:00:00"/>
    <d v="2020-11-17T00:00:00"/>
    <n v="3.3123287671232875"/>
    <n v="39.747945205479454"/>
    <x v="1"/>
  </r>
  <r>
    <x v="17"/>
    <x v="2"/>
    <x v="4"/>
    <n v="10"/>
    <d v="2023-06-14T00:00:00"/>
    <d v="2001-10-01T00:00:00"/>
    <n v="22.454794520547946"/>
    <n v="269.45753424657534"/>
    <x v="1"/>
  </r>
  <r>
    <x v="18"/>
    <x v="0"/>
    <x v="0"/>
    <n v="10"/>
    <d v="2023-06-14T00:00:00"/>
    <d v="2022-10-07T00:00:00"/>
    <n v="1.4246575342465753"/>
    <n v="17.095890410958901"/>
    <x v="1"/>
  </r>
  <r>
    <x v="19"/>
    <x v="1"/>
    <x v="1"/>
    <n v="10"/>
    <d v="2023-06-14T00:00:00"/>
    <d v="2008-02-12T00:00:00"/>
    <n v="16.084931506849315"/>
    <n v="193.01917808219179"/>
    <x v="1"/>
  </r>
  <r>
    <x v="20"/>
    <x v="2"/>
    <x v="2"/>
    <n v="8"/>
    <d v="2023-06-14T00:00:00"/>
    <d v="2019-01-30T00:00:00"/>
    <n v="5.1123287671232873"/>
    <n v="61.347945205479448"/>
    <x v="1"/>
  </r>
  <r>
    <x v="21"/>
    <x v="3"/>
    <x v="3"/>
    <n v="10"/>
    <d v="2023-06-14T00:00:00"/>
    <d v="2023-02-08T00:00:00"/>
    <n v="1.0849315068493151"/>
    <n v="13.019178082191781"/>
    <x v="1"/>
  </r>
  <r>
    <x v="22"/>
    <x v="1"/>
    <x v="1"/>
    <n v="10"/>
    <d v="2023-06-14T00:00:00"/>
    <d v="2005-08-17T00:00:00"/>
    <n v="18.575342465753426"/>
    <n v="222.90410958904113"/>
    <x v="1"/>
  </r>
  <r>
    <x v="23"/>
    <x v="1"/>
    <x v="1"/>
    <n v="10"/>
    <d v="2023-06-14T00:00:00"/>
    <d v="2021-08-12T00:00:00"/>
    <n v="2.5780821917808221"/>
    <n v="30.936986301369863"/>
    <x v="1"/>
  </r>
  <r>
    <x v="24"/>
    <x v="2"/>
    <x v="2"/>
    <n v="9"/>
    <d v="2023-06-14T00:00:00"/>
    <d v="2023-02-04T00:00:00"/>
    <n v="1.095890410958904"/>
    <n v="13.150684931506849"/>
    <x v="1"/>
  </r>
  <r>
    <x v="25"/>
    <x v="3"/>
    <x v="3"/>
    <n v="10"/>
    <d v="2023-06-14T00:00:00"/>
    <d v="2012-07-04T00:00:00"/>
    <n v="11.69041095890411"/>
    <n v="140.28493150684932"/>
    <x v="1"/>
  </r>
  <r>
    <x v="0"/>
    <x v="0"/>
    <x v="0"/>
    <n v="9"/>
    <d v="2023-06-15T00:00:00"/>
    <d v="2023-04-16T00:00:00"/>
    <n v="0.90136986301369859"/>
    <n v="10.816438356164383"/>
    <x v="0"/>
  </r>
  <r>
    <x v="1"/>
    <x v="1"/>
    <x v="1"/>
    <n v="9"/>
    <d v="2023-06-15T00:00:00"/>
    <d v="2023-02-22T00:00:00"/>
    <n v="1.0465753424657533"/>
    <n v="12.55890410958904"/>
    <x v="1"/>
  </r>
  <r>
    <x v="2"/>
    <x v="2"/>
    <x v="2"/>
    <n v="9"/>
    <d v="2023-06-15T00:00:00"/>
    <d v="2021-08-11T00:00:00"/>
    <n v="2.580821917808219"/>
    <n v="30.969863013698628"/>
    <x v="1"/>
  </r>
  <r>
    <x v="3"/>
    <x v="3"/>
    <x v="3"/>
    <n v="10"/>
    <d v="2023-06-15T00:00:00"/>
    <d v="2014-11-21T00:00:00"/>
    <n v="9.3068493150684937"/>
    <n v="111.68219178082192"/>
    <x v="1"/>
  </r>
  <r>
    <x v="4"/>
    <x v="2"/>
    <x v="4"/>
    <n v="10"/>
    <d v="2023-06-15T00:00:00"/>
    <d v="2008-10-11T00:00:00"/>
    <n v="15.421917808219177"/>
    <n v="185.06301369863013"/>
    <x v="1"/>
  </r>
  <r>
    <x v="5"/>
    <x v="0"/>
    <x v="0"/>
    <n v="8"/>
    <d v="2023-06-15T00:00:00"/>
    <d v="2023-01-30T00:00:00"/>
    <n v="1.1095890410958904"/>
    <n v="13.315068493150685"/>
    <x v="1"/>
  </r>
  <r>
    <x v="6"/>
    <x v="1"/>
    <x v="1"/>
    <n v="8"/>
    <d v="2023-06-15T00:00:00"/>
    <d v="2015-06-06T00:00:00"/>
    <n v="8.7671232876712324"/>
    <n v="105.20547945205479"/>
    <x v="1"/>
  </r>
  <r>
    <x v="7"/>
    <x v="2"/>
    <x v="2"/>
    <n v="10"/>
    <d v="2023-06-15T00:00:00"/>
    <d v="2003-06-12T00:00:00"/>
    <n v="20.758904109589039"/>
    <n v="249.10684931506847"/>
    <x v="1"/>
  </r>
  <r>
    <x v="8"/>
    <x v="3"/>
    <x v="3"/>
    <n v="8"/>
    <d v="2023-06-15T00:00:00"/>
    <d v="2020-10-28T00:00:00"/>
    <n v="3.3671232876712329"/>
    <n v="40.405479452054792"/>
    <x v="1"/>
  </r>
  <r>
    <x v="9"/>
    <x v="0"/>
    <x v="0"/>
    <n v="4"/>
    <d v="2023-06-15T00:00:00"/>
    <d v="2023-02-20T00:00:00"/>
    <n v="1.0520547945205478"/>
    <n v="12.624657534246573"/>
    <x v="1"/>
  </r>
  <r>
    <x v="10"/>
    <x v="0"/>
    <x v="0"/>
    <n v="8"/>
    <d v="2023-06-15T00:00:00"/>
    <d v="2003-07-04T00:00:00"/>
    <n v="20.698630136986303"/>
    <n v="248.38356164383563"/>
    <x v="1"/>
  </r>
  <r>
    <x v="11"/>
    <x v="1"/>
    <x v="1"/>
    <n v="9"/>
    <d v="2023-06-15T00:00:00"/>
    <d v="2010-10-06T00:00:00"/>
    <n v="13.435616438356165"/>
    <n v="161.22739726027399"/>
    <x v="1"/>
  </r>
  <r>
    <x v="12"/>
    <x v="3"/>
    <x v="3"/>
    <n v="9"/>
    <d v="2023-06-15T00:00:00"/>
    <d v="2013-01-15T00:00:00"/>
    <n v="11.156164383561643"/>
    <n v="133.87397260273971"/>
    <x v="1"/>
  </r>
  <r>
    <x v="13"/>
    <x v="2"/>
    <x v="4"/>
    <n v="10"/>
    <d v="2023-06-15T00:00:00"/>
    <d v="2007-01-10T00:00:00"/>
    <n v="17.175342465753424"/>
    <n v="206.10410958904109"/>
    <x v="1"/>
  </r>
  <r>
    <x v="14"/>
    <x v="1"/>
    <x v="1"/>
    <n v="10"/>
    <d v="2023-06-15T00:00:00"/>
    <d v="2015-05-21T00:00:00"/>
    <n v="8.8109589041095884"/>
    <n v="105.73150684931505"/>
    <x v="1"/>
  </r>
  <r>
    <x v="15"/>
    <x v="1"/>
    <x v="1"/>
    <n v="9"/>
    <d v="2023-06-15T00:00:00"/>
    <d v="2023-03-04T00:00:00"/>
    <n v="1.0191780821917809"/>
    <n v="12.230136986301371"/>
    <x v="1"/>
  </r>
  <r>
    <x v="16"/>
    <x v="3"/>
    <x v="3"/>
    <n v="9"/>
    <d v="2023-06-15T00:00:00"/>
    <d v="2020-11-17T00:00:00"/>
    <n v="3.3123287671232875"/>
    <n v="39.747945205479454"/>
    <x v="1"/>
  </r>
  <r>
    <x v="17"/>
    <x v="2"/>
    <x v="4"/>
    <n v="10"/>
    <d v="2023-06-15T00:00:00"/>
    <d v="2001-10-01T00:00:00"/>
    <n v="22.454794520547946"/>
    <n v="269.45753424657534"/>
    <x v="1"/>
  </r>
  <r>
    <x v="18"/>
    <x v="0"/>
    <x v="0"/>
    <n v="9"/>
    <d v="2023-06-15T00:00:00"/>
    <d v="2022-10-07T00:00:00"/>
    <n v="1.4246575342465753"/>
    <n v="17.095890410958901"/>
    <x v="1"/>
  </r>
  <r>
    <x v="19"/>
    <x v="1"/>
    <x v="1"/>
    <n v="9"/>
    <d v="2023-06-15T00:00:00"/>
    <d v="2008-02-12T00:00:00"/>
    <n v="16.084931506849315"/>
    <n v="193.01917808219179"/>
    <x v="1"/>
  </r>
  <r>
    <x v="20"/>
    <x v="2"/>
    <x v="2"/>
    <n v="10"/>
    <d v="2023-06-15T00:00:00"/>
    <d v="2019-01-30T00:00:00"/>
    <n v="5.1123287671232873"/>
    <n v="61.347945205479448"/>
    <x v="1"/>
  </r>
  <r>
    <x v="21"/>
    <x v="3"/>
    <x v="3"/>
    <n v="10"/>
    <d v="2023-06-15T00:00:00"/>
    <d v="2023-02-08T00:00:00"/>
    <n v="1.0849315068493151"/>
    <n v="13.019178082191781"/>
    <x v="1"/>
  </r>
  <r>
    <x v="22"/>
    <x v="1"/>
    <x v="1"/>
    <n v="8"/>
    <d v="2023-06-15T00:00:00"/>
    <d v="2005-08-17T00:00:00"/>
    <n v="18.575342465753426"/>
    <n v="222.90410958904113"/>
    <x v="1"/>
  </r>
  <r>
    <x v="23"/>
    <x v="1"/>
    <x v="1"/>
    <n v="8"/>
    <d v="2023-06-15T00:00:00"/>
    <d v="2021-08-12T00:00:00"/>
    <n v="2.5780821917808221"/>
    <n v="30.936986301369863"/>
    <x v="1"/>
  </r>
  <r>
    <x v="24"/>
    <x v="2"/>
    <x v="2"/>
    <n v="9"/>
    <d v="2023-06-15T00:00:00"/>
    <d v="2023-02-04T00:00:00"/>
    <n v="1.095890410958904"/>
    <n v="13.150684931506849"/>
    <x v="1"/>
  </r>
  <r>
    <x v="25"/>
    <x v="3"/>
    <x v="3"/>
    <n v="8"/>
    <d v="2023-06-15T00:00:00"/>
    <d v="2012-07-04T00:00:00"/>
    <n v="11.69041095890411"/>
    <n v="140.28493150684932"/>
    <x v="1"/>
  </r>
  <r>
    <x v="0"/>
    <x v="0"/>
    <x v="0"/>
    <n v="9"/>
    <d v="2023-06-16T00:00:00"/>
    <d v="2023-04-16T00:00:00"/>
    <n v="0.90136986301369859"/>
    <n v="10.816438356164383"/>
    <x v="0"/>
  </r>
  <r>
    <x v="1"/>
    <x v="1"/>
    <x v="1"/>
    <n v="10"/>
    <d v="2023-06-16T00:00:00"/>
    <d v="2023-02-22T00:00:00"/>
    <n v="1.0465753424657533"/>
    <n v="12.55890410958904"/>
    <x v="1"/>
  </r>
  <r>
    <x v="2"/>
    <x v="2"/>
    <x v="2"/>
    <n v="8"/>
    <d v="2023-06-16T00:00:00"/>
    <d v="2021-08-11T00:00:00"/>
    <n v="2.580821917808219"/>
    <n v="30.969863013698628"/>
    <x v="1"/>
  </r>
  <r>
    <x v="3"/>
    <x v="3"/>
    <x v="3"/>
    <n v="9"/>
    <d v="2023-06-16T00:00:00"/>
    <d v="2014-11-21T00:00:00"/>
    <n v="9.3068493150684937"/>
    <n v="111.68219178082192"/>
    <x v="1"/>
  </r>
  <r>
    <x v="4"/>
    <x v="2"/>
    <x v="4"/>
    <n v="7"/>
    <d v="2023-06-16T00:00:00"/>
    <d v="2008-10-11T00:00:00"/>
    <n v="15.421917808219177"/>
    <n v="185.06301369863013"/>
    <x v="1"/>
  </r>
  <r>
    <x v="5"/>
    <x v="0"/>
    <x v="0"/>
    <n v="9"/>
    <d v="2023-06-16T00:00:00"/>
    <d v="2023-01-30T00:00:00"/>
    <n v="1.1095890410958904"/>
    <n v="13.315068493150685"/>
    <x v="1"/>
  </r>
  <r>
    <x v="6"/>
    <x v="1"/>
    <x v="1"/>
    <n v="7"/>
    <d v="2023-06-16T00:00:00"/>
    <d v="2015-06-06T00:00:00"/>
    <n v="8.7671232876712324"/>
    <n v="105.20547945205479"/>
    <x v="1"/>
  </r>
  <r>
    <x v="7"/>
    <x v="2"/>
    <x v="2"/>
    <n v="8"/>
    <d v="2023-06-16T00:00:00"/>
    <d v="2003-06-12T00:00:00"/>
    <n v="20.758904109589039"/>
    <n v="249.10684931506847"/>
    <x v="1"/>
  </r>
  <r>
    <x v="8"/>
    <x v="3"/>
    <x v="3"/>
    <n v="9"/>
    <d v="2023-06-16T00:00:00"/>
    <d v="2020-10-28T00:00:00"/>
    <n v="3.3671232876712329"/>
    <n v="40.405479452054792"/>
    <x v="1"/>
  </r>
  <r>
    <x v="9"/>
    <x v="0"/>
    <x v="0"/>
    <n v="7"/>
    <d v="2023-06-16T00:00:00"/>
    <d v="2023-02-20T00:00:00"/>
    <n v="1.0520547945205478"/>
    <n v="12.624657534246573"/>
    <x v="1"/>
  </r>
  <r>
    <x v="10"/>
    <x v="0"/>
    <x v="0"/>
    <n v="10"/>
    <d v="2023-06-16T00:00:00"/>
    <d v="2003-07-04T00:00:00"/>
    <n v="20.698630136986303"/>
    <n v="248.38356164383563"/>
    <x v="1"/>
  </r>
  <r>
    <x v="11"/>
    <x v="1"/>
    <x v="1"/>
    <n v="8"/>
    <d v="2023-06-16T00:00:00"/>
    <d v="2010-10-06T00:00:00"/>
    <n v="13.435616438356165"/>
    <n v="161.22739726027399"/>
    <x v="1"/>
  </r>
  <r>
    <x v="12"/>
    <x v="3"/>
    <x v="3"/>
    <n v="8"/>
    <d v="2023-06-16T00:00:00"/>
    <d v="2013-01-15T00:00:00"/>
    <n v="11.156164383561643"/>
    <n v="133.87397260273971"/>
    <x v="1"/>
  </r>
  <r>
    <x v="13"/>
    <x v="2"/>
    <x v="4"/>
    <n v="9"/>
    <d v="2023-06-16T00:00:00"/>
    <d v="2007-01-10T00:00:00"/>
    <n v="17.175342465753424"/>
    <n v="206.10410958904109"/>
    <x v="1"/>
  </r>
  <r>
    <x v="14"/>
    <x v="1"/>
    <x v="1"/>
    <n v="9"/>
    <d v="2023-06-16T00:00:00"/>
    <d v="2015-05-21T00:00:00"/>
    <n v="8.8109589041095884"/>
    <n v="105.73150684931505"/>
    <x v="1"/>
  </r>
  <r>
    <x v="15"/>
    <x v="1"/>
    <x v="1"/>
    <n v="8"/>
    <d v="2023-06-16T00:00:00"/>
    <d v="2023-03-04T00:00:00"/>
    <n v="1.0191780821917809"/>
    <n v="12.230136986301371"/>
    <x v="1"/>
  </r>
  <r>
    <x v="16"/>
    <x v="3"/>
    <x v="3"/>
    <n v="8"/>
    <d v="2023-06-16T00:00:00"/>
    <d v="2020-11-17T00:00:00"/>
    <n v="3.3123287671232875"/>
    <n v="39.747945205479454"/>
    <x v="1"/>
  </r>
  <r>
    <x v="17"/>
    <x v="2"/>
    <x v="4"/>
    <n v="7"/>
    <d v="2023-06-16T00:00:00"/>
    <d v="2001-10-01T00:00:00"/>
    <n v="22.454794520547946"/>
    <n v="269.45753424657534"/>
    <x v="1"/>
  </r>
  <r>
    <x v="18"/>
    <x v="0"/>
    <x v="0"/>
    <n v="9"/>
    <d v="2023-06-16T00:00:00"/>
    <d v="2022-10-07T00:00:00"/>
    <n v="1.4246575342465753"/>
    <n v="17.095890410958901"/>
    <x v="1"/>
  </r>
  <r>
    <x v="19"/>
    <x v="1"/>
    <x v="1"/>
    <n v="9"/>
    <d v="2023-06-16T00:00:00"/>
    <d v="2008-02-12T00:00:00"/>
    <n v="16.084931506849315"/>
    <n v="193.01917808219179"/>
    <x v="1"/>
  </r>
  <r>
    <x v="20"/>
    <x v="2"/>
    <x v="2"/>
    <n v="9"/>
    <d v="2023-06-16T00:00:00"/>
    <d v="2019-01-30T00:00:00"/>
    <n v="5.1123287671232873"/>
    <n v="61.347945205479448"/>
    <x v="1"/>
  </r>
  <r>
    <x v="21"/>
    <x v="3"/>
    <x v="3"/>
    <n v="8"/>
    <d v="2023-06-16T00:00:00"/>
    <d v="2023-02-08T00:00:00"/>
    <n v="1.0849315068493151"/>
    <n v="13.019178082191781"/>
    <x v="1"/>
  </r>
  <r>
    <x v="22"/>
    <x v="1"/>
    <x v="1"/>
    <n v="8"/>
    <d v="2023-06-16T00:00:00"/>
    <d v="2005-08-17T00:00:00"/>
    <n v="18.575342465753426"/>
    <n v="222.90410958904113"/>
    <x v="1"/>
  </r>
  <r>
    <x v="23"/>
    <x v="1"/>
    <x v="1"/>
    <n v="8"/>
    <d v="2023-06-16T00:00:00"/>
    <d v="2021-08-12T00:00:00"/>
    <n v="2.5780821917808221"/>
    <n v="30.936986301369863"/>
    <x v="1"/>
  </r>
  <r>
    <x v="24"/>
    <x v="2"/>
    <x v="2"/>
    <n v="7"/>
    <d v="2023-06-16T00:00:00"/>
    <d v="2023-02-04T00:00:00"/>
    <n v="1.095890410958904"/>
    <n v="13.150684931506849"/>
    <x v="1"/>
  </r>
  <r>
    <x v="25"/>
    <x v="3"/>
    <x v="3"/>
    <n v="7"/>
    <d v="2023-06-16T00:00:00"/>
    <d v="2012-07-04T00:00:00"/>
    <n v="11.69041095890411"/>
    <n v="140.28493150684932"/>
    <x v="1"/>
  </r>
  <r>
    <x v="0"/>
    <x v="0"/>
    <x v="0"/>
    <n v="9"/>
    <d v="2023-06-17T00:00:00"/>
    <d v="2023-04-16T00:00:00"/>
    <n v="0.90136986301369859"/>
    <n v="10.816438356164383"/>
    <x v="0"/>
  </r>
  <r>
    <x v="1"/>
    <x v="1"/>
    <x v="1"/>
    <n v="8"/>
    <d v="2023-06-17T00:00:00"/>
    <d v="2023-02-22T00:00:00"/>
    <n v="1.0465753424657533"/>
    <n v="12.55890410958904"/>
    <x v="1"/>
  </r>
  <r>
    <x v="2"/>
    <x v="2"/>
    <x v="2"/>
    <n v="10"/>
    <d v="2023-06-17T00:00:00"/>
    <d v="2021-08-11T00:00:00"/>
    <n v="2.580821917808219"/>
    <n v="30.969863013698628"/>
    <x v="1"/>
  </r>
  <r>
    <x v="3"/>
    <x v="3"/>
    <x v="3"/>
    <n v="8"/>
    <d v="2023-06-17T00:00:00"/>
    <d v="2014-11-21T00:00:00"/>
    <n v="9.3068493150684937"/>
    <n v="111.68219178082192"/>
    <x v="1"/>
  </r>
  <r>
    <x v="4"/>
    <x v="2"/>
    <x v="4"/>
    <n v="8"/>
    <d v="2023-06-17T00:00:00"/>
    <d v="2008-10-11T00:00:00"/>
    <n v="15.421917808219177"/>
    <n v="185.06301369863013"/>
    <x v="1"/>
  </r>
  <r>
    <x v="5"/>
    <x v="0"/>
    <x v="0"/>
    <n v="10"/>
    <d v="2023-06-17T00:00:00"/>
    <d v="2023-01-30T00:00:00"/>
    <n v="1.1095890410958904"/>
    <n v="13.315068493150685"/>
    <x v="1"/>
  </r>
  <r>
    <x v="6"/>
    <x v="1"/>
    <x v="1"/>
    <n v="8"/>
    <d v="2023-06-17T00:00:00"/>
    <d v="2015-06-06T00:00:00"/>
    <n v="8.7671232876712324"/>
    <n v="105.20547945205479"/>
    <x v="1"/>
  </r>
  <r>
    <x v="7"/>
    <x v="2"/>
    <x v="2"/>
    <n v="9"/>
    <d v="2023-06-17T00:00:00"/>
    <d v="2003-06-12T00:00:00"/>
    <n v="20.758904109589039"/>
    <n v="249.10684931506847"/>
    <x v="1"/>
  </r>
  <r>
    <x v="8"/>
    <x v="3"/>
    <x v="3"/>
    <n v="8"/>
    <d v="2023-06-17T00:00:00"/>
    <d v="2020-10-28T00:00:00"/>
    <n v="3.3671232876712329"/>
    <n v="40.405479452054792"/>
    <x v="1"/>
  </r>
  <r>
    <x v="9"/>
    <x v="0"/>
    <x v="0"/>
    <n v="4"/>
    <d v="2023-06-17T00:00:00"/>
    <d v="2023-02-20T00:00:00"/>
    <n v="1.0520547945205478"/>
    <n v="12.624657534246573"/>
    <x v="1"/>
  </r>
  <r>
    <x v="10"/>
    <x v="0"/>
    <x v="0"/>
    <n v="8"/>
    <d v="2023-06-17T00:00:00"/>
    <d v="2003-07-04T00:00:00"/>
    <n v="20.698630136986303"/>
    <n v="248.38356164383563"/>
    <x v="1"/>
  </r>
  <r>
    <x v="11"/>
    <x v="1"/>
    <x v="1"/>
    <n v="9"/>
    <d v="2023-06-17T00:00:00"/>
    <d v="2010-10-06T00:00:00"/>
    <n v="13.435616438356165"/>
    <n v="161.22739726027399"/>
    <x v="1"/>
  </r>
  <r>
    <x v="12"/>
    <x v="3"/>
    <x v="3"/>
    <n v="8"/>
    <d v="2023-06-17T00:00:00"/>
    <d v="2013-01-15T00:00:00"/>
    <n v="11.156164383561643"/>
    <n v="133.87397260273971"/>
    <x v="1"/>
  </r>
  <r>
    <x v="13"/>
    <x v="2"/>
    <x v="4"/>
    <n v="8"/>
    <d v="2023-06-17T00:00:00"/>
    <d v="2007-01-10T00:00:00"/>
    <n v="17.175342465753424"/>
    <n v="206.10410958904109"/>
    <x v="1"/>
  </r>
  <r>
    <x v="14"/>
    <x v="1"/>
    <x v="1"/>
    <n v="9"/>
    <d v="2023-06-17T00:00:00"/>
    <d v="2015-05-21T00:00:00"/>
    <n v="8.8109589041095884"/>
    <n v="105.73150684931505"/>
    <x v="1"/>
  </r>
  <r>
    <x v="15"/>
    <x v="1"/>
    <x v="1"/>
    <n v="9"/>
    <d v="2023-06-17T00:00:00"/>
    <d v="2023-03-04T00:00:00"/>
    <n v="1.0191780821917809"/>
    <n v="12.230136986301371"/>
    <x v="1"/>
  </r>
  <r>
    <x v="16"/>
    <x v="3"/>
    <x v="3"/>
    <n v="10"/>
    <d v="2023-06-17T00:00:00"/>
    <d v="2020-11-17T00:00:00"/>
    <n v="3.3123287671232875"/>
    <n v="39.747945205479454"/>
    <x v="1"/>
  </r>
  <r>
    <x v="17"/>
    <x v="2"/>
    <x v="4"/>
    <n v="9"/>
    <d v="2023-06-17T00:00:00"/>
    <d v="2001-10-01T00:00:00"/>
    <n v="22.454794520547946"/>
    <n v="269.45753424657534"/>
    <x v="1"/>
  </r>
  <r>
    <x v="18"/>
    <x v="0"/>
    <x v="0"/>
    <n v="8"/>
    <d v="2023-06-17T00:00:00"/>
    <d v="2022-10-07T00:00:00"/>
    <n v="1.4246575342465753"/>
    <n v="17.095890410958901"/>
    <x v="1"/>
  </r>
  <r>
    <x v="19"/>
    <x v="1"/>
    <x v="1"/>
    <n v="10"/>
    <d v="2023-06-17T00:00:00"/>
    <d v="2008-02-12T00:00:00"/>
    <n v="16.084931506849315"/>
    <n v="193.01917808219179"/>
    <x v="1"/>
  </r>
  <r>
    <x v="20"/>
    <x v="2"/>
    <x v="2"/>
    <n v="8"/>
    <d v="2023-06-17T00:00:00"/>
    <d v="2019-01-30T00:00:00"/>
    <n v="5.1123287671232873"/>
    <n v="61.347945205479448"/>
    <x v="1"/>
  </r>
  <r>
    <x v="21"/>
    <x v="3"/>
    <x v="3"/>
    <n v="8"/>
    <d v="2023-06-17T00:00:00"/>
    <d v="2023-02-08T00:00:00"/>
    <n v="1.0849315068493151"/>
    <n v="13.019178082191781"/>
    <x v="1"/>
  </r>
  <r>
    <x v="22"/>
    <x v="1"/>
    <x v="1"/>
    <n v="8"/>
    <d v="2023-06-17T00:00:00"/>
    <d v="2005-08-17T00:00:00"/>
    <n v="18.575342465753426"/>
    <n v="222.90410958904113"/>
    <x v="1"/>
  </r>
  <r>
    <x v="23"/>
    <x v="1"/>
    <x v="1"/>
    <n v="8"/>
    <d v="2023-06-17T00:00:00"/>
    <d v="2021-08-12T00:00:00"/>
    <n v="2.5780821917808221"/>
    <n v="30.936986301369863"/>
    <x v="1"/>
  </r>
  <r>
    <x v="24"/>
    <x v="2"/>
    <x v="2"/>
    <n v="10"/>
    <d v="2023-06-17T00:00:00"/>
    <d v="2023-02-04T00:00:00"/>
    <n v="1.095890410958904"/>
    <n v="13.150684931506849"/>
    <x v="1"/>
  </r>
  <r>
    <x v="25"/>
    <x v="3"/>
    <x v="3"/>
    <n v="9"/>
    <d v="2023-06-17T00:00:00"/>
    <d v="2012-07-04T00:00:00"/>
    <n v="11.69041095890411"/>
    <n v="140.28493150684932"/>
    <x v="1"/>
  </r>
  <r>
    <x v="0"/>
    <x v="0"/>
    <x v="0"/>
    <n v="10"/>
    <d v="2023-06-18T00:00:00"/>
    <d v="2023-04-16T00:00:00"/>
    <n v="0.90136986301369859"/>
    <n v="10.816438356164383"/>
    <x v="0"/>
  </r>
  <r>
    <x v="1"/>
    <x v="1"/>
    <x v="1"/>
    <n v="10"/>
    <d v="2023-06-18T00:00:00"/>
    <d v="2023-02-22T00:00:00"/>
    <n v="1.0465753424657533"/>
    <n v="12.55890410958904"/>
    <x v="1"/>
  </r>
  <r>
    <x v="2"/>
    <x v="2"/>
    <x v="2"/>
    <n v="9"/>
    <d v="2023-06-18T00:00:00"/>
    <d v="2021-08-11T00:00:00"/>
    <n v="2.580821917808219"/>
    <n v="30.969863013698628"/>
    <x v="1"/>
  </r>
  <r>
    <x v="3"/>
    <x v="3"/>
    <x v="3"/>
    <n v="10"/>
    <d v="2023-06-18T00:00:00"/>
    <d v="2014-11-21T00:00:00"/>
    <n v="9.3068493150684937"/>
    <n v="111.68219178082192"/>
    <x v="1"/>
  </r>
  <r>
    <x v="4"/>
    <x v="2"/>
    <x v="4"/>
    <n v="10"/>
    <d v="2023-06-18T00:00:00"/>
    <d v="2008-10-11T00:00:00"/>
    <n v="15.421917808219177"/>
    <n v="185.06301369863013"/>
    <x v="1"/>
  </r>
  <r>
    <x v="5"/>
    <x v="0"/>
    <x v="0"/>
    <n v="8"/>
    <d v="2023-06-18T00:00:00"/>
    <d v="2023-01-30T00:00:00"/>
    <n v="1.1095890410958904"/>
    <n v="13.315068493150685"/>
    <x v="1"/>
  </r>
  <r>
    <x v="6"/>
    <x v="1"/>
    <x v="1"/>
    <n v="8"/>
    <d v="2023-06-18T00:00:00"/>
    <d v="2015-06-06T00:00:00"/>
    <n v="8.7671232876712324"/>
    <n v="105.20547945205479"/>
    <x v="1"/>
  </r>
  <r>
    <x v="7"/>
    <x v="2"/>
    <x v="2"/>
    <n v="8"/>
    <d v="2023-06-18T00:00:00"/>
    <d v="2003-06-12T00:00:00"/>
    <n v="20.758904109589039"/>
    <n v="249.10684931506847"/>
    <x v="1"/>
  </r>
  <r>
    <x v="8"/>
    <x v="3"/>
    <x v="3"/>
    <n v="8"/>
    <d v="2023-06-18T00:00:00"/>
    <d v="2020-10-28T00:00:00"/>
    <n v="3.3671232876712329"/>
    <n v="40.405479452054792"/>
    <x v="1"/>
  </r>
  <r>
    <x v="9"/>
    <x v="0"/>
    <x v="0"/>
    <n v="3"/>
    <d v="2023-06-18T00:00:00"/>
    <d v="2023-02-20T00:00:00"/>
    <n v="1.0520547945205478"/>
    <n v="12.624657534246573"/>
    <x v="1"/>
  </r>
  <r>
    <x v="10"/>
    <x v="0"/>
    <x v="0"/>
    <n v="9"/>
    <d v="2023-06-18T00:00:00"/>
    <d v="2003-07-04T00:00:00"/>
    <n v="20.698630136986303"/>
    <n v="248.38356164383563"/>
    <x v="1"/>
  </r>
  <r>
    <x v="11"/>
    <x v="1"/>
    <x v="1"/>
    <n v="9"/>
    <d v="2023-06-18T00:00:00"/>
    <d v="2010-10-06T00:00:00"/>
    <n v="13.435616438356165"/>
    <n v="161.22739726027399"/>
    <x v="1"/>
  </r>
  <r>
    <x v="12"/>
    <x v="3"/>
    <x v="3"/>
    <n v="8"/>
    <d v="2023-06-18T00:00:00"/>
    <d v="2013-01-15T00:00:00"/>
    <n v="11.156164383561643"/>
    <n v="133.87397260273971"/>
    <x v="1"/>
  </r>
  <r>
    <x v="13"/>
    <x v="2"/>
    <x v="4"/>
    <n v="9"/>
    <d v="2023-06-18T00:00:00"/>
    <d v="2007-01-10T00:00:00"/>
    <n v="17.175342465753424"/>
    <n v="206.10410958904109"/>
    <x v="1"/>
  </r>
  <r>
    <x v="14"/>
    <x v="1"/>
    <x v="1"/>
    <n v="10"/>
    <d v="2023-06-18T00:00:00"/>
    <d v="2015-05-21T00:00:00"/>
    <n v="8.8109589041095884"/>
    <n v="105.73150684931505"/>
    <x v="1"/>
  </r>
  <r>
    <x v="15"/>
    <x v="1"/>
    <x v="1"/>
    <n v="10"/>
    <d v="2023-06-18T00:00:00"/>
    <d v="2023-03-04T00:00:00"/>
    <n v="1.0191780821917809"/>
    <n v="12.230136986301371"/>
    <x v="1"/>
  </r>
  <r>
    <x v="16"/>
    <x v="3"/>
    <x v="3"/>
    <n v="10"/>
    <d v="2023-06-18T00:00:00"/>
    <d v="2020-11-17T00:00:00"/>
    <n v="3.3123287671232875"/>
    <n v="39.747945205479454"/>
    <x v="1"/>
  </r>
  <r>
    <x v="17"/>
    <x v="2"/>
    <x v="4"/>
    <n v="8"/>
    <d v="2023-06-18T00:00:00"/>
    <d v="2001-10-01T00:00:00"/>
    <n v="22.454794520547946"/>
    <n v="269.45753424657534"/>
    <x v="1"/>
  </r>
  <r>
    <x v="18"/>
    <x v="0"/>
    <x v="0"/>
    <n v="10"/>
    <d v="2023-06-18T00:00:00"/>
    <d v="2022-10-07T00:00:00"/>
    <n v="1.4246575342465753"/>
    <n v="17.095890410958901"/>
    <x v="1"/>
  </r>
  <r>
    <x v="19"/>
    <x v="1"/>
    <x v="1"/>
    <n v="8"/>
    <d v="2023-06-18T00:00:00"/>
    <d v="2008-02-12T00:00:00"/>
    <n v="16.084931506849315"/>
    <n v="193.01917808219179"/>
    <x v="1"/>
  </r>
  <r>
    <x v="20"/>
    <x v="2"/>
    <x v="2"/>
    <n v="8"/>
    <d v="2023-06-18T00:00:00"/>
    <d v="2019-01-30T00:00:00"/>
    <n v="5.1123287671232873"/>
    <n v="61.347945205479448"/>
    <x v="1"/>
  </r>
  <r>
    <x v="21"/>
    <x v="3"/>
    <x v="3"/>
    <n v="8"/>
    <d v="2023-06-18T00:00:00"/>
    <d v="2023-02-08T00:00:00"/>
    <n v="1.0849315068493151"/>
    <n v="13.019178082191781"/>
    <x v="1"/>
  </r>
  <r>
    <x v="22"/>
    <x v="1"/>
    <x v="1"/>
    <n v="8"/>
    <d v="2023-06-18T00:00:00"/>
    <d v="2005-08-17T00:00:00"/>
    <n v="18.575342465753426"/>
    <n v="222.90410958904113"/>
    <x v="1"/>
  </r>
  <r>
    <x v="23"/>
    <x v="1"/>
    <x v="1"/>
    <n v="9"/>
    <d v="2023-06-18T00:00:00"/>
    <d v="2021-08-12T00:00:00"/>
    <n v="2.5780821917808221"/>
    <n v="30.936986301369863"/>
    <x v="1"/>
  </r>
  <r>
    <x v="24"/>
    <x v="2"/>
    <x v="2"/>
    <n v="10"/>
    <d v="2023-06-18T00:00:00"/>
    <d v="2023-02-04T00:00:00"/>
    <n v="1.095890410958904"/>
    <n v="13.150684931506849"/>
    <x v="1"/>
  </r>
  <r>
    <x v="25"/>
    <x v="3"/>
    <x v="3"/>
    <n v="9"/>
    <d v="2023-06-18T00:00:00"/>
    <d v="2012-07-04T00:00:00"/>
    <n v="11.69041095890411"/>
    <n v="140.28493150684932"/>
    <x v="1"/>
  </r>
  <r>
    <x v="0"/>
    <x v="0"/>
    <x v="0"/>
    <n v="9"/>
    <d v="2023-06-19T00:00:00"/>
    <d v="2023-04-16T00:00:00"/>
    <n v="0.90136986301369859"/>
    <n v="10.816438356164383"/>
    <x v="0"/>
  </r>
  <r>
    <x v="1"/>
    <x v="1"/>
    <x v="1"/>
    <n v="8"/>
    <d v="2023-06-19T00:00:00"/>
    <d v="2023-02-22T00:00:00"/>
    <n v="1.0465753424657533"/>
    <n v="12.55890410958904"/>
    <x v="1"/>
  </r>
  <r>
    <x v="2"/>
    <x v="2"/>
    <x v="2"/>
    <n v="8"/>
    <d v="2023-06-19T00:00:00"/>
    <d v="2021-08-11T00:00:00"/>
    <n v="2.580821917808219"/>
    <n v="30.969863013698628"/>
    <x v="1"/>
  </r>
  <r>
    <x v="3"/>
    <x v="3"/>
    <x v="3"/>
    <n v="10"/>
    <d v="2023-06-19T00:00:00"/>
    <d v="2014-11-21T00:00:00"/>
    <n v="9.3068493150684937"/>
    <n v="111.68219178082192"/>
    <x v="1"/>
  </r>
  <r>
    <x v="4"/>
    <x v="2"/>
    <x v="4"/>
    <n v="8"/>
    <d v="2023-06-19T00:00:00"/>
    <d v="2008-10-11T00:00:00"/>
    <n v="15.421917808219177"/>
    <n v="185.06301369863013"/>
    <x v="1"/>
  </r>
  <r>
    <x v="5"/>
    <x v="0"/>
    <x v="0"/>
    <n v="9"/>
    <d v="2023-06-19T00:00:00"/>
    <d v="2023-01-30T00:00:00"/>
    <n v="1.1095890410958904"/>
    <n v="13.315068493150685"/>
    <x v="1"/>
  </r>
  <r>
    <x v="6"/>
    <x v="1"/>
    <x v="1"/>
    <n v="9"/>
    <d v="2023-06-19T00:00:00"/>
    <d v="2015-06-06T00:00:00"/>
    <n v="8.7671232876712324"/>
    <n v="105.20547945205479"/>
    <x v="1"/>
  </r>
  <r>
    <x v="7"/>
    <x v="2"/>
    <x v="2"/>
    <n v="9"/>
    <d v="2023-06-19T00:00:00"/>
    <d v="2003-06-12T00:00:00"/>
    <n v="20.758904109589039"/>
    <n v="249.10684931506847"/>
    <x v="1"/>
  </r>
  <r>
    <x v="8"/>
    <x v="3"/>
    <x v="3"/>
    <n v="10"/>
    <d v="2023-06-19T00:00:00"/>
    <d v="2020-10-28T00:00:00"/>
    <n v="3.3671232876712329"/>
    <n v="40.405479452054792"/>
    <x v="1"/>
  </r>
  <r>
    <x v="9"/>
    <x v="0"/>
    <x v="0"/>
    <n v="8"/>
    <d v="2023-06-19T00:00:00"/>
    <d v="2023-02-20T00:00:00"/>
    <n v="1.0520547945205478"/>
    <n v="12.624657534246573"/>
    <x v="1"/>
  </r>
  <r>
    <x v="10"/>
    <x v="0"/>
    <x v="0"/>
    <n v="10"/>
    <d v="2023-06-19T00:00:00"/>
    <d v="2003-07-04T00:00:00"/>
    <n v="20.698630136986303"/>
    <n v="248.38356164383563"/>
    <x v="1"/>
  </r>
  <r>
    <x v="11"/>
    <x v="1"/>
    <x v="1"/>
    <n v="8"/>
    <d v="2023-06-19T00:00:00"/>
    <d v="2010-10-06T00:00:00"/>
    <n v="13.435616438356165"/>
    <n v="161.22739726027399"/>
    <x v="1"/>
  </r>
  <r>
    <x v="12"/>
    <x v="3"/>
    <x v="3"/>
    <n v="8"/>
    <d v="2023-06-19T00:00:00"/>
    <d v="2013-01-15T00:00:00"/>
    <n v="11.156164383561643"/>
    <n v="133.87397260273971"/>
    <x v="1"/>
  </r>
  <r>
    <x v="13"/>
    <x v="2"/>
    <x v="4"/>
    <n v="10"/>
    <d v="2023-06-19T00:00:00"/>
    <d v="2007-01-10T00:00:00"/>
    <n v="17.175342465753424"/>
    <n v="206.10410958904109"/>
    <x v="1"/>
  </r>
  <r>
    <x v="14"/>
    <x v="1"/>
    <x v="1"/>
    <n v="8"/>
    <d v="2023-06-19T00:00:00"/>
    <d v="2015-05-21T00:00:00"/>
    <n v="8.8109589041095884"/>
    <n v="105.73150684931505"/>
    <x v="1"/>
  </r>
  <r>
    <x v="15"/>
    <x v="1"/>
    <x v="1"/>
    <n v="9"/>
    <d v="2023-06-19T00:00:00"/>
    <d v="2023-03-04T00:00:00"/>
    <n v="1.0191780821917809"/>
    <n v="12.230136986301371"/>
    <x v="1"/>
  </r>
  <r>
    <x v="16"/>
    <x v="3"/>
    <x v="3"/>
    <n v="9"/>
    <d v="2023-06-19T00:00:00"/>
    <d v="2020-11-17T00:00:00"/>
    <n v="3.3123287671232875"/>
    <n v="39.747945205479454"/>
    <x v="1"/>
  </r>
  <r>
    <x v="17"/>
    <x v="2"/>
    <x v="4"/>
    <n v="10"/>
    <d v="2023-06-19T00:00:00"/>
    <d v="2001-10-01T00:00:00"/>
    <n v="22.454794520547946"/>
    <n v="269.45753424657534"/>
    <x v="1"/>
  </r>
  <r>
    <x v="18"/>
    <x v="0"/>
    <x v="0"/>
    <n v="10"/>
    <d v="2023-06-19T00:00:00"/>
    <d v="2022-10-07T00:00:00"/>
    <n v="1.4246575342465753"/>
    <n v="17.095890410958901"/>
    <x v="1"/>
  </r>
  <r>
    <x v="19"/>
    <x v="1"/>
    <x v="1"/>
    <n v="10"/>
    <d v="2023-06-19T00:00:00"/>
    <d v="2008-02-12T00:00:00"/>
    <n v="16.084931506849315"/>
    <n v="193.01917808219179"/>
    <x v="1"/>
  </r>
  <r>
    <x v="20"/>
    <x v="2"/>
    <x v="2"/>
    <n v="9"/>
    <d v="2023-06-19T00:00:00"/>
    <d v="2019-01-30T00:00:00"/>
    <n v="5.1123287671232873"/>
    <n v="61.347945205479448"/>
    <x v="1"/>
  </r>
  <r>
    <x v="21"/>
    <x v="3"/>
    <x v="3"/>
    <n v="8"/>
    <d v="2023-06-19T00:00:00"/>
    <d v="2023-02-08T00:00:00"/>
    <n v="1.0849315068493151"/>
    <n v="13.019178082191781"/>
    <x v="1"/>
  </r>
  <r>
    <x v="22"/>
    <x v="1"/>
    <x v="1"/>
    <n v="9"/>
    <d v="2023-06-19T00:00:00"/>
    <d v="2005-08-17T00:00:00"/>
    <n v="18.575342465753426"/>
    <n v="222.90410958904113"/>
    <x v="1"/>
  </r>
  <r>
    <x v="23"/>
    <x v="1"/>
    <x v="1"/>
    <n v="10"/>
    <d v="2023-06-19T00:00:00"/>
    <d v="2021-08-12T00:00:00"/>
    <n v="2.5780821917808221"/>
    <n v="30.936986301369863"/>
    <x v="1"/>
  </r>
  <r>
    <x v="24"/>
    <x v="2"/>
    <x v="2"/>
    <n v="8"/>
    <d v="2023-06-19T00:00:00"/>
    <d v="2023-02-04T00:00:00"/>
    <n v="1.095890410958904"/>
    <n v="13.150684931506849"/>
    <x v="1"/>
  </r>
  <r>
    <x v="25"/>
    <x v="3"/>
    <x v="3"/>
    <n v="8"/>
    <d v="2023-06-19T00:00:00"/>
    <d v="2012-07-04T00:00:00"/>
    <n v="11.69041095890411"/>
    <n v="140.28493150684932"/>
    <x v="1"/>
  </r>
  <r>
    <x v="0"/>
    <x v="0"/>
    <x v="0"/>
    <n v="9"/>
    <d v="2023-06-20T00:00:00"/>
    <d v="2023-04-16T00:00:00"/>
    <n v="0.90136986301369859"/>
    <n v="10.816438356164383"/>
    <x v="0"/>
  </r>
  <r>
    <x v="1"/>
    <x v="1"/>
    <x v="1"/>
    <n v="10"/>
    <d v="2023-06-20T00:00:00"/>
    <d v="2023-02-22T00:00:00"/>
    <n v="1.0465753424657533"/>
    <n v="12.55890410958904"/>
    <x v="1"/>
  </r>
  <r>
    <x v="2"/>
    <x v="2"/>
    <x v="2"/>
    <n v="9"/>
    <d v="2023-06-20T00:00:00"/>
    <d v="2021-08-11T00:00:00"/>
    <n v="2.580821917808219"/>
    <n v="30.969863013698628"/>
    <x v="1"/>
  </r>
  <r>
    <x v="3"/>
    <x v="3"/>
    <x v="3"/>
    <n v="10"/>
    <d v="2023-06-20T00:00:00"/>
    <d v="2014-11-21T00:00:00"/>
    <n v="9.3068493150684937"/>
    <n v="111.68219178082192"/>
    <x v="1"/>
  </r>
  <r>
    <x v="4"/>
    <x v="2"/>
    <x v="4"/>
    <n v="10"/>
    <d v="2023-06-20T00:00:00"/>
    <d v="2008-10-11T00:00:00"/>
    <n v="15.421917808219177"/>
    <n v="185.06301369863013"/>
    <x v="1"/>
  </r>
  <r>
    <x v="5"/>
    <x v="0"/>
    <x v="0"/>
    <n v="9"/>
    <d v="2023-06-20T00:00:00"/>
    <d v="2023-01-30T00:00:00"/>
    <n v="1.1095890410958904"/>
    <n v="13.315068493150685"/>
    <x v="1"/>
  </r>
  <r>
    <x v="6"/>
    <x v="1"/>
    <x v="1"/>
    <n v="10"/>
    <d v="2023-06-20T00:00:00"/>
    <d v="2015-06-06T00:00:00"/>
    <n v="8.7671232876712324"/>
    <n v="105.20547945205479"/>
    <x v="1"/>
  </r>
  <r>
    <x v="7"/>
    <x v="2"/>
    <x v="2"/>
    <n v="9"/>
    <d v="2023-06-20T00:00:00"/>
    <d v="2003-06-12T00:00:00"/>
    <n v="20.758904109589039"/>
    <n v="249.10684931506847"/>
    <x v="1"/>
  </r>
  <r>
    <x v="8"/>
    <x v="3"/>
    <x v="3"/>
    <n v="9"/>
    <d v="2023-06-20T00:00:00"/>
    <d v="2020-10-28T00:00:00"/>
    <n v="3.3671232876712329"/>
    <n v="40.405479452054792"/>
    <x v="1"/>
  </r>
  <r>
    <x v="9"/>
    <x v="0"/>
    <x v="0"/>
    <n v="10"/>
    <d v="2023-06-20T00:00:00"/>
    <d v="2023-02-20T00:00:00"/>
    <n v="1.0520547945205478"/>
    <n v="12.624657534246573"/>
    <x v="1"/>
  </r>
  <r>
    <x v="10"/>
    <x v="0"/>
    <x v="0"/>
    <n v="10"/>
    <d v="2023-06-20T00:00:00"/>
    <d v="2003-07-04T00:00:00"/>
    <n v="20.698630136986303"/>
    <n v="248.38356164383563"/>
    <x v="1"/>
  </r>
  <r>
    <x v="11"/>
    <x v="1"/>
    <x v="1"/>
    <n v="9"/>
    <d v="2023-06-20T00:00:00"/>
    <d v="2010-10-06T00:00:00"/>
    <n v="13.435616438356165"/>
    <n v="161.22739726027399"/>
    <x v="1"/>
  </r>
  <r>
    <x v="12"/>
    <x v="3"/>
    <x v="3"/>
    <n v="10"/>
    <d v="2023-06-20T00:00:00"/>
    <d v="2013-01-15T00:00:00"/>
    <n v="11.156164383561643"/>
    <n v="133.87397260273971"/>
    <x v="1"/>
  </r>
  <r>
    <x v="13"/>
    <x v="2"/>
    <x v="4"/>
    <n v="10"/>
    <d v="2023-06-20T00:00:00"/>
    <d v="2007-01-10T00:00:00"/>
    <n v="17.175342465753424"/>
    <n v="206.10410958904109"/>
    <x v="1"/>
  </r>
  <r>
    <x v="14"/>
    <x v="1"/>
    <x v="1"/>
    <n v="9"/>
    <d v="2023-06-20T00:00:00"/>
    <d v="2015-05-21T00:00:00"/>
    <n v="8.8109589041095884"/>
    <n v="105.73150684931505"/>
    <x v="1"/>
  </r>
  <r>
    <x v="15"/>
    <x v="1"/>
    <x v="1"/>
    <n v="10"/>
    <d v="2023-06-20T00:00:00"/>
    <d v="2023-03-04T00:00:00"/>
    <n v="1.0191780821917809"/>
    <n v="12.230136986301371"/>
    <x v="1"/>
  </r>
  <r>
    <x v="16"/>
    <x v="3"/>
    <x v="3"/>
    <n v="10"/>
    <d v="2023-06-20T00:00:00"/>
    <d v="2020-11-17T00:00:00"/>
    <n v="3.3123287671232875"/>
    <n v="39.747945205479454"/>
    <x v="1"/>
  </r>
  <r>
    <x v="17"/>
    <x v="2"/>
    <x v="4"/>
    <n v="10"/>
    <d v="2023-06-20T00:00:00"/>
    <d v="2001-10-01T00:00:00"/>
    <n v="22.454794520547946"/>
    <n v="269.45753424657534"/>
    <x v="1"/>
  </r>
  <r>
    <x v="18"/>
    <x v="0"/>
    <x v="0"/>
    <n v="10"/>
    <d v="2023-06-20T00:00:00"/>
    <d v="2022-10-07T00:00:00"/>
    <n v="1.4246575342465753"/>
    <n v="17.095890410958901"/>
    <x v="1"/>
  </r>
  <r>
    <x v="19"/>
    <x v="1"/>
    <x v="1"/>
    <n v="9"/>
    <d v="2023-06-20T00:00:00"/>
    <d v="2008-02-12T00:00:00"/>
    <n v="16.084931506849315"/>
    <n v="193.01917808219179"/>
    <x v="1"/>
  </r>
  <r>
    <x v="20"/>
    <x v="2"/>
    <x v="2"/>
    <n v="10"/>
    <d v="2023-06-20T00:00:00"/>
    <d v="2019-01-30T00:00:00"/>
    <n v="5.1123287671232873"/>
    <n v="61.347945205479448"/>
    <x v="1"/>
  </r>
  <r>
    <x v="21"/>
    <x v="3"/>
    <x v="3"/>
    <n v="9"/>
    <d v="2023-06-20T00:00:00"/>
    <d v="2023-02-08T00:00:00"/>
    <n v="1.0849315068493151"/>
    <n v="13.019178082191781"/>
    <x v="1"/>
  </r>
  <r>
    <x v="22"/>
    <x v="1"/>
    <x v="1"/>
    <n v="9"/>
    <d v="2023-06-20T00:00:00"/>
    <d v="2005-08-17T00:00:00"/>
    <n v="18.575342465753426"/>
    <n v="222.90410958904113"/>
    <x v="1"/>
  </r>
  <r>
    <x v="23"/>
    <x v="1"/>
    <x v="1"/>
    <n v="10"/>
    <d v="2023-06-20T00:00:00"/>
    <d v="2021-08-12T00:00:00"/>
    <n v="2.5780821917808221"/>
    <n v="30.936986301369863"/>
    <x v="1"/>
  </r>
  <r>
    <x v="24"/>
    <x v="2"/>
    <x v="2"/>
    <n v="9"/>
    <d v="2023-06-20T00:00:00"/>
    <d v="2023-02-04T00:00:00"/>
    <n v="1.095890410958904"/>
    <n v="13.150684931506849"/>
    <x v="1"/>
  </r>
  <r>
    <x v="25"/>
    <x v="3"/>
    <x v="3"/>
    <n v="9"/>
    <d v="2023-06-20T00:00:00"/>
    <d v="2012-07-04T00:00:00"/>
    <n v="11.69041095890411"/>
    <n v="140.28493150684932"/>
    <x v="1"/>
  </r>
  <r>
    <x v="0"/>
    <x v="0"/>
    <x v="0"/>
    <n v="8"/>
    <d v="2023-06-21T00:00:00"/>
    <d v="2023-04-16T00:00:00"/>
    <n v="0.90136986301369859"/>
    <n v="10.816438356164383"/>
    <x v="0"/>
  </r>
  <r>
    <x v="1"/>
    <x v="1"/>
    <x v="1"/>
    <n v="9"/>
    <d v="2023-06-21T00:00:00"/>
    <d v="2023-02-22T00:00:00"/>
    <n v="1.0465753424657533"/>
    <n v="12.55890410958904"/>
    <x v="1"/>
  </r>
  <r>
    <x v="2"/>
    <x v="2"/>
    <x v="2"/>
    <n v="9"/>
    <d v="2023-06-21T00:00:00"/>
    <d v="2021-08-11T00:00:00"/>
    <n v="2.580821917808219"/>
    <n v="30.969863013698628"/>
    <x v="1"/>
  </r>
  <r>
    <x v="3"/>
    <x v="3"/>
    <x v="3"/>
    <n v="8"/>
    <d v="2023-06-21T00:00:00"/>
    <d v="2014-11-21T00:00:00"/>
    <n v="9.3068493150684937"/>
    <n v="111.68219178082192"/>
    <x v="1"/>
  </r>
  <r>
    <x v="4"/>
    <x v="2"/>
    <x v="4"/>
    <n v="8"/>
    <d v="2023-06-21T00:00:00"/>
    <d v="2008-10-11T00:00:00"/>
    <n v="15.421917808219177"/>
    <n v="185.06301369863013"/>
    <x v="1"/>
  </r>
  <r>
    <x v="5"/>
    <x v="0"/>
    <x v="0"/>
    <n v="8"/>
    <d v="2023-06-21T00:00:00"/>
    <d v="2023-01-30T00:00:00"/>
    <n v="1.1095890410958904"/>
    <n v="13.315068493150685"/>
    <x v="1"/>
  </r>
  <r>
    <x v="6"/>
    <x v="1"/>
    <x v="1"/>
    <n v="9"/>
    <d v="2023-06-21T00:00:00"/>
    <d v="2015-06-06T00:00:00"/>
    <n v="8.7671232876712324"/>
    <n v="105.20547945205479"/>
    <x v="1"/>
  </r>
  <r>
    <x v="7"/>
    <x v="2"/>
    <x v="2"/>
    <n v="9"/>
    <d v="2023-06-21T00:00:00"/>
    <d v="2003-06-12T00:00:00"/>
    <n v="20.758904109589039"/>
    <n v="249.10684931506847"/>
    <x v="1"/>
  </r>
  <r>
    <x v="8"/>
    <x v="3"/>
    <x v="3"/>
    <n v="10"/>
    <d v="2023-06-21T00:00:00"/>
    <d v="2020-10-28T00:00:00"/>
    <n v="3.3671232876712329"/>
    <n v="40.405479452054792"/>
    <x v="1"/>
  </r>
  <r>
    <x v="9"/>
    <x v="0"/>
    <x v="0"/>
    <n v="8"/>
    <d v="2023-06-21T00:00:00"/>
    <d v="2023-02-20T00:00:00"/>
    <n v="1.0520547945205478"/>
    <n v="12.624657534246573"/>
    <x v="1"/>
  </r>
  <r>
    <x v="10"/>
    <x v="0"/>
    <x v="0"/>
    <n v="9"/>
    <d v="2023-06-21T00:00:00"/>
    <d v="2003-07-04T00:00:00"/>
    <n v="20.698630136986303"/>
    <n v="248.38356164383563"/>
    <x v="1"/>
  </r>
  <r>
    <x v="11"/>
    <x v="1"/>
    <x v="1"/>
    <n v="10"/>
    <d v="2023-06-21T00:00:00"/>
    <d v="2010-10-06T00:00:00"/>
    <n v="13.435616438356165"/>
    <n v="161.22739726027399"/>
    <x v="1"/>
  </r>
  <r>
    <x v="12"/>
    <x v="3"/>
    <x v="3"/>
    <n v="10"/>
    <d v="2023-06-21T00:00:00"/>
    <d v="2013-01-15T00:00:00"/>
    <n v="11.156164383561643"/>
    <n v="133.87397260273971"/>
    <x v="1"/>
  </r>
  <r>
    <x v="13"/>
    <x v="2"/>
    <x v="4"/>
    <n v="9"/>
    <d v="2023-06-21T00:00:00"/>
    <d v="2007-01-10T00:00:00"/>
    <n v="17.175342465753424"/>
    <n v="206.10410958904109"/>
    <x v="1"/>
  </r>
  <r>
    <x v="14"/>
    <x v="1"/>
    <x v="1"/>
    <n v="10"/>
    <d v="2023-06-21T00:00:00"/>
    <d v="2015-05-21T00:00:00"/>
    <n v="8.8109589041095884"/>
    <n v="105.73150684931505"/>
    <x v="1"/>
  </r>
  <r>
    <x v="15"/>
    <x v="1"/>
    <x v="1"/>
    <n v="8"/>
    <d v="2023-06-21T00:00:00"/>
    <d v="2023-03-04T00:00:00"/>
    <n v="1.0191780821917809"/>
    <n v="12.230136986301371"/>
    <x v="1"/>
  </r>
  <r>
    <x v="16"/>
    <x v="3"/>
    <x v="3"/>
    <n v="8"/>
    <d v="2023-06-21T00:00:00"/>
    <d v="2020-11-17T00:00:00"/>
    <n v="3.3123287671232875"/>
    <n v="39.747945205479454"/>
    <x v="1"/>
  </r>
  <r>
    <x v="17"/>
    <x v="2"/>
    <x v="4"/>
    <n v="9"/>
    <d v="2023-06-21T00:00:00"/>
    <d v="2001-10-01T00:00:00"/>
    <n v="22.454794520547946"/>
    <n v="269.45753424657534"/>
    <x v="1"/>
  </r>
  <r>
    <x v="18"/>
    <x v="0"/>
    <x v="0"/>
    <n v="9"/>
    <d v="2023-06-21T00:00:00"/>
    <d v="2022-10-07T00:00:00"/>
    <n v="1.4246575342465753"/>
    <n v="17.095890410958901"/>
    <x v="1"/>
  </r>
  <r>
    <x v="19"/>
    <x v="1"/>
    <x v="1"/>
    <n v="10"/>
    <d v="2023-06-21T00:00:00"/>
    <d v="2008-02-12T00:00:00"/>
    <n v="16.084931506849315"/>
    <n v="193.01917808219179"/>
    <x v="1"/>
  </r>
  <r>
    <x v="20"/>
    <x v="2"/>
    <x v="2"/>
    <n v="9"/>
    <d v="2023-06-21T00:00:00"/>
    <d v="2019-01-30T00:00:00"/>
    <n v="5.1123287671232873"/>
    <n v="61.347945205479448"/>
    <x v="1"/>
  </r>
  <r>
    <x v="21"/>
    <x v="3"/>
    <x v="3"/>
    <n v="8"/>
    <d v="2023-06-21T00:00:00"/>
    <d v="2023-02-08T00:00:00"/>
    <n v="1.0849315068493151"/>
    <n v="13.019178082191781"/>
    <x v="1"/>
  </r>
  <r>
    <x v="22"/>
    <x v="1"/>
    <x v="1"/>
    <n v="9"/>
    <d v="2023-06-21T00:00:00"/>
    <d v="2005-08-17T00:00:00"/>
    <n v="18.575342465753426"/>
    <n v="222.90410958904113"/>
    <x v="1"/>
  </r>
  <r>
    <x v="23"/>
    <x v="1"/>
    <x v="1"/>
    <n v="8"/>
    <d v="2023-06-21T00:00:00"/>
    <d v="2021-08-12T00:00:00"/>
    <n v="2.5780821917808221"/>
    <n v="30.936986301369863"/>
    <x v="1"/>
  </r>
  <r>
    <x v="24"/>
    <x v="2"/>
    <x v="2"/>
    <n v="8"/>
    <d v="2023-06-21T00:00:00"/>
    <d v="2023-02-04T00:00:00"/>
    <n v="1.095890410958904"/>
    <n v="13.150684931506849"/>
    <x v="1"/>
  </r>
  <r>
    <x v="25"/>
    <x v="3"/>
    <x v="3"/>
    <n v="9"/>
    <d v="2023-06-21T00:00:00"/>
    <d v="2012-07-04T00:00:00"/>
    <n v="11.69041095890411"/>
    <n v="140.28493150684932"/>
    <x v="1"/>
  </r>
  <r>
    <x v="0"/>
    <x v="0"/>
    <x v="0"/>
    <n v="8"/>
    <d v="2023-06-22T00:00:00"/>
    <d v="2023-04-16T00:00:00"/>
    <n v="0.90136986301369859"/>
    <n v="10.816438356164383"/>
    <x v="0"/>
  </r>
  <r>
    <x v="1"/>
    <x v="1"/>
    <x v="1"/>
    <n v="9"/>
    <d v="2023-06-22T00:00:00"/>
    <d v="2023-02-22T00:00:00"/>
    <n v="1.0465753424657533"/>
    <n v="12.55890410958904"/>
    <x v="1"/>
  </r>
  <r>
    <x v="2"/>
    <x v="2"/>
    <x v="2"/>
    <n v="10"/>
    <d v="2023-06-22T00:00:00"/>
    <d v="2021-08-11T00:00:00"/>
    <n v="2.580821917808219"/>
    <n v="30.969863013698628"/>
    <x v="1"/>
  </r>
  <r>
    <x v="3"/>
    <x v="3"/>
    <x v="3"/>
    <n v="10"/>
    <d v="2023-06-22T00:00:00"/>
    <d v="2014-11-21T00:00:00"/>
    <n v="9.3068493150684937"/>
    <n v="111.68219178082192"/>
    <x v="1"/>
  </r>
  <r>
    <x v="4"/>
    <x v="2"/>
    <x v="4"/>
    <n v="9"/>
    <d v="2023-06-22T00:00:00"/>
    <d v="2008-10-11T00:00:00"/>
    <n v="15.421917808219177"/>
    <n v="185.06301369863013"/>
    <x v="1"/>
  </r>
  <r>
    <x v="5"/>
    <x v="0"/>
    <x v="0"/>
    <n v="8"/>
    <d v="2023-06-22T00:00:00"/>
    <d v="2023-01-30T00:00:00"/>
    <n v="1.1095890410958904"/>
    <n v="13.315068493150685"/>
    <x v="1"/>
  </r>
  <r>
    <x v="6"/>
    <x v="1"/>
    <x v="1"/>
    <n v="8"/>
    <d v="2023-06-22T00:00:00"/>
    <d v="2015-06-06T00:00:00"/>
    <n v="8.7671232876712324"/>
    <n v="105.20547945205479"/>
    <x v="1"/>
  </r>
  <r>
    <x v="7"/>
    <x v="2"/>
    <x v="2"/>
    <n v="10"/>
    <d v="2023-06-22T00:00:00"/>
    <d v="2003-06-12T00:00:00"/>
    <n v="20.758904109589039"/>
    <n v="249.10684931506847"/>
    <x v="1"/>
  </r>
  <r>
    <x v="8"/>
    <x v="3"/>
    <x v="3"/>
    <n v="9"/>
    <d v="2023-06-22T00:00:00"/>
    <d v="2020-10-28T00:00:00"/>
    <n v="3.3671232876712329"/>
    <n v="40.405479452054792"/>
    <x v="1"/>
  </r>
  <r>
    <x v="9"/>
    <x v="0"/>
    <x v="0"/>
    <n v="8"/>
    <d v="2023-06-22T00:00:00"/>
    <d v="2023-02-20T00:00:00"/>
    <n v="1.0520547945205478"/>
    <n v="12.624657534246573"/>
    <x v="1"/>
  </r>
  <r>
    <x v="10"/>
    <x v="0"/>
    <x v="0"/>
    <n v="10"/>
    <d v="2023-06-22T00:00:00"/>
    <d v="2003-07-04T00:00:00"/>
    <n v="20.698630136986303"/>
    <n v="248.38356164383563"/>
    <x v="1"/>
  </r>
  <r>
    <x v="11"/>
    <x v="1"/>
    <x v="1"/>
    <n v="9"/>
    <d v="2023-06-22T00:00:00"/>
    <d v="2010-10-06T00:00:00"/>
    <n v="13.435616438356165"/>
    <n v="161.22739726027399"/>
    <x v="1"/>
  </r>
  <r>
    <x v="12"/>
    <x v="3"/>
    <x v="3"/>
    <n v="9"/>
    <d v="2023-06-22T00:00:00"/>
    <d v="2013-01-15T00:00:00"/>
    <n v="11.156164383561643"/>
    <n v="133.87397260273971"/>
    <x v="1"/>
  </r>
  <r>
    <x v="13"/>
    <x v="2"/>
    <x v="4"/>
    <n v="10"/>
    <d v="2023-06-22T00:00:00"/>
    <d v="2007-01-10T00:00:00"/>
    <n v="17.175342465753424"/>
    <n v="206.10410958904109"/>
    <x v="1"/>
  </r>
  <r>
    <x v="14"/>
    <x v="1"/>
    <x v="1"/>
    <n v="9"/>
    <d v="2023-06-22T00:00:00"/>
    <d v="2015-05-21T00:00:00"/>
    <n v="8.8109589041095884"/>
    <n v="105.73150684931505"/>
    <x v="1"/>
  </r>
  <r>
    <x v="15"/>
    <x v="1"/>
    <x v="1"/>
    <n v="8"/>
    <d v="2023-06-22T00:00:00"/>
    <d v="2023-03-04T00:00:00"/>
    <n v="1.0191780821917809"/>
    <n v="12.230136986301371"/>
    <x v="1"/>
  </r>
  <r>
    <x v="16"/>
    <x v="3"/>
    <x v="3"/>
    <n v="9"/>
    <d v="2023-06-22T00:00:00"/>
    <d v="2020-11-17T00:00:00"/>
    <n v="3.3123287671232875"/>
    <n v="39.747945205479454"/>
    <x v="1"/>
  </r>
  <r>
    <x v="17"/>
    <x v="2"/>
    <x v="4"/>
    <n v="10"/>
    <d v="2023-06-22T00:00:00"/>
    <d v="2001-10-01T00:00:00"/>
    <n v="22.454794520547946"/>
    <n v="269.45753424657534"/>
    <x v="1"/>
  </r>
  <r>
    <x v="18"/>
    <x v="0"/>
    <x v="0"/>
    <n v="10"/>
    <d v="2023-06-22T00:00:00"/>
    <d v="2022-10-07T00:00:00"/>
    <n v="1.4246575342465753"/>
    <n v="17.095890410958901"/>
    <x v="1"/>
  </r>
  <r>
    <x v="19"/>
    <x v="1"/>
    <x v="1"/>
    <n v="8"/>
    <d v="2023-06-22T00:00:00"/>
    <d v="2008-02-12T00:00:00"/>
    <n v="16.084931506849315"/>
    <n v="193.01917808219179"/>
    <x v="1"/>
  </r>
  <r>
    <x v="20"/>
    <x v="2"/>
    <x v="2"/>
    <n v="9"/>
    <d v="2023-06-22T00:00:00"/>
    <d v="2019-01-30T00:00:00"/>
    <n v="5.1123287671232873"/>
    <n v="61.347945205479448"/>
    <x v="1"/>
  </r>
  <r>
    <x v="21"/>
    <x v="3"/>
    <x v="3"/>
    <n v="10"/>
    <d v="2023-06-22T00:00:00"/>
    <d v="2023-02-08T00:00:00"/>
    <n v="1.0849315068493151"/>
    <n v="13.019178082191781"/>
    <x v="1"/>
  </r>
  <r>
    <x v="22"/>
    <x v="1"/>
    <x v="1"/>
    <n v="9"/>
    <d v="2023-06-22T00:00:00"/>
    <d v="2005-08-17T00:00:00"/>
    <n v="18.575342465753426"/>
    <n v="222.90410958904113"/>
    <x v="1"/>
  </r>
  <r>
    <x v="23"/>
    <x v="1"/>
    <x v="1"/>
    <n v="8"/>
    <d v="2023-06-22T00:00:00"/>
    <d v="2021-08-12T00:00:00"/>
    <n v="2.5780821917808221"/>
    <n v="30.936986301369863"/>
    <x v="1"/>
  </r>
  <r>
    <x v="24"/>
    <x v="2"/>
    <x v="2"/>
    <n v="9"/>
    <d v="2023-06-22T00:00:00"/>
    <d v="2023-02-04T00:00:00"/>
    <n v="1.095890410958904"/>
    <n v="13.150684931506849"/>
    <x v="1"/>
  </r>
  <r>
    <x v="25"/>
    <x v="3"/>
    <x v="3"/>
    <n v="9"/>
    <d v="2023-06-22T00:00:00"/>
    <d v="2012-07-04T00:00:00"/>
    <n v="11.69041095890411"/>
    <n v="140.28493150684932"/>
    <x v="1"/>
  </r>
  <r>
    <x v="0"/>
    <x v="0"/>
    <x v="0"/>
    <n v="9"/>
    <d v="2023-06-23T00:00:00"/>
    <d v="2023-04-16T00:00:00"/>
    <n v="0.90136986301369859"/>
    <n v="10.816438356164383"/>
    <x v="0"/>
  </r>
  <r>
    <x v="1"/>
    <x v="1"/>
    <x v="1"/>
    <n v="8"/>
    <d v="2023-06-23T00:00:00"/>
    <d v="2023-02-22T00:00:00"/>
    <n v="1.0465753424657533"/>
    <n v="12.55890410958904"/>
    <x v="1"/>
  </r>
  <r>
    <x v="2"/>
    <x v="2"/>
    <x v="2"/>
    <n v="9"/>
    <d v="2023-06-23T00:00:00"/>
    <d v="2021-08-11T00:00:00"/>
    <n v="2.580821917808219"/>
    <n v="30.969863013698628"/>
    <x v="1"/>
  </r>
  <r>
    <x v="3"/>
    <x v="3"/>
    <x v="3"/>
    <n v="10"/>
    <d v="2023-06-23T00:00:00"/>
    <d v="2014-11-21T00:00:00"/>
    <n v="9.3068493150684937"/>
    <n v="111.68219178082192"/>
    <x v="1"/>
  </r>
  <r>
    <x v="4"/>
    <x v="2"/>
    <x v="4"/>
    <n v="10"/>
    <d v="2023-06-23T00:00:00"/>
    <d v="2008-10-11T00:00:00"/>
    <n v="15.421917808219177"/>
    <n v="185.06301369863013"/>
    <x v="1"/>
  </r>
  <r>
    <x v="5"/>
    <x v="0"/>
    <x v="0"/>
    <n v="8"/>
    <d v="2023-06-23T00:00:00"/>
    <d v="2023-01-30T00:00:00"/>
    <n v="1.1095890410958904"/>
    <n v="13.315068493150685"/>
    <x v="1"/>
  </r>
  <r>
    <x v="6"/>
    <x v="1"/>
    <x v="1"/>
    <n v="9"/>
    <d v="2023-06-23T00:00:00"/>
    <d v="2015-06-06T00:00:00"/>
    <n v="8.7671232876712324"/>
    <n v="105.20547945205479"/>
    <x v="1"/>
  </r>
  <r>
    <x v="7"/>
    <x v="2"/>
    <x v="2"/>
    <n v="8"/>
    <d v="2023-06-23T00:00:00"/>
    <d v="2003-06-12T00:00:00"/>
    <n v="20.758904109589039"/>
    <n v="249.10684931506847"/>
    <x v="1"/>
  </r>
  <r>
    <x v="8"/>
    <x v="3"/>
    <x v="3"/>
    <n v="8"/>
    <d v="2023-06-23T00:00:00"/>
    <d v="2020-10-28T00:00:00"/>
    <n v="3.3671232876712329"/>
    <n v="40.405479452054792"/>
    <x v="1"/>
  </r>
  <r>
    <x v="9"/>
    <x v="0"/>
    <x v="0"/>
    <n v="6"/>
    <d v="2023-06-23T00:00:00"/>
    <d v="2023-02-20T00:00:00"/>
    <n v="1.0520547945205478"/>
    <n v="12.624657534246573"/>
    <x v="1"/>
  </r>
  <r>
    <x v="10"/>
    <x v="0"/>
    <x v="0"/>
    <n v="8"/>
    <d v="2023-06-23T00:00:00"/>
    <d v="2003-07-04T00:00:00"/>
    <n v="20.698630136986303"/>
    <n v="248.38356164383563"/>
    <x v="1"/>
  </r>
  <r>
    <x v="11"/>
    <x v="1"/>
    <x v="1"/>
    <n v="10"/>
    <d v="2023-06-23T00:00:00"/>
    <d v="2010-10-06T00:00:00"/>
    <n v="13.435616438356165"/>
    <n v="161.22739726027399"/>
    <x v="1"/>
  </r>
  <r>
    <x v="12"/>
    <x v="3"/>
    <x v="3"/>
    <n v="10"/>
    <d v="2023-06-23T00:00:00"/>
    <d v="2013-01-15T00:00:00"/>
    <n v="11.156164383561643"/>
    <n v="133.87397260273971"/>
    <x v="1"/>
  </r>
  <r>
    <x v="13"/>
    <x v="2"/>
    <x v="4"/>
    <n v="10"/>
    <d v="2023-06-23T00:00:00"/>
    <d v="2007-01-10T00:00:00"/>
    <n v="17.175342465753424"/>
    <n v="206.10410958904109"/>
    <x v="1"/>
  </r>
  <r>
    <x v="14"/>
    <x v="1"/>
    <x v="1"/>
    <n v="8"/>
    <d v="2023-06-23T00:00:00"/>
    <d v="2015-05-21T00:00:00"/>
    <n v="8.8109589041095884"/>
    <n v="105.73150684931505"/>
    <x v="1"/>
  </r>
  <r>
    <x v="15"/>
    <x v="1"/>
    <x v="1"/>
    <n v="9"/>
    <d v="2023-06-23T00:00:00"/>
    <d v="2023-03-04T00:00:00"/>
    <n v="1.0191780821917809"/>
    <n v="12.230136986301371"/>
    <x v="1"/>
  </r>
  <r>
    <x v="16"/>
    <x v="3"/>
    <x v="3"/>
    <n v="9"/>
    <d v="2023-06-23T00:00:00"/>
    <d v="2020-11-17T00:00:00"/>
    <n v="3.3123287671232875"/>
    <n v="39.747945205479454"/>
    <x v="1"/>
  </r>
  <r>
    <x v="17"/>
    <x v="2"/>
    <x v="4"/>
    <n v="8"/>
    <d v="2023-06-23T00:00:00"/>
    <d v="2001-10-01T00:00:00"/>
    <n v="22.454794520547946"/>
    <n v="269.45753424657534"/>
    <x v="1"/>
  </r>
  <r>
    <x v="18"/>
    <x v="0"/>
    <x v="0"/>
    <n v="9"/>
    <d v="2023-06-23T00:00:00"/>
    <d v="2022-10-07T00:00:00"/>
    <n v="1.4246575342465753"/>
    <n v="17.095890410958901"/>
    <x v="1"/>
  </r>
  <r>
    <x v="19"/>
    <x v="1"/>
    <x v="1"/>
    <n v="9"/>
    <d v="2023-06-23T00:00:00"/>
    <d v="2008-02-12T00:00:00"/>
    <n v="16.084931506849315"/>
    <n v="193.01917808219179"/>
    <x v="1"/>
  </r>
  <r>
    <x v="20"/>
    <x v="2"/>
    <x v="2"/>
    <n v="9"/>
    <d v="2023-06-23T00:00:00"/>
    <d v="2019-01-30T00:00:00"/>
    <n v="5.1123287671232873"/>
    <n v="61.347945205479448"/>
    <x v="1"/>
  </r>
  <r>
    <x v="21"/>
    <x v="3"/>
    <x v="3"/>
    <n v="9"/>
    <d v="2023-06-23T00:00:00"/>
    <d v="2023-02-08T00:00:00"/>
    <n v="1.0849315068493151"/>
    <n v="13.019178082191781"/>
    <x v="1"/>
  </r>
  <r>
    <x v="22"/>
    <x v="1"/>
    <x v="1"/>
    <n v="10"/>
    <d v="2023-06-23T00:00:00"/>
    <d v="2005-08-17T00:00:00"/>
    <n v="18.575342465753426"/>
    <n v="222.90410958904113"/>
    <x v="1"/>
  </r>
  <r>
    <x v="23"/>
    <x v="1"/>
    <x v="1"/>
    <n v="9"/>
    <d v="2023-06-23T00:00:00"/>
    <d v="2021-08-12T00:00:00"/>
    <n v="2.5780821917808221"/>
    <n v="30.936986301369863"/>
    <x v="1"/>
  </r>
  <r>
    <x v="24"/>
    <x v="2"/>
    <x v="2"/>
    <n v="8"/>
    <d v="2023-06-23T00:00:00"/>
    <d v="2023-02-04T00:00:00"/>
    <n v="1.095890410958904"/>
    <n v="13.150684931506849"/>
    <x v="1"/>
  </r>
  <r>
    <x v="25"/>
    <x v="3"/>
    <x v="3"/>
    <n v="10"/>
    <d v="2023-06-23T00:00:00"/>
    <d v="2012-07-04T00:00:00"/>
    <n v="11.69041095890411"/>
    <n v="140.28493150684932"/>
    <x v="1"/>
  </r>
  <r>
    <x v="0"/>
    <x v="0"/>
    <x v="0"/>
    <n v="9"/>
    <d v="2023-06-24T00:00:00"/>
    <d v="2023-04-16T00:00:00"/>
    <n v="0.90136986301369859"/>
    <n v="10.816438356164383"/>
    <x v="0"/>
  </r>
  <r>
    <x v="1"/>
    <x v="1"/>
    <x v="1"/>
    <n v="10"/>
    <d v="2023-06-24T00:00:00"/>
    <d v="2023-02-22T00:00:00"/>
    <n v="1.0465753424657533"/>
    <n v="12.55890410958904"/>
    <x v="1"/>
  </r>
  <r>
    <x v="2"/>
    <x v="2"/>
    <x v="2"/>
    <n v="9"/>
    <d v="2023-06-24T00:00:00"/>
    <d v="2021-08-11T00:00:00"/>
    <n v="2.580821917808219"/>
    <n v="30.969863013698628"/>
    <x v="1"/>
  </r>
  <r>
    <x v="3"/>
    <x v="3"/>
    <x v="3"/>
    <n v="9"/>
    <d v="2023-06-24T00:00:00"/>
    <d v="2014-11-21T00:00:00"/>
    <n v="9.3068493150684937"/>
    <n v="111.68219178082192"/>
    <x v="1"/>
  </r>
  <r>
    <x v="4"/>
    <x v="2"/>
    <x v="4"/>
    <n v="10"/>
    <d v="2023-06-24T00:00:00"/>
    <d v="2008-10-11T00:00:00"/>
    <n v="15.421917808219177"/>
    <n v="185.06301369863013"/>
    <x v="1"/>
  </r>
  <r>
    <x v="5"/>
    <x v="0"/>
    <x v="0"/>
    <n v="10"/>
    <d v="2023-06-24T00:00:00"/>
    <d v="2023-01-30T00:00:00"/>
    <n v="1.1095890410958904"/>
    <n v="13.315068493150685"/>
    <x v="1"/>
  </r>
  <r>
    <x v="6"/>
    <x v="1"/>
    <x v="1"/>
    <n v="9"/>
    <d v="2023-06-24T00:00:00"/>
    <d v="2015-06-06T00:00:00"/>
    <n v="8.7671232876712324"/>
    <n v="105.20547945205479"/>
    <x v="1"/>
  </r>
  <r>
    <x v="7"/>
    <x v="2"/>
    <x v="2"/>
    <n v="10"/>
    <d v="2023-06-24T00:00:00"/>
    <d v="2003-06-12T00:00:00"/>
    <n v="20.758904109589039"/>
    <n v="249.10684931506847"/>
    <x v="1"/>
  </r>
  <r>
    <x v="8"/>
    <x v="3"/>
    <x v="3"/>
    <n v="9"/>
    <d v="2023-06-24T00:00:00"/>
    <d v="2020-10-28T00:00:00"/>
    <n v="3.3671232876712329"/>
    <n v="40.405479452054792"/>
    <x v="1"/>
  </r>
  <r>
    <x v="9"/>
    <x v="0"/>
    <x v="0"/>
    <n v="5"/>
    <d v="2023-06-24T00:00:00"/>
    <d v="2023-02-20T00:00:00"/>
    <n v="1.0520547945205478"/>
    <n v="12.624657534246573"/>
    <x v="1"/>
  </r>
  <r>
    <x v="10"/>
    <x v="0"/>
    <x v="0"/>
    <n v="10"/>
    <d v="2023-06-24T00:00:00"/>
    <d v="2003-07-04T00:00:00"/>
    <n v="20.698630136986303"/>
    <n v="248.38356164383563"/>
    <x v="1"/>
  </r>
  <r>
    <x v="11"/>
    <x v="1"/>
    <x v="1"/>
    <n v="10"/>
    <d v="2023-06-24T00:00:00"/>
    <d v="2010-10-06T00:00:00"/>
    <n v="13.435616438356165"/>
    <n v="161.22739726027399"/>
    <x v="1"/>
  </r>
  <r>
    <x v="12"/>
    <x v="3"/>
    <x v="3"/>
    <n v="8"/>
    <d v="2023-06-24T00:00:00"/>
    <d v="2013-01-15T00:00:00"/>
    <n v="11.156164383561643"/>
    <n v="133.87397260273971"/>
    <x v="1"/>
  </r>
  <r>
    <x v="13"/>
    <x v="2"/>
    <x v="4"/>
    <n v="10"/>
    <d v="2023-06-24T00:00:00"/>
    <d v="2007-01-10T00:00:00"/>
    <n v="17.175342465753424"/>
    <n v="206.10410958904109"/>
    <x v="1"/>
  </r>
  <r>
    <x v="14"/>
    <x v="1"/>
    <x v="1"/>
    <n v="8"/>
    <d v="2023-06-24T00:00:00"/>
    <d v="2015-05-21T00:00:00"/>
    <n v="8.8109589041095884"/>
    <n v="105.73150684931505"/>
    <x v="1"/>
  </r>
  <r>
    <x v="15"/>
    <x v="1"/>
    <x v="1"/>
    <n v="10"/>
    <d v="2023-06-24T00:00:00"/>
    <d v="2023-03-04T00:00:00"/>
    <n v="1.0191780821917809"/>
    <n v="12.230136986301371"/>
    <x v="1"/>
  </r>
  <r>
    <x v="16"/>
    <x v="3"/>
    <x v="3"/>
    <n v="10"/>
    <d v="2023-06-24T00:00:00"/>
    <d v="2020-11-17T00:00:00"/>
    <n v="3.3123287671232875"/>
    <n v="39.747945205479454"/>
    <x v="1"/>
  </r>
  <r>
    <x v="17"/>
    <x v="2"/>
    <x v="4"/>
    <n v="9"/>
    <d v="2023-06-24T00:00:00"/>
    <d v="2001-10-01T00:00:00"/>
    <n v="22.454794520547946"/>
    <n v="269.45753424657534"/>
    <x v="1"/>
  </r>
  <r>
    <x v="18"/>
    <x v="0"/>
    <x v="0"/>
    <n v="9"/>
    <d v="2023-06-24T00:00:00"/>
    <d v="2022-10-07T00:00:00"/>
    <n v="1.4246575342465753"/>
    <n v="17.095890410958901"/>
    <x v="1"/>
  </r>
  <r>
    <x v="19"/>
    <x v="1"/>
    <x v="1"/>
    <n v="10"/>
    <d v="2023-06-24T00:00:00"/>
    <d v="2008-02-12T00:00:00"/>
    <n v="16.084931506849315"/>
    <n v="193.01917808219179"/>
    <x v="1"/>
  </r>
  <r>
    <x v="20"/>
    <x v="2"/>
    <x v="2"/>
    <n v="10"/>
    <d v="2023-06-24T00:00:00"/>
    <d v="2019-01-30T00:00:00"/>
    <n v="5.1123287671232873"/>
    <n v="61.347945205479448"/>
    <x v="1"/>
  </r>
  <r>
    <x v="21"/>
    <x v="3"/>
    <x v="3"/>
    <n v="10"/>
    <d v="2023-06-24T00:00:00"/>
    <d v="2023-02-08T00:00:00"/>
    <n v="1.0849315068493151"/>
    <n v="13.019178082191781"/>
    <x v="1"/>
  </r>
  <r>
    <x v="22"/>
    <x v="1"/>
    <x v="1"/>
    <n v="8"/>
    <d v="2023-06-24T00:00:00"/>
    <d v="2005-08-17T00:00:00"/>
    <n v="18.575342465753426"/>
    <n v="222.90410958904113"/>
    <x v="1"/>
  </r>
  <r>
    <x v="23"/>
    <x v="1"/>
    <x v="1"/>
    <n v="9"/>
    <d v="2023-06-24T00:00:00"/>
    <d v="2021-08-12T00:00:00"/>
    <n v="2.5780821917808221"/>
    <n v="30.936986301369863"/>
    <x v="1"/>
  </r>
  <r>
    <x v="24"/>
    <x v="2"/>
    <x v="2"/>
    <n v="9"/>
    <d v="2023-06-24T00:00:00"/>
    <d v="2023-02-04T00:00:00"/>
    <n v="1.095890410958904"/>
    <n v="13.150684931506849"/>
    <x v="1"/>
  </r>
  <r>
    <x v="25"/>
    <x v="3"/>
    <x v="3"/>
    <n v="8"/>
    <d v="2023-06-24T00:00:00"/>
    <d v="2012-07-04T00:00:00"/>
    <n v="11.69041095890411"/>
    <n v="140.28493150684932"/>
    <x v="1"/>
  </r>
  <r>
    <x v="0"/>
    <x v="0"/>
    <x v="0"/>
    <n v="9"/>
    <d v="2023-06-25T00:00:00"/>
    <d v="2023-04-16T00:00:00"/>
    <n v="0.90136986301369859"/>
    <n v="10.816438356164383"/>
    <x v="0"/>
  </r>
  <r>
    <x v="1"/>
    <x v="1"/>
    <x v="1"/>
    <n v="9"/>
    <d v="2023-06-25T00:00:00"/>
    <d v="2023-02-22T00:00:00"/>
    <n v="1.0465753424657533"/>
    <n v="12.55890410958904"/>
    <x v="1"/>
  </r>
  <r>
    <x v="2"/>
    <x v="2"/>
    <x v="2"/>
    <n v="9"/>
    <d v="2023-06-25T00:00:00"/>
    <d v="2021-08-11T00:00:00"/>
    <n v="2.580821917808219"/>
    <n v="30.969863013698628"/>
    <x v="1"/>
  </r>
  <r>
    <x v="3"/>
    <x v="3"/>
    <x v="3"/>
    <n v="10"/>
    <d v="2023-06-25T00:00:00"/>
    <d v="2014-11-21T00:00:00"/>
    <n v="9.3068493150684937"/>
    <n v="111.68219178082192"/>
    <x v="1"/>
  </r>
  <r>
    <x v="4"/>
    <x v="2"/>
    <x v="4"/>
    <n v="10"/>
    <d v="2023-06-25T00:00:00"/>
    <d v="2008-10-11T00:00:00"/>
    <n v="15.421917808219177"/>
    <n v="185.06301369863013"/>
    <x v="1"/>
  </r>
  <r>
    <x v="5"/>
    <x v="0"/>
    <x v="0"/>
    <n v="10"/>
    <d v="2023-06-25T00:00:00"/>
    <d v="2023-01-30T00:00:00"/>
    <n v="1.1095890410958904"/>
    <n v="13.315068493150685"/>
    <x v="1"/>
  </r>
  <r>
    <x v="6"/>
    <x v="1"/>
    <x v="1"/>
    <n v="9"/>
    <d v="2023-06-25T00:00:00"/>
    <d v="2015-06-06T00:00:00"/>
    <n v="8.7671232876712324"/>
    <n v="105.20547945205479"/>
    <x v="1"/>
  </r>
  <r>
    <x v="7"/>
    <x v="2"/>
    <x v="2"/>
    <n v="9"/>
    <d v="2023-06-25T00:00:00"/>
    <d v="2003-06-12T00:00:00"/>
    <n v="20.758904109589039"/>
    <n v="249.10684931506847"/>
    <x v="1"/>
  </r>
  <r>
    <x v="8"/>
    <x v="3"/>
    <x v="3"/>
    <n v="9"/>
    <d v="2023-06-25T00:00:00"/>
    <d v="2020-10-28T00:00:00"/>
    <n v="3.3671232876712329"/>
    <n v="40.405479452054792"/>
    <x v="1"/>
  </r>
  <r>
    <x v="9"/>
    <x v="0"/>
    <x v="0"/>
    <n v="3"/>
    <d v="2023-06-25T00:00:00"/>
    <d v="2023-02-20T00:00:00"/>
    <n v="1.0520547945205478"/>
    <n v="12.624657534246573"/>
    <x v="1"/>
  </r>
  <r>
    <x v="10"/>
    <x v="0"/>
    <x v="0"/>
    <n v="9"/>
    <d v="2023-06-25T00:00:00"/>
    <d v="2003-07-04T00:00:00"/>
    <n v="20.698630136986303"/>
    <n v="248.38356164383563"/>
    <x v="1"/>
  </r>
  <r>
    <x v="11"/>
    <x v="1"/>
    <x v="1"/>
    <n v="10"/>
    <d v="2023-06-25T00:00:00"/>
    <d v="2010-10-06T00:00:00"/>
    <n v="13.435616438356165"/>
    <n v="161.22739726027399"/>
    <x v="1"/>
  </r>
  <r>
    <x v="12"/>
    <x v="3"/>
    <x v="3"/>
    <n v="9"/>
    <d v="2023-06-25T00:00:00"/>
    <d v="2013-01-15T00:00:00"/>
    <n v="11.156164383561643"/>
    <n v="133.87397260273971"/>
    <x v="1"/>
  </r>
  <r>
    <x v="13"/>
    <x v="2"/>
    <x v="4"/>
    <n v="8"/>
    <d v="2023-06-25T00:00:00"/>
    <d v="2007-01-10T00:00:00"/>
    <n v="17.175342465753424"/>
    <n v="206.10410958904109"/>
    <x v="1"/>
  </r>
  <r>
    <x v="14"/>
    <x v="1"/>
    <x v="1"/>
    <n v="9"/>
    <d v="2023-06-25T00:00:00"/>
    <d v="2015-05-21T00:00:00"/>
    <n v="8.8109589041095884"/>
    <n v="105.73150684931505"/>
    <x v="1"/>
  </r>
  <r>
    <x v="15"/>
    <x v="1"/>
    <x v="1"/>
    <n v="8"/>
    <d v="2023-06-25T00:00:00"/>
    <d v="2023-03-04T00:00:00"/>
    <n v="1.0191780821917809"/>
    <n v="12.230136986301371"/>
    <x v="1"/>
  </r>
  <r>
    <x v="16"/>
    <x v="3"/>
    <x v="3"/>
    <n v="8"/>
    <d v="2023-06-25T00:00:00"/>
    <d v="2020-11-17T00:00:00"/>
    <n v="3.3123287671232875"/>
    <n v="39.747945205479454"/>
    <x v="1"/>
  </r>
  <r>
    <x v="17"/>
    <x v="2"/>
    <x v="4"/>
    <n v="8"/>
    <d v="2023-06-25T00:00:00"/>
    <d v="2001-10-01T00:00:00"/>
    <n v="22.454794520547946"/>
    <n v="269.45753424657534"/>
    <x v="1"/>
  </r>
  <r>
    <x v="18"/>
    <x v="0"/>
    <x v="0"/>
    <n v="10"/>
    <d v="2023-06-25T00:00:00"/>
    <d v="2022-10-07T00:00:00"/>
    <n v="1.4246575342465753"/>
    <n v="17.095890410958901"/>
    <x v="1"/>
  </r>
  <r>
    <x v="19"/>
    <x v="1"/>
    <x v="1"/>
    <n v="8"/>
    <d v="2023-06-25T00:00:00"/>
    <d v="2008-02-12T00:00:00"/>
    <n v="16.084931506849315"/>
    <n v="193.01917808219179"/>
    <x v="1"/>
  </r>
  <r>
    <x v="20"/>
    <x v="2"/>
    <x v="2"/>
    <n v="8"/>
    <d v="2023-06-25T00:00:00"/>
    <d v="2019-01-30T00:00:00"/>
    <n v="5.1123287671232873"/>
    <n v="61.347945205479448"/>
    <x v="1"/>
  </r>
  <r>
    <x v="21"/>
    <x v="3"/>
    <x v="3"/>
    <n v="8"/>
    <d v="2023-06-25T00:00:00"/>
    <d v="2023-02-08T00:00:00"/>
    <n v="1.0849315068493151"/>
    <n v="13.019178082191781"/>
    <x v="1"/>
  </r>
  <r>
    <x v="22"/>
    <x v="1"/>
    <x v="1"/>
    <n v="9"/>
    <d v="2023-06-25T00:00:00"/>
    <d v="2005-08-17T00:00:00"/>
    <n v="18.575342465753426"/>
    <n v="222.90410958904113"/>
    <x v="1"/>
  </r>
  <r>
    <x v="23"/>
    <x v="1"/>
    <x v="1"/>
    <n v="10"/>
    <d v="2023-06-25T00:00:00"/>
    <d v="2021-08-12T00:00:00"/>
    <n v="2.5780821917808221"/>
    <n v="30.936986301369863"/>
    <x v="1"/>
  </r>
  <r>
    <x v="24"/>
    <x v="2"/>
    <x v="2"/>
    <n v="9"/>
    <d v="2023-06-25T00:00:00"/>
    <d v="2023-02-04T00:00:00"/>
    <n v="1.095890410958904"/>
    <n v="13.150684931506849"/>
    <x v="1"/>
  </r>
  <r>
    <x v="25"/>
    <x v="3"/>
    <x v="3"/>
    <n v="9"/>
    <d v="2023-06-25T00:00:00"/>
    <d v="2012-07-04T00:00:00"/>
    <n v="11.69041095890411"/>
    <n v="140.28493150684932"/>
    <x v="1"/>
  </r>
  <r>
    <x v="0"/>
    <x v="0"/>
    <x v="0"/>
    <n v="8"/>
    <d v="2023-06-26T00:00:00"/>
    <d v="2023-04-16T00:00:00"/>
    <n v="0.90136986301369859"/>
    <n v="10.816438356164383"/>
    <x v="0"/>
  </r>
  <r>
    <x v="1"/>
    <x v="1"/>
    <x v="1"/>
    <n v="10"/>
    <d v="2023-06-26T00:00:00"/>
    <d v="2023-02-22T00:00:00"/>
    <n v="1.0465753424657533"/>
    <n v="12.55890410958904"/>
    <x v="1"/>
  </r>
  <r>
    <x v="2"/>
    <x v="2"/>
    <x v="2"/>
    <n v="8"/>
    <d v="2023-06-26T00:00:00"/>
    <d v="2021-08-11T00:00:00"/>
    <n v="2.580821917808219"/>
    <n v="30.969863013698628"/>
    <x v="1"/>
  </r>
  <r>
    <x v="3"/>
    <x v="3"/>
    <x v="3"/>
    <n v="9"/>
    <d v="2023-06-26T00:00:00"/>
    <d v="2014-11-21T00:00:00"/>
    <n v="9.3068493150684937"/>
    <n v="111.68219178082192"/>
    <x v="1"/>
  </r>
  <r>
    <x v="4"/>
    <x v="2"/>
    <x v="4"/>
    <n v="9"/>
    <d v="2023-06-26T00:00:00"/>
    <d v="2008-10-11T00:00:00"/>
    <n v="15.421917808219177"/>
    <n v="185.06301369863013"/>
    <x v="1"/>
  </r>
  <r>
    <x v="5"/>
    <x v="0"/>
    <x v="0"/>
    <n v="8"/>
    <d v="2023-06-26T00:00:00"/>
    <d v="2023-01-30T00:00:00"/>
    <n v="1.1095890410958904"/>
    <n v="13.315068493150685"/>
    <x v="1"/>
  </r>
  <r>
    <x v="6"/>
    <x v="1"/>
    <x v="1"/>
    <n v="8"/>
    <d v="2023-06-26T00:00:00"/>
    <d v="2015-06-06T00:00:00"/>
    <n v="8.7671232876712324"/>
    <n v="105.20547945205479"/>
    <x v="1"/>
  </r>
  <r>
    <x v="7"/>
    <x v="2"/>
    <x v="2"/>
    <n v="10"/>
    <d v="2023-06-26T00:00:00"/>
    <d v="2003-06-12T00:00:00"/>
    <n v="20.758904109589039"/>
    <n v="249.10684931506847"/>
    <x v="1"/>
  </r>
  <r>
    <x v="8"/>
    <x v="3"/>
    <x v="3"/>
    <n v="10"/>
    <d v="2023-06-26T00:00:00"/>
    <d v="2020-10-28T00:00:00"/>
    <n v="3.3671232876712329"/>
    <n v="40.405479452054792"/>
    <x v="1"/>
  </r>
  <r>
    <x v="9"/>
    <x v="0"/>
    <x v="0"/>
    <n v="4"/>
    <d v="2023-06-26T00:00:00"/>
    <d v="2023-02-20T00:00:00"/>
    <n v="1.0520547945205478"/>
    <n v="12.624657534246573"/>
    <x v="1"/>
  </r>
  <r>
    <x v="10"/>
    <x v="0"/>
    <x v="0"/>
    <n v="10"/>
    <d v="2023-06-26T00:00:00"/>
    <d v="2003-07-04T00:00:00"/>
    <n v="20.698630136986303"/>
    <n v="248.38356164383563"/>
    <x v="1"/>
  </r>
  <r>
    <x v="11"/>
    <x v="1"/>
    <x v="1"/>
    <n v="10"/>
    <d v="2023-06-26T00:00:00"/>
    <d v="2010-10-06T00:00:00"/>
    <n v="13.435616438356165"/>
    <n v="161.22739726027399"/>
    <x v="1"/>
  </r>
  <r>
    <x v="12"/>
    <x v="3"/>
    <x v="3"/>
    <n v="8"/>
    <d v="2023-06-26T00:00:00"/>
    <d v="2013-01-15T00:00:00"/>
    <n v="11.156164383561643"/>
    <n v="133.87397260273971"/>
    <x v="1"/>
  </r>
  <r>
    <x v="13"/>
    <x v="2"/>
    <x v="4"/>
    <n v="8"/>
    <d v="2023-06-26T00:00:00"/>
    <d v="2007-01-10T00:00:00"/>
    <n v="17.175342465753424"/>
    <n v="206.10410958904109"/>
    <x v="1"/>
  </r>
  <r>
    <x v="14"/>
    <x v="1"/>
    <x v="1"/>
    <n v="9"/>
    <d v="2023-06-26T00:00:00"/>
    <d v="2015-05-21T00:00:00"/>
    <n v="8.8109589041095884"/>
    <n v="105.73150684931505"/>
    <x v="1"/>
  </r>
  <r>
    <x v="15"/>
    <x v="1"/>
    <x v="1"/>
    <n v="10"/>
    <d v="2023-06-26T00:00:00"/>
    <d v="2023-03-04T00:00:00"/>
    <n v="1.0191780821917809"/>
    <n v="12.230136986301371"/>
    <x v="1"/>
  </r>
  <r>
    <x v="16"/>
    <x v="3"/>
    <x v="3"/>
    <n v="9"/>
    <d v="2023-06-26T00:00:00"/>
    <d v="2020-11-17T00:00:00"/>
    <n v="3.3123287671232875"/>
    <n v="39.747945205479454"/>
    <x v="1"/>
  </r>
  <r>
    <x v="17"/>
    <x v="2"/>
    <x v="4"/>
    <n v="8"/>
    <d v="2023-06-26T00:00:00"/>
    <d v="2001-10-01T00:00:00"/>
    <n v="22.454794520547946"/>
    <n v="269.45753424657534"/>
    <x v="1"/>
  </r>
  <r>
    <x v="18"/>
    <x v="0"/>
    <x v="0"/>
    <n v="10"/>
    <d v="2023-06-26T00:00:00"/>
    <d v="2022-10-07T00:00:00"/>
    <n v="1.4246575342465753"/>
    <n v="17.095890410958901"/>
    <x v="1"/>
  </r>
  <r>
    <x v="19"/>
    <x v="1"/>
    <x v="1"/>
    <n v="10"/>
    <d v="2023-06-26T00:00:00"/>
    <d v="2008-02-12T00:00:00"/>
    <n v="16.084931506849315"/>
    <n v="193.01917808219179"/>
    <x v="1"/>
  </r>
  <r>
    <x v="20"/>
    <x v="2"/>
    <x v="2"/>
    <n v="8"/>
    <d v="2023-06-26T00:00:00"/>
    <d v="2019-01-30T00:00:00"/>
    <n v="5.1123287671232873"/>
    <n v="61.347945205479448"/>
    <x v="1"/>
  </r>
  <r>
    <x v="21"/>
    <x v="3"/>
    <x v="3"/>
    <n v="8"/>
    <d v="2023-06-26T00:00:00"/>
    <d v="2023-02-08T00:00:00"/>
    <n v="1.0849315068493151"/>
    <n v="13.019178082191781"/>
    <x v="1"/>
  </r>
  <r>
    <x v="22"/>
    <x v="1"/>
    <x v="1"/>
    <n v="9"/>
    <d v="2023-06-26T00:00:00"/>
    <d v="2005-08-17T00:00:00"/>
    <n v="18.575342465753426"/>
    <n v="222.90410958904113"/>
    <x v="1"/>
  </r>
  <r>
    <x v="23"/>
    <x v="1"/>
    <x v="1"/>
    <n v="8"/>
    <d v="2023-06-26T00:00:00"/>
    <d v="2021-08-12T00:00:00"/>
    <n v="2.5780821917808221"/>
    <n v="30.936986301369863"/>
    <x v="1"/>
  </r>
  <r>
    <x v="24"/>
    <x v="2"/>
    <x v="2"/>
    <n v="8"/>
    <d v="2023-06-26T00:00:00"/>
    <d v="2023-02-04T00:00:00"/>
    <n v="1.095890410958904"/>
    <n v="13.150684931506849"/>
    <x v="1"/>
  </r>
  <r>
    <x v="25"/>
    <x v="3"/>
    <x v="3"/>
    <n v="10"/>
    <d v="2023-06-26T00:00:00"/>
    <d v="2012-07-04T00:00:00"/>
    <n v="11.69041095890411"/>
    <n v="140.28493150684932"/>
    <x v="1"/>
  </r>
  <r>
    <x v="0"/>
    <x v="0"/>
    <x v="0"/>
    <n v="9"/>
    <d v="2023-06-27T00:00:00"/>
    <d v="2023-04-16T00:00:00"/>
    <n v="0.90136986301369859"/>
    <n v="10.816438356164383"/>
    <x v="0"/>
  </r>
  <r>
    <x v="1"/>
    <x v="1"/>
    <x v="1"/>
    <n v="10"/>
    <d v="2023-06-27T00:00:00"/>
    <d v="2023-02-22T00:00:00"/>
    <n v="1.0465753424657533"/>
    <n v="12.55890410958904"/>
    <x v="1"/>
  </r>
  <r>
    <x v="2"/>
    <x v="2"/>
    <x v="2"/>
    <n v="10"/>
    <d v="2023-06-27T00:00:00"/>
    <d v="2021-08-11T00:00:00"/>
    <n v="2.580821917808219"/>
    <n v="30.969863013698628"/>
    <x v="1"/>
  </r>
  <r>
    <x v="3"/>
    <x v="3"/>
    <x v="3"/>
    <n v="9"/>
    <d v="2023-06-27T00:00:00"/>
    <d v="2014-11-21T00:00:00"/>
    <n v="9.3068493150684937"/>
    <n v="111.68219178082192"/>
    <x v="1"/>
  </r>
  <r>
    <x v="4"/>
    <x v="2"/>
    <x v="4"/>
    <n v="8"/>
    <d v="2023-06-27T00:00:00"/>
    <d v="2008-10-11T00:00:00"/>
    <n v="15.421917808219177"/>
    <n v="185.06301369863013"/>
    <x v="1"/>
  </r>
  <r>
    <x v="5"/>
    <x v="0"/>
    <x v="0"/>
    <n v="10"/>
    <d v="2023-06-27T00:00:00"/>
    <d v="2023-01-30T00:00:00"/>
    <n v="1.1095890410958904"/>
    <n v="13.315068493150685"/>
    <x v="1"/>
  </r>
  <r>
    <x v="6"/>
    <x v="1"/>
    <x v="1"/>
    <n v="9"/>
    <d v="2023-06-27T00:00:00"/>
    <d v="2015-06-06T00:00:00"/>
    <n v="8.7671232876712324"/>
    <n v="105.20547945205479"/>
    <x v="1"/>
  </r>
  <r>
    <x v="7"/>
    <x v="2"/>
    <x v="2"/>
    <n v="8"/>
    <d v="2023-06-27T00:00:00"/>
    <d v="2003-06-12T00:00:00"/>
    <n v="20.758904109589039"/>
    <n v="249.10684931506847"/>
    <x v="1"/>
  </r>
  <r>
    <x v="8"/>
    <x v="3"/>
    <x v="3"/>
    <n v="10"/>
    <d v="2023-06-27T00:00:00"/>
    <d v="2020-10-28T00:00:00"/>
    <n v="3.3671232876712329"/>
    <n v="40.405479452054792"/>
    <x v="1"/>
  </r>
  <r>
    <x v="9"/>
    <x v="0"/>
    <x v="0"/>
    <n v="5"/>
    <d v="2023-06-27T00:00:00"/>
    <d v="2023-02-20T00:00:00"/>
    <n v="1.0520547945205478"/>
    <n v="12.624657534246573"/>
    <x v="1"/>
  </r>
  <r>
    <x v="10"/>
    <x v="0"/>
    <x v="0"/>
    <n v="10"/>
    <d v="2023-06-27T00:00:00"/>
    <d v="2003-07-04T00:00:00"/>
    <n v="20.698630136986303"/>
    <n v="248.38356164383563"/>
    <x v="1"/>
  </r>
  <r>
    <x v="11"/>
    <x v="1"/>
    <x v="1"/>
    <n v="9"/>
    <d v="2023-06-27T00:00:00"/>
    <d v="2010-10-06T00:00:00"/>
    <n v="13.435616438356165"/>
    <n v="161.22739726027399"/>
    <x v="1"/>
  </r>
  <r>
    <x v="12"/>
    <x v="3"/>
    <x v="3"/>
    <n v="10"/>
    <d v="2023-06-27T00:00:00"/>
    <d v="2013-01-15T00:00:00"/>
    <n v="11.156164383561643"/>
    <n v="133.87397260273971"/>
    <x v="1"/>
  </r>
  <r>
    <x v="13"/>
    <x v="2"/>
    <x v="4"/>
    <n v="8"/>
    <d v="2023-06-27T00:00:00"/>
    <d v="2007-01-10T00:00:00"/>
    <n v="17.175342465753424"/>
    <n v="206.10410958904109"/>
    <x v="1"/>
  </r>
  <r>
    <x v="14"/>
    <x v="1"/>
    <x v="1"/>
    <n v="9"/>
    <d v="2023-06-27T00:00:00"/>
    <d v="2015-05-21T00:00:00"/>
    <n v="8.8109589041095884"/>
    <n v="105.73150684931505"/>
    <x v="1"/>
  </r>
  <r>
    <x v="15"/>
    <x v="1"/>
    <x v="1"/>
    <n v="8"/>
    <d v="2023-06-27T00:00:00"/>
    <d v="2023-03-04T00:00:00"/>
    <n v="1.0191780821917809"/>
    <n v="12.230136986301371"/>
    <x v="1"/>
  </r>
  <r>
    <x v="16"/>
    <x v="3"/>
    <x v="3"/>
    <n v="9"/>
    <d v="2023-06-27T00:00:00"/>
    <d v="2020-11-17T00:00:00"/>
    <n v="3.3123287671232875"/>
    <n v="39.747945205479454"/>
    <x v="1"/>
  </r>
  <r>
    <x v="17"/>
    <x v="2"/>
    <x v="4"/>
    <n v="10"/>
    <d v="2023-06-27T00:00:00"/>
    <d v="2001-10-01T00:00:00"/>
    <n v="22.454794520547946"/>
    <n v="269.45753424657534"/>
    <x v="1"/>
  </r>
  <r>
    <x v="18"/>
    <x v="0"/>
    <x v="0"/>
    <n v="8"/>
    <d v="2023-06-27T00:00:00"/>
    <d v="2022-10-07T00:00:00"/>
    <n v="1.4246575342465753"/>
    <n v="17.095890410958901"/>
    <x v="1"/>
  </r>
  <r>
    <x v="19"/>
    <x v="1"/>
    <x v="1"/>
    <n v="9"/>
    <d v="2023-06-27T00:00:00"/>
    <d v="2008-02-12T00:00:00"/>
    <n v="16.084931506849315"/>
    <n v="193.01917808219179"/>
    <x v="1"/>
  </r>
  <r>
    <x v="20"/>
    <x v="2"/>
    <x v="2"/>
    <n v="9"/>
    <d v="2023-06-27T00:00:00"/>
    <d v="2019-01-30T00:00:00"/>
    <n v="5.1123287671232873"/>
    <n v="61.347945205479448"/>
    <x v="1"/>
  </r>
  <r>
    <x v="21"/>
    <x v="3"/>
    <x v="3"/>
    <n v="8"/>
    <d v="2023-06-27T00:00:00"/>
    <d v="2023-02-08T00:00:00"/>
    <n v="1.0849315068493151"/>
    <n v="13.019178082191781"/>
    <x v="1"/>
  </r>
  <r>
    <x v="22"/>
    <x v="1"/>
    <x v="1"/>
    <n v="9"/>
    <d v="2023-06-27T00:00:00"/>
    <d v="2005-08-17T00:00:00"/>
    <n v="18.575342465753426"/>
    <n v="222.90410958904113"/>
    <x v="1"/>
  </r>
  <r>
    <x v="23"/>
    <x v="1"/>
    <x v="1"/>
    <n v="8"/>
    <d v="2023-06-27T00:00:00"/>
    <d v="2021-08-12T00:00:00"/>
    <n v="2.5780821917808221"/>
    <n v="30.936986301369863"/>
    <x v="1"/>
  </r>
  <r>
    <x v="24"/>
    <x v="2"/>
    <x v="2"/>
    <n v="10"/>
    <d v="2023-06-27T00:00:00"/>
    <d v="2023-02-04T00:00:00"/>
    <n v="1.095890410958904"/>
    <n v="13.150684931506849"/>
    <x v="1"/>
  </r>
  <r>
    <x v="25"/>
    <x v="3"/>
    <x v="3"/>
    <n v="10"/>
    <d v="2023-06-27T00:00:00"/>
    <d v="2012-07-04T00:00:00"/>
    <n v="11.69041095890411"/>
    <n v="140.28493150684932"/>
    <x v="1"/>
  </r>
  <r>
    <x v="0"/>
    <x v="0"/>
    <x v="0"/>
    <n v="9"/>
    <d v="2023-06-28T00:00:00"/>
    <d v="2023-04-16T00:00:00"/>
    <n v="0.90136986301369859"/>
    <n v="10.816438356164383"/>
    <x v="0"/>
  </r>
  <r>
    <x v="1"/>
    <x v="1"/>
    <x v="1"/>
    <n v="10"/>
    <d v="2023-06-28T00:00:00"/>
    <d v="2023-02-22T00:00:00"/>
    <n v="1.0465753424657533"/>
    <n v="12.55890410958904"/>
    <x v="1"/>
  </r>
  <r>
    <x v="2"/>
    <x v="2"/>
    <x v="2"/>
    <n v="9"/>
    <d v="2023-06-28T00:00:00"/>
    <d v="2021-08-11T00:00:00"/>
    <n v="2.580821917808219"/>
    <n v="30.969863013698628"/>
    <x v="1"/>
  </r>
  <r>
    <x v="3"/>
    <x v="3"/>
    <x v="3"/>
    <n v="9"/>
    <d v="2023-06-28T00:00:00"/>
    <d v="2014-11-21T00:00:00"/>
    <n v="9.3068493150684937"/>
    <n v="111.68219178082192"/>
    <x v="1"/>
  </r>
  <r>
    <x v="4"/>
    <x v="2"/>
    <x v="4"/>
    <n v="8"/>
    <d v="2023-06-28T00:00:00"/>
    <d v="2008-10-11T00:00:00"/>
    <n v="15.421917808219177"/>
    <n v="185.06301369863013"/>
    <x v="1"/>
  </r>
  <r>
    <x v="5"/>
    <x v="0"/>
    <x v="0"/>
    <n v="10"/>
    <d v="2023-06-28T00:00:00"/>
    <d v="2023-01-30T00:00:00"/>
    <n v="1.1095890410958904"/>
    <n v="13.315068493150685"/>
    <x v="1"/>
  </r>
  <r>
    <x v="6"/>
    <x v="1"/>
    <x v="1"/>
    <n v="10"/>
    <d v="2023-06-28T00:00:00"/>
    <d v="2015-06-06T00:00:00"/>
    <n v="8.7671232876712324"/>
    <n v="105.20547945205479"/>
    <x v="1"/>
  </r>
  <r>
    <x v="7"/>
    <x v="2"/>
    <x v="2"/>
    <n v="9"/>
    <d v="2023-06-28T00:00:00"/>
    <d v="2003-06-12T00:00:00"/>
    <n v="20.758904109589039"/>
    <n v="249.10684931506847"/>
    <x v="1"/>
  </r>
  <r>
    <x v="8"/>
    <x v="3"/>
    <x v="3"/>
    <n v="9"/>
    <d v="2023-06-28T00:00:00"/>
    <d v="2020-10-28T00:00:00"/>
    <n v="3.3671232876712329"/>
    <n v="40.405479452054792"/>
    <x v="1"/>
  </r>
  <r>
    <x v="9"/>
    <x v="0"/>
    <x v="0"/>
    <n v="5"/>
    <d v="2023-06-28T00:00:00"/>
    <d v="2023-02-20T00:00:00"/>
    <n v="1.0520547945205478"/>
    <n v="12.624657534246573"/>
    <x v="1"/>
  </r>
  <r>
    <x v="10"/>
    <x v="0"/>
    <x v="0"/>
    <n v="9"/>
    <d v="2023-06-28T00:00:00"/>
    <d v="2003-07-04T00:00:00"/>
    <n v="20.698630136986303"/>
    <n v="248.38356164383563"/>
    <x v="1"/>
  </r>
  <r>
    <x v="11"/>
    <x v="1"/>
    <x v="1"/>
    <n v="8"/>
    <d v="2023-06-28T00:00:00"/>
    <d v="2010-10-06T00:00:00"/>
    <n v="13.435616438356165"/>
    <n v="161.22739726027399"/>
    <x v="1"/>
  </r>
  <r>
    <x v="12"/>
    <x v="3"/>
    <x v="3"/>
    <n v="9"/>
    <d v="2023-06-28T00:00:00"/>
    <d v="2013-01-15T00:00:00"/>
    <n v="11.156164383561643"/>
    <n v="133.87397260273971"/>
    <x v="1"/>
  </r>
  <r>
    <x v="13"/>
    <x v="2"/>
    <x v="4"/>
    <n v="10"/>
    <d v="2023-06-28T00:00:00"/>
    <d v="2007-01-10T00:00:00"/>
    <n v="17.175342465753424"/>
    <n v="206.10410958904109"/>
    <x v="1"/>
  </r>
  <r>
    <x v="14"/>
    <x v="1"/>
    <x v="1"/>
    <n v="10"/>
    <d v="2023-06-28T00:00:00"/>
    <d v="2015-05-21T00:00:00"/>
    <n v="8.8109589041095884"/>
    <n v="105.73150684931505"/>
    <x v="1"/>
  </r>
  <r>
    <x v="15"/>
    <x v="1"/>
    <x v="1"/>
    <n v="8"/>
    <d v="2023-06-28T00:00:00"/>
    <d v="2023-03-04T00:00:00"/>
    <n v="1.0191780821917809"/>
    <n v="12.230136986301371"/>
    <x v="1"/>
  </r>
  <r>
    <x v="16"/>
    <x v="3"/>
    <x v="3"/>
    <n v="9"/>
    <d v="2023-06-28T00:00:00"/>
    <d v="2020-11-17T00:00:00"/>
    <n v="3.3123287671232875"/>
    <n v="39.747945205479454"/>
    <x v="1"/>
  </r>
  <r>
    <x v="17"/>
    <x v="2"/>
    <x v="4"/>
    <n v="8"/>
    <d v="2023-06-28T00:00:00"/>
    <d v="2001-10-01T00:00:00"/>
    <n v="22.454794520547946"/>
    <n v="269.45753424657534"/>
    <x v="1"/>
  </r>
  <r>
    <x v="18"/>
    <x v="0"/>
    <x v="0"/>
    <n v="9"/>
    <d v="2023-06-28T00:00:00"/>
    <d v="2022-10-07T00:00:00"/>
    <n v="1.4246575342465753"/>
    <n v="17.095890410958901"/>
    <x v="1"/>
  </r>
  <r>
    <x v="19"/>
    <x v="1"/>
    <x v="1"/>
    <n v="8"/>
    <d v="2023-06-28T00:00:00"/>
    <d v="2008-02-12T00:00:00"/>
    <n v="16.084931506849315"/>
    <n v="193.01917808219179"/>
    <x v="1"/>
  </r>
  <r>
    <x v="20"/>
    <x v="2"/>
    <x v="2"/>
    <n v="10"/>
    <d v="2023-06-28T00:00:00"/>
    <d v="2019-01-30T00:00:00"/>
    <n v="5.1123287671232873"/>
    <n v="61.347945205479448"/>
    <x v="1"/>
  </r>
  <r>
    <x v="21"/>
    <x v="3"/>
    <x v="3"/>
    <n v="10"/>
    <d v="2023-06-28T00:00:00"/>
    <d v="2023-02-08T00:00:00"/>
    <n v="1.0849315068493151"/>
    <n v="13.019178082191781"/>
    <x v="1"/>
  </r>
  <r>
    <x v="22"/>
    <x v="1"/>
    <x v="1"/>
    <n v="10"/>
    <d v="2023-06-28T00:00:00"/>
    <d v="2005-08-17T00:00:00"/>
    <n v="18.575342465753426"/>
    <n v="222.90410958904113"/>
    <x v="1"/>
  </r>
  <r>
    <x v="23"/>
    <x v="1"/>
    <x v="1"/>
    <n v="8"/>
    <d v="2023-06-28T00:00:00"/>
    <d v="2021-08-12T00:00:00"/>
    <n v="2.5780821917808221"/>
    <n v="30.936986301369863"/>
    <x v="1"/>
  </r>
  <r>
    <x v="24"/>
    <x v="2"/>
    <x v="2"/>
    <n v="10"/>
    <d v="2023-06-28T00:00:00"/>
    <d v="2023-02-04T00:00:00"/>
    <n v="1.095890410958904"/>
    <n v="13.150684931506849"/>
    <x v="1"/>
  </r>
  <r>
    <x v="25"/>
    <x v="3"/>
    <x v="3"/>
    <n v="10"/>
    <d v="2023-06-28T00:00:00"/>
    <d v="2012-07-04T00:00:00"/>
    <n v="11.69041095890411"/>
    <n v="140.28493150684932"/>
    <x v="1"/>
  </r>
  <r>
    <x v="0"/>
    <x v="0"/>
    <x v="0"/>
    <n v="9"/>
    <d v="2023-06-29T00:00:00"/>
    <d v="2023-04-16T00:00:00"/>
    <n v="0.90136986301369859"/>
    <n v="10.816438356164383"/>
    <x v="0"/>
  </r>
  <r>
    <x v="1"/>
    <x v="1"/>
    <x v="1"/>
    <n v="9"/>
    <d v="2023-06-29T00:00:00"/>
    <d v="2023-02-22T00:00:00"/>
    <n v="1.0465753424657533"/>
    <n v="12.55890410958904"/>
    <x v="1"/>
  </r>
  <r>
    <x v="2"/>
    <x v="2"/>
    <x v="2"/>
    <n v="10"/>
    <d v="2023-06-29T00:00:00"/>
    <d v="2021-08-11T00:00:00"/>
    <n v="2.580821917808219"/>
    <n v="30.969863013698628"/>
    <x v="1"/>
  </r>
  <r>
    <x v="3"/>
    <x v="3"/>
    <x v="3"/>
    <n v="10"/>
    <d v="2023-06-29T00:00:00"/>
    <d v="2014-11-21T00:00:00"/>
    <n v="9.3068493150684937"/>
    <n v="111.68219178082192"/>
    <x v="1"/>
  </r>
  <r>
    <x v="4"/>
    <x v="2"/>
    <x v="4"/>
    <n v="10"/>
    <d v="2023-06-29T00:00:00"/>
    <d v="2008-10-11T00:00:00"/>
    <n v="15.421917808219177"/>
    <n v="185.06301369863013"/>
    <x v="1"/>
  </r>
  <r>
    <x v="5"/>
    <x v="0"/>
    <x v="0"/>
    <n v="9"/>
    <d v="2023-06-29T00:00:00"/>
    <d v="2023-01-30T00:00:00"/>
    <n v="1.1095890410958904"/>
    <n v="13.315068493150685"/>
    <x v="1"/>
  </r>
  <r>
    <x v="6"/>
    <x v="1"/>
    <x v="1"/>
    <n v="10"/>
    <d v="2023-06-29T00:00:00"/>
    <d v="2015-06-06T00:00:00"/>
    <n v="8.7671232876712324"/>
    <n v="105.20547945205479"/>
    <x v="1"/>
  </r>
  <r>
    <x v="7"/>
    <x v="2"/>
    <x v="2"/>
    <n v="10"/>
    <d v="2023-06-29T00:00:00"/>
    <d v="2003-06-12T00:00:00"/>
    <n v="20.758904109589039"/>
    <n v="249.10684931506847"/>
    <x v="1"/>
  </r>
  <r>
    <x v="8"/>
    <x v="3"/>
    <x v="3"/>
    <n v="9"/>
    <d v="2023-06-29T00:00:00"/>
    <d v="2020-10-28T00:00:00"/>
    <n v="3.3671232876712329"/>
    <n v="40.405479452054792"/>
    <x v="1"/>
  </r>
  <r>
    <x v="9"/>
    <x v="0"/>
    <x v="0"/>
    <n v="3"/>
    <d v="2023-06-29T00:00:00"/>
    <d v="2023-02-20T00:00:00"/>
    <n v="1.0520547945205478"/>
    <n v="12.624657534246573"/>
    <x v="1"/>
  </r>
  <r>
    <x v="10"/>
    <x v="0"/>
    <x v="0"/>
    <n v="10"/>
    <d v="2023-06-29T00:00:00"/>
    <d v="2003-07-04T00:00:00"/>
    <n v="20.698630136986303"/>
    <n v="248.38356164383563"/>
    <x v="1"/>
  </r>
  <r>
    <x v="11"/>
    <x v="1"/>
    <x v="1"/>
    <n v="9"/>
    <d v="2023-06-29T00:00:00"/>
    <d v="2010-10-06T00:00:00"/>
    <n v="13.435616438356165"/>
    <n v="161.22739726027399"/>
    <x v="1"/>
  </r>
  <r>
    <x v="12"/>
    <x v="3"/>
    <x v="3"/>
    <n v="9"/>
    <d v="2023-06-29T00:00:00"/>
    <d v="2013-01-15T00:00:00"/>
    <n v="11.156164383561643"/>
    <n v="133.87397260273971"/>
    <x v="1"/>
  </r>
  <r>
    <x v="13"/>
    <x v="2"/>
    <x v="4"/>
    <n v="10"/>
    <d v="2023-06-29T00:00:00"/>
    <d v="2007-01-10T00:00:00"/>
    <n v="17.175342465753424"/>
    <n v="206.10410958904109"/>
    <x v="1"/>
  </r>
  <r>
    <x v="14"/>
    <x v="1"/>
    <x v="1"/>
    <n v="10"/>
    <d v="2023-06-29T00:00:00"/>
    <d v="2015-05-21T00:00:00"/>
    <n v="8.8109589041095884"/>
    <n v="105.73150684931505"/>
    <x v="1"/>
  </r>
  <r>
    <x v="15"/>
    <x v="1"/>
    <x v="1"/>
    <n v="10"/>
    <d v="2023-06-29T00:00:00"/>
    <d v="2023-03-04T00:00:00"/>
    <n v="1.0191780821917809"/>
    <n v="12.230136986301371"/>
    <x v="1"/>
  </r>
  <r>
    <x v="16"/>
    <x v="3"/>
    <x v="3"/>
    <n v="9"/>
    <d v="2023-06-29T00:00:00"/>
    <d v="2020-11-17T00:00:00"/>
    <n v="3.3123287671232875"/>
    <n v="39.747945205479454"/>
    <x v="1"/>
  </r>
  <r>
    <x v="17"/>
    <x v="2"/>
    <x v="4"/>
    <n v="9"/>
    <d v="2023-06-29T00:00:00"/>
    <d v="2001-10-01T00:00:00"/>
    <n v="22.454794520547946"/>
    <n v="269.45753424657534"/>
    <x v="1"/>
  </r>
  <r>
    <x v="18"/>
    <x v="0"/>
    <x v="0"/>
    <n v="10"/>
    <d v="2023-06-29T00:00:00"/>
    <d v="2022-10-07T00:00:00"/>
    <n v="1.4246575342465753"/>
    <n v="17.095890410958901"/>
    <x v="1"/>
  </r>
  <r>
    <x v="19"/>
    <x v="1"/>
    <x v="1"/>
    <n v="9"/>
    <d v="2023-06-29T00:00:00"/>
    <d v="2008-02-12T00:00:00"/>
    <n v="16.084931506849315"/>
    <n v="193.01917808219179"/>
    <x v="1"/>
  </r>
  <r>
    <x v="20"/>
    <x v="2"/>
    <x v="2"/>
    <n v="10"/>
    <d v="2023-06-29T00:00:00"/>
    <d v="2019-01-30T00:00:00"/>
    <n v="5.1123287671232873"/>
    <n v="61.347945205479448"/>
    <x v="1"/>
  </r>
  <r>
    <x v="21"/>
    <x v="3"/>
    <x v="3"/>
    <n v="9"/>
    <d v="2023-06-29T00:00:00"/>
    <d v="2023-02-08T00:00:00"/>
    <n v="1.0849315068493151"/>
    <n v="13.019178082191781"/>
    <x v="1"/>
  </r>
  <r>
    <x v="22"/>
    <x v="1"/>
    <x v="1"/>
    <n v="10"/>
    <d v="2023-06-29T00:00:00"/>
    <d v="2005-08-17T00:00:00"/>
    <n v="18.575342465753426"/>
    <n v="222.90410958904113"/>
    <x v="1"/>
  </r>
  <r>
    <x v="23"/>
    <x v="1"/>
    <x v="1"/>
    <n v="10"/>
    <d v="2023-06-29T00:00:00"/>
    <d v="2021-08-12T00:00:00"/>
    <n v="2.5780821917808221"/>
    <n v="30.936986301369863"/>
    <x v="1"/>
  </r>
  <r>
    <x v="24"/>
    <x v="2"/>
    <x v="2"/>
    <n v="10"/>
    <d v="2023-06-29T00:00:00"/>
    <d v="2023-02-04T00:00:00"/>
    <n v="1.095890410958904"/>
    <n v="13.150684931506849"/>
    <x v="1"/>
  </r>
  <r>
    <x v="25"/>
    <x v="3"/>
    <x v="3"/>
    <n v="10"/>
    <d v="2023-06-29T00:00:00"/>
    <d v="2012-07-04T00:00:00"/>
    <n v="11.69041095890411"/>
    <n v="140.28493150684932"/>
    <x v="1"/>
  </r>
  <r>
    <x v="0"/>
    <x v="0"/>
    <x v="0"/>
    <n v="10"/>
    <d v="2023-06-30T00:00:00"/>
    <d v="2023-04-16T00:00:00"/>
    <n v="0.90136986301369859"/>
    <n v="10.816438356164383"/>
    <x v="0"/>
  </r>
  <r>
    <x v="1"/>
    <x v="1"/>
    <x v="1"/>
    <n v="9"/>
    <d v="2023-06-30T00:00:00"/>
    <d v="2023-02-22T00:00:00"/>
    <n v="1.0465753424657533"/>
    <n v="12.55890410958904"/>
    <x v="1"/>
  </r>
  <r>
    <x v="2"/>
    <x v="2"/>
    <x v="2"/>
    <n v="10"/>
    <d v="2023-06-30T00:00:00"/>
    <d v="2021-08-11T00:00:00"/>
    <n v="2.580821917808219"/>
    <n v="30.969863013698628"/>
    <x v="1"/>
  </r>
  <r>
    <x v="3"/>
    <x v="3"/>
    <x v="3"/>
    <n v="9"/>
    <d v="2023-06-30T00:00:00"/>
    <d v="2014-11-21T00:00:00"/>
    <n v="9.3068493150684937"/>
    <n v="111.68219178082192"/>
    <x v="1"/>
  </r>
  <r>
    <x v="4"/>
    <x v="2"/>
    <x v="4"/>
    <n v="9"/>
    <d v="2023-06-30T00:00:00"/>
    <d v="2008-10-11T00:00:00"/>
    <n v="15.421917808219177"/>
    <n v="185.06301369863013"/>
    <x v="1"/>
  </r>
  <r>
    <x v="5"/>
    <x v="0"/>
    <x v="0"/>
    <n v="9"/>
    <d v="2023-06-30T00:00:00"/>
    <d v="2023-01-30T00:00:00"/>
    <n v="1.1095890410958904"/>
    <n v="13.315068493150685"/>
    <x v="1"/>
  </r>
  <r>
    <x v="6"/>
    <x v="1"/>
    <x v="1"/>
    <n v="8"/>
    <d v="2023-06-30T00:00:00"/>
    <d v="2015-06-06T00:00:00"/>
    <n v="8.7671232876712324"/>
    <n v="105.20547945205479"/>
    <x v="1"/>
  </r>
  <r>
    <x v="7"/>
    <x v="2"/>
    <x v="2"/>
    <n v="9"/>
    <d v="2023-06-30T00:00:00"/>
    <d v="2003-06-12T00:00:00"/>
    <n v="20.758904109589039"/>
    <n v="249.10684931506847"/>
    <x v="1"/>
  </r>
  <r>
    <x v="8"/>
    <x v="3"/>
    <x v="3"/>
    <n v="9"/>
    <d v="2023-06-30T00:00:00"/>
    <d v="2020-10-28T00:00:00"/>
    <n v="3.3671232876712329"/>
    <n v="40.405479452054792"/>
    <x v="1"/>
  </r>
  <r>
    <x v="9"/>
    <x v="0"/>
    <x v="0"/>
    <n v="7"/>
    <d v="2023-06-30T00:00:00"/>
    <d v="2023-02-20T00:00:00"/>
    <n v="1.0520547945205478"/>
    <n v="12.624657534246573"/>
    <x v="1"/>
  </r>
  <r>
    <x v="10"/>
    <x v="0"/>
    <x v="0"/>
    <n v="8"/>
    <d v="2023-06-30T00:00:00"/>
    <d v="2003-07-04T00:00:00"/>
    <n v="20.698630136986303"/>
    <n v="248.38356164383563"/>
    <x v="1"/>
  </r>
  <r>
    <x v="11"/>
    <x v="1"/>
    <x v="1"/>
    <n v="7"/>
    <d v="2023-06-30T00:00:00"/>
    <d v="2010-10-06T00:00:00"/>
    <n v="13.435616438356165"/>
    <n v="161.22739726027399"/>
    <x v="1"/>
  </r>
  <r>
    <x v="12"/>
    <x v="3"/>
    <x v="3"/>
    <n v="9"/>
    <d v="2023-06-30T00:00:00"/>
    <d v="2013-01-15T00:00:00"/>
    <n v="11.156164383561643"/>
    <n v="133.87397260273971"/>
    <x v="1"/>
  </r>
  <r>
    <x v="13"/>
    <x v="2"/>
    <x v="4"/>
    <n v="9"/>
    <d v="2023-06-30T00:00:00"/>
    <d v="2007-01-10T00:00:00"/>
    <n v="17.175342465753424"/>
    <n v="206.10410958904109"/>
    <x v="1"/>
  </r>
  <r>
    <x v="14"/>
    <x v="1"/>
    <x v="1"/>
    <n v="10"/>
    <d v="2023-06-30T00:00:00"/>
    <d v="2015-05-21T00:00:00"/>
    <n v="8.8109589041095884"/>
    <n v="105.73150684931505"/>
    <x v="1"/>
  </r>
  <r>
    <x v="15"/>
    <x v="1"/>
    <x v="1"/>
    <n v="10"/>
    <d v="2023-06-30T00:00:00"/>
    <d v="2023-03-04T00:00:00"/>
    <n v="1.0191780821917809"/>
    <n v="12.230136986301371"/>
    <x v="1"/>
  </r>
  <r>
    <x v="16"/>
    <x v="3"/>
    <x v="3"/>
    <n v="7"/>
    <d v="2023-06-30T00:00:00"/>
    <d v="2020-11-17T00:00:00"/>
    <n v="3.3123287671232875"/>
    <n v="39.747945205479454"/>
    <x v="1"/>
  </r>
  <r>
    <x v="17"/>
    <x v="2"/>
    <x v="4"/>
    <n v="8"/>
    <d v="2023-06-30T00:00:00"/>
    <d v="2001-10-01T00:00:00"/>
    <n v="22.454794520547946"/>
    <n v="269.45753424657534"/>
    <x v="1"/>
  </r>
  <r>
    <x v="18"/>
    <x v="0"/>
    <x v="0"/>
    <n v="9"/>
    <d v="2023-06-30T00:00:00"/>
    <d v="2022-10-07T00:00:00"/>
    <n v="1.4246575342465753"/>
    <n v="17.095890410958901"/>
    <x v="1"/>
  </r>
  <r>
    <x v="19"/>
    <x v="1"/>
    <x v="1"/>
    <n v="7"/>
    <d v="2023-06-30T00:00:00"/>
    <d v="2008-02-12T00:00:00"/>
    <n v="16.084931506849315"/>
    <n v="193.01917808219179"/>
    <x v="1"/>
  </r>
  <r>
    <x v="20"/>
    <x v="2"/>
    <x v="2"/>
    <n v="8"/>
    <d v="2023-06-30T00:00:00"/>
    <d v="2019-01-30T00:00:00"/>
    <n v="5.1123287671232873"/>
    <n v="61.347945205479448"/>
    <x v="1"/>
  </r>
  <r>
    <x v="21"/>
    <x v="3"/>
    <x v="3"/>
    <n v="7"/>
    <d v="2023-06-30T00:00:00"/>
    <d v="2023-02-08T00:00:00"/>
    <n v="1.0849315068493151"/>
    <n v="13.019178082191781"/>
    <x v="1"/>
  </r>
  <r>
    <x v="22"/>
    <x v="1"/>
    <x v="1"/>
    <n v="8"/>
    <d v="2023-06-30T00:00:00"/>
    <d v="2005-08-17T00:00:00"/>
    <n v="18.575342465753426"/>
    <n v="222.90410958904113"/>
    <x v="1"/>
  </r>
  <r>
    <x v="23"/>
    <x v="1"/>
    <x v="1"/>
    <n v="10"/>
    <d v="2023-06-30T00:00:00"/>
    <d v="2021-08-12T00:00:00"/>
    <n v="2.5780821917808221"/>
    <n v="30.936986301369863"/>
    <x v="1"/>
  </r>
  <r>
    <x v="24"/>
    <x v="2"/>
    <x v="2"/>
    <n v="10"/>
    <d v="2023-06-30T00:00:00"/>
    <d v="2023-02-04T00:00:00"/>
    <n v="1.095890410958904"/>
    <n v="13.150684931506849"/>
    <x v="1"/>
  </r>
  <r>
    <x v="25"/>
    <x v="3"/>
    <x v="3"/>
    <n v="9"/>
    <d v="2023-06-30T00:00:00"/>
    <d v="2012-07-04T00:00:00"/>
    <n v="11.69041095890411"/>
    <n v="140.28493150684932"/>
    <x v="1"/>
  </r>
  <r>
    <x v="0"/>
    <x v="0"/>
    <x v="0"/>
    <n v="10"/>
    <d v="2023-07-01T00:00:00"/>
    <d v="2023-04-16T00:00:00"/>
    <n v="0.90136986301369859"/>
    <n v="10.816438356164383"/>
    <x v="0"/>
  </r>
  <r>
    <x v="1"/>
    <x v="1"/>
    <x v="1"/>
    <n v="8"/>
    <d v="2023-07-01T00:00:00"/>
    <d v="2023-02-22T00:00:00"/>
    <n v="1.0465753424657533"/>
    <n v="12.55890410958904"/>
    <x v="1"/>
  </r>
  <r>
    <x v="2"/>
    <x v="2"/>
    <x v="2"/>
    <n v="8"/>
    <d v="2023-07-01T00:00:00"/>
    <d v="2021-08-11T00:00:00"/>
    <n v="2.580821917808219"/>
    <n v="30.969863013698628"/>
    <x v="1"/>
  </r>
  <r>
    <x v="3"/>
    <x v="3"/>
    <x v="3"/>
    <n v="8"/>
    <d v="2023-07-01T00:00:00"/>
    <d v="2014-11-21T00:00:00"/>
    <n v="9.3068493150684937"/>
    <n v="111.68219178082192"/>
    <x v="1"/>
  </r>
  <r>
    <x v="4"/>
    <x v="2"/>
    <x v="4"/>
    <n v="9"/>
    <d v="2023-07-01T00:00:00"/>
    <d v="2008-10-11T00:00:00"/>
    <n v="15.421917808219177"/>
    <n v="185.06301369863013"/>
    <x v="1"/>
  </r>
  <r>
    <x v="5"/>
    <x v="0"/>
    <x v="0"/>
    <n v="9"/>
    <d v="2023-07-01T00:00:00"/>
    <d v="2023-01-30T00:00:00"/>
    <n v="1.1095890410958904"/>
    <n v="13.315068493150685"/>
    <x v="1"/>
  </r>
  <r>
    <x v="6"/>
    <x v="1"/>
    <x v="1"/>
    <n v="10"/>
    <d v="2023-07-01T00:00:00"/>
    <d v="2015-06-06T00:00:00"/>
    <n v="8.7671232876712324"/>
    <n v="105.20547945205479"/>
    <x v="1"/>
  </r>
  <r>
    <x v="7"/>
    <x v="2"/>
    <x v="2"/>
    <n v="8"/>
    <d v="2023-07-01T00:00:00"/>
    <d v="2003-06-12T00:00:00"/>
    <n v="20.758904109589039"/>
    <n v="249.10684931506847"/>
    <x v="1"/>
  </r>
  <r>
    <x v="8"/>
    <x v="3"/>
    <x v="3"/>
    <n v="10"/>
    <d v="2023-07-01T00:00:00"/>
    <d v="2020-10-28T00:00:00"/>
    <n v="3.3671232876712329"/>
    <n v="40.405479452054792"/>
    <x v="1"/>
  </r>
  <r>
    <x v="9"/>
    <x v="0"/>
    <x v="0"/>
    <n v="8"/>
    <d v="2023-07-01T00:00:00"/>
    <d v="2023-02-20T00:00:00"/>
    <n v="1.0520547945205478"/>
    <n v="12.624657534246573"/>
    <x v="1"/>
  </r>
  <r>
    <x v="10"/>
    <x v="0"/>
    <x v="0"/>
    <n v="10"/>
    <d v="2023-07-01T00:00:00"/>
    <d v="2003-07-04T00:00:00"/>
    <n v="20.698630136986303"/>
    <n v="248.38356164383563"/>
    <x v="1"/>
  </r>
  <r>
    <x v="11"/>
    <x v="1"/>
    <x v="1"/>
    <n v="9"/>
    <d v="2023-07-01T00:00:00"/>
    <d v="2010-10-06T00:00:00"/>
    <n v="13.435616438356165"/>
    <n v="161.22739726027399"/>
    <x v="1"/>
  </r>
  <r>
    <x v="12"/>
    <x v="3"/>
    <x v="3"/>
    <n v="9"/>
    <d v="2023-07-01T00:00:00"/>
    <d v="2013-01-15T00:00:00"/>
    <n v="11.156164383561643"/>
    <n v="133.87397260273971"/>
    <x v="1"/>
  </r>
  <r>
    <x v="13"/>
    <x v="2"/>
    <x v="4"/>
    <n v="10"/>
    <d v="2023-07-01T00:00:00"/>
    <d v="2007-01-10T00:00:00"/>
    <n v="17.175342465753424"/>
    <n v="206.10410958904109"/>
    <x v="1"/>
  </r>
  <r>
    <x v="14"/>
    <x v="1"/>
    <x v="1"/>
    <n v="10"/>
    <d v="2023-07-01T00:00:00"/>
    <d v="2015-05-21T00:00:00"/>
    <n v="8.8109589041095884"/>
    <n v="105.73150684931505"/>
    <x v="1"/>
  </r>
  <r>
    <x v="15"/>
    <x v="1"/>
    <x v="1"/>
    <n v="8"/>
    <d v="2023-07-01T00:00:00"/>
    <d v="2023-03-04T00:00:00"/>
    <n v="1.0191780821917809"/>
    <n v="12.230136986301371"/>
    <x v="1"/>
  </r>
  <r>
    <x v="16"/>
    <x v="3"/>
    <x v="3"/>
    <n v="8"/>
    <d v="2023-07-01T00:00:00"/>
    <d v="2020-11-17T00:00:00"/>
    <n v="3.3123287671232875"/>
    <n v="39.747945205479454"/>
    <x v="1"/>
  </r>
  <r>
    <x v="17"/>
    <x v="2"/>
    <x v="4"/>
    <n v="10"/>
    <d v="2023-07-01T00:00:00"/>
    <d v="2001-10-01T00:00:00"/>
    <n v="22.454794520547946"/>
    <n v="269.45753424657534"/>
    <x v="1"/>
  </r>
  <r>
    <x v="18"/>
    <x v="0"/>
    <x v="0"/>
    <n v="10"/>
    <d v="2023-07-01T00:00:00"/>
    <d v="2022-10-07T00:00:00"/>
    <n v="1.4246575342465753"/>
    <n v="17.095890410958901"/>
    <x v="1"/>
  </r>
  <r>
    <x v="19"/>
    <x v="1"/>
    <x v="1"/>
    <n v="10"/>
    <d v="2023-07-01T00:00:00"/>
    <d v="2008-02-12T00:00:00"/>
    <n v="16.084931506849315"/>
    <n v="193.01917808219179"/>
    <x v="1"/>
  </r>
  <r>
    <x v="20"/>
    <x v="2"/>
    <x v="2"/>
    <n v="10"/>
    <d v="2023-07-01T00:00:00"/>
    <d v="2019-01-30T00:00:00"/>
    <n v="5.1123287671232873"/>
    <n v="61.347945205479448"/>
    <x v="1"/>
  </r>
  <r>
    <x v="21"/>
    <x v="3"/>
    <x v="3"/>
    <n v="8"/>
    <d v="2023-07-01T00:00:00"/>
    <d v="2023-02-08T00:00:00"/>
    <n v="1.0849315068493151"/>
    <n v="13.019178082191781"/>
    <x v="1"/>
  </r>
  <r>
    <x v="22"/>
    <x v="1"/>
    <x v="1"/>
    <n v="8"/>
    <d v="2023-07-01T00:00:00"/>
    <d v="2005-08-17T00:00:00"/>
    <n v="18.575342465753426"/>
    <n v="222.90410958904113"/>
    <x v="1"/>
  </r>
  <r>
    <x v="23"/>
    <x v="1"/>
    <x v="1"/>
    <n v="8"/>
    <d v="2023-07-01T00:00:00"/>
    <d v="2021-08-12T00:00:00"/>
    <n v="2.5780821917808221"/>
    <n v="30.936986301369863"/>
    <x v="1"/>
  </r>
  <r>
    <x v="24"/>
    <x v="2"/>
    <x v="2"/>
    <n v="9"/>
    <d v="2023-07-01T00:00:00"/>
    <d v="2023-02-04T00:00:00"/>
    <n v="1.095890410958904"/>
    <n v="13.150684931506849"/>
    <x v="1"/>
  </r>
  <r>
    <x v="25"/>
    <x v="3"/>
    <x v="3"/>
    <n v="9"/>
    <d v="2023-07-01T00:00:00"/>
    <d v="2012-07-04T00:00:00"/>
    <n v="11.69041095890411"/>
    <n v="140.28493150684932"/>
    <x v="1"/>
  </r>
  <r>
    <x v="0"/>
    <x v="0"/>
    <x v="0"/>
    <n v="9"/>
    <d v="2023-07-02T00:00:00"/>
    <d v="2023-04-16T00:00:00"/>
    <n v="0.90136986301369859"/>
    <n v="10.816438356164383"/>
    <x v="0"/>
  </r>
  <r>
    <x v="1"/>
    <x v="1"/>
    <x v="1"/>
    <n v="7"/>
    <d v="2023-07-02T00:00:00"/>
    <d v="2023-02-22T00:00:00"/>
    <n v="1.0465753424657533"/>
    <n v="12.55890410958904"/>
    <x v="1"/>
  </r>
  <r>
    <x v="2"/>
    <x v="2"/>
    <x v="2"/>
    <n v="7"/>
    <d v="2023-07-02T00:00:00"/>
    <d v="2021-08-11T00:00:00"/>
    <n v="2.580821917808219"/>
    <n v="30.969863013698628"/>
    <x v="1"/>
  </r>
  <r>
    <x v="3"/>
    <x v="3"/>
    <x v="3"/>
    <n v="7"/>
    <d v="2023-07-02T00:00:00"/>
    <d v="2014-11-21T00:00:00"/>
    <n v="9.3068493150684937"/>
    <n v="111.68219178082192"/>
    <x v="1"/>
  </r>
  <r>
    <x v="4"/>
    <x v="2"/>
    <x v="4"/>
    <n v="10"/>
    <d v="2023-07-02T00:00:00"/>
    <d v="2008-10-11T00:00:00"/>
    <n v="15.421917808219177"/>
    <n v="185.06301369863013"/>
    <x v="1"/>
  </r>
  <r>
    <x v="5"/>
    <x v="0"/>
    <x v="0"/>
    <n v="10"/>
    <d v="2023-07-02T00:00:00"/>
    <d v="2023-01-30T00:00:00"/>
    <n v="1.1095890410958904"/>
    <n v="13.315068493150685"/>
    <x v="1"/>
  </r>
  <r>
    <x v="6"/>
    <x v="1"/>
    <x v="1"/>
    <n v="10"/>
    <d v="2023-07-02T00:00:00"/>
    <d v="2015-06-06T00:00:00"/>
    <n v="8.7671232876712324"/>
    <n v="105.20547945205479"/>
    <x v="1"/>
  </r>
  <r>
    <x v="7"/>
    <x v="2"/>
    <x v="2"/>
    <n v="9"/>
    <d v="2023-07-02T00:00:00"/>
    <d v="2003-06-12T00:00:00"/>
    <n v="20.758904109589039"/>
    <n v="249.10684931506847"/>
    <x v="1"/>
  </r>
  <r>
    <x v="8"/>
    <x v="3"/>
    <x v="3"/>
    <n v="7"/>
    <d v="2023-07-02T00:00:00"/>
    <d v="2020-10-28T00:00:00"/>
    <n v="3.3671232876712329"/>
    <n v="40.405479452054792"/>
    <x v="1"/>
  </r>
  <r>
    <x v="9"/>
    <x v="0"/>
    <x v="0"/>
    <n v="7"/>
    <d v="2023-07-02T00:00:00"/>
    <d v="2023-02-20T00:00:00"/>
    <n v="1.0520547945205478"/>
    <n v="12.624657534246573"/>
    <x v="1"/>
  </r>
  <r>
    <x v="10"/>
    <x v="0"/>
    <x v="0"/>
    <n v="8"/>
    <d v="2023-07-02T00:00:00"/>
    <d v="2003-07-04T00:00:00"/>
    <n v="20.698630136986303"/>
    <n v="248.38356164383563"/>
    <x v="1"/>
  </r>
  <r>
    <x v="11"/>
    <x v="1"/>
    <x v="1"/>
    <n v="10"/>
    <d v="2023-07-02T00:00:00"/>
    <d v="2010-10-06T00:00:00"/>
    <n v="13.435616438356165"/>
    <n v="161.22739726027399"/>
    <x v="1"/>
  </r>
  <r>
    <x v="12"/>
    <x v="3"/>
    <x v="3"/>
    <n v="8"/>
    <d v="2023-07-02T00:00:00"/>
    <d v="2013-01-15T00:00:00"/>
    <n v="11.156164383561643"/>
    <n v="133.87397260273971"/>
    <x v="1"/>
  </r>
  <r>
    <x v="13"/>
    <x v="2"/>
    <x v="4"/>
    <n v="7"/>
    <d v="2023-07-02T00:00:00"/>
    <d v="2007-01-10T00:00:00"/>
    <n v="17.175342465753424"/>
    <n v="206.10410958904109"/>
    <x v="1"/>
  </r>
  <r>
    <x v="14"/>
    <x v="1"/>
    <x v="1"/>
    <n v="10"/>
    <d v="2023-07-02T00:00:00"/>
    <d v="2015-05-21T00:00:00"/>
    <n v="8.8109589041095884"/>
    <n v="105.73150684931505"/>
    <x v="1"/>
  </r>
  <r>
    <x v="15"/>
    <x v="1"/>
    <x v="1"/>
    <n v="8"/>
    <d v="2023-07-02T00:00:00"/>
    <d v="2023-03-04T00:00:00"/>
    <n v="1.0191780821917809"/>
    <n v="12.230136986301371"/>
    <x v="1"/>
  </r>
  <r>
    <x v="16"/>
    <x v="3"/>
    <x v="3"/>
    <n v="10"/>
    <d v="2023-07-02T00:00:00"/>
    <d v="2020-11-17T00:00:00"/>
    <n v="3.3123287671232875"/>
    <n v="39.747945205479454"/>
    <x v="1"/>
  </r>
  <r>
    <x v="17"/>
    <x v="2"/>
    <x v="4"/>
    <n v="10"/>
    <d v="2023-07-02T00:00:00"/>
    <d v="2001-10-01T00:00:00"/>
    <n v="22.454794520547946"/>
    <n v="269.45753424657534"/>
    <x v="1"/>
  </r>
  <r>
    <x v="18"/>
    <x v="0"/>
    <x v="0"/>
    <n v="8"/>
    <d v="2023-07-02T00:00:00"/>
    <d v="2022-10-07T00:00:00"/>
    <n v="1.4246575342465753"/>
    <n v="17.095890410958901"/>
    <x v="1"/>
  </r>
  <r>
    <x v="19"/>
    <x v="1"/>
    <x v="1"/>
    <n v="9"/>
    <d v="2023-07-02T00:00:00"/>
    <d v="2008-02-12T00:00:00"/>
    <n v="16.084931506849315"/>
    <n v="193.01917808219179"/>
    <x v="1"/>
  </r>
  <r>
    <x v="20"/>
    <x v="2"/>
    <x v="2"/>
    <n v="10"/>
    <d v="2023-07-02T00:00:00"/>
    <d v="2019-01-30T00:00:00"/>
    <n v="5.1123287671232873"/>
    <n v="61.347945205479448"/>
    <x v="1"/>
  </r>
  <r>
    <x v="21"/>
    <x v="3"/>
    <x v="3"/>
    <n v="9"/>
    <d v="2023-07-02T00:00:00"/>
    <d v="2023-02-08T00:00:00"/>
    <n v="1.0849315068493151"/>
    <n v="13.019178082191781"/>
    <x v="1"/>
  </r>
  <r>
    <x v="22"/>
    <x v="1"/>
    <x v="1"/>
    <n v="9"/>
    <d v="2023-07-02T00:00:00"/>
    <d v="2005-08-17T00:00:00"/>
    <n v="18.575342465753426"/>
    <n v="222.90410958904113"/>
    <x v="1"/>
  </r>
  <r>
    <x v="23"/>
    <x v="1"/>
    <x v="1"/>
    <n v="8"/>
    <d v="2023-07-02T00:00:00"/>
    <d v="2021-08-12T00:00:00"/>
    <n v="2.5780821917808221"/>
    <n v="30.936986301369863"/>
    <x v="1"/>
  </r>
  <r>
    <x v="24"/>
    <x v="2"/>
    <x v="2"/>
    <n v="7"/>
    <d v="2023-07-02T00:00:00"/>
    <d v="2023-02-04T00:00:00"/>
    <n v="1.095890410958904"/>
    <n v="13.150684931506849"/>
    <x v="1"/>
  </r>
  <r>
    <x v="25"/>
    <x v="3"/>
    <x v="3"/>
    <n v="10"/>
    <d v="2023-07-02T00:00:00"/>
    <d v="2012-07-04T00:00:00"/>
    <n v="11.69041095890411"/>
    <n v="140.28493150684932"/>
    <x v="1"/>
  </r>
  <r>
    <x v="0"/>
    <x v="0"/>
    <x v="0"/>
    <n v="9"/>
    <d v="2023-07-03T00:00:00"/>
    <d v="2023-04-16T00:00:00"/>
    <n v="0.90136986301369859"/>
    <n v="10.816438356164383"/>
    <x v="0"/>
  </r>
  <r>
    <x v="1"/>
    <x v="1"/>
    <x v="1"/>
    <n v="8"/>
    <d v="2023-07-03T00:00:00"/>
    <d v="2023-02-22T00:00:00"/>
    <n v="1.0465753424657533"/>
    <n v="12.55890410958904"/>
    <x v="1"/>
  </r>
  <r>
    <x v="2"/>
    <x v="2"/>
    <x v="2"/>
    <n v="10"/>
    <d v="2023-07-03T00:00:00"/>
    <d v="2021-08-11T00:00:00"/>
    <n v="2.580821917808219"/>
    <n v="30.969863013698628"/>
    <x v="1"/>
  </r>
  <r>
    <x v="3"/>
    <x v="3"/>
    <x v="3"/>
    <n v="9"/>
    <d v="2023-07-03T00:00:00"/>
    <d v="2014-11-21T00:00:00"/>
    <n v="9.3068493150684937"/>
    <n v="111.68219178082192"/>
    <x v="1"/>
  </r>
  <r>
    <x v="4"/>
    <x v="2"/>
    <x v="4"/>
    <n v="10"/>
    <d v="2023-07-03T00:00:00"/>
    <d v="2008-10-11T00:00:00"/>
    <n v="15.421917808219177"/>
    <n v="185.06301369863013"/>
    <x v="1"/>
  </r>
  <r>
    <x v="5"/>
    <x v="0"/>
    <x v="0"/>
    <n v="8"/>
    <d v="2023-07-03T00:00:00"/>
    <d v="2023-01-30T00:00:00"/>
    <n v="1.1095890410958904"/>
    <n v="13.315068493150685"/>
    <x v="1"/>
  </r>
  <r>
    <x v="6"/>
    <x v="1"/>
    <x v="1"/>
    <n v="10"/>
    <d v="2023-07-03T00:00:00"/>
    <d v="2015-06-06T00:00:00"/>
    <n v="8.7671232876712324"/>
    <n v="105.20547945205479"/>
    <x v="1"/>
  </r>
  <r>
    <x v="7"/>
    <x v="2"/>
    <x v="2"/>
    <n v="10"/>
    <d v="2023-07-03T00:00:00"/>
    <d v="2003-06-12T00:00:00"/>
    <n v="20.758904109589039"/>
    <n v="249.10684931506847"/>
    <x v="1"/>
  </r>
  <r>
    <x v="8"/>
    <x v="3"/>
    <x v="3"/>
    <n v="10"/>
    <d v="2023-07-03T00:00:00"/>
    <d v="2020-10-28T00:00:00"/>
    <n v="3.3671232876712329"/>
    <n v="40.405479452054792"/>
    <x v="1"/>
  </r>
  <r>
    <x v="9"/>
    <x v="0"/>
    <x v="0"/>
    <n v="4"/>
    <d v="2023-07-03T00:00:00"/>
    <d v="2023-02-20T00:00:00"/>
    <n v="1.0520547945205478"/>
    <n v="12.624657534246573"/>
    <x v="1"/>
  </r>
  <r>
    <x v="10"/>
    <x v="0"/>
    <x v="0"/>
    <n v="9"/>
    <d v="2023-07-03T00:00:00"/>
    <d v="2003-07-04T00:00:00"/>
    <n v="20.698630136986303"/>
    <n v="248.38356164383563"/>
    <x v="1"/>
  </r>
  <r>
    <x v="11"/>
    <x v="1"/>
    <x v="1"/>
    <n v="10"/>
    <d v="2023-07-03T00:00:00"/>
    <d v="2010-10-06T00:00:00"/>
    <n v="13.435616438356165"/>
    <n v="161.22739726027399"/>
    <x v="1"/>
  </r>
  <r>
    <x v="12"/>
    <x v="3"/>
    <x v="3"/>
    <n v="10"/>
    <d v="2023-07-03T00:00:00"/>
    <d v="2013-01-15T00:00:00"/>
    <n v="11.156164383561643"/>
    <n v="133.87397260273971"/>
    <x v="1"/>
  </r>
  <r>
    <x v="13"/>
    <x v="2"/>
    <x v="4"/>
    <n v="8"/>
    <d v="2023-07-03T00:00:00"/>
    <d v="2007-01-10T00:00:00"/>
    <n v="17.175342465753424"/>
    <n v="206.10410958904109"/>
    <x v="1"/>
  </r>
  <r>
    <x v="14"/>
    <x v="1"/>
    <x v="1"/>
    <n v="10"/>
    <d v="2023-07-03T00:00:00"/>
    <d v="2015-05-21T00:00:00"/>
    <n v="8.8109589041095884"/>
    <n v="105.73150684931505"/>
    <x v="1"/>
  </r>
  <r>
    <x v="15"/>
    <x v="1"/>
    <x v="1"/>
    <n v="8"/>
    <d v="2023-07-03T00:00:00"/>
    <d v="2023-03-04T00:00:00"/>
    <n v="1.0191780821917809"/>
    <n v="12.230136986301371"/>
    <x v="1"/>
  </r>
  <r>
    <x v="16"/>
    <x v="3"/>
    <x v="3"/>
    <n v="10"/>
    <d v="2023-07-03T00:00:00"/>
    <d v="2020-11-17T00:00:00"/>
    <n v="3.3123287671232875"/>
    <n v="39.747945205479454"/>
    <x v="1"/>
  </r>
  <r>
    <x v="17"/>
    <x v="2"/>
    <x v="4"/>
    <n v="9"/>
    <d v="2023-07-03T00:00:00"/>
    <d v="2001-10-01T00:00:00"/>
    <n v="22.454794520547946"/>
    <n v="269.45753424657534"/>
    <x v="1"/>
  </r>
  <r>
    <x v="18"/>
    <x v="0"/>
    <x v="0"/>
    <n v="8"/>
    <d v="2023-07-03T00:00:00"/>
    <d v="2022-10-07T00:00:00"/>
    <n v="1.4246575342465753"/>
    <n v="17.095890410958901"/>
    <x v="1"/>
  </r>
  <r>
    <x v="19"/>
    <x v="1"/>
    <x v="1"/>
    <n v="8"/>
    <d v="2023-07-03T00:00:00"/>
    <d v="2008-02-12T00:00:00"/>
    <n v="16.084931506849315"/>
    <n v="193.01917808219179"/>
    <x v="1"/>
  </r>
  <r>
    <x v="20"/>
    <x v="2"/>
    <x v="2"/>
    <n v="9"/>
    <d v="2023-07-03T00:00:00"/>
    <d v="2019-01-30T00:00:00"/>
    <n v="5.1123287671232873"/>
    <n v="61.347945205479448"/>
    <x v="1"/>
  </r>
  <r>
    <x v="21"/>
    <x v="3"/>
    <x v="3"/>
    <n v="10"/>
    <d v="2023-07-03T00:00:00"/>
    <d v="2023-02-08T00:00:00"/>
    <n v="1.0849315068493151"/>
    <n v="13.019178082191781"/>
    <x v="1"/>
  </r>
  <r>
    <x v="22"/>
    <x v="1"/>
    <x v="1"/>
    <n v="8"/>
    <d v="2023-07-03T00:00:00"/>
    <d v="2005-08-17T00:00:00"/>
    <n v="18.575342465753426"/>
    <n v="222.90410958904113"/>
    <x v="1"/>
  </r>
  <r>
    <x v="23"/>
    <x v="1"/>
    <x v="1"/>
    <n v="8"/>
    <d v="2023-07-03T00:00:00"/>
    <d v="2021-08-12T00:00:00"/>
    <n v="2.5780821917808221"/>
    <n v="30.936986301369863"/>
    <x v="1"/>
  </r>
  <r>
    <x v="24"/>
    <x v="2"/>
    <x v="2"/>
    <n v="8"/>
    <d v="2023-07-03T00:00:00"/>
    <d v="2023-02-04T00:00:00"/>
    <n v="1.095890410958904"/>
    <n v="13.150684931506849"/>
    <x v="1"/>
  </r>
  <r>
    <x v="25"/>
    <x v="3"/>
    <x v="3"/>
    <n v="8"/>
    <d v="2023-07-03T00:00:00"/>
    <d v="2012-07-04T00:00:00"/>
    <n v="11.69041095890411"/>
    <n v="140.28493150684932"/>
    <x v="1"/>
  </r>
  <r>
    <x v="0"/>
    <x v="0"/>
    <x v="0"/>
    <n v="7"/>
    <d v="2023-07-04T00:00:00"/>
    <d v="2023-04-16T00:00:00"/>
    <n v="0.90136986301369859"/>
    <n v="10.816438356164383"/>
    <x v="0"/>
  </r>
  <r>
    <x v="1"/>
    <x v="1"/>
    <x v="1"/>
    <n v="9"/>
    <d v="2023-07-04T00:00:00"/>
    <d v="2023-02-22T00:00:00"/>
    <n v="1.0465753424657533"/>
    <n v="12.55890410958904"/>
    <x v="1"/>
  </r>
  <r>
    <x v="2"/>
    <x v="2"/>
    <x v="2"/>
    <n v="9"/>
    <d v="2023-07-04T00:00:00"/>
    <d v="2021-08-11T00:00:00"/>
    <n v="2.580821917808219"/>
    <n v="30.969863013698628"/>
    <x v="1"/>
  </r>
  <r>
    <x v="3"/>
    <x v="3"/>
    <x v="3"/>
    <n v="10"/>
    <d v="2023-07-04T00:00:00"/>
    <d v="2014-11-21T00:00:00"/>
    <n v="9.3068493150684937"/>
    <n v="111.68219178082192"/>
    <x v="1"/>
  </r>
  <r>
    <x v="4"/>
    <x v="2"/>
    <x v="4"/>
    <n v="8"/>
    <d v="2023-07-04T00:00:00"/>
    <d v="2008-10-11T00:00:00"/>
    <n v="15.421917808219177"/>
    <n v="185.06301369863013"/>
    <x v="1"/>
  </r>
  <r>
    <x v="5"/>
    <x v="0"/>
    <x v="0"/>
    <n v="6"/>
    <d v="2023-07-04T00:00:00"/>
    <d v="2023-01-30T00:00:00"/>
    <n v="1.1095890410958904"/>
    <n v="13.315068493150685"/>
    <x v="1"/>
  </r>
  <r>
    <x v="6"/>
    <x v="1"/>
    <x v="1"/>
    <n v="9"/>
    <d v="2023-07-04T00:00:00"/>
    <d v="2015-06-06T00:00:00"/>
    <n v="8.7671232876712324"/>
    <n v="105.20547945205479"/>
    <x v="1"/>
  </r>
  <r>
    <x v="7"/>
    <x v="2"/>
    <x v="2"/>
    <n v="9"/>
    <d v="2023-07-04T00:00:00"/>
    <d v="2003-06-12T00:00:00"/>
    <n v="20.758904109589039"/>
    <n v="249.10684931506847"/>
    <x v="1"/>
  </r>
  <r>
    <x v="8"/>
    <x v="3"/>
    <x v="3"/>
    <n v="6"/>
    <d v="2023-07-04T00:00:00"/>
    <d v="2020-10-28T00:00:00"/>
    <n v="3.3671232876712329"/>
    <n v="40.405479452054792"/>
    <x v="1"/>
  </r>
  <r>
    <x v="9"/>
    <x v="0"/>
    <x v="0"/>
    <n v="6"/>
    <d v="2023-07-04T00:00:00"/>
    <d v="2023-02-20T00:00:00"/>
    <n v="1.0520547945205478"/>
    <n v="12.624657534246573"/>
    <x v="1"/>
  </r>
  <r>
    <x v="10"/>
    <x v="0"/>
    <x v="0"/>
    <n v="6"/>
    <d v="2023-07-04T00:00:00"/>
    <d v="2003-07-04T00:00:00"/>
    <n v="20.698630136986303"/>
    <n v="248.38356164383563"/>
    <x v="1"/>
  </r>
  <r>
    <x v="11"/>
    <x v="1"/>
    <x v="1"/>
    <n v="9"/>
    <d v="2023-07-04T00:00:00"/>
    <d v="2010-10-06T00:00:00"/>
    <n v="13.435616438356165"/>
    <n v="161.22739726027399"/>
    <x v="1"/>
  </r>
  <r>
    <x v="12"/>
    <x v="3"/>
    <x v="3"/>
    <n v="8"/>
    <d v="2023-07-04T00:00:00"/>
    <d v="2013-01-15T00:00:00"/>
    <n v="11.156164383561643"/>
    <n v="133.87397260273971"/>
    <x v="1"/>
  </r>
  <r>
    <x v="13"/>
    <x v="2"/>
    <x v="4"/>
    <n v="10"/>
    <d v="2023-07-04T00:00:00"/>
    <d v="2007-01-10T00:00:00"/>
    <n v="17.175342465753424"/>
    <n v="206.10410958904109"/>
    <x v="1"/>
  </r>
  <r>
    <x v="14"/>
    <x v="1"/>
    <x v="1"/>
    <n v="8"/>
    <d v="2023-07-04T00:00:00"/>
    <d v="2015-05-21T00:00:00"/>
    <n v="8.8109589041095884"/>
    <n v="105.73150684931505"/>
    <x v="1"/>
  </r>
  <r>
    <x v="15"/>
    <x v="1"/>
    <x v="1"/>
    <n v="7"/>
    <d v="2023-07-04T00:00:00"/>
    <d v="2023-03-04T00:00:00"/>
    <n v="1.0191780821917809"/>
    <n v="12.230136986301371"/>
    <x v="1"/>
  </r>
  <r>
    <x v="16"/>
    <x v="3"/>
    <x v="3"/>
    <n v="9"/>
    <d v="2023-07-04T00:00:00"/>
    <d v="2020-11-17T00:00:00"/>
    <n v="3.3123287671232875"/>
    <n v="39.747945205479454"/>
    <x v="1"/>
  </r>
  <r>
    <x v="17"/>
    <x v="2"/>
    <x v="4"/>
    <n v="8"/>
    <d v="2023-07-04T00:00:00"/>
    <d v="2001-10-01T00:00:00"/>
    <n v="22.454794520547946"/>
    <n v="269.45753424657534"/>
    <x v="1"/>
  </r>
  <r>
    <x v="18"/>
    <x v="0"/>
    <x v="0"/>
    <n v="10"/>
    <d v="2023-07-04T00:00:00"/>
    <d v="2022-10-07T00:00:00"/>
    <n v="1.4246575342465753"/>
    <n v="17.095890410958901"/>
    <x v="1"/>
  </r>
  <r>
    <x v="19"/>
    <x v="1"/>
    <x v="1"/>
    <n v="8"/>
    <d v="2023-07-04T00:00:00"/>
    <d v="2008-02-12T00:00:00"/>
    <n v="16.084931506849315"/>
    <n v="193.01917808219179"/>
    <x v="1"/>
  </r>
  <r>
    <x v="20"/>
    <x v="2"/>
    <x v="2"/>
    <n v="7"/>
    <d v="2023-07-04T00:00:00"/>
    <d v="2019-01-30T00:00:00"/>
    <n v="5.1123287671232873"/>
    <n v="61.347945205479448"/>
    <x v="1"/>
  </r>
  <r>
    <x v="21"/>
    <x v="3"/>
    <x v="3"/>
    <n v="8"/>
    <d v="2023-07-04T00:00:00"/>
    <d v="2023-02-08T00:00:00"/>
    <n v="1.0849315068493151"/>
    <n v="13.019178082191781"/>
    <x v="1"/>
  </r>
  <r>
    <x v="22"/>
    <x v="1"/>
    <x v="1"/>
    <n v="8"/>
    <d v="2023-07-04T00:00:00"/>
    <d v="2005-08-17T00:00:00"/>
    <n v="18.575342465753426"/>
    <n v="222.90410958904113"/>
    <x v="1"/>
  </r>
  <r>
    <x v="23"/>
    <x v="1"/>
    <x v="1"/>
    <n v="10"/>
    <d v="2023-07-04T00:00:00"/>
    <d v="2021-08-12T00:00:00"/>
    <n v="2.5780821917808221"/>
    <n v="30.936986301369863"/>
    <x v="1"/>
  </r>
  <r>
    <x v="24"/>
    <x v="2"/>
    <x v="2"/>
    <n v="7"/>
    <d v="2023-07-04T00:00:00"/>
    <d v="2023-02-04T00:00:00"/>
    <n v="1.095890410958904"/>
    <n v="13.150684931506849"/>
    <x v="1"/>
  </r>
  <r>
    <x v="25"/>
    <x v="3"/>
    <x v="3"/>
    <n v="7"/>
    <d v="2023-07-04T00:00:00"/>
    <d v="2012-07-04T00:00:00"/>
    <n v="11.69041095890411"/>
    <n v="140.28493150684932"/>
    <x v="1"/>
  </r>
  <r>
    <x v="0"/>
    <x v="0"/>
    <x v="0"/>
    <n v="10"/>
    <d v="2023-07-05T00:00:00"/>
    <d v="2023-04-16T00:00:00"/>
    <n v="0.90136986301369859"/>
    <n v="10.816438356164383"/>
    <x v="0"/>
  </r>
  <r>
    <x v="1"/>
    <x v="1"/>
    <x v="1"/>
    <n v="8"/>
    <d v="2023-07-05T00:00:00"/>
    <d v="2023-02-22T00:00:00"/>
    <n v="1.0465753424657533"/>
    <n v="12.55890410958904"/>
    <x v="1"/>
  </r>
  <r>
    <x v="2"/>
    <x v="2"/>
    <x v="2"/>
    <n v="8"/>
    <d v="2023-07-05T00:00:00"/>
    <d v="2021-08-11T00:00:00"/>
    <n v="2.580821917808219"/>
    <n v="30.969863013698628"/>
    <x v="1"/>
  </r>
  <r>
    <x v="3"/>
    <x v="3"/>
    <x v="3"/>
    <n v="8"/>
    <d v="2023-07-05T00:00:00"/>
    <d v="2014-11-21T00:00:00"/>
    <n v="9.3068493150684937"/>
    <n v="111.68219178082192"/>
    <x v="1"/>
  </r>
  <r>
    <x v="4"/>
    <x v="2"/>
    <x v="4"/>
    <n v="9"/>
    <d v="2023-07-05T00:00:00"/>
    <d v="2008-10-11T00:00:00"/>
    <n v="15.421917808219177"/>
    <n v="185.06301369863013"/>
    <x v="1"/>
  </r>
  <r>
    <x v="5"/>
    <x v="0"/>
    <x v="0"/>
    <n v="10"/>
    <d v="2023-07-05T00:00:00"/>
    <d v="2023-01-30T00:00:00"/>
    <n v="1.1095890410958904"/>
    <n v="13.315068493150685"/>
    <x v="1"/>
  </r>
  <r>
    <x v="6"/>
    <x v="1"/>
    <x v="1"/>
    <n v="9"/>
    <d v="2023-07-05T00:00:00"/>
    <d v="2015-06-06T00:00:00"/>
    <n v="8.7671232876712324"/>
    <n v="105.20547945205479"/>
    <x v="1"/>
  </r>
  <r>
    <x v="7"/>
    <x v="2"/>
    <x v="2"/>
    <n v="9"/>
    <d v="2023-07-05T00:00:00"/>
    <d v="2003-06-12T00:00:00"/>
    <n v="20.758904109589039"/>
    <n v="249.10684931506847"/>
    <x v="1"/>
  </r>
  <r>
    <x v="8"/>
    <x v="3"/>
    <x v="3"/>
    <n v="10"/>
    <d v="2023-07-05T00:00:00"/>
    <d v="2020-10-28T00:00:00"/>
    <n v="3.3671232876712329"/>
    <n v="40.405479452054792"/>
    <x v="1"/>
  </r>
  <r>
    <x v="9"/>
    <x v="0"/>
    <x v="0"/>
    <n v="6"/>
    <d v="2023-07-05T00:00:00"/>
    <d v="2023-02-20T00:00:00"/>
    <n v="1.0520547945205478"/>
    <n v="12.624657534246573"/>
    <x v="1"/>
  </r>
  <r>
    <x v="10"/>
    <x v="0"/>
    <x v="0"/>
    <n v="10"/>
    <d v="2023-07-05T00:00:00"/>
    <d v="2003-07-04T00:00:00"/>
    <n v="20.698630136986303"/>
    <n v="248.38356164383563"/>
    <x v="1"/>
  </r>
  <r>
    <x v="11"/>
    <x v="1"/>
    <x v="1"/>
    <n v="10"/>
    <d v="2023-07-05T00:00:00"/>
    <d v="2010-10-06T00:00:00"/>
    <n v="13.435616438356165"/>
    <n v="161.22739726027399"/>
    <x v="1"/>
  </r>
  <r>
    <x v="12"/>
    <x v="3"/>
    <x v="3"/>
    <n v="8"/>
    <d v="2023-07-05T00:00:00"/>
    <d v="2013-01-15T00:00:00"/>
    <n v="11.156164383561643"/>
    <n v="133.87397260273971"/>
    <x v="1"/>
  </r>
  <r>
    <x v="13"/>
    <x v="2"/>
    <x v="4"/>
    <n v="9"/>
    <d v="2023-07-05T00:00:00"/>
    <d v="2007-01-10T00:00:00"/>
    <n v="17.175342465753424"/>
    <n v="206.10410958904109"/>
    <x v="1"/>
  </r>
  <r>
    <x v="14"/>
    <x v="1"/>
    <x v="1"/>
    <n v="9"/>
    <d v="2023-07-05T00:00:00"/>
    <d v="2015-05-21T00:00:00"/>
    <n v="8.8109589041095884"/>
    <n v="105.73150684931505"/>
    <x v="1"/>
  </r>
  <r>
    <x v="15"/>
    <x v="1"/>
    <x v="1"/>
    <n v="9"/>
    <d v="2023-07-05T00:00:00"/>
    <d v="2023-03-04T00:00:00"/>
    <n v="1.0191780821917809"/>
    <n v="12.230136986301371"/>
    <x v="1"/>
  </r>
  <r>
    <x v="16"/>
    <x v="3"/>
    <x v="3"/>
    <n v="10"/>
    <d v="2023-07-05T00:00:00"/>
    <d v="2020-11-17T00:00:00"/>
    <n v="3.3123287671232875"/>
    <n v="39.747945205479454"/>
    <x v="1"/>
  </r>
  <r>
    <x v="17"/>
    <x v="2"/>
    <x v="4"/>
    <n v="9"/>
    <d v="2023-07-05T00:00:00"/>
    <d v="2001-10-01T00:00:00"/>
    <n v="22.454794520547946"/>
    <n v="269.45753424657534"/>
    <x v="1"/>
  </r>
  <r>
    <x v="18"/>
    <x v="0"/>
    <x v="0"/>
    <n v="8"/>
    <d v="2023-07-05T00:00:00"/>
    <d v="2022-10-07T00:00:00"/>
    <n v="1.4246575342465753"/>
    <n v="17.095890410958901"/>
    <x v="1"/>
  </r>
  <r>
    <x v="19"/>
    <x v="1"/>
    <x v="1"/>
    <n v="9"/>
    <d v="2023-07-05T00:00:00"/>
    <d v="2008-02-12T00:00:00"/>
    <n v="16.084931506849315"/>
    <n v="193.01917808219179"/>
    <x v="1"/>
  </r>
  <r>
    <x v="20"/>
    <x v="2"/>
    <x v="2"/>
    <n v="8"/>
    <d v="2023-07-05T00:00:00"/>
    <d v="2019-01-30T00:00:00"/>
    <n v="5.1123287671232873"/>
    <n v="61.347945205479448"/>
    <x v="1"/>
  </r>
  <r>
    <x v="21"/>
    <x v="3"/>
    <x v="3"/>
    <n v="9"/>
    <d v="2023-07-05T00:00:00"/>
    <d v="2023-02-08T00:00:00"/>
    <n v="1.0849315068493151"/>
    <n v="13.019178082191781"/>
    <x v="1"/>
  </r>
  <r>
    <x v="22"/>
    <x v="1"/>
    <x v="1"/>
    <n v="8"/>
    <d v="2023-07-05T00:00:00"/>
    <d v="2005-08-17T00:00:00"/>
    <n v="18.575342465753426"/>
    <n v="222.90410958904113"/>
    <x v="1"/>
  </r>
  <r>
    <x v="23"/>
    <x v="1"/>
    <x v="1"/>
    <n v="8"/>
    <d v="2023-07-05T00:00:00"/>
    <d v="2021-08-12T00:00:00"/>
    <n v="2.5780821917808221"/>
    <n v="30.936986301369863"/>
    <x v="1"/>
  </r>
  <r>
    <x v="24"/>
    <x v="2"/>
    <x v="2"/>
    <n v="9"/>
    <d v="2023-07-05T00:00:00"/>
    <d v="2023-02-04T00:00:00"/>
    <n v="1.095890410958904"/>
    <n v="13.150684931506849"/>
    <x v="1"/>
  </r>
  <r>
    <x v="25"/>
    <x v="3"/>
    <x v="3"/>
    <n v="10"/>
    <d v="2023-07-05T00:00:00"/>
    <d v="2012-07-04T00:00:00"/>
    <n v="11.69041095890411"/>
    <n v="140.28493150684932"/>
    <x v="1"/>
  </r>
  <r>
    <x v="0"/>
    <x v="0"/>
    <x v="0"/>
    <n v="8"/>
    <d v="2023-07-06T00:00:00"/>
    <d v="2023-04-16T00:00:00"/>
    <n v="0.90136986301369859"/>
    <n v="10.816438356164383"/>
    <x v="0"/>
  </r>
  <r>
    <x v="1"/>
    <x v="1"/>
    <x v="1"/>
    <n v="10"/>
    <d v="2023-07-06T00:00:00"/>
    <d v="2023-02-22T00:00:00"/>
    <n v="1.0465753424657533"/>
    <n v="12.55890410958904"/>
    <x v="1"/>
  </r>
  <r>
    <x v="2"/>
    <x v="2"/>
    <x v="2"/>
    <n v="10"/>
    <d v="2023-07-06T00:00:00"/>
    <d v="2021-08-11T00:00:00"/>
    <n v="2.580821917808219"/>
    <n v="30.969863013698628"/>
    <x v="1"/>
  </r>
  <r>
    <x v="3"/>
    <x v="3"/>
    <x v="3"/>
    <n v="10"/>
    <d v="2023-07-06T00:00:00"/>
    <d v="2014-11-21T00:00:00"/>
    <n v="9.3068493150684937"/>
    <n v="111.68219178082192"/>
    <x v="1"/>
  </r>
  <r>
    <x v="4"/>
    <x v="2"/>
    <x v="4"/>
    <n v="8"/>
    <d v="2023-07-06T00:00:00"/>
    <d v="2008-10-11T00:00:00"/>
    <n v="15.421917808219177"/>
    <n v="185.06301369863013"/>
    <x v="1"/>
  </r>
  <r>
    <x v="5"/>
    <x v="0"/>
    <x v="0"/>
    <n v="9"/>
    <d v="2023-07-06T00:00:00"/>
    <d v="2023-01-30T00:00:00"/>
    <n v="1.1095890410958904"/>
    <n v="13.315068493150685"/>
    <x v="1"/>
  </r>
  <r>
    <x v="6"/>
    <x v="1"/>
    <x v="1"/>
    <n v="10"/>
    <d v="2023-07-06T00:00:00"/>
    <d v="2015-06-06T00:00:00"/>
    <n v="8.7671232876712324"/>
    <n v="105.20547945205479"/>
    <x v="1"/>
  </r>
  <r>
    <x v="7"/>
    <x v="2"/>
    <x v="2"/>
    <n v="8"/>
    <d v="2023-07-06T00:00:00"/>
    <d v="2003-06-12T00:00:00"/>
    <n v="20.758904109589039"/>
    <n v="249.10684931506847"/>
    <x v="1"/>
  </r>
  <r>
    <x v="8"/>
    <x v="3"/>
    <x v="3"/>
    <n v="8"/>
    <d v="2023-07-06T00:00:00"/>
    <d v="2020-10-28T00:00:00"/>
    <n v="3.3671232876712329"/>
    <n v="40.405479452054792"/>
    <x v="1"/>
  </r>
  <r>
    <x v="9"/>
    <x v="0"/>
    <x v="0"/>
    <n v="3"/>
    <d v="2023-07-06T00:00:00"/>
    <d v="2023-02-20T00:00:00"/>
    <n v="1.0520547945205478"/>
    <n v="12.624657534246573"/>
    <x v="1"/>
  </r>
  <r>
    <x v="10"/>
    <x v="0"/>
    <x v="0"/>
    <n v="10"/>
    <d v="2023-07-06T00:00:00"/>
    <d v="2003-07-04T00:00:00"/>
    <n v="20.698630136986303"/>
    <n v="248.38356164383563"/>
    <x v="1"/>
  </r>
  <r>
    <x v="11"/>
    <x v="1"/>
    <x v="1"/>
    <n v="8"/>
    <d v="2023-07-06T00:00:00"/>
    <d v="2010-10-06T00:00:00"/>
    <n v="13.435616438356165"/>
    <n v="161.22739726027399"/>
    <x v="1"/>
  </r>
  <r>
    <x v="12"/>
    <x v="3"/>
    <x v="3"/>
    <n v="8"/>
    <d v="2023-07-06T00:00:00"/>
    <d v="2013-01-15T00:00:00"/>
    <n v="11.156164383561643"/>
    <n v="133.87397260273971"/>
    <x v="1"/>
  </r>
  <r>
    <x v="13"/>
    <x v="2"/>
    <x v="4"/>
    <n v="10"/>
    <d v="2023-07-06T00:00:00"/>
    <d v="2007-01-10T00:00:00"/>
    <n v="17.175342465753424"/>
    <n v="206.10410958904109"/>
    <x v="1"/>
  </r>
  <r>
    <x v="14"/>
    <x v="1"/>
    <x v="1"/>
    <n v="10"/>
    <d v="2023-07-06T00:00:00"/>
    <d v="2015-05-21T00:00:00"/>
    <n v="8.8109589041095884"/>
    <n v="105.73150684931505"/>
    <x v="1"/>
  </r>
  <r>
    <x v="15"/>
    <x v="1"/>
    <x v="1"/>
    <n v="9"/>
    <d v="2023-07-06T00:00:00"/>
    <d v="2023-03-04T00:00:00"/>
    <n v="1.0191780821917809"/>
    <n v="12.230136986301371"/>
    <x v="1"/>
  </r>
  <r>
    <x v="16"/>
    <x v="3"/>
    <x v="3"/>
    <n v="10"/>
    <d v="2023-07-06T00:00:00"/>
    <d v="2020-11-17T00:00:00"/>
    <n v="3.3123287671232875"/>
    <n v="39.747945205479454"/>
    <x v="1"/>
  </r>
  <r>
    <x v="17"/>
    <x v="2"/>
    <x v="4"/>
    <n v="8"/>
    <d v="2023-07-06T00:00:00"/>
    <d v="2001-10-01T00:00:00"/>
    <n v="22.454794520547946"/>
    <n v="269.45753424657534"/>
    <x v="1"/>
  </r>
  <r>
    <x v="18"/>
    <x v="0"/>
    <x v="0"/>
    <n v="10"/>
    <d v="2023-07-06T00:00:00"/>
    <d v="2022-10-07T00:00:00"/>
    <n v="1.4246575342465753"/>
    <n v="17.095890410958901"/>
    <x v="1"/>
  </r>
  <r>
    <x v="19"/>
    <x v="1"/>
    <x v="1"/>
    <n v="8"/>
    <d v="2023-07-06T00:00:00"/>
    <d v="2008-02-12T00:00:00"/>
    <n v="16.084931506849315"/>
    <n v="193.01917808219179"/>
    <x v="1"/>
  </r>
  <r>
    <x v="20"/>
    <x v="2"/>
    <x v="2"/>
    <n v="10"/>
    <d v="2023-07-06T00:00:00"/>
    <d v="2019-01-30T00:00:00"/>
    <n v="5.1123287671232873"/>
    <n v="61.347945205479448"/>
    <x v="1"/>
  </r>
  <r>
    <x v="21"/>
    <x v="3"/>
    <x v="3"/>
    <n v="9"/>
    <d v="2023-07-06T00:00:00"/>
    <d v="2023-02-08T00:00:00"/>
    <n v="1.0849315068493151"/>
    <n v="13.019178082191781"/>
    <x v="1"/>
  </r>
  <r>
    <x v="22"/>
    <x v="1"/>
    <x v="1"/>
    <n v="8"/>
    <d v="2023-07-06T00:00:00"/>
    <d v="2005-08-17T00:00:00"/>
    <n v="18.575342465753426"/>
    <n v="222.90410958904113"/>
    <x v="1"/>
  </r>
  <r>
    <x v="23"/>
    <x v="1"/>
    <x v="1"/>
    <n v="8"/>
    <d v="2023-07-06T00:00:00"/>
    <d v="2021-08-12T00:00:00"/>
    <n v="2.5780821917808221"/>
    <n v="30.936986301369863"/>
    <x v="1"/>
  </r>
  <r>
    <x v="24"/>
    <x v="2"/>
    <x v="2"/>
    <n v="8"/>
    <d v="2023-07-06T00:00:00"/>
    <d v="2023-02-04T00:00:00"/>
    <n v="1.095890410958904"/>
    <n v="13.150684931506849"/>
    <x v="1"/>
  </r>
  <r>
    <x v="25"/>
    <x v="3"/>
    <x v="3"/>
    <n v="9"/>
    <d v="2023-07-06T00:00:00"/>
    <d v="2012-07-04T00:00:00"/>
    <n v="11.69041095890411"/>
    <n v="140.28493150684932"/>
    <x v="1"/>
  </r>
  <r>
    <x v="0"/>
    <x v="0"/>
    <x v="0"/>
    <n v="8"/>
    <d v="2023-07-07T00:00:00"/>
    <d v="2023-04-16T00:00:00"/>
    <n v="0.90136986301369859"/>
    <n v="10.816438356164383"/>
    <x v="0"/>
  </r>
  <r>
    <x v="1"/>
    <x v="1"/>
    <x v="1"/>
    <n v="10"/>
    <d v="2023-07-07T00:00:00"/>
    <d v="2023-02-22T00:00:00"/>
    <n v="1.0465753424657533"/>
    <n v="12.55890410958904"/>
    <x v="1"/>
  </r>
  <r>
    <x v="2"/>
    <x v="2"/>
    <x v="2"/>
    <n v="9"/>
    <d v="2023-07-07T00:00:00"/>
    <d v="2021-08-11T00:00:00"/>
    <n v="2.580821917808219"/>
    <n v="30.969863013698628"/>
    <x v="1"/>
  </r>
  <r>
    <x v="3"/>
    <x v="3"/>
    <x v="3"/>
    <n v="9"/>
    <d v="2023-07-07T00:00:00"/>
    <d v="2014-11-21T00:00:00"/>
    <n v="9.3068493150684937"/>
    <n v="111.68219178082192"/>
    <x v="1"/>
  </r>
  <r>
    <x v="4"/>
    <x v="2"/>
    <x v="4"/>
    <n v="10"/>
    <d v="2023-07-07T00:00:00"/>
    <d v="2008-10-11T00:00:00"/>
    <n v="15.421917808219177"/>
    <n v="185.06301369863013"/>
    <x v="1"/>
  </r>
  <r>
    <x v="5"/>
    <x v="0"/>
    <x v="0"/>
    <n v="8"/>
    <d v="2023-07-07T00:00:00"/>
    <d v="2023-01-30T00:00:00"/>
    <n v="1.1095890410958904"/>
    <n v="13.315068493150685"/>
    <x v="1"/>
  </r>
  <r>
    <x v="6"/>
    <x v="1"/>
    <x v="1"/>
    <n v="8"/>
    <d v="2023-07-07T00:00:00"/>
    <d v="2015-06-06T00:00:00"/>
    <n v="8.7671232876712324"/>
    <n v="105.20547945205479"/>
    <x v="1"/>
  </r>
  <r>
    <x v="7"/>
    <x v="2"/>
    <x v="2"/>
    <n v="8"/>
    <d v="2023-07-07T00:00:00"/>
    <d v="2003-06-12T00:00:00"/>
    <n v="20.758904109589039"/>
    <n v="249.10684931506847"/>
    <x v="1"/>
  </r>
  <r>
    <x v="8"/>
    <x v="3"/>
    <x v="3"/>
    <n v="10"/>
    <d v="2023-07-07T00:00:00"/>
    <d v="2020-10-28T00:00:00"/>
    <n v="3.3671232876712329"/>
    <n v="40.405479452054792"/>
    <x v="1"/>
  </r>
  <r>
    <x v="9"/>
    <x v="0"/>
    <x v="0"/>
    <n v="7"/>
    <d v="2023-07-07T00:00:00"/>
    <d v="2023-02-20T00:00:00"/>
    <n v="1.0520547945205478"/>
    <n v="12.624657534246573"/>
    <x v="1"/>
  </r>
  <r>
    <x v="10"/>
    <x v="0"/>
    <x v="0"/>
    <n v="10"/>
    <d v="2023-07-07T00:00:00"/>
    <d v="2003-07-04T00:00:00"/>
    <n v="20.698630136986303"/>
    <n v="248.38356164383563"/>
    <x v="1"/>
  </r>
  <r>
    <x v="11"/>
    <x v="1"/>
    <x v="1"/>
    <n v="10"/>
    <d v="2023-07-07T00:00:00"/>
    <d v="2010-10-06T00:00:00"/>
    <n v="13.435616438356165"/>
    <n v="161.22739726027399"/>
    <x v="1"/>
  </r>
  <r>
    <x v="12"/>
    <x v="3"/>
    <x v="3"/>
    <n v="9"/>
    <d v="2023-07-07T00:00:00"/>
    <d v="2013-01-15T00:00:00"/>
    <n v="11.156164383561643"/>
    <n v="133.87397260273971"/>
    <x v="1"/>
  </r>
  <r>
    <x v="13"/>
    <x v="2"/>
    <x v="4"/>
    <n v="8"/>
    <d v="2023-07-07T00:00:00"/>
    <d v="2007-01-10T00:00:00"/>
    <n v="17.175342465753424"/>
    <n v="206.10410958904109"/>
    <x v="1"/>
  </r>
  <r>
    <x v="14"/>
    <x v="1"/>
    <x v="1"/>
    <n v="10"/>
    <d v="2023-07-07T00:00:00"/>
    <d v="2015-05-21T00:00:00"/>
    <n v="8.8109589041095884"/>
    <n v="105.73150684931505"/>
    <x v="1"/>
  </r>
  <r>
    <x v="15"/>
    <x v="1"/>
    <x v="1"/>
    <n v="8"/>
    <d v="2023-07-07T00:00:00"/>
    <d v="2023-03-04T00:00:00"/>
    <n v="1.0191780821917809"/>
    <n v="12.230136986301371"/>
    <x v="1"/>
  </r>
  <r>
    <x v="16"/>
    <x v="3"/>
    <x v="3"/>
    <n v="9"/>
    <d v="2023-07-07T00:00:00"/>
    <d v="2020-11-17T00:00:00"/>
    <n v="3.3123287671232875"/>
    <n v="39.747945205479454"/>
    <x v="1"/>
  </r>
  <r>
    <x v="17"/>
    <x v="2"/>
    <x v="4"/>
    <n v="10"/>
    <d v="2023-07-07T00:00:00"/>
    <d v="2001-10-01T00:00:00"/>
    <n v="22.454794520547946"/>
    <n v="269.45753424657534"/>
    <x v="1"/>
  </r>
  <r>
    <x v="18"/>
    <x v="0"/>
    <x v="0"/>
    <n v="9"/>
    <d v="2023-07-07T00:00:00"/>
    <d v="2022-10-07T00:00:00"/>
    <n v="1.4246575342465753"/>
    <n v="17.095890410958901"/>
    <x v="1"/>
  </r>
  <r>
    <x v="19"/>
    <x v="1"/>
    <x v="1"/>
    <n v="10"/>
    <d v="2023-07-07T00:00:00"/>
    <d v="2008-02-12T00:00:00"/>
    <n v="16.084931506849315"/>
    <n v="193.01917808219179"/>
    <x v="1"/>
  </r>
  <r>
    <x v="20"/>
    <x v="2"/>
    <x v="2"/>
    <n v="8"/>
    <d v="2023-07-07T00:00:00"/>
    <d v="2019-01-30T00:00:00"/>
    <n v="5.1123287671232873"/>
    <n v="61.347945205479448"/>
    <x v="1"/>
  </r>
  <r>
    <x v="21"/>
    <x v="3"/>
    <x v="3"/>
    <n v="9"/>
    <d v="2023-07-07T00:00:00"/>
    <d v="2023-02-08T00:00:00"/>
    <n v="1.0849315068493151"/>
    <n v="13.019178082191781"/>
    <x v="1"/>
  </r>
  <r>
    <x v="22"/>
    <x v="1"/>
    <x v="1"/>
    <n v="10"/>
    <d v="2023-07-07T00:00:00"/>
    <d v="2005-08-17T00:00:00"/>
    <n v="18.575342465753426"/>
    <n v="222.90410958904113"/>
    <x v="1"/>
  </r>
  <r>
    <x v="23"/>
    <x v="1"/>
    <x v="1"/>
    <n v="10"/>
    <d v="2023-07-07T00:00:00"/>
    <d v="2021-08-12T00:00:00"/>
    <n v="2.5780821917808221"/>
    <n v="30.936986301369863"/>
    <x v="1"/>
  </r>
  <r>
    <x v="24"/>
    <x v="2"/>
    <x v="2"/>
    <n v="10"/>
    <d v="2023-07-07T00:00:00"/>
    <d v="2023-02-04T00:00:00"/>
    <n v="1.095890410958904"/>
    <n v="13.150684931506849"/>
    <x v="1"/>
  </r>
  <r>
    <x v="25"/>
    <x v="3"/>
    <x v="3"/>
    <n v="9"/>
    <d v="2023-07-07T00:00:00"/>
    <d v="2012-07-04T00:00:00"/>
    <n v="11.69041095890411"/>
    <n v="140.28493150684932"/>
    <x v="1"/>
  </r>
  <r>
    <x v="0"/>
    <x v="0"/>
    <x v="0"/>
    <n v="8"/>
    <d v="2023-07-08T00:00:00"/>
    <d v="2023-04-16T00:00:00"/>
    <n v="0.90136986301369859"/>
    <n v="10.816438356164383"/>
    <x v="0"/>
  </r>
  <r>
    <x v="1"/>
    <x v="1"/>
    <x v="1"/>
    <n v="10"/>
    <d v="2023-07-08T00:00:00"/>
    <d v="2023-02-22T00:00:00"/>
    <n v="1.0465753424657533"/>
    <n v="12.55890410958904"/>
    <x v="1"/>
  </r>
  <r>
    <x v="2"/>
    <x v="2"/>
    <x v="2"/>
    <n v="8"/>
    <d v="2023-07-08T00:00:00"/>
    <d v="2021-08-11T00:00:00"/>
    <n v="2.580821917808219"/>
    <n v="30.969863013698628"/>
    <x v="1"/>
  </r>
  <r>
    <x v="3"/>
    <x v="3"/>
    <x v="3"/>
    <n v="9"/>
    <d v="2023-07-08T00:00:00"/>
    <d v="2014-11-21T00:00:00"/>
    <n v="9.3068493150684937"/>
    <n v="111.68219178082192"/>
    <x v="1"/>
  </r>
  <r>
    <x v="4"/>
    <x v="2"/>
    <x v="4"/>
    <n v="9"/>
    <d v="2023-07-08T00:00:00"/>
    <d v="2008-10-11T00:00:00"/>
    <n v="15.421917808219177"/>
    <n v="185.06301369863013"/>
    <x v="1"/>
  </r>
  <r>
    <x v="5"/>
    <x v="0"/>
    <x v="0"/>
    <n v="9"/>
    <d v="2023-07-08T00:00:00"/>
    <d v="2023-01-30T00:00:00"/>
    <n v="1.1095890410958904"/>
    <n v="13.315068493150685"/>
    <x v="1"/>
  </r>
  <r>
    <x v="6"/>
    <x v="1"/>
    <x v="1"/>
    <n v="9"/>
    <d v="2023-07-08T00:00:00"/>
    <d v="2015-06-06T00:00:00"/>
    <n v="8.7671232876712324"/>
    <n v="105.20547945205479"/>
    <x v="1"/>
  </r>
  <r>
    <x v="7"/>
    <x v="2"/>
    <x v="2"/>
    <n v="8"/>
    <d v="2023-07-08T00:00:00"/>
    <d v="2003-06-12T00:00:00"/>
    <n v="20.758904109589039"/>
    <n v="249.10684931506847"/>
    <x v="1"/>
  </r>
  <r>
    <x v="8"/>
    <x v="3"/>
    <x v="3"/>
    <n v="9"/>
    <d v="2023-07-08T00:00:00"/>
    <d v="2020-10-28T00:00:00"/>
    <n v="3.3671232876712329"/>
    <n v="40.405479452054792"/>
    <x v="1"/>
  </r>
  <r>
    <x v="9"/>
    <x v="0"/>
    <x v="0"/>
    <n v="10"/>
    <d v="2023-07-08T00:00:00"/>
    <d v="2023-02-20T00:00:00"/>
    <n v="1.0520547945205478"/>
    <n v="12.624657534246573"/>
    <x v="1"/>
  </r>
  <r>
    <x v="10"/>
    <x v="0"/>
    <x v="0"/>
    <n v="9"/>
    <d v="2023-07-08T00:00:00"/>
    <d v="2003-07-04T00:00:00"/>
    <n v="20.698630136986303"/>
    <n v="248.38356164383563"/>
    <x v="1"/>
  </r>
  <r>
    <x v="11"/>
    <x v="1"/>
    <x v="1"/>
    <n v="9"/>
    <d v="2023-07-08T00:00:00"/>
    <d v="2010-10-06T00:00:00"/>
    <n v="13.435616438356165"/>
    <n v="161.22739726027399"/>
    <x v="1"/>
  </r>
  <r>
    <x v="12"/>
    <x v="3"/>
    <x v="3"/>
    <n v="9"/>
    <d v="2023-07-08T00:00:00"/>
    <d v="2013-01-15T00:00:00"/>
    <n v="11.156164383561643"/>
    <n v="133.87397260273971"/>
    <x v="1"/>
  </r>
  <r>
    <x v="13"/>
    <x v="2"/>
    <x v="4"/>
    <n v="8"/>
    <d v="2023-07-08T00:00:00"/>
    <d v="2007-01-10T00:00:00"/>
    <n v="17.175342465753424"/>
    <n v="206.10410958904109"/>
    <x v="1"/>
  </r>
  <r>
    <x v="14"/>
    <x v="1"/>
    <x v="1"/>
    <n v="9"/>
    <d v="2023-07-08T00:00:00"/>
    <d v="2015-05-21T00:00:00"/>
    <n v="8.8109589041095884"/>
    <n v="105.73150684931505"/>
    <x v="1"/>
  </r>
  <r>
    <x v="15"/>
    <x v="1"/>
    <x v="1"/>
    <n v="8"/>
    <d v="2023-07-08T00:00:00"/>
    <d v="2023-03-04T00:00:00"/>
    <n v="1.0191780821917809"/>
    <n v="12.230136986301371"/>
    <x v="1"/>
  </r>
  <r>
    <x v="16"/>
    <x v="3"/>
    <x v="3"/>
    <n v="8"/>
    <d v="2023-07-08T00:00:00"/>
    <d v="2020-11-17T00:00:00"/>
    <n v="3.3123287671232875"/>
    <n v="39.747945205479454"/>
    <x v="1"/>
  </r>
  <r>
    <x v="17"/>
    <x v="2"/>
    <x v="4"/>
    <n v="9"/>
    <d v="2023-07-08T00:00:00"/>
    <d v="2001-10-01T00:00:00"/>
    <n v="22.454794520547946"/>
    <n v="269.45753424657534"/>
    <x v="1"/>
  </r>
  <r>
    <x v="18"/>
    <x v="0"/>
    <x v="0"/>
    <n v="10"/>
    <d v="2023-07-08T00:00:00"/>
    <d v="2022-10-07T00:00:00"/>
    <n v="1.4246575342465753"/>
    <n v="17.095890410958901"/>
    <x v="1"/>
  </r>
  <r>
    <x v="19"/>
    <x v="1"/>
    <x v="1"/>
    <n v="9"/>
    <d v="2023-07-08T00:00:00"/>
    <d v="2008-02-12T00:00:00"/>
    <n v="16.084931506849315"/>
    <n v="193.01917808219179"/>
    <x v="1"/>
  </r>
  <r>
    <x v="20"/>
    <x v="2"/>
    <x v="2"/>
    <n v="10"/>
    <d v="2023-07-08T00:00:00"/>
    <d v="2019-01-30T00:00:00"/>
    <n v="5.1123287671232873"/>
    <n v="61.347945205479448"/>
    <x v="1"/>
  </r>
  <r>
    <x v="21"/>
    <x v="3"/>
    <x v="3"/>
    <n v="10"/>
    <d v="2023-07-08T00:00:00"/>
    <d v="2023-02-08T00:00:00"/>
    <n v="1.0849315068493151"/>
    <n v="13.019178082191781"/>
    <x v="1"/>
  </r>
  <r>
    <x v="22"/>
    <x v="1"/>
    <x v="1"/>
    <n v="8"/>
    <d v="2023-07-08T00:00:00"/>
    <d v="2005-08-17T00:00:00"/>
    <n v="18.575342465753426"/>
    <n v="222.90410958904113"/>
    <x v="1"/>
  </r>
  <r>
    <x v="23"/>
    <x v="1"/>
    <x v="1"/>
    <n v="10"/>
    <d v="2023-07-08T00:00:00"/>
    <d v="2021-08-12T00:00:00"/>
    <n v="2.5780821917808221"/>
    <n v="30.936986301369863"/>
    <x v="1"/>
  </r>
  <r>
    <x v="24"/>
    <x v="2"/>
    <x v="2"/>
    <n v="8"/>
    <d v="2023-07-08T00:00:00"/>
    <d v="2023-02-04T00:00:00"/>
    <n v="1.095890410958904"/>
    <n v="13.150684931506849"/>
    <x v="1"/>
  </r>
  <r>
    <x v="25"/>
    <x v="3"/>
    <x v="3"/>
    <n v="9"/>
    <d v="2023-07-08T00:00:00"/>
    <d v="2012-07-04T00:00:00"/>
    <n v="11.69041095890411"/>
    <n v="140.28493150684932"/>
    <x v="1"/>
  </r>
  <r>
    <x v="0"/>
    <x v="0"/>
    <x v="0"/>
    <n v="10"/>
    <d v="2023-07-09T00:00:00"/>
    <d v="2023-04-16T00:00:00"/>
    <n v="0.90136986301369859"/>
    <n v="10.816438356164383"/>
    <x v="0"/>
  </r>
  <r>
    <x v="1"/>
    <x v="1"/>
    <x v="1"/>
    <n v="9"/>
    <d v="2023-07-09T00:00:00"/>
    <d v="2023-02-22T00:00:00"/>
    <n v="1.0465753424657533"/>
    <n v="12.55890410958904"/>
    <x v="1"/>
  </r>
  <r>
    <x v="2"/>
    <x v="2"/>
    <x v="2"/>
    <n v="9"/>
    <d v="2023-07-09T00:00:00"/>
    <d v="2021-08-11T00:00:00"/>
    <n v="2.580821917808219"/>
    <n v="30.969863013698628"/>
    <x v="1"/>
  </r>
  <r>
    <x v="3"/>
    <x v="3"/>
    <x v="3"/>
    <n v="9"/>
    <d v="2023-07-09T00:00:00"/>
    <d v="2014-11-21T00:00:00"/>
    <n v="9.3068493150684937"/>
    <n v="111.68219178082192"/>
    <x v="1"/>
  </r>
  <r>
    <x v="4"/>
    <x v="2"/>
    <x v="4"/>
    <n v="7"/>
    <d v="2023-07-09T00:00:00"/>
    <d v="2008-10-11T00:00:00"/>
    <n v="15.421917808219177"/>
    <n v="185.06301369863013"/>
    <x v="1"/>
  </r>
  <r>
    <x v="5"/>
    <x v="0"/>
    <x v="0"/>
    <n v="8"/>
    <d v="2023-07-09T00:00:00"/>
    <d v="2023-01-30T00:00:00"/>
    <n v="1.1095890410958904"/>
    <n v="13.315068493150685"/>
    <x v="1"/>
  </r>
  <r>
    <x v="6"/>
    <x v="1"/>
    <x v="1"/>
    <n v="10"/>
    <d v="2023-07-09T00:00:00"/>
    <d v="2015-06-06T00:00:00"/>
    <n v="8.7671232876712324"/>
    <n v="105.20547945205479"/>
    <x v="1"/>
  </r>
  <r>
    <x v="7"/>
    <x v="2"/>
    <x v="2"/>
    <n v="9"/>
    <d v="2023-07-09T00:00:00"/>
    <d v="2003-06-12T00:00:00"/>
    <n v="20.758904109589039"/>
    <n v="249.10684931506847"/>
    <x v="1"/>
  </r>
  <r>
    <x v="8"/>
    <x v="3"/>
    <x v="3"/>
    <n v="8"/>
    <d v="2023-07-09T00:00:00"/>
    <d v="2020-10-28T00:00:00"/>
    <n v="3.3671232876712329"/>
    <n v="40.405479452054792"/>
    <x v="1"/>
  </r>
  <r>
    <x v="9"/>
    <x v="0"/>
    <x v="0"/>
    <n v="5"/>
    <d v="2023-07-09T00:00:00"/>
    <d v="2023-02-20T00:00:00"/>
    <n v="1.0520547945205478"/>
    <n v="12.624657534246573"/>
    <x v="1"/>
  </r>
  <r>
    <x v="10"/>
    <x v="0"/>
    <x v="0"/>
    <n v="8"/>
    <d v="2023-07-09T00:00:00"/>
    <d v="2003-07-04T00:00:00"/>
    <n v="20.698630136986303"/>
    <n v="248.38356164383563"/>
    <x v="1"/>
  </r>
  <r>
    <x v="11"/>
    <x v="1"/>
    <x v="1"/>
    <n v="10"/>
    <d v="2023-07-09T00:00:00"/>
    <d v="2010-10-06T00:00:00"/>
    <n v="13.435616438356165"/>
    <n v="161.22739726027399"/>
    <x v="1"/>
  </r>
  <r>
    <x v="12"/>
    <x v="3"/>
    <x v="3"/>
    <n v="7"/>
    <d v="2023-07-09T00:00:00"/>
    <d v="2013-01-15T00:00:00"/>
    <n v="11.156164383561643"/>
    <n v="133.87397260273971"/>
    <x v="1"/>
  </r>
  <r>
    <x v="13"/>
    <x v="2"/>
    <x v="4"/>
    <n v="7"/>
    <d v="2023-07-09T00:00:00"/>
    <d v="2007-01-10T00:00:00"/>
    <n v="17.175342465753424"/>
    <n v="206.10410958904109"/>
    <x v="1"/>
  </r>
  <r>
    <x v="14"/>
    <x v="1"/>
    <x v="1"/>
    <n v="7"/>
    <d v="2023-07-09T00:00:00"/>
    <d v="2015-05-21T00:00:00"/>
    <n v="8.8109589041095884"/>
    <n v="105.73150684931505"/>
    <x v="1"/>
  </r>
  <r>
    <x v="15"/>
    <x v="1"/>
    <x v="1"/>
    <n v="8"/>
    <d v="2023-07-09T00:00:00"/>
    <d v="2023-03-04T00:00:00"/>
    <n v="1.0191780821917809"/>
    <n v="12.230136986301371"/>
    <x v="1"/>
  </r>
  <r>
    <x v="16"/>
    <x v="3"/>
    <x v="3"/>
    <n v="9"/>
    <d v="2023-07-09T00:00:00"/>
    <d v="2020-11-17T00:00:00"/>
    <n v="3.3123287671232875"/>
    <n v="39.747945205479454"/>
    <x v="1"/>
  </r>
  <r>
    <x v="17"/>
    <x v="2"/>
    <x v="4"/>
    <n v="8"/>
    <d v="2023-07-09T00:00:00"/>
    <d v="2001-10-01T00:00:00"/>
    <n v="22.454794520547946"/>
    <n v="269.45753424657534"/>
    <x v="1"/>
  </r>
  <r>
    <x v="18"/>
    <x v="0"/>
    <x v="0"/>
    <n v="8"/>
    <d v="2023-07-09T00:00:00"/>
    <d v="2022-10-07T00:00:00"/>
    <n v="1.4246575342465753"/>
    <n v="17.095890410958901"/>
    <x v="1"/>
  </r>
  <r>
    <x v="19"/>
    <x v="1"/>
    <x v="1"/>
    <n v="10"/>
    <d v="2023-07-09T00:00:00"/>
    <d v="2008-02-12T00:00:00"/>
    <n v="16.084931506849315"/>
    <n v="193.01917808219179"/>
    <x v="1"/>
  </r>
  <r>
    <x v="20"/>
    <x v="2"/>
    <x v="2"/>
    <n v="7"/>
    <d v="2023-07-09T00:00:00"/>
    <d v="2019-01-30T00:00:00"/>
    <n v="5.1123287671232873"/>
    <n v="61.347945205479448"/>
    <x v="1"/>
  </r>
  <r>
    <x v="21"/>
    <x v="3"/>
    <x v="3"/>
    <n v="10"/>
    <d v="2023-07-09T00:00:00"/>
    <d v="2023-02-08T00:00:00"/>
    <n v="1.0849315068493151"/>
    <n v="13.019178082191781"/>
    <x v="1"/>
  </r>
  <r>
    <x v="22"/>
    <x v="1"/>
    <x v="1"/>
    <n v="10"/>
    <d v="2023-07-09T00:00:00"/>
    <d v="2005-08-17T00:00:00"/>
    <n v="18.575342465753426"/>
    <n v="222.90410958904113"/>
    <x v="1"/>
  </r>
  <r>
    <x v="23"/>
    <x v="1"/>
    <x v="1"/>
    <n v="8"/>
    <d v="2023-07-09T00:00:00"/>
    <d v="2021-08-12T00:00:00"/>
    <n v="2.5780821917808221"/>
    <n v="30.936986301369863"/>
    <x v="1"/>
  </r>
  <r>
    <x v="24"/>
    <x v="2"/>
    <x v="2"/>
    <n v="8"/>
    <d v="2023-07-09T00:00:00"/>
    <d v="2023-02-04T00:00:00"/>
    <n v="1.095890410958904"/>
    <n v="13.150684931506849"/>
    <x v="1"/>
  </r>
  <r>
    <x v="25"/>
    <x v="3"/>
    <x v="3"/>
    <n v="10"/>
    <d v="2023-07-09T00:00:00"/>
    <d v="2012-07-04T00:00:00"/>
    <n v="11.69041095890411"/>
    <n v="140.28493150684932"/>
    <x v="1"/>
  </r>
  <r>
    <x v="0"/>
    <x v="0"/>
    <x v="0"/>
    <n v="8"/>
    <d v="2023-07-10T00:00:00"/>
    <d v="2023-04-16T00:00:00"/>
    <n v="0.90136986301369859"/>
    <n v="10.816438356164383"/>
    <x v="0"/>
  </r>
  <r>
    <x v="1"/>
    <x v="1"/>
    <x v="1"/>
    <n v="9"/>
    <d v="2023-07-10T00:00:00"/>
    <d v="2023-02-22T00:00:00"/>
    <n v="1.0465753424657533"/>
    <n v="12.55890410958904"/>
    <x v="1"/>
  </r>
  <r>
    <x v="2"/>
    <x v="2"/>
    <x v="2"/>
    <n v="10"/>
    <d v="2023-07-10T00:00:00"/>
    <d v="2021-08-11T00:00:00"/>
    <n v="2.580821917808219"/>
    <n v="30.969863013698628"/>
    <x v="1"/>
  </r>
  <r>
    <x v="3"/>
    <x v="3"/>
    <x v="3"/>
    <n v="10"/>
    <d v="2023-07-10T00:00:00"/>
    <d v="2014-11-21T00:00:00"/>
    <n v="9.3068493150684937"/>
    <n v="111.68219178082192"/>
    <x v="1"/>
  </r>
  <r>
    <x v="4"/>
    <x v="2"/>
    <x v="4"/>
    <n v="8"/>
    <d v="2023-07-10T00:00:00"/>
    <d v="2008-10-11T00:00:00"/>
    <n v="15.421917808219177"/>
    <n v="185.06301369863013"/>
    <x v="1"/>
  </r>
  <r>
    <x v="5"/>
    <x v="0"/>
    <x v="0"/>
    <n v="9"/>
    <d v="2023-07-10T00:00:00"/>
    <d v="2023-01-30T00:00:00"/>
    <n v="1.1095890410958904"/>
    <n v="13.315068493150685"/>
    <x v="1"/>
  </r>
  <r>
    <x v="6"/>
    <x v="1"/>
    <x v="1"/>
    <n v="9"/>
    <d v="2023-07-10T00:00:00"/>
    <d v="2015-06-06T00:00:00"/>
    <n v="8.7671232876712324"/>
    <n v="105.20547945205479"/>
    <x v="1"/>
  </r>
  <r>
    <x v="7"/>
    <x v="2"/>
    <x v="2"/>
    <n v="10"/>
    <d v="2023-07-10T00:00:00"/>
    <d v="2003-06-12T00:00:00"/>
    <n v="20.758904109589039"/>
    <n v="249.10684931506847"/>
    <x v="1"/>
  </r>
  <r>
    <x v="8"/>
    <x v="3"/>
    <x v="3"/>
    <n v="9"/>
    <d v="2023-07-10T00:00:00"/>
    <d v="2020-10-28T00:00:00"/>
    <n v="3.3671232876712329"/>
    <n v="40.405479452054792"/>
    <x v="1"/>
  </r>
  <r>
    <x v="9"/>
    <x v="0"/>
    <x v="0"/>
    <n v="8"/>
    <d v="2023-07-10T00:00:00"/>
    <d v="2023-02-20T00:00:00"/>
    <n v="1.0520547945205478"/>
    <n v="12.624657534246573"/>
    <x v="1"/>
  </r>
  <r>
    <x v="10"/>
    <x v="0"/>
    <x v="0"/>
    <n v="10"/>
    <d v="2023-07-10T00:00:00"/>
    <d v="2003-07-04T00:00:00"/>
    <n v="20.698630136986303"/>
    <n v="248.38356164383563"/>
    <x v="1"/>
  </r>
  <r>
    <x v="11"/>
    <x v="1"/>
    <x v="1"/>
    <n v="10"/>
    <d v="2023-07-10T00:00:00"/>
    <d v="2010-10-06T00:00:00"/>
    <n v="13.435616438356165"/>
    <n v="161.22739726027399"/>
    <x v="1"/>
  </r>
  <r>
    <x v="12"/>
    <x v="3"/>
    <x v="3"/>
    <n v="9"/>
    <d v="2023-07-10T00:00:00"/>
    <d v="2013-01-15T00:00:00"/>
    <n v="11.156164383561643"/>
    <n v="133.87397260273971"/>
    <x v="1"/>
  </r>
  <r>
    <x v="13"/>
    <x v="2"/>
    <x v="4"/>
    <n v="9"/>
    <d v="2023-07-10T00:00:00"/>
    <d v="2007-01-10T00:00:00"/>
    <n v="17.175342465753424"/>
    <n v="206.10410958904109"/>
    <x v="1"/>
  </r>
  <r>
    <x v="14"/>
    <x v="1"/>
    <x v="1"/>
    <n v="8"/>
    <d v="2023-07-10T00:00:00"/>
    <d v="2015-05-21T00:00:00"/>
    <n v="8.8109589041095884"/>
    <n v="105.73150684931505"/>
    <x v="1"/>
  </r>
  <r>
    <x v="15"/>
    <x v="1"/>
    <x v="1"/>
    <n v="8"/>
    <d v="2023-07-10T00:00:00"/>
    <d v="2023-03-04T00:00:00"/>
    <n v="1.0191780821917809"/>
    <n v="12.230136986301371"/>
    <x v="1"/>
  </r>
  <r>
    <x v="16"/>
    <x v="3"/>
    <x v="3"/>
    <n v="10"/>
    <d v="2023-07-10T00:00:00"/>
    <d v="2020-11-17T00:00:00"/>
    <n v="3.3123287671232875"/>
    <n v="39.747945205479454"/>
    <x v="1"/>
  </r>
  <r>
    <x v="17"/>
    <x v="2"/>
    <x v="4"/>
    <n v="8"/>
    <d v="2023-07-10T00:00:00"/>
    <d v="2001-10-01T00:00:00"/>
    <n v="22.454794520547946"/>
    <n v="269.45753424657534"/>
    <x v="1"/>
  </r>
  <r>
    <x v="18"/>
    <x v="0"/>
    <x v="0"/>
    <n v="8"/>
    <d v="2023-07-10T00:00:00"/>
    <d v="2022-10-07T00:00:00"/>
    <n v="1.4246575342465753"/>
    <n v="17.095890410958901"/>
    <x v="1"/>
  </r>
  <r>
    <x v="19"/>
    <x v="1"/>
    <x v="1"/>
    <n v="9"/>
    <d v="2023-07-10T00:00:00"/>
    <d v="2008-02-12T00:00:00"/>
    <n v="16.084931506849315"/>
    <n v="193.01917808219179"/>
    <x v="1"/>
  </r>
  <r>
    <x v="20"/>
    <x v="2"/>
    <x v="2"/>
    <n v="9"/>
    <d v="2023-07-10T00:00:00"/>
    <d v="2019-01-30T00:00:00"/>
    <n v="5.1123287671232873"/>
    <n v="61.347945205479448"/>
    <x v="1"/>
  </r>
  <r>
    <x v="21"/>
    <x v="3"/>
    <x v="3"/>
    <n v="9"/>
    <d v="2023-07-10T00:00:00"/>
    <d v="2023-02-08T00:00:00"/>
    <n v="1.0849315068493151"/>
    <n v="13.019178082191781"/>
    <x v="1"/>
  </r>
  <r>
    <x v="22"/>
    <x v="1"/>
    <x v="1"/>
    <n v="8"/>
    <d v="2023-07-10T00:00:00"/>
    <d v="2005-08-17T00:00:00"/>
    <n v="18.575342465753426"/>
    <n v="222.90410958904113"/>
    <x v="1"/>
  </r>
  <r>
    <x v="23"/>
    <x v="1"/>
    <x v="1"/>
    <n v="10"/>
    <d v="2023-07-10T00:00:00"/>
    <d v="2021-08-12T00:00:00"/>
    <n v="2.5780821917808221"/>
    <n v="30.936986301369863"/>
    <x v="1"/>
  </r>
  <r>
    <x v="24"/>
    <x v="2"/>
    <x v="2"/>
    <n v="10"/>
    <d v="2023-07-10T00:00:00"/>
    <d v="2023-02-04T00:00:00"/>
    <n v="1.095890410958904"/>
    <n v="13.150684931506849"/>
    <x v="1"/>
  </r>
  <r>
    <x v="25"/>
    <x v="3"/>
    <x v="3"/>
    <n v="8"/>
    <d v="2023-07-10T00:00:00"/>
    <d v="2012-07-04T00:00:00"/>
    <n v="11.69041095890411"/>
    <n v="140.28493150684932"/>
    <x v="1"/>
  </r>
  <r>
    <x v="0"/>
    <x v="0"/>
    <x v="0"/>
    <n v="10"/>
    <d v="2023-07-11T00:00:00"/>
    <d v="2023-04-16T00:00:00"/>
    <n v="0.90136986301369859"/>
    <n v="10.816438356164383"/>
    <x v="0"/>
  </r>
  <r>
    <x v="1"/>
    <x v="1"/>
    <x v="1"/>
    <n v="8"/>
    <d v="2023-07-11T00:00:00"/>
    <d v="2023-02-22T00:00:00"/>
    <n v="1.0465753424657533"/>
    <n v="12.55890410958904"/>
    <x v="1"/>
  </r>
  <r>
    <x v="2"/>
    <x v="2"/>
    <x v="2"/>
    <n v="10"/>
    <d v="2023-07-11T00:00:00"/>
    <d v="2021-08-11T00:00:00"/>
    <n v="2.580821917808219"/>
    <n v="30.969863013698628"/>
    <x v="1"/>
  </r>
  <r>
    <x v="3"/>
    <x v="3"/>
    <x v="3"/>
    <n v="10"/>
    <d v="2023-07-11T00:00:00"/>
    <d v="2014-11-21T00:00:00"/>
    <n v="9.3068493150684937"/>
    <n v="111.68219178082192"/>
    <x v="1"/>
  </r>
  <r>
    <x v="4"/>
    <x v="2"/>
    <x v="4"/>
    <n v="9"/>
    <d v="2023-07-11T00:00:00"/>
    <d v="2008-10-11T00:00:00"/>
    <n v="15.421917808219177"/>
    <n v="185.06301369863013"/>
    <x v="1"/>
  </r>
  <r>
    <x v="5"/>
    <x v="0"/>
    <x v="0"/>
    <n v="7"/>
    <d v="2023-07-11T00:00:00"/>
    <d v="2023-01-30T00:00:00"/>
    <n v="1.1095890410958904"/>
    <n v="13.315068493150685"/>
    <x v="1"/>
  </r>
  <r>
    <x v="6"/>
    <x v="1"/>
    <x v="1"/>
    <n v="8"/>
    <d v="2023-07-11T00:00:00"/>
    <d v="2015-06-06T00:00:00"/>
    <n v="8.7671232876712324"/>
    <n v="105.20547945205479"/>
    <x v="1"/>
  </r>
  <r>
    <x v="7"/>
    <x v="2"/>
    <x v="2"/>
    <n v="8"/>
    <d v="2023-07-11T00:00:00"/>
    <d v="2003-06-12T00:00:00"/>
    <n v="20.758904109589039"/>
    <n v="249.10684931506847"/>
    <x v="1"/>
  </r>
  <r>
    <x v="8"/>
    <x v="3"/>
    <x v="3"/>
    <n v="7"/>
    <d v="2023-07-11T00:00:00"/>
    <d v="2020-10-28T00:00:00"/>
    <n v="3.3671232876712329"/>
    <n v="40.405479452054792"/>
    <x v="1"/>
  </r>
  <r>
    <x v="9"/>
    <x v="0"/>
    <x v="0"/>
    <n v="7"/>
    <d v="2023-07-11T00:00:00"/>
    <d v="2023-02-20T00:00:00"/>
    <n v="1.0520547945205478"/>
    <n v="12.624657534246573"/>
    <x v="1"/>
  </r>
  <r>
    <x v="10"/>
    <x v="0"/>
    <x v="0"/>
    <n v="9"/>
    <d v="2023-07-11T00:00:00"/>
    <d v="2003-07-04T00:00:00"/>
    <n v="20.698630136986303"/>
    <n v="248.38356164383563"/>
    <x v="1"/>
  </r>
  <r>
    <x v="11"/>
    <x v="1"/>
    <x v="1"/>
    <n v="10"/>
    <d v="2023-07-11T00:00:00"/>
    <d v="2010-10-06T00:00:00"/>
    <n v="13.435616438356165"/>
    <n v="161.22739726027399"/>
    <x v="1"/>
  </r>
  <r>
    <x v="12"/>
    <x v="3"/>
    <x v="3"/>
    <n v="7"/>
    <d v="2023-07-11T00:00:00"/>
    <d v="2013-01-15T00:00:00"/>
    <n v="11.156164383561643"/>
    <n v="133.87397260273971"/>
    <x v="1"/>
  </r>
  <r>
    <x v="13"/>
    <x v="2"/>
    <x v="4"/>
    <n v="9"/>
    <d v="2023-07-11T00:00:00"/>
    <d v="2007-01-10T00:00:00"/>
    <n v="17.175342465753424"/>
    <n v="206.10410958904109"/>
    <x v="1"/>
  </r>
  <r>
    <x v="14"/>
    <x v="1"/>
    <x v="1"/>
    <n v="10"/>
    <d v="2023-07-11T00:00:00"/>
    <d v="2015-05-21T00:00:00"/>
    <n v="8.8109589041095884"/>
    <n v="105.73150684931505"/>
    <x v="1"/>
  </r>
  <r>
    <x v="15"/>
    <x v="1"/>
    <x v="1"/>
    <n v="8"/>
    <d v="2023-07-11T00:00:00"/>
    <d v="2023-03-04T00:00:00"/>
    <n v="1.0191780821917809"/>
    <n v="12.230136986301371"/>
    <x v="1"/>
  </r>
  <r>
    <x v="16"/>
    <x v="3"/>
    <x v="3"/>
    <n v="8"/>
    <d v="2023-07-11T00:00:00"/>
    <d v="2020-11-17T00:00:00"/>
    <n v="3.3123287671232875"/>
    <n v="39.747945205479454"/>
    <x v="1"/>
  </r>
  <r>
    <x v="17"/>
    <x v="2"/>
    <x v="4"/>
    <n v="10"/>
    <d v="2023-07-11T00:00:00"/>
    <d v="2001-10-01T00:00:00"/>
    <n v="22.454794520547946"/>
    <n v="269.45753424657534"/>
    <x v="1"/>
  </r>
  <r>
    <x v="18"/>
    <x v="0"/>
    <x v="0"/>
    <n v="7"/>
    <d v="2023-07-11T00:00:00"/>
    <d v="2022-10-07T00:00:00"/>
    <n v="1.4246575342465753"/>
    <n v="17.095890410958901"/>
    <x v="1"/>
  </r>
  <r>
    <x v="19"/>
    <x v="1"/>
    <x v="1"/>
    <n v="7"/>
    <d v="2023-07-11T00:00:00"/>
    <d v="2008-02-12T00:00:00"/>
    <n v="16.084931506849315"/>
    <n v="193.01917808219179"/>
    <x v="1"/>
  </r>
  <r>
    <x v="20"/>
    <x v="2"/>
    <x v="2"/>
    <n v="8"/>
    <d v="2023-07-11T00:00:00"/>
    <d v="2019-01-30T00:00:00"/>
    <n v="5.1123287671232873"/>
    <n v="61.347945205479448"/>
    <x v="1"/>
  </r>
  <r>
    <x v="21"/>
    <x v="3"/>
    <x v="3"/>
    <n v="8"/>
    <d v="2023-07-11T00:00:00"/>
    <d v="2023-02-08T00:00:00"/>
    <n v="1.0849315068493151"/>
    <n v="13.019178082191781"/>
    <x v="1"/>
  </r>
  <r>
    <x v="22"/>
    <x v="1"/>
    <x v="1"/>
    <n v="8"/>
    <d v="2023-07-11T00:00:00"/>
    <d v="2005-08-17T00:00:00"/>
    <n v="18.575342465753426"/>
    <n v="222.90410958904113"/>
    <x v="1"/>
  </r>
  <r>
    <x v="23"/>
    <x v="1"/>
    <x v="1"/>
    <n v="7"/>
    <d v="2023-07-11T00:00:00"/>
    <d v="2021-08-12T00:00:00"/>
    <n v="2.5780821917808221"/>
    <n v="30.936986301369863"/>
    <x v="1"/>
  </r>
  <r>
    <x v="24"/>
    <x v="2"/>
    <x v="2"/>
    <n v="9"/>
    <d v="2023-07-11T00:00:00"/>
    <d v="2023-02-04T00:00:00"/>
    <n v="1.095890410958904"/>
    <n v="13.150684931506849"/>
    <x v="1"/>
  </r>
  <r>
    <x v="25"/>
    <x v="3"/>
    <x v="3"/>
    <n v="10"/>
    <d v="2023-07-11T00:00:00"/>
    <d v="2012-07-04T00:00:00"/>
    <n v="11.69041095890411"/>
    <n v="140.28493150684932"/>
    <x v="1"/>
  </r>
  <r>
    <x v="0"/>
    <x v="0"/>
    <x v="0"/>
    <n v="10"/>
    <d v="2023-07-12T00:00:00"/>
    <d v="2023-04-16T00:00:00"/>
    <n v="0.90136986301369859"/>
    <n v="10.816438356164383"/>
    <x v="0"/>
  </r>
  <r>
    <x v="1"/>
    <x v="1"/>
    <x v="1"/>
    <n v="9"/>
    <d v="2023-07-12T00:00:00"/>
    <d v="2023-02-22T00:00:00"/>
    <n v="1.0465753424657533"/>
    <n v="12.55890410958904"/>
    <x v="1"/>
  </r>
  <r>
    <x v="2"/>
    <x v="2"/>
    <x v="2"/>
    <n v="10"/>
    <d v="2023-07-12T00:00:00"/>
    <d v="2021-08-11T00:00:00"/>
    <n v="2.580821917808219"/>
    <n v="30.969863013698628"/>
    <x v="1"/>
  </r>
  <r>
    <x v="3"/>
    <x v="3"/>
    <x v="3"/>
    <n v="10"/>
    <d v="2023-07-12T00:00:00"/>
    <d v="2014-11-21T00:00:00"/>
    <n v="9.3068493150684937"/>
    <n v="111.68219178082192"/>
    <x v="1"/>
  </r>
  <r>
    <x v="4"/>
    <x v="2"/>
    <x v="4"/>
    <n v="10"/>
    <d v="2023-07-12T00:00:00"/>
    <d v="2008-10-11T00:00:00"/>
    <n v="15.421917808219177"/>
    <n v="185.06301369863013"/>
    <x v="1"/>
  </r>
  <r>
    <x v="5"/>
    <x v="0"/>
    <x v="0"/>
    <n v="9"/>
    <d v="2023-07-12T00:00:00"/>
    <d v="2023-01-30T00:00:00"/>
    <n v="1.1095890410958904"/>
    <n v="13.315068493150685"/>
    <x v="1"/>
  </r>
  <r>
    <x v="6"/>
    <x v="1"/>
    <x v="1"/>
    <n v="9"/>
    <d v="2023-07-12T00:00:00"/>
    <d v="2015-06-06T00:00:00"/>
    <n v="8.7671232876712324"/>
    <n v="105.20547945205479"/>
    <x v="1"/>
  </r>
  <r>
    <x v="7"/>
    <x v="2"/>
    <x v="2"/>
    <n v="10"/>
    <d v="2023-07-12T00:00:00"/>
    <d v="2003-06-12T00:00:00"/>
    <n v="20.758904109589039"/>
    <n v="249.10684931506847"/>
    <x v="1"/>
  </r>
  <r>
    <x v="8"/>
    <x v="3"/>
    <x v="3"/>
    <n v="9"/>
    <d v="2023-07-12T00:00:00"/>
    <d v="2020-10-28T00:00:00"/>
    <n v="3.3671232876712329"/>
    <n v="40.405479452054792"/>
    <x v="1"/>
  </r>
  <r>
    <x v="9"/>
    <x v="0"/>
    <x v="0"/>
    <n v="5"/>
    <d v="2023-07-12T00:00:00"/>
    <d v="2023-02-20T00:00:00"/>
    <n v="1.0520547945205478"/>
    <n v="12.624657534246573"/>
    <x v="1"/>
  </r>
  <r>
    <x v="10"/>
    <x v="0"/>
    <x v="0"/>
    <n v="10"/>
    <d v="2023-07-12T00:00:00"/>
    <d v="2003-07-04T00:00:00"/>
    <n v="20.698630136986303"/>
    <n v="248.38356164383563"/>
    <x v="1"/>
  </r>
  <r>
    <x v="11"/>
    <x v="1"/>
    <x v="1"/>
    <n v="10"/>
    <d v="2023-07-12T00:00:00"/>
    <d v="2010-10-06T00:00:00"/>
    <n v="13.435616438356165"/>
    <n v="161.22739726027399"/>
    <x v="1"/>
  </r>
  <r>
    <x v="12"/>
    <x v="3"/>
    <x v="3"/>
    <n v="10"/>
    <d v="2023-07-12T00:00:00"/>
    <d v="2013-01-15T00:00:00"/>
    <n v="11.156164383561643"/>
    <n v="133.87397260273971"/>
    <x v="1"/>
  </r>
  <r>
    <x v="13"/>
    <x v="2"/>
    <x v="4"/>
    <n v="10"/>
    <d v="2023-07-12T00:00:00"/>
    <d v="2007-01-10T00:00:00"/>
    <n v="17.175342465753424"/>
    <n v="206.10410958904109"/>
    <x v="1"/>
  </r>
  <r>
    <x v="14"/>
    <x v="1"/>
    <x v="1"/>
    <n v="10"/>
    <d v="2023-07-12T00:00:00"/>
    <d v="2015-05-21T00:00:00"/>
    <n v="8.8109589041095884"/>
    <n v="105.73150684931505"/>
    <x v="1"/>
  </r>
  <r>
    <x v="15"/>
    <x v="1"/>
    <x v="1"/>
    <n v="9"/>
    <d v="2023-07-12T00:00:00"/>
    <d v="2023-03-04T00:00:00"/>
    <n v="1.0191780821917809"/>
    <n v="12.230136986301371"/>
    <x v="1"/>
  </r>
  <r>
    <x v="16"/>
    <x v="3"/>
    <x v="3"/>
    <n v="9"/>
    <d v="2023-07-12T00:00:00"/>
    <d v="2020-11-17T00:00:00"/>
    <n v="3.3123287671232875"/>
    <n v="39.747945205479454"/>
    <x v="1"/>
  </r>
  <r>
    <x v="17"/>
    <x v="2"/>
    <x v="4"/>
    <n v="9"/>
    <d v="2023-07-12T00:00:00"/>
    <d v="2001-10-01T00:00:00"/>
    <n v="22.454794520547946"/>
    <n v="269.45753424657534"/>
    <x v="1"/>
  </r>
  <r>
    <x v="18"/>
    <x v="0"/>
    <x v="0"/>
    <n v="10"/>
    <d v="2023-07-12T00:00:00"/>
    <d v="2022-10-07T00:00:00"/>
    <n v="1.4246575342465753"/>
    <n v="17.095890410958901"/>
    <x v="1"/>
  </r>
  <r>
    <x v="19"/>
    <x v="1"/>
    <x v="1"/>
    <n v="10"/>
    <d v="2023-07-12T00:00:00"/>
    <d v="2008-02-12T00:00:00"/>
    <n v="16.084931506849315"/>
    <n v="193.01917808219179"/>
    <x v="1"/>
  </r>
  <r>
    <x v="20"/>
    <x v="2"/>
    <x v="2"/>
    <n v="10"/>
    <d v="2023-07-12T00:00:00"/>
    <d v="2019-01-30T00:00:00"/>
    <n v="5.1123287671232873"/>
    <n v="61.347945205479448"/>
    <x v="1"/>
  </r>
  <r>
    <x v="21"/>
    <x v="3"/>
    <x v="3"/>
    <n v="10"/>
    <d v="2023-07-12T00:00:00"/>
    <d v="2023-02-08T00:00:00"/>
    <n v="1.0849315068493151"/>
    <n v="13.019178082191781"/>
    <x v="1"/>
  </r>
  <r>
    <x v="22"/>
    <x v="1"/>
    <x v="1"/>
    <n v="10"/>
    <d v="2023-07-12T00:00:00"/>
    <d v="2005-08-17T00:00:00"/>
    <n v="18.575342465753426"/>
    <n v="222.90410958904113"/>
    <x v="1"/>
  </r>
  <r>
    <x v="23"/>
    <x v="1"/>
    <x v="1"/>
    <n v="9"/>
    <d v="2023-07-12T00:00:00"/>
    <d v="2021-08-12T00:00:00"/>
    <n v="2.5780821917808221"/>
    <n v="30.936986301369863"/>
    <x v="1"/>
  </r>
  <r>
    <x v="24"/>
    <x v="2"/>
    <x v="2"/>
    <n v="9"/>
    <d v="2023-07-12T00:00:00"/>
    <d v="2023-02-04T00:00:00"/>
    <n v="1.095890410958904"/>
    <n v="13.150684931506849"/>
    <x v="1"/>
  </r>
  <r>
    <x v="25"/>
    <x v="3"/>
    <x v="3"/>
    <n v="9"/>
    <d v="2023-07-12T00:00:00"/>
    <d v="2012-07-04T00:00:00"/>
    <n v="11.69041095890411"/>
    <n v="140.28493150684932"/>
    <x v="1"/>
  </r>
  <r>
    <x v="0"/>
    <x v="0"/>
    <x v="0"/>
    <n v="8"/>
    <d v="2023-07-13T00:00:00"/>
    <d v="2023-04-16T00:00:00"/>
    <n v="0.90136986301369859"/>
    <n v="10.816438356164383"/>
    <x v="0"/>
  </r>
  <r>
    <x v="1"/>
    <x v="1"/>
    <x v="1"/>
    <n v="8"/>
    <d v="2023-07-13T00:00:00"/>
    <d v="2023-02-22T00:00:00"/>
    <n v="1.0465753424657533"/>
    <n v="12.55890410958904"/>
    <x v="1"/>
  </r>
  <r>
    <x v="2"/>
    <x v="2"/>
    <x v="2"/>
    <n v="9"/>
    <d v="2023-07-13T00:00:00"/>
    <d v="2021-08-11T00:00:00"/>
    <n v="2.580821917808219"/>
    <n v="30.969863013698628"/>
    <x v="1"/>
  </r>
  <r>
    <x v="3"/>
    <x v="3"/>
    <x v="3"/>
    <n v="7"/>
    <d v="2023-07-13T00:00:00"/>
    <d v="2014-11-21T00:00:00"/>
    <n v="9.3068493150684937"/>
    <n v="111.68219178082192"/>
    <x v="1"/>
  </r>
  <r>
    <x v="4"/>
    <x v="2"/>
    <x v="4"/>
    <n v="7"/>
    <d v="2023-07-13T00:00:00"/>
    <d v="2008-10-11T00:00:00"/>
    <n v="15.421917808219177"/>
    <n v="185.06301369863013"/>
    <x v="1"/>
  </r>
  <r>
    <x v="5"/>
    <x v="0"/>
    <x v="0"/>
    <n v="7"/>
    <d v="2023-07-13T00:00:00"/>
    <d v="2023-01-30T00:00:00"/>
    <n v="1.1095890410958904"/>
    <n v="13.315068493150685"/>
    <x v="1"/>
  </r>
  <r>
    <x v="6"/>
    <x v="1"/>
    <x v="1"/>
    <n v="7"/>
    <d v="2023-07-13T00:00:00"/>
    <d v="2015-06-06T00:00:00"/>
    <n v="8.7671232876712324"/>
    <n v="105.20547945205479"/>
    <x v="1"/>
  </r>
  <r>
    <x v="7"/>
    <x v="2"/>
    <x v="2"/>
    <n v="9"/>
    <d v="2023-07-13T00:00:00"/>
    <d v="2003-06-12T00:00:00"/>
    <n v="20.758904109589039"/>
    <n v="249.10684931506847"/>
    <x v="1"/>
  </r>
  <r>
    <x v="8"/>
    <x v="3"/>
    <x v="3"/>
    <n v="9"/>
    <d v="2023-07-13T00:00:00"/>
    <d v="2020-10-28T00:00:00"/>
    <n v="3.3671232876712329"/>
    <n v="40.405479452054792"/>
    <x v="1"/>
  </r>
  <r>
    <x v="9"/>
    <x v="0"/>
    <x v="0"/>
    <n v="4"/>
    <d v="2023-07-13T00:00:00"/>
    <d v="2023-02-20T00:00:00"/>
    <n v="1.0520547945205478"/>
    <n v="12.624657534246573"/>
    <x v="1"/>
  </r>
  <r>
    <x v="10"/>
    <x v="0"/>
    <x v="0"/>
    <n v="8"/>
    <d v="2023-07-13T00:00:00"/>
    <d v="2003-07-04T00:00:00"/>
    <n v="20.698630136986303"/>
    <n v="248.38356164383563"/>
    <x v="1"/>
  </r>
  <r>
    <x v="11"/>
    <x v="1"/>
    <x v="1"/>
    <n v="9"/>
    <d v="2023-07-13T00:00:00"/>
    <d v="2010-10-06T00:00:00"/>
    <n v="13.435616438356165"/>
    <n v="161.22739726027399"/>
    <x v="1"/>
  </r>
  <r>
    <x v="12"/>
    <x v="3"/>
    <x v="3"/>
    <n v="7"/>
    <d v="2023-07-13T00:00:00"/>
    <d v="2013-01-15T00:00:00"/>
    <n v="11.156164383561643"/>
    <n v="133.87397260273971"/>
    <x v="1"/>
  </r>
  <r>
    <x v="13"/>
    <x v="2"/>
    <x v="4"/>
    <n v="8"/>
    <d v="2023-07-13T00:00:00"/>
    <d v="2007-01-10T00:00:00"/>
    <n v="17.175342465753424"/>
    <n v="206.10410958904109"/>
    <x v="1"/>
  </r>
  <r>
    <x v="14"/>
    <x v="1"/>
    <x v="1"/>
    <n v="8"/>
    <d v="2023-07-13T00:00:00"/>
    <d v="2015-05-21T00:00:00"/>
    <n v="8.8109589041095884"/>
    <n v="105.73150684931505"/>
    <x v="1"/>
  </r>
  <r>
    <x v="15"/>
    <x v="1"/>
    <x v="1"/>
    <n v="9"/>
    <d v="2023-07-13T00:00:00"/>
    <d v="2023-03-04T00:00:00"/>
    <n v="1.0191780821917809"/>
    <n v="12.230136986301371"/>
    <x v="1"/>
  </r>
  <r>
    <x v="16"/>
    <x v="3"/>
    <x v="3"/>
    <n v="10"/>
    <d v="2023-07-13T00:00:00"/>
    <d v="2020-11-17T00:00:00"/>
    <n v="3.3123287671232875"/>
    <n v="39.747945205479454"/>
    <x v="1"/>
  </r>
  <r>
    <x v="17"/>
    <x v="2"/>
    <x v="4"/>
    <n v="9"/>
    <d v="2023-07-13T00:00:00"/>
    <d v="2001-10-01T00:00:00"/>
    <n v="22.454794520547946"/>
    <n v="269.45753424657534"/>
    <x v="1"/>
  </r>
  <r>
    <x v="18"/>
    <x v="0"/>
    <x v="0"/>
    <n v="9"/>
    <d v="2023-07-13T00:00:00"/>
    <d v="2022-10-07T00:00:00"/>
    <n v="1.4246575342465753"/>
    <n v="17.095890410958901"/>
    <x v="1"/>
  </r>
  <r>
    <x v="19"/>
    <x v="1"/>
    <x v="1"/>
    <n v="9"/>
    <d v="2023-07-13T00:00:00"/>
    <d v="2008-02-12T00:00:00"/>
    <n v="16.084931506849315"/>
    <n v="193.01917808219179"/>
    <x v="1"/>
  </r>
  <r>
    <x v="20"/>
    <x v="2"/>
    <x v="2"/>
    <n v="8"/>
    <d v="2023-07-13T00:00:00"/>
    <d v="2019-01-30T00:00:00"/>
    <n v="5.1123287671232873"/>
    <n v="61.347945205479448"/>
    <x v="1"/>
  </r>
  <r>
    <x v="21"/>
    <x v="3"/>
    <x v="3"/>
    <n v="7"/>
    <d v="2023-07-13T00:00:00"/>
    <d v="2023-02-08T00:00:00"/>
    <n v="1.0849315068493151"/>
    <n v="13.019178082191781"/>
    <x v="1"/>
  </r>
  <r>
    <x v="22"/>
    <x v="1"/>
    <x v="1"/>
    <n v="9"/>
    <d v="2023-07-13T00:00:00"/>
    <d v="2005-08-17T00:00:00"/>
    <n v="18.575342465753426"/>
    <n v="222.90410958904113"/>
    <x v="1"/>
  </r>
  <r>
    <x v="23"/>
    <x v="1"/>
    <x v="1"/>
    <n v="10"/>
    <d v="2023-07-13T00:00:00"/>
    <d v="2021-08-12T00:00:00"/>
    <n v="2.5780821917808221"/>
    <n v="30.936986301369863"/>
    <x v="1"/>
  </r>
  <r>
    <x v="24"/>
    <x v="2"/>
    <x v="2"/>
    <n v="9"/>
    <d v="2023-07-13T00:00:00"/>
    <d v="2023-02-04T00:00:00"/>
    <n v="1.095890410958904"/>
    <n v="13.150684931506849"/>
    <x v="1"/>
  </r>
  <r>
    <x v="25"/>
    <x v="3"/>
    <x v="3"/>
    <n v="7"/>
    <d v="2023-07-13T00:00:00"/>
    <d v="2012-07-04T00:00:00"/>
    <n v="11.69041095890411"/>
    <n v="140.28493150684932"/>
    <x v="1"/>
  </r>
  <r>
    <x v="0"/>
    <x v="0"/>
    <x v="0"/>
    <n v="9"/>
    <d v="2023-07-14T00:00:00"/>
    <d v="2023-04-16T00:00:00"/>
    <n v="0.90136986301369859"/>
    <n v="10.816438356164383"/>
    <x v="0"/>
  </r>
  <r>
    <x v="1"/>
    <x v="1"/>
    <x v="1"/>
    <n v="8"/>
    <d v="2023-07-14T00:00:00"/>
    <d v="2023-02-22T00:00:00"/>
    <n v="1.0465753424657533"/>
    <n v="12.55890410958904"/>
    <x v="1"/>
  </r>
  <r>
    <x v="2"/>
    <x v="2"/>
    <x v="2"/>
    <n v="10"/>
    <d v="2023-07-14T00:00:00"/>
    <d v="2021-08-11T00:00:00"/>
    <n v="2.580821917808219"/>
    <n v="30.969863013698628"/>
    <x v="1"/>
  </r>
  <r>
    <x v="3"/>
    <x v="3"/>
    <x v="3"/>
    <n v="9"/>
    <d v="2023-07-14T00:00:00"/>
    <d v="2014-11-21T00:00:00"/>
    <n v="9.3068493150684937"/>
    <n v="111.68219178082192"/>
    <x v="1"/>
  </r>
  <r>
    <x v="4"/>
    <x v="2"/>
    <x v="4"/>
    <n v="8"/>
    <d v="2023-07-14T00:00:00"/>
    <d v="2008-10-11T00:00:00"/>
    <n v="15.421917808219177"/>
    <n v="185.06301369863013"/>
    <x v="1"/>
  </r>
  <r>
    <x v="5"/>
    <x v="0"/>
    <x v="0"/>
    <n v="10"/>
    <d v="2023-07-14T00:00:00"/>
    <d v="2023-01-30T00:00:00"/>
    <n v="1.1095890410958904"/>
    <n v="13.315068493150685"/>
    <x v="1"/>
  </r>
  <r>
    <x v="6"/>
    <x v="1"/>
    <x v="1"/>
    <n v="9"/>
    <d v="2023-07-14T00:00:00"/>
    <d v="2015-06-06T00:00:00"/>
    <n v="8.7671232876712324"/>
    <n v="105.20547945205479"/>
    <x v="1"/>
  </r>
  <r>
    <x v="7"/>
    <x v="2"/>
    <x v="2"/>
    <n v="8"/>
    <d v="2023-07-14T00:00:00"/>
    <d v="2003-06-12T00:00:00"/>
    <n v="20.758904109589039"/>
    <n v="249.10684931506847"/>
    <x v="1"/>
  </r>
  <r>
    <x v="8"/>
    <x v="3"/>
    <x v="3"/>
    <n v="9"/>
    <d v="2023-07-14T00:00:00"/>
    <d v="2020-10-28T00:00:00"/>
    <n v="3.3671232876712329"/>
    <n v="40.405479452054792"/>
    <x v="1"/>
  </r>
  <r>
    <x v="9"/>
    <x v="0"/>
    <x v="0"/>
    <n v="8"/>
    <d v="2023-07-14T00:00:00"/>
    <d v="2023-02-20T00:00:00"/>
    <n v="1.0520547945205478"/>
    <n v="12.624657534246573"/>
    <x v="1"/>
  </r>
  <r>
    <x v="10"/>
    <x v="0"/>
    <x v="0"/>
    <n v="9"/>
    <d v="2023-07-14T00:00:00"/>
    <d v="2003-07-04T00:00:00"/>
    <n v="20.698630136986303"/>
    <n v="248.38356164383563"/>
    <x v="1"/>
  </r>
  <r>
    <x v="11"/>
    <x v="1"/>
    <x v="1"/>
    <n v="9"/>
    <d v="2023-07-14T00:00:00"/>
    <d v="2010-10-06T00:00:00"/>
    <n v="13.435616438356165"/>
    <n v="161.22739726027399"/>
    <x v="1"/>
  </r>
  <r>
    <x v="12"/>
    <x v="3"/>
    <x v="3"/>
    <n v="10"/>
    <d v="2023-07-14T00:00:00"/>
    <d v="2013-01-15T00:00:00"/>
    <n v="11.156164383561643"/>
    <n v="133.87397260273971"/>
    <x v="1"/>
  </r>
  <r>
    <x v="13"/>
    <x v="2"/>
    <x v="4"/>
    <n v="9"/>
    <d v="2023-07-14T00:00:00"/>
    <d v="2007-01-10T00:00:00"/>
    <n v="17.175342465753424"/>
    <n v="206.10410958904109"/>
    <x v="1"/>
  </r>
  <r>
    <x v="14"/>
    <x v="1"/>
    <x v="1"/>
    <n v="10"/>
    <d v="2023-07-14T00:00:00"/>
    <d v="2015-05-21T00:00:00"/>
    <n v="8.8109589041095884"/>
    <n v="105.73150684931505"/>
    <x v="1"/>
  </r>
  <r>
    <x v="15"/>
    <x v="1"/>
    <x v="1"/>
    <n v="9"/>
    <d v="2023-07-14T00:00:00"/>
    <d v="2023-03-04T00:00:00"/>
    <n v="1.0191780821917809"/>
    <n v="12.230136986301371"/>
    <x v="1"/>
  </r>
  <r>
    <x v="16"/>
    <x v="3"/>
    <x v="3"/>
    <n v="9"/>
    <d v="2023-07-14T00:00:00"/>
    <d v="2020-11-17T00:00:00"/>
    <n v="3.3123287671232875"/>
    <n v="39.747945205479454"/>
    <x v="1"/>
  </r>
  <r>
    <x v="17"/>
    <x v="2"/>
    <x v="4"/>
    <n v="8"/>
    <d v="2023-07-14T00:00:00"/>
    <d v="2001-10-01T00:00:00"/>
    <n v="22.454794520547946"/>
    <n v="269.45753424657534"/>
    <x v="1"/>
  </r>
  <r>
    <x v="18"/>
    <x v="0"/>
    <x v="0"/>
    <n v="8"/>
    <d v="2023-07-14T00:00:00"/>
    <d v="2022-10-07T00:00:00"/>
    <n v="1.4246575342465753"/>
    <n v="17.095890410958901"/>
    <x v="1"/>
  </r>
  <r>
    <x v="19"/>
    <x v="1"/>
    <x v="1"/>
    <n v="8"/>
    <d v="2023-07-14T00:00:00"/>
    <d v="2008-02-12T00:00:00"/>
    <n v="16.084931506849315"/>
    <n v="193.01917808219179"/>
    <x v="1"/>
  </r>
  <r>
    <x v="20"/>
    <x v="2"/>
    <x v="2"/>
    <n v="8"/>
    <d v="2023-07-14T00:00:00"/>
    <d v="2019-01-30T00:00:00"/>
    <n v="5.1123287671232873"/>
    <n v="61.347945205479448"/>
    <x v="1"/>
  </r>
  <r>
    <x v="21"/>
    <x v="3"/>
    <x v="3"/>
    <n v="9"/>
    <d v="2023-07-14T00:00:00"/>
    <d v="2023-02-08T00:00:00"/>
    <n v="1.0849315068493151"/>
    <n v="13.019178082191781"/>
    <x v="1"/>
  </r>
  <r>
    <x v="22"/>
    <x v="1"/>
    <x v="1"/>
    <n v="8"/>
    <d v="2023-07-14T00:00:00"/>
    <d v="2005-08-17T00:00:00"/>
    <n v="18.575342465753426"/>
    <n v="222.90410958904113"/>
    <x v="1"/>
  </r>
  <r>
    <x v="23"/>
    <x v="1"/>
    <x v="1"/>
    <n v="8"/>
    <d v="2023-07-14T00:00:00"/>
    <d v="2021-08-12T00:00:00"/>
    <n v="2.5780821917808221"/>
    <n v="30.936986301369863"/>
    <x v="1"/>
  </r>
  <r>
    <x v="24"/>
    <x v="2"/>
    <x v="2"/>
    <n v="10"/>
    <d v="2023-07-14T00:00:00"/>
    <d v="2023-02-04T00:00:00"/>
    <n v="1.095890410958904"/>
    <n v="13.150684931506849"/>
    <x v="1"/>
  </r>
  <r>
    <x v="25"/>
    <x v="3"/>
    <x v="3"/>
    <n v="10"/>
    <d v="2023-07-14T00:00:00"/>
    <d v="2012-07-04T00:00:00"/>
    <n v="11.69041095890411"/>
    <n v="140.28493150684932"/>
    <x v="1"/>
  </r>
  <r>
    <x v="0"/>
    <x v="0"/>
    <x v="0"/>
    <n v="9"/>
    <d v="2023-07-15T00:00:00"/>
    <d v="2023-04-16T00:00:00"/>
    <n v="0.90136986301369859"/>
    <n v="10.816438356164383"/>
    <x v="0"/>
  </r>
  <r>
    <x v="1"/>
    <x v="1"/>
    <x v="1"/>
    <n v="10"/>
    <d v="2023-07-15T00:00:00"/>
    <d v="2023-02-22T00:00:00"/>
    <n v="1.0465753424657533"/>
    <n v="12.55890410958904"/>
    <x v="1"/>
  </r>
  <r>
    <x v="2"/>
    <x v="2"/>
    <x v="2"/>
    <n v="7"/>
    <d v="2023-07-15T00:00:00"/>
    <d v="2021-08-11T00:00:00"/>
    <n v="2.580821917808219"/>
    <n v="30.969863013698628"/>
    <x v="1"/>
  </r>
  <r>
    <x v="3"/>
    <x v="3"/>
    <x v="3"/>
    <n v="8"/>
    <d v="2023-07-15T00:00:00"/>
    <d v="2014-11-21T00:00:00"/>
    <n v="9.3068493150684937"/>
    <n v="111.68219178082192"/>
    <x v="1"/>
  </r>
  <r>
    <x v="4"/>
    <x v="2"/>
    <x v="4"/>
    <n v="7"/>
    <d v="2023-07-15T00:00:00"/>
    <d v="2008-10-11T00:00:00"/>
    <n v="15.421917808219177"/>
    <n v="185.06301369863013"/>
    <x v="1"/>
  </r>
  <r>
    <x v="5"/>
    <x v="0"/>
    <x v="0"/>
    <n v="7"/>
    <d v="2023-07-15T00:00:00"/>
    <d v="2023-01-30T00:00:00"/>
    <n v="1.1095890410958904"/>
    <n v="13.315068493150685"/>
    <x v="1"/>
  </r>
  <r>
    <x v="6"/>
    <x v="1"/>
    <x v="1"/>
    <n v="8"/>
    <d v="2023-07-15T00:00:00"/>
    <d v="2015-06-06T00:00:00"/>
    <n v="8.7671232876712324"/>
    <n v="105.20547945205479"/>
    <x v="1"/>
  </r>
  <r>
    <x v="7"/>
    <x v="2"/>
    <x v="2"/>
    <n v="7"/>
    <d v="2023-07-15T00:00:00"/>
    <d v="2003-06-12T00:00:00"/>
    <n v="20.758904109589039"/>
    <n v="249.10684931506847"/>
    <x v="1"/>
  </r>
  <r>
    <x v="8"/>
    <x v="3"/>
    <x v="3"/>
    <n v="8"/>
    <d v="2023-07-15T00:00:00"/>
    <d v="2020-10-28T00:00:00"/>
    <n v="3.3671232876712329"/>
    <n v="40.405479452054792"/>
    <x v="1"/>
  </r>
  <r>
    <x v="9"/>
    <x v="0"/>
    <x v="0"/>
    <n v="4"/>
    <d v="2023-07-15T00:00:00"/>
    <d v="2023-02-20T00:00:00"/>
    <n v="1.0520547945205478"/>
    <n v="12.624657534246573"/>
    <x v="1"/>
  </r>
  <r>
    <x v="10"/>
    <x v="0"/>
    <x v="0"/>
    <n v="7"/>
    <d v="2023-07-15T00:00:00"/>
    <d v="2003-07-04T00:00:00"/>
    <n v="20.698630136986303"/>
    <n v="248.38356164383563"/>
    <x v="1"/>
  </r>
  <r>
    <x v="11"/>
    <x v="1"/>
    <x v="1"/>
    <n v="9"/>
    <d v="2023-07-15T00:00:00"/>
    <d v="2010-10-06T00:00:00"/>
    <n v="13.435616438356165"/>
    <n v="161.22739726027399"/>
    <x v="1"/>
  </r>
  <r>
    <x v="12"/>
    <x v="3"/>
    <x v="3"/>
    <n v="10"/>
    <d v="2023-07-15T00:00:00"/>
    <d v="2013-01-15T00:00:00"/>
    <n v="11.156164383561643"/>
    <n v="133.87397260273971"/>
    <x v="1"/>
  </r>
  <r>
    <x v="13"/>
    <x v="2"/>
    <x v="4"/>
    <n v="7"/>
    <d v="2023-07-15T00:00:00"/>
    <d v="2007-01-10T00:00:00"/>
    <n v="17.175342465753424"/>
    <n v="206.10410958904109"/>
    <x v="1"/>
  </r>
  <r>
    <x v="14"/>
    <x v="1"/>
    <x v="1"/>
    <n v="10"/>
    <d v="2023-07-15T00:00:00"/>
    <d v="2015-05-21T00:00:00"/>
    <n v="8.8109589041095884"/>
    <n v="105.73150684931505"/>
    <x v="1"/>
  </r>
  <r>
    <x v="15"/>
    <x v="1"/>
    <x v="1"/>
    <n v="9"/>
    <d v="2023-07-15T00:00:00"/>
    <d v="2023-03-04T00:00:00"/>
    <n v="1.0191780821917809"/>
    <n v="12.230136986301371"/>
    <x v="1"/>
  </r>
  <r>
    <x v="16"/>
    <x v="3"/>
    <x v="3"/>
    <n v="7"/>
    <d v="2023-07-15T00:00:00"/>
    <d v="2020-11-17T00:00:00"/>
    <n v="3.3123287671232875"/>
    <n v="39.747945205479454"/>
    <x v="1"/>
  </r>
  <r>
    <x v="17"/>
    <x v="2"/>
    <x v="4"/>
    <n v="8"/>
    <d v="2023-07-15T00:00:00"/>
    <d v="2001-10-01T00:00:00"/>
    <n v="22.454794520547946"/>
    <n v="269.45753424657534"/>
    <x v="1"/>
  </r>
  <r>
    <x v="18"/>
    <x v="0"/>
    <x v="0"/>
    <n v="9"/>
    <d v="2023-07-15T00:00:00"/>
    <d v="2022-10-07T00:00:00"/>
    <n v="1.4246575342465753"/>
    <n v="17.095890410958901"/>
    <x v="1"/>
  </r>
  <r>
    <x v="19"/>
    <x v="1"/>
    <x v="1"/>
    <n v="9"/>
    <d v="2023-07-15T00:00:00"/>
    <d v="2008-02-12T00:00:00"/>
    <n v="16.084931506849315"/>
    <n v="193.01917808219179"/>
    <x v="1"/>
  </r>
  <r>
    <x v="20"/>
    <x v="2"/>
    <x v="2"/>
    <n v="10"/>
    <d v="2023-07-15T00:00:00"/>
    <d v="2019-01-30T00:00:00"/>
    <n v="5.1123287671232873"/>
    <n v="61.347945205479448"/>
    <x v="1"/>
  </r>
  <r>
    <x v="21"/>
    <x v="3"/>
    <x v="3"/>
    <n v="7"/>
    <d v="2023-07-15T00:00:00"/>
    <d v="2023-02-08T00:00:00"/>
    <n v="1.0849315068493151"/>
    <n v="13.019178082191781"/>
    <x v="1"/>
  </r>
  <r>
    <x v="22"/>
    <x v="1"/>
    <x v="1"/>
    <n v="9"/>
    <d v="2023-07-15T00:00:00"/>
    <d v="2005-08-17T00:00:00"/>
    <n v="18.575342465753426"/>
    <n v="222.90410958904113"/>
    <x v="1"/>
  </r>
  <r>
    <x v="23"/>
    <x v="1"/>
    <x v="1"/>
    <n v="7"/>
    <d v="2023-07-15T00:00:00"/>
    <d v="2021-08-12T00:00:00"/>
    <n v="2.5780821917808221"/>
    <n v="30.936986301369863"/>
    <x v="1"/>
  </r>
  <r>
    <x v="24"/>
    <x v="2"/>
    <x v="2"/>
    <n v="9"/>
    <d v="2023-07-15T00:00:00"/>
    <d v="2023-02-04T00:00:00"/>
    <n v="1.095890410958904"/>
    <n v="13.150684931506849"/>
    <x v="1"/>
  </r>
  <r>
    <x v="25"/>
    <x v="3"/>
    <x v="3"/>
    <n v="9"/>
    <d v="2023-07-15T00:00:00"/>
    <d v="2012-07-04T00:00:00"/>
    <n v="11.69041095890411"/>
    <n v="140.28493150684932"/>
    <x v="1"/>
  </r>
  <r>
    <x v="0"/>
    <x v="0"/>
    <x v="0"/>
    <n v="7"/>
    <d v="2023-07-16T00:00:00"/>
    <d v="2023-04-16T00:00:00"/>
    <n v="0.90136986301369859"/>
    <n v="10.816438356164383"/>
    <x v="0"/>
  </r>
  <r>
    <x v="1"/>
    <x v="1"/>
    <x v="1"/>
    <n v="10"/>
    <d v="2023-07-16T00:00:00"/>
    <d v="2023-02-22T00:00:00"/>
    <n v="1.0465753424657533"/>
    <n v="12.55890410958904"/>
    <x v="1"/>
  </r>
  <r>
    <x v="2"/>
    <x v="2"/>
    <x v="2"/>
    <n v="7"/>
    <d v="2023-07-16T00:00:00"/>
    <d v="2021-08-11T00:00:00"/>
    <n v="2.580821917808219"/>
    <n v="30.969863013698628"/>
    <x v="1"/>
  </r>
  <r>
    <x v="3"/>
    <x v="3"/>
    <x v="3"/>
    <n v="7"/>
    <d v="2023-07-16T00:00:00"/>
    <d v="2014-11-21T00:00:00"/>
    <n v="9.3068493150684937"/>
    <n v="111.68219178082192"/>
    <x v="1"/>
  </r>
  <r>
    <x v="4"/>
    <x v="2"/>
    <x v="4"/>
    <n v="7"/>
    <d v="2023-07-16T00:00:00"/>
    <d v="2008-10-11T00:00:00"/>
    <n v="15.421917808219177"/>
    <n v="185.06301369863013"/>
    <x v="1"/>
  </r>
  <r>
    <x v="5"/>
    <x v="0"/>
    <x v="0"/>
    <n v="8"/>
    <d v="2023-07-16T00:00:00"/>
    <d v="2023-01-30T00:00:00"/>
    <n v="1.1095890410958904"/>
    <n v="13.315068493150685"/>
    <x v="1"/>
  </r>
  <r>
    <x v="6"/>
    <x v="1"/>
    <x v="1"/>
    <n v="9"/>
    <d v="2023-07-16T00:00:00"/>
    <d v="2015-06-06T00:00:00"/>
    <n v="8.7671232876712324"/>
    <n v="105.20547945205479"/>
    <x v="1"/>
  </r>
  <r>
    <x v="7"/>
    <x v="2"/>
    <x v="2"/>
    <n v="9"/>
    <d v="2023-07-16T00:00:00"/>
    <d v="2003-06-12T00:00:00"/>
    <n v="20.758904109589039"/>
    <n v="249.10684931506847"/>
    <x v="1"/>
  </r>
  <r>
    <x v="8"/>
    <x v="3"/>
    <x v="3"/>
    <n v="6"/>
    <d v="2023-07-16T00:00:00"/>
    <d v="2020-10-28T00:00:00"/>
    <n v="3.3671232876712329"/>
    <n v="40.405479452054792"/>
    <x v="1"/>
  </r>
  <r>
    <x v="9"/>
    <x v="0"/>
    <x v="0"/>
    <n v="8"/>
    <d v="2023-07-16T00:00:00"/>
    <d v="2023-02-20T00:00:00"/>
    <n v="1.0520547945205478"/>
    <n v="12.624657534246573"/>
    <x v="1"/>
  </r>
  <r>
    <x v="10"/>
    <x v="0"/>
    <x v="0"/>
    <n v="10"/>
    <d v="2023-07-16T00:00:00"/>
    <d v="2003-07-04T00:00:00"/>
    <n v="20.698630136986303"/>
    <n v="248.38356164383563"/>
    <x v="1"/>
  </r>
  <r>
    <x v="11"/>
    <x v="1"/>
    <x v="1"/>
    <n v="6"/>
    <d v="2023-07-16T00:00:00"/>
    <d v="2010-10-06T00:00:00"/>
    <n v="13.435616438356165"/>
    <n v="161.22739726027399"/>
    <x v="1"/>
  </r>
  <r>
    <x v="12"/>
    <x v="3"/>
    <x v="3"/>
    <n v="10"/>
    <d v="2023-07-16T00:00:00"/>
    <d v="2013-01-15T00:00:00"/>
    <n v="11.156164383561643"/>
    <n v="133.87397260273971"/>
    <x v="1"/>
  </r>
  <r>
    <x v="13"/>
    <x v="2"/>
    <x v="4"/>
    <n v="8"/>
    <d v="2023-07-16T00:00:00"/>
    <d v="2007-01-10T00:00:00"/>
    <n v="17.175342465753424"/>
    <n v="206.10410958904109"/>
    <x v="1"/>
  </r>
  <r>
    <x v="14"/>
    <x v="1"/>
    <x v="1"/>
    <n v="6"/>
    <d v="2023-07-16T00:00:00"/>
    <d v="2015-05-21T00:00:00"/>
    <n v="8.8109589041095884"/>
    <n v="105.73150684931505"/>
    <x v="1"/>
  </r>
  <r>
    <x v="15"/>
    <x v="1"/>
    <x v="1"/>
    <n v="6"/>
    <d v="2023-07-16T00:00:00"/>
    <d v="2023-03-04T00:00:00"/>
    <n v="1.0191780821917809"/>
    <n v="12.230136986301371"/>
    <x v="1"/>
  </r>
  <r>
    <x v="16"/>
    <x v="3"/>
    <x v="3"/>
    <n v="10"/>
    <d v="2023-07-16T00:00:00"/>
    <d v="2020-11-17T00:00:00"/>
    <n v="3.3123287671232875"/>
    <n v="39.747945205479454"/>
    <x v="1"/>
  </r>
  <r>
    <x v="17"/>
    <x v="2"/>
    <x v="4"/>
    <n v="9"/>
    <d v="2023-07-16T00:00:00"/>
    <d v="2001-10-01T00:00:00"/>
    <n v="22.454794520547946"/>
    <n v="269.45753424657534"/>
    <x v="1"/>
  </r>
  <r>
    <x v="18"/>
    <x v="0"/>
    <x v="0"/>
    <n v="6"/>
    <d v="2023-07-16T00:00:00"/>
    <d v="2022-10-07T00:00:00"/>
    <n v="1.4246575342465753"/>
    <n v="17.095890410958901"/>
    <x v="1"/>
  </r>
  <r>
    <x v="19"/>
    <x v="1"/>
    <x v="1"/>
    <n v="8"/>
    <d v="2023-07-16T00:00:00"/>
    <d v="2008-02-12T00:00:00"/>
    <n v="16.084931506849315"/>
    <n v="193.01917808219179"/>
    <x v="1"/>
  </r>
  <r>
    <x v="20"/>
    <x v="2"/>
    <x v="2"/>
    <n v="10"/>
    <d v="2023-07-16T00:00:00"/>
    <d v="2019-01-30T00:00:00"/>
    <n v="5.1123287671232873"/>
    <n v="61.347945205479448"/>
    <x v="1"/>
  </r>
  <r>
    <x v="21"/>
    <x v="3"/>
    <x v="3"/>
    <n v="8"/>
    <d v="2023-07-16T00:00:00"/>
    <d v="2023-02-08T00:00:00"/>
    <n v="1.0849315068493151"/>
    <n v="13.019178082191781"/>
    <x v="1"/>
  </r>
  <r>
    <x v="22"/>
    <x v="1"/>
    <x v="1"/>
    <n v="10"/>
    <d v="2023-07-16T00:00:00"/>
    <d v="2005-08-17T00:00:00"/>
    <n v="18.575342465753426"/>
    <n v="222.90410958904113"/>
    <x v="1"/>
  </r>
  <r>
    <x v="23"/>
    <x v="1"/>
    <x v="1"/>
    <n v="10"/>
    <d v="2023-07-16T00:00:00"/>
    <d v="2021-08-12T00:00:00"/>
    <n v="2.5780821917808221"/>
    <n v="30.936986301369863"/>
    <x v="1"/>
  </r>
  <r>
    <x v="24"/>
    <x v="2"/>
    <x v="2"/>
    <n v="9"/>
    <d v="2023-07-16T00:00:00"/>
    <d v="2023-02-04T00:00:00"/>
    <n v="1.095890410958904"/>
    <n v="13.150684931506849"/>
    <x v="1"/>
  </r>
  <r>
    <x v="25"/>
    <x v="3"/>
    <x v="3"/>
    <n v="7"/>
    <d v="2023-07-16T00:00:00"/>
    <d v="2012-07-04T00:00:00"/>
    <n v="11.69041095890411"/>
    <n v="140.28493150684932"/>
    <x v="1"/>
  </r>
  <r>
    <x v="0"/>
    <x v="0"/>
    <x v="0"/>
    <n v="8"/>
    <d v="2023-07-17T00:00:00"/>
    <d v="2023-04-16T00:00:00"/>
    <n v="0.90136986301369859"/>
    <n v="10.816438356164383"/>
    <x v="0"/>
  </r>
  <r>
    <x v="1"/>
    <x v="1"/>
    <x v="1"/>
    <n v="8"/>
    <d v="2023-07-17T00:00:00"/>
    <d v="2023-02-22T00:00:00"/>
    <n v="1.0465753424657533"/>
    <n v="12.55890410958904"/>
    <x v="1"/>
  </r>
  <r>
    <x v="2"/>
    <x v="2"/>
    <x v="2"/>
    <n v="7"/>
    <d v="2023-07-17T00:00:00"/>
    <d v="2021-08-11T00:00:00"/>
    <n v="2.580821917808219"/>
    <n v="30.969863013698628"/>
    <x v="1"/>
  </r>
  <r>
    <x v="3"/>
    <x v="3"/>
    <x v="3"/>
    <n v="10"/>
    <d v="2023-07-17T00:00:00"/>
    <d v="2014-11-21T00:00:00"/>
    <n v="9.3068493150684937"/>
    <n v="111.68219178082192"/>
    <x v="1"/>
  </r>
  <r>
    <x v="4"/>
    <x v="2"/>
    <x v="4"/>
    <n v="10"/>
    <d v="2023-07-17T00:00:00"/>
    <d v="2008-10-11T00:00:00"/>
    <n v="15.421917808219177"/>
    <n v="185.06301369863013"/>
    <x v="1"/>
  </r>
  <r>
    <x v="5"/>
    <x v="0"/>
    <x v="0"/>
    <n v="8"/>
    <d v="2023-07-17T00:00:00"/>
    <d v="2023-01-30T00:00:00"/>
    <n v="1.1095890410958904"/>
    <n v="13.315068493150685"/>
    <x v="1"/>
  </r>
  <r>
    <x v="6"/>
    <x v="1"/>
    <x v="1"/>
    <n v="8"/>
    <d v="2023-07-17T00:00:00"/>
    <d v="2015-06-06T00:00:00"/>
    <n v="8.7671232876712324"/>
    <n v="105.20547945205479"/>
    <x v="1"/>
  </r>
  <r>
    <x v="7"/>
    <x v="2"/>
    <x v="2"/>
    <n v="8"/>
    <d v="2023-07-17T00:00:00"/>
    <d v="2003-06-12T00:00:00"/>
    <n v="20.758904109589039"/>
    <n v="249.10684931506847"/>
    <x v="1"/>
  </r>
  <r>
    <x v="8"/>
    <x v="3"/>
    <x v="3"/>
    <n v="7"/>
    <d v="2023-07-17T00:00:00"/>
    <d v="2020-10-28T00:00:00"/>
    <n v="3.3671232876712329"/>
    <n v="40.405479452054792"/>
    <x v="1"/>
  </r>
  <r>
    <x v="9"/>
    <x v="0"/>
    <x v="0"/>
    <n v="7"/>
    <d v="2023-07-17T00:00:00"/>
    <d v="2023-02-20T00:00:00"/>
    <n v="1.0520547945205478"/>
    <n v="12.624657534246573"/>
    <x v="1"/>
  </r>
  <r>
    <x v="10"/>
    <x v="0"/>
    <x v="0"/>
    <n v="7"/>
    <d v="2023-07-17T00:00:00"/>
    <d v="2003-07-04T00:00:00"/>
    <n v="20.698630136986303"/>
    <n v="248.38356164383563"/>
    <x v="1"/>
  </r>
  <r>
    <x v="11"/>
    <x v="1"/>
    <x v="1"/>
    <n v="9"/>
    <d v="2023-07-17T00:00:00"/>
    <d v="2010-10-06T00:00:00"/>
    <n v="13.435616438356165"/>
    <n v="161.22739726027399"/>
    <x v="1"/>
  </r>
  <r>
    <x v="12"/>
    <x v="3"/>
    <x v="3"/>
    <n v="7"/>
    <d v="2023-07-17T00:00:00"/>
    <d v="2013-01-15T00:00:00"/>
    <n v="11.156164383561643"/>
    <n v="133.87397260273971"/>
    <x v="1"/>
  </r>
  <r>
    <x v="13"/>
    <x v="2"/>
    <x v="4"/>
    <n v="9"/>
    <d v="2023-07-17T00:00:00"/>
    <d v="2007-01-10T00:00:00"/>
    <n v="17.175342465753424"/>
    <n v="206.10410958904109"/>
    <x v="1"/>
  </r>
  <r>
    <x v="14"/>
    <x v="1"/>
    <x v="1"/>
    <n v="8"/>
    <d v="2023-07-17T00:00:00"/>
    <d v="2015-05-21T00:00:00"/>
    <n v="8.8109589041095884"/>
    <n v="105.73150684931505"/>
    <x v="1"/>
  </r>
  <r>
    <x v="15"/>
    <x v="1"/>
    <x v="1"/>
    <n v="10"/>
    <d v="2023-07-17T00:00:00"/>
    <d v="2023-03-04T00:00:00"/>
    <n v="1.0191780821917809"/>
    <n v="12.230136986301371"/>
    <x v="1"/>
  </r>
  <r>
    <x v="16"/>
    <x v="3"/>
    <x v="3"/>
    <n v="9"/>
    <d v="2023-07-17T00:00:00"/>
    <d v="2020-11-17T00:00:00"/>
    <n v="3.3123287671232875"/>
    <n v="39.747945205479454"/>
    <x v="1"/>
  </r>
  <r>
    <x v="17"/>
    <x v="2"/>
    <x v="4"/>
    <n v="9"/>
    <d v="2023-07-17T00:00:00"/>
    <d v="2001-10-01T00:00:00"/>
    <n v="22.454794520547946"/>
    <n v="269.45753424657534"/>
    <x v="1"/>
  </r>
  <r>
    <x v="18"/>
    <x v="0"/>
    <x v="0"/>
    <n v="10"/>
    <d v="2023-07-17T00:00:00"/>
    <d v="2022-10-07T00:00:00"/>
    <n v="1.4246575342465753"/>
    <n v="17.095890410958901"/>
    <x v="1"/>
  </r>
  <r>
    <x v="19"/>
    <x v="1"/>
    <x v="1"/>
    <n v="10"/>
    <d v="2023-07-17T00:00:00"/>
    <d v="2008-02-12T00:00:00"/>
    <n v="16.084931506849315"/>
    <n v="193.01917808219179"/>
    <x v="1"/>
  </r>
  <r>
    <x v="20"/>
    <x v="2"/>
    <x v="2"/>
    <n v="10"/>
    <d v="2023-07-17T00:00:00"/>
    <d v="2019-01-30T00:00:00"/>
    <n v="5.1123287671232873"/>
    <n v="61.347945205479448"/>
    <x v="1"/>
  </r>
  <r>
    <x v="21"/>
    <x v="3"/>
    <x v="3"/>
    <n v="8"/>
    <d v="2023-07-17T00:00:00"/>
    <d v="2023-02-08T00:00:00"/>
    <n v="1.0849315068493151"/>
    <n v="13.019178082191781"/>
    <x v="1"/>
  </r>
  <r>
    <x v="22"/>
    <x v="1"/>
    <x v="1"/>
    <n v="7"/>
    <d v="2023-07-17T00:00:00"/>
    <d v="2005-08-17T00:00:00"/>
    <n v="18.575342465753426"/>
    <n v="222.90410958904113"/>
    <x v="1"/>
  </r>
  <r>
    <x v="23"/>
    <x v="1"/>
    <x v="1"/>
    <n v="8"/>
    <d v="2023-07-17T00:00:00"/>
    <d v="2021-08-12T00:00:00"/>
    <n v="2.5780821917808221"/>
    <n v="30.936986301369863"/>
    <x v="1"/>
  </r>
  <r>
    <x v="24"/>
    <x v="2"/>
    <x v="2"/>
    <n v="8"/>
    <d v="2023-07-17T00:00:00"/>
    <d v="2023-02-04T00:00:00"/>
    <n v="1.095890410958904"/>
    <n v="13.150684931506849"/>
    <x v="1"/>
  </r>
  <r>
    <x v="25"/>
    <x v="3"/>
    <x v="3"/>
    <n v="7"/>
    <d v="2023-07-17T00:00:00"/>
    <d v="2012-07-04T00:00:00"/>
    <n v="11.69041095890411"/>
    <n v="140.28493150684932"/>
    <x v="1"/>
  </r>
  <r>
    <x v="0"/>
    <x v="0"/>
    <x v="0"/>
    <n v="8"/>
    <d v="2023-07-18T00:00:00"/>
    <d v="2023-04-16T00:00:00"/>
    <n v="0.90136986301369859"/>
    <n v="10.816438356164383"/>
    <x v="0"/>
  </r>
  <r>
    <x v="1"/>
    <x v="1"/>
    <x v="1"/>
    <n v="7"/>
    <d v="2023-07-18T00:00:00"/>
    <d v="2023-02-22T00:00:00"/>
    <n v="1.0465753424657533"/>
    <n v="12.55890410958904"/>
    <x v="1"/>
  </r>
  <r>
    <x v="2"/>
    <x v="2"/>
    <x v="2"/>
    <n v="7"/>
    <d v="2023-07-18T00:00:00"/>
    <d v="2021-08-11T00:00:00"/>
    <n v="2.580821917808219"/>
    <n v="30.969863013698628"/>
    <x v="1"/>
  </r>
  <r>
    <x v="3"/>
    <x v="3"/>
    <x v="3"/>
    <n v="7"/>
    <d v="2023-07-18T00:00:00"/>
    <d v="2014-11-21T00:00:00"/>
    <n v="9.3068493150684937"/>
    <n v="111.68219178082192"/>
    <x v="1"/>
  </r>
  <r>
    <x v="4"/>
    <x v="2"/>
    <x v="4"/>
    <n v="10"/>
    <d v="2023-07-18T00:00:00"/>
    <d v="2008-10-11T00:00:00"/>
    <n v="15.421917808219177"/>
    <n v="185.06301369863013"/>
    <x v="1"/>
  </r>
  <r>
    <x v="5"/>
    <x v="0"/>
    <x v="0"/>
    <n v="9"/>
    <d v="2023-07-18T00:00:00"/>
    <d v="2023-01-30T00:00:00"/>
    <n v="1.1095890410958904"/>
    <n v="13.315068493150685"/>
    <x v="1"/>
  </r>
  <r>
    <x v="6"/>
    <x v="1"/>
    <x v="1"/>
    <n v="9"/>
    <d v="2023-07-18T00:00:00"/>
    <d v="2015-06-06T00:00:00"/>
    <n v="8.7671232876712324"/>
    <n v="105.20547945205479"/>
    <x v="1"/>
  </r>
  <r>
    <x v="7"/>
    <x v="2"/>
    <x v="2"/>
    <n v="8"/>
    <d v="2023-07-18T00:00:00"/>
    <d v="2003-06-12T00:00:00"/>
    <n v="20.758904109589039"/>
    <n v="249.10684931506847"/>
    <x v="1"/>
  </r>
  <r>
    <x v="8"/>
    <x v="3"/>
    <x v="3"/>
    <n v="8"/>
    <d v="2023-07-18T00:00:00"/>
    <d v="2020-10-28T00:00:00"/>
    <n v="3.3671232876712329"/>
    <n v="40.405479452054792"/>
    <x v="1"/>
  </r>
  <r>
    <x v="9"/>
    <x v="0"/>
    <x v="0"/>
    <n v="8"/>
    <d v="2023-07-18T00:00:00"/>
    <d v="2023-02-20T00:00:00"/>
    <n v="1.0520547945205478"/>
    <n v="12.624657534246573"/>
    <x v="1"/>
  </r>
  <r>
    <x v="10"/>
    <x v="0"/>
    <x v="0"/>
    <n v="7"/>
    <d v="2023-07-18T00:00:00"/>
    <d v="2003-07-04T00:00:00"/>
    <n v="20.698630136986303"/>
    <n v="248.38356164383563"/>
    <x v="1"/>
  </r>
  <r>
    <x v="11"/>
    <x v="1"/>
    <x v="1"/>
    <n v="10"/>
    <d v="2023-07-18T00:00:00"/>
    <d v="2010-10-06T00:00:00"/>
    <n v="13.435616438356165"/>
    <n v="161.22739726027399"/>
    <x v="1"/>
  </r>
  <r>
    <x v="26"/>
    <x v="0"/>
    <x v="0"/>
    <n v="8"/>
    <d v="2023-07-18T00:00:00"/>
    <d v="2023-03-16T00:00:00"/>
    <n v="0.98630136986301364"/>
    <n v="11.835616438356164"/>
    <x v="0"/>
  </r>
  <r>
    <x v="12"/>
    <x v="3"/>
    <x v="3"/>
    <n v="7"/>
    <d v="2023-07-18T00:00:00"/>
    <d v="2013-01-15T00:00:00"/>
    <n v="11.156164383561643"/>
    <n v="133.87397260273971"/>
    <x v="1"/>
  </r>
  <r>
    <x v="13"/>
    <x v="2"/>
    <x v="4"/>
    <n v="10"/>
    <d v="2023-07-18T00:00:00"/>
    <d v="2007-01-10T00:00:00"/>
    <n v="17.175342465753424"/>
    <n v="206.10410958904109"/>
    <x v="1"/>
  </r>
  <r>
    <x v="14"/>
    <x v="1"/>
    <x v="1"/>
    <n v="8"/>
    <d v="2023-07-18T00:00:00"/>
    <d v="2015-05-21T00:00:00"/>
    <n v="8.8109589041095884"/>
    <n v="105.73150684931505"/>
    <x v="1"/>
  </r>
  <r>
    <x v="15"/>
    <x v="1"/>
    <x v="1"/>
    <n v="10"/>
    <d v="2023-07-18T00:00:00"/>
    <d v="2023-03-04T00:00:00"/>
    <n v="1.0191780821917809"/>
    <n v="12.230136986301371"/>
    <x v="1"/>
  </r>
  <r>
    <x v="16"/>
    <x v="3"/>
    <x v="3"/>
    <n v="10"/>
    <d v="2023-07-18T00:00:00"/>
    <d v="2020-11-17T00:00:00"/>
    <n v="3.3123287671232875"/>
    <n v="39.747945205479454"/>
    <x v="1"/>
  </r>
  <r>
    <x v="17"/>
    <x v="2"/>
    <x v="4"/>
    <n v="8"/>
    <d v="2023-07-18T00:00:00"/>
    <d v="2001-10-01T00:00:00"/>
    <n v="22.454794520547946"/>
    <n v="269.45753424657534"/>
    <x v="1"/>
  </r>
  <r>
    <x v="18"/>
    <x v="0"/>
    <x v="0"/>
    <n v="10"/>
    <d v="2023-07-18T00:00:00"/>
    <d v="2022-10-07T00:00:00"/>
    <n v="1.4246575342465753"/>
    <n v="17.095890410958901"/>
    <x v="1"/>
  </r>
  <r>
    <x v="19"/>
    <x v="1"/>
    <x v="1"/>
    <n v="8"/>
    <d v="2023-07-18T00:00:00"/>
    <d v="2008-02-12T00:00:00"/>
    <n v="16.084931506849315"/>
    <n v="193.01917808219179"/>
    <x v="1"/>
  </r>
  <r>
    <x v="20"/>
    <x v="2"/>
    <x v="2"/>
    <n v="10"/>
    <d v="2023-07-18T00:00:00"/>
    <d v="2019-01-30T00:00:00"/>
    <n v="5.1123287671232873"/>
    <n v="61.347945205479448"/>
    <x v="1"/>
  </r>
  <r>
    <x v="21"/>
    <x v="3"/>
    <x v="3"/>
    <n v="7"/>
    <d v="2023-07-18T00:00:00"/>
    <d v="2023-02-08T00:00:00"/>
    <n v="1.0849315068493151"/>
    <n v="13.019178082191781"/>
    <x v="1"/>
  </r>
  <r>
    <x v="22"/>
    <x v="1"/>
    <x v="1"/>
    <n v="10"/>
    <d v="2023-07-18T00:00:00"/>
    <d v="2005-08-17T00:00:00"/>
    <n v="18.575342465753426"/>
    <n v="222.90410958904113"/>
    <x v="1"/>
  </r>
  <r>
    <x v="23"/>
    <x v="1"/>
    <x v="1"/>
    <n v="8"/>
    <d v="2023-07-18T00:00:00"/>
    <d v="2021-08-12T00:00:00"/>
    <n v="2.5780821917808221"/>
    <n v="30.936986301369863"/>
    <x v="1"/>
  </r>
  <r>
    <x v="24"/>
    <x v="2"/>
    <x v="2"/>
    <n v="7"/>
    <d v="2023-07-18T00:00:00"/>
    <d v="2023-02-04T00:00:00"/>
    <n v="1.095890410958904"/>
    <n v="13.150684931506849"/>
    <x v="1"/>
  </r>
  <r>
    <x v="25"/>
    <x v="3"/>
    <x v="3"/>
    <n v="9"/>
    <d v="2023-07-18T00:00:00"/>
    <d v="2012-07-04T00:00:00"/>
    <n v="11.69041095890411"/>
    <n v="140.28493150684932"/>
    <x v="1"/>
  </r>
  <r>
    <x v="0"/>
    <x v="0"/>
    <x v="0"/>
    <n v="7"/>
    <d v="2023-07-19T00:00:00"/>
    <d v="2023-04-16T00:00:00"/>
    <n v="0.90136986301369859"/>
    <n v="10.816438356164383"/>
    <x v="0"/>
  </r>
  <r>
    <x v="1"/>
    <x v="1"/>
    <x v="1"/>
    <n v="9"/>
    <d v="2023-07-19T00:00:00"/>
    <d v="2023-02-22T00:00:00"/>
    <n v="1.0465753424657533"/>
    <n v="12.55890410958904"/>
    <x v="1"/>
  </r>
  <r>
    <x v="2"/>
    <x v="2"/>
    <x v="2"/>
    <n v="8"/>
    <d v="2023-07-19T00:00:00"/>
    <d v="2021-08-11T00:00:00"/>
    <n v="2.580821917808219"/>
    <n v="30.969863013698628"/>
    <x v="1"/>
  </r>
  <r>
    <x v="3"/>
    <x v="3"/>
    <x v="3"/>
    <n v="7"/>
    <d v="2023-07-19T00:00:00"/>
    <d v="2014-11-21T00:00:00"/>
    <n v="9.3068493150684937"/>
    <n v="111.68219178082192"/>
    <x v="1"/>
  </r>
  <r>
    <x v="4"/>
    <x v="2"/>
    <x v="4"/>
    <n v="8"/>
    <d v="2023-07-19T00:00:00"/>
    <d v="2008-10-11T00:00:00"/>
    <n v="15.421917808219177"/>
    <n v="185.06301369863013"/>
    <x v="1"/>
  </r>
  <r>
    <x v="5"/>
    <x v="0"/>
    <x v="0"/>
    <n v="8"/>
    <d v="2023-07-19T00:00:00"/>
    <d v="2023-01-30T00:00:00"/>
    <n v="1.1095890410958904"/>
    <n v="13.315068493150685"/>
    <x v="1"/>
  </r>
  <r>
    <x v="6"/>
    <x v="1"/>
    <x v="1"/>
    <n v="10"/>
    <d v="2023-07-19T00:00:00"/>
    <d v="2015-06-06T00:00:00"/>
    <n v="8.7671232876712324"/>
    <n v="105.20547945205479"/>
    <x v="1"/>
  </r>
  <r>
    <x v="7"/>
    <x v="2"/>
    <x v="2"/>
    <n v="8"/>
    <d v="2023-07-19T00:00:00"/>
    <d v="2003-06-12T00:00:00"/>
    <n v="20.758904109589039"/>
    <n v="249.10684931506847"/>
    <x v="1"/>
  </r>
  <r>
    <x v="8"/>
    <x v="3"/>
    <x v="3"/>
    <n v="8"/>
    <d v="2023-07-19T00:00:00"/>
    <d v="2020-10-28T00:00:00"/>
    <n v="3.3671232876712329"/>
    <n v="40.405479452054792"/>
    <x v="1"/>
  </r>
  <r>
    <x v="9"/>
    <x v="0"/>
    <x v="0"/>
    <n v="7"/>
    <d v="2023-07-19T00:00:00"/>
    <d v="2023-02-20T00:00:00"/>
    <n v="1.0520547945205478"/>
    <n v="12.624657534246573"/>
    <x v="1"/>
  </r>
  <r>
    <x v="10"/>
    <x v="0"/>
    <x v="0"/>
    <n v="7"/>
    <d v="2023-07-19T00:00:00"/>
    <d v="2003-07-04T00:00:00"/>
    <n v="20.698630136986303"/>
    <n v="248.38356164383563"/>
    <x v="1"/>
  </r>
  <r>
    <x v="11"/>
    <x v="1"/>
    <x v="1"/>
    <n v="7"/>
    <d v="2023-07-19T00:00:00"/>
    <d v="2010-10-06T00:00:00"/>
    <n v="13.435616438356165"/>
    <n v="161.22739726027399"/>
    <x v="1"/>
  </r>
  <r>
    <x v="26"/>
    <x v="0"/>
    <x v="0"/>
    <n v="0"/>
    <d v="2023-07-19T00:00:00"/>
    <d v="2023-03-16T00:00:00"/>
    <n v="0.98630136986301364"/>
    <n v="11.835616438356164"/>
    <x v="0"/>
  </r>
  <r>
    <x v="12"/>
    <x v="3"/>
    <x v="3"/>
    <n v="10"/>
    <d v="2023-07-19T00:00:00"/>
    <d v="2013-01-15T00:00:00"/>
    <n v="11.156164383561643"/>
    <n v="133.87397260273971"/>
    <x v="1"/>
  </r>
  <r>
    <x v="13"/>
    <x v="2"/>
    <x v="4"/>
    <n v="8"/>
    <d v="2023-07-19T00:00:00"/>
    <d v="2007-01-10T00:00:00"/>
    <n v="17.175342465753424"/>
    <n v="206.10410958904109"/>
    <x v="1"/>
  </r>
  <r>
    <x v="14"/>
    <x v="1"/>
    <x v="1"/>
    <n v="8"/>
    <d v="2023-07-19T00:00:00"/>
    <d v="2015-05-21T00:00:00"/>
    <n v="8.8109589041095884"/>
    <n v="105.73150684931505"/>
    <x v="1"/>
  </r>
  <r>
    <x v="15"/>
    <x v="1"/>
    <x v="1"/>
    <n v="10"/>
    <d v="2023-07-19T00:00:00"/>
    <d v="2023-03-04T00:00:00"/>
    <n v="1.0191780821917809"/>
    <n v="12.230136986301371"/>
    <x v="1"/>
  </r>
  <r>
    <x v="16"/>
    <x v="3"/>
    <x v="3"/>
    <n v="8"/>
    <d v="2023-07-19T00:00:00"/>
    <d v="2020-11-17T00:00:00"/>
    <n v="3.3123287671232875"/>
    <n v="39.747945205479454"/>
    <x v="1"/>
  </r>
  <r>
    <x v="17"/>
    <x v="2"/>
    <x v="4"/>
    <n v="9"/>
    <d v="2023-07-19T00:00:00"/>
    <d v="2001-10-01T00:00:00"/>
    <n v="22.454794520547946"/>
    <n v="269.45753424657534"/>
    <x v="1"/>
  </r>
  <r>
    <x v="18"/>
    <x v="0"/>
    <x v="0"/>
    <n v="9"/>
    <d v="2023-07-19T00:00:00"/>
    <d v="2022-10-07T00:00:00"/>
    <n v="1.4246575342465753"/>
    <n v="17.095890410958901"/>
    <x v="1"/>
  </r>
  <r>
    <x v="19"/>
    <x v="1"/>
    <x v="1"/>
    <n v="7"/>
    <d v="2023-07-19T00:00:00"/>
    <d v="2008-02-12T00:00:00"/>
    <n v="16.084931506849315"/>
    <n v="193.01917808219179"/>
    <x v="1"/>
  </r>
  <r>
    <x v="20"/>
    <x v="2"/>
    <x v="2"/>
    <n v="10"/>
    <d v="2023-07-19T00:00:00"/>
    <d v="2019-01-30T00:00:00"/>
    <n v="5.1123287671232873"/>
    <n v="61.347945205479448"/>
    <x v="1"/>
  </r>
  <r>
    <x v="21"/>
    <x v="3"/>
    <x v="3"/>
    <n v="9"/>
    <d v="2023-07-19T00:00:00"/>
    <d v="2023-02-08T00:00:00"/>
    <n v="1.0849315068493151"/>
    <n v="13.019178082191781"/>
    <x v="1"/>
  </r>
  <r>
    <x v="22"/>
    <x v="1"/>
    <x v="1"/>
    <n v="8"/>
    <d v="2023-07-19T00:00:00"/>
    <d v="2005-08-17T00:00:00"/>
    <n v="18.575342465753426"/>
    <n v="222.90410958904113"/>
    <x v="1"/>
  </r>
  <r>
    <x v="23"/>
    <x v="1"/>
    <x v="1"/>
    <n v="10"/>
    <d v="2023-07-19T00:00:00"/>
    <d v="2021-08-12T00:00:00"/>
    <n v="2.5780821917808221"/>
    <n v="30.936986301369863"/>
    <x v="1"/>
  </r>
  <r>
    <x v="24"/>
    <x v="2"/>
    <x v="2"/>
    <n v="9"/>
    <d v="2023-07-19T00:00:00"/>
    <d v="2023-02-04T00:00:00"/>
    <n v="1.095890410958904"/>
    <n v="13.150684931506849"/>
    <x v="1"/>
  </r>
  <r>
    <x v="25"/>
    <x v="3"/>
    <x v="3"/>
    <n v="10"/>
    <d v="2023-07-19T00:00:00"/>
    <d v="2012-07-04T00:00:00"/>
    <n v="11.69041095890411"/>
    <n v="140.28493150684932"/>
    <x v="1"/>
  </r>
  <r>
    <x v="0"/>
    <x v="0"/>
    <x v="0"/>
    <n v="9"/>
    <d v="2023-07-20T00:00:00"/>
    <d v="2023-04-16T00:00:00"/>
    <n v="0.90136986301369859"/>
    <n v="10.816438356164383"/>
    <x v="0"/>
  </r>
  <r>
    <x v="1"/>
    <x v="1"/>
    <x v="1"/>
    <n v="10"/>
    <d v="2023-07-20T00:00:00"/>
    <d v="2023-02-22T00:00:00"/>
    <n v="1.0465753424657533"/>
    <n v="12.55890410958904"/>
    <x v="1"/>
  </r>
  <r>
    <x v="2"/>
    <x v="2"/>
    <x v="2"/>
    <n v="9"/>
    <d v="2023-07-20T00:00:00"/>
    <d v="2021-08-11T00:00:00"/>
    <n v="2.580821917808219"/>
    <n v="30.969863013698628"/>
    <x v="1"/>
  </r>
  <r>
    <x v="3"/>
    <x v="3"/>
    <x v="3"/>
    <n v="10"/>
    <d v="2023-07-20T00:00:00"/>
    <d v="2014-11-21T00:00:00"/>
    <n v="9.3068493150684937"/>
    <n v="111.68219178082192"/>
    <x v="1"/>
  </r>
  <r>
    <x v="4"/>
    <x v="2"/>
    <x v="4"/>
    <n v="9"/>
    <d v="2023-07-20T00:00:00"/>
    <d v="2008-10-11T00:00:00"/>
    <n v="15.421917808219177"/>
    <n v="185.06301369863013"/>
    <x v="1"/>
  </r>
  <r>
    <x v="5"/>
    <x v="0"/>
    <x v="0"/>
    <n v="8"/>
    <d v="2023-07-20T00:00:00"/>
    <d v="2023-01-30T00:00:00"/>
    <n v="1.1095890410958904"/>
    <n v="13.315068493150685"/>
    <x v="1"/>
  </r>
  <r>
    <x v="6"/>
    <x v="1"/>
    <x v="1"/>
    <n v="9"/>
    <d v="2023-07-20T00:00:00"/>
    <d v="2015-06-06T00:00:00"/>
    <n v="8.7671232876712324"/>
    <n v="105.20547945205479"/>
    <x v="1"/>
  </r>
  <r>
    <x v="7"/>
    <x v="2"/>
    <x v="2"/>
    <n v="9"/>
    <d v="2023-07-20T00:00:00"/>
    <d v="2003-06-12T00:00:00"/>
    <n v="20.758904109589039"/>
    <n v="249.10684931506847"/>
    <x v="1"/>
  </r>
  <r>
    <x v="8"/>
    <x v="3"/>
    <x v="3"/>
    <n v="8"/>
    <d v="2023-07-20T00:00:00"/>
    <d v="2020-10-28T00:00:00"/>
    <n v="3.3671232876712329"/>
    <n v="40.405479452054792"/>
    <x v="1"/>
  </r>
  <r>
    <x v="9"/>
    <x v="0"/>
    <x v="0"/>
    <n v="9"/>
    <d v="2023-07-20T00:00:00"/>
    <d v="2023-02-20T00:00:00"/>
    <n v="1.0520547945205478"/>
    <n v="12.624657534246573"/>
    <x v="1"/>
  </r>
  <r>
    <x v="10"/>
    <x v="0"/>
    <x v="0"/>
    <n v="9"/>
    <d v="2023-07-20T00:00:00"/>
    <d v="2003-07-04T00:00:00"/>
    <n v="20.698630136986303"/>
    <n v="248.38356164383563"/>
    <x v="1"/>
  </r>
  <r>
    <x v="11"/>
    <x v="1"/>
    <x v="1"/>
    <n v="10"/>
    <d v="2023-07-20T00:00:00"/>
    <d v="2010-10-06T00:00:00"/>
    <n v="13.435616438356165"/>
    <n v="161.22739726027399"/>
    <x v="1"/>
  </r>
  <r>
    <x v="26"/>
    <x v="0"/>
    <x v="0"/>
    <n v="10"/>
    <d v="2023-07-20T00:00:00"/>
    <d v="2023-03-16T00:00:00"/>
    <n v="0.98630136986301364"/>
    <n v="11.835616438356164"/>
    <x v="0"/>
  </r>
  <r>
    <x v="12"/>
    <x v="3"/>
    <x v="3"/>
    <n v="10"/>
    <d v="2023-07-20T00:00:00"/>
    <d v="2013-01-15T00:00:00"/>
    <n v="11.156164383561643"/>
    <n v="133.87397260273971"/>
    <x v="1"/>
  </r>
  <r>
    <x v="13"/>
    <x v="2"/>
    <x v="4"/>
    <n v="10"/>
    <d v="2023-07-20T00:00:00"/>
    <d v="2007-01-10T00:00:00"/>
    <n v="17.175342465753424"/>
    <n v="206.10410958904109"/>
    <x v="1"/>
  </r>
  <r>
    <x v="14"/>
    <x v="1"/>
    <x v="1"/>
    <n v="8"/>
    <d v="2023-07-20T00:00:00"/>
    <d v="2015-05-21T00:00:00"/>
    <n v="8.8109589041095884"/>
    <n v="105.73150684931505"/>
    <x v="1"/>
  </r>
  <r>
    <x v="15"/>
    <x v="1"/>
    <x v="1"/>
    <n v="10"/>
    <d v="2023-07-20T00:00:00"/>
    <d v="2023-03-04T00:00:00"/>
    <n v="1.0191780821917809"/>
    <n v="12.230136986301371"/>
    <x v="1"/>
  </r>
  <r>
    <x v="16"/>
    <x v="3"/>
    <x v="3"/>
    <n v="10"/>
    <d v="2023-07-20T00:00:00"/>
    <d v="2020-11-17T00:00:00"/>
    <n v="3.3123287671232875"/>
    <n v="39.747945205479454"/>
    <x v="1"/>
  </r>
  <r>
    <x v="17"/>
    <x v="2"/>
    <x v="4"/>
    <n v="10"/>
    <d v="2023-07-20T00:00:00"/>
    <d v="2001-10-01T00:00:00"/>
    <n v="22.454794520547946"/>
    <n v="269.45753424657534"/>
    <x v="1"/>
  </r>
  <r>
    <x v="18"/>
    <x v="0"/>
    <x v="0"/>
    <n v="8"/>
    <d v="2023-07-20T00:00:00"/>
    <d v="2022-10-07T00:00:00"/>
    <n v="1.4246575342465753"/>
    <n v="17.095890410958901"/>
    <x v="1"/>
  </r>
  <r>
    <x v="19"/>
    <x v="1"/>
    <x v="1"/>
    <n v="9"/>
    <d v="2023-07-20T00:00:00"/>
    <d v="2008-02-12T00:00:00"/>
    <n v="16.084931506849315"/>
    <n v="193.01917808219179"/>
    <x v="1"/>
  </r>
  <r>
    <x v="20"/>
    <x v="2"/>
    <x v="2"/>
    <n v="9"/>
    <d v="2023-07-20T00:00:00"/>
    <d v="2019-01-30T00:00:00"/>
    <n v="5.1123287671232873"/>
    <n v="61.347945205479448"/>
    <x v="1"/>
  </r>
  <r>
    <x v="21"/>
    <x v="3"/>
    <x v="3"/>
    <n v="8"/>
    <d v="2023-07-20T00:00:00"/>
    <d v="2023-02-08T00:00:00"/>
    <n v="1.0849315068493151"/>
    <n v="13.019178082191781"/>
    <x v="1"/>
  </r>
  <r>
    <x v="22"/>
    <x v="1"/>
    <x v="1"/>
    <n v="9"/>
    <d v="2023-07-20T00:00:00"/>
    <d v="2005-08-17T00:00:00"/>
    <n v="18.575342465753426"/>
    <n v="222.90410958904113"/>
    <x v="1"/>
  </r>
  <r>
    <x v="23"/>
    <x v="1"/>
    <x v="1"/>
    <n v="8"/>
    <d v="2023-07-20T00:00:00"/>
    <d v="2021-08-12T00:00:00"/>
    <n v="2.5780821917808221"/>
    <n v="30.936986301369863"/>
    <x v="1"/>
  </r>
  <r>
    <x v="24"/>
    <x v="2"/>
    <x v="2"/>
    <n v="8"/>
    <d v="2023-07-20T00:00:00"/>
    <d v="2023-02-04T00:00:00"/>
    <n v="1.095890410958904"/>
    <n v="13.150684931506849"/>
    <x v="1"/>
  </r>
  <r>
    <x v="25"/>
    <x v="3"/>
    <x v="3"/>
    <n v="9"/>
    <d v="2023-07-20T00:00:00"/>
    <d v="2012-07-04T00:00:00"/>
    <n v="11.69041095890411"/>
    <n v="140.28493150684932"/>
    <x v="1"/>
  </r>
  <r>
    <x v="0"/>
    <x v="0"/>
    <x v="0"/>
    <n v="10"/>
    <d v="2023-07-21T00:00:00"/>
    <d v="2023-04-16T00:00:00"/>
    <n v="0.90136986301369859"/>
    <n v="10.816438356164383"/>
    <x v="0"/>
  </r>
  <r>
    <x v="1"/>
    <x v="1"/>
    <x v="1"/>
    <n v="8"/>
    <d v="2023-07-21T00:00:00"/>
    <d v="2023-02-22T00:00:00"/>
    <n v="1.0465753424657533"/>
    <n v="12.55890410958904"/>
    <x v="1"/>
  </r>
  <r>
    <x v="2"/>
    <x v="2"/>
    <x v="2"/>
    <n v="8"/>
    <d v="2023-07-21T00:00:00"/>
    <d v="2021-08-11T00:00:00"/>
    <n v="2.580821917808219"/>
    <n v="30.969863013698628"/>
    <x v="1"/>
  </r>
  <r>
    <x v="3"/>
    <x v="3"/>
    <x v="3"/>
    <n v="10"/>
    <d v="2023-07-21T00:00:00"/>
    <d v="2014-11-21T00:00:00"/>
    <n v="9.3068493150684937"/>
    <n v="111.68219178082192"/>
    <x v="1"/>
  </r>
  <r>
    <x v="4"/>
    <x v="2"/>
    <x v="4"/>
    <n v="8"/>
    <d v="2023-07-21T00:00:00"/>
    <d v="2008-10-11T00:00:00"/>
    <n v="15.421917808219177"/>
    <n v="185.06301369863013"/>
    <x v="1"/>
  </r>
  <r>
    <x v="5"/>
    <x v="0"/>
    <x v="0"/>
    <n v="9"/>
    <d v="2023-07-21T00:00:00"/>
    <d v="2023-01-30T00:00:00"/>
    <n v="1.1095890410958904"/>
    <n v="13.315068493150685"/>
    <x v="1"/>
  </r>
  <r>
    <x v="6"/>
    <x v="1"/>
    <x v="1"/>
    <n v="8"/>
    <d v="2023-07-21T00:00:00"/>
    <d v="2015-06-06T00:00:00"/>
    <n v="8.7671232876712324"/>
    <n v="105.20547945205479"/>
    <x v="1"/>
  </r>
  <r>
    <x v="7"/>
    <x v="2"/>
    <x v="2"/>
    <n v="8"/>
    <d v="2023-07-21T00:00:00"/>
    <d v="2003-06-12T00:00:00"/>
    <n v="20.758904109589039"/>
    <n v="249.10684931506847"/>
    <x v="1"/>
  </r>
  <r>
    <x v="8"/>
    <x v="3"/>
    <x v="3"/>
    <n v="9"/>
    <d v="2023-07-21T00:00:00"/>
    <d v="2020-10-28T00:00:00"/>
    <n v="3.3671232876712329"/>
    <n v="40.405479452054792"/>
    <x v="1"/>
  </r>
  <r>
    <x v="9"/>
    <x v="0"/>
    <x v="0"/>
    <n v="6"/>
    <d v="2023-07-21T00:00:00"/>
    <d v="2023-02-20T00:00:00"/>
    <n v="1.0520547945205478"/>
    <n v="12.624657534246573"/>
    <x v="1"/>
  </r>
  <r>
    <x v="10"/>
    <x v="0"/>
    <x v="0"/>
    <n v="9"/>
    <d v="2023-07-21T00:00:00"/>
    <d v="2003-07-04T00:00:00"/>
    <n v="20.698630136986303"/>
    <n v="248.38356164383563"/>
    <x v="1"/>
  </r>
  <r>
    <x v="11"/>
    <x v="1"/>
    <x v="1"/>
    <n v="8"/>
    <d v="2023-07-21T00:00:00"/>
    <d v="2010-10-06T00:00:00"/>
    <n v="13.435616438356165"/>
    <n v="161.22739726027399"/>
    <x v="1"/>
  </r>
  <r>
    <x v="26"/>
    <x v="0"/>
    <x v="0"/>
    <n v="7"/>
    <d v="2023-07-21T00:00:00"/>
    <d v="2023-03-16T00:00:00"/>
    <n v="0.98630136986301364"/>
    <n v="11.835616438356164"/>
    <x v="0"/>
  </r>
  <r>
    <x v="12"/>
    <x v="3"/>
    <x v="3"/>
    <n v="9"/>
    <d v="2023-07-21T00:00:00"/>
    <d v="2013-01-15T00:00:00"/>
    <n v="11.156164383561643"/>
    <n v="133.87397260273971"/>
    <x v="1"/>
  </r>
  <r>
    <x v="13"/>
    <x v="2"/>
    <x v="4"/>
    <n v="8"/>
    <d v="2023-07-21T00:00:00"/>
    <d v="2007-01-10T00:00:00"/>
    <n v="17.175342465753424"/>
    <n v="206.10410958904109"/>
    <x v="1"/>
  </r>
  <r>
    <x v="14"/>
    <x v="1"/>
    <x v="1"/>
    <n v="10"/>
    <d v="2023-07-21T00:00:00"/>
    <d v="2015-05-21T00:00:00"/>
    <n v="8.8109589041095884"/>
    <n v="105.73150684931505"/>
    <x v="1"/>
  </r>
  <r>
    <x v="15"/>
    <x v="1"/>
    <x v="1"/>
    <n v="9"/>
    <d v="2023-07-21T00:00:00"/>
    <d v="2023-03-04T00:00:00"/>
    <n v="1.0191780821917809"/>
    <n v="12.230136986301371"/>
    <x v="1"/>
  </r>
  <r>
    <x v="16"/>
    <x v="3"/>
    <x v="3"/>
    <n v="8"/>
    <d v="2023-07-21T00:00:00"/>
    <d v="2020-11-17T00:00:00"/>
    <n v="3.3123287671232875"/>
    <n v="39.747945205479454"/>
    <x v="1"/>
  </r>
  <r>
    <x v="17"/>
    <x v="2"/>
    <x v="4"/>
    <n v="9"/>
    <d v="2023-07-21T00:00:00"/>
    <d v="2001-10-01T00:00:00"/>
    <n v="22.454794520547946"/>
    <n v="269.45753424657534"/>
    <x v="1"/>
  </r>
  <r>
    <x v="18"/>
    <x v="0"/>
    <x v="0"/>
    <n v="9"/>
    <d v="2023-07-21T00:00:00"/>
    <d v="2022-10-07T00:00:00"/>
    <n v="1.4246575342465753"/>
    <n v="17.095890410958901"/>
    <x v="1"/>
  </r>
  <r>
    <x v="19"/>
    <x v="1"/>
    <x v="1"/>
    <n v="10"/>
    <d v="2023-07-21T00:00:00"/>
    <d v="2008-02-12T00:00:00"/>
    <n v="16.084931506849315"/>
    <n v="193.01917808219179"/>
    <x v="1"/>
  </r>
  <r>
    <x v="20"/>
    <x v="2"/>
    <x v="2"/>
    <n v="8"/>
    <d v="2023-07-21T00:00:00"/>
    <d v="2019-01-30T00:00:00"/>
    <n v="5.1123287671232873"/>
    <n v="61.347945205479448"/>
    <x v="1"/>
  </r>
  <r>
    <x v="21"/>
    <x v="3"/>
    <x v="3"/>
    <n v="8"/>
    <d v="2023-07-21T00:00:00"/>
    <d v="2023-02-08T00:00:00"/>
    <n v="1.0849315068493151"/>
    <n v="13.019178082191781"/>
    <x v="1"/>
  </r>
  <r>
    <x v="22"/>
    <x v="1"/>
    <x v="1"/>
    <n v="9"/>
    <d v="2023-07-21T00:00:00"/>
    <d v="2005-08-17T00:00:00"/>
    <n v="18.575342465753426"/>
    <n v="222.90410958904113"/>
    <x v="1"/>
  </r>
  <r>
    <x v="23"/>
    <x v="1"/>
    <x v="1"/>
    <n v="10"/>
    <d v="2023-07-21T00:00:00"/>
    <d v="2021-08-12T00:00:00"/>
    <n v="2.5780821917808221"/>
    <n v="30.936986301369863"/>
    <x v="1"/>
  </r>
  <r>
    <x v="24"/>
    <x v="2"/>
    <x v="2"/>
    <n v="9"/>
    <d v="2023-07-21T00:00:00"/>
    <d v="2023-02-04T00:00:00"/>
    <n v="1.095890410958904"/>
    <n v="13.150684931506849"/>
    <x v="1"/>
  </r>
  <r>
    <x v="25"/>
    <x v="3"/>
    <x v="3"/>
    <n v="10"/>
    <d v="2023-07-21T00:00:00"/>
    <d v="2012-07-04T00:00:00"/>
    <n v="11.69041095890411"/>
    <n v="140.28493150684932"/>
    <x v="1"/>
  </r>
  <r>
    <x v="0"/>
    <x v="0"/>
    <x v="0"/>
    <n v="10"/>
    <d v="2023-07-22T00:00:00"/>
    <d v="2023-04-16T00:00:00"/>
    <n v="0.90136986301369859"/>
    <n v="10.816438356164383"/>
    <x v="0"/>
  </r>
  <r>
    <x v="1"/>
    <x v="1"/>
    <x v="1"/>
    <n v="8"/>
    <d v="2023-07-22T00:00:00"/>
    <d v="2023-02-22T00:00:00"/>
    <n v="1.0465753424657533"/>
    <n v="12.55890410958904"/>
    <x v="1"/>
  </r>
  <r>
    <x v="2"/>
    <x v="2"/>
    <x v="2"/>
    <n v="7"/>
    <d v="2023-07-22T00:00:00"/>
    <d v="2021-08-11T00:00:00"/>
    <n v="2.580821917808219"/>
    <n v="30.969863013698628"/>
    <x v="1"/>
  </r>
  <r>
    <x v="3"/>
    <x v="3"/>
    <x v="3"/>
    <n v="8"/>
    <d v="2023-07-22T00:00:00"/>
    <d v="2014-11-21T00:00:00"/>
    <n v="9.3068493150684937"/>
    <n v="111.68219178082192"/>
    <x v="1"/>
  </r>
  <r>
    <x v="4"/>
    <x v="2"/>
    <x v="4"/>
    <n v="8"/>
    <d v="2023-07-22T00:00:00"/>
    <d v="2008-10-11T00:00:00"/>
    <n v="15.421917808219177"/>
    <n v="185.06301369863013"/>
    <x v="1"/>
  </r>
  <r>
    <x v="5"/>
    <x v="0"/>
    <x v="0"/>
    <n v="9"/>
    <d v="2023-07-22T00:00:00"/>
    <d v="2023-01-30T00:00:00"/>
    <n v="1.1095890410958904"/>
    <n v="13.315068493150685"/>
    <x v="1"/>
  </r>
  <r>
    <x v="6"/>
    <x v="1"/>
    <x v="1"/>
    <n v="8"/>
    <d v="2023-07-22T00:00:00"/>
    <d v="2015-06-06T00:00:00"/>
    <n v="8.7671232876712324"/>
    <n v="105.20547945205479"/>
    <x v="1"/>
  </r>
  <r>
    <x v="7"/>
    <x v="2"/>
    <x v="2"/>
    <n v="8"/>
    <d v="2023-07-22T00:00:00"/>
    <d v="2003-06-12T00:00:00"/>
    <n v="20.758904109589039"/>
    <n v="249.10684931506847"/>
    <x v="1"/>
  </r>
  <r>
    <x v="8"/>
    <x v="3"/>
    <x v="3"/>
    <n v="8"/>
    <d v="2023-07-22T00:00:00"/>
    <d v="2020-10-28T00:00:00"/>
    <n v="3.3671232876712329"/>
    <n v="40.405479452054792"/>
    <x v="1"/>
  </r>
  <r>
    <x v="9"/>
    <x v="0"/>
    <x v="0"/>
    <n v="4"/>
    <d v="2023-07-22T00:00:00"/>
    <d v="2023-02-20T00:00:00"/>
    <n v="1.0520547945205478"/>
    <n v="12.624657534246573"/>
    <x v="1"/>
  </r>
  <r>
    <x v="10"/>
    <x v="0"/>
    <x v="0"/>
    <n v="10"/>
    <d v="2023-07-22T00:00:00"/>
    <d v="2003-07-04T00:00:00"/>
    <n v="20.698630136986303"/>
    <n v="248.38356164383563"/>
    <x v="1"/>
  </r>
  <r>
    <x v="11"/>
    <x v="1"/>
    <x v="1"/>
    <n v="7"/>
    <d v="2023-07-22T00:00:00"/>
    <d v="2010-10-06T00:00:00"/>
    <n v="13.435616438356165"/>
    <n v="161.22739726027399"/>
    <x v="1"/>
  </r>
  <r>
    <x v="26"/>
    <x v="0"/>
    <x v="0"/>
    <n v="8"/>
    <d v="2023-07-22T00:00:00"/>
    <d v="2023-03-16T00:00:00"/>
    <n v="0.98630136986301364"/>
    <n v="11.835616438356164"/>
    <x v="0"/>
  </r>
  <r>
    <x v="12"/>
    <x v="3"/>
    <x v="3"/>
    <n v="7"/>
    <d v="2023-07-22T00:00:00"/>
    <d v="2013-01-15T00:00:00"/>
    <n v="11.156164383561643"/>
    <n v="133.87397260273971"/>
    <x v="1"/>
  </r>
  <r>
    <x v="13"/>
    <x v="2"/>
    <x v="4"/>
    <n v="10"/>
    <d v="2023-07-22T00:00:00"/>
    <d v="2007-01-10T00:00:00"/>
    <n v="17.175342465753424"/>
    <n v="206.10410958904109"/>
    <x v="1"/>
  </r>
  <r>
    <x v="14"/>
    <x v="1"/>
    <x v="1"/>
    <n v="9"/>
    <d v="2023-07-22T00:00:00"/>
    <d v="2015-05-21T00:00:00"/>
    <n v="8.8109589041095884"/>
    <n v="105.73150684931505"/>
    <x v="1"/>
  </r>
  <r>
    <x v="15"/>
    <x v="1"/>
    <x v="1"/>
    <n v="10"/>
    <d v="2023-07-22T00:00:00"/>
    <d v="2023-03-04T00:00:00"/>
    <n v="1.0191780821917809"/>
    <n v="12.230136986301371"/>
    <x v="1"/>
  </r>
  <r>
    <x v="16"/>
    <x v="3"/>
    <x v="3"/>
    <n v="10"/>
    <d v="2023-07-22T00:00:00"/>
    <d v="2020-11-17T00:00:00"/>
    <n v="3.3123287671232875"/>
    <n v="39.747945205479454"/>
    <x v="1"/>
  </r>
  <r>
    <x v="17"/>
    <x v="2"/>
    <x v="4"/>
    <n v="9"/>
    <d v="2023-07-22T00:00:00"/>
    <d v="2001-10-01T00:00:00"/>
    <n v="22.454794520547946"/>
    <n v="269.45753424657534"/>
    <x v="1"/>
  </r>
  <r>
    <x v="18"/>
    <x v="0"/>
    <x v="0"/>
    <n v="7"/>
    <d v="2023-07-22T00:00:00"/>
    <d v="2022-10-07T00:00:00"/>
    <n v="1.4246575342465753"/>
    <n v="17.095890410958901"/>
    <x v="1"/>
  </r>
  <r>
    <x v="19"/>
    <x v="1"/>
    <x v="1"/>
    <n v="8"/>
    <d v="2023-07-22T00:00:00"/>
    <d v="2008-02-12T00:00:00"/>
    <n v="16.084931506849315"/>
    <n v="193.01917808219179"/>
    <x v="1"/>
  </r>
  <r>
    <x v="20"/>
    <x v="2"/>
    <x v="2"/>
    <n v="9"/>
    <d v="2023-07-22T00:00:00"/>
    <d v="2019-01-30T00:00:00"/>
    <n v="5.1123287671232873"/>
    <n v="61.347945205479448"/>
    <x v="1"/>
  </r>
  <r>
    <x v="21"/>
    <x v="3"/>
    <x v="3"/>
    <n v="10"/>
    <d v="2023-07-22T00:00:00"/>
    <d v="2023-02-08T00:00:00"/>
    <n v="1.0849315068493151"/>
    <n v="13.019178082191781"/>
    <x v="1"/>
  </r>
  <r>
    <x v="22"/>
    <x v="1"/>
    <x v="1"/>
    <n v="9"/>
    <d v="2023-07-22T00:00:00"/>
    <d v="2005-08-17T00:00:00"/>
    <n v="18.575342465753426"/>
    <n v="222.90410958904113"/>
    <x v="1"/>
  </r>
  <r>
    <x v="23"/>
    <x v="1"/>
    <x v="1"/>
    <n v="9"/>
    <d v="2023-07-22T00:00:00"/>
    <d v="2021-08-12T00:00:00"/>
    <n v="2.5780821917808221"/>
    <n v="30.936986301369863"/>
    <x v="1"/>
  </r>
  <r>
    <x v="24"/>
    <x v="2"/>
    <x v="2"/>
    <n v="10"/>
    <d v="2023-07-22T00:00:00"/>
    <d v="2023-02-04T00:00:00"/>
    <n v="1.095890410958904"/>
    <n v="13.150684931506849"/>
    <x v="1"/>
  </r>
  <r>
    <x v="25"/>
    <x v="3"/>
    <x v="3"/>
    <n v="9"/>
    <d v="2023-07-22T00:00:00"/>
    <d v="2012-07-04T00:00:00"/>
    <n v="11.69041095890411"/>
    <n v="140.28493150684932"/>
    <x v="1"/>
  </r>
  <r>
    <x v="0"/>
    <x v="0"/>
    <x v="0"/>
    <n v="7"/>
    <d v="2023-07-23T00:00:00"/>
    <d v="2023-04-16T00:00:00"/>
    <n v="0.90136986301369859"/>
    <n v="10.816438356164383"/>
    <x v="0"/>
  </r>
  <r>
    <x v="1"/>
    <x v="1"/>
    <x v="1"/>
    <n v="9"/>
    <d v="2023-07-23T00:00:00"/>
    <d v="2023-02-22T00:00:00"/>
    <n v="1.0465753424657533"/>
    <n v="12.55890410958904"/>
    <x v="1"/>
  </r>
  <r>
    <x v="2"/>
    <x v="2"/>
    <x v="2"/>
    <n v="9"/>
    <d v="2023-07-23T00:00:00"/>
    <d v="2021-08-11T00:00:00"/>
    <n v="2.580821917808219"/>
    <n v="30.969863013698628"/>
    <x v="1"/>
  </r>
  <r>
    <x v="3"/>
    <x v="3"/>
    <x v="3"/>
    <n v="7"/>
    <d v="2023-07-23T00:00:00"/>
    <d v="2014-11-21T00:00:00"/>
    <n v="9.3068493150684937"/>
    <n v="111.68219178082192"/>
    <x v="1"/>
  </r>
  <r>
    <x v="4"/>
    <x v="2"/>
    <x v="4"/>
    <n v="8"/>
    <d v="2023-07-23T00:00:00"/>
    <d v="2008-10-11T00:00:00"/>
    <n v="15.421917808219177"/>
    <n v="185.06301369863013"/>
    <x v="1"/>
  </r>
  <r>
    <x v="5"/>
    <x v="0"/>
    <x v="0"/>
    <n v="8"/>
    <d v="2023-07-23T00:00:00"/>
    <d v="2023-01-30T00:00:00"/>
    <n v="1.1095890410958904"/>
    <n v="13.315068493150685"/>
    <x v="1"/>
  </r>
  <r>
    <x v="6"/>
    <x v="1"/>
    <x v="1"/>
    <n v="9"/>
    <d v="2023-07-23T00:00:00"/>
    <d v="2015-06-06T00:00:00"/>
    <n v="8.7671232876712324"/>
    <n v="105.20547945205479"/>
    <x v="1"/>
  </r>
  <r>
    <x v="7"/>
    <x v="2"/>
    <x v="2"/>
    <n v="10"/>
    <d v="2023-07-23T00:00:00"/>
    <d v="2003-06-12T00:00:00"/>
    <n v="20.758904109589039"/>
    <n v="249.10684931506847"/>
    <x v="1"/>
  </r>
  <r>
    <x v="8"/>
    <x v="3"/>
    <x v="3"/>
    <n v="10"/>
    <d v="2023-07-23T00:00:00"/>
    <d v="2020-10-28T00:00:00"/>
    <n v="3.3671232876712329"/>
    <n v="40.405479452054792"/>
    <x v="1"/>
  </r>
  <r>
    <x v="9"/>
    <x v="0"/>
    <x v="0"/>
    <n v="0"/>
    <d v="2023-07-23T00:00:00"/>
    <d v="2023-02-20T00:00:00"/>
    <n v="1.0520547945205478"/>
    <n v="12.624657534246573"/>
    <x v="1"/>
  </r>
  <r>
    <x v="10"/>
    <x v="0"/>
    <x v="0"/>
    <n v="10"/>
    <d v="2023-07-23T00:00:00"/>
    <d v="2003-07-04T00:00:00"/>
    <n v="20.698630136986303"/>
    <n v="248.38356164383563"/>
    <x v="1"/>
  </r>
  <r>
    <x v="11"/>
    <x v="1"/>
    <x v="1"/>
    <n v="9"/>
    <d v="2023-07-23T00:00:00"/>
    <d v="2010-10-06T00:00:00"/>
    <n v="13.435616438356165"/>
    <n v="161.22739726027399"/>
    <x v="1"/>
  </r>
  <r>
    <x v="26"/>
    <x v="0"/>
    <x v="0"/>
    <n v="7"/>
    <d v="2023-07-23T00:00:00"/>
    <d v="2023-03-16T00:00:00"/>
    <n v="0.98630136986301364"/>
    <n v="11.835616438356164"/>
    <x v="0"/>
  </r>
  <r>
    <x v="12"/>
    <x v="3"/>
    <x v="3"/>
    <n v="8"/>
    <d v="2023-07-23T00:00:00"/>
    <d v="2013-01-15T00:00:00"/>
    <n v="11.156164383561643"/>
    <n v="133.87397260273971"/>
    <x v="1"/>
  </r>
  <r>
    <x v="13"/>
    <x v="2"/>
    <x v="4"/>
    <n v="9"/>
    <d v="2023-07-23T00:00:00"/>
    <d v="2007-01-10T00:00:00"/>
    <n v="17.175342465753424"/>
    <n v="206.10410958904109"/>
    <x v="1"/>
  </r>
  <r>
    <x v="14"/>
    <x v="1"/>
    <x v="1"/>
    <n v="7"/>
    <d v="2023-07-23T00:00:00"/>
    <d v="2015-05-21T00:00:00"/>
    <n v="8.8109589041095884"/>
    <n v="105.73150684931505"/>
    <x v="1"/>
  </r>
  <r>
    <x v="15"/>
    <x v="1"/>
    <x v="1"/>
    <n v="10"/>
    <d v="2023-07-23T00:00:00"/>
    <d v="2023-03-04T00:00:00"/>
    <n v="1.0191780821917809"/>
    <n v="12.230136986301371"/>
    <x v="1"/>
  </r>
  <r>
    <x v="16"/>
    <x v="3"/>
    <x v="3"/>
    <n v="9"/>
    <d v="2023-07-23T00:00:00"/>
    <d v="2020-11-17T00:00:00"/>
    <n v="3.3123287671232875"/>
    <n v="39.747945205479454"/>
    <x v="1"/>
  </r>
  <r>
    <x v="17"/>
    <x v="2"/>
    <x v="4"/>
    <n v="10"/>
    <d v="2023-07-23T00:00:00"/>
    <d v="2001-10-01T00:00:00"/>
    <n v="22.454794520547946"/>
    <n v="269.45753424657534"/>
    <x v="1"/>
  </r>
  <r>
    <x v="18"/>
    <x v="0"/>
    <x v="0"/>
    <n v="8"/>
    <d v="2023-07-23T00:00:00"/>
    <d v="2022-10-07T00:00:00"/>
    <n v="1.4246575342465753"/>
    <n v="17.095890410958901"/>
    <x v="1"/>
  </r>
  <r>
    <x v="19"/>
    <x v="1"/>
    <x v="1"/>
    <n v="8"/>
    <d v="2023-07-23T00:00:00"/>
    <d v="2008-02-12T00:00:00"/>
    <n v="16.084931506849315"/>
    <n v="193.01917808219179"/>
    <x v="1"/>
  </r>
  <r>
    <x v="20"/>
    <x v="2"/>
    <x v="2"/>
    <n v="7"/>
    <d v="2023-07-23T00:00:00"/>
    <d v="2019-01-30T00:00:00"/>
    <n v="5.1123287671232873"/>
    <n v="61.347945205479448"/>
    <x v="1"/>
  </r>
  <r>
    <x v="21"/>
    <x v="3"/>
    <x v="3"/>
    <n v="9"/>
    <d v="2023-07-23T00:00:00"/>
    <d v="2023-02-08T00:00:00"/>
    <n v="1.0849315068493151"/>
    <n v="13.019178082191781"/>
    <x v="1"/>
  </r>
  <r>
    <x v="22"/>
    <x v="1"/>
    <x v="1"/>
    <n v="9"/>
    <d v="2023-07-23T00:00:00"/>
    <d v="2005-08-17T00:00:00"/>
    <n v="18.575342465753426"/>
    <n v="222.90410958904113"/>
    <x v="1"/>
  </r>
  <r>
    <x v="23"/>
    <x v="1"/>
    <x v="1"/>
    <n v="7"/>
    <d v="2023-07-23T00:00:00"/>
    <d v="2021-08-12T00:00:00"/>
    <n v="2.5780821917808221"/>
    <n v="30.936986301369863"/>
    <x v="1"/>
  </r>
  <r>
    <x v="24"/>
    <x v="2"/>
    <x v="2"/>
    <n v="7"/>
    <d v="2023-07-23T00:00:00"/>
    <d v="2023-02-04T00:00:00"/>
    <n v="1.095890410958904"/>
    <n v="13.150684931506849"/>
    <x v="1"/>
  </r>
  <r>
    <x v="25"/>
    <x v="3"/>
    <x v="3"/>
    <n v="9"/>
    <d v="2023-07-23T00:00:00"/>
    <d v="2012-07-04T00:00:00"/>
    <n v="11.69041095890411"/>
    <n v="140.28493150684932"/>
    <x v="1"/>
  </r>
  <r>
    <x v="0"/>
    <x v="0"/>
    <x v="0"/>
    <n v="9"/>
    <d v="2023-07-24T00:00:00"/>
    <d v="2023-04-16T00:00:00"/>
    <n v="0.90136986301369859"/>
    <n v="10.816438356164383"/>
    <x v="0"/>
  </r>
  <r>
    <x v="1"/>
    <x v="1"/>
    <x v="1"/>
    <n v="10"/>
    <d v="2023-07-24T00:00:00"/>
    <d v="2023-02-22T00:00:00"/>
    <n v="1.0465753424657533"/>
    <n v="12.55890410958904"/>
    <x v="1"/>
  </r>
  <r>
    <x v="2"/>
    <x v="2"/>
    <x v="2"/>
    <n v="7"/>
    <d v="2023-07-24T00:00:00"/>
    <d v="2021-08-11T00:00:00"/>
    <n v="2.580821917808219"/>
    <n v="30.969863013698628"/>
    <x v="1"/>
  </r>
  <r>
    <x v="3"/>
    <x v="3"/>
    <x v="3"/>
    <n v="7"/>
    <d v="2023-07-24T00:00:00"/>
    <d v="2014-11-21T00:00:00"/>
    <n v="9.3068493150684937"/>
    <n v="111.68219178082192"/>
    <x v="1"/>
  </r>
  <r>
    <x v="4"/>
    <x v="2"/>
    <x v="4"/>
    <n v="9"/>
    <d v="2023-07-24T00:00:00"/>
    <d v="2008-10-11T00:00:00"/>
    <n v="15.421917808219177"/>
    <n v="185.06301369863013"/>
    <x v="1"/>
  </r>
  <r>
    <x v="5"/>
    <x v="0"/>
    <x v="0"/>
    <n v="8"/>
    <d v="2023-07-24T00:00:00"/>
    <d v="2023-01-30T00:00:00"/>
    <n v="1.1095890410958904"/>
    <n v="13.315068493150685"/>
    <x v="1"/>
  </r>
  <r>
    <x v="6"/>
    <x v="1"/>
    <x v="1"/>
    <n v="9"/>
    <d v="2023-07-24T00:00:00"/>
    <d v="2015-06-06T00:00:00"/>
    <n v="8.7671232876712324"/>
    <n v="105.20547945205479"/>
    <x v="1"/>
  </r>
  <r>
    <x v="7"/>
    <x v="2"/>
    <x v="2"/>
    <n v="8"/>
    <d v="2023-07-24T00:00:00"/>
    <d v="2003-06-12T00:00:00"/>
    <n v="20.758904109589039"/>
    <n v="249.10684931506847"/>
    <x v="1"/>
  </r>
  <r>
    <x v="8"/>
    <x v="3"/>
    <x v="3"/>
    <n v="7"/>
    <d v="2023-07-24T00:00:00"/>
    <d v="2020-10-28T00:00:00"/>
    <n v="3.3671232876712329"/>
    <n v="40.405479452054792"/>
    <x v="1"/>
  </r>
  <r>
    <x v="9"/>
    <x v="0"/>
    <x v="0"/>
    <n v="9"/>
    <d v="2023-07-24T00:00:00"/>
    <d v="2023-02-20T00:00:00"/>
    <n v="1.0520547945205478"/>
    <n v="12.624657534246573"/>
    <x v="1"/>
  </r>
  <r>
    <x v="10"/>
    <x v="0"/>
    <x v="0"/>
    <n v="10"/>
    <d v="2023-07-24T00:00:00"/>
    <d v="2003-07-04T00:00:00"/>
    <n v="20.698630136986303"/>
    <n v="248.38356164383563"/>
    <x v="1"/>
  </r>
  <r>
    <x v="11"/>
    <x v="1"/>
    <x v="1"/>
    <n v="10"/>
    <d v="2023-07-24T00:00:00"/>
    <d v="2010-10-06T00:00:00"/>
    <n v="13.435616438356165"/>
    <n v="161.22739726027399"/>
    <x v="1"/>
  </r>
  <r>
    <x v="26"/>
    <x v="0"/>
    <x v="0"/>
    <n v="7"/>
    <d v="2023-07-24T00:00:00"/>
    <d v="2023-03-16T00:00:00"/>
    <n v="0.98630136986301364"/>
    <n v="11.835616438356164"/>
    <x v="0"/>
  </r>
  <r>
    <x v="12"/>
    <x v="3"/>
    <x v="3"/>
    <n v="7"/>
    <d v="2023-07-24T00:00:00"/>
    <d v="2013-01-15T00:00:00"/>
    <n v="11.156164383561643"/>
    <n v="133.87397260273971"/>
    <x v="1"/>
  </r>
  <r>
    <x v="13"/>
    <x v="2"/>
    <x v="4"/>
    <n v="9"/>
    <d v="2023-07-24T00:00:00"/>
    <d v="2007-01-10T00:00:00"/>
    <n v="17.175342465753424"/>
    <n v="206.10410958904109"/>
    <x v="1"/>
  </r>
  <r>
    <x v="14"/>
    <x v="1"/>
    <x v="1"/>
    <n v="7"/>
    <d v="2023-07-24T00:00:00"/>
    <d v="2015-05-21T00:00:00"/>
    <n v="8.8109589041095884"/>
    <n v="105.73150684931505"/>
    <x v="1"/>
  </r>
  <r>
    <x v="15"/>
    <x v="1"/>
    <x v="1"/>
    <n v="7"/>
    <d v="2023-07-24T00:00:00"/>
    <d v="2023-03-04T00:00:00"/>
    <n v="1.0191780821917809"/>
    <n v="12.230136986301371"/>
    <x v="1"/>
  </r>
  <r>
    <x v="16"/>
    <x v="3"/>
    <x v="3"/>
    <n v="10"/>
    <d v="2023-07-24T00:00:00"/>
    <d v="2020-11-17T00:00:00"/>
    <n v="3.3123287671232875"/>
    <n v="39.747945205479454"/>
    <x v="1"/>
  </r>
  <r>
    <x v="17"/>
    <x v="2"/>
    <x v="4"/>
    <n v="9"/>
    <d v="2023-07-24T00:00:00"/>
    <d v="2001-10-01T00:00:00"/>
    <n v="22.454794520547946"/>
    <n v="269.45753424657534"/>
    <x v="1"/>
  </r>
  <r>
    <x v="18"/>
    <x v="0"/>
    <x v="0"/>
    <n v="7"/>
    <d v="2023-07-24T00:00:00"/>
    <d v="2022-10-07T00:00:00"/>
    <n v="1.4246575342465753"/>
    <n v="17.095890410958901"/>
    <x v="1"/>
  </r>
  <r>
    <x v="19"/>
    <x v="1"/>
    <x v="1"/>
    <n v="9"/>
    <d v="2023-07-24T00:00:00"/>
    <d v="2008-02-12T00:00:00"/>
    <n v="16.084931506849315"/>
    <n v="193.01917808219179"/>
    <x v="1"/>
  </r>
  <r>
    <x v="20"/>
    <x v="2"/>
    <x v="2"/>
    <n v="9"/>
    <d v="2023-07-24T00:00:00"/>
    <d v="2019-01-30T00:00:00"/>
    <n v="5.1123287671232873"/>
    <n v="61.347945205479448"/>
    <x v="1"/>
  </r>
  <r>
    <x v="21"/>
    <x v="3"/>
    <x v="3"/>
    <n v="8"/>
    <d v="2023-07-24T00:00:00"/>
    <d v="2023-02-08T00:00:00"/>
    <n v="1.0849315068493151"/>
    <n v="13.019178082191781"/>
    <x v="1"/>
  </r>
  <r>
    <x v="22"/>
    <x v="1"/>
    <x v="1"/>
    <n v="7"/>
    <d v="2023-07-24T00:00:00"/>
    <d v="2005-08-17T00:00:00"/>
    <n v="18.575342465753426"/>
    <n v="222.90410958904113"/>
    <x v="1"/>
  </r>
  <r>
    <x v="23"/>
    <x v="1"/>
    <x v="1"/>
    <n v="8"/>
    <d v="2023-07-24T00:00:00"/>
    <d v="2021-08-12T00:00:00"/>
    <n v="2.5780821917808221"/>
    <n v="30.936986301369863"/>
    <x v="1"/>
  </r>
  <r>
    <x v="24"/>
    <x v="2"/>
    <x v="2"/>
    <n v="8"/>
    <d v="2023-07-24T00:00:00"/>
    <d v="2023-02-04T00:00:00"/>
    <n v="1.095890410958904"/>
    <n v="13.150684931506849"/>
    <x v="1"/>
  </r>
  <r>
    <x v="25"/>
    <x v="3"/>
    <x v="3"/>
    <n v="9"/>
    <d v="2023-07-24T00:00:00"/>
    <d v="2012-07-04T00:00:00"/>
    <n v="11.69041095890411"/>
    <n v="140.28493150684932"/>
    <x v="1"/>
  </r>
  <r>
    <x v="0"/>
    <x v="0"/>
    <x v="0"/>
    <n v="7"/>
    <d v="2023-07-25T00:00:00"/>
    <d v="2023-04-16T00:00:00"/>
    <n v="0.90136986301369859"/>
    <n v="10.816438356164383"/>
    <x v="0"/>
  </r>
  <r>
    <x v="1"/>
    <x v="1"/>
    <x v="1"/>
    <n v="9"/>
    <d v="2023-07-25T00:00:00"/>
    <d v="2023-02-22T00:00:00"/>
    <n v="1.0465753424657533"/>
    <n v="12.55890410958904"/>
    <x v="1"/>
  </r>
  <r>
    <x v="2"/>
    <x v="2"/>
    <x v="2"/>
    <n v="7"/>
    <d v="2023-07-25T00:00:00"/>
    <d v="2021-08-11T00:00:00"/>
    <n v="2.580821917808219"/>
    <n v="30.969863013698628"/>
    <x v="1"/>
  </r>
  <r>
    <x v="3"/>
    <x v="3"/>
    <x v="3"/>
    <n v="10"/>
    <d v="2023-07-25T00:00:00"/>
    <d v="2014-11-21T00:00:00"/>
    <n v="9.3068493150684937"/>
    <n v="111.68219178082192"/>
    <x v="1"/>
  </r>
  <r>
    <x v="4"/>
    <x v="2"/>
    <x v="4"/>
    <n v="8"/>
    <d v="2023-07-25T00:00:00"/>
    <d v="2008-10-11T00:00:00"/>
    <n v="15.421917808219177"/>
    <n v="185.06301369863013"/>
    <x v="1"/>
  </r>
  <r>
    <x v="5"/>
    <x v="0"/>
    <x v="0"/>
    <n v="8"/>
    <d v="2023-07-25T00:00:00"/>
    <d v="2023-01-30T00:00:00"/>
    <n v="1.1095890410958904"/>
    <n v="13.315068493150685"/>
    <x v="1"/>
  </r>
  <r>
    <x v="6"/>
    <x v="1"/>
    <x v="1"/>
    <n v="10"/>
    <d v="2023-07-25T00:00:00"/>
    <d v="2015-06-06T00:00:00"/>
    <n v="8.7671232876712324"/>
    <n v="105.20547945205479"/>
    <x v="1"/>
  </r>
  <r>
    <x v="7"/>
    <x v="2"/>
    <x v="2"/>
    <n v="9"/>
    <d v="2023-07-25T00:00:00"/>
    <d v="2003-06-12T00:00:00"/>
    <n v="20.758904109589039"/>
    <n v="249.10684931506847"/>
    <x v="1"/>
  </r>
  <r>
    <x v="8"/>
    <x v="3"/>
    <x v="3"/>
    <n v="9"/>
    <d v="2023-07-25T00:00:00"/>
    <d v="2020-10-28T00:00:00"/>
    <n v="3.3671232876712329"/>
    <n v="40.405479452054792"/>
    <x v="1"/>
  </r>
  <r>
    <x v="9"/>
    <x v="0"/>
    <x v="0"/>
    <n v="8"/>
    <d v="2023-07-25T00:00:00"/>
    <d v="2023-02-20T00:00:00"/>
    <n v="1.0520547945205478"/>
    <n v="12.624657534246573"/>
    <x v="1"/>
  </r>
  <r>
    <x v="10"/>
    <x v="0"/>
    <x v="0"/>
    <n v="9"/>
    <d v="2023-07-25T00:00:00"/>
    <d v="2003-07-04T00:00:00"/>
    <n v="20.698630136986303"/>
    <n v="248.38356164383563"/>
    <x v="1"/>
  </r>
  <r>
    <x v="11"/>
    <x v="1"/>
    <x v="1"/>
    <n v="9"/>
    <d v="2023-07-25T00:00:00"/>
    <d v="2010-10-06T00:00:00"/>
    <n v="13.435616438356165"/>
    <n v="161.22739726027399"/>
    <x v="1"/>
  </r>
  <r>
    <x v="26"/>
    <x v="0"/>
    <x v="0"/>
    <n v="8"/>
    <d v="2023-07-25T00:00:00"/>
    <d v="2023-03-16T00:00:00"/>
    <n v="0.98630136986301364"/>
    <n v="11.835616438356164"/>
    <x v="0"/>
  </r>
  <r>
    <x v="12"/>
    <x v="3"/>
    <x v="3"/>
    <n v="7"/>
    <d v="2023-07-25T00:00:00"/>
    <d v="2013-01-15T00:00:00"/>
    <n v="11.156164383561643"/>
    <n v="133.87397260273971"/>
    <x v="1"/>
  </r>
  <r>
    <x v="13"/>
    <x v="2"/>
    <x v="4"/>
    <n v="10"/>
    <d v="2023-07-25T00:00:00"/>
    <d v="2007-01-10T00:00:00"/>
    <n v="17.175342465753424"/>
    <n v="206.10410958904109"/>
    <x v="1"/>
  </r>
  <r>
    <x v="14"/>
    <x v="1"/>
    <x v="1"/>
    <n v="8"/>
    <d v="2023-07-25T00:00:00"/>
    <d v="2015-05-21T00:00:00"/>
    <n v="8.8109589041095884"/>
    <n v="105.73150684931505"/>
    <x v="1"/>
  </r>
  <r>
    <x v="15"/>
    <x v="1"/>
    <x v="1"/>
    <n v="9"/>
    <d v="2023-07-25T00:00:00"/>
    <d v="2023-03-04T00:00:00"/>
    <n v="1.0191780821917809"/>
    <n v="12.230136986301371"/>
    <x v="1"/>
  </r>
  <r>
    <x v="16"/>
    <x v="3"/>
    <x v="3"/>
    <n v="9"/>
    <d v="2023-07-25T00:00:00"/>
    <d v="2020-11-17T00:00:00"/>
    <n v="3.3123287671232875"/>
    <n v="39.747945205479454"/>
    <x v="1"/>
  </r>
  <r>
    <x v="17"/>
    <x v="2"/>
    <x v="4"/>
    <n v="8"/>
    <d v="2023-07-25T00:00:00"/>
    <d v="2001-10-01T00:00:00"/>
    <n v="22.454794520547946"/>
    <n v="269.45753424657534"/>
    <x v="1"/>
  </r>
  <r>
    <x v="18"/>
    <x v="0"/>
    <x v="0"/>
    <n v="8"/>
    <d v="2023-07-25T00:00:00"/>
    <d v="2022-10-07T00:00:00"/>
    <n v="1.4246575342465753"/>
    <n v="17.095890410958901"/>
    <x v="1"/>
  </r>
  <r>
    <x v="19"/>
    <x v="1"/>
    <x v="1"/>
    <n v="8"/>
    <d v="2023-07-25T00:00:00"/>
    <d v="2008-02-12T00:00:00"/>
    <n v="16.084931506849315"/>
    <n v="193.01917808219179"/>
    <x v="1"/>
  </r>
  <r>
    <x v="20"/>
    <x v="2"/>
    <x v="2"/>
    <n v="7"/>
    <d v="2023-07-25T00:00:00"/>
    <d v="2019-01-30T00:00:00"/>
    <n v="5.1123287671232873"/>
    <n v="61.347945205479448"/>
    <x v="1"/>
  </r>
  <r>
    <x v="21"/>
    <x v="3"/>
    <x v="3"/>
    <n v="9"/>
    <d v="2023-07-25T00:00:00"/>
    <d v="2023-02-08T00:00:00"/>
    <n v="1.0849315068493151"/>
    <n v="13.019178082191781"/>
    <x v="1"/>
  </r>
  <r>
    <x v="22"/>
    <x v="1"/>
    <x v="1"/>
    <n v="7"/>
    <d v="2023-07-25T00:00:00"/>
    <d v="2005-08-17T00:00:00"/>
    <n v="18.575342465753426"/>
    <n v="222.90410958904113"/>
    <x v="1"/>
  </r>
  <r>
    <x v="23"/>
    <x v="1"/>
    <x v="1"/>
    <n v="7"/>
    <d v="2023-07-25T00:00:00"/>
    <d v="2021-08-12T00:00:00"/>
    <n v="2.5780821917808221"/>
    <n v="30.936986301369863"/>
    <x v="1"/>
  </r>
  <r>
    <x v="24"/>
    <x v="2"/>
    <x v="2"/>
    <n v="8"/>
    <d v="2023-07-25T00:00:00"/>
    <d v="2023-02-04T00:00:00"/>
    <n v="1.095890410958904"/>
    <n v="13.150684931506849"/>
    <x v="1"/>
  </r>
  <r>
    <x v="25"/>
    <x v="3"/>
    <x v="3"/>
    <n v="8"/>
    <d v="2023-07-25T00:00:00"/>
    <d v="2012-07-04T00:00:00"/>
    <n v="11.69041095890411"/>
    <n v="140.28493150684932"/>
    <x v="1"/>
  </r>
  <r>
    <x v="0"/>
    <x v="0"/>
    <x v="0"/>
    <n v="10"/>
    <d v="2023-07-26T00:00:00"/>
    <d v="2023-04-16T00:00:00"/>
    <n v="0.90136986301369859"/>
    <n v="10.816438356164383"/>
    <x v="0"/>
  </r>
  <r>
    <x v="1"/>
    <x v="1"/>
    <x v="1"/>
    <n v="10"/>
    <d v="2023-07-26T00:00:00"/>
    <d v="2023-02-22T00:00:00"/>
    <n v="1.0465753424657533"/>
    <n v="12.55890410958904"/>
    <x v="1"/>
  </r>
  <r>
    <x v="2"/>
    <x v="2"/>
    <x v="2"/>
    <n v="7"/>
    <d v="2023-07-26T00:00:00"/>
    <d v="2021-08-11T00:00:00"/>
    <n v="2.580821917808219"/>
    <n v="30.969863013698628"/>
    <x v="1"/>
  </r>
  <r>
    <x v="3"/>
    <x v="3"/>
    <x v="3"/>
    <n v="9"/>
    <d v="2023-07-26T00:00:00"/>
    <d v="2014-11-21T00:00:00"/>
    <n v="9.3068493150684937"/>
    <n v="111.68219178082192"/>
    <x v="1"/>
  </r>
  <r>
    <x v="4"/>
    <x v="2"/>
    <x v="4"/>
    <n v="10"/>
    <d v="2023-07-26T00:00:00"/>
    <d v="2008-10-11T00:00:00"/>
    <n v="15.421917808219177"/>
    <n v="185.06301369863013"/>
    <x v="1"/>
  </r>
  <r>
    <x v="5"/>
    <x v="0"/>
    <x v="0"/>
    <n v="8"/>
    <d v="2023-07-26T00:00:00"/>
    <d v="2023-01-30T00:00:00"/>
    <n v="1.1095890410958904"/>
    <n v="13.315068493150685"/>
    <x v="1"/>
  </r>
  <r>
    <x v="6"/>
    <x v="1"/>
    <x v="1"/>
    <n v="7"/>
    <d v="2023-07-26T00:00:00"/>
    <d v="2015-06-06T00:00:00"/>
    <n v="8.7671232876712324"/>
    <n v="105.20547945205479"/>
    <x v="1"/>
  </r>
  <r>
    <x v="7"/>
    <x v="2"/>
    <x v="2"/>
    <n v="7"/>
    <d v="2023-07-26T00:00:00"/>
    <d v="2003-06-12T00:00:00"/>
    <n v="20.758904109589039"/>
    <n v="249.10684931506847"/>
    <x v="1"/>
  </r>
  <r>
    <x v="8"/>
    <x v="3"/>
    <x v="3"/>
    <n v="9"/>
    <d v="2023-07-26T00:00:00"/>
    <d v="2020-10-28T00:00:00"/>
    <n v="3.3671232876712329"/>
    <n v="40.405479452054792"/>
    <x v="1"/>
  </r>
  <r>
    <x v="9"/>
    <x v="0"/>
    <x v="0"/>
    <n v="8"/>
    <d v="2023-07-26T00:00:00"/>
    <d v="2023-02-20T00:00:00"/>
    <n v="1.0520547945205478"/>
    <n v="12.624657534246573"/>
    <x v="1"/>
  </r>
  <r>
    <x v="10"/>
    <x v="0"/>
    <x v="0"/>
    <n v="9"/>
    <d v="2023-07-26T00:00:00"/>
    <d v="2003-07-04T00:00:00"/>
    <n v="20.698630136986303"/>
    <n v="248.38356164383563"/>
    <x v="1"/>
  </r>
  <r>
    <x v="11"/>
    <x v="1"/>
    <x v="1"/>
    <n v="8"/>
    <d v="2023-07-26T00:00:00"/>
    <d v="2010-10-06T00:00:00"/>
    <n v="13.435616438356165"/>
    <n v="161.22739726027399"/>
    <x v="1"/>
  </r>
  <r>
    <x v="26"/>
    <x v="0"/>
    <x v="0"/>
    <n v="10"/>
    <d v="2023-07-26T00:00:00"/>
    <d v="2023-03-16T00:00:00"/>
    <n v="0.98630136986301364"/>
    <n v="11.835616438356164"/>
    <x v="0"/>
  </r>
  <r>
    <x v="12"/>
    <x v="3"/>
    <x v="3"/>
    <n v="8"/>
    <d v="2023-07-26T00:00:00"/>
    <d v="2013-01-15T00:00:00"/>
    <n v="11.156164383561643"/>
    <n v="133.87397260273971"/>
    <x v="1"/>
  </r>
  <r>
    <x v="13"/>
    <x v="2"/>
    <x v="4"/>
    <n v="7"/>
    <d v="2023-07-26T00:00:00"/>
    <d v="2007-01-10T00:00:00"/>
    <n v="17.175342465753424"/>
    <n v="206.10410958904109"/>
    <x v="1"/>
  </r>
  <r>
    <x v="14"/>
    <x v="1"/>
    <x v="1"/>
    <n v="10"/>
    <d v="2023-07-26T00:00:00"/>
    <d v="2015-05-21T00:00:00"/>
    <n v="8.8109589041095884"/>
    <n v="105.73150684931505"/>
    <x v="1"/>
  </r>
  <r>
    <x v="15"/>
    <x v="1"/>
    <x v="1"/>
    <n v="9"/>
    <d v="2023-07-26T00:00:00"/>
    <d v="2023-03-04T00:00:00"/>
    <n v="1.0191780821917809"/>
    <n v="12.230136986301371"/>
    <x v="1"/>
  </r>
  <r>
    <x v="16"/>
    <x v="3"/>
    <x v="3"/>
    <n v="7"/>
    <d v="2023-07-26T00:00:00"/>
    <d v="2020-11-17T00:00:00"/>
    <n v="3.3123287671232875"/>
    <n v="39.747945205479454"/>
    <x v="1"/>
  </r>
  <r>
    <x v="17"/>
    <x v="2"/>
    <x v="4"/>
    <n v="9"/>
    <d v="2023-07-26T00:00:00"/>
    <d v="2001-10-01T00:00:00"/>
    <n v="22.454794520547946"/>
    <n v="269.45753424657534"/>
    <x v="1"/>
  </r>
  <r>
    <x v="18"/>
    <x v="0"/>
    <x v="0"/>
    <n v="10"/>
    <d v="2023-07-26T00:00:00"/>
    <d v="2022-10-07T00:00:00"/>
    <n v="1.4246575342465753"/>
    <n v="17.095890410958901"/>
    <x v="1"/>
  </r>
  <r>
    <x v="19"/>
    <x v="1"/>
    <x v="1"/>
    <n v="10"/>
    <d v="2023-07-26T00:00:00"/>
    <d v="2008-02-12T00:00:00"/>
    <n v="16.084931506849315"/>
    <n v="193.01917808219179"/>
    <x v="1"/>
  </r>
  <r>
    <x v="20"/>
    <x v="2"/>
    <x v="2"/>
    <n v="8"/>
    <d v="2023-07-26T00:00:00"/>
    <d v="2019-01-30T00:00:00"/>
    <n v="5.1123287671232873"/>
    <n v="61.347945205479448"/>
    <x v="1"/>
  </r>
  <r>
    <x v="21"/>
    <x v="3"/>
    <x v="3"/>
    <n v="9"/>
    <d v="2023-07-26T00:00:00"/>
    <d v="2023-02-08T00:00:00"/>
    <n v="1.0849315068493151"/>
    <n v="13.019178082191781"/>
    <x v="1"/>
  </r>
  <r>
    <x v="22"/>
    <x v="1"/>
    <x v="1"/>
    <n v="7"/>
    <d v="2023-07-26T00:00:00"/>
    <d v="2005-08-17T00:00:00"/>
    <n v="18.575342465753426"/>
    <n v="222.90410958904113"/>
    <x v="1"/>
  </r>
  <r>
    <x v="23"/>
    <x v="1"/>
    <x v="1"/>
    <n v="9"/>
    <d v="2023-07-26T00:00:00"/>
    <d v="2021-08-12T00:00:00"/>
    <n v="2.5780821917808221"/>
    <n v="30.936986301369863"/>
    <x v="1"/>
  </r>
  <r>
    <x v="24"/>
    <x v="2"/>
    <x v="2"/>
    <n v="9"/>
    <d v="2023-07-26T00:00:00"/>
    <d v="2023-02-04T00:00:00"/>
    <n v="1.095890410958904"/>
    <n v="13.150684931506849"/>
    <x v="1"/>
  </r>
  <r>
    <x v="25"/>
    <x v="3"/>
    <x v="3"/>
    <n v="10"/>
    <d v="2023-07-26T00:00:00"/>
    <d v="2012-07-04T00:00:00"/>
    <n v="11.69041095890411"/>
    <n v="140.28493150684932"/>
    <x v="1"/>
  </r>
  <r>
    <x v="0"/>
    <x v="0"/>
    <x v="0"/>
    <n v="9"/>
    <d v="2023-07-27T00:00:00"/>
    <d v="2023-04-16T00:00:00"/>
    <n v="0.90136986301369859"/>
    <n v="10.816438356164383"/>
    <x v="0"/>
  </r>
  <r>
    <x v="1"/>
    <x v="1"/>
    <x v="1"/>
    <n v="10"/>
    <d v="2023-07-27T00:00:00"/>
    <d v="2023-02-22T00:00:00"/>
    <n v="1.0465753424657533"/>
    <n v="12.55890410958904"/>
    <x v="1"/>
  </r>
  <r>
    <x v="2"/>
    <x v="2"/>
    <x v="2"/>
    <n v="8"/>
    <d v="2023-07-27T00:00:00"/>
    <d v="2021-08-11T00:00:00"/>
    <n v="2.580821917808219"/>
    <n v="30.969863013698628"/>
    <x v="1"/>
  </r>
  <r>
    <x v="3"/>
    <x v="3"/>
    <x v="3"/>
    <n v="7"/>
    <d v="2023-07-27T00:00:00"/>
    <d v="2014-11-21T00:00:00"/>
    <n v="9.3068493150684937"/>
    <n v="111.68219178082192"/>
    <x v="1"/>
  </r>
  <r>
    <x v="4"/>
    <x v="2"/>
    <x v="4"/>
    <n v="6"/>
    <d v="2023-07-27T00:00:00"/>
    <d v="2008-10-11T00:00:00"/>
    <n v="15.421917808219177"/>
    <n v="185.06301369863013"/>
    <x v="1"/>
  </r>
  <r>
    <x v="5"/>
    <x v="0"/>
    <x v="0"/>
    <n v="10"/>
    <d v="2023-07-27T00:00:00"/>
    <d v="2023-01-30T00:00:00"/>
    <n v="1.1095890410958904"/>
    <n v="13.315068493150685"/>
    <x v="1"/>
  </r>
  <r>
    <x v="6"/>
    <x v="1"/>
    <x v="1"/>
    <n v="9"/>
    <d v="2023-07-27T00:00:00"/>
    <d v="2015-06-06T00:00:00"/>
    <n v="8.7671232876712324"/>
    <n v="105.20547945205479"/>
    <x v="1"/>
  </r>
  <r>
    <x v="7"/>
    <x v="2"/>
    <x v="2"/>
    <n v="7"/>
    <d v="2023-07-27T00:00:00"/>
    <d v="2003-06-12T00:00:00"/>
    <n v="20.758904109589039"/>
    <n v="249.10684931506847"/>
    <x v="1"/>
  </r>
  <r>
    <x v="8"/>
    <x v="3"/>
    <x v="3"/>
    <n v="8"/>
    <d v="2023-07-27T00:00:00"/>
    <d v="2020-10-28T00:00:00"/>
    <n v="3.3671232876712329"/>
    <n v="40.405479452054792"/>
    <x v="1"/>
  </r>
  <r>
    <x v="9"/>
    <x v="0"/>
    <x v="0"/>
    <n v="6"/>
    <d v="2023-07-27T00:00:00"/>
    <d v="2023-02-20T00:00:00"/>
    <n v="1.0520547945205478"/>
    <n v="12.624657534246573"/>
    <x v="1"/>
  </r>
  <r>
    <x v="10"/>
    <x v="0"/>
    <x v="0"/>
    <n v="10"/>
    <d v="2023-07-27T00:00:00"/>
    <d v="2003-07-04T00:00:00"/>
    <n v="20.698630136986303"/>
    <n v="248.38356164383563"/>
    <x v="1"/>
  </r>
  <r>
    <x v="11"/>
    <x v="1"/>
    <x v="1"/>
    <n v="10"/>
    <d v="2023-07-27T00:00:00"/>
    <d v="2010-10-06T00:00:00"/>
    <n v="13.435616438356165"/>
    <n v="161.22739726027399"/>
    <x v="1"/>
  </r>
  <r>
    <x v="26"/>
    <x v="0"/>
    <x v="0"/>
    <n v="8"/>
    <d v="2023-07-27T00:00:00"/>
    <d v="2023-03-16T00:00:00"/>
    <n v="0.98630136986301364"/>
    <n v="11.835616438356164"/>
    <x v="0"/>
  </r>
  <r>
    <x v="12"/>
    <x v="3"/>
    <x v="3"/>
    <n v="10"/>
    <d v="2023-07-27T00:00:00"/>
    <d v="2013-01-15T00:00:00"/>
    <n v="11.156164383561643"/>
    <n v="133.87397260273971"/>
    <x v="1"/>
  </r>
  <r>
    <x v="13"/>
    <x v="2"/>
    <x v="4"/>
    <n v="10"/>
    <d v="2023-07-27T00:00:00"/>
    <d v="2007-01-10T00:00:00"/>
    <n v="17.175342465753424"/>
    <n v="206.10410958904109"/>
    <x v="1"/>
  </r>
  <r>
    <x v="14"/>
    <x v="1"/>
    <x v="1"/>
    <n v="7"/>
    <d v="2023-07-27T00:00:00"/>
    <d v="2015-05-21T00:00:00"/>
    <n v="8.8109589041095884"/>
    <n v="105.73150684931505"/>
    <x v="1"/>
  </r>
  <r>
    <x v="15"/>
    <x v="1"/>
    <x v="1"/>
    <n v="6"/>
    <d v="2023-07-27T00:00:00"/>
    <d v="2023-03-04T00:00:00"/>
    <n v="1.0191780821917809"/>
    <n v="12.230136986301371"/>
    <x v="1"/>
  </r>
  <r>
    <x v="16"/>
    <x v="3"/>
    <x v="3"/>
    <n v="6"/>
    <d v="2023-07-27T00:00:00"/>
    <d v="2020-11-17T00:00:00"/>
    <n v="3.3123287671232875"/>
    <n v="39.747945205479454"/>
    <x v="1"/>
  </r>
  <r>
    <x v="17"/>
    <x v="2"/>
    <x v="4"/>
    <n v="9"/>
    <d v="2023-07-27T00:00:00"/>
    <d v="2001-10-01T00:00:00"/>
    <n v="22.454794520547946"/>
    <n v="269.45753424657534"/>
    <x v="1"/>
  </r>
  <r>
    <x v="18"/>
    <x v="0"/>
    <x v="0"/>
    <n v="7"/>
    <d v="2023-07-27T00:00:00"/>
    <d v="2022-10-07T00:00:00"/>
    <n v="1.4246575342465753"/>
    <n v="17.095890410958901"/>
    <x v="1"/>
  </r>
  <r>
    <x v="19"/>
    <x v="1"/>
    <x v="1"/>
    <n v="6"/>
    <d v="2023-07-27T00:00:00"/>
    <d v="2008-02-12T00:00:00"/>
    <n v="16.084931506849315"/>
    <n v="193.01917808219179"/>
    <x v="1"/>
  </r>
  <r>
    <x v="20"/>
    <x v="2"/>
    <x v="2"/>
    <n v="6"/>
    <d v="2023-07-27T00:00:00"/>
    <d v="2019-01-30T00:00:00"/>
    <n v="5.1123287671232873"/>
    <n v="61.347945205479448"/>
    <x v="1"/>
  </r>
  <r>
    <x v="21"/>
    <x v="3"/>
    <x v="3"/>
    <n v="10"/>
    <d v="2023-07-27T00:00:00"/>
    <d v="2023-02-08T00:00:00"/>
    <n v="1.0849315068493151"/>
    <n v="13.019178082191781"/>
    <x v="1"/>
  </r>
  <r>
    <x v="22"/>
    <x v="1"/>
    <x v="1"/>
    <n v="7"/>
    <d v="2023-07-27T00:00:00"/>
    <d v="2005-08-17T00:00:00"/>
    <n v="18.575342465753426"/>
    <n v="222.90410958904113"/>
    <x v="1"/>
  </r>
  <r>
    <x v="23"/>
    <x v="1"/>
    <x v="1"/>
    <n v="8"/>
    <d v="2023-07-27T00:00:00"/>
    <d v="2021-08-12T00:00:00"/>
    <n v="2.5780821917808221"/>
    <n v="30.936986301369863"/>
    <x v="1"/>
  </r>
  <r>
    <x v="24"/>
    <x v="2"/>
    <x v="2"/>
    <n v="10"/>
    <d v="2023-07-27T00:00:00"/>
    <d v="2023-02-04T00:00:00"/>
    <n v="1.095890410958904"/>
    <n v="13.150684931506849"/>
    <x v="1"/>
  </r>
  <r>
    <x v="25"/>
    <x v="3"/>
    <x v="3"/>
    <n v="10"/>
    <d v="2023-07-27T00:00:00"/>
    <d v="2012-07-04T00:00:00"/>
    <n v="11.69041095890411"/>
    <n v="140.28493150684932"/>
    <x v="1"/>
  </r>
  <r>
    <x v="0"/>
    <x v="0"/>
    <x v="0"/>
    <n v="5"/>
    <d v="2023-07-28T00:00:00"/>
    <d v="2023-04-16T00:00:00"/>
    <n v="0.90136986301369859"/>
    <n v="10.816438356164383"/>
    <x v="0"/>
  </r>
  <r>
    <x v="1"/>
    <x v="1"/>
    <x v="1"/>
    <n v="8"/>
    <d v="2023-07-28T00:00:00"/>
    <d v="2023-02-22T00:00:00"/>
    <n v="1.0465753424657533"/>
    <n v="12.55890410958904"/>
    <x v="1"/>
  </r>
  <r>
    <x v="2"/>
    <x v="2"/>
    <x v="2"/>
    <n v="8"/>
    <d v="2023-07-28T00:00:00"/>
    <d v="2021-08-11T00:00:00"/>
    <n v="2.580821917808219"/>
    <n v="30.969863013698628"/>
    <x v="1"/>
  </r>
  <r>
    <x v="3"/>
    <x v="3"/>
    <x v="3"/>
    <n v="10"/>
    <d v="2023-07-28T00:00:00"/>
    <d v="2014-11-21T00:00:00"/>
    <n v="9.3068493150684937"/>
    <n v="111.68219178082192"/>
    <x v="1"/>
  </r>
  <r>
    <x v="4"/>
    <x v="2"/>
    <x v="4"/>
    <n v="6"/>
    <d v="2023-07-28T00:00:00"/>
    <d v="2008-10-11T00:00:00"/>
    <n v="15.421917808219177"/>
    <n v="185.06301369863013"/>
    <x v="1"/>
  </r>
  <r>
    <x v="5"/>
    <x v="0"/>
    <x v="0"/>
    <n v="10"/>
    <d v="2023-07-28T00:00:00"/>
    <d v="2023-01-30T00:00:00"/>
    <n v="1.1095890410958904"/>
    <n v="13.315068493150685"/>
    <x v="1"/>
  </r>
  <r>
    <x v="6"/>
    <x v="1"/>
    <x v="1"/>
    <n v="5"/>
    <d v="2023-07-28T00:00:00"/>
    <d v="2015-06-06T00:00:00"/>
    <n v="8.7671232876712324"/>
    <n v="105.20547945205479"/>
    <x v="1"/>
  </r>
  <r>
    <x v="7"/>
    <x v="2"/>
    <x v="2"/>
    <n v="9"/>
    <d v="2023-07-28T00:00:00"/>
    <d v="2003-06-12T00:00:00"/>
    <n v="20.758904109589039"/>
    <n v="249.10684931506847"/>
    <x v="1"/>
  </r>
  <r>
    <x v="8"/>
    <x v="3"/>
    <x v="3"/>
    <n v="6"/>
    <d v="2023-07-28T00:00:00"/>
    <d v="2020-10-28T00:00:00"/>
    <n v="3.3671232876712329"/>
    <n v="40.405479452054792"/>
    <x v="1"/>
  </r>
  <r>
    <x v="9"/>
    <x v="0"/>
    <x v="0"/>
    <n v="8"/>
    <d v="2023-07-28T00:00:00"/>
    <d v="2023-02-20T00:00:00"/>
    <n v="1.0520547945205478"/>
    <n v="12.624657534246573"/>
    <x v="1"/>
  </r>
  <r>
    <x v="10"/>
    <x v="0"/>
    <x v="0"/>
    <n v="10"/>
    <d v="2023-07-28T00:00:00"/>
    <d v="2003-07-04T00:00:00"/>
    <n v="20.698630136986303"/>
    <n v="248.38356164383563"/>
    <x v="1"/>
  </r>
  <r>
    <x v="11"/>
    <x v="1"/>
    <x v="1"/>
    <n v="10"/>
    <d v="2023-07-28T00:00:00"/>
    <d v="2010-10-06T00:00:00"/>
    <n v="13.435616438356165"/>
    <n v="161.22739726027399"/>
    <x v="1"/>
  </r>
  <r>
    <x v="26"/>
    <x v="0"/>
    <x v="0"/>
    <n v="6"/>
    <d v="2023-07-28T00:00:00"/>
    <d v="2023-03-16T00:00:00"/>
    <n v="0.98630136986301364"/>
    <n v="11.835616438356164"/>
    <x v="0"/>
  </r>
  <r>
    <x v="12"/>
    <x v="3"/>
    <x v="3"/>
    <n v="8"/>
    <d v="2023-07-28T00:00:00"/>
    <d v="2013-01-15T00:00:00"/>
    <n v="11.156164383561643"/>
    <n v="133.87397260273971"/>
    <x v="1"/>
  </r>
  <r>
    <x v="13"/>
    <x v="2"/>
    <x v="4"/>
    <n v="10"/>
    <d v="2023-07-28T00:00:00"/>
    <d v="2007-01-10T00:00:00"/>
    <n v="17.175342465753424"/>
    <n v="206.10410958904109"/>
    <x v="1"/>
  </r>
  <r>
    <x v="14"/>
    <x v="1"/>
    <x v="1"/>
    <n v="7"/>
    <d v="2023-07-28T00:00:00"/>
    <d v="2015-05-21T00:00:00"/>
    <n v="8.8109589041095884"/>
    <n v="105.73150684931505"/>
    <x v="1"/>
  </r>
  <r>
    <x v="15"/>
    <x v="1"/>
    <x v="1"/>
    <n v="6"/>
    <d v="2023-07-28T00:00:00"/>
    <d v="2023-03-04T00:00:00"/>
    <n v="1.0191780821917809"/>
    <n v="12.230136986301371"/>
    <x v="1"/>
  </r>
  <r>
    <x v="16"/>
    <x v="3"/>
    <x v="3"/>
    <n v="6"/>
    <d v="2023-07-28T00:00:00"/>
    <d v="2020-11-17T00:00:00"/>
    <n v="3.3123287671232875"/>
    <n v="39.747945205479454"/>
    <x v="1"/>
  </r>
  <r>
    <x v="17"/>
    <x v="2"/>
    <x v="4"/>
    <n v="10"/>
    <d v="2023-07-28T00:00:00"/>
    <d v="2001-10-01T00:00:00"/>
    <n v="22.454794520547946"/>
    <n v="269.45753424657534"/>
    <x v="1"/>
  </r>
  <r>
    <x v="18"/>
    <x v="0"/>
    <x v="0"/>
    <n v="8"/>
    <d v="2023-07-28T00:00:00"/>
    <d v="2022-10-07T00:00:00"/>
    <n v="1.4246575342465753"/>
    <n v="17.095890410958901"/>
    <x v="1"/>
  </r>
  <r>
    <x v="19"/>
    <x v="1"/>
    <x v="1"/>
    <n v="8"/>
    <d v="2023-07-28T00:00:00"/>
    <d v="2008-02-12T00:00:00"/>
    <n v="16.084931506849315"/>
    <n v="193.01917808219179"/>
    <x v="1"/>
  </r>
  <r>
    <x v="20"/>
    <x v="2"/>
    <x v="2"/>
    <n v="9"/>
    <d v="2023-07-28T00:00:00"/>
    <d v="2019-01-30T00:00:00"/>
    <n v="5.1123287671232873"/>
    <n v="61.347945205479448"/>
    <x v="1"/>
  </r>
  <r>
    <x v="21"/>
    <x v="3"/>
    <x v="3"/>
    <n v="5"/>
    <d v="2023-07-28T00:00:00"/>
    <d v="2023-02-08T00:00:00"/>
    <n v="1.0849315068493151"/>
    <n v="13.019178082191781"/>
    <x v="1"/>
  </r>
  <r>
    <x v="22"/>
    <x v="1"/>
    <x v="1"/>
    <n v="5"/>
    <d v="2023-07-28T00:00:00"/>
    <d v="2005-08-17T00:00:00"/>
    <n v="18.575342465753426"/>
    <n v="222.90410958904113"/>
    <x v="1"/>
  </r>
  <r>
    <x v="23"/>
    <x v="1"/>
    <x v="1"/>
    <n v="9"/>
    <d v="2023-07-28T00:00:00"/>
    <d v="2021-08-12T00:00:00"/>
    <n v="2.5780821917808221"/>
    <n v="30.936986301369863"/>
    <x v="1"/>
  </r>
  <r>
    <x v="24"/>
    <x v="2"/>
    <x v="2"/>
    <n v="8"/>
    <d v="2023-07-28T00:00:00"/>
    <d v="2023-02-04T00:00:00"/>
    <n v="1.095890410958904"/>
    <n v="13.150684931506849"/>
    <x v="1"/>
  </r>
  <r>
    <x v="25"/>
    <x v="3"/>
    <x v="3"/>
    <n v="7"/>
    <d v="2023-07-28T00:00:00"/>
    <d v="2012-07-04T00:00:00"/>
    <n v="11.69041095890411"/>
    <n v="140.28493150684932"/>
    <x v="1"/>
  </r>
  <r>
    <x v="0"/>
    <x v="0"/>
    <x v="0"/>
    <n v="10"/>
    <d v="2023-07-29T00:00:00"/>
    <d v="2023-04-16T00:00:00"/>
    <n v="0.90136986301369859"/>
    <n v="10.816438356164383"/>
    <x v="0"/>
  </r>
  <r>
    <x v="1"/>
    <x v="1"/>
    <x v="1"/>
    <n v="8"/>
    <d v="2023-07-29T00:00:00"/>
    <d v="2023-02-22T00:00:00"/>
    <n v="1.0465753424657533"/>
    <n v="12.55890410958904"/>
    <x v="1"/>
  </r>
  <r>
    <x v="2"/>
    <x v="2"/>
    <x v="2"/>
    <n v="10"/>
    <d v="2023-07-29T00:00:00"/>
    <d v="2021-08-11T00:00:00"/>
    <n v="2.580821917808219"/>
    <n v="30.969863013698628"/>
    <x v="1"/>
  </r>
  <r>
    <x v="3"/>
    <x v="3"/>
    <x v="3"/>
    <n v="9"/>
    <d v="2023-07-29T00:00:00"/>
    <d v="2014-11-21T00:00:00"/>
    <n v="9.3068493150684937"/>
    <n v="111.68219178082192"/>
    <x v="1"/>
  </r>
  <r>
    <x v="4"/>
    <x v="2"/>
    <x v="4"/>
    <n v="9"/>
    <d v="2023-07-29T00:00:00"/>
    <d v="2008-10-11T00:00:00"/>
    <n v="15.421917808219177"/>
    <n v="185.06301369863013"/>
    <x v="1"/>
  </r>
  <r>
    <x v="5"/>
    <x v="0"/>
    <x v="0"/>
    <n v="8"/>
    <d v="2023-07-29T00:00:00"/>
    <d v="2023-01-30T00:00:00"/>
    <n v="1.1095890410958904"/>
    <n v="13.315068493150685"/>
    <x v="1"/>
  </r>
  <r>
    <x v="6"/>
    <x v="1"/>
    <x v="1"/>
    <n v="10"/>
    <d v="2023-07-29T00:00:00"/>
    <d v="2015-06-06T00:00:00"/>
    <n v="8.7671232876712324"/>
    <n v="105.20547945205479"/>
    <x v="1"/>
  </r>
  <r>
    <x v="7"/>
    <x v="2"/>
    <x v="2"/>
    <n v="8"/>
    <d v="2023-07-29T00:00:00"/>
    <d v="2003-06-12T00:00:00"/>
    <n v="20.758904109589039"/>
    <n v="249.10684931506847"/>
    <x v="1"/>
  </r>
  <r>
    <x v="8"/>
    <x v="3"/>
    <x v="3"/>
    <n v="8"/>
    <d v="2023-07-29T00:00:00"/>
    <d v="2020-10-28T00:00:00"/>
    <n v="3.3671232876712329"/>
    <n v="40.405479452054792"/>
    <x v="1"/>
  </r>
  <r>
    <x v="9"/>
    <x v="0"/>
    <x v="0"/>
    <n v="8"/>
    <d v="2023-07-29T00:00:00"/>
    <d v="2023-02-20T00:00:00"/>
    <n v="1.0520547945205478"/>
    <n v="12.624657534246573"/>
    <x v="1"/>
  </r>
  <r>
    <x v="10"/>
    <x v="0"/>
    <x v="0"/>
    <n v="10"/>
    <d v="2023-07-29T00:00:00"/>
    <d v="2003-07-04T00:00:00"/>
    <n v="20.698630136986303"/>
    <n v="248.38356164383563"/>
    <x v="1"/>
  </r>
  <r>
    <x v="11"/>
    <x v="1"/>
    <x v="1"/>
    <n v="9"/>
    <d v="2023-07-29T00:00:00"/>
    <d v="2010-10-06T00:00:00"/>
    <n v="13.435616438356165"/>
    <n v="161.22739726027399"/>
    <x v="1"/>
  </r>
  <r>
    <x v="26"/>
    <x v="0"/>
    <x v="0"/>
    <n v="4"/>
    <d v="2023-07-29T00:00:00"/>
    <d v="2023-03-16T00:00:00"/>
    <n v="0.98630136986301364"/>
    <n v="11.835616438356164"/>
    <x v="0"/>
  </r>
  <r>
    <x v="12"/>
    <x v="3"/>
    <x v="3"/>
    <n v="9"/>
    <d v="2023-07-29T00:00:00"/>
    <d v="2013-01-15T00:00:00"/>
    <n v="11.156164383561643"/>
    <n v="133.87397260273971"/>
    <x v="1"/>
  </r>
  <r>
    <x v="13"/>
    <x v="2"/>
    <x v="4"/>
    <n v="9"/>
    <d v="2023-07-29T00:00:00"/>
    <d v="2007-01-10T00:00:00"/>
    <n v="17.175342465753424"/>
    <n v="206.10410958904109"/>
    <x v="1"/>
  </r>
  <r>
    <x v="14"/>
    <x v="1"/>
    <x v="1"/>
    <n v="8"/>
    <d v="2023-07-29T00:00:00"/>
    <d v="2015-05-21T00:00:00"/>
    <n v="8.8109589041095884"/>
    <n v="105.73150684931505"/>
    <x v="1"/>
  </r>
  <r>
    <x v="15"/>
    <x v="1"/>
    <x v="1"/>
    <n v="8"/>
    <d v="2023-07-29T00:00:00"/>
    <d v="2023-03-04T00:00:00"/>
    <n v="1.0191780821917809"/>
    <n v="12.230136986301371"/>
    <x v="1"/>
  </r>
  <r>
    <x v="16"/>
    <x v="3"/>
    <x v="3"/>
    <n v="10"/>
    <d v="2023-07-29T00:00:00"/>
    <d v="2020-11-17T00:00:00"/>
    <n v="3.3123287671232875"/>
    <n v="39.747945205479454"/>
    <x v="1"/>
  </r>
  <r>
    <x v="17"/>
    <x v="2"/>
    <x v="4"/>
    <n v="8"/>
    <d v="2023-07-29T00:00:00"/>
    <d v="2001-10-01T00:00:00"/>
    <n v="22.454794520547946"/>
    <n v="269.45753424657534"/>
    <x v="1"/>
  </r>
  <r>
    <x v="18"/>
    <x v="0"/>
    <x v="0"/>
    <n v="10"/>
    <d v="2023-07-29T00:00:00"/>
    <d v="2022-10-07T00:00:00"/>
    <n v="1.4246575342465753"/>
    <n v="17.095890410958901"/>
    <x v="1"/>
  </r>
  <r>
    <x v="19"/>
    <x v="1"/>
    <x v="1"/>
    <n v="8"/>
    <d v="2023-07-29T00:00:00"/>
    <d v="2008-02-12T00:00:00"/>
    <n v="16.084931506849315"/>
    <n v="193.01917808219179"/>
    <x v="1"/>
  </r>
  <r>
    <x v="20"/>
    <x v="2"/>
    <x v="2"/>
    <n v="9"/>
    <d v="2023-07-29T00:00:00"/>
    <d v="2019-01-30T00:00:00"/>
    <n v="5.1123287671232873"/>
    <n v="61.347945205479448"/>
    <x v="1"/>
  </r>
  <r>
    <x v="21"/>
    <x v="3"/>
    <x v="3"/>
    <n v="10"/>
    <d v="2023-07-29T00:00:00"/>
    <d v="2023-02-08T00:00:00"/>
    <n v="1.0849315068493151"/>
    <n v="13.019178082191781"/>
    <x v="1"/>
  </r>
  <r>
    <x v="22"/>
    <x v="1"/>
    <x v="1"/>
    <n v="9"/>
    <d v="2023-07-29T00:00:00"/>
    <d v="2005-08-17T00:00:00"/>
    <n v="18.575342465753426"/>
    <n v="222.90410958904113"/>
    <x v="1"/>
  </r>
  <r>
    <x v="23"/>
    <x v="1"/>
    <x v="1"/>
    <n v="8"/>
    <d v="2023-07-29T00:00:00"/>
    <d v="2021-08-12T00:00:00"/>
    <n v="2.5780821917808221"/>
    <n v="30.936986301369863"/>
    <x v="1"/>
  </r>
  <r>
    <x v="24"/>
    <x v="2"/>
    <x v="2"/>
    <n v="9"/>
    <d v="2023-07-29T00:00:00"/>
    <d v="2023-02-04T00:00:00"/>
    <n v="1.095890410958904"/>
    <n v="13.150684931506849"/>
    <x v="1"/>
  </r>
  <r>
    <x v="25"/>
    <x v="3"/>
    <x v="3"/>
    <n v="8"/>
    <d v="2023-07-29T00:00:00"/>
    <d v="2012-07-04T00:00:00"/>
    <n v="11.69041095890411"/>
    <n v="140.28493150684932"/>
    <x v="1"/>
  </r>
  <r>
    <x v="0"/>
    <x v="0"/>
    <x v="0"/>
    <n v="8"/>
    <d v="2023-07-30T00:00:00"/>
    <d v="2023-04-16T00:00:00"/>
    <n v="0.90136986301369859"/>
    <n v="10.816438356164383"/>
    <x v="0"/>
  </r>
  <r>
    <x v="1"/>
    <x v="1"/>
    <x v="1"/>
    <n v="8"/>
    <d v="2023-07-30T00:00:00"/>
    <d v="2023-02-22T00:00:00"/>
    <n v="1.0465753424657533"/>
    <n v="12.55890410958904"/>
    <x v="1"/>
  </r>
  <r>
    <x v="2"/>
    <x v="2"/>
    <x v="2"/>
    <n v="9"/>
    <d v="2023-07-30T00:00:00"/>
    <d v="2021-08-11T00:00:00"/>
    <n v="2.580821917808219"/>
    <n v="30.969863013698628"/>
    <x v="1"/>
  </r>
  <r>
    <x v="3"/>
    <x v="3"/>
    <x v="3"/>
    <n v="9"/>
    <d v="2023-07-30T00:00:00"/>
    <d v="2014-11-21T00:00:00"/>
    <n v="9.3068493150684937"/>
    <n v="111.68219178082192"/>
    <x v="1"/>
  </r>
  <r>
    <x v="4"/>
    <x v="2"/>
    <x v="4"/>
    <n v="10"/>
    <d v="2023-07-30T00:00:00"/>
    <d v="2008-10-11T00:00:00"/>
    <n v="15.421917808219177"/>
    <n v="185.06301369863013"/>
    <x v="1"/>
  </r>
  <r>
    <x v="5"/>
    <x v="0"/>
    <x v="0"/>
    <n v="10"/>
    <d v="2023-07-30T00:00:00"/>
    <d v="2023-01-30T00:00:00"/>
    <n v="1.1095890410958904"/>
    <n v="13.315068493150685"/>
    <x v="1"/>
  </r>
  <r>
    <x v="6"/>
    <x v="1"/>
    <x v="1"/>
    <n v="9"/>
    <d v="2023-07-30T00:00:00"/>
    <d v="2015-06-06T00:00:00"/>
    <n v="8.7671232876712324"/>
    <n v="105.20547945205479"/>
    <x v="1"/>
  </r>
  <r>
    <x v="7"/>
    <x v="2"/>
    <x v="2"/>
    <n v="8"/>
    <d v="2023-07-30T00:00:00"/>
    <d v="2003-06-12T00:00:00"/>
    <n v="20.758904109589039"/>
    <n v="249.10684931506847"/>
    <x v="1"/>
  </r>
  <r>
    <x v="8"/>
    <x v="3"/>
    <x v="3"/>
    <n v="8"/>
    <d v="2023-07-30T00:00:00"/>
    <d v="2020-10-28T00:00:00"/>
    <n v="3.3671232876712329"/>
    <n v="40.405479452054792"/>
    <x v="1"/>
  </r>
  <r>
    <x v="9"/>
    <x v="0"/>
    <x v="0"/>
    <n v="0"/>
    <d v="2023-07-30T00:00:00"/>
    <d v="2023-02-20T00:00:00"/>
    <n v="1.0520547945205478"/>
    <n v="12.624657534246573"/>
    <x v="1"/>
  </r>
  <r>
    <x v="10"/>
    <x v="0"/>
    <x v="0"/>
    <n v="9"/>
    <d v="2023-07-30T00:00:00"/>
    <d v="2003-07-04T00:00:00"/>
    <n v="20.698630136986303"/>
    <n v="248.38356164383563"/>
    <x v="1"/>
  </r>
  <r>
    <x v="11"/>
    <x v="1"/>
    <x v="1"/>
    <n v="8"/>
    <d v="2023-07-30T00:00:00"/>
    <d v="2010-10-06T00:00:00"/>
    <n v="13.435616438356165"/>
    <n v="161.22739726027399"/>
    <x v="1"/>
  </r>
  <r>
    <x v="26"/>
    <x v="0"/>
    <x v="0"/>
    <n v="8"/>
    <d v="2023-07-30T00:00:00"/>
    <d v="2023-03-16T00:00:00"/>
    <n v="0.98630136986301364"/>
    <n v="11.835616438356164"/>
    <x v="0"/>
  </r>
  <r>
    <x v="12"/>
    <x v="3"/>
    <x v="3"/>
    <n v="10"/>
    <d v="2023-07-30T00:00:00"/>
    <d v="2013-01-15T00:00:00"/>
    <n v="11.156164383561643"/>
    <n v="133.87397260273971"/>
    <x v="1"/>
  </r>
  <r>
    <x v="13"/>
    <x v="2"/>
    <x v="4"/>
    <n v="9"/>
    <d v="2023-07-30T00:00:00"/>
    <d v="2007-01-10T00:00:00"/>
    <n v="17.175342465753424"/>
    <n v="206.10410958904109"/>
    <x v="1"/>
  </r>
  <r>
    <x v="14"/>
    <x v="1"/>
    <x v="1"/>
    <n v="10"/>
    <d v="2023-07-30T00:00:00"/>
    <d v="2015-05-21T00:00:00"/>
    <n v="8.8109589041095884"/>
    <n v="105.73150684931505"/>
    <x v="1"/>
  </r>
  <r>
    <x v="15"/>
    <x v="1"/>
    <x v="1"/>
    <n v="10"/>
    <d v="2023-07-30T00:00:00"/>
    <d v="2023-03-04T00:00:00"/>
    <n v="1.0191780821917809"/>
    <n v="12.230136986301371"/>
    <x v="1"/>
  </r>
  <r>
    <x v="16"/>
    <x v="3"/>
    <x v="3"/>
    <n v="10"/>
    <d v="2023-07-30T00:00:00"/>
    <d v="2020-11-17T00:00:00"/>
    <n v="3.3123287671232875"/>
    <n v="39.747945205479454"/>
    <x v="1"/>
  </r>
  <r>
    <x v="17"/>
    <x v="2"/>
    <x v="4"/>
    <n v="9"/>
    <d v="2023-07-30T00:00:00"/>
    <d v="2001-10-01T00:00:00"/>
    <n v="22.454794520547946"/>
    <n v="269.45753424657534"/>
    <x v="1"/>
  </r>
  <r>
    <x v="18"/>
    <x v="0"/>
    <x v="0"/>
    <n v="8"/>
    <d v="2023-07-30T00:00:00"/>
    <d v="2022-10-07T00:00:00"/>
    <n v="1.4246575342465753"/>
    <n v="17.095890410958901"/>
    <x v="1"/>
  </r>
  <r>
    <x v="19"/>
    <x v="1"/>
    <x v="1"/>
    <n v="10"/>
    <d v="2023-07-30T00:00:00"/>
    <d v="2008-02-12T00:00:00"/>
    <n v="16.084931506849315"/>
    <n v="193.01917808219179"/>
    <x v="1"/>
  </r>
  <r>
    <x v="20"/>
    <x v="2"/>
    <x v="2"/>
    <n v="8"/>
    <d v="2023-07-30T00:00:00"/>
    <d v="2019-01-30T00:00:00"/>
    <n v="5.1123287671232873"/>
    <n v="61.347945205479448"/>
    <x v="1"/>
  </r>
  <r>
    <x v="21"/>
    <x v="3"/>
    <x v="3"/>
    <n v="10"/>
    <d v="2023-07-30T00:00:00"/>
    <d v="2023-02-08T00:00:00"/>
    <n v="1.0849315068493151"/>
    <n v="13.019178082191781"/>
    <x v="1"/>
  </r>
  <r>
    <x v="22"/>
    <x v="1"/>
    <x v="1"/>
    <n v="9"/>
    <d v="2023-07-30T00:00:00"/>
    <d v="2005-08-17T00:00:00"/>
    <n v="18.575342465753426"/>
    <n v="222.90410958904113"/>
    <x v="1"/>
  </r>
  <r>
    <x v="23"/>
    <x v="1"/>
    <x v="1"/>
    <n v="10"/>
    <d v="2023-07-30T00:00:00"/>
    <d v="2021-08-12T00:00:00"/>
    <n v="2.5780821917808221"/>
    <n v="30.936986301369863"/>
    <x v="1"/>
  </r>
  <r>
    <x v="24"/>
    <x v="2"/>
    <x v="2"/>
    <n v="9"/>
    <d v="2023-07-30T00:00:00"/>
    <d v="2023-02-04T00:00:00"/>
    <n v="1.095890410958904"/>
    <n v="13.150684931506849"/>
    <x v="1"/>
  </r>
  <r>
    <x v="25"/>
    <x v="3"/>
    <x v="3"/>
    <n v="9"/>
    <d v="2023-07-30T00:00:00"/>
    <d v="2012-07-04T00:00:00"/>
    <n v="11.69041095890411"/>
    <n v="140.28493150684932"/>
    <x v="1"/>
  </r>
  <r>
    <x v="0"/>
    <x v="0"/>
    <x v="0"/>
    <n v="10"/>
    <d v="2023-07-31T00:00:00"/>
    <d v="2023-04-16T00:00:00"/>
    <n v="0.90136986301369859"/>
    <n v="10.816438356164383"/>
    <x v="0"/>
  </r>
  <r>
    <x v="1"/>
    <x v="1"/>
    <x v="1"/>
    <n v="10"/>
    <d v="2023-07-31T00:00:00"/>
    <d v="2023-02-22T00:00:00"/>
    <n v="1.0465753424657533"/>
    <n v="12.55890410958904"/>
    <x v="1"/>
  </r>
  <r>
    <x v="2"/>
    <x v="2"/>
    <x v="2"/>
    <n v="10"/>
    <d v="2023-07-31T00:00:00"/>
    <d v="2021-08-11T00:00:00"/>
    <n v="2.580821917808219"/>
    <n v="30.969863013698628"/>
    <x v="1"/>
  </r>
  <r>
    <x v="3"/>
    <x v="3"/>
    <x v="3"/>
    <n v="8"/>
    <d v="2023-07-31T00:00:00"/>
    <d v="2014-11-21T00:00:00"/>
    <n v="9.3068493150684937"/>
    <n v="111.68219178082192"/>
    <x v="1"/>
  </r>
  <r>
    <x v="4"/>
    <x v="2"/>
    <x v="4"/>
    <n v="8"/>
    <d v="2023-07-31T00:00:00"/>
    <d v="2008-10-11T00:00:00"/>
    <n v="15.421917808219177"/>
    <n v="185.06301369863013"/>
    <x v="1"/>
  </r>
  <r>
    <x v="5"/>
    <x v="0"/>
    <x v="0"/>
    <n v="8"/>
    <d v="2023-07-31T00:00:00"/>
    <d v="2023-01-30T00:00:00"/>
    <n v="1.1095890410958904"/>
    <n v="13.315068493150685"/>
    <x v="1"/>
  </r>
  <r>
    <x v="6"/>
    <x v="1"/>
    <x v="1"/>
    <n v="8"/>
    <d v="2023-07-31T00:00:00"/>
    <d v="2015-06-06T00:00:00"/>
    <n v="8.7671232876712324"/>
    <n v="105.20547945205479"/>
    <x v="1"/>
  </r>
  <r>
    <x v="7"/>
    <x v="2"/>
    <x v="2"/>
    <n v="9"/>
    <d v="2023-07-31T00:00:00"/>
    <d v="2003-06-12T00:00:00"/>
    <n v="20.758904109589039"/>
    <n v="249.10684931506847"/>
    <x v="1"/>
  </r>
  <r>
    <x v="8"/>
    <x v="3"/>
    <x v="3"/>
    <n v="9"/>
    <d v="2023-07-31T00:00:00"/>
    <d v="2020-10-28T00:00:00"/>
    <n v="3.3671232876712329"/>
    <n v="40.405479452054792"/>
    <x v="1"/>
  </r>
  <r>
    <x v="9"/>
    <x v="0"/>
    <x v="0"/>
    <n v="8"/>
    <d v="2023-07-31T00:00:00"/>
    <d v="2023-02-20T00:00:00"/>
    <n v="1.0520547945205478"/>
    <n v="12.624657534246573"/>
    <x v="1"/>
  </r>
  <r>
    <x v="10"/>
    <x v="0"/>
    <x v="0"/>
    <n v="8"/>
    <d v="2023-07-31T00:00:00"/>
    <d v="2003-07-04T00:00:00"/>
    <n v="20.698630136986303"/>
    <n v="248.38356164383563"/>
    <x v="1"/>
  </r>
  <r>
    <x v="11"/>
    <x v="1"/>
    <x v="1"/>
    <n v="10"/>
    <d v="2023-07-31T00:00:00"/>
    <d v="2010-10-06T00:00:00"/>
    <n v="13.435616438356165"/>
    <n v="161.22739726027399"/>
    <x v="1"/>
  </r>
  <r>
    <x v="26"/>
    <x v="0"/>
    <x v="0"/>
    <n v="10"/>
    <d v="2023-07-31T00:00:00"/>
    <d v="2023-03-16T00:00:00"/>
    <n v="0.98630136986301364"/>
    <n v="11.835616438356164"/>
    <x v="0"/>
  </r>
  <r>
    <x v="12"/>
    <x v="3"/>
    <x v="3"/>
    <n v="8"/>
    <d v="2023-07-31T00:00:00"/>
    <d v="2013-01-15T00:00:00"/>
    <n v="11.156164383561643"/>
    <n v="133.87397260273971"/>
    <x v="1"/>
  </r>
  <r>
    <x v="13"/>
    <x v="2"/>
    <x v="4"/>
    <n v="10"/>
    <d v="2023-07-31T00:00:00"/>
    <d v="2007-01-10T00:00:00"/>
    <n v="17.175342465753424"/>
    <n v="206.10410958904109"/>
    <x v="1"/>
  </r>
  <r>
    <x v="14"/>
    <x v="1"/>
    <x v="1"/>
    <n v="10"/>
    <d v="2023-07-31T00:00:00"/>
    <d v="2015-05-21T00:00:00"/>
    <n v="8.8109589041095884"/>
    <n v="105.73150684931505"/>
    <x v="1"/>
  </r>
  <r>
    <x v="15"/>
    <x v="1"/>
    <x v="1"/>
    <n v="8"/>
    <d v="2023-07-31T00:00:00"/>
    <d v="2023-03-04T00:00:00"/>
    <n v="1.0191780821917809"/>
    <n v="12.230136986301371"/>
    <x v="1"/>
  </r>
  <r>
    <x v="16"/>
    <x v="3"/>
    <x v="3"/>
    <n v="8"/>
    <d v="2023-07-31T00:00:00"/>
    <d v="2020-11-17T00:00:00"/>
    <n v="3.3123287671232875"/>
    <n v="39.747945205479454"/>
    <x v="1"/>
  </r>
  <r>
    <x v="17"/>
    <x v="2"/>
    <x v="4"/>
    <n v="10"/>
    <d v="2023-07-31T00:00:00"/>
    <d v="2001-10-01T00:00:00"/>
    <n v="22.454794520547946"/>
    <n v="269.45753424657534"/>
    <x v="1"/>
  </r>
  <r>
    <x v="18"/>
    <x v="0"/>
    <x v="0"/>
    <n v="8"/>
    <d v="2023-07-31T00:00:00"/>
    <d v="2022-10-07T00:00:00"/>
    <n v="1.4246575342465753"/>
    <n v="17.095890410958901"/>
    <x v="1"/>
  </r>
  <r>
    <x v="19"/>
    <x v="1"/>
    <x v="1"/>
    <n v="9"/>
    <d v="2023-07-31T00:00:00"/>
    <d v="2008-02-12T00:00:00"/>
    <n v="16.084931506849315"/>
    <n v="193.01917808219179"/>
    <x v="1"/>
  </r>
  <r>
    <x v="20"/>
    <x v="2"/>
    <x v="2"/>
    <n v="8"/>
    <d v="2023-07-31T00:00:00"/>
    <d v="2019-01-30T00:00:00"/>
    <n v="5.1123287671232873"/>
    <n v="61.347945205479448"/>
    <x v="1"/>
  </r>
  <r>
    <x v="21"/>
    <x v="3"/>
    <x v="3"/>
    <n v="9"/>
    <d v="2023-07-31T00:00:00"/>
    <d v="2023-02-08T00:00:00"/>
    <n v="1.0849315068493151"/>
    <n v="13.019178082191781"/>
    <x v="1"/>
  </r>
  <r>
    <x v="22"/>
    <x v="1"/>
    <x v="1"/>
    <n v="8"/>
    <d v="2023-07-31T00:00:00"/>
    <d v="2005-08-17T00:00:00"/>
    <n v="18.575342465753426"/>
    <n v="222.90410958904113"/>
    <x v="1"/>
  </r>
  <r>
    <x v="23"/>
    <x v="1"/>
    <x v="1"/>
    <n v="10"/>
    <d v="2023-07-31T00:00:00"/>
    <d v="2021-08-12T00:00:00"/>
    <n v="2.5780821917808221"/>
    <n v="30.936986301369863"/>
    <x v="1"/>
  </r>
  <r>
    <x v="24"/>
    <x v="2"/>
    <x v="2"/>
    <n v="8"/>
    <d v="2023-07-31T00:00:00"/>
    <d v="2023-02-04T00:00:00"/>
    <n v="1.095890410958904"/>
    <n v="13.150684931506849"/>
    <x v="1"/>
  </r>
  <r>
    <x v="25"/>
    <x v="3"/>
    <x v="3"/>
    <n v="10"/>
    <d v="2023-07-31T00:00:00"/>
    <d v="2012-07-04T00:00:00"/>
    <n v="11.69041095890411"/>
    <n v="140.28493150684932"/>
    <x v="1"/>
  </r>
  <r>
    <x v="0"/>
    <x v="0"/>
    <x v="0"/>
    <n v="9"/>
    <d v="2023-08-01T00:00:00"/>
    <d v="2023-04-16T00:00:00"/>
    <n v="0.90136986301369859"/>
    <n v="10.816438356164383"/>
    <x v="0"/>
  </r>
  <r>
    <x v="1"/>
    <x v="1"/>
    <x v="1"/>
    <n v="9"/>
    <d v="2023-08-01T00:00:00"/>
    <d v="2023-02-22T00:00:00"/>
    <n v="1.0465753424657533"/>
    <n v="12.55890410958904"/>
    <x v="1"/>
  </r>
  <r>
    <x v="2"/>
    <x v="2"/>
    <x v="2"/>
    <n v="10"/>
    <d v="2023-08-01T00:00:00"/>
    <d v="2021-08-11T00:00:00"/>
    <n v="2.580821917808219"/>
    <n v="30.969863013698628"/>
    <x v="1"/>
  </r>
  <r>
    <x v="3"/>
    <x v="3"/>
    <x v="3"/>
    <n v="9"/>
    <d v="2023-08-01T00:00:00"/>
    <d v="2014-11-21T00:00:00"/>
    <n v="9.3068493150684937"/>
    <n v="111.68219178082192"/>
    <x v="1"/>
  </r>
  <r>
    <x v="4"/>
    <x v="2"/>
    <x v="4"/>
    <n v="10"/>
    <d v="2023-08-01T00:00:00"/>
    <d v="2008-10-11T00:00:00"/>
    <n v="15.421917808219177"/>
    <n v="185.06301369863013"/>
    <x v="1"/>
  </r>
  <r>
    <x v="5"/>
    <x v="0"/>
    <x v="0"/>
    <n v="9"/>
    <d v="2023-08-01T00:00:00"/>
    <d v="2023-01-30T00:00:00"/>
    <n v="1.1095890410958904"/>
    <n v="13.315068493150685"/>
    <x v="1"/>
  </r>
  <r>
    <x v="6"/>
    <x v="1"/>
    <x v="1"/>
    <n v="10"/>
    <d v="2023-08-01T00:00:00"/>
    <d v="2015-06-06T00:00:00"/>
    <n v="8.7671232876712324"/>
    <n v="105.20547945205479"/>
    <x v="1"/>
  </r>
  <r>
    <x v="7"/>
    <x v="2"/>
    <x v="2"/>
    <n v="10"/>
    <d v="2023-08-01T00:00:00"/>
    <d v="2003-06-12T00:00:00"/>
    <n v="20.758904109589039"/>
    <n v="249.10684931506847"/>
    <x v="1"/>
  </r>
  <r>
    <x v="8"/>
    <x v="3"/>
    <x v="3"/>
    <n v="10"/>
    <d v="2023-08-01T00:00:00"/>
    <d v="2020-10-28T00:00:00"/>
    <n v="3.3671232876712329"/>
    <n v="40.405479452054792"/>
    <x v="1"/>
  </r>
  <r>
    <x v="9"/>
    <x v="0"/>
    <x v="0"/>
    <n v="4"/>
    <d v="2023-08-01T00:00:00"/>
    <d v="2023-02-20T00:00:00"/>
    <n v="1.0520547945205478"/>
    <n v="12.624657534246573"/>
    <x v="1"/>
  </r>
  <r>
    <x v="10"/>
    <x v="0"/>
    <x v="0"/>
    <n v="10"/>
    <d v="2023-08-01T00:00:00"/>
    <d v="2003-07-04T00:00:00"/>
    <n v="20.698630136986303"/>
    <n v="248.38356164383563"/>
    <x v="1"/>
  </r>
  <r>
    <x v="11"/>
    <x v="1"/>
    <x v="1"/>
    <n v="10"/>
    <d v="2023-08-01T00:00:00"/>
    <d v="2010-10-06T00:00:00"/>
    <n v="13.435616438356165"/>
    <n v="161.22739726027399"/>
    <x v="1"/>
  </r>
  <r>
    <x v="26"/>
    <x v="0"/>
    <x v="0"/>
    <n v="9"/>
    <d v="2023-08-01T00:00:00"/>
    <d v="2023-03-16T00:00:00"/>
    <n v="0.98630136986301364"/>
    <n v="11.835616438356164"/>
    <x v="0"/>
  </r>
  <r>
    <x v="12"/>
    <x v="3"/>
    <x v="3"/>
    <n v="10"/>
    <d v="2023-08-01T00:00:00"/>
    <d v="2013-01-15T00:00:00"/>
    <n v="11.156164383561643"/>
    <n v="133.87397260273971"/>
    <x v="1"/>
  </r>
  <r>
    <x v="13"/>
    <x v="2"/>
    <x v="4"/>
    <n v="8"/>
    <d v="2023-08-01T00:00:00"/>
    <d v="2007-01-10T00:00:00"/>
    <n v="17.175342465753424"/>
    <n v="206.10410958904109"/>
    <x v="1"/>
  </r>
  <r>
    <x v="14"/>
    <x v="1"/>
    <x v="1"/>
    <n v="10"/>
    <d v="2023-08-01T00:00:00"/>
    <d v="2015-05-21T00:00:00"/>
    <n v="8.8109589041095884"/>
    <n v="105.73150684931505"/>
    <x v="1"/>
  </r>
  <r>
    <x v="15"/>
    <x v="1"/>
    <x v="1"/>
    <n v="9"/>
    <d v="2023-08-01T00:00:00"/>
    <d v="2023-03-04T00:00:00"/>
    <n v="1.0191780821917809"/>
    <n v="12.230136986301371"/>
    <x v="1"/>
  </r>
  <r>
    <x v="16"/>
    <x v="3"/>
    <x v="3"/>
    <n v="9"/>
    <d v="2023-08-01T00:00:00"/>
    <d v="2020-11-17T00:00:00"/>
    <n v="3.3123287671232875"/>
    <n v="39.747945205479454"/>
    <x v="1"/>
  </r>
  <r>
    <x v="17"/>
    <x v="2"/>
    <x v="4"/>
    <n v="10"/>
    <d v="2023-08-01T00:00:00"/>
    <d v="2001-10-01T00:00:00"/>
    <n v="22.454794520547946"/>
    <n v="269.45753424657534"/>
    <x v="1"/>
  </r>
  <r>
    <x v="18"/>
    <x v="0"/>
    <x v="0"/>
    <n v="8"/>
    <d v="2023-08-01T00:00:00"/>
    <d v="2022-10-07T00:00:00"/>
    <n v="1.4246575342465753"/>
    <n v="17.095890410958901"/>
    <x v="1"/>
  </r>
  <r>
    <x v="19"/>
    <x v="1"/>
    <x v="1"/>
    <n v="9"/>
    <d v="2023-08-01T00:00:00"/>
    <d v="2008-02-12T00:00:00"/>
    <n v="16.084931506849315"/>
    <n v="193.01917808219179"/>
    <x v="1"/>
  </r>
  <r>
    <x v="20"/>
    <x v="2"/>
    <x v="2"/>
    <n v="8"/>
    <d v="2023-08-01T00:00:00"/>
    <d v="2019-01-30T00:00:00"/>
    <n v="5.1123287671232873"/>
    <n v="61.347945205479448"/>
    <x v="1"/>
  </r>
  <r>
    <x v="21"/>
    <x v="3"/>
    <x v="3"/>
    <n v="9"/>
    <d v="2023-08-01T00:00:00"/>
    <d v="2023-02-08T00:00:00"/>
    <n v="1.0849315068493151"/>
    <n v="13.019178082191781"/>
    <x v="1"/>
  </r>
  <r>
    <x v="22"/>
    <x v="1"/>
    <x v="1"/>
    <n v="9"/>
    <d v="2023-08-01T00:00:00"/>
    <d v="2005-08-17T00:00:00"/>
    <n v="18.575342465753426"/>
    <n v="222.90410958904113"/>
    <x v="1"/>
  </r>
  <r>
    <x v="23"/>
    <x v="1"/>
    <x v="1"/>
    <n v="10"/>
    <d v="2023-08-01T00:00:00"/>
    <d v="2021-08-12T00:00:00"/>
    <n v="2.5780821917808221"/>
    <n v="30.936986301369863"/>
    <x v="1"/>
  </r>
  <r>
    <x v="24"/>
    <x v="2"/>
    <x v="2"/>
    <n v="10"/>
    <d v="2023-08-01T00:00:00"/>
    <d v="2023-02-04T00:00:00"/>
    <n v="1.095890410958904"/>
    <n v="13.150684931506849"/>
    <x v="1"/>
  </r>
  <r>
    <x v="25"/>
    <x v="3"/>
    <x v="3"/>
    <n v="10"/>
    <d v="2023-08-01T00:00:00"/>
    <d v="2012-07-04T00:00:00"/>
    <n v="11.69041095890411"/>
    <n v="140.28493150684932"/>
    <x v="1"/>
  </r>
  <r>
    <x v="0"/>
    <x v="0"/>
    <x v="0"/>
    <n v="9"/>
    <d v="2023-08-02T00:00:00"/>
    <d v="2023-04-16T00:00:00"/>
    <n v="0.90136986301369859"/>
    <n v="10.816438356164383"/>
    <x v="0"/>
  </r>
  <r>
    <x v="1"/>
    <x v="1"/>
    <x v="1"/>
    <n v="9"/>
    <d v="2023-08-02T00:00:00"/>
    <d v="2023-02-22T00:00:00"/>
    <n v="1.0465753424657533"/>
    <n v="12.55890410958904"/>
    <x v="1"/>
  </r>
  <r>
    <x v="2"/>
    <x v="2"/>
    <x v="2"/>
    <n v="10"/>
    <d v="2023-08-02T00:00:00"/>
    <d v="2021-08-11T00:00:00"/>
    <n v="2.580821917808219"/>
    <n v="30.969863013698628"/>
    <x v="1"/>
  </r>
  <r>
    <x v="3"/>
    <x v="3"/>
    <x v="3"/>
    <n v="9"/>
    <d v="2023-08-02T00:00:00"/>
    <d v="2014-11-21T00:00:00"/>
    <n v="9.3068493150684937"/>
    <n v="111.68219178082192"/>
    <x v="1"/>
  </r>
  <r>
    <x v="4"/>
    <x v="2"/>
    <x v="4"/>
    <n v="9"/>
    <d v="2023-08-02T00:00:00"/>
    <d v="2008-10-11T00:00:00"/>
    <n v="15.421917808219177"/>
    <n v="185.06301369863013"/>
    <x v="1"/>
  </r>
  <r>
    <x v="5"/>
    <x v="0"/>
    <x v="0"/>
    <n v="10"/>
    <d v="2023-08-02T00:00:00"/>
    <d v="2023-01-30T00:00:00"/>
    <n v="1.1095890410958904"/>
    <n v="13.315068493150685"/>
    <x v="1"/>
  </r>
  <r>
    <x v="6"/>
    <x v="1"/>
    <x v="1"/>
    <n v="10"/>
    <d v="2023-08-02T00:00:00"/>
    <d v="2015-06-06T00:00:00"/>
    <n v="8.7671232876712324"/>
    <n v="105.20547945205479"/>
    <x v="1"/>
  </r>
  <r>
    <x v="7"/>
    <x v="2"/>
    <x v="2"/>
    <n v="9"/>
    <d v="2023-08-02T00:00:00"/>
    <d v="2003-06-12T00:00:00"/>
    <n v="20.758904109589039"/>
    <n v="249.10684931506847"/>
    <x v="1"/>
  </r>
  <r>
    <x v="8"/>
    <x v="3"/>
    <x v="3"/>
    <n v="9"/>
    <d v="2023-08-02T00:00:00"/>
    <d v="2020-10-28T00:00:00"/>
    <n v="3.3671232876712329"/>
    <n v="40.405479452054792"/>
    <x v="1"/>
  </r>
  <r>
    <x v="9"/>
    <x v="0"/>
    <x v="0"/>
    <n v="0"/>
    <d v="2023-08-02T00:00:00"/>
    <d v="2023-02-20T00:00:00"/>
    <n v="1.0520547945205478"/>
    <n v="12.624657534246573"/>
    <x v="1"/>
  </r>
  <r>
    <x v="10"/>
    <x v="0"/>
    <x v="0"/>
    <n v="10"/>
    <d v="2023-08-02T00:00:00"/>
    <d v="2003-07-04T00:00:00"/>
    <n v="20.698630136986303"/>
    <n v="248.38356164383563"/>
    <x v="1"/>
  </r>
  <r>
    <x v="11"/>
    <x v="1"/>
    <x v="1"/>
    <n v="9"/>
    <d v="2023-08-02T00:00:00"/>
    <d v="2010-10-06T00:00:00"/>
    <n v="13.435616438356165"/>
    <n v="161.22739726027399"/>
    <x v="1"/>
  </r>
  <r>
    <x v="26"/>
    <x v="0"/>
    <x v="0"/>
    <n v="5"/>
    <d v="2023-08-02T00:00:00"/>
    <d v="2023-03-16T00:00:00"/>
    <n v="0.98630136986301364"/>
    <n v="11.835616438356164"/>
    <x v="0"/>
  </r>
  <r>
    <x v="12"/>
    <x v="3"/>
    <x v="3"/>
    <n v="10"/>
    <d v="2023-08-02T00:00:00"/>
    <d v="2013-01-15T00:00:00"/>
    <n v="11.156164383561643"/>
    <n v="133.87397260273971"/>
    <x v="1"/>
  </r>
  <r>
    <x v="13"/>
    <x v="2"/>
    <x v="4"/>
    <n v="10"/>
    <d v="2023-08-02T00:00:00"/>
    <d v="2007-01-10T00:00:00"/>
    <n v="17.175342465753424"/>
    <n v="206.10410958904109"/>
    <x v="1"/>
  </r>
  <r>
    <x v="14"/>
    <x v="1"/>
    <x v="1"/>
    <n v="10"/>
    <d v="2023-08-02T00:00:00"/>
    <d v="2015-05-21T00:00:00"/>
    <n v="8.8109589041095884"/>
    <n v="105.73150684931505"/>
    <x v="1"/>
  </r>
  <r>
    <x v="15"/>
    <x v="1"/>
    <x v="1"/>
    <n v="9"/>
    <d v="2023-08-02T00:00:00"/>
    <d v="2023-03-04T00:00:00"/>
    <n v="1.0191780821917809"/>
    <n v="12.230136986301371"/>
    <x v="1"/>
  </r>
  <r>
    <x v="16"/>
    <x v="3"/>
    <x v="3"/>
    <n v="9"/>
    <d v="2023-08-02T00:00:00"/>
    <d v="2020-11-17T00:00:00"/>
    <n v="3.3123287671232875"/>
    <n v="39.747945205479454"/>
    <x v="1"/>
  </r>
  <r>
    <x v="17"/>
    <x v="2"/>
    <x v="4"/>
    <n v="9"/>
    <d v="2023-08-02T00:00:00"/>
    <d v="2001-10-01T00:00:00"/>
    <n v="22.454794520547946"/>
    <n v="269.45753424657534"/>
    <x v="1"/>
  </r>
  <r>
    <x v="18"/>
    <x v="0"/>
    <x v="0"/>
    <n v="9"/>
    <d v="2023-08-02T00:00:00"/>
    <d v="2022-10-07T00:00:00"/>
    <n v="1.4246575342465753"/>
    <n v="17.095890410958901"/>
    <x v="1"/>
  </r>
  <r>
    <x v="19"/>
    <x v="1"/>
    <x v="1"/>
    <n v="9"/>
    <d v="2023-08-02T00:00:00"/>
    <d v="2008-02-12T00:00:00"/>
    <n v="16.084931506849315"/>
    <n v="193.01917808219179"/>
    <x v="1"/>
  </r>
  <r>
    <x v="20"/>
    <x v="2"/>
    <x v="2"/>
    <n v="10"/>
    <d v="2023-08-02T00:00:00"/>
    <d v="2019-01-30T00:00:00"/>
    <n v="5.1123287671232873"/>
    <n v="61.347945205479448"/>
    <x v="1"/>
  </r>
  <r>
    <x v="21"/>
    <x v="3"/>
    <x v="3"/>
    <n v="9"/>
    <d v="2023-08-02T00:00:00"/>
    <d v="2023-02-08T00:00:00"/>
    <n v="1.0849315068493151"/>
    <n v="13.019178082191781"/>
    <x v="1"/>
  </r>
  <r>
    <x v="22"/>
    <x v="1"/>
    <x v="1"/>
    <n v="9"/>
    <d v="2023-08-02T00:00:00"/>
    <d v="2005-08-17T00:00:00"/>
    <n v="18.575342465753426"/>
    <n v="222.90410958904113"/>
    <x v="1"/>
  </r>
  <r>
    <x v="23"/>
    <x v="1"/>
    <x v="1"/>
    <n v="9"/>
    <d v="2023-08-02T00:00:00"/>
    <d v="2021-08-12T00:00:00"/>
    <n v="2.5780821917808221"/>
    <n v="30.936986301369863"/>
    <x v="1"/>
  </r>
  <r>
    <x v="24"/>
    <x v="2"/>
    <x v="2"/>
    <n v="9"/>
    <d v="2023-08-02T00:00:00"/>
    <d v="2023-02-04T00:00:00"/>
    <n v="1.095890410958904"/>
    <n v="13.150684931506849"/>
    <x v="1"/>
  </r>
  <r>
    <x v="25"/>
    <x v="3"/>
    <x v="3"/>
    <n v="10"/>
    <d v="2023-08-02T00:00:00"/>
    <d v="2012-07-04T00:00:00"/>
    <n v="11.69041095890411"/>
    <n v="140.28493150684932"/>
    <x v="1"/>
  </r>
  <r>
    <x v="0"/>
    <x v="0"/>
    <x v="0"/>
    <n v="9"/>
    <d v="2023-08-03T00:00:00"/>
    <d v="2023-04-16T00:00:00"/>
    <n v="0.90136986301369859"/>
    <n v="10.816438356164383"/>
    <x v="0"/>
  </r>
  <r>
    <x v="1"/>
    <x v="1"/>
    <x v="1"/>
    <n v="9"/>
    <d v="2023-08-03T00:00:00"/>
    <d v="2023-02-22T00:00:00"/>
    <n v="1.0465753424657533"/>
    <n v="12.55890410958904"/>
    <x v="1"/>
  </r>
  <r>
    <x v="2"/>
    <x v="2"/>
    <x v="2"/>
    <n v="10"/>
    <d v="2023-08-03T00:00:00"/>
    <d v="2021-08-11T00:00:00"/>
    <n v="2.580821917808219"/>
    <n v="30.969863013698628"/>
    <x v="1"/>
  </r>
  <r>
    <x v="3"/>
    <x v="3"/>
    <x v="3"/>
    <n v="10"/>
    <d v="2023-08-03T00:00:00"/>
    <d v="2014-11-21T00:00:00"/>
    <n v="9.3068493150684937"/>
    <n v="111.68219178082192"/>
    <x v="1"/>
  </r>
  <r>
    <x v="4"/>
    <x v="2"/>
    <x v="4"/>
    <n v="9"/>
    <d v="2023-08-03T00:00:00"/>
    <d v="2008-10-11T00:00:00"/>
    <n v="15.421917808219177"/>
    <n v="185.06301369863013"/>
    <x v="1"/>
  </r>
  <r>
    <x v="5"/>
    <x v="0"/>
    <x v="0"/>
    <n v="10"/>
    <d v="2023-08-03T00:00:00"/>
    <d v="2023-01-30T00:00:00"/>
    <n v="1.1095890410958904"/>
    <n v="13.315068493150685"/>
    <x v="1"/>
  </r>
  <r>
    <x v="6"/>
    <x v="1"/>
    <x v="1"/>
    <n v="10"/>
    <d v="2023-08-03T00:00:00"/>
    <d v="2015-06-06T00:00:00"/>
    <n v="8.7671232876712324"/>
    <n v="105.20547945205479"/>
    <x v="1"/>
  </r>
  <r>
    <x v="7"/>
    <x v="2"/>
    <x v="2"/>
    <n v="8"/>
    <d v="2023-08-03T00:00:00"/>
    <d v="2003-06-12T00:00:00"/>
    <n v="20.758904109589039"/>
    <n v="249.10684931506847"/>
    <x v="1"/>
  </r>
  <r>
    <x v="8"/>
    <x v="3"/>
    <x v="3"/>
    <n v="8"/>
    <d v="2023-08-03T00:00:00"/>
    <d v="2020-10-28T00:00:00"/>
    <n v="3.3671232876712329"/>
    <n v="40.405479452054792"/>
    <x v="1"/>
  </r>
  <r>
    <x v="9"/>
    <x v="0"/>
    <x v="0"/>
    <n v="8"/>
    <d v="2023-08-03T00:00:00"/>
    <d v="2023-02-20T00:00:00"/>
    <n v="1.0520547945205478"/>
    <n v="12.624657534246573"/>
    <x v="1"/>
  </r>
  <r>
    <x v="10"/>
    <x v="0"/>
    <x v="0"/>
    <n v="8"/>
    <d v="2023-08-03T00:00:00"/>
    <d v="2003-07-04T00:00:00"/>
    <n v="20.698630136986303"/>
    <n v="248.38356164383563"/>
    <x v="1"/>
  </r>
  <r>
    <x v="11"/>
    <x v="1"/>
    <x v="1"/>
    <n v="10"/>
    <d v="2023-08-03T00:00:00"/>
    <d v="2010-10-06T00:00:00"/>
    <n v="13.435616438356165"/>
    <n v="161.22739726027399"/>
    <x v="1"/>
  </r>
  <r>
    <x v="26"/>
    <x v="0"/>
    <x v="0"/>
    <n v="4"/>
    <d v="2023-08-03T00:00:00"/>
    <d v="2023-03-16T00:00:00"/>
    <n v="0.98630136986301364"/>
    <n v="11.835616438356164"/>
    <x v="0"/>
  </r>
  <r>
    <x v="12"/>
    <x v="3"/>
    <x v="3"/>
    <n v="8"/>
    <d v="2023-08-03T00:00:00"/>
    <d v="2013-01-15T00:00:00"/>
    <n v="11.156164383561643"/>
    <n v="133.87397260273971"/>
    <x v="1"/>
  </r>
  <r>
    <x v="13"/>
    <x v="2"/>
    <x v="4"/>
    <n v="10"/>
    <d v="2023-08-03T00:00:00"/>
    <d v="2007-01-10T00:00:00"/>
    <n v="17.175342465753424"/>
    <n v="206.10410958904109"/>
    <x v="1"/>
  </r>
  <r>
    <x v="14"/>
    <x v="1"/>
    <x v="1"/>
    <n v="9"/>
    <d v="2023-08-03T00:00:00"/>
    <d v="2015-05-21T00:00:00"/>
    <n v="8.8109589041095884"/>
    <n v="105.73150684931505"/>
    <x v="1"/>
  </r>
  <r>
    <x v="15"/>
    <x v="1"/>
    <x v="1"/>
    <n v="10"/>
    <d v="2023-08-03T00:00:00"/>
    <d v="2023-03-04T00:00:00"/>
    <n v="1.0191780821917809"/>
    <n v="12.230136986301371"/>
    <x v="1"/>
  </r>
  <r>
    <x v="16"/>
    <x v="3"/>
    <x v="3"/>
    <n v="9"/>
    <d v="2023-08-03T00:00:00"/>
    <d v="2020-11-17T00:00:00"/>
    <n v="3.3123287671232875"/>
    <n v="39.747945205479454"/>
    <x v="1"/>
  </r>
  <r>
    <x v="17"/>
    <x v="2"/>
    <x v="4"/>
    <n v="9"/>
    <d v="2023-08-03T00:00:00"/>
    <d v="2001-10-01T00:00:00"/>
    <n v="22.454794520547946"/>
    <n v="269.45753424657534"/>
    <x v="1"/>
  </r>
  <r>
    <x v="18"/>
    <x v="0"/>
    <x v="0"/>
    <n v="9"/>
    <d v="2023-08-03T00:00:00"/>
    <d v="2022-10-07T00:00:00"/>
    <n v="1.4246575342465753"/>
    <n v="17.095890410958901"/>
    <x v="1"/>
  </r>
  <r>
    <x v="19"/>
    <x v="1"/>
    <x v="1"/>
    <n v="8"/>
    <d v="2023-08-03T00:00:00"/>
    <d v="2008-02-12T00:00:00"/>
    <n v="16.084931506849315"/>
    <n v="193.01917808219179"/>
    <x v="1"/>
  </r>
  <r>
    <x v="20"/>
    <x v="2"/>
    <x v="2"/>
    <n v="10"/>
    <d v="2023-08-03T00:00:00"/>
    <d v="2019-01-30T00:00:00"/>
    <n v="5.1123287671232873"/>
    <n v="61.347945205479448"/>
    <x v="1"/>
  </r>
  <r>
    <x v="21"/>
    <x v="3"/>
    <x v="3"/>
    <n v="10"/>
    <d v="2023-08-03T00:00:00"/>
    <d v="2023-02-08T00:00:00"/>
    <n v="1.0849315068493151"/>
    <n v="13.019178082191781"/>
    <x v="1"/>
  </r>
  <r>
    <x v="22"/>
    <x v="1"/>
    <x v="1"/>
    <n v="10"/>
    <d v="2023-08-03T00:00:00"/>
    <d v="2005-08-17T00:00:00"/>
    <n v="18.575342465753426"/>
    <n v="222.90410958904113"/>
    <x v="1"/>
  </r>
  <r>
    <x v="23"/>
    <x v="1"/>
    <x v="1"/>
    <n v="8"/>
    <d v="2023-08-03T00:00:00"/>
    <d v="2021-08-12T00:00:00"/>
    <n v="2.5780821917808221"/>
    <n v="30.936986301369863"/>
    <x v="1"/>
  </r>
  <r>
    <x v="24"/>
    <x v="2"/>
    <x v="2"/>
    <n v="8"/>
    <d v="2023-08-03T00:00:00"/>
    <d v="2023-02-04T00:00:00"/>
    <n v="1.095890410958904"/>
    <n v="13.150684931506849"/>
    <x v="1"/>
  </r>
  <r>
    <x v="25"/>
    <x v="3"/>
    <x v="3"/>
    <n v="10"/>
    <d v="2023-08-03T00:00:00"/>
    <d v="2012-07-04T00:00:00"/>
    <n v="11.69041095890411"/>
    <n v="140.28493150684932"/>
    <x v="1"/>
  </r>
  <r>
    <x v="0"/>
    <x v="0"/>
    <x v="0"/>
    <n v="10"/>
    <d v="2023-08-04T00:00:00"/>
    <d v="2023-04-16T00:00:00"/>
    <n v="0.90136986301369859"/>
    <n v="10.816438356164383"/>
    <x v="0"/>
  </r>
  <r>
    <x v="1"/>
    <x v="1"/>
    <x v="1"/>
    <n v="10"/>
    <d v="2023-08-04T00:00:00"/>
    <d v="2023-02-22T00:00:00"/>
    <n v="1.0465753424657533"/>
    <n v="12.55890410958904"/>
    <x v="1"/>
  </r>
  <r>
    <x v="2"/>
    <x v="2"/>
    <x v="2"/>
    <n v="10"/>
    <d v="2023-08-04T00:00:00"/>
    <d v="2021-08-11T00:00:00"/>
    <n v="2.580821917808219"/>
    <n v="30.969863013698628"/>
    <x v="1"/>
  </r>
  <r>
    <x v="3"/>
    <x v="3"/>
    <x v="3"/>
    <n v="9"/>
    <d v="2023-08-04T00:00:00"/>
    <d v="2014-11-21T00:00:00"/>
    <n v="9.3068493150684937"/>
    <n v="111.68219178082192"/>
    <x v="1"/>
  </r>
  <r>
    <x v="4"/>
    <x v="2"/>
    <x v="4"/>
    <n v="9"/>
    <d v="2023-08-04T00:00:00"/>
    <d v="2008-10-11T00:00:00"/>
    <n v="15.421917808219177"/>
    <n v="185.06301369863013"/>
    <x v="1"/>
  </r>
  <r>
    <x v="5"/>
    <x v="0"/>
    <x v="0"/>
    <n v="10"/>
    <d v="2023-08-04T00:00:00"/>
    <d v="2023-01-30T00:00:00"/>
    <n v="1.1095890410958904"/>
    <n v="13.315068493150685"/>
    <x v="1"/>
  </r>
  <r>
    <x v="6"/>
    <x v="1"/>
    <x v="1"/>
    <n v="8"/>
    <d v="2023-08-04T00:00:00"/>
    <d v="2015-06-06T00:00:00"/>
    <n v="8.7671232876712324"/>
    <n v="105.20547945205479"/>
    <x v="1"/>
  </r>
  <r>
    <x v="7"/>
    <x v="2"/>
    <x v="2"/>
    <n v="10"/>
    <d v="2023-08-04T00:00:00"/>
    <d v="2003-06-12T00:00:00"/>
    <n v="20.758904109589039"/>
    <n v="249.10684931506847"/>
    <x v="1"/>
  </r>
  <r>
    <x v="8"/>
    <x v="3"/>
    <x v="3"/>
    <n v="8"/>
    <d v="2023-08-04T00:00:00"/>
    <d v="2020-10-28T00:00:00"/>
    <n v="3.3671232876712329"/>
    <n v="40.405479452054792"/>
    <x v="1"/>
  </r>
  <r>
    <x v="9"/>
    <x v="0"/>
    <x v="0"/>
    <n v="5"/>
    <d v="2023-08-04T00:00:00"/>
    <d v="2023-02-20T00:00:00"/>
    <n v="1.0520547945205478"/>
    <n v="12.624657534246573"/>
    <x v="1"/>
  </r>
  <r>
    <x v="10"/>
    <x v="0"/>
    <x v="0"/>
    <n v="8"/>
    <d v="2023-08-04T00:00:00"/>
    <d v="2003-07-04T00:00:00"/>
    <n v="20.698630136986303"/>
    <n v="248.38356164383563"/>
    <x v="1"/>
  </r>
  <r>
    <x v="11"/>
    <x v="1"/>
    <x v="1"/>
    <n v="8"/>
    <d v="2023-08-04T00:00:00"/>
    <d v="2010-10-06T00:00:00"/>
    <n v="13.435616438356165"/>
    <n v="161.22739726027399"/>
    <x v="1"/>
  </r>
  <r>
    <x v="26"/>
    <x v="0"/>
    <x v="0"/>
    <n v="7"/>
    <d v="2023-08-04T00:00:00"/>
    <d v="2023-03-16T00:00:00"/>
    <n v="0.98630136986301364"/>
    <n v="11.835616438356164"/>
    <x v="0"/>
  </r>
  <r>
    <x v="12"/>
    <x v="3"/>
    <x v="3"/>
    <n v="8"/>
    <d v="2023-08-04T00:00:00"/>
    <d v="2013-01-15T00:00:00"/>
    <n v="11.156164383561643"/>
    <n v="133.87397260273971"/>
    <x v="1"/>
  </r>
  <r>
    <x v="13"/>
    <x v="2"/>
    <x v="4"/>
    <n v="8"/>
    <d v="2023-08-04T00:00:00"/>
    <d v="2007-01-10T00:00:00"/>
    <n v="17.175342465753424"/>
    <n v="206.10410958904109"/>
    <x v="1"/>
  </r>
  <r>
    <x v="14"/>
    <x v="1"/>
    <x v="1"/>
    <n v="10"/>
    <d v="2023-08-04T00:00:00"/>
    <d v="2015-05-21T00:00:00"/>
    <n v="8.8109589041095884"/>
    <n v="105.73150684931505"/>
    <x v="1"/>
  </r>
  <r>
    <x v="15"/>
    <x v="1"/>
    <x v="1"/>
    <n v="8"/>
    <d v="2023-08-04T00:00:00"/>
    <d v="2023-03-04T00:00:00"/>
    <n v="1.0191780821917809"/>
    <n v="12.230136986301371"/>
    <x v="1"/>
  </r>
  <r>
    <x v="16"/>
    <x v="3"/>
    <x v="3"/>
    <n v="10"/>
    <d v="2023-08-04T00:00:00"/>
    <d v="2020-11-17T00:00:00"/>
    <n v="3.3123287671232875"/>
    <n v="39.747945205479454"/>
    <x v="1"/>
  </r>
  <r>
    <x v="17"/>
    <x v="2"/>
    <x v="4"/>
    <n v="8"/>
    <d v="2023-08-04T00:00:00"/>
    <d v="2001-10-01T00:00:00"/>
    <n v="22.454794520547946"/>
    <n v="269.45753424657534"/>
    <x v="1"/>
  </r>
  <r>
    <x v="18"/>
    <x v="0"/>
    <x v="0"/>
    <n v="10"/>
    <d v="2023-08-04T00:00:00"/>
    <d v="2022-10-07T00:00:00"/>
    <n v="1.4246575342465753"/>
    <n v="17.095890410958901"/>
    <x v="1"/>
  </r>
  <r>
    <x v="19"/>
    <x v="1"/>
    <x v="1"/>
    <n v="10"/>
    <d v="2023-08-04T00:00:00"/>
    <d v="2008-02-12T00:00:00"/>
    <n v="16.084931506849315"/>
    <n v="193.01917808219179"/>
    <x v="1"/>
  </r>
  <r>
    <x v="20"/>
    <x v="2"/>
    <x v="2"/>
    <n v="8"/>
    <d v="2023-08-04T00:00:00"/>
    <d v="2019-01-30T00:00:00"/>
    <n v="5.1123287671232873"/>
    <n v="61.347945205479448"/>
    <x v="1"/>
  </r>
  <r>
    <x v="21"/>
    <x v="3"/>
    <x v="3"/>
    <n v="8"/>
    <d v="2023-08-04T00:00:00"/>
    <d v="2023-02-08T00:00:00"/>
    <n v="1.0849315068493151"/>
    <n v="13.019178082191781"/>
    <x v="1"/>
  </r>
  <r>
    <x v="22"/>
    <x v="1"/>
    <x v="1"/>
    <n v="9"/>
    <d v="2023-08-04T00:00:00"/>
    <d v="2005-08-17T00:00:00"/>
    <n v="18.575342465753426"/>
    <n v="222.90410958904113"/>
    <x v="1"/>
  </r>
  <r>
    <x v="23"/>
    <x v="1"/>
    <x v="1"/>
    <n v="8"/>
    <d v="2023-08-04T00:00:00"/>
    <d v="2021-08-12T00:00:00"/>
    <n v="2.5780821917808221"/>
    <n v="30.936986301369863"/>
    <x v="1"/>
  </r>
  <r>
    <x v="24"/>
    <x v="2"/>
    <x v="2"/>
    <n v="8"/>
    <d v="2023-08-04T00:00:00"/>
    <d v="2023-02-04T00:00:00"/>
    <n v="1.095890410958904"/>
    <n v="13.150684931506849"/>
    <x v="1"/>
  </r>
  <r>
    <x v="25"/>
    <x v="3"/>
    <x v="3"/>
    <n v="10"/>
    <d v="2023-08-04T00:00:00"/>
    <d v="2012-07-04T00:00:00"/>
    <n v="11.69041095890411"/>
    <n v="140.28493150684932"/>
    <x v="1"/>
  </r>
  <r>
    <x v="0"/>
    <x v="0"/>
    <x v="0"/>
    <n v="9"/>
    <d v="2023-08-05T00:00:00"/>
    <d v="2023-04-16T00:00:00"/>
    <n v="0.90136986301369859"/>
    <n v="10.816438356164383"/>
    <x v="0"/>
  </r>
  <r>
    <x v="1"/>
    <x v="1"/>
    <x v="1"/>
    <n v="10"/>
    <d v="2023-08-05T00:00:00"/>
    <d v="2023-02-22T00:00:00"/>
    <n v="1.0465753424657533"/>
    <n v="12.55890410958904"/>
    <x v="1"/>
  </r>
  <r>
    <x v="2"/>
    <x v="2"/>
    <x v="2"/>
    <n v="9"/>
    <d v="2023-08-05T00:00:00"/>
    <d v="2021-08-11T00:00:00"/>
    <n v="2.580821917808219"/>
    <n v="30.969863013698628"/>
    <x v="1"/>
  </r>
  <r>
    <x v="3"/>
    <x v="3"/>
    <x v="3"/>
    <n v="8"/>
    <d v="2023-08-05T00:00:00"/>
    <d v="2014-11-21T00:00:00"/>
    <n v="9.3068493150684937"/>
    <n v="111.68219178082192"/>
    <x v="1"/>
  </r>
  <r>
    <x v="4"/>
    <x v="2"/>
    <x v="4"/>
    <n v="8"/>
    <d v="2023-08-05T00:00:00"/>
    <d v="2008-10-11T00:00:00"/>
    <n v="15.421917808219177"/>
    <n v="185.06301369863013"/>
    <x v="1"/>
  </r>
  <r>
    <x v="5"/>
    <x v="0"/>
    <x v="0"/>
    <n v="9"/>
    <d v="2023-08-05T00:00:00"/>
    <d v="2023-01-30T00:00:00"/>
    <n v="1.1095890410958904"/>
    <n v="13.315068493150685"/>
    <x v="1"/>
  </r>
  <r>
    <x v="6"/>
    <x v="1"/>
    <x v="1"/>
    <n v="8"/>
    <d v="2023-08-05T00:00:00"/>
    <d v="2015-06-06T00:00:00"/>
    <n v="8.7671232876712324"/>
    <n v="105.20547945205479"/>
    <x v="1"/>
  </r>
  <r>
    <x v="7"/>
    <x v="2"/>
    <x v="2"/>
    <n v="9"/>
    <d v="2023-08-05T00:00:00"/>
    <d v="2003-06-12T00:00:00"/>
    <n v="20.758904109589039"/>
    <n v="249.10684931506847"/>
    <x v="1"/>
  </r>
  <r>
    <x v="8"/>
    <x v="3"/>
    <x v="3"/>
    <n v="9"/>
    <d v="2023-08-05T00:00:00"/>
    <d v="2020-10-28T00:00:00"/>
    <n v="3.3671232876712329"/>
    <n v="40.405479452054792"/>
    <x v="1"/>
  </r>
  <r>
    <x v="9"/>
    <x v="0"/>
    <x v="0"/>
    <n v="8"/>
    <d v="2023-08-05T00:00:00"/>
    <d v="2023-02-20T00:00:00"/>
    <n v="1.0520547945205478"/>
    <n v="12.624657534246573"/>
    <x v="1"/>
  </r>
  <r>
    <x v="10"/>
    <x v="0"/>
    <x v="0"/>
    <n v="8"/>
    <d v="2023-08-05T00:00:00"/>
    <d v="2003-07-04T00:00:00"/>
    <n v="20.698630136986303"/>
    <n v="248.38356164383563"/>
    <x v="1"/>
  </r>
  <r>
    <x v="11"/>
    <x v="1"/>
    <x v="1"/>
    <n v="10"/>
    <d v="2023-08-05T00:00:00"/>
    <d v="2010-10-06T00:00:00"/>
    <n v="13.435616438356165"/>
    <n v="161.22739726027399"/>
    <x v="1"/>
  </r>
  <r>
    <x v="26"/>
    <x v="0"/>
    <x v="0"/>
    <n v="8"/>
    <d v="2023-08-05T00:00:00"/>
    <d v="2023-03-16T00:00:00"/>
    <n v="0.98630136986301364"/>
    <n v="11.835616438356164"/>
    <x v="0"/>
  </r>
  <r>
    <x v="12"/>
    <x v="3"/>
    <x v="3"/>
    <n v="10"/>
    <d v="2023-08-05T00:00:00"/>
    <d v="2013-01-15T00:00:00"/>
    <n v="11.156164383561643"/>
    <n v="133.87397260273971"/>
    <x v="1"/>
  </r>
  <r>
    <x v="13"/>
    <x v="2"/>
    <x v="4"/>
    <n v="8"/>
    <d v="2023-08-05T00:00:00"/>
    <d v="2007-01-10T00:00:00"/>
    <n v="17.175342465753424"/>
    <n v="206.10410958904109"/>
    <x v="1"/>
  </r>
  <r>
    <x v="14"/>
    <x v="1"/>
    <x v="1"/>
    <n v="9"/>
    <d v="2023-08-05T00:00:00"/>
    <d v="2015-05-21T00:00:00"/>
    <n v="8.8109589041095884"/>
    <n v="105.73150684931505"/>
    <x v="1"/>
  </r>
  <r>
    <x v="15"/>
    <x v="1"/>
    <x v="1"/>
    <n v="8"/>
    <d v="2023-08-05T00:00:00"/>
    <d v="2023-03-04T00:00:00"/>
    <n v="1.0191780821917809"/>
    <n v="12.230136986301371"/>
    <x v="1"/>
  </r>
  <r>
    <x v="16"/>
    <x v="3"/>
    <x v="3"/>
    <n v="9"/>
    <d v="2023-08-05T00:00:00"/>
    <d v="2020-11-17T00:00:00"/>
    <n v="3.3123287671232875"/>
    <n v="39.747945205479454"/>
    <x v="1"/>
  </r>
  <r>
    <x v="17"/>
    <x v="2"/>
    <x v="4"/>
    <n v="10"/>
    <d v="2023-08-05T00:00:00"/>
    <d v="2001-10-01T00:00:00"/>
    <n v="22.454794520547946"/>
    <n v="269.45753424657534"/>
    <x v="1"/>
  </r>
  <r>
    <x v="18"/>
    <x v="0"/>
    <x v="0"/>
    <n v="8"/>
    <d v="2023-08-05T00:00:00"/>
    <d v="2022-10-07T00:00:00"/>
    <n v="1.4246575342465753"/>
    <n v="17.095890410958901"/>
    <x v="1"/>
  </r>
  <r>
    <x v="19"/>
    <x v="1"/>
    <x v="1"/>
    <n v="9"/>
    <d v="2023-08-05T00:00:00"/>
    <d v="2008-02-12T00:00:00"/>
    <n v="16.084931506849315"/>
    <n v="193.01917808219179"/>
    <x v="1"/>
  </r>
  <r>
    <x v="20"/>
    <x v="2"/>
    <x v="2"/>
    <n v="9"/>
    <d v="2023-08-05T00:00:00"/>
    <d v="2019-01-30T00:00:00"/>
    <n v="5.1123287671232873"/>
    <n v="61.347945205479448"/>
    <x v="1"/>
  </r>
  <r>
    <x v="21"/>
    <x v="3"/>
    <x v="3"/>
    <n v="9"/>
    <d v="2023-08-05T00:00:00"/>
    <d v="2023-02-08T00:00:00"/>
    <n v="1.0849315068493151"/>
    <n v="13.019178082191781"/>
    <x v="1"/>
  </r>
  <r>
    <x v="22"/>
    <x v="1"/>
    <x v="1"/>
    <n v="10"/>
    <d v="2023-08-05T00:00:00"/>
    <d v="2005-08-17T00:00:00"/>
    <n v="18.575342465753426"/>
    <n v="222.90410958904113"/>
    <x v="1"/>
  </r>
  <r>
    <x v="23"/>
    <x v="1"/>
    <x v="1"/>
    <n v="9"/>
    <d v="2023-08-05T00:00:00"/>
    <d v="2021-08-12T00:00:00"/>
    <n v="2.5780821917808221"/>
    <n v="30.936986301369863"/>
    <x v="1"/>
  </r>
  <r>
    <x v="24"/>
    <x v="2"/>
    <x v="2"/>
    <n v="8"/>
    <d v="2023-08-05T00:00:00"/>
    <d v="2023-02-04T00:00:00"/>
    <n v="1.095890410958904"/>
    <n v="13.150684931506849"/>
    <x v="1"/>
  </r>
  <r>
    <x v="25"/>
    <x v="3"/>
    <x v="3"/>
    <n v="9"/>
    <d v="2023-08-05T00:00:00"/>
    <d v="2012-07-04T00:00:00"/>
    <n v="11.69041095890411"/>
    <n v="140.28493150684932"/>
    <x v="1"/>
  </r>
  <r>
    <x v="0"/>
    <x v="0"/>
    <x v="0"/>
    <n v="9"/>
    <d v="2023-08-06T00:00:00"/>
    <d v="2023-04-16T00:00:00"/>
    <n v="0.90136986301369859"/>
    <n v="10.816438356164383"/>
    <x v="0"/>
  </r>
  <r>
    <x v="1"/>
    <x v="1"/>
    <x v="1"/>
    <n v="10"/>
    <d v="2023-08-06T00:00:00"/>
    <d v="2023-02-22T00:00:00"/>
    <n v="1.0465753424657533"/>
    <n v="12.55890410958904"/>
    <x v="1"/>
  </r>
  <r>
    <x v="2"/>
    <x v="2"/>
    <x v="2"/>
    <n v="10"/>
    <d v="2023-08-06T00:00:00"/>
    <d v="2021-08-11T00:00:00"/>
    <n v="2.580821917808219"/>
    <n v="30.969863013698628"/>
    <x v="1"/>
  </r>
  <r>
    <x v="3"/>
    <x v="3"/>
    <x v="3"/>
    <n v="8"/>
    <d v="2023-08-06T00:00:00"/>
    <d v="2014-11-21T00:00:00"/>
    <n v="9.3068493150684937"/>
    <n v="111.68219178082192"/>
    <x v="1"/>
  </r>
  <r>
    <x v="4"/>
    <x v="2"/>
    <x v="4"/>
    <n v="8"/>
    <d v="2023-08-06T00:00:00"/>
    <d v="2008-10-11T00:00:00"/>
    <n v="15.421917808219177"/>
    <n v="185.06301369863013"/>
    <x v="1"/>
  </r>
  <r>
    <x v="5"/>
    <x v="0"/>
    <x v="0"/>
    <n v="9"/>
    <d v="2023-08-06T00:00:00"/>
    <d v="2023-01-30T00:00:00"/>
    <n v="1.1095890410958904"/>
    <n v="13.315068493150685"/>
    <x v="1"/>
  </r>
  <r>
    <x v="6"/>
    <x v="1"/>
    <x v="1"/>
    <n v="10"/>
    <d v="2023-08-06T00:00:00"/>
    <d v="2015-06-06T00:00:00"/>
    <n v="8.7671232876712324"/>
    <n v="105.20547945205479"/>
    <x v="1"/>
  </r>
  <r>
    <x v="7"/>
    <x v="2"/>
    <x v="2"/>
    <n v="9"/>
    <d v="2023-08-06T00:00:00"/>
    <d v="2003-06-12T00:00:00"/>
    <n v="20.758904109589039"/>
    <n v="249.10684931506847"/>
    <x v="1"/>
  </r>
  <r>
    <x v="8"/>
    <x v="3"/>
    <x v="3"/>
    <n v="10"/>
    <d v="2023-08-06T00:00:00"/>
    <d v="2020-10-28T00:00:00"/>
    <n v="3.3671232876712329"/>
    <n v="40.405479452054792"/>
    <x v="1"/>
  </r>
  <r>
    <x v="9"/>
    <x v="0"/>
    <x v="0"/>
    <n v="7"/>
    <d v="2023-08-06T00:00:00"/>
    <d v="2023-02-20T00:00:00"/>
    <n v="1.0520547945205478"/>
    <n v="12.624657534246573"/>
    <x v="1"/>
  </r>
  <r>
    <x v="10"/>
    <x v="0"/>
    <x v="0"/>
    <n v="10"/>
    <d v="2023-08-06T00:00:00"/>
    <d v="2003-07-04T00:00:00"/>
    <n v="20.698630136986303"/>
    <n v="248.38356164383563"/>
    <x v="1"/>
  </r>
  <r>
    <x v="11"/>
    <x v="1"/>
    <x v="1"/>
    <n v="9"/>
    <d v="2023-08-06T00:00:00"/>
    <d v="2010-10-06T00:00:00"/>
    <n v="13.435616438356165"/>
    <n v="161.22739726027399"/>
    <x v="1"/>
  </r>
  <r>
    <x v="26"/>
    <x v="0"/>
    <x v="0"/>
    <n v="10"/>
    <d v="2023-08-06T00:00:00"/>
    <d v="2023-03-16T00:00:00"/>
    <n v="0.98630136986301364"/>
    <n v="11.835616438356164"/>
    <x v="0"/>
  </r>
  <r>
    <x v="12"/>
    <x v="3"/>
    <x v="3"/>
    <n v="9"/>
    <d v="2023-08-06T00:00:00"/>
    <d v="2013-01-15T00:00:00"/>
    <n v="11.156164383561643"/>
    <n v="133.87397260273971"/>
    <x v="1"/>
  </r>
  <r>
    <x v="13"/>
    <x v="2"/>
    <x v="4"/>
    <n v="8"/>
    <d v="2023-08-06T00:00:00"/>
    <d v="2007-01-10T00:00:00"/>
    <n v="17.175342465753424"/>
    <n v="206.10410958904109"/>
    <x v="1"/>
  </r>
  <r>
    <x v="14"/>
    <x v="1"/>
    <x v="1"/>
    <n v="9"/>
    <d v="2023-08-06T00:00:00"/>
    <d v="2015-05-21T00:00:00"/>
    <n v="8.8109589041095884"/>
    <n v="105.73150684931505"/>
    <x v="1"/>
  </r>
  <r>
    <x v="15"/>
    <x v="1"/>
    <x v="1"/>
    <n v="9"/>
    <d v="2023-08-06T00:00:00"/>
    <d v="2023-03-04T00:00:00"/>
    <n v="1.0191780821917809"/>
    <n v="12.230136986301371"/>
    <x v="1"/>
  </r>
  <r>
    <x v="16"/>
    <x v="3"/>
    <x v="3"/>
    <n v="9"/>
    <d v="2023-08-06T00:00:00"/>
    <d v="2020-11-17T00:00:00"/>
    <n v="3.3123287671232875"/>
    <n v="39.747945205479454"/>
    <x v="1"/>
  </r>
  <r>
    <x v="17"/>
    <x v="2"/>
    <x v="4"/>
    <n v="8"/>
    <d v="2023-08-06T00:00:00"/>
    <d v="2001-10-01T00:00:00"/>
    <n v="22.454794520547946"/>
    <n v="269.45753424657534"/>
    <x v="1"/>
  </r>
  <r>
    <x v="18"/>
    <x v="0"/>
    <x v="0"/>
    <n v="8"/>
    <d v="2023-08-06T00:00:00"/>
    <d v="2022-10-07T00:00:00"/>
    <n v="1.4246575342465753"/>
    <n v="17.095890410958901"/>
    <x v="1"/>
  </r>
  <r>
    <x v="19"/>
    <x v="1"/>
    <x v="1"/>
    <n v="10"/>
    <d v="2023-08-06T00:00:00"/>
    <d v="2008-02-12T00:00:00"/>
    <n v="16.084931506849315"/>
    <n v="193.01917808219179"/>
    <x v="1"/>
  </r>
  <r>
    <x v="20"/>
    <x v="2"/>
    <x v="2"/>
    <n v="10"/>
    <d v="2023-08-06T00:00:00"/>
    <d v="2019-01-30T00:00:00"/>
    <n v="5.1123287671232873"/>
    <n v="61.347945205479448"/>
    <x v="1"/>
  </r>
  <r>
    <x v="21"/>
    <x v="3"/>
    <x v="3"/>
    <n v="10"/>
    <d v="2023-08-06T00:00:00"/>
    <d v="2023-02-08T00:00:00"/>
    <n v="1.0849315068493151"/>
    <n v="13.019178082191781"/>
    <x v="1"/>
  </r>
  <r>
    <x v="22"/>
    <x v="1"/>
    <x v="1"/>
    <n v="9"/>
    <d v="2023-08-06T00:00:00"/>
    <d v="2005-08-17T00:00:00"/>
    <n v="18.575342465753426"/>
    <n v="222.90410958904113"/>
    <x v="1"/>
  </r>
  <r>
    <x v="23"/>
    <x v="1"/>
    <x v="1"/>
    <n v="10"/>
    <d v="2023-08-06T00:00:00"/>
    <d v="2021-08-12T00:00:00"/>
    <n v="2.5780821917808221"/>
    <n v="30.936986301369863"/>
    <x v="1"/>
  </r>
  <r>
    <x v="24"/>
    <x v="2"/>
    <x v="2"/>
    <n v="8"/>
    <d v="2023-08-06T00:00:00"/>
    <d v="2023-02-04T00:00:00"/>
    <n v="1.095890410958904"/>
    <n v="13.150684931506849"/>
    <x v="1"/>
  </r>
  <r>
    <x v="25"/>
    <x v="3"/>
    <x v="3"/>
    <n v="8"/>
    <d v="2023-08-06T00:00:00"/>
    <d v="2012-07-04T00:00:00"/>
    <n v="11.69041095890411"/>
    <n v="140.28493150684932"/>
    <x v="1"/>
  </r>
  <r>
    <x v="0"/>
    <x v="0"/>
    <x v="0"/>
    <n v="8"/>
    <d v="2023-08-07T00:00:00"/>
    <d v="2023-04-16T00:00:00"/>
    <n v="0.90136986301369859"/>
    <n v="10.816438356164383"/>
    <x v="0"/>
  </r>
  <r>
    <x v="1"/>
    <x v="1"/>
    <x v="1"/>
    <n v="8"/>
    <d v="2023-08-07T00:00:00"/>
    <d v="2023-02-22T00:00:00"/>
    <n v="1.0465753424657533"/>
    <n v="12.55890410958904"/>
    <x v="1"/>
  </r>
  <r>
    <x v="2"/>
    <x v="2"/>
    <x v="2"/>
    <n v="10"/>
    <d v="2023-08-07T00:00:00"/>
    <d v="2021-08-11T00:00:00"/>
    <n v="2.580821917808219"/>
    <n v="30.969863013698628"/>
    <x v="1"/>
  </r>
  <r>
    <x v="3"/>
    <x v="3"/>
    <x v="3"/>
    <n v="9"/>
    <d v="2023-08-07T00:00:00"/>
    <d v="2014-11-21T00:00:00"/>
    <n v="9.3068493150684937"/>
    <n v="111.68219178082192"/>
    <x v="1"/>
  </r>
  <r>
    <x v="4"/>
    <x v="2"/>
    <x v="4"/>
    <n v="8"/>
    <d v="2023-08-07T00:00:00"/>
    <d v="2008-10-11T00:00:00"/>
    <n v="15.421917808219177"/>
    <n v="185.06301369863013"/>
    <x v="1"/>
  </r>
  <r>
    <x v="5"/>
    <x v="0"/>
    <x v="0"/>
    <n v="8"/>
    <d v="2023-08-07T00:00:00"/>
    <d v="2023-01-30T00:00:00"/>
    <n v="1.1095890410958904"/>
    <n v="13.315068493150685"/>
    <x v="1"/>
  </r>
  <r>
    <x v="6"/>
    <x v="1"/>
    <x v="1"/>
    <n v="9"/>
    <d v="2023-08-07T00:00:00"/>
    <d v="2015-06-06T00:00:00"/>
    <n v="8.7671232876712324"/>
    <n v="105.20547945205479"/>
    <x v="1"/>
  </r>
  <r>
    <x v="7"/>
    <x v="2"/>
    <x v="2"/>
    <n v="8"/>
    <d v="2023-08-07T00:00:00"/>
    <d v="2003-06-12T00:00:00"/>
    <n v="20.758904109589039"/>
    <n v="249.10684931506847"/>
    <x v="1"/>
  </r>
  <r>
    <x v="8"/>
    <x v="3"/>
    <x v="3"/>
    <n v="10"/>
    <d v="2023-08-07T00:00:00"/>
    <d v="2020-10-28T00:00:00"/>
    <n v="3.3671232876712329"/>
    <n v="40.405479452054792"/>
    <x v="1"/>
  </r>
  <r>
    <x v="9"/>
    <x v="0"/>
    <x v="0"/>
    <n v="6"/>
    <d v="2023-08-07T00:00:00"/>
    <d v="2023-02-20T00:00:00"/>
    <n v="1.0520547945205478"/>
    <n v="12.624657534246573"/>
    <x v="1"/>
  </r>
  <r>
    <x v="10"/>
    <x v="0"/>
    <x v="0"/>
    <n v="10"/>
    <d v="2023-08-07T00:00:00"/>
    <d v="2003-07-04T00:00:00"/>
    <n v="20.698630136986303"/>
    <n v="248.38356164383563"/>
    <x v="1"/>
  </r>
  <r>
    <x v="11"/>
    <x v="1"/>
    <x v="1"/>
    <n v="10"/>
    <d v="2023-08-07T00:00:00"/>
    <d v="2010-10-06T00:00:00"/>
    <n v="13.435616438356165"/>
    <n v="161.22739726027399"/>
    <x v="1"/>
  </r>
  <r>
    <x v="26"/>
    <x v="0"/>
    <x v="0"/>
    <n v="9"/>
    <d v="2023-08-07T00:00:00"/>
    <d v="2023-03-16T00:00:00"/>
    <n v="0.98630136986301364"/>
    <n v="11.835616438356164"/>
    <x v="0"/>
  </r>
  <r>
    <x v="12"/>
    <x v="3"/>
    <x v="3"/>
    <n v="8"/>
    <d v="2023-08-07T00:00:00"/>
    <d v="2013-01-15T00:00:00"/>
    <n v="11.156164383561643"/>
    <n v="133.87397260273971"/>
    <x v="1"/>
  </r>
  <r>
    <x v="13"/>
    <x v="2"/>
    <x v="4"/>
    <n v="8"/>
    <d v="2023-08-07T00:00:00"/>
    <d v="2007-01-10T00:00:00"/>
    <n v="17.175342465753424"/>
    <n v="206.10410958904109"/>
    <x v="1"/>
  </r>
  <r>
    <x v="14"/>
    <x v="1"/>
    <x v="1"/>
    <n v="10"/>
    <d v="2023-08-07T00:00:00"/>
    <d v="2015-05-21T00:00:00"/>
    <n v="8.8109589041095884"/>
    <n v="105.73150684931505"/>
    <x v="1"/>
  </r>
  <r>
    <x v="15"/>
    <x v="1"/>
    <x v="1"/>
    <n v="8"/>
    <d v="2023-08-07T00:00:00"/>
    <d v="2023-03-04T00:00:00"/>
    <n v="1.0191780821917809"/>
    <n v="12.230136986301371"/>
    <x v="1"/>
  </r>
  <r>
    <x v="16"/>
    <x v="3"/>
    <x v="3"/>
    <n v="9"/>
    <d v="2023-08-07T00:00:00"/>
    <d v="2020-11-17T00:00:00"/>
    <n v="3.3123287671232875"/>
    <n v="39.747945205479454"/>
    <x v="1"/>
  </r>
  <r>
    <x v="17"/>
    <x v="2"/>
    <x v="4"/>
    <n v="10"/>
    <d v="2023-08-07T00:00:00"/>
    <d v="2001-10-01T00:00:00"/>
    <n v="22.454794520547946"/>
    <n v="269.45753424657534"/>
    <x v="1"/>
  </r>
  <r>
    <x v="18"/>
    <x v="0"/>
    <x v="0"/>
    <n v="9"/>
    <d v="2023-08-07T00:00:00"/>
    <d v="2022-10-07T00:00:00"/>
    <n v="1.4246575342465753"/>
    <n v="17.095890410958901"/>
    <x v="1"/>
  </r>
  <r>
    <x v="19"/>
    <x v="1"/>
    <x v="1"/>
    <n v="10"/>
    <d v="2023-08-07T00:00:00"/>
    <d v="2008-02-12T00:00:00"/>
    <n v="16.084931506849315"/>
    <n v="193.01917808219179"/>
    <x v="1"/>
  </r>
  <r>
    <x v="20"/>
    <x v="2"/>
    <x v="2"/>
    <n v="9"/>
    <d v="2023-08-07T00:00:00"/>
    <d v="2019-01-30T00:00:00"/>
    <n v="5.1123287671232873"/>
    <n v="61.347945205479448"/>
    <x v="1"/>
  </r>
  <r>
    <x v="21"/>
    <x v="3"/>
    <x v="3"/>
    <n v="9"/>
    <d v="2023-08-07T00:00:00"/>
    <d v="2023-02-08T00:00:00"/>
    <n v="1.0849315068493151"/>
    <n v="13.019178082191781"/>
    <x v="1"/>
  </r>
  <r>
    <x v="22"/>
    <x v="1"/>
    <x v="1"/>
    <n v="10"/>
    <d v="2023-08-07T00:00:00"/>
    <d v="2005-08-17T00:00:00"/>
    <n v="18.575342465753426"/>
    <n v="222.90410958904113"/>
    <x v="1"/>
  </r>
  <r>
    <x v="23"/>
    <x v="1"/>
    <x v="1"/>
    <n v="9"/>
    <d v="2023-08-07T00:00:00"/>
    <d v="2021-08-12T00:00:00"/>
    <n v="2.5780821917808221"/>
    <n v="30.936986301369863"/>
    <x v="1"/>
  </r>
  <r>
    <x v="24"/>
    <x v="2"/>
    <x v="2"/>
    <n v="10"/>
    <d v="2023-08-07T00:00:00"/>
    <d v="2023-02-04T00:00:00"/>
    <n v="1.095890410958904"/>
    <n v="13.150684931506849"/>
    <x v="1"/>
  </r>
  <r>
    <x v="25"/>
    <x v="3"/>
    <x v="3"/>
    <n v="8"/>
    <d v="2023-08-07T00:00:00"/>
    <d v="2012-07-04T00:00:00"/>
    <n v="11.69041095890411"/>
    <n v="140.28493150684932"/>
    <x v="1"/>
  </r>
  <r>
    <x v="0"/>
    <x v="0"/>
    <x v="0"/>
    <n v="10"/>
    <d v="2023-08-08T00:00:00"/>
    <d v="2023-04-16T00:00:00"/>
    <n v="0.90136986301369859"/>
    <n v="10.816438356164383"/>
    <x v="0"/>
  </r>
  <r>
    <x v="1"/>
    <x v="1"/>
    <x v="1"/>
    <n v="9"/>
    <d v="2023-08-08T00:00:00"/>
    <d v="2023-02-22T00:00:00"/>
    <n v="1.0465753424657533"/>
    <n v="12.55890410958904"/>
    <x v="1"/>
  </r>
  <r>
    <x v="2"/>
    <x v="2"/>
    <x v="2"/>
    <n v="9"/>
    <d v="2023-08-08T00:00:00"/>
    <d v="2021-08-11T00:00:00"/>
    <n v="2.580821917808219"/>
    <n v="30.969863013698628"/>
    <x v="1"/>
  </r>
  <r>
    <x v="3"/>
    <x v="3"/>
    <x v="3"/>
    <n v="8"/>
    <d v="2023-08-08T00:00:00"/>
    <d v="2014-11-21T00:00:00"/>
    <n v="9.3068493150684937"/>
    <n v="111.68219178082192"/>
    <x v="1"/>
  </r>
  <r>
    <x v="4"/>
    <x v="2"/>
    <x v="4"/>
    <n v="10"/>
    <d v="2023-08-08T00:00:00"/>
    <d v="2008-10-11T00:00:00"/>
    <n v="15.421917808219177"/>
    <n v="185.06301369863013"/>
    <x v="1"/>
  </r>
  <r>
    <x v="5"/>
    <x v="0"/>
    <x v="0"/>
    <n v="10"/>
    <d v="2023-08-08T00:00:00"/>
    <d v="2023-01-30T00:00:00"/>
    <n v="1.1095890410958904"/>
    <n v="13.315068493150685"/>
    <x v="1"/>
  </r>
  <r>
    <x v="6"/>
    <x v="1"/>
    <x v="1"/>
    <n v="10"/>
    <d v="2023-08-08T00:00:00"/>
    <d v="2015-06-06T00:00:00"/>
    <n v="8.7671232876712324"/>
    <n v="105.20547945205479"/>
    <x v="1"/>
  </r>
  <r>
    <x v="7"/>
    <x v="2"/>
    <x v="2"/>
    <n v="8"/>
    <d v="2023-08-08T00:00:00"/>
    <d v="2003-06-12T00:00:00"/>
    <n v="20.758904109589039"/>
    <n v="249.10684931506847"/>
    <x v="1"/>
  </r>
  <r>
    <x v="8"/>
    <x v="3"/>
    <x v="3"/>
    <n v="10"/>
    <d v="2023-08-08T00:00:00"/>
    <d v="2020-10-28T00:00:00"/>
    <n v="3.3671232876712329"/>
    <n v="40.405479452054792"/>
    <x v="1"/>
  </r>
  <r>
    <x v="9"/>
    <x v="0"/>
    <x v="0"/>
    <n v="8"/>
    <d v="2023-08-08T00:00:00"/>
    <d v="2023-02-20T00:00:00"/>
    <n v="1.0520547945205478"/>
    <n v="12.624657534246573"/>
    <x v="1"/>
  </r>
  <r>
    <x v="10"/>
    <x v="0"/>
    <x v="0"/>
    <n v="8"/>
    <d v="2023-08-08T00:00:00"/>
    <d v="2003-07-04T00:00:00"/>
    <n v="20.698630136986303"/>
    <n v="248.38356164383563"/>
    <x v="1"/>
  </r>
  <r>
    <x v="11"/>
    <x v="1"/>
    <x v="1"/>
    <n v="10"/>
    <d v="2023-08-08T00:00:00"/>
    <d v="2010-10-06T00:00:00"/>
    <n v="13.435616438356165"/>
    <n v="161.22739726027399"/>
    <x v="1"/>
  </r>
  <r>
    <x v="26"/>
    <x v="0"/>
    <x v="0"/>
    <n v="9"/>
    <d v="2023-08-08T00:00:00"/>
    <d v="2023-03-16T00:00:00"/>
    <n v="0.98630136986301364"/>
    <n v="11.835616438356164"/>
    <x v="0"/>
  </r>
  <r>
    <x v="12"/>
    <x v="3"/>
    <x v="3"/>
    <n v="10"/>
    <d v="2023-08-08T00:00:00"/>
    <d v="2013-01-15T00:00:00"/>
    <n v="11.156164383561643"/>
    <n v="133.87397260273971"/>
    <x v="1"/>
  </r>
  <r>
    <x v="13"/>
    <x v="2"/>
    <x v="4"/>
    <n v="9"/>
    <d v="2023-08-08T00:00:00"/>
    <d v="2007-01-10T00:00:00"/>
    <n v="17.175342465753424"/>
    <n v="206.10410958904109"/>
    <x v="1"/>
  </r>
  <r>
    <x v="14"/>
    <x v="1"/>
    <x v="1"/>
    <n v="10"/>
    <d v="2023-08-08T00:00:00"/>
    <d v="2015-05-21T00:00:00"/>
    <n v="8.8109589041095884"/>
    <n v="105.73150684931505"/>
    <x v="1"/>
  </r>
  <r>
    <x v="15"/>
    <x v="1"/>
    <x v="1"/>
    <n v="10"/>
    <d v="2023-08-08T00:00:00"/>
    <d v="2023-03-04T00:00:00"/>
    <n v="1.0191780821917809"/>
    <n v="12.230136986301371"/>
    <x v="1"/>
  </r>
  <r>
    <x v="16"/>
    <x v="3"/>
    <x v="3"/>
    <n v="9"/>
    <d v="2023-08-08T00:00:00"/>
    <d v="2020-11-17T00:00:00"/>
    <n v="3.3123287671232875"/>
    <n v="39.747945205479454"/>
    <x v="1"/>
  </r>
  <r>
    <x v="17"/>
    <x v="2"/>
    <x v="4"/>
    <n v="9"/>
    <d v="2023-08-08T00:00:00"/>
    <d v="2001-10-01T00:00:00"/>
    <n v="22.454794520547946"/>
    <n v="269.45753424657534"/>
    <x v="1"/>
  </r>
  <r>
    <x v="18"/>
    <x v="0"/>
    <x v="0"/>
    <n v="9"/>
    <d v="2023-08-08T00:00:00"/>
    <d v="2022-10-07T00:00:00"/>
    <n v="1.4246575342465753"/>
    <n v="17.095890410958901"/>
    <x v="1"/>
  </r>
  <r>
    <x v="19"/>
    <x v="1"/>
    <x v="1"/>
    <n v="10"/>
    <d v="2023-08-08T00:00:00"/>
    <d v="2008-02-12T00:00:00"/>
    <n v="16.084931506849315"/>
    <n v="193.01917808219179"/>
    <x v="1"/>
  </r>
  <r>
    <x v="20"/>
    <x v="2"/>
    <x v="2"/>
    <n v="9"/>
    <d v="2023-08-08T00:00:00"/>
    <d v="2019-01-30T00:00:00"/>
    <n v="5.1123287671232873"/>
    <n v="61.347945205479448"/>
    <x v="1"/>
  </r>
  <r>
    <x v="21"/>
    <x v="3"/>
    <x v="3"/>
    <n v="9"/>
    <d v="2023-08-08T00:00:00"/>
    <d v="2023-02-08T00:00:00"/>
    <n v="1.0849315068493151"/>
    <n v="13.019178082191781"/>
    <x v="1"/>
  </r>
  <r>
    <x v="22"/>
    <x v="1"/>
    <x v="1"/>
    <n v="8"/>
    <d v="2023-08-08T00:00:00"/>
    <d v="2005-08-17T00:00:00"/>
    <n v="18.575342465753426"/>
    <n v="222.90410958904113"/>
    <x v="1"/>
  </r>
  <r>
    <x v="23"/>
    <x v="1"/>
    <x v="1"/>
    <n v="8"/>
    <d v="2023-08-08T00:00:00"/>
    <d v="2021-08-12T00:00:00"/>
    <n v="2.5780821917808221"/>
    <n v="30.936986301369863"/>
    <x v="1"/>
  </r>
  <r>
    <x v="24"/>
    <x v="2"/>
    <x v="2"/>
    <n v="9"/>
    <d v="2023-08-08T00:00:00"/>
    <d v="2023-02-04T00:00:00"/>
    <n v="1.095890410958904"/>
    <n v="13.150684931506849"/>
    <x v="1"/>
  </r>
  <r>
    <x v="25"/>
    <x v="3"/>
    <x v="3"/>
    <n v="10"/>
    <d v="2023-08-08T00:00:00"/>
    <d v="2012-07-04T00:00:00"/>
    <n v="11.69041095890411"/>
    <n v="140.28493150684932"/>
    <x v="1"/>
  </r>
  <r>
    <x v="0"/>
    <x v="0"/>
    <x v="0"/>
    <n v="7"/>
    <d v="2023-08-09T00:00:00"/>
    <d v="2023-04-16T00:00:00"/>
    <n v="0.90136986301369859"/>
    <n v="10.816438356164383"/>
    <x v="0"/>
  </r>
  <r>
    <x v="1"/>
    <x v="1"/>
    <x v="1"/>
    <n v="9"/>
    <d v="2023-08-09T00:00:00"/>
    <d v="2023-02-22T00:00:00"/>
    <n v="1.0465753424657533"/>
    <n v="12.55890410958904"/>
    <x v="1"/>
  </r>
  <r>
    <x v="2"/>
    <x v="2"/>
    <x v="2"/>
    <n v="9"/>
    <d v="2023-08-09T00:00:00"/>
    <d v="2021-08-11T00:00:00"/>
    <n v="2.580821917808219"/>
    <n v="30.969863013698628"/>
    <x v="1"/>
  </r>
  <r>
    <x v="3"/>
    <x v="3"/>
    <x v="3"/>
    <n v="9"/>
    <d v="2023-08-09T00:00:00"/>
    <d v="2014-11-21T00:00:00"/>
    <n v="9.3068493150684937"/>
    <n v="111.68219178082192"/>
    <x v="1"/>
  </r>
  <r>
    <x v="4"/>
    <x v="2"/>
    <x v="4"/>
    <n v="9"/>
    <d v="2023-08-09T00:00:00"/>
    <d v="2008-10-11T00:00:00"/>
    <n v="15.421917808219177"/>
    <n v="185.06301369863013"/>
    <x v="1"/>
  </r>
  <r>
    <x v="5"/>
    <x v="0"/>
    <x v="0"/>
    <n v="7"/>
    <d v="2023-08-09T00:00:00"/>
    <d v="2023-01-30T00:00:00"/>
    <n v="1.1095890410958904"/>
    <n v="13.315068493150685"/>
    <x v="1"/>
  </r>
  <r>
    <x v="6"/>
    <x v="1"/>
    <x v="1"/>
    <n v="10"/>
    <d v="2023-08-09T00:00:00"/>
    <d v="2015-06-06T00:00:00"/>
    <n v="8.7671232876712324"/>
    <n v="105.20547945205479"/>
    <x v="1"/>
  </r>
  <r>
    <x v="7"/>
    <x v="2"/>
    <x v="2"/>
    <n v="8"/>
    <d v="2023-08-09T00:00:00"/>
    <d v="2003-06-12T00:00:00"/>
    <n v="20.758904109589039"/>
    <n v="249.10684931506847"/>
    <x v="1"/>
  </r>
  <r>
    <x v="8"/>
    <x v="3"/>
    <x v="3"/>
    <n v="10"/>
    <d v="2023-08-09T00:00:00"/>
    <d v="2020-10-28T00:00:00"/>
    <n v="3.3671232876712329"/>
    <n v="40.405479452054792"/>
    <x v="1"/>
  </r>
  <r>
    <x v="9"/>
    <x v="0"/>
    <x v="0"/>
    <n v="0"/>
    <d v="2023-08-09T00:00:00"/>
    <d v="2023-02-20T00:00:00"/>
    <n v="1.0520547945205478"/>
    <n v="12.624657534246573"/>
    <x v="1"/>
  </r>
  <r>
    <x v="10"/>
    <x v="0"/>
    <x v="0"/>
    <n v="9"/>
    <d v="2023-08-09T00:00:00"/>
    <d v="2003-07-04T00:00:00"/>
    <n v="20.698630136986303"/>
    <n v="248.38356164383563"/>
    <x v="1"/>
  </r>
  <r>
    <x v="11"/>
    <x v="1"/>
    <x v="1"/>
    <n v="7"/>
    <d v="2023-08-09T00:00:00"/>
    <d v="2010-10-06T00:00:00"/>
    <n v="13.435616438356165"/>
    <n v="161.22739726027399"/>
    <x v="1"/>
  </r>
  <r>
    <x v="26"/>
    <x v="0"/>
    <x v="0"/>
    <n v="8"/>
    <d v="2023-08-09T00:00:00"/>
    <d v="2023-03-16T00:00:00"/>
    <n v="0.98630136986301364"/>
    <n v="11.835616438356164"/>
    <x v="0"/>
  </r>
  <r>
    <x v="12"/>
    <x v="3"/>
    <x v="3"/>
    <n v="10"/>
    <d v="2023-08-09T00:00:00"/>
    <d v="2013-01-15T00:00:00"/>
    <n v="11.156164383561643"/>
    <n v="133.87397260273971"/>
    <x v="1"/>
  </r>
  <r>
    <x v="13"/>
    <x v="2"/>
    <x v="4"/>
    <n v="7"/>
    <d v="2023-08-09T00:00:00"/>
    <d v="2007-01-10T00:00:00"/>
    <n v="17.175342465753424"/>
    <n v="206.10410958904109"/>
    <x v="1"/>
  </r>
  <r>
    <x v="14"/>
    <x v="1"/>
    <x v="1"/>
    <n v="7"/>
    <d v="2023-08-09T00:00:00"/>
    <d v="2015-05-21T00:00:00"/>
    <n v="8.8109589041095884"/>
    <n v="105.73150684931505"/>
    <x v="1"/>
  </r>
  <r>
    <x v="15"/>
    <x v="1"/>
    <x v="1"/>
    <n v="7"/>
    <d v="2023-08-09T00:00:00"/>
    <d v="2023-03-04T00:00:00"/>
    <n v="1.0191780821917809"/>
    <n v="12.230136986301371"/>
    <x v="1"/>
  </r>
  <r>
    <x v="16"/>
    <x v="3"/>
    <x v="3"/>
    <n v="10"/>
    <d v="2023-08-09T00:00:00"/>
    <d v="2020-11-17T00:00:00"/>
    <n v="3.3123287671232875"/>
    <n v="39.747945205479454"/>
    <x v="1"/>
  </r>
  <r>
    <x v="17"/>
    <x v="2"/>
    <x v="4"/>
    <n v="8"/>
    <d v="2023-08-09T00:00:00"/>
    <d v="2001-10-01T00:00:00"/>
    <n v="22.454794520547946"/>
    <n v="269.45753424657534"/>
    <x v="1"/>
  </r>
  <r>
    <x v="18"/>
    <x v="0"/>
    <x v="0"/>
    <n v="10"/>
    <d v="2023-08-09T00:00:00"/>
    <d v="2022-10-07T00:00:00"/>
    <n v="1.4246575342465753"/>
    <n v="17.095890410958901"/>
    <x v="1"/>
  </r>
  <r>
    <x v="19"/>
    <x v="1"/>
    <x v="1"/>
    <n v="7"/>
    <d v="2023-08-09T00:00:00"/>
    <d v="2008-02-12T00:00:00"/>
    <n v="16.084931506849315"/>
    <n v="193.01917808219179"/>
    <x v="1"/>
  </r>
  <r>
    <x v="20"/>
    <x v="2"/>
    <x v="2"/>
    <n v="9"/>
    <d v="2023-08-09T00:00:00"/>
    <d v="2019-01-30T00:00:00"/>
    <n v="5.1123287671232873"/>
    <n v="61.347945205479448"/>
    <x v="1"/>
  </r>
  <r>
    <x v="21"/>
    <x v="3"/>
    <x v="3"/>
    <n v="8"/>
    <d v="2023-08-09T00:00:00"/>
    <d v="2023-02-08T00:00:00"/>
    <n v="1.0849315068493151"/>
    <n v="13.019178082191781"/>
    <x v="1"/>
  </r>
  <r>
    <x v="22"/>
    <x v="1"/>
    <x v="1"/>
    <n v="10"/>
    <d v="2023-08-09T00:00:00"/>
    <d v="2005-08-17T00:00:00"/>
    <n v="18.575342465753426"/>
    <n v="222.90410958904113"/>
    <x v="1"/>
  </r>
  <r>
    <x v="23"/>
    <x v="1"/>
    <x v="1"/>
    <n v="8"/>
    <d v="2023-08-09T00:00:00"/>
    <d v="2021-08-12T00:00:00"/>
    <n v="2.5780821917808221"/>
    <n v="30.936986301369863"/>
    <x v="1"/>
  </r>
  <r>
    <x v="24"/>
    <x v="2"/>
    <x v="2"/>
    <n v="8"/>
    <d v="2023-08-09T00:00:00"/>
    <d v="2023-02-04T00:00:00"/>
    <n v="1.095890410958904"/>
    <n v="13.150684931506849"/>
    <x v="1"/>
  </r>
  <r>
    <x v="25"/>
    <x v="3"/>
    <x v="3"/>
    <n v="9"/>
    <d v="2023-08-09T00:00:00"/>
    <d v="2012-07-04T00:00:00"/>
    <n v="11.69041095890411"/>
    <n v="140.28493150684932"/>
    <x v="1"/>
  </r>
  <r>
    <x v="0"/>
    <x v="0"/>
    <x v="0"/>
    <n v="9"/>
    <d v="2023-08-10T00:00:00"/>
    <d v="2023-04-16T00:00:00"/>
    <n v="0.90136986301369859"/>
    <n v="10.816438356164383"/>
    <x v="0"/>
  </r>
  <r>
    <x v="1"/>
    <x v="1"/>
    <x v="1"/>
    <n v="8"/>
    <d v="2023-08-10T00:00:00"/>
    <d v="2023-02-22T00:00:00"/>
    <n v="1.0465753424657533"/>
    <n v="12.55890410958904"/>
    <x v="1"/>
  </r>
  <r>
    <x v="2"/>
    <x v="2"/>
    <x v="2"/>
    <n v="8"/>
    <d v="2023-08-10T00:00:00"/>
    <d v="2021-08-11T00:00:00"/>
    <n v="2.580821917808219"/>
    <n v="30.969863013698628"/>
    <x v="1"/>
  </r>
  <r>
    <x v="3"/>
    <x v="3"/>
    <x v="3"/>
    <n v="9"/>
    <d v="2023-08-10T00:00:00"/>
    <d v="2014-11-21T00:00:00"/>
    <n v="9.3068493150684937"/>
    <n v="111.68219178082192"/>
    <x v="1"/>
  </r>
  <r>
    <x v="4"/>
    <x v="2"/>
    <x v="4"/>
    <n v="8"/>
    <d v="2023-08-10T00:00:00"/>
    <d v="2008-10-11T00:00:00"/>
    <n v="15.421917808219177"/>
    <n v="185.06301369863013"/>
    <x v="1"/>
  </r>
  <r>
    <x v="5"/>
    <x v="0"/>
    <x v="0"/>
    <n v="8"/>
    <d v="2023-08-10T00:00:00"/>
    <d v="2023-01-30T00:00:00"/>
    <n v="1.1095890410958904"/>
    <n v="13.315068493150685"/>
    <x v="1"/>
  </r>
  <r>
    <x v="6"/>
    <x v="1"/>
    <x v="1"/>
    <n v="9"/>
    <d v="2023-08-10T00:00:00"/>
    <d v="2015-06-06T00:00:00"/>
    <n v="8.7671232876712324"/>
    <n v="105.20547945205479"/>
    <x v="1"/>
  </r>
  <r>
    <x v="7"/>
    <x v="2"/>
    <x v="2"/>
    <n v="8"/>
    <d v="2023-08-10T00:00:00"/>
    <d v="2003-06-12T00:00:00"/>
    <n v="20.758904109589039"/>
    <n v="249.10684931506847"/>
    <x v="1"/>
  </r>
  <r>
    <x v="8"/>
    <x v="3"/>
    <x v="3"/>
    <n v="10"/>
    <d v="2023-08-10T00:00:00"/>
    <d v="2020-10-28T00:00:00"/>
    <n v="3.3671232876712329"/>
    <n v="40.405479452054792"/>
    <x v="1"/>
  </r>
  <r>
    <x v="9"/>
    <x v="0"/>
    <x v="0"/>
    <n v="8"/>
    <d v="2023-08-10T00:00:00"/>
    <d v="2023-02-20T00:00:00"/>
    <n v="1.0520547945205478"/>
    <n v="12.624657534246573"/>
    <x v="1"/>
  </r>
  <r>
    <x v="10"/>
    <x v="0"/>
    <x v="0"/>
    <n v="8"/>
    <d v="2023-08-10T00:00:00"/>
    <d v="2003-07-04T00:00:00"/>
    <n v="20.698630136986303"/>
    <n v="248.38356164383563"/>
    <x v="1"/>
  </r>
  <r>
    <x v="11"/>
    <x v="1"/>
    <x v="1"/>
    <n v="8"/>
    <d v="2023-08-10T00:00:00"/>
    <d v="2010-10-06T00:00:00"/>
    <n v="13.435616438356165"/>
    <n v="161.22739726027399"/>
    <x v="1"/>
  </r>
  <r>
    <x v="26"/>
    <x v="0"/>
    <x v="0"/>
    <n v="8"/>
    <d v="2023-08-10T00:00:00"/>
    <d v="2023-03-16T00:00:00"/>
    <n v="0.98630136986301364"/>
    <n v="11.835616438356164"/>
    <x v="0"/>
  </r>
  <r>
    <x v="12"/>
    <x v="3"/>
    <x v="3"/>
    <n v="9"/>
    <d v="2023-08-10T00:00:00"/>
    <d v="2013-01-15T00:00:00"/>
    <n v="11.156164383561643"/>
    <n v="133.87397260273971"/>
    <x v="1"/>
  </r>
  <r>
    <x v="13"/>
    <x v="2"/>
    <x v="4"/>
    <n v="10"/>
    <d v="2023-08-10T00:00:00"/>
    <d v="2007-01-10T00:00:00"/>
    <n v="17.175342465753424"/>
    <n v="206.10410958904109"/>
    <x v="1"/>
  </r>
  <r>
    <x v="14"/>
    <x v="1"/>
    <x v="1"/>
    <n v="10"/>
    <d v="2023-08-10T00:00:00"/>
    <d v="2015-05-21T00:00:00"/>
    <n v="8.8109589041095884"/>
    <n v="105.73150684931505"/>
    <x v="1"/>
  </r>
  <r>
    <x v="15"/>
    <x v="1"/>
    <x v="1"/>
    <n v="10"/>
    <d v="2023-08-10T00:00:00"/>
    <d v="2023-03-04T00:00:00"/>
    <n v="1.0191780821917809"/>
    <n v="12.230136986301371"/>
    <x v="1"/>
  </r>
  <r>
    <x v="16"/>
    <x v="3"/>
    <x v="3"/>
    <n v="9"/>
    <d v="2023-08-10T00:00:00"/>
    <d v="2020-11-17T00:00:00"/>
    <n v="3.3123287671232875"/>
    <n v="39.747945205479454"/>
    <x v="1"/>
  </r>
  <r>
    <x v="17"/>
    <x v="2"/>
    <x v="4"/>
    <n v="8"/>
    <d v="2023-08-10T00:00:00"/>
    <d v="2001-10-01T00:00:00"/>
    <n v="22.454794520547946"/>
    <n v="269.45753424657534"/>
    <x v="1"/>
  </r>
  <r>
    <x v="18"/>
    <x v="0"/>
    <x v="0"/>
    <n v="8"/>
    <d v="2023-08-10T00:00:00"/>
    <d v="2022-10-07T00:00:00"/>
    <n v="1.4246575342465753"/>
    <n v="17.095890410958901"/>
    <x v="1"/>
  </r>
  <r>
    <x v="19"/>
    <x v="1"/>
    <x v="1"/>
    <n v="8"/>
    <d v="2023-08-10T00:00:00"/>
    <d v="2008-02-12T00:00:00"/>
    <n v="16.084931506849315"/>
    <n v="193.01917808219179"/>
    <x v="1"/>
  </r>
  <r>
    <x v="20"/>
    <x v="2"/>
    <x v="2"/>
    <n v="8"/>
    <d v="2023-08-10T00:00:00"/>
    <d v="2019-01-30T00:00:00"/>
    <n v="5.1123287671232873"/>
    <n v="61.347945205479448"/>
    <x v="1"/>
  </r>
  <r>
    <x v="21"/>
    <x v="3"/>
    <x v="3"/>
    <n v="10"/>
    <d v="2023-08-10T00:00:00"/>
    <d v="2023-02-08T00:00:00"/>
    <n v="1.0849315068493151"/>
    <n v="13.019178082191781"/>
    <x v="1"/>
  </r>
  <r>
    <x v="22"/>
    <x v="1"/>
    <x v="1"/>
    <n v="9"/>
    <d v="2023-08-10T00:00:00"/>
    <d v="2005-08-17T00:00:00"/>
    <n v="18.575342465753426"/>
    <n v="222.90410958904113"/>
    <x v="1"/>
  </r>
  <r>
    <x v="23"/>
    <x v="1"/>
    <x v="1"/>
    <n v="9"/>
    <d v="2023-08-10T00:00:00"/>
    <d v="2021-08-12T00:00:00"/>
    <n v="2.5780821917808221"/>
    <n v="30.936986301369863"/>
    <x v="1"/>
  </r>
  <r>
    <x v="24"/>
    <x v="2"/>
    <x v="2"/>
    <n v="10"/>
    <d v="2023-08-10T00:00:00"/>
    <d v="2023-02-04T00:00:00"/>
    <n v="1.095890410958904"/>
    <n v="13.150684931506849"/>
    <x v="1"/>
  </r>
  <r>
    <x v="25"/>
    <x v="3"/>
    <x v="3"/>
    <n v="10"/>
    <d v="2023-08-10T00:00:00"/>
    <d v="2012-07-04T00:00:00"/>
    <n v="11.69041095890411"/>
    <n v="140.28493150684932"/>
    <x v="1"/>
  </r>
  <r>
    <x v="0"/>
    <x v="0"/>
    <x v="0"/>
    <n v="9"/>
    <d v="2023-08-11T00:00:00"/>
    <d v="2023-04-16T00:00:00"/>
    <n v="0.90136986301369859"/>
    <n v="10.816438356164383"/>
    <x v="0"/>
  </r>
  <r>
    <x v="1"/>
    <x v="1"/>
    <x v="1"/>
    <n v="10"/>
    <d v="2023-08-11T00:00:00"/>
    <d v="2023-02-22T00:00:00"/>
    <n v="1.0465753424657533"/>
    <n v="12.55890410958904"/>
    <x v="1"/>
  </r>
  <r>
    <x v="2"/>
    <x v="2"/>
    <x v="2"/>
    <n v="8"/>
    <d v="2023-08-11T00:00:00"/>
    <d v="2021-08-11T00:00:00"/>
    <n v="2.580821917808219"/>
    <n v="30.969863013698628"/>
    <x v="1"/>
  </r>
  <r>
    <x v="3"/>
    <x v="3"/>
    <x v="3"/>
    <n v="10"/>
    <d v="2023-08-11T00:00:00"/>
    <d v="2014-11-21T00:00:00"/>
    <n v="9.3068493150684937"/>
    <n v="111.68219178082192"/>
    <x v="1"/>
  </r>
  <r>
    <x v="4"/>
    <x v="2"/>
    <x v="4"/>
    <n v="10"/>
    <d v="2023-08-11T00:00:00"/>
    <d v="2008-10-11T00:00:00"/>
    <n v="15.421917808219177"/>
    <n v="185.06301369863013"/>
    <x v="1"/>
  </r>
  <r>
    <x v="5"/>
    <x v="0"/>
    <x v="0"/>
    <n v="9"/>
    <d v="2023-08-11T00:00:00"/>
    <d v="2023-01-30T00:00:00"/>
    <n v="1.1095890410958904"/>
    <n v="13.315068493150685"/>
    <x v="1"/>
  </r>
  <r>
    <x v="6"/>
    <x v="1"/>
    <x v="1"/>
    <n v="10"/>
    <d v="2023-08-11T00:00:00"/>
    <d v="2015-06-06T00:00:00"/>
    <n v="8.7671232876712324"/>
    <n v="105.20547945205479"/>
    <x v="1"/>
  </r>
  <r>
    <x v="7"/>
    <x v="2"/>
    <x v="2"/>
    <n v="8"/>
    <d v="2023-08-11T00:00:00"/>
    <d v="2003-06-12T00:00:00"/>
    <n v="20.758904109589039"/>
    <n v="249.10684931506847"/>
    <x v="1"/>
  </r>
  <r>
    <x v="8"/>
    <x v="3"/>
    <x v="3"/>
    <n v="8"/>
    <d v="2023-08-11T00:00:00"/>
    <d v="2020-10-28T00:00:00"/>
    <n v="3.3671232876712329"/>
    <n v="40.405479452054792"/>
    <x v="1"/>
  </r>
  <r>
    <x v="9"/>
    <x v="0"/>
    <x v="0"/>
    <n v="8"/>
    <d v="2023-08-11T00:00:00"/>
    <d v="2023-02-20T00:00:00"/>
    <n v="1.0520547945205478"/>
    <n v="12.624657534246573"/>
    <x v="1"/>
  </r>
  <r>
    <x v="10"/>
    <x v="0"/>
    <x v="0"/>
    <n v="9"/>
    <d v="2023-08-11T00:00:00"/>
    <d v="2003-07-04T00:00:00"/>
    <n v="20.698630136986303"/>
    <n v="248.38356164383563"/>
    <x v="1"/>
  </r>
  <r>
    <x v="11"/>
    <x v="1"/>
    <x v="1"/>
    <n v="8"/>
    <d v="2023-08-11T00:00:00"/>
    <d v="2010-10-06T00:00:00"/>
    <n v="13.435616438356165"/>
    <n v="161.22739726027399"/>
    <x v="1"/>
  </r>
  <r>
    <x v="26"/>
    <x v="0"/>
    <x v="0"/>
    <n v="10"/>
    <d v="2023-08-11T00:00:00"/>
    <d v="2023-03-16T00:00:00"/>
    <n v="0.98630136986301364"/>
    <n v="11.835616438356164"/>
    <x v="0"/>
  </r>
  <r>
    <x v="12"/>
    <x v="3"/>
    <x v="3"/>
    <n v="8"/>
    <d v="2023-08-11T00:00:00"/>
    <d v="2013-01-15T00:00:00"/>
    <n v="11.156164383561643"/>
    <n v="133.87397260273971"/>
    <x v="1"/>
  </r>
  <r>
    <x v="13"/>
    <x v="2"/>
    <x v="4"/>
    <n v="10"/>
    <d v="2023-08-11T00:00:00"/>
    <d v="2007-01-10T00:00:00"/>
    <n v="17.175342465753424"/>
    <n v="206.10410958904109"/>
    <x v="1"/>
  </r>
  <r>
    <x v="14"/>
    <x v="1"/>
    <x v="1"/>
    <n v="9"/>
    <d v="2023-08-11T00:00:00"/>
    <d v="2015-05-21T00:00:00"/>
    <n v="8.8109589041095884"/>
    <n v="105.73150684931505"/>
    <x v="1"/>
  </r>
  <r>
    <x v="15"/>
    <x v="1"/>
    <x v="1"/>
    <n v="8"/>
    <d v="2023-08-11T00:00:00"/>
    <d v="2023-03-04T00:00:00"/>
    <n v="1.0191780821917809"/>
    <n v="12.230136986301371"/>
    <x v="1"/>
  </r>
  <r>
    <x v="16"/>
    <x v="3"/>
    <x v="3"/>
    <n v="10"/>
    <d v="2023-08-11T00:00:00"/>
    <d v="2020-11-17T00:00:00"/>
    <n v="3.3123287671232875"/>
    <n v="39.747945205479454"/>
    <x v="1"/>
  </r>
  <r>
    <x v="17"/>
    <x v="2"/>
    <x v="4"/>
    <n v="10"/>
    <d v="2023-08-11T00:00:00"/>
    <d v="2001-10-01T00:00:00"/>
    <n v="22.454794520547946"/>
    <n v="269.45753424657534"/>
    <x v="1"/>
  </r>
  <r>
    <x v="18"/>
    <x v="0"/>
    <x v="0"/>
    <n v="9"/>
    <d v="2023-08-11T00:00:00"/>
    <d v="2022-10-07T00:00:00"/>
    <n v="1.4246575342465753"/>
    <n v="17.095890410958901"/>
    <x v="1"/>
  </r>
  <r>
    <x v="19"/>
    <x v="1"/>
    <x v="1"/>
    <n v="9"/>
    <d v="2023-08-11T00:00:00"/>
    <d v="2008-02-12T00:00:00"/>
    <n v="16.084931506849315"/>
    <n v="193.01917808219179"/>
    <x v="1"/>
  </r>
  <r>
    <x v="20"/>
    <x v="2"/>
    <x v="2"/>
    <n v="9"/>
    <d v="2023-08-11T00:00:00"/>
    <d v="2019-01-30T00:00:00"/>
    <n v="5.1123287671232873"/>
    <n v="61.347945205479448"/>
    <x v="1"/>
  </r>
  <r>
    <x v="21"/>
    <x v="3"/>
    <x v="3"/>
    <n v="10"/>
    <d v="2023-08-11T00:00:00"/>
    <d v="2023-02-08T00:00:00"/>
    <n v="1.0849315068493151"/>
    <n v="13.019178082191781"/>
    <x v="1"/>
  </r>
  <r>
    <x v="22"/>
    <x v="1"/>
    <x v="1"/>
    <n v="8"/>
    <d v="2023-08-11T00:00:00"/>
    <d v="2005-08-17T00:00:00"/>
    <n v="18.575342465753426"/>
    <n v="222.90410958904113"/>
    <x v="1"/>
  </r>
  <r>
    <x v="23"/>
    <x v="1"/>
    <x v="1"/>
    <n v="9"/>
    <d v="2023-08-11T00:00:00"/>
    <d v="2021-08-12T00:00:00"/>
    <n v="2.5780821917808221"/>
    <n v="30.936986301369863"/>
    <x v="1"/>
  </r>
  <r>
    <x v="24"/>
    <x v="2"/>
    <x v="2"/>
    <n v="9"/>
    <d v="2023-08-11T00:00:00"/>
    <d v="2023-02-04T00:00:00"/>
    <n v="1.095890410958904"/>
    <n v="13.150684931506849"/>
    <x v="1"/>
  </r>
  <r>
    <x v="25"/>
    <x v="3"/>
    <x v="3"/>
    <n v="8"/>
    <d v="2023-08-11T00:00:00"/>
    <d v="2012-07-04T00:00:00"/>
    <n v="11.69041095890411"/>
    <n v="140.28493150684932"/>
    <x v="1"/>
  </r>
  <r>
    <x v="0"/>
    <x v="0"/>
    <x v="0"/>
    <n v="10"/>
    <d v="2023-08-12T00:00:00"/>
    <d v="2023-04-16T00:00:00"/>
    <n v="0.90136986301369859"/>
    <n v="10.816438356164383"/>
    <x v="0"/>
  </r>
  <r>
    <x v="1"/>
    <x v="1"/>
    <x v="1"/>
    <n v="9"/>
    <d v="2023-08-12T00:00:00"/>
    <d v="2023-02-22T00:00:00"/>
    <n v="1.0465753424657533"/>
    <n v="12.55890410958904"/>
    <x v="1"/>
  </r>
  <r>
    <x v="2"/>
    <x v="2"/>
    <x v="2"/>
    <n v="8"/>
    <d v="2023-08-12T00:00:00"/>
    <d v="2021-08-11T00:00:00"/>
    <n v="2.580821917808219"/>
    <n v="30.969863013698628"/>
    <x v="1"/>
  </r>
  <r>
    <x v="3"/>
    <x v="3"/>
    <x v="3"/>
    <n v="10"/>
    <d v="2023-08-12T00:00:00"/>
    <d v="2014-11-21T00:00:00"/>
    <n v="9.3068493150684937"/>
    <n v="111.68219178082192"/>
    <x v="1"/>
  </r>
  <r>
    <x v="4"/>
    <x v="2"/>
    <x v="4"/>
    <n v="8"/>
    <d v="2023-08-12T00:00:00"/>
    <d v="2008-10-11T00:00:00"/>
    <n v="15.421917808219177"/>
    <n v="185.06301369863013"/>
    <x v="1"/>
  </r>
  <r>
    <x v="5"/>
    <x v="0"/>
    <x v="0"/>
    <n v="10"/>
    <d v="2023-08-12T00:00:00"/>
    <d v="2023-01-30T00:00:00"/>
    <n v="1.1095890410958904"/>
    <n v="13.315068493150685"/>
    <x v="1"/>
  </r>
  <r>
    <x v="6"/>
    <x v="1"/>
    <x v="1"/>
    <n v="9"/>
    <d v="2023-08-12T00:00:00"/>
    <d v="2015-06-06T00:00:00"/>
    <n v="8.7671232876712324"/>
    <n v="105.20547945205479"/>
    <x v="1"/>
  </r>
  <r>
    <x v="7"/>
    <x v="2"/>
    <x v="2"/>
    <n v="9"/>
    <d v="2023-08-12T00:00:00"/>
    <d v="2003-06-12T00:00:00"/>
    <n v="20.758904109589039"/>
    <n v="249.10684931506847"/>
    <x v="1"/>
  </r>
  <r>
    <x v="8"/>
    <x v="3"/>
    <x v="3"/>
    <n v="8"/>
    <d v="2023-08-12T00:00:00"/>
    <d v="2020-10-28T00:00:00"/>
    <n v="3.3671232876712329"/>
    <n v="40.405479452054792"/>
    <x v="1"/>
  </r>
  <r>
    <x v="9"/>
    <x v="0"/>
    <x v="0"/>
    <n v="0"/>
    <d v="2023-08-12T00:00:00"/>
    <d v="2023-02-20T00:00:00"/>
    <n v="1.0520547945205478"/>
    <n v="12.624657534246573"/>
    <x v="1"/>
  </r>
  <r>
    <x v="10"/>
    <x v="0"/>
    <x v="0"/>
    <n v="9"/>
    <d v="2023-08-12T00:00:00"/>
    <d v="2003-07-04T00:00:00"/>
    <n v="20.698630136986303"/>
    <n v="248.38356164383563"/>
    <x v="1"/>
  </r>
  <r>
    <x v="11"/>
    <x v="1"/>
    <x v="1"/>
    <n v="8"/>
    <d v="2023-08-12T00:00:00"/>
    <d v="2010-10-06T00:00:00"/>
    <n v="13.435616438356165"/>
    <n v="161.22739726027399"/>
    <x v="1"/>
  </r>
  <r>
    <x v="26"/>
    <x v="0"/>
    <x v="0"/>
    <n v="8"/>
    <d v="2023-08-12T00:00:00"/>
    <d v="2023-03-16T00:00:00"/>
    <n v="0.98630136986301364"/>
    <n v="11.835616438356164"/>
    <x v="0"/>
  </r>
  <r>
    <x v="12"/>
    <x v="3"/>
    <x v="3"/>
    <n v="8"/>
    <d v="2023-08-12T00:00:00"/>
    <d v="2013-01-15T00:00:00"/>
    <n v="11.156164383561643"/>
    <n v="133.87397260273971"/>
    <x v="1"/>
  </r>
  <r>
    <x v="13"/>
    <x v="2"/>
    <x v="4"/>
    <n v="10"/>
    <d v="2023-08-12T00:00:00"/>
    <d v="2007-01-10T00:00:00"/>
    <n v="17.175342465753424"/>
    <n v="206.10410958904109"/>
    <x v="1"/>
  </r>
  <r>
    <x v="14"/>
    <x v="1"/>
    <x v="1"/>
    <n v="9"/>
    <d v="2023-08-12T00:00:00"/>
    <d v="2015-05-21T00:00:00"/>
    <n v="8.8109589041095884"/>
    <n v="105.73150684931505"/>
    <x v="1"/>
  </r>
  <r>
    <x v="15"/>
    <x v="1"/>
    <x v="1"/>
    <n v="8"/>
    <d v="2023-08-12T00:00:00"/>
    <d v="2023-03-04T00:00:00"/>
    <n v="1.0191780821917809"/>
    <n v="12.230136986301371"/>
    <x v="1"/>
  </r>
  <r>
    <x v="16"/>
    <x v="3"/>
    <x v="3"/>
    <n v="9"/>
    <d v="2023-08-12T00:00:00"/>
    <d v="2020-11-17T00:00:00"/>
    <n v="3.3123287671232875"/>
    <n v="39.747945205479454"/>
    <x v="1"/>
  </r>
  <r>
    <x v="17"/>
    <x v="2"/>
    <x v="4"/>
    <n v="10"/>
    <d v="2023-08-12T00:00:00"/>
    <d v="2001-10-01T00:00:00"/>
    <n v="22.454794520547946"/>
    <n v="269.45753424657534"/>
    <x v="1"/>
  </r>
  <r>
    <x v="18"/>
    <x v="0"/>
    <x v="0"/>
    <n v="8"/>
    <d v="2023-08-12T00:00:00"/>
    <d v="2022-10-07T00:00:00"/>
    <n v="1.4246575342465753"/>
    <n v="17.095890410958901"/>
    <x v="1"/>
  </r>
  <r>
    <x v="19"/>
    <x v="1"/>
    <x v="1"/>
    <n v="8"/>
    <d v="2023-08-12T00:00:00"/>
    <d v="2008-02-12T00:00:00"/>
    <n v="16.084931506849315"/>
    <n v="193.01917808219179"/>
    <x v="1"/>
  </r>
  <r>
    <x v="20"/>
    <x v="2"/>
    <x v="2"/>
    <n v="10"/>
    <d v="2023-08-12T00:00:00"/>
    <d v="2019-01-30T00:00:00"/>
    <n v="5.1123287671232873"/>
    <n v="61.347945205479448"/>
    <x v="1"/>
  </r>
  <r>
    <x v="21"/>
    <x v="3"/>
    <x v="3"/>
    <n v="10"/>
    <d v="2023-08-12T00:00:00"/>
    <d v="2023-02-08T00:00:00"/>
    <n v="1.0849315068493151"/>
    <n v="13.019178082191781"/>
    <x v="1"/>
  </r>
  <r>
    <x v="22"/>
    <x v="1"/>
    <x v="1"/>
    <n v="10"/>
    <d v="2023-08-12T00:00:00"/>
    <d v="2005-08-17T00:00:00"/>
    <n v="18.575342465753426"/>
    <n v="222.90410958904113"/>
    <x v="1"/>
  </r>
  <r>
    <x v="23"/>
    <x v="1"/>
    <x v="1"/>
    <n v="9"/>
    <d v="2023-08-12T00:00:00"/>
    <d v="2021-08-12T00:00:00"/>
    <n v="2.5780821917808221"/>
    <n v="30.936986301369863"/>
    <x v="1"/>
  </r>
  <r>
    <x v="24"/>
    <x v="2"/>
    <x v="2"/>
    <n v="9"/>
    <d v="2023-08-12T00:00:00"/>
    <d v="2023-02-04T00:00:00"/>
    <n v="1.095890410958904"/>
    <n v="13.150684931506849"/>
    <x v="1"/>
  </r>
  <r>
    <x v="25"/>
    <x v="3"/>
    <x v="3"/>
    <n v="8"/>
    <d v="2023-08-12T00:00:00"/>
    <d v="2012-07-04T00:00:00"/>
    <n v="11.69041095890411"/>
    <n v="140.28493150684932"/>
    <x v="1"/>
  </r>
  <r>
    <x v="0"/>
    <x v="0"/>
    <x v="0"/>
    <n v="10"/>
    <d v="2023-08-13T00:00:00"/>
    <d v="2023-04-16T00:00:00"/>
    <n v="0.90136986301369859"/>
    <n v="10.816438356164383"/>
    <x v="0"/>
  </r>
  <r>
    <x v="1"/>
    <x v="1"/>
    <x v="1"/>
    <n v="9"/>
    <d v="2023-08-13T00:00:00"/>
    <d v="2023-02-22T00:00:00"/>
    <n v="1.0465753424657533"/>
    <n v="12.55890410958904"/>
    <x v="1"/>
  </r>
  <r>
    <x v="2"/>
    <x v="2"/>
    <x v="2"/>
    <n v="8"/>
    <d v="2023-08-13T00:00:00"/>
    <d v="2021-08-11T00:00:00"/>
    <n v="2.580821917808219"/>
    <n v="30.969863013698628"/>
    <x v="1"/>
  </r>
  <r>
    <x v="3"/>
    <x v="3"/>
    <x v="3"/>
    <n v="8"/>
    <d v="2023-08-13T00:00:00"/>
    <d v="2014-11-21T00:00:00"/>
    <n v="9.3068493150684937"/>
    <n v="111.68219178082192"/>
    <x v="1"/>
  </r>
  <r>
    <x v="4"/>
    <x v="2"/>
    <x v="4"/>
    <n v="8"/>
    <d v="2023-08-13T00:00:00"/>
    <d v="2008-10-11T00:00:00"/>
    <n v="15.421917808219177"/>
    <n v="185.06301369863013"/>
    <x v="1"/>
  </r>
  <r>
    <x v="5"/>
    <x v="0"/>
    <x v="0"/>
    <n v="9"/>
    <d v="2023-08-13T00:00:00"/>
    <d v="2023-01-30T00:00:00"/>
    <n v="1.1095890410958904"/>
    <n v="13.315068493150685"/>
    <x v="1"/>
  </r>
  <r>
    <x v="6"/>
    <x v="1"/>
    <x v="1"/>
    <n v="9"/>
    <d v="2023-08-13T00:00:00"/>
    <d v="2015-06-06T00:00:00"/>
    <n v="8.7671232876712324"/>
    <n v="105.20547945205479"/>
    <x v="1"/>
  </r>
  <r>
    <x v="7"/>
    <x v="2"/>
    <x v="2"/>
    <n v="8"/>
    <d v="2023-08-13T00:00:00"/>
    <d v="2003-06-12T00:00:00"/>
    <n v="20.758904109589039"/>
    <n v="249.10684931506847"/>
    <x v="1"/>
  </r>
  <r>
    <x v="8"/>
    <x v="3"/>
    <x v="3"/>
    <n v="8"/>
    <d v="2023-08-13T00:00:00"/>
    <d v="2020-10-28T00:00:00"/>
    <n v="3.3671232876712329"/>
    <n v="40.405479452054792"/>
    <x v="1"/>
  </r>
  <r>
    <x v="9"/>
    <x v="0"/>
    <x v="0"/>
    <n v="8"/>
    <d v="2023-08-13T00:00:00"/>
    <d v="2023-02-20T00:00:00"/>
    <n v="1.0520547945205478"/>
    <n v="12.624657534246573"/>
    <x v="1"/>
  </r>
  <r>
    <x v="10"/>
    <x v="0"/>
    <x v="0"/>
    <n v="8"/>
    <d v="2023-08-13T00:00:00"/>
    <d v="2003-07-04T00:00:00"/>
    <n v="20.698630136986303"/>
    <n v="248.38356164383563"/>
    <x v="1"/>
  </r>
  <r>
    <x v="11"/>
    <x v="1"/>
    <x v="1"/>
    <n v="10"/>
    <d v="2023-08-13T00:00:00"/>
    <d v="2010-10-06T00:00:00"/>
    <n v="13.435616438356165"/>
    <n v="161.22739726027399"/>
    <x v="1"/>
  </r>
  <r>
    <x v="26"/>
    <x v="0"/>
    <x v="0"/>
    <n v="8"/>
    <d v="2023-08-13T00:00:00"/>
    <d v="2023-03-16T00:00:00"/>
    <n v="0.98630136986301364"/>
    <n v="11.835616438356164"/>
    <x v="0"/>
  </r>
  <r>
    <x v="12"/>
    <x v="3"/>
    <x v="3"/>
    <n v="10"/>
    <d v="2023-08-13T00:00:00"/>
    <d v="2013-01-15T00:00:00"/>
    <n v="11.156164383561643"/>
    <n v="133.87397260273971"/>
    <x v="1"/>
  </r>
  <r>
    <x v="13"/>
    <x v="2"/>
    <x v="4"/>
    <n v="8"/>
    <d v="2023-08-13T00:00:00"/>
    <d v="2007-01-10T00:00:00"/>
    <n v="17.175342465753424"/>
    <n v="206.10410958904109"/>
    <x v="1"/>
  </r>
  <r>
    <x v="14"/>
    <x v="1"/>
    <x v="1"/>
    <n v="9"/>
    <d v="2023-08-13T00:00:00"/>
    <d v="2015-05-21T00:00:00"/>
    <n v="8.8109589041095884"/>
    <n v="105.73150684931505"/>
    <x v="1"/>
  </r>
  <r>
    <x v="15"/>
    <x v="1"/>
    <x v="1"/>
    <n v="10"/>
    <d v="2023-08-13T00:00:00"/>
    <d v="2023-03-04T00:00:00"/>
    <n v="1.0191780821917809"/>
    <n v="12.230136986301371"/>
    <x v="1"/>
  </r>
  <r>
    <x v="16"/>
    <x v="3"/>
    <x v="3"/>
    <n v="8"/>
    <d v="2023-08-13T00:00:00"/>
    <d v="2020-11-17T00:00:00"/>
    <n v="3.3123287671232875"/>
    <n v="39.747945205479454"/>
    <x v="1"/>
  </r>
  <r>
    <x v="17"/>
    <x v="2"/>
    <x v="4"/>
    <n v="10"/>
    <d v="2023-08-13T00:00:00"/>
    <d v="2001-10-01T00:00:00"/>
    <n v="22.454794520547946"/>
    <n v="269.45753424657534"/>
    <x v="1"/>
  </r>
  <r>
    <x v="18"/>
    <x v="0"/>
    <x v="0"/>
    <n v="8"/>
    <d v="2023-08-13T00:00:00"/>
    <d v="2022-10-07T00:00:00"/>
    <n v="1.4246575342465753"/>
    <n v="17.095890410958901"/>
    <x v="1"/>
  </r>
  <r>
    <x v="19"/>
    <x v="1"/>
    <x v="1"/>
    <n v="8"/>
    <d v="2023-08-13T00:00:00"/>
    <d v="2008-02-12T00:00:00"/>
    <n v="16.084931506849315"/>
    <n v="193.01917808219179"/>
    <x v="1"/>
  </r>
  <r>
    <x v="20"/>
    <x v="2"/>
    <x v="2"/>
    <n v="8"/>
    <d v="2023-08-13T00:00:00"/>
    <d v="2019-01-30T00:00:00"/>
    <n v="5.1123287671232873"/>
    <n v="61.347945205479448"/>
    <x v="1"/>
  </r>
  <r>
    <x v="21"/>
    <x v="3"/>
    <x v="3"/>
    <n v="8"/>
    <d v="2023-08-13T00:00:00"/>
    <d v="2023-02-08T00:00:00"/>
    <n v="1.0849315068493151"/>
    <n v="13.019178082191781"/>
    <x v="1"/>
  </r>
  <r>
    <x v="22"/>
    <x v="1"/>
    <x v="1"/>
    <n v="9"/>
    <d v="2023-08-13T00:00:00"/>
    <d v="2005-08-17T00:00:00"/>
    <n v="18.575342465753426"/>
    <n v="222.90410958904113"/>
    <x v="1"/>
  </r>
  <r>
    <x v="23"/>
    <x v="1"/>
    <x v="1"/>
    <n v="8"/>
    <d v="2023-08-13T00:00:00"/>
    <d v="2021-08-12T00:00:00"/>
    <n v="2.5780821917808221"/>
    <n v="30.936986301369863"/>
    <x v="1"/>
  </r>
  <r>
    <x v="24"/>
    <x v="2"/>
    <x v="2"/>
    <n v="10"/>
    <d v="2023-08-13T00:00:00"/>
    <d v="2023-02-04T00:00:00"/>
    <n v="1.095890410958904"/>
    <n v="13.150684931506849"/>
    <x v="1"/>
  </r>
  <r>
    <x v="25"/>
    <x v="3"/>
    <x v="3"/>
    <n v="10"/>
    <d v="2023-08-13T00:00:00"/>
    <d v="2012-07-04T00:00:00"/>
    <n v="11.69041095890411"/>
    <n v="140.28493150684932"/>
    <x v="1"/>
  </r>
  <r>
    <x v="0"/>
    <x v="0"/>
    <x v="0"/>
    <n v="8"/>
    <d v="2023-08-14T00:00:00"/>
    <d v="2023-04-16T00:00:00"/>
    <n v="0.90136986301369859"/>
    <n v="10.816438356164383"/>
    <x v="0"/>
  </r>
  <r>
    <x v="1"/>
    <x v="1"/>
    <x v="1"/>
    <n v="9"/>
    <d v="2023-08-14T00:00:00"/>
    <d v="2023-02-22T00:00:00"/>
    <n v="1.0465753424657533"/>
    <n v="12.55890410958904"/>
    <x v="1"/>
  </r>
  <r>
    <x v="2"/>
    <x v="2"/>
    <x v="2"/>
    <n v="8"/>
    <d v="2023-08-14T00:00:00"/>
    <d v="2021-08-11T00:00:00"/>
    <n v="2.580821917808219"/>
    <n v="30.969863013698628"/>
    <x v="1"/>
  </r>
  <r>
    <x v="3"/>
    <x v="3"/>
    <x v="3"/>
    <n v="9"/>
    <d v="2023-08-14T00:00:00"/>
    <d v="2014-11-21T00:00:00"/>
    <n v="9.3068493150684937"/>
    <n v="111.68219178082192"/>
    <x v="1"/>
  </r>
  <r>
    <x v="4"/>
    <x v="2"/>
    <x v="4"/>
    <n v="9"/>
    <d v="2023-08-14T00:00:00"/>
    <d v="2008-10-11T00:00:00"/>
    <n v="15.421917808219177"/>
    <n v="185.06301369863013"/>
    <x v="1"/>
  </r>
  <r>
    <x v="5"/>
    <x v="0"/>
    <x v="0"/>
    <n v="8"/>
    <d v="2023-08-14T00:00:00"/>
    <d v="2023-01-30T00:00:00"/>
    <n v="1.1095890410958904"/>
    <n v="13.315068493150685"/>
    <x v="1"/>
  </r>
  <r>
    <x v="6"/>
    <x v="1"/>
    <x v="1"/>
    <n v="9"/>
    <d v="2023-08-14T00:00:00"/>
    <d v="2015-06-06T00:00:00"/>
    <n v="8.7671232876712324"/>
    <n v="105.20547945205479"/>
    <x v="1"/>
  </r>
  <r>
    <x v="7"/>
    <x v="2"/>
    <x v="2"/>
    <n v="10"/>
    <d v="2023-08-14T00:00:00"/>
    <d v="2003-06-12T00:00:00"/>
    <n v="20.758904109589039"/>
    <n v="249.10684931506847"/>
    <x v="1"/>
  </r>
  <r>
    <x v="8"/>
    <x v="3"/>
    <x v="3"/>
    <n v="9"/>
    <d v="2023-08-14T00:00:00"/>
    <d v="2020-10-28T00:00:00"/>
    <n v="3.3671232876712329"/>
    <n v="40.405479452054792"/>
    <x v="1"/>
  </r>
  <r>
    <x v="9"/>
    <x v="0"/>
    <x v="0"/>
    <n v="8"/>
    <d v="2023-08-14T00:00:00"/>
    <d v="2023-02-20T00:00:00"/>
    <n v="1.0520547945205478"/>
    <n v="12.624657534246573"/>
    <x v="1"/>
  </r>
  <r>
    <x v="10"/>
    <x v="0"/>
    <x v="0"/>
    <n v="8"/>
    <d v="2023-08-14T00:00:00"/>
    <d v="2003-07-04T00:00:00"/>
    <n v="20.698630136986303"/>
    <n v="248.38356164383563"/>
    <x v="1"/>
  </r>
  <r>
    <x v="11"/>
    <x v="1"/>
    <x v="1"/>
    <n v="10"/>
    <d v="2023-08-14T00:00:00"/>
    <d v="2010-10-06T00:00:00"/>
    <n v="13.435616438356165"/>
    <n v="161.22739726027399"/>
    <x v="1"/>
  </r>
  <r>
    <x v="26"/>
    <x v="0"/>
    <x v="0"/>
    <n v="9"/>
    <d v="2023-08-14T00:00:00"/>
    <d v="2023-03-16T00:00:00"/>
    <n v="0.98630136986301364"/>
    <n v="11.835616438356164"/>
    <x v="0"/>
  </r>
  <r>
    <x v="12"/>
    <x v="3"/>
    <x v="3"/>
    <n v="10"/>
    <d v="2023-08-14T00:00:00"/>
    <d v="2013-01-15T00:00:00"/>
    <n v="11.156164383561643"/>
    <n v="133.87397260273971"/>
    <x v="1"/>
  </r>
  <r>
    <x v="13"/>
    <x v="2"/>
    <x v="4"/>
    <n v="10"/>
    <d v="2023-08-14T00:00:00"/>
    <d v="2007-01-10T00:00:00"/>
    <n v="17.175342465753424"/>
    <n v="206.10410958904109"/>
    <x v="1"/>
  </r>
  <r>
    <x v="14"/>
    <x v="1"/>
    <x v="1"/>
    <n v="8"/>
    <d v="2023-08-14T00:00:00"/>
    <d v="2015-05-21T00:00:00"/>
    <n v="8.8109589041095884"/>
    <n v="105.73150684931505"/>
    <x v="1"/>
  </r>
  <r>
    <x v="15"/>
    <x v="1"/>
    <x v="1"/>
    <n v="10"/>
    <d v="2023-08-14T00:00:00"/>
    <d v="2023-03-04T00:00:00"/>
    <n v="1.0191780821917809"/>
    <n v="12.230136986301371"/>
    <x v="1"/>
  </r>
  <r>
    <x v="16"/>
    <x v="3"/>
    <x v="3"/>
    <n v="10"/>
    <d v="2023-08-14T00:00:00"/>
    <d v="2020-11-17T00:00:00"/>
    <n v="3.3123287671232875"/>
    <n v="39.747945205479454"/>
    <x v="1"/>
  </r>
  <r>
    <x v="17"/>
    <x v="2"/>
    <x v="4"/>
    <n v="9"/>
    <d v="2023-08-14T00:00:00"/>
    <d v="2001-10-01T00:00:00"/>
    <n v="22.454794520547946"/>
    <n v="269.45753424657534"/>
    <x v="1"/>
  </r>
  <r>
    <x v="18"/>
    <x v="0"/>
    <x v="0"/>
    <n v="8"/>
    <d v="2023-08-14T00:00:00"/>
    <d v="2022-10-07T00:00:00"/>
    <n v="1.4246575342465753"/>
    <n v="17.095890410958901"/>
    <x v="1"/>
  </r>
  <r>
    <x v="19"/>
    <x v="1"/>
    <x v="1"/>
    <n v="8"/>
    <d v="2023-08-14T00:00:00"/>
    <d v="2008-02-12T00:00:00"/>
    <n v="16.084931506849315"/>
    <n v="193.01917808219179"/>
    <x v="1"/>
  </r>
  <r>
    <x v="20"/>
    <x v="2"/>
    <x v="2"/>
    <n v="8"/>
    <d v="2023-08-14T00:00:00"/>
    <d v="2019-01-30T00:00:00"/>
    <n v="5.1123287671232873"/>
    <n v="61.347945205479448"/>
    <x v="1"/>
  </r>
  <r>
    <x v="21"/>
    <x v="3"/>
    <x v="3"/>
    <n v="10"/>
    <d v="2023-08-14T00:00:00"/>
    <d v="2023-02-08T00:00:00"/>
    <n v="1.0849315068493151"/>
    <n v="13.019178082191781"/>
    <x v="1"/>
  </r>
  <r>
    <x v="22"/>
    <x v="1"/>
    <x v="1"/>
    <n v="10"/>
    <d v="2023-08-14T00:00:00"/>
    <d v="2005-08-17T00:00:00"/>
    <n v="18.575342465753426"/>
    <n v="222.90410958904113"/>
    <x v="1"/>
  </r>
  <r>
    <x v="23"/>
    <x v="1"/>
    <x v="1"/>
    <n v="10"/>
    <d v="2023-08-14T00:00:00"/>
    <d v="2021-08-12T00:00:00"/>
    <n v="2.5780821917808221"/>
    <n v="30.936986301369863"/>
    <x v="1"/>
  </r>
  <r>
    <x v="24"/>
    <x v="2"/>
    <x v="2"/>
    <n v="9"/>
    <d v="2023-08-14T00:00:00"/>
    <d v="2023-02-04T00:00:00"/>
    <n v="1.095890410958904"/>
    <n v="13.150684931506849"/>
    <x v="1"/>
  </r>
  <r>
    <x v="25"/>
    <x v="3"/>
    <x v="3"/>
    <n v="8"/>
    <d v="2023-08-14T00:00:00"/>
    <d v="2012-07-04T00:00:00"/>
    <n v="11.69041095890411"/>
    <n v="140.28493150684932"/>
    <x v="1"/>
  </r>
  <r>
    <x v="0"/>
    <x v="0"/>
    <x v="0"/>
    <n v="9"/>
    <d v="2023-08-15T00:00:00"/>
    <d v="2023-04-16T00:00:00"/>
    <n v="0.90136986301369859"/>
    <n v="10.816438356164383"/>
    <x v="0"/>
  </r>
  <r>
    <x v="1"/>
    <x v="1"/>
    <x v="1"/>
    <n v="9"/>
    <d v="2023-08-15T00:00:00"/>
    <d v="2023-02-22T00:00:00"/>
    <n v="1.0465753424657533"/>
    <n v="12.55890410958904"/>
    <x v="1"/>
  </r>
  <r>
    <x v="2"/>
    <x v="2"/>
    <x v="2"/>
    <n v="9"/>
    <d v="2023-08-15T00:00:00"/>
    <d v="2021-08-11T00:00:00"/>
    <n v="2.580821917808219"/>
    <n v="30.969863013698628"/>
    <x v="1"/>
  </r>
  <r>
    <x v="3"/>
    <x v="3"/>
    <x v="3"/>
    <n v="9"/>
    <d v="2023-08-15T00:00:00"/>
    <d v="2014-11-21T00:00:00"/>
    <n v="9.3068493150684937"/>
    <n v="111.68219178082192"/>
    <x v="1"/>
  </r>
  <r>
    <x v="4"/>
    <x v="2"/>
    <x v="4"/>
    <n v="10"/>
    <d v="2023-08-15T00:00:00"/>
    <d v="2008-10-11T00:00:00"/>
    <n v="15.421917808219177"/>
    <n v="185.06301369863013"/>
    <x v="1"/>
  </r>
  <r>
    <x v="5"/>
    <x v="0"/>
    <x v="0"/>
    <n v="9"/>
    <d v="2023-08-15T00:00:00"/>
    <d v="2023-01-30T00:00:00"/>
    <n v="1.1095890410958904"/>
    <n v="13.315068493150685"/>
    <x v="1"/>
  </r>
  <r>
    <x v="6"/>
    <x v="1"/>
    <x v="1"/>
    <n v="8"/>
    <d v="2023-08-15T00:00:00"/>
    <d v="2015-06-06T00:00:00"/>
    <n v="8.7671232876712324"/>
    <n v="105.20547945205479"/>
    <x v="1"/>
  </r>
  <r>
    <x v="7"/>
    <x v="2"/>
    <x v="2"/>
    <n v="9"/>
    <d v="2023-08-15T00:00:00"/>
    <d v="2003-06-12T00:00:00"/>
    <n v="20.758904109589039"/>
    <n v="249.10684931506847"/>
    <x v="1"/>
  </r>
  <r>
    <x v="8"/>
    <x v="3"/>
    <x v="3"/>
    <n v="9"/>
    <d v="2023-08-15T00:00:00"/>
    <d v="2020-10-28T00:00:00"/>
    <n v="3.3671232876712329"/>
    <n v="40.405479452054792"/>
    <x v="1"/>
  </r>
  <r>
    <x v="9"/>
    <x v="0"/>
    <x v="0"/>
    <n v="8"/>
    <d v="2023-08-15T00:00:00"/>
    <d v="2023-02-20T00:00:00"/>
    <n v="1.0520547945205478"/>
    <n v="12.624657534246573"/>
    <x v="1"/>
  </r>
  <r>
    <x v="10"/>
    <x v="0"/>
    <x v="0"/>
    <n v="8"/>
    <d v="2023-08-15T00:00:00"/>
    <d v="2003-07-04T00:00:00"/>
    <n v="20.698630136986303"/>
    <n v="248.38356164383563"/>
    <x v="1"/>
  </r>
  <r>
    <x v="11"/>
    <x v="1"/>
    <x v="1"/>
    <n v="9"/>
    <d v="2023-08-15T00:00:00"/>
    <d v="2010-10-06T00:00:00"/>
    <n v="13.435616438356165"/>
    <n v="161.22739726027399"/>
    <x v="1"/>
  </r>
  <r>
    <x v="26"/>
    <x v="0"/>
    <x v="0"/>
    <n v="9"/>
    <d v="2023-08-15T00:00:00"/>
    <d v="2023-03-16T00:00:00"/>
    <n v="0.98630136986301364"/>
    <n v="11.835616438356164"/>
    <x v="0"/>
  </r>
  <r>
    <x v="12"/>
    <x v="3"/>
    <x v="3"/>
    <n v="8"/>
    <d v="2023-08-15T00:00:00"/>
    <d v="2013-01-15T00:00:00"/>
    <n v="11.156164383561643"/>
    <n v="133.87397260273971"/>
    <x v="1"/>
  </r>
  <r>
    <x v="13"/>
    <x v="2"/>
    <x v="4"/>
    <n v="8"/>
    <d v="2023-08-15T00:00:00"/>
    <d v="2007-01-10T00:00:00"/>
    <n v="17.175342465753424"/>
    <n v="206.10410958904109"/>
    <x v="1"/>
  </r>
  <r>
    <x v="14"/>
    <x v="1"/>
    <x v="1"/>
    <n v="8"/>
    <d v="2023-08-15T00:00:00"/>
    <d v="2015-05-21T00:00:00"/>
    <n v="8.8109589041095884"/>
    <n v="105.73150684931505"/>
    <x v="1"/>
  </r>
  <r>
    <x v="15"/>
    <x v="1"/>
    <x v="1"/>
    <n v="8"/>
    <d v="2023-08-15T00:00:00"/>
    <d v="2023-03-04T00:00:00"/>
    <n v="1.0191780821917809"/>
    <n v="12.230136986301371"/>
    <x v="1"/>
  </r>
  <r>
    <x v="16"/>
    <x v="3"/>
    <x v="3"/>
    <n v="8"/>
    <d v="2023-08-15T00:00:00"/>
    <d v="2020-11-17T00:00:00"/>
    <n v="3.3123287671232875"/>
    <n v="39.747945205479454"/>
    <x v="1"/>
  </r>
  <r>
    <x v="17"/>
    <x v="2"/>
    <x v="4"/>
    <n v="8"/>
    <d v="2023-08-15T00:00:00"/>
    <d v="2001-10-01T00:00:00"/>
    <n v="22.454794520547946"/>
    <n v="269.45753424657534"/>
    <x v="1"/>
  </r>
  <r>
    <x v="18"/>
    <x v="0"/>
    <x v="0"/>
    <n v="8"/>
    <d v="2023-08-15T00:00:00"/>
    <d v="2022-10-07T00:00:00"/>
    <n v="1.4246575342465753"/>
    <n v="17.095890410958901"/>
    <x v="1"/>
  </r>
  <r>
    <x v="19"/>
    <x v="1"/>
    <x v="1"/>
    <n v="8"/>
    <d v="2023-08-15T00:00:00"/>
    <d v="2008-02-12T00:00:00"/>
    <n v="16.084931506849315"/>
    <n v="193.01917808219179"/>
    <x v="1"/>
  </r>
  <r>
    <x v="20"/>
    <x v="2"/>
    <x v="2"/>
    <n v="10"/>
    <d v="2023-08-15T00:00:00"/>
    <d v="2019-01-30T00:00:00"/>
    <n v="5.1123287671232873"/>
    <n v="61.347945205479448"/>
    <x v="1"/>
  </r>
  <r>
    <x v="21"/>
    <x v="3"/>
    <x v="3"/>
    <n v="9"/>
    <d v="2023-08-15T00:00:00"/>
    <d v="2023-02-08T00:00:00"/>
    <n v="1.0849315068493151"/>
    <n v="13.019178082191781"/>
    <x v="1"/>
  </r>
  <r>
    <x v="22"/>
    <x v="1"/>
    <x v="1"/>
    <n v="9"/>
    <d v="2023-08-15T00:00:00"/>
    <d v="2005-08-17T00:00:00"/>
    <n v="18.575342465753426"/>
    <n v="222.90410958904113"/>
    <x v="1"/>
  </r>
  <r>
    <x v="23"/>
    <x v="1"/>
    <x v="1"/>
    <n v="8"/>
    <d v="2023-08-15T00:00:00"/>
    <d v="2021-08-12T00:00:00"/>
    <n v="2.5780821917808221"/>
    <n v="30.936986301369863"/>
    <x v="1"/>
  </r>
  <r>
    <x v="24"/>
    <x v="2"/>
    <x v="2"/>
    <n v="8"/>
    <d v="2023-08-15T00:00:00"/>
    <d v="2023-02-04T00:00:00"/>
    <n v="1.095890410958904"/>
    <n v="13.150684931506849"/>
    <x v="1"/>
  </r>
  <r>
    <x v="25"/>
    <x v="3"/>
    <x v="3"/>
    <n v="10"/>
    <d v="2023-08-15T00:00:00"/>
    <d v="2012-07-04T00:00:00"/>
    <n v="11.69041095890411"/>
    <n v="140.28493150684932"/>
    <x v="1"/>
  </r>
  <r>
    <x v="0"/>
    <x v="0"/>
    <x v="0"/>
    <n v="7"/>
    <d v="2023-08-16T00:00:00"/>
    <d v="2023-04-16T00:00:00"/>
    <n v="0.90136986301369859"/>
    <n v="10.816438356164383"/>
    <x v="0"/>
  </r>
  <r>
    <x v="1"/>
    <x v="1"/>
    <x v="1"/>
    <n v="7"/>
    <d v="2023-08-16T00:00:00"/>
    <d v="2023-02-22T00:00:00"/>
    <n v="1.0465753424657533"/>
    <n v="12.55890410958904"/>
    <x v="1"/>
  </r>
  <r>
    <x v="2"/>
    <x v="2"/>
    <x v="2"/>
    <n v="10"/>
    <d v="2023-08-16T00:00:00"/>
    <d v="2021-08-11T00:00:00"/>
    <n v="2.580821917808219"/>
    <n v="30.969863013698628"/>
    <x v="1"/>
  </r>
  <r>
    <x v="3"/>
    <x v="3"/>
    <x v="3"/>
    <n v="8"/>
    <d v="2023-08-16T00:00:00"/>
    <d v="2014-11-21T00:00:00"/>
    <n v="9.3068493150684937"/>
    <n v="111.68219178082192"/>
    <x v="1"/>
  </r>
  <r>
    <x v="4"/>
    <x v="2"/>
    <x v="4"/>
    <n v="10"/>
    <d v="2023-08-16T00:00:00"/>
    <d v="2008-10-11T00:00:00"/>
    <n v="15.421917808219177"/>
    <n v="185.06301369863013"/>
    <x v="1"/>
  </r>
  <r>
    <x v="5"/>
    <x v="0"/>
    <x v="0"/>
    <n v="9"/>
    <d v="2023-08-16T00:00:00"/>
    <d v="2023-01-30T00:00:00"/>
    <n v="1.1095890410958904"/>
    <n v="13.315068493150685"/>
    <x v="1"/>
  </r>
  <r>
    <x v="6"/>
    <x v="1"/>
    <x v="1"/>
    <n v="8"/>
    <d v="2023-08-16T00:00:00"/>
    <d v="2015-06-06T00:00:00"/>
    <n v="8.7671232876712324"/>
    <n v="105.20547945205479"/>
    <x v="1"/>
  </r>
  <r>
    <x v="7"/>
    <x v="2"/>
    <x v="2"/>
    <n v="8"/>
    <d v="2023-08-16T00:00:00"/>
    <d v="2003-06-12T00:00:00"/>
    <n v="20.758904109589039"/>
    <n v="249.10684931506847"/>
    <x v="1"/>
  </r>
  <r>
    <x v="8"/>
    <x v="3"/>
    <x v="3"/>
    <n v="8"/>
    <d v="2023-08-16T00:00:00"/>
    <d v="2020-10-28T00:00:00"/>
    <n v="3.3671232876712329"/>
    <n v="40.405479452054792"/>
    <x v="1"/>
  </r>
  <r>
    <x v="9"/>
    <x v="0"/>
    <x v="0"/>
    <n v="10"/>
    <d v="2023-08-16T00:00:00"/>
    <d v="2023-02-20T00:00:00"/>
    <n v="1.0520547945205478"/>
    <n v="12.624657534246573"/>
    <x v="1"/>
  </r>
  <r>
    <x v="10"/>
    <x v="0"/>
    <x v="0"/>
    <n v="7"/>
    <d v="2023-08-16T00:00:00"/>
    <d v="2003-07-04T00:00:00"/>
    <n v="20.698630136986303"/>
    <n v="248.38356164383563"/>
    <x v="1"/>
  </r>
  <r>
    <x v="11"/>
    <x v="1"/>
    <x v="1"/>
    <n v="8"/>
    <d v="2023-08-16T00:00:00"/>
    <d v="2010-10-06T00:00:00"/>
    <n v="13.435616438356165"/>
    <n v="161.22739726027399"/>
    <x v="1"/>
  </r>
  <r>
    <x v="26"/>
    <x v="0"/>
    <x v="0"/>
    <n v="8"/>
    <d v="2023-08-16T00:00:00"/>
    <d v="2023-03-16T00:00:00"/>
    <n v="0.98630136986301364"/>
    <n v="11.835616438356164"/>
    <x v="0"/>
  </r>
  <r>
    <x v="12"/>
    <x v="3"/>
    <x v="3"/>
    <n v="7"/>
    <d v="2023-08-16T00:00:00"/>
    <d v="2013-01-15T00:00:00"/>
    <n v="11.156164383561643"/>
    <n v="133.87397260273971"/>
    <x v="1"/>
  </r>
  <r>
    <x v="13"/>
    <x v="2"/>
    <x v="4"/>
    <n v="7"/>
    <d v="2023-08-16T00:00:00"/>
    <d v="2007-01-10T00:00:00"/>
    <n v="17.175342465753424"/>
    <n v="206.10410958904109"/>
    <x v="1"/>
  </r>
  <r>
    <x v="14"/>
    <x v="1"/>
    <x v="1"/>
    <n v="9"/>
    <d v="2023-08-16T00:00:00"/>
    <d v="2015-05-21T00:00:00"/>
    <n v="8.8109589041095884"/>
    <n v="105.73150684931505"/>
    <x v="1"/>
  </r>
  <r>
    <x v="15"/>
    <x v="1"/>
    <x v="1"/>
    <n v="7"/>
    <d v="2023-08-16T00:00:00"/>
    <d v="2023-03-04T00:00:00"/>
    <n v="1.0191780821917809"/>
    <n v="12.230136986301371"/>
    <x v="1"/>
  </r>
  <r>
    <x v="16"/>
    <x v="3"/>
    <x v="3"/>
    <n v="7"/>
    <d v="2023-08-16T00:00:00"/>
    <d v="2020-11-17T00:00:00"/>
    <n v="3.3123287671232875"/>
    <n v="39.747945205479454"/>
    <x v="1"/>
  </r>
  <r>
    <x v="17"/>
    <x v="2"/>
    <x v="4"/>
    <n v="9"/>
    <d v="2023-08-16T00:00:00"/>
    <d v="2001-10-01T00:00:00"/>
    <n v="22.454794520547946"/>
    <n v="269.45753424657534"/>
    <x v="1"/>
  </r>
  <r>
    <x v="18"/>
    <x v="0"/>
    <x v="0"/>
    <n v="8"/>
    <d v="2023-08-16T00:00:00"/>
    <d v="2022-10-07T00:00:00"/>
    <n v="1.4246575342465753"/>
    <n v="17.095890410958901"/>
    <x v="1"/>
  </r>
  <r>
    <x v="19"/>
    <x v="1"/>
    <x v="1"/>
    <n v="10"/>
    <d v="2023-08-16T00:00:00"/>
    <d v="2008-02-12T00:00:00"/>
    <n v="16.084931506849315"/>
    <n v="193.01917808219179"/>
    <x v="1"/>
  </r>
  <r>
    <x v="20"/>
    <x v="2"/>
    <x v="2"/>
    <n v="8"/>
    <d v="2023-08-16T00:00:00"/>
    <d v="2019-01-30T00:00:00"/>
    <n v="5.1123287671232873"/>
    <n v="61.347945205479448"/>
    <x v="1"/>
  </r>
  <r>
    <x v="21"/>
    <x v="3"/>
    <x v="3"/>
    <n v="10"/>
    <d v="2023-08-16T00:00:00"/>
    <d v="2023-02-08T00:00:00"/>
    <n v="1.0849315068493151"/>
    <n v="13.019178082191781"/>
    <x v="1"/>
  </r>
  <r>
    <x v="22"/>
    <x v="1"/>
    <x v="1"/>
    <n v="8"/>
    <d v="2023-08-16T00:00:00"/>
    <d v="2005-08-17T00:00:00"/>
    <n v="18.575342465753426"/>
    <n v="222.90410958904113"/>
    <x v="1"/>
  </r>
  <r>
    <x v="23"/>
    <x v="1"/>
    <x v="1"/>
    <n v="8"/>
    <d v="2023-08-16T00:00:00"/>
    <d v="2021-08-12T00:00:00"/>
    <n v="2.5780821917808221"/>
    <n v="30.936986301369863"/>
    <x v="1"/>
  </r>
  <r>
    <x v="24"/>
    <x v="2"/>
    <x v="2"/>
    <n v="10"/>
    <d v="2023-08-16T00:00:00"/>
    <d v="2023-02-04T00:00:00"/>
    <n v="1.095890410958904"/>
    <n v="13.150684931506849"/>
    <x v="1"/>
  </r>
  <r>
    <x v="25"/>
    <x v="3"/>
    <x v="3"/>
    <n v="8"/>
    <d v="2023-08-16T00:00:00"/>
    <d v="2012-07-04T00:00:00"/>
    <n v="11.69041095890411"/>
    <n v="140.28493150684932"/>
    <x v="1"/>
  </r>
  <r>
    <x v="0"/>
    <x v="0"/>
    <x v="0"/>
    <n v="8"/>
    <d v="2023-08-17T00:00:00"/>
    <d v="2023-04-16T00:00:00"/>
    <n v="0.90136986301369859"/>
    <n v="10.816438356164383"/>
    <x v="0"/>
  </r>
  <r>
    <x v="1"/>
    <x v="1"/>
    <x v="1"/>
    <n v="10"/>
    <d v="2023-08-17T00:00:00"/>
    <d v="2023-02-22T00:00:00"/>
    <n v="1.0465753424657533"/>
    <n v="12.55890410958904"/>
    <x v="1"/>
  </r>
  <r>
    <x v="2"/>
    <x v="2"/>
    <x v="2"/>
    <n v="10"/>
    <d v="2023-08-17T00:00:00"/>
    <d v="2021-08-11T00:00:00"/>
    <n v="2.580821917808219"/>
    <n v="30.969863013698628"/>
    <x v="1"/>
  </r>
  <r>
    <x v="3"/>
    <x v="3"/>
    <x v="3"/>
    <n v="8"/>
    <d v="2023-08-17T00:00:00"/>
    <d v="2014-11-21T00:00:00"/>
    <n v="9.3068493150684937"/>
    <n v="111.68219178082192"/>
    <x v="1"/>
  </r>
  <r>
    <x v="4"/>
    <x v="2"/>
    <x v="4"/>
    <n v="8"/>
    <d v="2023-08-17T00:00:00"/>
    <d v="2008-10-11T00:00:00"/>
    <n v="15.421917808219177"/>
    <n v="185.06301369863013"/>
    <x v="1"/>
  </r>
  <r>
    <x v="5"/>
    <x v="0"/>
    <x v="0"/>
    <n v="10"/>
    <d v="2023-08-17T00:00:00"/>
    <d v="2023-01-30T00:00:00"/>
    <n v="1.1095890410958904"/>
    <n v="13.315068493150685"/>
    <x v="1"/>
  </r>
  <r>
    <x v="6"/>
    <x v="1"/>
    <x v="1"/>
    <n v="9"/>
    <d v="2023-08-17T00:00:00"/>
    <d v="2015-06-06T00:00:00"/>
    <n v="8.7671232876712324"/>
    <n v="105.20547945205479"/>
    <x v="1"/>
  </r>
  <r>
    <x v="7"/>
    <x v="2"/>
    <x v="2"/>
    <n v="9"/>
    <d v="2023-08-17T00:00:00"/>
    <d v="2003-06-12T00:00:00"/>
    <n v="20.758904109589039"/>
    <n v="249.10684931506847"/>
    <x v="1"/>
  </r>
  <r>
    <x v="8"/>
    <x v="3"/>
    <x v="3"/>
    <n v="9"/>
    <d v="2023-08-17T00:00:00"/>
    <d v="2020-10-28T00:00:00"/>
    <n v="3.3671232876712329"/>
    <n v="40.405479452054792"/>
    <x v="1"/>
  </r>
  <r>
    <x v="9"/>
    <x v="0"/>
    <x v="0"/>
    <n v="9"/>
    <d v="2023-08-17T00:00:00"/>
    <d v="2023-02-20T00:00:00"/>
    <n v="1.0520547945205478"/>
    <n v="12.624657534246573"/>
    <x v="1"/>
  </r>
  <r>
    <x v="10"/>
    <x v="0"/>
    <x v="0"/>
    <n v="10"/>
    <d v="2023-08-17T00:00:00"/>
    <d v="2003-07-04T00:00:00"/>
    <n v="20.698630136986303"/>
    <n v="248.38356164383563"/>
    <x v="1"/>
  </r>
  <r>
    <x v="11"/>
    <x v="1"/>
    <x v="1"/>
    <n v="10"/>
    <d v="2023-08-17T00:00:00"/>
    <d v="2010-10-06T00:00:00"/>
    <n v="13.435616438356165"/>
    <n v="161.22739726027399"/>
    <x v="1"/>
  </r>
  <r>
    <x v="26"/>
    <x v="0"/>
    <x v="0"/>
    <n v="10"/>
    <d v="2023-08-17T00:00:00"/>
    <d v="2023-03-16T00:00:00"/>
    <n v="0.98630136986301364"/>
    <n v="11.835616438356164"/>
    <x v="0"/>
  </r>
  <r>
    <x v="12"/>
    <x v="3"/>
    <x v="3"/>
    <n v="9"/>
    <d v="2023-08-17T00:00:00"/>
    <d v="2013-01-15T00:00:00"/>
    <n v="11.156164383561643"/>
    <n v="133.87397260273971"/>
    <x v="1"/>
  </r>
  <r>
    <x v="13"/>
    <x v="2"/>
    <x v="4"/>
    <n v="8"/>
    <d v="2023-08-17T00:00:00"/>
    <d v="2007-01-10T00:00:00"/>
    <n v="17.175342465753424"/>
    <n v="206.10410958904109"/>
    <x v="1"/>
  </r>
  <r>
    <x v="14"/>
    <x v="1"/>
    <x v="1"/>
    <n v="9"/>
    <d v="2023-08-17T00:00:00"/>
    <d v="2015-05-21T00:00:00"/>
    <n v="8.8109589041095884"/>
    <n v="105.73150684931505"/>
    <x v="1"/>
  </r>
  <r>
    <x v="15"/>
    <x v="1"/>
    <x v="1"/>
    <n v="8"/>
    <d v="2023-08-17T00:00:00"/>
    <d v="2023-03-04T00:00:00"/>
    <n v="1.0191780821917809"/>
    <n v="12.230136986301371"/>
    <x v="1"/>
  </r>
  <r>
    <x v="16"/>
    <x v="3"/>
    <x v="3"/>
    <n v="10"/>
    <d v="2023-08-17T00:00:00"/>
    <d v="2020-11-17T00:00:00"/>
    <n v="3.3123287671232875"/>
    <n v="39.747945205479454"/>
    <x v="1"/>
  </r>
  <r>
    <x v="17"/>
    <x v="2"/>
    <x v="4"/>
    <n v="8"/>
    <d v="2023-08-17T00:00:00"/>
    <d v="2001-10-01T00:00:00"/>
    <n v="22.454794520547946"/>
    <n v="269.45753424657534"/>
    <x v="1"/>
  </r>
  <r>
    <x v="18"/>
    <x v="0"/>
    <x v="0"/>
    <n v="10"/>
    <d v="2023-08-17T00:00:00"/>
    <d v="2022-10-07T00:00:00"/>
    <n v="1.4246575342465753"/>
    <n v="17.095890410958901"/>
    <x v="1"/>
  </r>
  <r>
    <x v="19"/>
    <x v="1"/>
    <x v="1"/>
    <n v="8"/>
    <d v="2023-08-17T00:00:00"/>
    <d v="2008-02-12T00:00:00"/>
    <n v="16.084931506849315"/>
    <n v="193.01917808219179"/>
    <x v="1"/>
  </r>
  <r>
    <x v="20"/>
    <x v="2"/>
    <x v="2"/>
    <n v="8"/>
    <d v="2023-08-17T00:00:00"/>
    <d v="2019-01-30T00:00:00"/>
    <n v="5.1123287671232873"/>
    <n v="61.347945205479448"/>
    <x v="1"/>
  </r>
  <r>
    <x v="21"/>
    <x v="3"/>
    <x v="3"/>
    <n v="10"/>
    <d v="2023-08-17T00:00:00"/>
    <d v="2023-02-08T00:00:00"/>
    <n v="1.0849315068493151"/>
    <n v="13.019178082191781"/>
    <x v="1"/>
  </r>
  <r>
    <x v="22"/>
    <x v="1"/>
    <x v="1"/>
    <n v="10"/>
    <d v="2023-08-17T00:00:00"/>
    <d v="2005-08-17T00:00:00"/>
    <n v="18.575342465753426"/>
    <n v="222.90410958904113"/>
    <x v="1"/>
  </r>
  <r>
    <x v="23"/>
    <x v="1"/>
    <x v="1"/>
    <n v="10"/>
    <d v="2023-08-17T00:00:00"/>
    <d v="2021-08-12T00:00:00"/>
    <n v="2.5780821917808221"/>
    <n v="30.936986301369863"/>
    <x v="1"/>
  </r>
  <r>
    <x v="24"/>
    <x v="2"/>
    <x v="2"/>
    <n v="8"/>
    <d v="2023-08-17T00:00:00"/>
    <d v="2023-02-04T00:00:00"/>
    <n v="1.095890410958904"/>
    <n v="13.150684931506849"/>
    <x v="1"/>
  </r>
  <r>
    <x v="25"/>
    <x v="3"/>
    <x v="3"/>
    <n v="9"/>
    <d v="2023-08-17T00:00:00"/>
    <d v="2012-07-04T00:00:00"/>
    <n v="11.69041095890411"/>
    <n v="140.28493150684932"/>
    <x v="1"/>
  </r>
  <r>
    <x v="0"/>
    <x v="0"/>
    <x v="0"/>
    <n v="9"/>
    <d v="2023-08-18T00:00:00"/>
    <d v="2023-04-16T00:00:00"/>
    <n v="0.90136986301369859"/>
    <n v="10.816438356164383"/>
    <x v="0"/>
  </r>
  <r>
    <x v="1"/>
    <x v="1"/>
    <x v="1"/>
    <n v="10"/>
    <d v="2023-08-18T00:00:00"/>
    <d v="2023-02-22T00:00:00"/>
    <n v="1.0465753424657533"/>
    <n v="12.55890410958904"/>
    <x v="1"/>
  </r>
  <r>
    <x v="2"/>
    <x v="2"/>
    <x v="2"/>
    <n v="9"/>
    <d v="2023-08-18T00:00:00"/>
    <d v="2021-08-11T00:00:00"/>
    <n v="2.580821917808219"/>
    <n v="30.969863013698628"/>
    <x v="1"/>
  </r>
  <r>
    <x v="3"/>
    <x v="3"/>
    <x v="3"/>
    <n v="9"/>
    <d v="2023-08-18T00:00:00"/>
    <d v="2014-11-21T00:00:00"/>
    <n v="9.3068493150684937"/>
    <n v="111.68219178082192"/>
    <x v="1"/>
  </r>
  <r>
    <x v="4"/>
    <x v="2"/>
    <x v="4"/>
    <n v="9"/>
    <d v="2023-08-18T00:00:00"/>
    <d v="2008-10-11T00:00:00"/>
    <n v="15.421917808219177"/>
    <n v="185.06301369863013"/>
    <x v="1"/>
  </r>
  <r>
    <x v="5"/>
    <x v="0"/>
    <x v="0"/>
    <n v="10"/>
    <d v="2023-08-18T00:00:00"/>
    <d v="2023-01-30T00:00:00"/>
    <n v="1.1095890410958904"/>
    <n v="13.315068493150685"/>
    <x v="1"/>
  </r>
  <r>
    <x v="6"/>
    <x v="1"/>
    <x v="1"/>
    <n v="10"/>
    <d v="2023-08-18T00:00:00"/>
    <d v="2015-06-06T00:00:00"/>
    <n v="8.7671232876712324"/>
    <n v="105.20547945205479"/>
    <x v="1"/>
  </r>
  <r>
    <x v="7"/>
    <x v="2"/>
    <x v="2"/>
    <n v="10"/>
    <d v="2023-08-18T00:00:00"/>
    <d v="2003-06-12T00:00:00"/>
    <n v="20.758904109589039"/>
    <n v="249.10684931506847"/>
    <x v="1"/>
  </r>
  <r>
    <x v="8"/>
    <x v="3"/>
    <x v="3"/>
    <n v="8"/>
    <d v="2023-08-18T00:00:00"/>
    <d v="2020-10-28T00:00:00"/>
    <n v="3.3671232876712329"/>
    <n v="40.405479452054792"/>
    <x v="1"/>
  </r>
  <r>
    <x v="9"/>
    <x v="0"/>
    <x v="0"/>
    <n v="6"/>
    <d v="2023-08-18T00:00:00"/>
    <d v="2023-02-20T00:00:00"/>
    <n v="1.0520547945205478"/>
    <n v="12.624657534246573"/>
    <x v="1"/>
  </r>
  <r>
    <x v="10"/>
    <x v="0"/>
    <x v="0"/>
    <n v="9"/>
    <d v="2023-08-18T00:00:00"/>
    <d v="2003-07-04T00:00:00"/>
    <n v="20.698630136986303"/>
    <n v="248.38356164383563"/>
    <x v="1"/>
  </r>
  <r>
    <x v="11"/>
    <x v="1"/>
    <x v="1"/>
    <n v="9"/>
    <d v="2023-08-18T00:00:00"/>
    <d v="2010-10-06T00:00:00"/>
    <n v="13.435616438356165"/>
    <n v="161.22739726027399"/>
    <x v="1"/>
  </r>
  <r>
    <x v="26"/>
    <x v="0"/>
    <x v="0"/>
    <n v="10"/>
    <d v="2023-08-18T00:00:00"/>
    <d v="2023-03-16T00:00:00"/>
    <n v="0.98630136986301364"/>
    <n v="11.835616438356164"/>
    <x v="0"/>
  </r>
  <r>
    <x v="12"/>
    <x v="3"/>
    <x v="3"/>
    <n v="10"/>
    <d v="2023-08-18T00:00:00"/>
    <d v="2013-01-15T00:00:00"/>
    <n v="11.156164383561643"/>
    <n v="133.87397260273971"/>
    <x v="1"/>
  </r>
  <r>
    <x v="13"/>
    <x v="2"/>
    <x v="4"/>
    <n v="9"/>
    <d v="2023-08-18T00:00:00"/>
    <d v="2007-01-10T00:00:00"/>
    <n v="17.175342465753424"/>
    <n v="206.10410958904109"/>
    <x v="1"/>
  </r>
  <r>
    <x v="14"/>
    <x v="1"/>
    <x v="1"/>
    <n v="8"/>
    <d v="2023-08-18T00:00:00"/>
    <d v="2015-05-21T00:00:00"/>
    <n v="8.8109589041095884"/>
    <n v="105.73150684931505"/>
    <x v="1"/>
  </r>
  <r>
    <x v="15"/>
    <x v="1"/>
    <x v="1"/>
    <n v="8"/>
    <d v="2023-08-18T00:00:00"/>
    <d v="2023-03-04T00:00:00"/>
    <n v="1.0191780821917809"/>
    <n v="12.230136986301371"/>
    <x v="1"/>
  </r>
  <r>
    <x v="16"/>
    <x v="3"/>
    <x v="3"/>
    <n v="9"/>
    <d v="2023-08-18T00:00:00"/>
    <d v="2020-11-17T00:00:00"/>
    <n v="3.3123287671232875"/>
    <n v="39.747945205479454"/>
    <x v="1"/>
  </r>
  <r>
    <x v="17"/>
    <x v="2"/>
    <x v="4"/>
    <n v="8"/>
    <d v="2023-08-18T00:00:00"/>
    <d v="2001-10-01T00:00:00"/>
    <n v="22.454794520547946"/>
    <n v="269.45753424657534"/>
    <x v="1"/>
  </r>
  <r>
    <x v="18"/>
    <x v="0"/>
    <x v="0"/>
    <n v="9"/>
    <d v="2023-08-18T00:00:00"/>
    <d v="2022-10-07T00:00:00"/>
    <n v="1.4246575342465753"/>
    <n v="17.095890410958901"/>
    <x v="1"/>
  </r>
  <r>
    <x v="19"/>
    <x v="1"/>
    <x v="1"/>
    <n v="10"/>
    <d v="2023-08-18T00:00:00"/>
    <d v="2008-02-12T00:00:00"/>
    <n v="16.084931506849315"/>
    <n v="193.01917808219179"/>
    <x v="1"/>
  </r>
  <r>
    <x v="20"/>
    <x v="2"/>
    <x v="2"/>
    <n v="9"/>
    <d v="2023-08-18T00:00:00"/>
    <d v="2019-01-30T00:00:00"/>
    <n v="5.1123287671232873"/>
    <n v="61.347945205479448"/>
    <x v="1"/>
  </r>
  <r>
    <x v="21"/>
    <x v="3"/>
    <x v="3"/>
    <n v="8"/>
    <d v="2023-08-18T00:00:00"/>
    <d v="2023-02-08T00:00:00"/>
    <n v="1.0849315068493151"/>
    <n v="13.019178082191781"/>
    <x v="1"/>
  </r>
  <r>
    <x v="22"/>
    <x v="1"/>
    <x v="1"/>
    <n v="9"/>
    <d v="2023-08-18T00:00:00"/>
    <d v="2005-08-17T00:00:00"/>
    <n v="18.575342465753426"/>
    <n v="222.90410958904113"/>
    <x v="1"/>
  </r>
  <r>
    <x v="23"/>
    <x v="1"/>
    <x v="1"/>
    <n v="9"/>
    <d v="2023-08-18T00:00:00"/>
    <d v="2021-08-12T00:00:00"/>
    <n v="2.5780821917808221"/>
    <n v="30.936986301369863"/>
    <x v="1"/>
  </r>
  <r>
    <x v="24"/>
    <x v="2"/>
    <x v="2"/>
    <n v="8"/>
    <d v="2023-08-18T00:00:00"/>
    <d v="2023-02-04T00:00:00"/>
    <n v="1.095890410958904"/>
    <n v="13.150684931506849"/>
    <x v="1"/>
  </r>
  <r>
    <x v="25"/>
    <x v="3"/>
    <x v="3"/>
    <n v="10"/>
    <d v="2023-08-18T00:00:00"/>
    <d v="2012-07-04T00:00:00"/>
    <n v="11.69041095890411"/>
    <n v="140.28493150684932"/>
    <x v="1"/>
  </r>
  <r>
    <x v="0"/>
    <x v="0"/>
    <x v="0"/>
    <n v="9"/>
    <d v="2023-08-19T00:00:00"/>
    <d v="2023-04-16T00:00:00"/>
    <n v="0.90136986301369859"/>
    <n v="10.816438356164383"/>
    <x v="0"/>
  </r>
  <r>
    <x v="1"/>
    <x v="1"/>
    <x v="1"/>
    <n v="8"/>
    <d v="2023-08-19T00:00:00"/>
    <d v="2023-02-22T00:00:00"/>
    <n v="1.0465753424657533"/>
    <n v="12.55890410958904"/>
    <x v="1"/>
  </r>
  <r>
    <x v="2"/>
    <x v="2"/>
    <x v="2"/>
    <n v="8"/>
    <d v="2023-08-19T00:00:00"/>
    <d v="2021-08-11T00:00:00"/>
    <n v="2.580821917808219"/>
    <n v="30.969863013698628"/>
    <x v="1"/>
  </r>
  <r>
    <x v="3"/>
    <x v="3"/>
    <x v="3"/>
    <n v="9"/>
    <d v="2023-08-19T00:00:00"/>
    <d v="2014-11-21T00:00:00"/>
    <n v="9.3068493150684937"/>
    <n v="111.68219178082192"/>
    <x v="1"/>
  </r>
  <r>
    <x v="4"/>
    <x v="2"/>
    <x v="4"/>
    <n v="10"/>
    <d v="2023-08-19T00:00:00"/>
    <d v="2008-10-11T00:00:00"/>
    <n v="15.421917808219177"/>
    <n v="185.06301369863013"/>
    <x v="1"/>
  </r>
  <r>
    <x v="5"/>
    <x v="0"/>
    <x v="0"/>
    <n v="10"/>
    <d v="2023-08-19T00:00:00"/>
    <d v="2023-01-30T00:00:00"/>
    <n v="1.1095890410958904"/>
    <n v="13.315068493150685"/>
    <x v="1"/>
  </r>
  <r>
    <x v="6"/>
    <x v="1"/>
    <x v="1"/>
    <n v="10"/>
    <d v="2023-08-19T00:00:00"/>
    <d v="2015-06-06T00:00:00"/>
    <n v="8.7671232876712324"/>
    <n v="105.20547945205479"/>
    <x v="1"/>
  </r>
  <r>
    <x v="7"/>
    <x v="2"/>
    <x v="2"/>
    <n v="10"/>
    <d v="2023-08-19T00:00:00"/>
    <d v="2003-06-12T00:00:00"/>
    <n v="20.758904109589039"/>
    <n v="249.10684931506847"/>
    <x v="1"/>
  </r>
  <r>
    <x v="8"/>
    <x v="3"/>
    <x v="3"/>
    <n v="10"/>
    <d v="2023-08-19T00:00:00"/>
    <d v="2020-10-28T00:00:00"/>
    <n v="3.3671232876712329"/>
    <n v="40.405479452054792"/>
    <x v="1"/>
  </r>
  <r>
    <x v="9"/>
    <x v="0"/>
    <x v="0"/>
    <n v="7"/>
    <d v="2023-08-19T00:00:00"/>
    <d v="2023-02-20T00:00:00"/>
    <n v="1.0520547945205478"/>
    <n v="12.624657534246573"/>
    <x v="1"/>
  </r>
  <r>
    <x v="10"/>
    <x v="0"/>
    <x v="0"/>
    <n v="10"/>
    <d v="2023-08-19T00:00:00"/>
    <d v="2003-07-04T00:00:00"/>
    <n v="20.698630136986303"/>
    <n v="248.38356164383563"/>
    <x v="1"/>
  </r>
  <r>
    <x v="11"/>
    <x v="1"/>
    <x v="1"/>
    <n v="8"/>
    <d v="2023-08-19T00:00:00"/>
    <d v="2010-10-06T00:00:00"/>
    <n v="13.435616438356165"/>
    <n v="161.22739726027399"/>
    <x v="1"/>
  </r>
  <r>
    <x v="26"/>
    <x v="0"/>
    <x v="0"/>
    <n v="8"/>
    <d v="2023-08-19T00:00:00"/>
    <d v="2023-03-16T00:00:00"/>
    <n v="0.98630136986301364"/>
    <n v="11.835616438356164"/>
    <x v="0"/>
  </r>
  <r>
    <x v="12"/>
    <x v="3"/>
    <x v="3"/>
    <n v="8"/>
    <d v="2023-08-19T00:00:00"/>
    <d v="2013-01-15T00:00:00"/>
    <n v="11.156164383561643"/>
    <n v="133.87397260273971"/>
    <x v="1"/>
  </r>
  <r>
    <x v="13"/>
    <x v="2"/>
    <x v="4"/>
    <n v="10"/>
    <d v="2023-08-19T00:00:00"/>
    <d v="2007-01-10T00:00:00"/>
    <n v="17.175342465753424"/>
    <n v="206.10410958904109"/>
    <x v="1"/>
  </r>
  <r>
    <x v="14"/>
    <x v="1"/>
    <x v="1"/>
    <n v="10"/>
    <d v="2023-08-19T00:00:00"/>
    <d v="2015-05-21T00:00:00"/>
    <n v="8.8109589041095884"/>
    <n v="105.73150684931505"/>
    <x v="1"/>
  </r>
  <r>
    <x v="15"/>
    <x v="1"/>
    <x v="1"/>
    <n v="8"/>
    <d v="2023-08-19T00:00:00"/>
    <d v="2023-03-04T00:00:00"/>
    <n v="1.0191780821917809"/>
    <n v="12.230136986301371"/>
    <x v="1"/>
  </r>
  <r>
    <x v="16"/>
    <x v="3"/>
    <x v="3"/>
    <n v="10"/>
    <d v="2023-08-19T00:00:00"/>
    <d v="2020-11-17T00:00:00"/>
    <n v="3.3123287671232875"/>
    <n v="39.747945205479454"/>
    <x v="1"/>
  </r>
  <r>
    <x v="17"/>
    <x v="2"/>
    <x v="4"/>
    <n v="10"/>
    <d v="2023-08-19T00:00:00"/>
    <d v="2001-10-01T00:00:00"/>
    <n v="22.454794520547946"/>
    <n v="269.45753424657534"/>
    <x v="1"/>
  </r>
  <r>
    <x v="18"/>
    <x v="0"/>
    <x v="0"/>
    <n v="9"/>
    <d v="2023-08-19T00:00:00"/>
    <d v="2022-10-07T00:00:00"/>
    <n v="1.4246575342465753"/>
    <n v="17.095890410958901"/>
    <x v="1"/>
  </r>
  <r>
    <x v="19"/>
    <x v="1"/>
    <x v="1"/>
    <n v="9"/>
    <d v="2023-08-19T00:00:00"/>
    <d v="2008-02-12T00:00:00"/>
    <n v="16.084931506849315"/>
    <n v="193.01917808219179"/>
    <x v="1"/>
  </r>
  <r>
    <x v="20"/>
    <x v="2"/>
    <x v="2"/>
    <n v="10"/>
    <d v="2023-08-19T00:00:00"/>
    <d v="2019-01-30T00:00:00"/>
    <n v="5.1123287671232873"/>
    <n v="61.347945205479448"/>
    <x v="1"/>
  </r>
  <r>
    <x v="21"/>
    <x v="3"/>
    <x v="3"/>
    <n v="10"/>
    <d v="2023-08-19T00:00:00"/>
    <d v="2023-02-08T00:00:00"/>
    <n v="1.0849315068493151"/>
    <n v="13.019178082191781"/>
    <x v="1"/>
  </r>
  <r>
    <x v="22"/>
    <x v="1"/>
    <x v="1"/>
    <n v="9"/>
    <d v="2023-08-19T00:00:00"/>
    <d v="2005-08-17T00:00:00"/>
    <n v="18.575342465753426"/>
    <n v="222.90410958904113"/>
    <x v="1"/>
  </r>
  <r>
    <x v="23"/>
    <x v="1"/>
    <x v="1"/>
    <n v="9"/>
    <d v="2023-08-19T00:00:00"/>
    <d v="2021-08-12T00:00:00"/>
    <n v="2.5780821917808221"/>
    <n v="30.936986301369863"/>
    <x v="1"/>
  </r>
  <r>
    <x v="24"/>
    <x v="2"/>
    <x v="2"/>
    <n v="9"/>
    <d v="2023-08-19T00:00:00"/>
    <d v="2023-02-04T00:00:00"/>
    <n v="1.095890410958904"/>
    <n v="13.150684931506849"/>
    <x v="1"/>
  </r>
  <r>
    <x v="25"/>
    <x v="3"/>
    <x v="3"/>
    <n v="8"/>
    <d v="2023-08-19T00:00:00"/>
    <d v="2012-07-04T00:00:00"/>
    <n v="11.69041095890411"/>
    <n v="140.28493150684932"/>
    <x v="1"/>
  </r>
  <r>
    <x v="0"/>
    <x v="0"/>
    <x v="0"/>
    <n v="10"/>
    <d v="2023-08-20T00:00:00"/>
    <d v="2023-04-16T00:00:00"/>
    <n v="0.90136986301369859"/>
    <n v="10.816438356164383"/>
    <x v="0"/>
  </r>
  <r>
    <x v="1"/>
    <x v="1"/>
    <x v="1"/>
    <n v="9"/>
    <d v="2023-08-20T00:00:00"/>
    <d v="2023-02-22T00:00:00"/>
    <n v="1.0465753424657533"/>
    <n v="12.55890410958904"/>
    <x v="1"/>
  </r>
  <r>
    <x v="2"/>
    <x v="2"/>
    <x v="2"/>
    <n v="9"/>
    <d v="2023-08-20T00:00:00"/>
    <d v="2021-08-11T00:00:00"/>
    <n v="2.580821917808219"/>
    <n v="30.969863013698628"/>
    <x v="1"/>
  </r>
  <r>
    <x v="3"/>
    <x v="3"/>
    <x v="3"/>
    <n v="10"/>
    <d v="2023-08-20T00:00:00"/>
    <d v="2014-11-21T00:00:00"/>
    <n v="9.3068493150684937"/>
    <n v="111.68219178082192"/>
    <x v="1"/>
  </r>
  <r>
    <x v="4"/>
    <x v="2"/>
    <x v="4"/>
    <n v="10"/>
    <d v="2023-08-20T00:00:00"/>
    <d v="2008-10-11T00:00:00"/>
    <n v="15.421917808219177"/>
    <n v="185.06301369863013"/>
    <x v="1"/>
  </r>
  <r>
    <x v="5"/>
    <x v="0"/>
    <x v="0"/>
    <n v="10"/>
    <d v="2023-08-20T00:00:00"/>
    <d v="2023-01-30T00:00:00"/>
    <n v="1.1095890410958904"/>
    <n v="13.315068493150685"/>
    <x v="1"/>
  </r>
  <r>
    <x v="6"/>
    <x v="1"/>
    <x v="1"/>
    <n v="10"/>
    <d v="2023-08-20T00:00:00"/>
    <d v="2015-06-06T00:00:00"/>
    <n v="8.7671232876712324"/>
    <n v="105.20547945205479"/>
    <x v="1"/>
  </r>
  <r>
    <x v="7"/>
    <x v="2"/>
    <x v="2"/>
    <n v="9"/>
    <d v="2023-08-20T00:00:00"/>
    <d v="2003-06-12T00:00:00"/>
    <n v="20.758904109589039"/>
    <n v="249.10684931506847"/>
    <x v="1"/>
  </r>
  <r>
    <x v="8"/>
    <x v="3"/>
    <x v="3"/>
    <n v="10"/>
    <d v="2023-08-20T00:00:00"/>
    <d v="2020-10-28T00:00:00"/>
    <n v="3.3671232876712329"/>
    <n v="40.405479452054792"/>
    <x v="1"/>
  </r>
  <r>
    <x v="9"/>
    <x v="0"/>
    <x v="0"/>
    <n v="2"/>
    <d v="2023-08-20T00:00:00"/>
    <d v="2023-02-20T00:00:00"/>
    <n v="1.0520547945205478"/>
    <n v="12.624657534246573"/>
    <x v="1"/>
  </r>
  <r>
    <x v="10"/>
    <x v="0"/>
    <x v="0"/>
    <n v="9"/>
    <d v="2023-08-20T00:00:00"/>
    <d v="2003-07-04T00:00:00"/>
    <n v="20.698630136986303"/>
    <n v="248.38356164383563"/>
    <x v="1"/>
  </r>
  <r>
    <x v="11"/>
    <x v="1"/>
    <x v="1"/>
    <n v="10"/>
    <d v="2023-08-20T00:00:00"/>
    <d v="2010-10-06T00:00:00"/>
    <n v="13.435616438356165"/>
    <n v="161.22739726027399"/>
    <x v="1"/>
  </r>
  <r>
    <x v="26"/>
    <x v="0"/>
    <x v="0"/>
    <n v="7"/>
    <d v="2023-08-20T00:00:00"/>
    <d v="2023-03-16T00:00:00"/>
    <n v="0.98630136986301364"/>
    <n v="11.835616438356164"/>
    <x v="0"/>
  </r>
  <r>
    <x v="12"/>
    <x v="3"/>
    <x v="3"/>
    <n v="9"/>
    <d v="2023-08-20T00:00:00"/>
    <d v="2013-01-15T00:00:00"/>
    <n v="11.156164383561643"/>
    <n v="133.87397260273971"/>
    <x v="1"/>
  </r>
  <r>
    <x v="13"/>
    <x v="2"/>
    <x v="4"/>
    <n v="10"/>
    <d v="2023-08-20T00:00:00"/>
    <d v="2007-01-10T00:00:00"/>
    <n v="17.175342465753424"/>
    <n v="206.10410958904109"/>
    <x v="1"/>
  </r>
  <r>
    <x v="14"/>
    <x v="1"/>
    <x v="1"/>
    <n v="9"/>
    <d v="2023-08-20T00:00:00"/>
    <d v="2015-05-21T00:00:00"/>
    <n v="8.8109589041095884"/>
    <n v="105.73150684931505"/>
    <x v="1"/>
  </r>
  <r>
    <x v="15"/>
    <x v="1"/>
    <x v="1"/>
    <n v="9"/>
    <d v="2023-08-20T00:00:00"/>
    <d v="2023-03-04T00:00:00"/>
    <n v="1.0191780821917809"/>
    <n v="12.230136986301371"/>
    <x v="1"/>
  </r>
  <r>
    <x v="16"/>
    <x v="3"/>
    <x v="3"/>
    <n v="10"/>
    <d v="2023-08-20T00:00:00"/>
    <d v="2020-11-17T00:00:00"/>
    <n v="3.3123287671232875"/>
    <n v="39.747945205479454"/>
    <x v="1"/>
  </r>
  <r>
    <x v="17"/>
    <x v="2"/>
    <x v="4"/>
    <n v="9"/>
    <d v="2023-08-20T00:00:00"/>
    <d v="2001-10-01T00:00:00"/>
    <n v="22.454794520547946"/>
    <n v="269.45753424657534"/>
    <x v="1"/>
  </r>
  <r>
    <x v="18"/>
    <x v="0"/>
    <x v="0"/>
    <n v="9"/>
    <d v="2023-08-20T00:00:00"/>
    <d v="2022-10-07T00:00:00"/>
    <n v="1.4246575342465753"/>
    <n v="17.095890410958901"/>
    <x v="1"/>
  </r>
  <r>
    <x v="19"/>
    <x v="1"/>
    <x v="1"/>
    <n v="9"/>
    <d v="2023-08-20T00:00:00"/>
    <d v="2008-02-12T00:00:00"/>
    <n v="16.084931506849315"/>
    <n v="193.01917808219179"/>
    <x v="1"/>
  </r>
  <r>
    <x v="20"/>
    <x v="2"/>
    <x v="2"/>
    <n v="9"/>
    <d v="2023-08-20T00:00:00"/>
    <d v="2019-01-30T00:00:00"/>
    <n v="5.1123287671232873"/>
    <n v="61.347945205479448"/>
    <x v="1"/>
  </r>
  <r>
    <x v="21"/>
    <x v="3"/>
    <x v="3"/>
    <n v="10"/>
    <d v="2023-08-20T00:00:00"/>
    <d v="2023-02-08T00:00:00"/>
    <n v="1.0849315068493151"/>
    <n v="13.019178082191781"/>
    <x v="1"/>
  </r>
  <r>
    <x v="22"/>
    <x v="1"/>
    <x v="1"/>
    <n v="9"/>
    <d v="2023-08-20T00:00:00"/>
    <d v="2005-08-17T00:00:00"/>
    <n v="18.575342465753426"/>
    <n v="222.90410958904113"/>
    <x v="1"/>
  </r>
  <r>
    <x v="23"/>
    <x v="1"/>
    <x v="1"/>
    <n v="9"/>
    <d v="2023-08-20T00:00:00"/>
    <d v="2021-08-12T00:00:00"/>
    <n v="2.5780821917808221"/>
    <n v="30.936986301369863"/>
    <x v="1"/>
  </r>
  <r>
    <x v="24"/>
    <x v="2"/>
    <x v="2"/>
    <n v="10"/>
    <d v="2023-08-20T00:00:00"/>
    <d v="2023-02-04T00:00:00"/>
    <n v="1.095890410958904"/>
    <n v="13.150684931506849"/>
    <x v="1"/>
  </r>
  <r>
    <x v="25"/>
    <x v="3"/>
    <x v="3"/>
    <n v="10"/>
    <d v="2023-08-20T00:00:00"/>
    <d v="2012-07-04T00:00:00"/>
    <n v="11.69041095890411"/>
    <n v="140.28493150684932"/>
    <x v="1"/>
  </r>
  <r>
    <x v="0"/>
    <x v="0"/>
    <x v="0"/>
    <n v="10"/>
    <d v="2023-08-21T00:00:00"/>
    <d v="2023-04-16T00:00:00"/>
    <n v="0.90136986301369859"/>
    <n v="10.816438356164383"/>
    <x v="0"/>
  </r>
  <r>
    <x v="1"/>
    <x v="1"/>
    <x v="1"/>
    <n v="9"/>
    <d v="2023-08-21T00:00:00"/>
    <d v="2023-02-22T00:00:00"/>
    <n v="1.0465753424657533"/>
    <n v="12.55890410958904"/>
    <x v="1"/>
  </r>
  <r>
    <x v="2"/>
    <x v="2"/>
    <x v="2"/>
    <n v="8"/>
    <d v="2023-08-21T00:00:00"/>
    <d v="2021-08-11T00:00:00"/>
    <n v="2.580821917808219"/>
    <n v="30.969863013698628"/>
    <x v="1"/>
  </r>
  <r>
    <x v="3"/>
    <x v="3"/>
    <x v="3"/>
    <n v="8"/>
    <d v="2023-08-21T00:00:00"/>
    <d v="2014-11-21T00:00:00"/>
    <n v="9.3068493150684937"/>
    <n v="111.68219178082192"/>
    <x v="1"/>
  </r>
  <r>
    <x v="4"/>
    <x v="2"/>
    <x v="4"/>
    <n v="8"/>
    <d v="2023-08-21T00:00:00"/>
    <d v="2008-10-11T00:00:00"/>
    <n v="15.421917808219177"/>
    <n v="185.06301369863013"/>
    <x v="1"/>
  </r>
  <r>
    <x v="5"/>
    <x v="0"/>
    <x v="0"/>
    <n v="9"/>
    <d v="2023-08-21T00:00:00"/>
    <d v="2023-01-30T00:00:00"/>
    <n v="1.1095890410958904"/>
    <n v="13.315068493150685"/>
    <x v="1"/>
  </r>
  <r>
    <x v="6"/>
    <x v="1"/>
    <x v="1"/>
    <n v="10"/>
    <d v="2023-08-21T00:00:00"/>
    <d v="2015-06-06T00:00:00"/>
    <n v="8.7671232876712324"/>
    <n v="105.20547945205479"/>
    <x v="1"/>
  </r>
  <r>
    <x v="7"/>
    <x v="2"/>
    <x v="2"/>
    <n v="9"/>
    <d v="2023-08-21T00:00:00"/>
    <d v="2003-06-12T00:00:00"/>
    <n v="20.758904109589039"/>
    <n v="249.10684931506847"/>
    <x v="1"/>
  </r>
  <r>
    <x v="8"/>
    <x v="3"/>
    <x v="3"/>
    <n v="8"/>
    <d v="2023-08-21T00:00:00"/>
    <d v="2020-10-28T00:00:00"/>
    <n v="3.3671232876712329"/>
    <n v="40.405479452054792"/>
    <x v="1"/>
  </r>
  <r>
    <x v="9"/>
    <x v="0"/>
    <x v="0"/>
    <n v="2"/>
    <d v="2023-08-21T00:00:00"/>
    <d v="2023-02-20T00:00:00"/>
    <n v="1.0520547945205478"/>
    <n v="12.624657534246573"/>
    <x v="1"/>
  </r>
  <r>
    <x v="10"/>
    <x v="0"/>
    <x v="0"/>
    <n v="8"/>
    <d v="2023-08-21T00:00:00"/>
    <d v="2003-07-04T00:00:00"/>
    <n v="20.698630136986303"/>
    <n v="248.38356164383563"/>
    <x v="1"/>
  </r>
  <r>
    <x v="11"/>
    <x v="1"/>
    <x v="1"/>
    <n v="9"/>
    <d v="2023-08-21T00:00:00"/>
    <d v="2010-10-06T00:00:00"/>
    <n v="13.435616438356165"/>
    <n v="161.22739726027399"/>
    <x v="1"/>
  </r>
  <r>
    <x v="26"/>
    <x v="0"/>
    <x v="0"/>
    <n v="8"/>
    <d v="2023-08-21T00:00:00"/>
    <d v="2023-03-16T00:00:00"/>
    <n v="0.98630136986301364"/>
    <n v="11.835616438356164"/>
    <x v="0"/>
  </r>
  <r>
    <x v="12"/>
    <x v="3"/>
    <x v="3"/>
    <n v="10"/>
    <d v="2023-08-21T00:00:00"/>
    <d v="2013-01-15T00:00:00"/>
    <n v="11.156164383561643"/>
    <n v="133.87397260273971"/>
    <x v="1"/>
  </r>
  <r>
    <x v="13"/>
    <x v="2"/>
    <x v="4"/>
    <n v="10"/>
    <d v="2023-08-21T00:00:00"/>
    <d v="2007-01-10T00:00:00"/>
    <n v="17.175342465753424"/>
    <n v="206.10410958904109"/>
    <x v="1"/>
  </r>
  <r>
    <x v="14"/>
    <x v="1"/>
    <x v="1"/>
    <n v="9"/>
    <d v="2023-08-21T00:00:00"/>
    <d v="2015-05-21T00:00:00"/>
    <n v="8.8109589041095884"/>
    <n v="105.73150684931505"/>
    <x v="1"/>
  </r>
  <r>
    <x v="15"/>
    <x v="1"/>
    <x v="1"/>
    <n v="9"/>
    <d v="2023-08-21T00:00:00"/>
    <d v="2023-03-04T00:00:00"/>
    <n v="1.0191780821917809"/>
    <n v="12.230136986301371"/>
    <x v="1"/>
  </r>
  <r>
    <x v="16"/>
    <x v="3"/>
    <x v="3"/>
    <n v="8"/>
    <d v="2023-08-21T00:00:00"/>
    <d v="2020-11-17T00:00:00"/>
    <n v="3.3123287671232875"/>
    <n v="39.747945205479454"/>
    <x v="1"/>
  </r>
  <r>
    <x v="17"/>
    <x v="2"/>
    <x v="4"/>
    <n v="8"/>
    <d v="2023-08-21T00:00:00"/>
    <d v="2001-10-01T00:00:00"/>
    <n v="22.454794520547946"/>
    <n v="269.45753424657534"/>
    <x v="1"/>
  </r>
  <r>
    <x v="18"/>
    <x v="0"/>
    <x v="0"/>
    <n v="10"/>
    <d v="2023-08-21T00:00:00"/>
    <d v="2022-10-07T00:00:00"/>
    <n v="1.4246575342465753"/>
    <n v="17.095890410958901"/>
    <x v="1"/>
  </r>
  <r>
    <x v="19"/>
    <x v="1"/>
    <x v="1"/>
    <n v="9"/>
    <d v="2023-08-21T00:00:00"/>
    <d v="2008-02-12T00:00:00"/>
    <n v="16.084931506849315"/>
    <n v="193.01917808219179"/>
    <x v="1"/>
  </r>
  <r>
    <x v="20"/>
    <x v="2"/>
    <x v="2"/>
    <n v="10"/>
    <d v="2023-08-21T00:00:00"/>
    <d v="2019-01-30T00:00:00"/>
    <n v="5.1123287671232873"/>
    <n v="61.347945205479448"/>
    <x v="1"/>
  </r>
  <r>
    <x v="21"/>
    <x v="3"/>
    <x v="3"/>
    <n v="10"/>
    <d v="2023-08-21T00:00:00"/>
    <d v="2023-02-08T00:00:00"/>
    <n v="1.0849315068493151"/>
    <n v="13.019178082191781"/>
    <x v="1"/>
  </r>
  <r>
    <x v="22"/>
    <x v="1"/>
    <x v="1"/>
    <n v="8"/>
    <d v="2023-08-21T00:00:00"/>
    <d v="2005-08-17T00:00:00"/>
    <n v="18.575342465753426"/>
    <n v="222.90410958904113"/>
    <x v="1"/>
  </r>
  <r>
    <x v="23"/>
    <x v="1"/>
    <x v="1"/>
    <n v="9"/>
    <d v="2023-08-21T00:00:00"/>
    <d v="2021-08-12T00:00:00"/>
    <n v="2.5780821917808221"/>
    <n v="30.936986301369863"/>
    <x v="1"/>
  </r>
  <r>
    <x v="24"/>
    <x v="2"/>
    <x v="2"/>
    <n v="10"/>
    <d v="2023-08-21T00:00:00"/>
    <d v="2023-02-04T00:00:00"/>
    <n v="1.095890410958904"/>
    <n v="13.150684931506849"/>
    <x v="1"/>
  </r>
  <r>
    <x v="25"/>
    <x v="3"/>
    <x v="3"/>
    <n v="8"/>
    <d v="2023-08-21T00:00:00"/>
    <d v="2012-07-04T00:00:00"/>
    <n v="11.69041095890411"/>
    <n v="140.28493150684932"/>
    <x v="1"/>
  </r>
  <r>
    <x v="0"/>
    <x v="0"/>
    <x v="0"/>
    <n v="10"/>
    <d v="2023-08-22T00:00:00"/>
    <d v="2023-04-16T00:00:00"/>
    <n v="0.90136986301369859"/>
    <n v="10.816438356164383"/>
    <x v="0"/>
  </r>
  <r>
    <x v="1"/>
    <x v="1"/>
    <x v="1"/>
    <n v="9"/>
    <d v="2023-08-22T00:00:00"/>
    <d v="2023-02-22T00:00:00"/>
    <n v="1.0465753424657533"/>
    <n v="12.55890410958904"/>
    <x v="1"/>
  </r>
  <r>
    <x v="2"/>
    <x v="2"/>
    <x v="2"/>
    <n v="9"/>
    <d v="2023-08-22T00:00:00"/>
    <d v="2021-08-11T00:00:00"/>
    <n v="2.580821917808219"/>
    <n v="30.969863013698628"/>
    <x v="1"/>
  </r>
  <r>
    <x v="3"/>
    <x v="3"/>
    <x v="3"/>
    <n v="9"/>
    <d v="2023-08-22T00:00:00"/>
    <d v="2014-11-21T00:00:00"/>
    <n v="9.3068493150684937"/>
    <n v="111.68219178082192"/>
    <x v="1"/>
  </r>
  <r>
    <x v="4"/>
    <x v="2"/>
    <x v="4"/>
    <n v="8"/>
    <d v="2023-08-22T00:00:00"/>
    <d v="2008-10-11T00:00:00"/>
    <n v="15.421917808219177"/>
    <n v="185.06301369863013"/>
    <x v="1"/>
  </r>
  <r>
    <x v="5"/>
    <x v="0"/>
    <x v="0"/>
    <n v="8"/>
    <d v="2023-08-22T00:00:00"/>
    <d v="2023-01-30T00:00:00"/>
    <n v="1.1095890410958904"/>
    <n v="13.315068493150685"/>
    <x v="1"/>
  </r>
  <r>
    <x v="6"/>
    <x v="1"/>
    <x v="1"/>
    <n v="8"/>
    <d v="2023-08-22T00:00:00"/>
    <d v="2015-06-06T00:00:00"/>
    <n v="8.7671232876712324"/>
    <n v="105.20547945205479"/>
    <x v="1"/>
  </r>
  <r>
    <x v="7"/>
    <x v="2"/>
    <x v="2"/>
    <n v="8"/>
    <d v="2023-08-22T00:00:00"/>
    <d v="2003-06-12T00:00:00"/>
    <n v="20.758904109589039"/>
    <n v="249.10684931506847"/>
    <x v="1"/>
  </r>
  <r>
    <x v="8"/>
    <x v="3"/>
    <x v="3"/>
    <n v="8"/>
    <d v="2023-08-22T00:00:00"/>
    <d v="2020-10-28T00:00:00"/>
    <n v="3.3671232876712329"/>
    <n v="40.405479452054792"/>
    <x v="1"/>
  </r>
  <r>
    <x v="9"/>
    <x v="0"/>
    <x v="0"/>
    <n v="8"/>
    <d v="2023-08-22T00:00:00"/>
    <d v="2023-02-20T00:00:00"/>
    <n v="1.0520547945205478"/>
    <n v="12.624657534246573"/>
    <x v="1"/>
  </r>
  <r>
    <x v="10"/>
    <x v="0"/>
    <x v="0"/>
    <n v="10"/>
    <d v="2023-08-22T00:00:00"/>
    <d v="2003-07-04T00:00:00"/>
    <n v="20.698630136986303"/>
    <n v="248.38356164383563"/>
    <x v="1"/>
  </r>
  <r>
    <x v="11"/>
    <x v="1"/>
    <x v="1"/>
    <n v="8"/>
    <d v="2023-08-22T00:00:00"/>
    <d v="2010-10-06T00:00:00"/>
    <n v="13.435616438356165"/>
    <n v="161.22739726027399"/>
    <x v="1"/>
  </r>
  <r>
    <x v="26"/>
    <x v="0"/>
    <x v="0"/>
    <n v="8"/>
    <d v="2023-08-22T00:00:00"/>
    <d v="2023-03-16T00:00:00"/>
    <n v="0.98630136986301364"/>
    <n v="11.835616438356164"/>
    <x v="0"/>
  </r>
  <r>
    <x v="12"/>
    <x v="3"/>
    <x v="3"/>
    <n v="9"/>
    <d v="2023-08-22T00:00:00"/>
    <d v="2013-01-15T00:00:00"/>
    <n v="11.156164383561643"/>
    <n v="133.87397260273971"/>
    <x v="1"/>
  </r>
  <r>
    <x v="13"/>
    <x v="2"/>
    <x v="4"/>
    <n v="8"/>
    <d v="2023-08-22T00:00:00"/>
    <d v="2007-01-10T00:00:00"/>
    <n v="17.175342465753424"/>
    <n v="206.10410958904109"/>
    <x v="1"/>
  </r>
  <r>
    <x v="14"/>
    <x v="1"/>
    <x v="1"/>
    <n v="9"/>
    <d v="2023-08-22T00:00:00"/>
    <d v="2015-05-21T00:00:00"/>
    <n v="8.8109589041095884"/>
    <n v="105.73150684931505"/>
    <x v="1"/>
  </r>
  <r>
    <x v="15"/>
    <x v="1"/>
    <x v="1"/>
    <n v="9"/>
    <d v="2023-08-22T00:00:00"/>
    <d v="2023-03-04T00:00:00"/>
    <n v="1.0191780821917809"/>
    <n v="12.230136986301371"/>
    <x v="1"/>
  </r>
  <r>
    <x v="16"/>
    <x v="3"/>
    <x v="3"/>
    <n v="10"/>
    <d v="2023-08-22T00:00:00"/>
    <d v="2020-11-17T00:00:00"/>
    <n v="3.3123287671232875"/>
    <n v="39.747945205479454"/>
    <x v="1"/>
  </r>
  <r>
    <x v="17"/>
    <x v="2"/>
    <x v="4"/>
    <n v="8"/>
    <d v="2023-08-22T00:00:00"/>
    <d v="2001-10-01T00:00:00"/>
    <n v="22.454794520547946"/>
    <n v="269.45753424657534"/>
    <x v="1"/>
  </r>
  <r>
    <x v="18"/>
    <x v="0"/>
    <x v="0"/>
    <n v="10"/>
    <d v="2023-08-22T00:00:00"/>
    <d v="2022-10-07T00:00:00"/>
    <n v="1.4246575342465753"/>
    <n v="17.095890410958901"/>
    <x v="1"/>
  </r>
  <r>
    <x v="19"/>
    <x v="1"/>
    <x v="1"/>
    <n v="8"/>
    <d v="2023-08-22T00:00:00"/>
    <d v="2008-02-12T00:00:00"/>
    <n v="16.084931506849315"/>
    <n v="193.01917808219179"/>
    <x v="1"/>
  </r>
  <r>
    <x v="20"/>
    <x v="2"/>
    <x v="2"/>
    <n v="10"/>
    <d v="2023-08-22T00:00:00"/>
    <d v="2019-01-30T00:00:00"/>
    <n v="5.1123287671232873"/>
    <n v="61.347945205479448"/>
    <x v="1"/>
  </r>
  <r>
    <x v="21"/>
    <x v="3"/>
    <x v="3"/>
    <n v="8"/>
    <d v="2023-08-22T00:00:00"/>
    <d v="2023-02-08T00:00:00"/>
    <n v="1.0849315068493151"/>
    <n v="13.019178082191781"/>
    <x v="1"/>
  </r>
  <r>
    <x v="22"/>
    <x v="1"/>
    <x v="1"/>
    <n v="9"/>
    <d v="2023-08-22T00:00:00"/>
    <d v="2005-08-17T00:00:00"/>
    <n v="18.575342465753426"/>
    <n v="222.90410958904113"/>
    <x v="1"/>
  </r>
  <r>
    <x v="23"/>
    <x v="1"/>
    <x v="1"/>
    <n v="9"/>
    <d v="2023-08-22T00:00:00"/>
    <d v="2021-08-12T00:00:00"/>
    <n v="2.5780821917808221"/>
    <n v="30.936986301369863"/>
    <x v="1"/>
  </r>
  <r>
    <x v="24"/>
    <x v="2"/>
    <x v="2"/>
    <n v="10"/>
    <d v="2023-08-22T00:00:00"/>
    <d v="2023-02-04T00:00:00"/>
    <n v="1.095890410958904"/>
    <n v="13.150684931506849"/>
    <x v="1"/>
  </r>
  <r>
    <x v="25"/>
    <x v="3"/>
    <x v="3"/>
    <n v="8"/>
    <d v="2023-08-22T00:00:00"/>
    <d v="2012-07-04T00:00:00"/>
    <n v="11.69041095890411"/>
    <n v="140.28493150684932"/>
    <x v="1"/>
  </r>
  <r>
    <x v="0"/>
    <x v="0"/>
    <x v="0"/>
    <n v="8"/>
    <d v="2023-08-23T00:00:00"/>
    <d v="2023-04-16T00:00:00"/>
    <n v="0.90136986301369859"/>
    <n v="10.816438356164383"/>
    <x v="0"/>
  </r>
  <r>
    <x v="1"/>
    <x v="1"/>
    <x v="1"/>
    <n v="8"/>
    <d v="2023-08-23T00:00:00"/>
    <d v="2023-02-22T00:00:00"/>
    <n v="1.0465753424657533"/>
    <n v="12.55890410958904"/>
    <x v="1"/>
  </r>
  <r>
    <x v="2"/>
    <x v="2"/>
    <x v="2"/>
    <n v="10"/>
    <d v="2023-08-23T00:00:00"/>
    <d v="2021-08-11T00:00:00"/>
    <n v="2.580821917808219"/>
    <n v="30.969863013698628"/>
    <x v="1"/>
  </r>
  <r>
    <x v="3"/>
    <x v="3"/>
    <x v="3"/>
    <n v="8"/>
    <d v="2023-08-23T00:00:00"/>
    <d v="2014-11-21T00:00:00"/>
    <n v="9.3068493150684937"/>
    <n v="111.68219178082192"/>
    <x v="1"/>
  </r>
  <r>
    <x v="4"/>
    <x v="2"/>
    <x v="4"/>
    <n v="9"/>
    <d v="2023-08-23T00:00:00"/>
    <d v="2008-10-11T00:00:00"/>
    <n v="15.421917808219177"/>
    <n v="185.06301369863013"/>
    <x v="1"/>
  </r>
  <r>
    <x v="5"/>
    <x v="0"/>
    <x v="0"/>
    <n v="10"/>
    <d v="2023-08-23T00:00:00"/>
    <d v="2023-01-30T00:00:00"/>
    <n v="1.1095890410958904"/>
    <n v="13.315068493150685"/>
    <x v="1"/>
  </r>
  <r>
    <x v="6"/>
    <x v="1"/>
    <x v="1"/>
    <n v="10"/>
    <d v="2023-08-23T00:00:00"/>
    <d v="2015-06-06T00:00:00"/>
    <n v="8.7671232876712324"/>
    <n v="105.20547945205479"/>
    <x v="1"/>
  </r>
  <r>
    <x v="7"/>
    <x v="2"/>
    <x v="2"/>
    <n v="8"/>
    <d v="2023-08-23T00:00:00"/>
    <d v="2003-06-12T00:00:00"/>
    <n v="20.758904109589039"/>
    <n v="249.10684931506847"/>
    <x v="1"/>
  </r>
  <r>
    <x v="8"/>
    <x v="3"/>
    <x v="3"/>
    <n v="10"/>
    <d v="2023-08-23T00:00:00"/>
    <d v="2020-10-28T00:00:00"/>
    <n v="3.3671232876712329"/>
    <n v="40.405479452054792"/>
    <x v="1"/>
  </r>
  <r>
    <x v="9"/>
    <x v="0"/>
    <x v="0"/>
    <n v="8"/>
    <d v="2023-08-23T00:00:00"/>
    <d v="2023-02-20T00:00:00"/>
    <n v="1.0520547945205478"/>
    <n v="12.624657534246573"/>
    <x v="1"/>
  </r>
  <r>
    <x v="10"/>
    <x v="0"/>
    <x v="0"/>
    <n v="8"/>
    <d v="2023-08-23T00:00:00"/>
    <d v="2003-07-04T00:00:00"/>
    <n v="20.698630136986303"/>
    <n v="248.38356164383563"/>
    <x v="1"/>
  </r>
  <r>
    <x v="11"/>
    <x v="1"/>
    <x v="1"/>
    <n v="9"/>
    <d v="2023-08-23T00:00:00"/>
    <d v="2010-10-06T00:00:00"/>
    <n v="13.435616438356165"/>
    <n v="161.22739726027399"/>
    <x v="1"/>
  </r>
  <r>
    <x v="26"/>
    <x v="0"/>
    <x v="0"/>
    <n v="8"/>
    <d v="2023-08-23T00:00:00"/>
    <d v="2023-03-16T00:00:00"/>
    <n v="0.98630136986301364"/>
    <n v="11.835616438356164"/>
    <x v="0"/>
  </r>
  <r>
    <x v="12"/>
    <x v="3"/>
    <x v="3"/>
    <n v="10"/>
    <d v="2023-08-23T00:00:00"/>
    <d v="2013-01-15T00:00:00"/>
    <n v="11.156164383561643"/>
    <n v="133.87397260273971"/>
    <x v="1"/>
  </r>
  <r>
    <x v="13"/>
    <x v="2"/>
    <x v="4"/>
    <n v="8"/>
    <d v="2023-08-23T00:00:00"/>
    <d v="2007-01-10T00:00:00"/>
    <n v="17.175342465753424"/>
    <n v="206.10410958904109"/>
    <x v="1"/>
  </r>
  <r>
    <x v="14"/>
    <x v="1"/>
    <x v="1"/>
    <n v="8"/>
    <d v="2023-08-23T00:00:00"/>
    <d v="2015-05-21T00:00:00"/>
    <n v="8.8109589041095884"/>
    <n v="105.73150684931505"/>
    <x v="1"/>
  </r>
  <r>
    <x v="15"/>
    <x v="1"/>
    <x v="1"/>
    <n v="10"/>
    <d v="2023-08-23T00:00:00"/>
    <d v="2023-03-04T00:00:00"/>
    <n v="1.0191780821917809"/>
    <n v="12.230136986301371"/>
    <x v="1"/>
  </r>
  <r>
    <x v="16"/>
    <x v="3"/>
    <x v="3"/>
    <n v="8"/>
    <d v="2023-08-23T00:00:00"/>
    <d v="2020-11-17T00:00:00"/>
    <n v="3.3123287671232875"/>
    <n v="39.747945205479454"/>
    <x v="1"/>
  </r>
  <r>
    <x v="17"/>
    <x v="2"/>
    <x v="4"/>
    <n v="9"/>
    <d v="2023-08-23T00:00:00"/>
    <d v="2001-10-01T00:00:00"/>
    <n v="22.454794520547946"/>
    <n v="269.45753424657534"/>
    <x v="1"/>
  </r>
  <r>
    <x v="18"/>
    <x v="0"/>
    <x v="0"/>
    <n v="9"/>
    <d v="2023-08-23T00:00:00"/>
    <d v="2022-10-07T00:00:00"/>
    <n v="1.4246575342465753"/>
    <n v="17.095890410958901"/>
    <x v="1"/>
  </r>
  <r>
    <x v="19"/>
    <x v="1"/>
    <x v="1"/>
    <n v="10"/>
    <d v="2023-08-23T00:00:00"/>
    <d v="2008-02-12T00:00:00"/>
    <n v="16.084931506849315"/>
    <n v="193.01917808219179"/>
    <x v="1"/>
  </r>
  <r>
    <x v="20"/>
    <x v="2"/>
    <x v="2"/>
    <n v="10"/>
    <d v="2023-08-23T00:00:00"/>
    <d v="2019-01-30T00:00:00"/>
    <n v="5.1123287671232873"/>
    <n v="61.347945205479448"/>
    <x v="1"/>
  </r>
  <r>
    <x v="21"/>
    <x v="3"/>
    <x v="3"/>
    <n v="9"/>
    <d v="2023-08-23T00:00:00"/>
    <d v="2023-02-08T00:00:00"/>
    <n v="1.0849315068493151"/>
    <n v="13.019178082191781"/>
    <x v="1"/>
  </r>
  <r>
    <x v="22"/>
    <x v="1"/>
    <x v="1"/>
    <n v="10"/>
    <d v="2023-08-23T00:00:00"/>
    <d v="2005-08-17T00:00:00"/>
    <n v="18.575342465753426"/>
    <n v="222.90410958904113"/>
    <x v="1"/>
  </r>
  <r>
    <x v="23"/>
    <x v="1"/>
    <x v="1"/>
    <n v="9"/>
    <d v="2023-08-23T00:00:00"/>
    <d v="2021-08-12T00:00:00"/>
    <n v="2.5780821917808221"/>
    <n v="30.936986301369863"/>
    <x v="1"/>
  </r>
  <r>
    <x v="24"/>
    <x v="2"/>
    <x v="2"/>
    <n v="10"/>
    <d v="2023-08-23T00:00:00"/>
    <d v="2023-02-04T00:00:00"/>
    <n v="1.095890410958904"/>
    <n v="13.150684931506849"/>
    <x v="1"/>
  </r>
  <r>
    <x v="25"/>
    <x v="3"/>
    <x v="3"/>
    <n v="10"/>
    <d v="2023-08-23T00:00:00"/>
    <d v="2012-07-04T00:00:00"/>
    <n v="11.69041095890411"/>
    <n v="140.28493150684932"/>
    <x v="1"/>
  </r>
  <r>
    <x v="0"/>
    <x v="0"/>
    <x v="0"/>
    <n v="8"/>
    <d v="2023-08-24T00:00:00"/>
    <d v="2023-04-16T00:00:00"/>
    <n v="0.90136986301369859"/>
    <n v="10.816438356164383"/>
    <x v="0"/>
  </r>
  <r>
    <x v="1"/>
    <x v="1"/>
    <x v="1"/>
    <n v="10"/>
    <d v="2023-08-24T00:00:00"/>
    <d v="2023-02-22T00:00:00"/>
    <n v="1.0465753424657533"/>
    <n v="12.55890410958904"/>
    <x v="1"/>
  </r>
  <r>
    <x v="2"/>
    <x v="2"/>
    <x v="2"/>
    <n v="9"/>
    <d v="2023-08-24T00:00:00"/>
    <d v="2021-08-11T00:00:00"/>
    <n v="2.580821917808219"/>
    <n v="30.969863013698628"/>
    <x v="1"/>
  </r>
  <r>
    <x v="3"/>
    <x v="3"/>
    <x v="3"/>
    <n v="10"/>
    <d v="2023-08-24T00:00:00"/>
    <d v="2014-11-21T00:00:00"/>
    <n v="9.3068493150684937"/>
    <n v="111.68219178082192"/>
    <x v="1"/>
  </r>
  <r>
    <x v="4"/>
    <x v="2"/>
    <x v="4"/>
    <n v="9"/>
    <d v="2023-08-24T00:00:00"/>
    <d v="2008-10-11T00:00:00"/>
    <n v="15.421917808219177"/>
    <n v="185.06301369863013"/>
    <x v="1"/>
  </r>
  <r>
    <x v="5"/>
    <x v="0"/>
    <x v="0"/>
    <n v="8"/>
    <d v="2023-08-24T00:00:00"/>
    <d v="2023-01-30T00:00:00"/>
    <n v="1.1095890410958904"/>
    <n v="13.315068493150685"/>
    <x v="1"/>
  </r>
  <r>
    <x v="6"/>
    <x v="1"/>
    <x v="1"/>
    <n v="9"/>
    <d v="2023-08-24T00:00:00"/>
    <d v="2015-06-06T00:00:00"/>
    <n v="8.7671232876712324"/>
    <n v="105.20547945205479"/>
    <x v="1"/>
  </r>
  <r>
    <x v="7"/>
    <x v="2"/>
    <x v="2"/>
    <n v="8"/>
    <d v="2023-08-24T00:00:00"/>
    <d v="2003-06-12T00:00:00"/>
    <n v="20.758904109589039"/>
    <n v="249.10684931506847"/>
    <x v="1"/>
  </r>
  <r>
    <x v="8"/>
    <x v="3"/>
    <x v="3"/>
    <n v="9"/>
    <d v="2023-08-24T00:00:00"/>
    <d v="2020-10-28T00:00:00"/>
    <n v="3.3671232876712329"/>
    <n v="40.405479452054792"/>
    <x v="1"/>
  </r>
  <r>
    <x v="9"/>
    <x v="0"/>
    <x v="0"/>
    <n v="8"/>
    <d v="2023-08-24T00:00:00"/>
    <d v="2023-02-20T00:00:00"/>
    <n v="1.0520547945205478"/>
    <n v="12.624657534246573"/>
    <x v="1"/>
  </r>
  <r>
    <x v="10"/>
    <x v="0"/>
    <x v="0"/>
    <n v="9"/>
    <d v="2023-08-24T00:00:00"/>
    <d v="2003-07-04T00:00:00"/>
    <n v="20.698630136986303"/>
    <n v="248.38356164383563"/>
    <x v="1"/>
  </r>
  <r>
    <x v="11"/>
    <x v="1"/>
    <x v="1"/>
    <n v="10"/>
    <d v="2023-08-24T00:00:00"/>
    <d v="2010-10-06T00:00:00"/>
    <n v="13.435616438356165"/>
    <n v="161.22739726027399"/>
    <x v="1"/>
  </r>
  <r>
    <x v="26"/>
    <x v="0"/>
    <x v="0"/>
    <n v="8"/>
    <d v="2023-08-24T00:00:00"/>
    <d v="2023-03-16T00:00:00"/>
    <n v="0.98630136986301364"/>
    <n v="11.835616438356164"/>
    <x v="0"/>
  </r>
  <r>
    <x v="12"/>
    <x v="3"/>
    <x v="3"/>
    <n v="9"/>
    <d v="2023-08-24T00:00:00"/>
    <d v="2013-01-15T00:00:00"/>
    <n v="11.156164383561643"/>
    <n v="133.87397260273971"/>
    <x v="1"/>
  </r>
  <r>
    <x v="13"/>
    <x v="2"/>
    <x v="4"/>
    <n v="10"/>
    <d v="2023-08-24T00:00:00"/>
    <d v="2007-01-10T00:00:00"/>
    <n v="17.175342465753424"/>
    <n v="206.10410958904109"/>
    <x v="1"/>
  </r>
  <r>
    <x v="14"/>
    <x v="1"/>
    <x v="1"/>
    <n v="9"/>
    <d v="2023-08-24T00:00:00"/>
    <d v="2015-05-21T00:00:00"/>
    <n v="8.8109589041095884"/>
    <n v="105.73150684931505"/>
    <x v="1"/>
  </r>
  <r>
    <x v="15"/>
    <x v="1"/>
    <x v="1"/>
    <n v="9"/>
    <d v="2023-08-24T00:00:00"/>
    <d v="2023-03-04T00:00:00"/>
    <n v="1.0191780821917809"/>
    <n v="12.230136986301371"/>
    <x v="1"/>
  </r>
  <r>
    <x v="16"/>
    <x v="3"/>
    <x v="3"/>
    <n v="10"/>
    <d v="2023-08-24T00:00:00"/>
    <d v="2020-11-17T00:00:00"/>
    <n v="3.3123287671232875"/>
    <n v="39.747945205479454"/>
    <x v="1"/>
  </r>
  <r>
    <x v="17"/>
    <x v="2"/>
    <x v="4"/>
    <n v="9"/>
    <d v="2023-08-24T00:00:00"/>
    <d v="2001-10-01T00:00:00"/>
    <n v="22.454794520547946"/>
    <n v="269.45753424657534"/>
    <x v="1"/>
  </r>
  <r>
    <x v="18"/>
    <x v="0"/>
    <x v="0"/>
    <n v="10"/>
    <d v="2023-08-24T00:00:00"/>
    <d v="2022-10-07T00:00:00"/>
    <n v="1.4246575342465753"/>
    <n v="17.095890410958901"/>
    <x v="1"/>
  </r>
  <r>
    <x v="19"/>
    <x v="1"/>
    <x v="1"/>
    <n v="8"/>
    <d v="2023-08-24T00:00:00"/>
    <d v="2008-02-12T00:00:00"/>
    <n v="16.084931506849315"/>
    <n v="193.01917808219179"/>
    <x v="1"/>
  </r>
  <r>
    <x v="20"/>
    <x v="2"/>
    <x v="2"/>
    <n v="8"/>
    <d v="2023-08-24T00:00:00"/>
    <d v="2019-01-30T00:00:00"/>
    <n v="5.1123287671232873"/>
    <n v="61.347945205479448"/>
    <x v="1"/>
  </r>
  <r>
    <x v="21"/>
    <x v="3"/>
    <x v="3"/>
    <n v="9"/>
    <d v="2023-08-24T00:00:00"/>
    <d v="2023-02-08T00:00:00"/>
    <n v="1.0849315068493151"/>
    <n v="13.019178082191781"/>
    <x v="1"/>
  </r>
  <r>
    <x v="22"/>
    <x v="1"/>
    <x v="1"/>
    <n v="10"/>
    <d v="2023-08-24T00:00:00"/>
    <d v="2005-08-17T00:00:00"/>
    <n v="18.575342465753426"/>
    <n v="222.90410958904113"/>
    <x v="1"/>
  </r>
  <r>
    <x v="23"/>
    <x v="1"/>
    <x v="1"/>
    <n v="10"/>
    <d v="2023-08-24T00:00:00"/>
    <d v="2021-08-12T00:00:00"/>
    <n v="2.5780821917808221"/>
    <n v="30.936986301369863"/>
    <x v="1"/>
  </r>
  <r>
    <x v="24"/>
    <x v="2"/>
    <x v="2"/>
    <n v="9"/>
    <d v="2023-08-24T00:00:00"/>
    <d v="2023-02-04T00:00:00"/>
    <n v="1.095890410958904"/>
    <n v="13.150684931506849"/>
    <x v="1"/>
  </r>
  <r>
    <x v="25"/>
    <x v="3"/>
    <x v="3"/>
    <n v="8"/>
    <d v="2023-08-24T00:00:00"/>
    <d v="2012-07-04T00:00:00"/>
    <n v="11.69041095890411"/>
    <n v="140.28493150684932"/>
    <x v="1"/>
  </r>
  <r>
    <x v="0"/>
    <x v="0"/>
    <x v="0"/>
    <n v="8"/>
    <d v="2023-08-25T00:00:00"/>
    <d v="2023-04-16T00:00:00"/>
    <n v="0.90136986301369859"/>
    <n v="10.816438356164383"/>
    <x v="0"/>
  </r>
  <r>
    <x v="1"/>
    <x v="1"/>
    <x v="1"/>
    <n v="10"/>
    <d v="2023-08-25T00:00:00"/>
    <d v="2023-02-22T00:00:00"/>
    <n v="1.0465753424657533"/>
    <n v="12.55890410958904"/>
    <x v="1"/>
  </r>
  <r>
    <x v="2"/>
    <x v="2"/>
    <x v="2"/>
    <n v="9"/>
    <d v="2023-08-25T00:00:00"/>
    <d v="2021-08-11T00:00:00"/>
    <n v="2.580821917808219"/>
    <n v="30.969863013698628"/>
    <x v="1"/>
  </r>
  <r>
    <x v="3"/>
    <x v="3"/>
    <x v="3"/>
    <n v="10"/>
    <d v="2023-08-25T00:00:00"/>
    <d v="2014-11-21T00:00:00"/>
    <n v="9.3068493150684937"/>
    <n v="111.68219178082192"/>
    <x v="1"/>
  </r>
  <r>
    <x v="4"/>
    <x v="2"/>
    <x v="4"/>
    <n v="8"/>
    <d v="2023-08-25T00:00:00"/>
    <d v="2008-10-11T00:00:00"/>
    <n v="15.421917808219177"/>
    <n v="185.06301369863013"/>
    <x v="1"/>
  </r>
  <r>
    <x v="5"/>
    <x v="0"/>
    <x v="0"/>
    <n v="9"/>
    <d v="2023-08-25T00:00:00"/>
    <d v="2023-01-30T00:00:00"/>
    <n v="1.1095890410958904"/>
    <n v="13.315068493150685"/>
    <x v="1"/>
  </r>
  <r>
    <x v="6"/>
    <x v="1"/>
    <x v="1"/>
    <n v="9"/>
    <d v="2023-08-25T00:00:00"/>
    <d v="2015-06-06T00:00:00"/>
    <n v="8.7671232876712324"/>
    <n v="105.20547945205479"/>
    <x v="1"/>
  </r>
  <r>
    <x v="7"/>
    <x v="2"/>
    <x v="2"/>
    <n v="9"/>
    <d v="2023-08-25T00:00:00"/>
    <d v="2003-06-12T00:00:00"/>
    <n v="20.758904109589039"/>
    <n v="249.10684931506847"/>
    <x v="1"/>
  </r>
  <r>
    <x v="8"/>
    <x v="3"/>
    <x v="3"/>
    <n v="8"/>
    <d v="2023-08-25T00:00:00"/>
    <d v="2020-10-28T00:00:00"/>
    <n v="3.3671232876712329"/>
    <n v="40.405479452054792"/>
    <x v="1"/>
  </r>
  <r>
    <x v="9"/>
    <x v="0"/>
    <x v="0"/>
    <n v="8"/>
    <d v="2023-08-25T00:00:00"/>
    <d v="2023-02-20T00:00:00"/>
    <n v="1.0520547945205478"/>
    <n v="12.624657534246573"/>
    <x v="1"/>
  </r>
  <r>
    <x v="10"/>
    <x v="0"/>
    <x v="0"/>
    <n v="10"/>
    <d v="2023-08-25T00:00:00"/>
    <d v="2003-07-04T00:00:00"/>
    <n v="20.698630136986303"/>
    <n v="248.38356164383563"/>
    <x v="1"/>
  </r>
  <r>
    <x v="11"/>
    <x v="1"/>
    <x v="1"/>
    <n v="8"/>
    <d v="2023-08-25T00:00:00"/>
    <d v="2010-10-06T00:00:00"/>
    <n v="13.435616438356165"/>
    <n v="161.22739726027399"/>
    <x v="1"/>
  </r>
  <r>
    <x v="26"/>
    <x v="0"/>
    <x v="0"/>
    <n v="8"/>
    <d v="2023-08-25T00:00:00"/>
    <d v="2023-03-16T00:00:00"/>
    <n v="0.98630136986301364"/>
    <n v="11.835616438356164"/>
    <x v="0"/>
  </r>
  <r>
    <x v="12"/>
    <x v="3"/>
    <x v="3"/>
    <n v="9"/>
    <d v="2023-08-25T00:00:00"/>
    <d v="2013-01-15T00:00:00"/>
    <n v="11.156164383561643"/>
    <n v="133.87397260273971"/>
    <x v="1"/>
  </r>
  <r>
    <x v="13"/>
    <x v="2"/>
    <x v="4"/>
    <n v="9"/>
    <d v="2023-08-25T00:00:00"/>
    <d v="2007-01-10T00:00:00"/>
    <n v="17.175342465753424"/>
    <n v="206.10410958904109"/>
    <x v="1"/>
  </r>
  <r>
    <x v="14"/>
    <x v="1"/>
    <x v="1"/>
    <n v="9"/>
    <d v="2023-08-25T00:00:00"/>
    <d v="2015-05-21T00:00:00"/>
    <n v="8.8109589041095884"/>
    <n v="105.73150684931505"/>
    <x v="1"/>
  </r>
  <r>
    <x v="15"/>
    <x v="1"/>
    <x v="1"/>
    <n v="10"/>
    <d v="2023-08-25T00:00:00"/>
    <d v="2023-03-04T00:00:00"/>
    <n v="1.0191780821917809"/>
    <n v="12.230136986301371"/>
    <x v="1"/>
  </r>
  <r>
    <x v="16"/>
    <x v="3"/>
    <x v="3"/>
    <n v="8"/>
    <d v="2023-08-25T00:00:00"/>
    <d v="2020-11-17T00:00:00"/>
    <n v="3.3123287671232875"/>
    <n v="39.747945205479454"/>
    <x v="1"/>
  </r>
  <r>
    <x v="17"/>
    <x v="2"/>
    <x v="4"/>
    <n v="10"/>
    <d v="2023-08-25T00:00:00"/>
    <d v="2001-10-01T00:00:00"/>
    <n v="22.454794520547946"/>
    <n v="269.45753424657534"/>
    <x v="1"/>
  </r>
  <r>
    <x v="18"/>
    <x v="0"/>
    <x v="0"/>
    <n v="9"/>
    <d v="2023-08-25T00:00:00"/>
    <d v="2022-10-07T00:00:00"/>
    <n v="1.4246575342465753"/>
    <n v="17.095890410958901"/>
    <x v="1"/>
  </r>
  <r>
    <x v="19"/>
    <x v="1"/>
    <x v="1"/>
    <n v="10"/>
    <d v="2023-08-25T00:00:00"/>
    <d v="2008-02-12T00:00:00"/>
    <n v="16.084931506849315"/>
    <n v="193.01917808219179"/>
    <x v="1"/>
  </r>
  <r>
    <x v="20"/>
    <x v="2"/>
    <x v="2"/>
    <n v="9"/>
    <d v="2023-08-25T00:00:00"/>
    <d v="2019-01-30T00:00:00"/>
    <n v="5.1123287671232873"/>
    <n v="61.347945205479448"/>
    <x v="1"/>
  </r>
  <r>
    <x v="21"/>
    <x v="3"/>
    <x v="3"/>
    <n v="8"/>
    <d v="2023-08-25T00:00:00"/>
    <d v="2023-02-08T00:00:00"/>
    <n v="1.0849315068493151"/>
    <n v="13.019178082191781"/>
    <x v="1"/>
  </r>
  <r>
    <x v="22"/>
    <x v="1"/>
    <x v="1"/>
    <n v="9"/>
    <d v="2023-08-25T00:00:00"/>
    <d v="2005-08-17T00:00:00"/>
    <n v="18.575342465753426"/>
    <n v="222.90410958904113"/>
    <x v="1"/>
  </r>
  <r>
    <x v="27"/>
    <x v="0"/>
    <x v="0"/>
    <n v="8"/>
    <d v="2023-08-25T00:00:00"/>
    <d v="2023-04-23T00:00:00"/>
    <n v="0.88219178082191785"/>
    <n v="10.586301369863014"/>
    <x v="0"/>
  </r>
  <r>
    <x v="23"/>
    <x v="1"/>
    <x v="1"/>
    <n v="9"/>
    <d v="2023-08-25T00:00:00"/>
    <d v="2021-08-12T00:00:00"/>
    <n v="2.5780821917808221"/>
    <n v="30.936986301369863"/>
    <x v="1"/>
  </r>
  <r>
    <x v="24"/>
    <x v="2"/>
    <x v="2"/>
    <n v="9"/>
    <d v="2023-08-25T00:00:00"/>
    <d v="2023-02-04T00:00:00"/>
    <n v="1.095890410958904"/>
    <n v="13.150684931506849"/>
    <x v="1"/>
  </r>
  <r>
    <x v="25"/>
    <x v="3"/>
    <x v="3"/>
    <n v="10"/>
    <d v="2023-08-25T00:00:00"/>
    <d v="2012-07-04T00:00:00"/>
    <n v="11.69041095890411"/>
    <n v="140.28493150684932"/>
    <x v="1"/>
  </r>
  <r>
    <x v="0"/>
    <x v="0"/>
    <x v="0"/>
    <n v="8"/>
    <d v="2023-08-26T00:00:00"/>
    <d v="2023-04-16T00:00:00"/>
    <n v="0.90136986301369859"/>
    <n v="10.816438356164383"/>
    <x v="0"/>
  </r>
  <r>
    <x v="1"/>
    <x v="1"/>
    <x v="1"/>
    <n v="8"/>
    <d v="2023-08-26T00:00:00"/>
    <d v="2023-02-22T00:00:00"/>
    <n v="1.0465753424657533"/>
    <n v="12.55890410958904"/>
    <x v="1"/>
  </r>
  <r>
    <x v="2"/>
    <x v="2"/>
    <x v="2"/>
    <n v="10"/>
    <d v="2023-08-26T00:00:00"/>
    <d v="2021-08-11T00:00:00"/>
    <n v="2.580821917808219"/>
    <n v="30.969863013698628"/>
    <x v="1"/>
  </r>
  <r>
    <x v="3"/>
    <x v="3"/>
    <x v="3"/>
    <n v="8"/>
    <d v="2023-08-26T00:00:00"/>
    <d v="2014-11-21T00:00:00"/>
    <n v="9.3068493150684937"/>
    <n v="111.68219178082192"/>
    <x v="1"/>
  </r>
  <r>
    <x v="4"/>
    <x v="2"/>
    <x v="4"/>
    <n v="8"/>
    <d v="2023-08-26T00:00:00"/>
    <d v="2008-10-11T00:00:00"/>
    <n v="15.421917808219177"/>
    <n v="185.06301369863013"/>
    <x v="1"/>
  </r>
  <r>
    <x v="5"/>
    <x v="0"/>
    <x v="0"/>
    <n v="10"/>
    <d v="2023-08-26T00:00:00"/>
    <d v="2023-01-30T00:00:00"/>
    <n v="1.1095890410958904"/>
    <n v="13.315068493150685"/>
    <x v="1"/>
  </r>
  <r>
    <x v="6"/>
    <x v="1"/>
    <x v="1"/>
    <n v="8"/>
    <d v="2023-08-26T00:00:00"/>
    <d v="2015-06-06T00:00:00"/>
    <n v="8.7671232876712324"/>
    <n v="105.20547945205479"/>
    <x v="1"/>
  </r>
  <r>
    <x v="7"/>
    <x v="2"/>
    <x v="2"/>
    <n v="10"/>
    <d v="2023-08-26T00:00:00"/>
    <d v="2003-06-12T00:00:00"/>
    <n v="20.758904109589039"/>
    <n v="249.10684931506847"/>
    <x v="1"/>
  </r>
  <r>
    <x v="8"/>
    <x v="3"/>
    <x v="3"/>
    <n v="10"/>
    <d v="2023-08-26T00:00:00"/>
    <d v="2020-10-28T00:00:00"/>
    <n v="3.3671232876712329"/>
    <n v="40.405479452054792"/>
    <x v="1"/>
  </r>
  <r>
    <x v="9"/>
    <x v="0"/>
    <x v="0"/>
    <n v="3"/>
    <d v="2023-08-26T00:00:00"/>
    <d v="2023-02-20T00:00:00"/>
    <n v="1.0520547945205478"/>
    <n v="12.624657534246573"/>
    <x v="1"/>
  </r>
  <r>
    <x v="10"/>
    <x v="0"/>
    <x v="0"/>
    <n v="8"/>
    <d v="2023-08-26T00:00:00"/>
    <d v="2003-07-04T00:00:00"/>
    <n v="20.698630136986303"/>
    <n v="248.38356164383563"/>
    <x v="1"/>
  </r>
  <r>
    <x v="11"/>
    <x v="1"/>
    <x v="1"/>
    <n v="10"/>
    <d v="2023-08-26T00:00:00"/>
    <d v="2010-10-06T00:00:00"/>
    <n v="13.435616438356165"/>
    <n v="161.22739726027399"/>
    <x v="1"/>
  </r>
  <r>
    <x v="26"/>
    <x v="0"/>
    <x v="0"/>
    <n v="6"/>
    <d v="2023-08-26T00:00:00"/>
    <d v="2023-03-16T00:00:00"/>
    <n v="0.98630136986301364"/>
    <n v="11.835616438356164"/>
    <x v="0"/>
  </r>
  <r>
    <x v="12"/>
    <x v="3"/>
    <x v="3"/>
    <n v="10"/>
    <d v="2023-08-26T00:00:00"/>
    <d v="2013-01-15T00:00:00"/>
    <n v="11.156164383561643"/>
    <n v="133.87397260273971"/>
    <x v="1"/>
  </r>
  <r>
    <x v="13"/>
    <x v="2"/>
    <x v="4"/>
    <n v="9"/>
    <d v="2023-08-26T00:00:00"/>
    <d v="2007-01-10T00:00:00"/>
    <n v="17.175342465753424"/>
    <n v="206.10410958904109"/>
    <x v="1"/>
  </r>
  <r>
    <x v="14"/>
    <x v="1"/>
    <x v="1"/>
    <n v="9"/>
    <d v="2023-08-26T00:00:00"/>
    <d v="2015-05-21T00:00:00"/>
    <n v="8.8109589041095884"/>
    <n v="105.73150684931505"/>
    <x v="1"/>
  </r>
  <r>
    <x v="15"/>
    <x v="1"/>
    <x v="1"/>
    <n v="8"/>
    <d v="2023-08-26T00:00:00"/>
    <d v="2023-03-04T00:00:00"/>
    <n v="1.0191780821917809"/>
    <n v="12.230136986301371"/>
    <x v="1"/>
  </r>
  <r>
    <x v="16"/>
    <x v="3"/>
    <x v="3"/>
    <n v="10"/>
    <d v="2023-08-26T00:00:00"/>
    <d v="2020-11-17T00:00:00"/>
    <n v="3.3123287671232875"/>
    <n v="39.747945205479454"/>
    <x v="1"/>
  </r>
  <r>
    <x v="17"/>
    <x v="2"/>
    <x v="4"/>
    <n v="8"/>
    <d v="2023-08-26T00:00:00"/>
    <d v="2001-10-01T00:00:00"/>
    <n v="22.454794520547946"/>
    <n v="269.45753424657534"/>
    <x v="1"/>
  </r>
  <r>
    <x v="18"/>
    <x v="0"/>
    <x v="0"/>
    <n v="9"/>
    <d v="2023-08-26T00:00:00"/>
    <d v="2022-10-07T00:00:00"/>
    <n v="1.4246575342465753"/>
    <n v="17.095890410958901"/>
    <x v="1"/>
  </r>
  <r>
    <x v="19"/>
    <x v="1"/>
    <x v="1"/>
    <n v="10"/>
    <d v="2023-08-26T00:00:00"/>
    <d v="2008-02-12T00:00:00"/>
    <n v="16.084931506849315"/>
    <n v="193.01917808219179"/>
    <x v="1"/>
  </r>
  <r>
    <x v="20"/>
    <x v="2"/>
    <x v="2"/>
    <n v="9"/>
    <d v="2023-08-26T00:00:00"/>
    <d v="2019-01-30T00:00:00"/>
    <n v="5.1123287671232873"/>
    <n v="61.347945205479448"/>
    <x v="1"/>
  </r>
  <r>
    <x v="21"/>
    <x v="3"/>
    <x v="3"/>
    <n v="10"/>
    <d v="2023-08-26T00:00:00"/>
    <d v="2023-02-08T00:00:00"/>
    <n v="1.0849315068493151"/>
    <n v="13.019178082191781"/>
    <x v="1"/>
  </r>
  <r>
    <x v="22"/>
    <x v="1"/>
    <x v="1"/>
    <n v="9"/>
    <d v="2023-08-26T00:00:00"/>
    <d v="2005-08-17T00:00:00"/>
    <n v="18.575342465753426"/>
    <n v="222.90410958904113"/>
    <x v="1"/>
  </r>
  <r>
    <x v="27"/>
    <x v="0"/>
    <x v="0"/>
    <n v="9"/>
    <d v="2023-08-26T00:00:00"/>
    <d v="2023-04-23T00:00:00"/>
    <n v="0.88219178082191785"/>
    <n v="10.586301369863014"/>
    <x v="0"/>
  </r>
  <r>
    <x v="23"/>
    <x v="1"/>
    <x v="1"/>
    <n v="9"/>
    <d v="2023-08-26T00:00:00"/>
    <d v="2021-08-12T00:00:00"/>
    <n v="2.5780821917808221"/>
    <n v="30.936986301369863"/>
    <x v="1"/>
  </r>
  <r>
    <x v="24"/>
    <x v="2"/>
    <x v="2"/>
    <n v="9"/>
    <d v="2023-08-26T00:00:00"/>
    <d v="2023-02-04T00:00:00"/>
    <n v="1.095890410958904"/>
    <n v="13.150684931506849"/>
    <x v="1"/>
  </r>
  <r>
    <x v="25"/>
    <x v="3"/>
    <x v="3"/>
    <n v="10"/>
    <d v="2023-08-26T00:00:00"/>
    <d v="2012-07-04T00:00:00"/>
    <n v="11.69041095890411"/>
    <n v="140.28493150684932"/>
    <x v="1"/>
  </r>
  <r>
    <x v="0"/>
    <x v="0"/>
    <x v="0"/>
    <n v="10"/>
    <d v="2023-08-27T00:00:00"/>
    <d v="2023-04-16T00:00:00"/>
    <n v="0.90136986301369859"/>
    <n v="10.816438356164383"/>
    <x v="0"/>
  </r>
  <r>
    <x v="1"/>
    <x v="1"/>
    <x v="1"/>
    <n v="9"/>
    <d v="2023-08-27T00:00:00"/>
    <d v="2023-02-22T00:00:00"/>
    <n v="1.0465753424657533"/>
    <n v="12.55890410958904"/>
    <x v="1"/>
  </r>
  <r>
    <x v="2"/>
    <x v="2"/>
    <x v="2"/>
    <n v="10"/>
    <d v="2023-08-27T00:00:00"/>
    <d v="2021-08-11T00:00:00"/>
    <n v="2.580821917808219"/>
    <n v="30.969863013698628"/>
    <x v="1"/>
  </r>
  <r>
    <x v="3"/>
    <x v="3"/>
    <x v="3"/>
    <n v="9"/>
    <d v="2023-08-27T00:00:00"/>
    <d v="2014-11-21T00:00:00"/>
    <n v="9.3068493150684937"/>
    <n v="111.68219178082192"/>
    <x v="1"/>
  </r>
  <r>
    <x v="4"/>
    <x v="2"/>
    <x v="4"/>
    <n v="8"/>
    <d v="2023-08-27T00:00:00"/>
    <d v="2008-10-11T00:00:00"/>
    <n v="15.421917808219177"/>
    <n v="185.06301369863013"/>
    <x v="1"/>
  </r>
  <r>
    <x v="5"/>
    <x v="0"/>
    <x v="0"/>
    <n v="9"/>
    <d v="2023-08-27T00:00:00"/>
    <d v="2023-01-30T00:00:00"/>
    <n v="1.1095890410958904"/>
    <n v="13.315068493150685"/>
    <x v="1"/>
  </r>
  <r>
    <x v="6"/>
    <x v="1"/>
    <x v="1"/>
    <n v="8"/>
    <d v="2023-08-27T00:00:00"/>
    <d v="2015-06-06T00:00:00"/>
    <n v="8.7671232876712324"/>
    <n v="105.20547945205479"/>
    <x v="1"/>
  </r>
  <r>
    <x v="7"/>
    <x v="2"/>
    <x v="2"/>
    <n v="8"/>
    <d v="2023-08-27T00:00:00"/>
    <d v="2003-06-12T00:00:00"/>
    <n v="20.758904109589039"/>
    <n v="249.10684931506847"/>
    <x v="1"/>
  </r>
  <r>
    <x v="8"/>
    <x v="3"/>
    <x v="3"/>
    <n v="8"/>
    <d v="2023-08-27T00:00:00"/>
    <d v="2020-10-28T00:00:00"/>
    <n v="3.3671232876712329"/>
    <n v="40.405479452054792"/>
    <x v="1"/>
  </r>
  <r>
    <x v="9"/>
    <x v="0"/>
    <x v="0"/>
    <n v="8"/>
    <d v="2023-08-27T00:00:00"/>
    <d v="2023-02-20T00:00:00"/>
    <n v="1.0520547945205478"/>
    <n v="12.624657534246573"/>
    <x v="1"/>
  </r>
  <r>
    <x v="10"/>
    <x v="0"/>
    <x v="0"/>
    <n v="8"/>
    <d v="2023-08-27T00:00:00"/>
    <d v="2003-07-04T00:00:00"/>
    <n v="20.698630136986303"/>
    <n v="248.38356164383563"/>
    <x v="1"/>
  </r>
  <r>
    <x v="11"/>
    <x v="1"/>
    <x v="1"/>
    <n v="10"/>
    <d v="2023-08-27T00:00:00"/>
    <d v="2010-10-06T00:00:00"/>
    <n v="13.435616438356165"/>
    <n v="161.22739726027399"/>
    <x v="1"/>
  </r>
  <r>
    <x v="26"/>
    <x v="0"/>
    <x v="0"/>
    <n v="7"/>
    <d v="2023-08-27T00:00:00"/>
    <d v="2023-03-16T00:00:00"/>
    <n v="0.98630136986301364"/>
    <n v="11.835616438356164"/>
    <x v="0"/>
  </r>
  <r>
    <x v="12"/>
    <x v="3"/>
    <x v="3"/>
    <n v="10"/>
    <d v="2023-08-27T00:00:00"/>
    <d v="2013-01-15T00:00:00"/>
    <n v="11.156164383561643"/>
    <n v="133.87397260273971"/>
    <x v="1"/>
  </r>
  <r>
    <x v="13"/>
    <x v="2"/>
    <x v="4"/>
    <n v="9"/>
    <d v="2023-08-27T00:00:00"/>
    <d v="2007-01-10T00:00:00"/>
    <n v="17.175342465753424"/>
    <n v="206.10410958904109"/>
    <x v="1"/>
  </r>
  <r>
    <x v="14"/>
    <x v="1"/>
    <x v="1"/>
    <n v="9"/>
    <d v="2023-08-27T00:00:00"/>
    <d v="2015-05-21T00:00:00"/>
    <n v="8.8109589041095884"/>
    <n v="105.73150684931505"/>
    <x v="1"/>
  </r>
  <r>
    <x v="15"/>
    <x v="1"/>
    <x v="1"/>
    <n v="9"/>
    <d v="2023-08-27T00:00:00"/>
    <d v="2023-03-04T00:00:00"/>
    <n v="1.0191780821917809"/>
    <n v="12.230136986301371"/>
    <x v="1"/>
  </r>
  <r>
    <x v="16"/>
    <x v="3"/>
    <x v="3"/>
    <n v="10"/>
    <d v="2023-08-27T00:00:00"/>
    <d v="2020-11-17T00:00:00"/>
    <n v="3.3123287671232875"/>
    <n v="39.747945205479454"/>
    <x v="1"/>
  </r>
  <r>
    <x v="17"/>
    <x v="2"/>
    <x v="4"/>
    <n v="9"/>
    <d v="2023-08-27T00:00:00"/>
    <d v="2001-10-01T00:00:00"/>
    <n v="22.454794520547946"/>
    <n v="269.45753424657534"/>
    <x v="1"/>
  </r>
  <r>
    <x v="18"/>
    <x v="0"/>
    <x v="0"/>
    <n v="8"/>
    <d v="2023-08-27T00:00:00"/>
    <d v="2022-10-07T00:00:00"/>
    <n v="1.4246575342465753"/>
    <n v="17.095890410958901"/>
    <x v="1"/>
  </r>
  <r>
    <x v="19"/>
    <x v="1"/>
    <x v="1"/>
    <n v="8"/>
    <d v="2023-08-27T00:00:00"/>
    <d v="2008-02-12T00:00:00"/>
    <n v="16.084931506849315"/>
    <n v="193.01917808219179"/>
    <x v="1"/>
  </r>
  <r>
    <x v="20"/>
    <x v="2"/>
    <x v="2"/>
    <n v="8"/>
    <d v="2023-08-27T00:00:00"/>
    <d v="2019-01-30T00:00:00"/>
    <n v="5.1123287671232873"/>
    <n v="61.347945205479448"/>
    <x v="1"/>
  </r>
  <r>
    <x v="21"/>
    <x v="3"/>
    <x v="3"/>
    <n v="10"/>
    <d v="2023-08-27T00:00:00"/>
    <d v="2023-02-08T00:00:00"/>
    <n v="1.0849315068493151"/>
    <n v="13.019178082191781"/>
    <x v="1"/>
  </r>
  <r>
    <x v="22"/>
    <x v="1"/>
    <x v="1"/>
    <n v="8"/>
    <d v="2023-08-27T00:00:00"/>
    <d v="2005-08-17T00:00:00"/>
    <n v="18.575342465753426"/>
    <n v="222.90410958904113"/>
    <x v="1"/>
  </r>
  <r>
    <x v="27"/>
    <x v="0"/>
    <x v="0"/>
    <n v="8"/>
    <d v="2023-08-27T00:00:00"/>
    <d v="2023-04-23T00:00:00"/>
    <n v="0.88219178082191785"/>
    <n v="10.586301369863014"/>
    <x v="0"/>
  </r>
  <r>
    <x v="23"/>
    <x v="1"/>
    <x v="1"/>
    <n v="9"/>
    <d v="2023-08-27T00:00:00"/>
    <d v="2021-08-12T00:00:00"/>
    <n v="2.5780821917808221"/>
    <n v="30.936986301369863"/>
    <x v="1"/>
  </r>
  <r>
    <x v="24"/>
    <x v="2"/>
    <x v="2"/>
    <n v="9"/>
    <d v="2023-08-27T00:00:00"/>
    <d v="2023-02-04T00:00:00"/>
    <n v="1.095890410958904"/>
    <n v="13.150684931506849"/>
    <x v="1"/>
  </r>
  <r>
    <x v="25"/>
    <x v="3"/>
    <x v="3"/>
    <n v="10"/>
    <d v="2023-08-27T00:00:00"/>
    <d v="2012-07-04T00:00:00"/>
    <n v="11.69041095890411"/>
    <n v="140.28493150684932"/>
    <x v="1"/>
  </r>
  <r>
    <x v="0"/>
    <x v="0"/>
    <x v="0"/>
    <n v="10"/>
    <d v="2023-08-28T00:00:00"/>
    <d v="2023-04-16T00:00:00"/>
    <n v="0.90136986301369859"/>
    <n v="10.816438356164383"/>
    <x v="0"/>
  </r>
  <r>
    <x v="1"/>
    <x v="1"/>
    <x v="1"/>
    <n v="9"/>
    <d v="2023-08-28T00:00:00"/>
    <d v="2023-02-22T00:00:00"/>
    <n v="1.0465753424657533"/>
    <n v="12.55890410958904"/>
    <x v="1"/>
  </r>
  <r>
    <x v="2"/>
    <x v="2"/>
    <x v="2"/>
    <n v="9"/>
    <d v="2023-08-28T00:00:00"/>
    <d v="2021-08-11T00:00:00"/>
    <n v="2.580821917808219"/>
    <n v="30.969863013698628"/>
    <x v="1"/>
  </r>
  <r>
    <x v="3"/>
    <x v="3"/>
    <x v="3"/>
    <n v="10"/>
    <d v="2023-08-28T00:00:00"/>
    <d v="2014-11-21T00:00:00"/>
    <n v="9.3068493150684937"/>
    <n v="111.68219178082192"/>
    <x v="1"/>
  </r>
  <r>
    <x v="4"/>
    <x v="2"/>
    <x v="4"/>
    <n v="9"/>
    <d v="2023-08-28T00:00:00"/>
    <d v="2008-10-11T00:00:00"/>
    <n v="15.421917808219177"/>
    <n v="185.06301369863013"/>
    <x v="1"/>
  </r>
  <r>
    <x v="5"/>
    <x v="0"/>
    <x v="0"/>
    <n v="10"/>
    <d v="2023-08-28T00:00:00"/>
    <d v="2023-01-30T00:00:00"/>
    <n v="1.1095890410958904"/>
    <n v="13.315068493150685"/>
    <x v="1"/>
  </r>
  <r>
    <x v="6"/>
    <x v="1"/>
    <x v="1"/>
    <n v="9"/>
    <d v="2023-08-28T00:00:00"/>
    <d v="2015-06-06T00:00:00"/>
    <n v="8.7671232876712324"/>
    <n v="105.20547945205479"/>
    <x v="1"/>
  </r>
  <r>
    <x v="7"/>
    <x v="2"/>
    <x v="2"/>
    <n v="10"/>
    <d v="2023-08-28T00:00:00"/>
    <d v="2003-06-12T00:00:00"/>
    <n v="20.758904109589039"/>
    <n v="249.10684931506847"/>
    <x v="1"/>
  </r>
  <r>
    <x v="8"/>
    <x v="3"/>
    <x v="3"/>
    <n v="9"/>
    <d v="2023-08-28T00:00:00"/>
    <d v="2020-10-28T00:00:00"/>
    <n v="3.3671232876712329"/>
    <n v="40.405479452054792"/>
    <x v="1"/>
  </r>
  <r>
    <x v="9"/>
    <x v="0"/>
    <x v="0"/>
    <n v="5"/>
    <d v="2023-08-28T00:00:00"/>
    <d v="2023-02-20T00:00:00"/>
    <n v="1.0520547945205478"/>
    <n v="12.624657534246573"/>
    <x v="1"/>
  </r>
  <r>
    <x v="10"/>
    <x v="0"/>
    <x v="0"/>
    <n v="8"/>
    <d v="2023-08-28T00:00:00"/>
    <d v="2003-07-04T00:00:00"/>
    <n v="20.698630136986303"/>
    <n v="248.38356164383563"/>
    <x v="1"/>
  </r>
  <r>
    <x v="11"/>
    <x v="1"/>
    <x v="1"/>
    <n v="9"/>
    <d v="2023-08-28T00:00:00"/>
    <d v="2010-10-06T00:00:00"/>
    <n v="13.435616438356165"/>
    <n v="161.22739726027399"/>
    <x v="1"/>
  </r>
  <r>
    <x v="26"/>
    <x v="0"/>
    <x v="0"/>
    <n v="6"/>
    <d v="2023-08-28T00:00:00"/>
    <d v="2023-03-16T00:00:00"/>
    <n v="0.98630136986301364"/>
    <n v="11.835616438356164"/>
    <x v="0"/>
  </r>
  <r>
    <x v="12"/>
    <x v="3"/>
    <x v="3"/>
    <n v="8"/>
    <d v="2023-08-28T00:00:00"/>
    <d v="2013-01-15T00:00:00"/>
    <n v="11.156164383561643"/>
    <n v="133.87397260273971"/>
    <x v="1"/>
  </r>
  <r>
    <x v="13"/>
    <x v="2"/>
    <x v="4"/>
    <n v="10"/>
    <d v="2023-08-28T00:00:00"/>
    <d v="2007-01-10T00:00:00"/>
    <n v="17.175342465753424"/>
    <n v="206.10410958904109"/>
    <x v="1"/>
  </r>
  <r>
    <x v="14"/>
    <x v="1"/>
    <x v="1"/>
    <n v="8"/>
    <d v="2023-08-28T00:00:00"/>
    <d v="2015-05-21T00:00:00"/>
    <n v="8.8109589041095884"/>
    <n v="105.73150684931505"/>
    <x v="1"/>
  </r>
  <r>
    <x v="15"/>
    <x v="1"/>
    <x v="1"/>
    <n v="9"/>
    <d v="2023-08-28T00:00:00"/>
    <d v="2023-03-04T00:00:00"/>
    <n v="1.0191780821917809"/>
    <n v="12.230136986301371"/>
    <x v="1"/>
  </r>
  <r>
    <x v="16"/>
    <x v="3"/>
    <x v="3"/>
    <n v="10"/>
    <d v="2023-08-28T00:00:00"/>
    <d v="2020-11-17T00:00:00"/>
    <n v="3.3123287671232875"/>
    <n v="39.747945205479454"/>
    <x v="1"/>
  </r>
  <r>
    <x v="17"/>
    <x v="2"/>
    <x v="4"/>
    <n v="9"/>
    <d v="2023-08-28T00:00:00"/>
    <d v="2001-10-01T00:00:00"/>
    <n v="22.454794520547946"/>
    <n v="269.45753424657534"/>
    <x v="1"/>
  </r>
  <r>
    <x v="18"/>
    <x v="0"/>
    <x v="0"/>
    <n v="9"/>
    <d v="2023-08-28T00:00:00"/>
    <d v="2022-10-07T00:00:00"/>
    <n v="1.4246575342465753"/>
    <n v="17.095890410958901"/>
    <x v="1"/>
  </r>
  <r>
    <x v="19"/>
    <x v="1"/>
    <x v="1"/>
    <n v="10"/>
    <d v="2023-08-28T00:00:00"/>
    <d v="2008-02-12T00:00:00"/>
    <n v="16.084931506849315"/>
    <n v="193.01917808219179"/>
    <x v="1"/>
  </r>
  <r>
    <x v="20"/>
    <x v="2"/>
    <x v="2"/>
    <n v="10"/>
    <d v="2023-08-28T00:00:00"/>
    <d v="2019-01-30T00:00:00"/>
    <n v="5.1123287671232873"/>
    <n v="61.347945205479448"/>
    <x v="1"/>
  </r>
  <r>
    <x v="21"/>
    <x v="3"/>
    <x v="3"/>
    <n v="9"/>
    <d v="2023-08-28T00:00:00"/>
    <d v="2023-02-08T00:00:00"/>
    <n v="1.0849315068493151"/>
    <n v="13.019178082191781"/>
    <x v="1"/>
  </r>
  <r>
    <x v="22"/>
    <x v="1"/>
    <x v="1"/>
    <n v="10"/>
    <d v="2023-08-28T00:00:00"/>
    <d v="2005-08-17T00:00:00"/>
    <n v="18.575342465753426"/>
    <n v="222.90410958904113"/>
    <x v="1"/>
  </r>
  <r>
    <x v="27"/>
    <x v="0"/>
    <x v="0"/>
    <n v="10"/>
    <d v="2023-08-28T00:00:00"/>
    <d v="2023-04-23T00:00:00"/>
    <n v="0.88219178082191785"/>
    <n v="10.586301369863014"/>
    <x v="0"/>
  </r>
  <r>
    <x v="23"/>
    <x v="1"/>
    <x v="1"/>
    <n v="8"/>
    <d v="2023-08-28T00:00:00"/>
    <d v="2021-08-12T00:00:00"/>
    <n v="2.5780821917808221"/>
    <n v="30.936986301369863"/>
    <x v="1"/>
  </r>
  <r>
    <x v="24"/>
    <x v="2"/>
    <x v="2"/>
    <n v="10"/>
    <d v="2023-08-28T00:00:00"/>
    <d v="2023-02-04T00:00:00"/>
    <n v="1.095890410958904"/>
    <n v="13.150684931506849"/>
    <x v="1"/>
  </r>
  <r>
    <x v="25"/>
    <x v="3"/>
    <x v="3"/>
    <n v="8"/>
    <d v="2023-08-28T00:00:00"/>
    <d v="2012-07-04T00:00:00"/>
    <n v="11.69041095890411"/>
    <n v="140.28493150684932"/>
    <x v="1"/>
  </r>
  <r>
    <x v="0"/>
    <x v="0"/>
    <x v="0"/>
    <n v="10"/>
    <d v="2023-08-29T00:00:00"/>
    <d v="2023-04-16T00:00:00"/>
    <n v="0.90136986301369859"/>
    <n v="10.816438356164383"/>
    <x v="0"/>
  </r>
  <r>
    <x v="1"/>
    <x v="1"/>
    <x v="1"/>
    <n v="10"/>
    <d v="2023-08-29T00:00:00"/>
    <d v="2023-02-22T00:00:00"/>
    <n v="1.0465753424657533"/>
    <n v="12.55890410958904"/>
    <x v="1"/>
  </r>
  <r>
    <x v="2"/>
    <x v="2"/>
    <x v="2"/>
    <n v="9"/>
    <d v="2023-08-29T00:00:00"/>
    <d v="2021-08-11T00:00:00"/>
    <n v="2.580821917808219"/>
    <n v="30.969863013698628"/>
    <x v="1"/>
  </r>
  <r>
    <x v="3"/>
    <x v="3"/>
    <x v="3"/>
    <n v="9"/>
    <d v="2023-08-29T00:00:00"/>
    <d v="2014-11-21T00:00:00"/>
    <n v="9.3068493150684937"/>
    <n v="111.68219178082192"/>
    <x v="1"/>
  </r>
  <r>
    <x v="4"/>
    <x v="2"/>
    <x v="4"/>
    <n v="10"/>
    <d v="2023-08-29T00:00:00"/>
    <d v="2008-10-11T00:00:00"/>
    <n v="15.421917808219177"/>
    <n v="185.06301369863013"/>
    <x v="1"/>
  </r>
  <r>
    <x v="5"/>
    <x v="0"/>
    <x v="0"/>
    <n v="10"/>
    <d v="2023-08-29T00:00:00"/>
    <d v="2023-01-30T00:00:00"/>
    <n v="1.1095890410958904"/>
    <n v="13.315068493150685"/>
    <x v="1"/>
  </r>
  <r>
    <x v="6"/>
    <x v="1"/>
    <x v="1"/>
    <n v="9"/>
    <d v="2023-08-29T00:00:00"/>
    <d v="2015-06-06T00:00:00"/>
    <n v="8.7671232876712324"/>
    <n v="105.20547945205479"/>
    <x v="1"/>
  </r>
  <r>
    <x v="7"/>
    <x v="2"/>
    <x v="2"/>
    <n v="9"/>
    <d v="2023-08-29T00:00:00"/>
    <d v="2003-06-12T00:00:00"/>
    <n v="20.758904109589039"/>
    <n v="249.10684931506847"/>
    <x v="1"/>
  </r>
  <r>
    <x v="8"/>
    <x v="3"/>
    <x v="3"/>
    <n v="10"/>
    <d v="2023-08-29T00:00:00"/>
    <d v="2020-10-28T00:00:00"/>
    <n v="3.3671232876712329"/>
    <n v="40.405479452054792"/>
    <x v="1"/>
  </r>
  <r>
    <x v="9"/>
    <x v="0"/>
    <x v="0"/>
    <n v="6"/>
    <d v="2023-08-29T00:00:00"/>
    <d v="2023-02-20T00:00:00"/>
    <n v="1.0520547945205478"/>
    <n v="12.624657534246573"/>
    <x v="1"/>
  </r>
  <r>
    <x v="10"/>
    <x v="0"/>
    <x v="0"/>
    <n v="9"/>
    <d v="2023-08-29T00:00:00"/>
    <d v="2003-07-04T00:00:00"/>
    <n v="20.698630136986303"/>
    <n v="248.38356164383563"/>
    <x v="1"/>
  </r>
  <r>
    <x v="11"/>
    <x v="1"/>
    <x v="1"/>
    <n v="9"/>
    <d v="2023-08-29T00:00:00"/>
    <d v="2010-10-06T00:00:00"/>
    <n v="13.435616438356165"/>
    <n v="161.22739726027399"/>
    <x v="1"/>
  </r>
  <r>
    <x v="26"/>
    <x v="0"/>
    <x v="0"/>
    <n v="9"/>
    <d v="2023-08-29T00:00:00"/>
    <d v="2023-03-16T00:00:00"/>
    <n v="0.98630136986301364"/>
    <n v="11.835616438356164"/>
    <x v="0"/>
  </r>
  <r>
    <x v="12"/>
    <x v="3"/>
    <x v="3"/>
    <n v="10"/>
    <d v="2023-08-29T00:00:00"/>
    <d v="2013-01-15T00:00:00"/>
    <n v="11.156164383561643"/>
    <n v="133.87397260273971"/>
    <x v="1"/>
  </r>
  <r>
    <x v="13"/>
    <x v="2"/>
    <x v="4"/>
    <n v="10"/>
    <d v="2023-08-29T00:00:00"/>
    <d v="2007-01-10T00:00:00"/>
    <n v="17.175342465753424"/>
    <n v="206.10410958904109"/>
    <x v="1"/>
  </r>
  <r>
    <x v="14"/>
    <x v="1"/>
    <x v="1"/>
    <n v="10"/>
    <d v="2023-08-29T00:00:00"/>
    <d v="2015-05-21T00:00:00"/>
    <n v="8.8109589041095884"/>
    <n v="105.73150684931505"/>
    <x v="1"/>
  </r>
  <r>
    <x v="15"/>
    <x v="1"/>
    <x v="1"/>
    <n v="10"/>
    <d v="2023-08-29T00:00:00"/>
    <d v="2023-03-04T00:00:00"/>
    <n v="1.0191780821917809"/>
    <n v="12.230136986301371"/>
    <x v="1"/>
  </r>
  <r>
    <x v="16"/>
    <x v="3"/>
    <x v="3"/>
    <n v="9"/>
    <d v="2023-08-29T00:00:00"/>
    <d v="2020-11-17T00:00:00"/>
    <n v="3.3123287671232875"/>
    <n v="39.747945205479454"/>
    <x v="1"/>
  </r>
  <r>
    <x v="17"/>
    <x v="2"/>
    <x v="4"/>
    <n v="9"/>
    <d v="2023-08-29T00:00:00"/>
    <d v="2001-10-01T00:00:00"/>
    <n v="22.454794520547946"/>
    <n v="269.45753424657534"/>
    <x v="1"/>
  </r>
  <r>
    <x v="18"/>
    <x v="0"/>
    <x v="0"/>
    <n v="9"/>
    <d v="2023-08-29T00:00:00"/>
    <d v="2022-10-07T00:00:00"/>
    <n v="1.4246575342465753"/>
    <n v="17.095890410958901"/>
    <x v="1"/>
  </r>
  <r>
    <x v="19"/>
    <x v="1"/>
    <x v="1"/>
    <n v="10"/>
    <d v="2023-08-29T00:00:00"/>
    <d v="2008-02-12T00:00:00"/>
    <n v="16.084931506849315"/>
    <n v="193.01917808219179"/>
    <x v="1"/>
  </r>
  <r>
    <x v="20"/>
    <x v="2"/>
    <x v="2"/>
    <n v="9"/>
    <d v="2023-08-29T00:00:00"/>
    <d v="2019-01-30T00:00:00"/>
    <n v="5.1123287671232873"/>
    <n v="61.347945205479448"/>
    <x v="1"/>
  </r>
  <r>
    <x v="21"/>
    <x v="3"/>
    <x v="3"/>
    <n v="10"/>
    <d v="2023-08-29T00:00:00"/>
    <d v="2023-02-08T00:00:00"/>
    <n v="1.0849315068493151"/>
    <n v="13.019178082191781"/>
    <x v="1"/>
  </r>
  <r>
    <x v="22"/>
    <x v="1"/>
    <x v="1"/>
    <n v="10"/>
    <d v="2023-08-29T00:00:00"/>
    <d v="2005-08-17T00:00:00"/>
    <n v="18.575342465753426"/>
    <n v="222.90410958904113"/>
    <x v="1"/>
  </r>
  <r>
    <x v="27"/>
    <x v="0"/>
    <x v="0"/>
    <n v="7"/>
    <d v="2023-08-29T00:00:00"/>
    <d v="2023-04-23T00:00:00"/>
    <n v="0.88219178082191785"/>
    <n v="10.586301369863014"/>
    <x v="0"/>
  </r>
  <r>
    <x v="23"/>
    <x v="1"/>
    <x v="1"/>
    <n v="9"/>
    <d v="2023-08-29T00:00:00"/>
    <d v="2021-08-12T00:00:00"/>
    <n v="2.5780821917808221"/>
    <n v="30.936986301369863"/>
    <x v="1"/>
  </r>
  <r>
    <x v="24"/>
    <x v="2"/>
    <x v="2"/>
    <n v="9"/>
    <d v="2023-08-29T00:00:00"/>
    <d v="2023-02-04T00:00:00"/>
    <n v="1.095890410958904"/>
    <n v="13.150684931506849"/>
    <x v="1"/>
  </r>
  <r>
    <x v="25"/>
    <x v="3"/>
    <x v="3"/>
    <n v="10"/>
    <d v="2023-08-29T00:00:00"/>
    <d v="2012-07-04T00:00:00"/>
    <n v="11.69041095890411"/>
    <n v="140.28493150684932"/>
    <x v="1"/>
  </r>
  <r>
    <x v="0"/>
    <x v="0"/>
    <x v="0"/>
    <n v="10"/>
    <d v="2023-08-30T00:00:00"/>
    <d v="2023-04-16T00:00:00"/>
    <n v="0.90136986301369859"/>
    <n v="10.816438356164383"/>
    <x v="0"/>
  </r>
  <r>
    <x v="1"/>
    <x v="1"/>
    <x v="1"/>
    <n v="9"/>
    <d v="2023-08-30T00:00:00"/>
    <d v="2023-02-22T00:00:00"/>
    <n v="1.0465753424657533"/>
    <n v="12.55890410958904"/>
    <x v="1"/>
  </r>
  <r>
    <x v="2"/>
    <x v="2"/>
    <x v="2"/>
    <n v="10"/>
    <d v="2023-08-30T00:00:00"/>
    <d v="2021-08-11T00:00:00"/>
    <n v="2.580821917808219"/>
    <n v="30.969863013698628"/>
    <x v="1"/>
  </r>
  <r>
    <x v="3"/>
    <x v="3"/>
    <x v="3"/>
    <n v="7"/>
    <d v="2023-08-30T00:00:00"/>
    <d v="2014-11-21T00:00:00"/>
    <n v="9.3068493150684937"/>
    <n v="111.68219178082192"/>
    <x v="1"/>
  </r>
  <r>
    <x v="4"/>
    <x v="2"/>
    <x v="4"/>
    <n v="8"/>
    <d v="2023-08-30T00:00:00"/>
    <d v="2008-10-11T00:00:00"/>
    <n v="15.421917808219177"/>
    <n v="185.06301369863013"/>
    <x v="1"/>
  </r>
  <r>
    <x v="5"/>
    <x v="0"/>
    <x v="0"/>
    <n v="8"/>
    <d v="2023-08-30T00:00:00"/>
    <d v="2023-01-30T00:00:00"/>
    <n v="1.1095890410958904"/>
    <n v="13.315068493150685"/>
    <x v="1"/>
  </r>
  <r>
    <x v="6"/>
    <x v="1"/>
    <x v="1"/>
    <n v="8"/>
    <d v="2023-08-30T00:00:00"/>
    <d v="2015-06-06T00:00:00"/>
    <n v="8.7671232876712324"/>
    <n v="105.20547945205479"/>
    <x v="1"/>
  </r>
  <r>
    <x v="7"/>
    <x v="2"/>
    <x v="2"/>
    <n v="9"/>
    <d v="2023-08-30T00:00:00"/>
    <d v="2003-06-12T00:00:00"/>
    <n v="20.758904109589039"/>
    <n v="249.10684931506847"/>
    <x v="1"/>
  </r>
  <r>
    <x v="8"/>
    <x v="3"/>
    <x v="3"/>
    <n v="7"/>
    <d v="2023-08-30T00:00:00"/>
    <d v="2020-10-28T00:00:00"/>
    <n v="3.3671232876712329"/>
    <n v="40.405479452054792"/>
    <x v="1"/>
  </r>
  <r>
    <x v="9"/>
    <x v="0"/>
    <x v="0"/>
    <n v="4"/>
    <d v="2023-08-30T00:00:00"/>
    <d v="2023-02-20T00:00:00"/>
    <n v="1.0520547945205478"/>
    <n v="12.624657534246573"/>
    <x v="1"/>
  </r>
  <r>
    <x v="10"/>
    <x v="0"/>
    <x v="0"/>
    <n v="7"/>
    <d v="2023-08-30T00:00:00"/>
    <d v="2003-07-04T00:00:00"/>
    <n v="20.698630136986303"/>
    <n v="248.38356164383563"/>
    <x v="1"/>
  </r>
  <r>
    <x v="11"/>
    <x v="1"/>
    <x v="1"/>
    <n v="9"/>
    <d v="2023-08-30T00:00:00"/>
    <d v="2010-10-06T00:00:00"/>
    <n v="13.435616438356165"/>
    <n v="161.22739726027399"/>
    <x v="1"/>
  </r>
  <r>
    <x v="26"/>
    <x v="0"/>
    <x v="0"/>
    <n v="7"/>
    <d v="2023-08-30T00:00:00"/>
    <d v="2023-03-16T00:00:00"/>
    <n v="0.98630136986301364"/>
    <n v="11.835616438356164"/>
    <x v="0"/>
  </r>
  <r>
    <x v="12"/>
    <x v="3"/>
    <x v="3"/>
    <n v="7"/>
    <d v="2023-08-30T00:00:00"/>
    <d v="2013-01-15T00:00:00"/>
    <n v="11.156164383561643"/>
    <n v="133.87397260273971"/>
    <x v="1"/>
  </r>
  <r>
    <x v="13"/>
    <x v="2"/>
    <x v="4"/>
    <n v="8"/>
    <d v="2023-08-30T00:00:00"/>
    <d v="2007-01-10T00:00:00"/>
    <n v="17.175342465753424"/>
    <n v="206.10410958904109"/>
    <x v="1"/>
  </r>
  <r>
    <x v="14"/>
    <x v="1"/>
    <x v="1"/>
    <n v="10"/>
    <d v="2023-08-30T00:00:00"/>
    <d v="2015-05-21T00:00:00"/>
    <n v="8.8109589041095884"/>
    <n v="105.73150684931505"/>
    <x v="1"/>
  </r>
  <r>
    <x v="15"/>
    <x v="1"/>
    <x v="1"/>
    <n v="7"/>
    <d v="2023-08-30T00:00:00"/>
    <d v="2023-03-04T00:00:00"/>
    <n v="1.0191780821917809"/>
    <n v="12.230136986301371"/>
    <x v="1"/>
  </r>
  <r>
    <x v="16"/>
    <x v="3"/>
    <x v="3"/>
    <n v="8"/>
    <d v="2023-08-30T00:00:00"/>
    <d v="2020-11-17T00:00:00"/>
    <n v="3.3123287671232875"/>
    <n v="39.747945205479454"/>
    <x v="1"/>
  </r>
  <r>
    <x v="17"/>
    <x v="2"/>
    <x v="4"/>
    <n v="7"/>
    <d v="2023-08-30T00:00:00"/>
    <d v="2001-10-01T00:00:00"/>
    <n v="22.454794520547946"/>
    <n v="269.45753424657534"/>
    <x v="1"/>
  </r>
  <r>
    <x v="18"/>
    <x v="0"/>
    <x v="0"/>
    <n v="9"/>
    <d v="2023-08-30T00:00:00"/>
    <d v="2022-10-07T00:00:00"/>
    <n v="1.4246575342465753"/>
    <n v="17.095890410958901"/>
    <x v="1"/>
  </r>
  <r>
    <x v="19"/>
    <x v="1"/>
    <x v="1"/>
    <n v="8"/>
    <d v="2023-08-30T00:00:00"/>
    <d v="2008-02-12T00:00:00"/>
    <n v="16.084931506849315"/>
    <n v="193.01917808219179"/>
    <x v="1"/>
  </r>
  <r>
    <x v="20"/>
    <x v="2"/>
    <x v="2"/>
    <n v="8"/>
    <d v="2023-08-30T00:00:00"/>
    <d v="2019-01-30T00:00:00"/>
    <n v="5.1123287671232873"/>
    <n v="61.347945205479448"/>
    <x v="1"/>
  </r>
  <r>
    <x v="21"/>
    <x v="3"/>
    <x v="3"/>
    <n v="8"/>
    <d v="2023-08-30T00:00:00"/>
    <d v="2023-02-08T00:00:00"/>
    <n v="1.0849315068493151"/>
    <n v="13.019178082191781"/>
    <x v="1"/>
  </r>
  <r>
    <x v="22"/>
    <x v="1"/>
    <x v="1"/>
    <n v="8"/>
    <d v="2023-08-30T00:00:00"/>
    <d v="2005-08-17T00:00:00"/>
    <n v="18.575342465753426"/>
    <n v="222.90410958904113"/>
    <x v="1"/>
  </r>
  <r>
    <x v="27"/>
    <x v="0"/>
    <x v="0"/>
    <n v="7"/>
    <d v="2023-08-30T00:00:00"/>
    <d v="2023-04-23T00:00:00"/>
    <n v="0.88219178082191785"/>
    <n v="10.586301369863014"/>
    <x v="0"/>
  </r>
  <r>
    <x v="23"/>
    <x v="1"/>
    <x v="1"/>
    <n v="10"/>
    <d v="2023-08-30T00:00:00"/>
    <d v="2021-08-12T00:00:00"/>
    <n v="2.5780821917808221"/>
    <n v="30.936986301369863"/>
    <x v="1"/>
  </r>
  <r>
    <x v="24"/>
    <x v="2"/>
    <x v="2"/>
    <n v="10"/>
    <d v="2023-08-30T00:00:00"/>
    <d v="2023-02-04T00:00:00"/>
    <n v="1.095890410958904"/>
    <n v="13.150684931506849"/>
    <x v="1"/>
  </r>
  <r>
    <x v="25"/>
    <x v="3"/>
    <x v="3"/>
    <n v="9"/>
    <d v="2023-08-30T00:00:00"/>
    <d v="2012-07-04T00:00:00"/>
    <n v="11.69041095890411"/>
    <n v="140.28493150684932"/>
    <x v="1"/>
  </r>
  <r>
    <x v="0"/>
    <x v="0"/>
    <x v="0"/>
    <n v="10"/>
    <d v="2023-08-31T00:00:00"/>
    <d v="2023-04-16T00:00:00"/>
    <n v="0.90136986301369859"/>
    <n v="10.816438356164383"/>
    <x v="0"/>
  </r>
  <r>
    <x v="1"/>
    <x v="1"/>
    <x v="1"/>
    <n v="8"/>
    <d v="2023-08-31T00:00:00"/>
    <d v="2023-02-22T00:00:00"/>
    <n v="1.0465753424657533"/>
    <n v="12.55890410958904"/>
    <x v="1"/>
  </r>
  <r>
    <x v="2"/>
    <x v="2"/>
    <x v="2"/>
    <n v="9"/>
    <d v="2023-08-31T00:00:00"/>
    <d v="2021-08-11T00:00:00"/>
    <n v="2.580821917808219"/>
    <n v="30.969863013698628"/>
    <x v="1"/>
  </r>
  <r>
    <x v="3"/>
    <x v="3"/>
    <x v="3"/>
    <n v="10"/>
    <d v="2023-08-31T00:00:00"/>
    <d v="2014-11-21T00:00:00"/>
    <n v="9.3068493150684937"/>
    <n v="111.68219178082192"/>
    <x v="1"/>
  </r>
  <r>
    <x v="4"/>
    <x v="2"/>
    <x v="4"/>
    <n v="10"/>
    <d v="2023-08-31T00:00:00"/>
    <d v="2008-10-11T00:00:00"/>
    <n v="15.421917808219177"/>
    <n v="185.06301369863013"/>
    <x v="1"/>
  </r>
  <r>
    <x v="5"/>
    <x v="0"/>
    <x v="0"/>
    <n v="9"/>
    <d v="2023-08-31T00:00:00"/>
    <d v="2023-01-30T00:00:00"/>
    <n v="1.1095890410958904"/>
    <n v="13.315068493150685"/>
    <x v="1"/>
  </r>
  <r>
    <x v="6"/>
    <x v="1"/>
    <x v="1"/>
    <n v="8"/>
    <d v="2023-08-31T00:00:00"/>
    <d v="2015-06-06T00:00:00"/>
    <n v="8.7671232876712324"/>
    <n v="105.20547945205479"/>
    <x v="1"/>
  </r>
  <r>
    <x v="7"/>
    <x v="2"/>
    <x v="2"/>
    <n v="10"/>
    <d v="2023-08-31T00:00:00"/>
    <d v="2003-06-12T00:00:00"/>
    <n v="20.758904109589039"/>
    <n v="249.10684931506847"/>
    <x v="1"/>
  </r>
  <r>
    <x v="8"/>
    <x v="3"/>
    <x v="3"/>
    <n v="8"/>
    <d v="2023-08-31T00:00:00"/>
    <d v="2020-10-28T00:00:00"/>
    <n v="3.3671232876712329"/>
    <n v="40.405479452054792"/>
    <x v="1"/>
  </r>
  <r>
    <x v="9"/>
    <x v="0"/>
    <x v="0"/>
    <n v="8"/>
    <d v="2023-08-31T00:00:00"/>
    <d v="2023-02-20T00:00:00"/>
    <n v="1.0520547945205478"/>
    <n v="12.624657534246573"/>
    <x v="1"/>
  </r>
  <r>
    <x v="10"/>
    <x v="0"/>
    <x v="0"/>
    <n v="10"/>
    <d v="2023-08-31T00:00:00"/>
    <d v="2003-07-04T00:00:00"/>
    <n v="20.698630136986303"/>
    <n v="248.38356164383563"/>
    <x v="1"/>
  </r>
  <r>
    <x v="11"/>
    <x v="1"/>
    <x v="1"/>
    <n v="9"/>
    <d v="2023-08-31T00:00:00"/>
    <d v="2010-10-06T00:00:00"/>
    <n v="13.435616438356165"/>
    <n v="161.22739726027399"/>
    <x v="1"/>
  </r>
  <r>
    <x v="26"/>
    <x v="0"/>
    <x v="0"/>
    <n v="8"/>
    <d v="2023-08-31T00:00:00"/>
    <d v="2023-03-16T00:00:00"/>
    <n v="0.98630136986301364"/>
    <n v="11.835616438356164"/>
    <x v="0"/>
  </r>
  <r>
    <x v="12"/>
    <x v="3"/>
    <x v="3"/>
    <n v="8"/>
    <d v="2023-08-31T00:00:00"/>
    <d v="2013-01-15T00:00:00"/>
    <n v="11.156164383561643"/>
    <n v="133.87397260273971"/>
    <x v="1"/>
  </r>
  <r>
    <x v="13"/>
    <x v="2"/>
    <x v="4"/>
    <n v="9"/>
    <d v="2023-08-31T00:00:00"/>
    <d v="2007-01-10T00:00:00"/>
    <n v="17.175342465753424"/>
    <n v="206.10410958904109"/>
    <x v="1"/>
  </r>
  <r>
    <x v="14"/>
    <x v="1"/>
    <x v="1"/>
    <n v="8"/>
    <d v="2023-08-31T00:00:00"/>
    <d v="2015-05-21T00:00:00"/>
    <n v="8.8109589041095884"/>
    <n v="105.73150684931505"/>
    <x v="1"/>
  </r>
  <r>
    <x v="15"/>
    <x v="1"/>
    <x v="1"/>
    <n v="8"/>
    <d v="2023-08-31T00:00:00"/>
    <d v="2023-03-04T00:00:00"/>
    <n v="1.0191780821917809"/>
    <n v="12.230136986301371"/>
    <x v="1"/>
  </r>
  <r>
    <x v="16"/>
    <x v="3"/>
    <x v="3"/>
    <n v="8"/>
    <d v="2023-08-31T00:00:00"/>
    <d v="2020-11-17T00:00:00"/>
    <n v="3.3123287671232875"/>
    <n v="39.747945205479454"/>
    <x v="1"/>
  </r>
  <r>
    <x v="17"/>
    <x v="2"/>
    <x v="4"/>
    <n v="8"/>
    <d v="2023-08-31T00:00:00"/>
    <d v="2001-10-01T00:00:00"/>
    <n v="22.454794520547946"/>
    <n v="269.45753424657534"/>
    <x v="1"/>
  </r>
  <r>
    <x v="18"/>
    <x v="0"/>
    <x v="0"/>
    <n v="8"/>
    <d v="2023-08-31T00:00:00"/>
    <d v="2022-10-07T00:00:00"/>
    <n v="1.4246575342465753"/>
    <n v="17.095890410958901"/>
    <x v="1"/>
  </r>
  <r>
    <x v="19"/>
    <x v="1"/>
    <x v="1"/>
    <n v="8"/>
    <d v="2023-08-31T00:00:00"/>
    <d v="2008-02-12T00:00:00"/>
    <n v="16.084931506849315"/>
    <n v="193.01917808219179"/>
    <x v="1"/>
  </r>
  <r>
    <x v="20"/>
    <x v="2"/>
    <x v="2"/>
    <n v="9"/>
    <d v="2023-08-31T00:00:00"/>
    <d v="2019-01-30T00:00:00"/>
    <n v="5.1123287671232873"/>
    <n v="61.347945205479448"/>
    <x v="1"/>
  </r>
  <r>
    <x v="21"/>
    <x v="3"/>
    <x v="3"/>
    <n v="10"/>
    <d v="2023-08-31T00:00:00"/>
    <d v="2023-02-08T00:00:00"/>
    <n v="1.0849315068493151"/>
    <n v="13.019178082191781"/>
    <x v="1"/>
  </r>
  <r>
    <x v="22"/>
    <x v="1"/>
    <x v="1"/>
    <n v="8"/>
    <d v="2023-08-31T00:00:00"/>
    <d v="2005-08-17T00:00:00"/>
    <n v="18.575342465753426"/>
    <n v="222.90410958904113"/>
    <x v="1"/>
  </r>
  <r>
    <x v="27"/>
    <x v="0"/>
    <x v="0"/>
    <n v="8"/>
    <d v="2023-08-31T00:00:00"/>
    <d v="2023-04-23T00:00:00"/>
    <n v="0.88219178082191785"/>
    <n v="10.586301369863014"/>
    <x v="0"/>
  </r>
  <r>
    <x v="23"/>
    <x v="1"/>
    <x v="1"/>
    <n v="8"/>
    <d v="2023-08-31T00:00:00"/>
    <d v="2021-08-12T00:00:00"/>
    <n v="2.5780821917808221"/>
    <n v="30.936986301369863"/>
    <x v="1"/>
  </r>
  <r>
    <x v="24"/>
    <x v="2"/>
    <x v="2"/>
    <n v="10"/>
    <d v="2023-08-31T00:00:00"/>
    <d v="2023-02-04T00:00:00"/>
    <n v="1.095890410958904"/>
    <n v="13.150684931506849"/>
    <x v="1"/>
  </r>
  <r>
    <x v="25"/>
    <x v="3"/>
    <x v="3"/>
    <n v="9"/>
    <d v="2023-08-31T00:00:00"/>
    <d v="2012-07-04T00:00:00"/>
    <n v="11.69041095890411"/>
    <n v="140.28493150684932"/>
    <x v="1"/>
  </r>
  <r>
    <x v="0"/>
    <x v="0"/>
    <x v="0"/>
    <n v="7"/>
    <d v="2023-09-01T00:00:00"/>
    <d v="2023-04-16T00:00:00"/>
    <n v="0.90136986301369859"/>
    <n v="10.816438356164383"/>
    <x v="0"/>
  </r>
  <r>
    <x v="1"/>
    <x v="1"/>
    <x v="1"/>
    <n v="8"/>
    <d v="2023-09-01T00:00:00"/>
    <d v="2023-02-22T00:00:00"/>
    <n v="1.0465753424657533"/>
    <n v="12.55890410958904"/>
    <x v="1"/>
  </r>
  <r>
    <x v="2"/>
    <x v="2"/>
    <x v="2"/>
    <n v="9"/>
    <d v="2023-09-01T00:00:00"/>
    <d v="2021-08-11T00:00:00"/>
    <n v="2.580821917808219"/>
    <n v="30.969863013698628"/>
    <x v="1"/>
  </r>
  <r>
    <x v="3"/>
    <x v="3"/>
    <x v="3"/>
    <n v="10"/>
    <d v="2023-09-01T00:00:00"/>
    <d v="2014-11-21T00:00:00"/>
    <n v="9.3068493150684937"/>
    <n v="111.68219178082192"/>
    <x v="1"/>
  </r>
  <r>
    <x v="4"/>
    <x v="2"/>
    <x v="4"/>
    <n v="8"/>
    <d v="2023-09-01T00:00:00"/>
    <d v="2008-10-11T00:00:00"/>
    <n v="15.421917808219177"/>
    <n v="185.06301369863013"/>
    <x v="1"/>
  </r>
  <r>
    <x v="5"/>
    <x v="0"/>
    <x v="0"/>
    <n v="7"/>
    <d v="2023-09-01T00:00:00"/>
    <d v="2023-01-30T00:00:00"/>
    <n v="1.1095890410958904"/>
    <n v="13.315068493150685"/>
    <x v="1"/>
  </r>
  <r>
    <x v="6"/>
    <x v="1"/>
    <x v="1"/>
    <n v="9"/>
    <d v="2023-09-01T00:00:00"/>
    <d v="2015-06-06T00:00:00"/>
    <n v="8.7671232876712324"/>
    <n v="105.20547945205479"/>
    <x v="1"/>
  </r>
  <r>
    <x v="7"/>
    <x v="2"/>
    <x v="2"/>
    <n v="9"/>
    <d v="2023-09-01T00:00:00"/>
    <d v="2003-06-12T00:00:00"/>
    <n v="20.758904109589039"/>
    <n v="249.10684931506847"/>
    <x v="1"/>
  </r>
  <r>
    <x v="8"/>
    <x v="3"/>
    <x v="3"/>
    <n v="7"/>
    <d v="2023-09-01T00:00:00"/>
    <d v="2020-10-28T00:00:00"/>
    <n v="3.3671232876712329"/>
    <n v="40.405479452054792"/>
    <x v="1"/>
  </r>
  <r>
    <x v="9"/>
    <x v="0"/>
    <x v="0"/>
    <n v="8"/>
    <d v="2023-09-01T00:00:00"/>
    <d v="2023-02-20T00:00:00"/>
    <n v="1.0520547945205478"/>
    <n v="12.624657534246573"/>
    <x v="1"/>
  </r>
  <r>
    <x v="10"/>
    <x v="0"/>
    <x v="0"/>
    <n v="8"/>
    <d v="2023-09-01T00:00:00"/>
    <d v="2003-07-04T00:00:00"/>
    <n v="20.698630136986303"/>
    <n v="248.38356164383563"/>
    <x v="1"/>
  </r>
  <r>
    <x v="11"/>
    <x v="1"/>
    <x v="1"/>
    <n v="9"/>
    <d v="2023-09-01T00:00:00"/>
    <d v="2010-10-06T00:00:00"/>
    <n v="13.435616438356165"/>
    <n v="161.22739726027399"/>
    <x v="1"/>
  </r>
  <r>
    <x v="26"/>
    <x v="0"/>
    <x v="0"/>
    <n v="4"/>
    <d v="2023-09-01T00:00:00"/>
    <d v="2023-03-16T00:00:00"/>
    <n v="0.98630136986301364"/>
    <n v="11.835616438356164"/>
    <x v="0"/>
  </r>
  <r>
    <x v="12"/>
    <x v="3"/>
    <x v="3"/>
    <n v="9"/>
    <d v="2023-09-01T00:00:00"/>
    <d v="2013-01-15T00:00:00"/>
    <n v="11.156164383561643"/>
    <n v="133.87397260273971"/>
    <x v="1"/>
  </r>
  <r>
    <x v="13"/>
    <x v="2"/>
    <x v="4"/>
    <n v="8"/>
    <d v="2023-09-01T00:00:00"/>
    <d v="2007-01-10T00:00:00"/>
    <n v="17.175342465753424"/>
    <n v="206.10410958904109"/>
    <x v="1"/>
  </r>
  <r>
    <x v="14"/>
    <x v="1"/>
    <x v="1"/>
    <n v="9"/>
    <d v="2023-09-01T00:00:00"/>
    <d v="2015-05-21T00:00:00"/>
    <n v="8.8109589041095884"/>
    <n v="105.73150684931505"/>
    <x v="1"/>
  </r>
  <r>
    <x v="15"/>
    <x v="1"/>
    <x v="1"/>
    <n v="8"/>
    <d v="2023-09-01T00:00:00"/>
    <d v="2023-03-04T00:00:00"/>
    <n v="1.0191780821917809"/>
    <n v="12.230136986301371"/>
    <x v="1"/>
  </r>
  <r>
    <x v="16"/>
    <x v="3"/>
    <x v="3"/>
    <n v="7"/>
    <d v="2023-09-01T00:00:00"/>
    <d v="2020-11-17T00:00:00"/>
    <n v="3.3123287671232875"/>
    <n v="39.747945205479454"/>
    <x v="1"/>
  </r>
  <r>
    <x v="17"/>
    <x v="2"/>
    <x v="4"/>
    <n v="8"/>
    <d v="2023-09-01T00:00:00"/>
    <d v="2001-10-01T00:00:00"/>
    <n v="22.454794520547946"/>
    <n v="269.45753424657534"/>
    <x v="1"/>
  </r>
  <r>
    <x v="18"/>
    <x v="0"/>
    <x v="0"/>
    <n v="10"/>
    <d v="2023-09-01T00:00:00"/>
    <d v="2022-10-07T00:00:00"/>
    <n v="1.4246575342465753"/>
    <n v="17.095890410958901"/>
    <x v="1"/>
  </r>
  <r>
    <x v="19"/>
    <x v="1"/>
    <x v="1"/>
    <n v="10"/>
    <d v="2023-09-01T00:00:00"/>
    <d v="2008-02-12T00:00:00"/>
    <n v="16.084931506849315"/>
    <n v="193.01917808219179"/>
    <x v="1"/>
  </r>
  <r>
    <x v="20"/>
    <x v="2"/>
    <x v="2"/>
    <n v="8"/>
    <d v="2023-09-01T00:00:00"/>
    <d v="2019-01-30T00:00:00"/>
    <n v="5.1123287671232873"/>
    <n v="61.347945205479448"/>
    <x v="1"/>
  </r>
  <r>
    <x v="21"/>
    <x v="3"/>
    <x v="3"/>
    <n v="10"/>
    <d v="2023-09-01T00:00:00"/>
    <d v="2023-02-08T00:00:00"/>
    <n v="1.0849315068493151"/>
    <n v="13.019178082191781"/>
    <x v="1"/>
  </r>
  <r>
    <x v="22"/>
    <x v="1"/>
    <x v="1"/>
    <n v="8"/>
    <d v="2023-09-01T00:00:00"/>
    <d v="2005-08-17T00:00:00"/>
    <n v="18.575342465753426"/>
    <n v="222.90410958904113"/>
    <x v="1"/>
  </r>
  <r>
    <x v="27"/>
    <x v="0"/>
    <x v="0"/>
    <n v="6"/>
    <d v="2023-09-01T00:00:00"/>
    <d v="2023-04-23T00:00:00"/>
    <n v="0.88219178082191785"/>
    <n v="10.586301369863014"/>
    <x v="0"/>
  </r>
  <r>
    <x v="23"/>
    <x v="1"/>
    <x v="1"/>
    <n v="8"/>
    <d v="2023-09-01T00:00:00"/>
    <d v="2021-08-12T00:00:00"/>
    <n v="2.5780821917808221"/>
    <n v="30.936986301369863"/>
    <x v="1"/>
  </r>
  <r>
    <x v="24"/>
    <x v="2"/>
    <x v="2"/>
    <n v="10"/>
    <d v="2023-09-01T00:00:00"/>
    <d v="2023-02-04T00:00:00"/>
    <n v="1.095890410958904"/>
    <n v="13.150684931506849"/>
    <x v="1"/>
  </r>
  <r>
    <x v="25"/>
    <x v="3"/>
    <x v="3"/>
    <n v="9"/>
    <d v="2023-09-01T00:00:00"/>
    <d v="2012-07-04T00:00:00"/>
    <n v="11.69041095890411"/>
    <n v="140.28493150684932"/>
    <x v="1"/>
  </r>
  <r>
    <x v="0"/>
    <x v="0"/>
    <x v="0"/>
    <n v="9"/>
    <d v="2023-09-02T00:00:00"/>
    <d v="2023-04-16T00:00:00"/>
    <n v="0.90136986301369859"/>
    <n v="10.816438356164383"/>
    <x v="0"/>
  </r>
  <r>
    <x v="1"/>
    <x v="1"/>
    <x v="1"/>
    <n v="8"/>
    <d v="2023-09-02T00:00:00"/>
    <d v="2023-02-22T00:00:00"/>
    <n v="1.0465753424657533"/>
    <n v="12.55890410958904"/>
    <x v="1"/>
  </r>
  <r>
    <x v="2"/>
    <x v="2"/>
    <x v="2"/>
    <n v="9"/>
    <d v="2023-09-02T00:00:00"/>
    <d v="2021-08-11T00:00:00"/>
    <n v="2.580821917808219"/>
    <n v="30.969863013698628"/>
    <x v="1"/>
  </r>
  <r>
    <x v="3"/>
    <x v="3"/>
    <x v="3"/>
    <n v="9"/>
    <d v="2023-09-02T00:00:00"/>
    <d v="2014-11-21T00:00:00"/>
    <n v="9.3068493150684937"/>
    <n v="111.68219178082192"/>
    <x v="1"/>
  </r>
  <r>
    <x v="4"/>
    <x v="2"/>
    <x v="4"/>
    <n v="8"/>
    <d v="2023-09-02T00:00:00"/>
    <d v="2008-10-11T00:00:00"/>
    <n v="15.421917808219177"/>
    <n v="185.06301369863013"/>
    <x v="1"/>
  </r>
  <r>
    <x v="5"/>
    <x v="0"/>
    <x v="0"/>
    <n v="10"/>
    <d v="2023-09-02T00:00:00"/>
    <d v="2023-01-30T00:00:00"/>
    <n v="1.1095890410958904"/>
    <n v="13.315068493150685"/>
    <x v="1"/>
  </r>
  <r>
    <x v="6"/>
    <x v="1"/>
    <x v="1"/>
    <n v="9"/>
    <d v="2023-09-02T00:00:00"/>
    <d v="2015-06-06T00:00:00"/>
    <n v="8.7671232876712324"/>
    <n v="105.20547945205479"/>
    <x v="1"/>
  </r>
  <r>
    <x v="7"/>
    <x v="2"/>
    <x v="2"/>
    <n v="9"/>
    <d v="2023-09-02T00:00:00"/>
    <d v="2003-06-12T00:00:00"/>
    <n v="20.758904109589039"/>
    <n v="249.10684931506847"/>
    <x v="1"/>
  </r>
  <r>
    <x v="8"/>
    <x v="3"/>
    <x v="3"/>
    <n v="10"/>
    <d v="2023-09-02T00:00:00"/>
    <d v="2020-10-28T00:00:00"/>
    <n v="3.3671232876712329"/>
    <n v="40.405479452054792"/>
    <x v="1"/>
  </r>
  <r>
    <x v="9"/>
    <x v="0"/>
    <x v="0"/>
    <n v="8"/>
    <d v="2023-09-02T00:00:00"/>
    <d v="2023-02-20T00:00:00"/>
    <n v="1.0520547945205478"/>
    <n v="12.624657534246573"/>
    <x v="1"/>
  </r>
  <r>
    <x v="10"/>
    <x v="0"/>
    <x v="0"/>
    <n v="10"/>
    <d v="2023-09-02T00:00:00"/>
    <d v="2003-07-04T00:00:00"/>
    <n v="20.698630136986303"/>
    <n v="248.38356164383563"/>
    <x v="1"/>
  </r>
  <r>
    <x v="11"/>
    <x v="1"/>
    <x v="1"/>
    <n v="8"/>
    <d v="2023-09-02T00:00:00"/>
    <d v="2010-10-06T00:00:00"/>
    <n v="13.435616438356165"/>
    <n v="161.22739726027399"/>
    <x v="1"/>
  </r>
  <r>
    <x v="26"/>
    <x v="0"/>
    <x v="0"/>
    <n v="8"/>
    <d v="2023-09-02T00:00:00"/>
    <d v="2023-03-16T00:00:00"/>
    <n v="0.98630136986301364"/>
    <n v="11.835616438356164"/>
    <x v="0"/>
  </r>
  <r>
    <x v="12"/>
    <x v="3"/>
    <x v="3"/>
    <n v="9"/>
    <d v="2023-09-02T00:00:00"/>
    <d v="2013-01-15T00:00:00"/>
    <n v="11.156164383561643"/>
    <n v="133.87397260273971"/>
    <x v="1"/>
  </r>
  <r>
    <x v="13"/>
    <x v="2"/>
    <x v="4"/>
    <n v="8"/>
    <d v="2023-09-02T00:00:00"/>
    <d v="2007-01-10T00:00:00"/>
    <n v="17.175342465753424"/>
    <n v="206.10410958904109"/>
    <x v="1"/>
  </r>
  <r>
    <x v="14"/>
    <x v="1"/>
    <x v="1"/>
    <n v="8"/>
    <d v="2023-09-02T00:00:00"/>
    <d v="2015-05-21T00:00:00"/>
    <n v="8.8109589041095884"/>
    <n v="105.73150684931505"/>
    <x v="1"/>
  </r>
  <r>
    <x v="15"/>
    <x v="1"/>
    <x v="1"/>
    <n v="10"/>
    <d v="2023-09-02T00:00:00"/>
    <d v="2023-03-04T00:00:00"/>
    <n v="1.0191780821917809"/>
    <n v="12.230136986301371"/>
    <x v="1"/>
  </r>
  <r>
    <x v="16"/>
    <x v="3"/>
    <x v="3"/>
    <n v="8"/>
    <d v="2023-09-02T00:00:00"/>
    <d v="2020-11-17T00:00:00"/>
    <n v="3.3123287671232875"/>
    <n v="39.747945205479454"/>
    <x v="1"/>
  </r>
  <r>
    <x v="17"/>
    <x v="2"/>
    <x v="4"/>
    <n v="10"/>
    <d v="2023-09-02T00:00:00"/>
    <d v="2001-10-01T00:00:00"/>
    <n v="22.454794520547946"/>
    <n v="269.45753424657534"/>
    <x v="1"/>
  </r>
  <r>
    <x v="18"/>
    <x v="0"/>
    <x v="0"/>
    <n v="8"/>
    <d v="2023-09-02T00:00:00"/>
    <d v="2022-10-07T00:00:00"/>
    <n v="1.4246575342465753"/>
    <n v="17.095890410958901"/>
    <x v="1"/>
  </r>
  <r>
    <x v="19"/>
    <x v="1"/>
    <x v="1"/>
    <n v="9"/>
    <d v="2023-09-02T00:00:00"/>
    <d v="2008-02-12T00:00:00"/>
    <n v="16.084931506849315"/>
    <n v="193.01917808219179"/>
    <x v="1"/>
  </r>
  <r>
    <x v="20"/>
    <x v="2"/>
    <x v="2"/>
    <n v="10"/>
    <d v="2023-09-02T00:00:00"/>
    <d v="2019-01-30T00:00:00"/>
    <n v="5.1123287671232873"/>
    <n v="61.347945205479448"/>
    <x v="1"/>
  </r>
  <r>
    <x v="21"/>
    <x v="3"/>
    <x v="3"/>
    <n v="9"/>
    <d v="2023-09-02T00:00:00"/>
    <d v="2023-02-08T00:00:00"/>
    <n v="1.0849315068493151"/>
    <n v="13.019178082191781"/>
    <x v="1"/>
  </r>
  <r>
    <x v="22"/>
    <x v="1"/>
    <x v="1"/>
    <n v="10"/>
    <d v="2023-09-02T00:00:00"/>
    <d v="2005-08-17T00:00:00"/>
    <n v="18.575342465753426"/>
    <n v="222.90410958904113"/>
    <x v="1"/>
  </r>
  <r>
    <x v="27"/>
    <x v="0"/>
    <x v="0"/>
    <n v="9"/>
    <d v="2023-09-02T00:00:00"/>
    <d v="2023-04-23T00:00:00"/>
    <n v="0.88219178082191785"/>
    <n v="10.586301369863014"/>
    <x v="0"/>
  </r>
  <r>
    <x v="23"/>
    <x v="1"/>
    <x v="1"/>
    <n v="9"/>
    <d v="2023-09-02T00:00:00"/>
    <d v="2021-08-12T00:00:00"/>
    <n v="2.5780821917808221"/>
    <n v="30.936986301369863"/>
    <x v="1"/>
  </r>
  <r>
    <x v="24"/>
    <x v="2"/>
    <x v="2"/>
    <n v="10"/>
    <d v="2023-09-02T00:00:00"/>
    <d v="2023-02-04T00:00:00"/>
    <n v="1.095890410958904"/>
    <n v="13.150684931506849"/>
    <x v="1"/>
  </r>
  <r>
    <x v="25"/>
    <x v="3"/>
    <x v="3"/>
    <n v="9"/>
    <d v="2023-09-02T00:00:00"/>
    <d v="2012-07-04T00:00:00"/>
    <n v="11.69041095890411"/>
    <n v="140.28493150684932"/>
    <x v="1"/>
  </r>
  <r>
    <x v="0"/>
    <x v="0"/>
    <x v="0"/>
    <n v="8"/>
    <d v="2023-09-03T00:00:00"/>
    <d v="2023-04-16T00:00:00"/>
    <n v="0.90136986301369859"/>
    <n v="10.816438356164383"/>
    <x v="0"/>
  </r>
  <r>
    <x v="1"/>
    <x v="1"/>
    <x v="1"/>
    <n v="8"/>
    <d v="2023-09-03T00:00:00"/>
    <d v="2023-02-22T00:00:00"/>
    <n v="1.0465753424657533"/>
    <n v="12.55890410958904"/>
    <x v="1"/>
  </r>
  <r>
    <x v="2"/>
    <x v="2"/>
    <x v="2"/>
    <n v="8"/>
    <d v="2023-09-03T00:00:00"/>
    <d v="2021-08-11T00:00:00"/>
    <n v="2.580821917808219"/>
    <n v="30.969863013698628"/>
    <x v="1"/>
  </r>
  <r>
    <x v="3"/>
    <x v="3"/>
    <x v="3"/>
    <n v="9"/>
    <d v="2023-09-03T00:00:00"/>
    <d v="2014-11-21T00:00:00"/>
    <n v="9.3068493150684937"/>
    <n v="111.68219178082192"/>
    <x v="1"/>
  </r>
  <r>
    <x v="4"/>
    <x v="2"/>
    <x v="4"/>
    <n v="8"/>
    <d v="2023-09-03T00:00:00"/>
    <d v="2008-10-11T00:00:00"/>
    <n v="15.421917808219177"/>
    <n v="185.06301369863013"/>
    <x v="1"/>
  </r>
  <r>
    <x v="5"/>
    <x v="0"/>
    <x v="0"/>
    <n v="10"/>
    <d v="2023-09-03T00:00:00"/>
    <d v="2023-01-30T00:00:00"/>
    <n v="1.1095890410958904"/>
    <n v="13.315068493150685"/>
    <x v="1"/>
  </r>
  <r>
    <x v="6"/>
    <x v="1"/>
    <x v="1"/>
    <n v="7"/>
    <d v="2023-09-03T00:00:00"/>
    <d v="2015-06-06T00:00:00"/>
    <n v="8.7671232876712324"/>
    <n v="105.20547945205479"/>
    <x v="1"/>
  </r>
  <r>
    <x v="7"/>
    <x v="2"/>
    <x v="2"/>
    <n v="10"/>
    <d v="2023-09-03T00:00:00"/>
    <d v="2003-06-12T00:00:00"/>
    <n v="20.758904109589039"/>
    <n v="249.10684931506847"/>
    <x v="1"/>
  </r>
  <r>
    <x v="8"/>
    <x v="3"/>
    <x v="3"/>
    <n v="8"/>
    <d v="2023-09-03T00:00:00"/>
    <d v="2020-10-28T00:00:00"/>
    <n v="3.3671232876712329"/>
    <n v="40.405479452054792"/>
    <x v="1"/>
  </r>
  <r>
    <x v="9"/>
    <x v="0"/>
    <x v="0"/>
    <n v="8"/>
    <d v="2023-09-03T00:00:00"/>
    <d v="2023-02-20T00:00:00"/>
    <n v="1.0520547945205478"/>
    <n v="12.624657534246573"/>
    <x v="1"/>
  </r>
  <r>
    <x v="10"/>
    <x v="0"/>
    <x v="0"/>
    <n v="8"/>
    <d v="2023-09-03T00:00:00"/>
    <d v="2003-07-04T00:00:00"/>
    <n v="20.698630136986303"/>
    <n v="248.38356164383563"/>
    <x v="1"/>
  </r>
  <r>
    <x v="11"/>
    <x v="1"/>
    <x v="1"/>
    <n v="8"/>
    <d v="2023-09-03T00:00:00"/>
    <d v="2010-10-06T00:00:00"/>
    <n v="13.435616438356165"/>
    <n v="161.22739726027399"/>
    <x v="1"/>
  </r>
  <r>
    <x v="26"/>
    <x v="0"/>
    <x v="0"/>
    <n v="3"/>
    <d v="2023-09-03T00:00:00"/>
    <d v="2023-03-16T00:00:00"/>
    <n v="0.98630136986301364"/>
    <n v="11.835616438356164"/>
    <x v="0"/>
  </r>
  <r>
    <x v="12"/>
    <x v="3"/>
    <x v="3"/>
    <n v="6"/>
    <d v="2023-09-03T00:00:00"/>
    <d v="2013-01-15T00:00:00"/>
    <n v="11.156164383561643"/>
    <n v="133.87397260273971"/>
    <x v="1"/>
  </r>
  <r>
    <x v="13"/>
    <x v="2"/>
    <x v="4"/>
    <n v="8"/>
    <d v="2023-09-03T00:00:00"/>
    <d v="2007-01-10T00:00:00"/>
    <n v="17.175342465753424"/>
    <n v="206.10410958904109"/>
    <x v="1"/>
  </r>
  <r>
    <x v="14"/>
    <x v="1"/>
    <x v="1"/>
    <n v="7"/>
    <d v="2023-09-03T00:00:00"/>
    <d v="2015-05-21T00:00:00"/>
    <n v="8.8109589041095884"/>
    <n v="105.73150684931505"/>
    <x v="1"/>
  </r>
  <r>
    <x v="15"/>
    <x v="1"/>
    <x v="1"/>
    <n v="9"/>
    <d v="2023-09-03T00:00:00"/>
    <d v="2023-03-04T00:00:00"/>
    <n v="1.0191780821917809"/>
    <n v="12.230136986301371"/>
    <x v="1"/>
  </r>
  <r>
    <x v="16"/>
    <x v="3"/>
    <x v="3"/>
    <n v="10"/>
    <d v="2023-09-03T00:00:00"/>
    <d v="2020-11-17T00:00:00"/>
    <n v="3.3123287671232875"/>
    <n v="39.747945205479454"/>
    <x v="1"/>
  </r>
  <r>
    <x v="17"/>
    <x v="2"/>
    <x v="4"/>
    <n v="6"/>
    <d v="2023-09-03T00:00:00"/>
    <d v="2001-10-01T00:00:00"/>
    <n v="22.454794520547946"/>
    <n v="269.45753424657534"/>
    <x v="1"/>
  </r>
  <r>
    <x v="18"/>
    <x v="0"/>
    <x v="0"/>
    <n v="9"/>
    <d v="2023-09-03T00:00:00"/>
    <d v="2022-10-07T00:00:00"/>
    <n v="1.4246575342465753"/>
    <n v="17.095890410958901"/>
    <x v="1"/>
  </r>
  <r>
    <x v="19"/>
    <x v="1"/>
    <x v="1"/>
    <n v="8"/>
    <d v="2023-09-03T00:00:00"/>
    <d v="2008-02-12T00:00:00"/>
    <n v="16.084931506849315"/>
    <n v="193.01917808219179"/>
    <x v="1"/>
  </r>
  <r>
    <x v="20"/>
    <x v="2"/>
    <x v="2"/>
    <n v="8"/>
    <d v="2023-09-03T00:00:00"/>
    <d v="2019-01-30T00:00:00"/>
    <n v="5.1123287671232873"/>
    <n v="61.347945205479448"/>
    <x v="1"/>
  </r>
  <r>
    <x v="21"/>
    <x v="3"/>
    <x v="3"/>
    <n v="6"/>
    <d v="2023-09-03T00:00:00"/>
    <d v="2023-02-08T00:00:00"/>
    <n v="1.0849315068493151"/>
    <n v="13.019178082191781"/>
    <x v="1"/>
  </r>
  <r>
    <x v="22"/>
    <x v="1"/>
    <x v="1"/>
    <n v="7"/>
    <d v="2023-09-03T00:00:00"/>
    <d v="2005-08-17T00:00:00"/>
    <n v="18.575342465753426"/>
    <n v="222.90410958904113"/>
    <x v="1"/>
  </r>
  <r>
    <x v="27"/>
    <x v="0"/>
    <x v="0"/>
    <n v="7"/>
    <d v="2023-09-03T00:00:00"/>
    <d v="2023-04-23T00:00:00"/>
    <n v="0.88219178082191785"/>
    <n v="10.586301369863014"/>
    <x v="0"/>
  </r>
  <r>
    <x v="23"/>
    <x v="1"/>
    <x v="1"/>
    <n v="8"/>
    <d v="2023-09-03T00:00:00"/>
    <d v="2021-08-12T00:00:00"/>
    <n v="2.5780821917808221"/>
    <n v="30.936986301369863"/>
    <x v="1"/>
  </r>
  <r>
    <x v="24"/>
    <x v="2"/>
    <x v="2"/>
    <n v="6"/>
    <d v="2023-09-03T00:00:00"/>
    <d v="2023-02-04T00:00:00"/>
    <n v="1.095890410958904"/>
    <n v="13.150684931506849"/>
    <x v="1"/>
  </r>
  <r>
    <x v="25"/>
    <x v="3"/>
    <x v="3"/>
    <n v="8"/>
    <d v="2023-09-03T00:00:00"/>
    <d v="2012-07-04T00:00:00"/>
    <n v="11.69041095890411"/>
    <n v="140.28493150684932"/>
    <x v="1"/>
  </r>
  <r>
    <x v="0"/>
    <x v="0"/>
    <x v="0"/>
    <n v="9"/>
    <d v="2023-09-04T00:00:00"/>
    <d v="2023-04-16T00:00:00"/>
    <n v="0.90136986301369859"/>
    <n v="10.816438356164383"/>
    <x v="0"/>
  </r>
  <r>
    <x v="1"/>
    <x v="1"/>
    <x v="1"/>
    <n v="8"/>
    <d v="2023-09-04T00:00:00"/>
    <d v="2023-02-22T00:00:00"/>
    <n v="1.0465753424657533"/>
    <n v="12.55890410958904"/>
    <x v="1"/>
  </r>
  <r>
    <x v="2"/>
    <x v="2"/>
    <x v="2"/>
    <n v="9"/>
    <d v="2023-09-04T00:00:00"/>
    <d v="2021-08-11T00:00:00"/>
    <n v="2.580821917808219"/>
    <n v="30.969863013698628"/>
    <x v="1"/>
  </r>
  <r>
    <x v="3"/>
    <x v="3"/>
    <x v="3"/>
    <n v="9"/>
    <d v="2023-09-04T00:00:00"/>
    <d v="2014-11-21T00:00:00"/>
    <n v="9.3068493150684937"/>
    <n v="111.68219178082192"/>
    <x v="1"/>
  </r>
  <r>
    <x v="4"/>
    <x v="2"/>
    <x v="4"/>
    <n v="10"/>
    <d v="2023-09-04T00:00:00"/>
    <d v="2008-10-11T00:00:00"/>
    <n v="15.421917808219177"/>
    <n v="185.06301369863013"/>
    <x v="1"/>
  </r>
  <r>
    <x v="5"/>
    <x v="0"/>
    <x v="0"/>
    <n v="9"/>
    <d v="2023-09-04T00:00:00"/>
    <d v="2023-01-30T00:00:00"/>
    <n v="1.1095890410958904"/>
    <n v="13.315068493150685"/>
    <x v="1"/>
  </r>
  <r>
    <x v="6"/>
    <x v="1"/>
    <x v="1"/>
    <n v="8"/>
    <d v="2023-09-04T00:00:00"/>
    <d v="2015-06-06T00:00:00"/>
    <n v="8.7671232876712324"/>
    <n v="105.20547945205479"/>
    <x v="1"/>
  </r>
  <r>
    <x v="7"/>
    <x v="2"/>
    <x v="2"/>
    <n v="10"/>
    <d v="2023-09-04T00:00:00"/>
    <d v="2003-06-12T00:00:00"/>
    <n v="20.758904109589039"/>
    <n v="249.10684931506847"/>
    <x v="1"/>
  </r>
  <r>
    <x v="8"/>
    <x v="3"/>
    <x v="3"/>
    <n v="8"/>
    <d v="2023-09-04T00:00:00"/>
    <d v="2020-10-28T00:00:00"/>
    <n v="3.3671232876712329"/>
    <n v="40.405479452054792"/>
    <x v="1"/>
  </r>
  <r>
    <x v="9"/>
    <x v="0"/>
    <x v="0"/>
    <n v="7"/>
    <d v="2023-09-04T00:00:00"/>
    <d v="2023-02-20T00:00:00"/>
    <n v="1.0520547945205478"/>
    <n v="12.624657534246573"/>
    <x v="1"/>
  </r>
  <r>
    <x v="10"/>
    <x v="0"/>
    <x v="0"/>
    <n v="9"/>
    <d v="2023-09-04T00:00:00"/>
    <d v="2003-07-04T00:00:00"/>
    <n v="20.698630136986303"/>
    <n v="248.38356164383563"/>
    <x v="1"/>
  </r>
  <r>
    <x v="11"/>
    <x v="1"/>
    <x v="1"/>
    <n v="10"/>
    <d v="2023-09-04T00:00:00"/>
    <d v="2010-10-06T00:00:00"/>
    <n v="13.435616438356165"/>
    <n v="161.22739726027399"/>
    <x v="1"/>
  </r>
  <r>
    <x v="26"/>
    <x v="0"/>
    <x v="0"/>
    <n v="6"/>
    <d v="2023-09-04T00:00:00"/>
    <d v="2023-03-16T00:00:00"/>
    <n v="0.98630136986301364"/>
    <n v="11.835616438356164"/>
    <x v="0"/>
  </r>
  <r>
    <x v="12"/>
    <x v="3"/>
    <x v="3"/>
    <n v="8"/>
    <d v="2023-09-04T00:00:00"/>
    <d v="2013-01-15T00:00:00"/>
    <n v="11.156164383561643"/>
    <n v="133.87397260273971"/>
    <x v="1"/>
  </r>
  <r>
    <x v="13"/>
    <x v="2"/>
    <x v="4"/>
    <n v="8"/>
    <d v="2023-09-04T00:00:00"/>
    <d v="2007-01-10T00:00:00"/>
    <n v="17.175342465753424"/>
    <n v="206.10410958904109"/>
    <x v="1"/>
  </r>
  <r>
    <x v="14"/>
    <x v="1"/>
    <x v="1"/>
    <n v="9"/>
    <d v="2023-09-04T00:00:00"/>
    <d v="2015-05-21T00:00:00"/>
    <n v="8.8109589041095884"/>
    <n v="105.73150684931505"/>
    <x v="1"/>
  </r>
  <r>
    <x v="15"/>
    <x v="1"/>
    <x v="1"/>
    <n v="8"/>
    <d v="2023-09-04T00:00:00"/>
    <d v="2023-03-04T00:00:00"/>
    <n v="1.0191780821917809"/>
    <n v="12.230136986301371"/>
    <x v="1"/>
  </r>
  <r>
    <x v="16"/>
    <x v="3"/>
    <x v="3"/>
    <n v="9"/>
    <d v="2023-09-04T00:00:00"/>
    <d v="2020-11-17T00:00:00"/>
    <n v="3.3123287671232875"/>
    <n v="39.747945205479454"/>
    <x v="1"/>
  </r>
  <r>
    <x v="17"/>
    <x v="2"/>
    <x v="4"/>
    <n v="10"/>
    <d v="2023-09-04T00:00:00"/>
    <d v="2001-10-01T00:00:00"/>
    <n v="22.454794520547946"/>
    <n v="269.45753424657534"/>
    <x v="1"/>
  </r>
  <r>
    <x v="18"/>
    <x v="0"/>
    <x v="0"/>
    <n v="8"/>
    <d v="2023-09-04T00:00:00"/>
    <d v="2022-10-07T00:00:00"/>
    <n v="1.4246575342465753"/>
    <n v="17.095890410958901"/>
    <x v="1"/>
  </r>
  <r>
    <x v="19"/>
    <x v="1"/>
    <x v="1"/>
    <n v="10"/>
    <d v="2023-09-04T00:00:00"/>
    <d v="2008-02-12T00:00:00"/>
    <n v="16.084931506849315"/>
    <n v="193.01917808219179"/>
    <x v="1"/>
  </r>
  <r>
    <x v="20"/>
    <x v="2"/>
    <x v="2"/>
    <n v="10"/>
    <d v="2023-09-04T00:00:00"/>
    <d v="2019-01-30T00:00:00"/>
    <n v="5.1123287671232873"/>
    <n v="61.347945205479448"/>
    <x v="1"/>
  </r>
  <r>
    <x v="21"/>
    <x v="3"/>
    <x v="3"/>
    <n v="9"/>
    <d v="2023-09-04T00:00:00"/>
    <d v="2023-02-08T00:00:00"/>
    <n v="1.0849315068493151"/>
    <n v="13.019178082191781"/>
    <x v="1"/>
  </r>
  <r>
    <x v="22"/>
    <x v="1"/>
    <x v="1"/>
    <n v="10"/>
    <d v="2023-09-04T00:00:00"/>
    <d v="2005-08-17T00:00:00"/>
    <n v="18.575342465753426"/>
    <n v="222.90410958904113"/>
    <x v="1"/>
  </r>
  <r>
    <x v="27"/>
    <x v="0"/>
    <x v="0"/>
    <n v="8"/>
    <d v="2023-09-04T00:00:00"/>
    <d v="2023-04-23T00:00:00"/>
    <n v="0.88219178082191785"/>
    <n v="10.586301369863014"/>
    <x v="0"/>
  </r>
  <r>
    <x v="23"/>
    <x v="1"/>
    <x v="1"/>
    <n v="9"/>
    <d v="2023-09-04T00:00:00"/>
    <d v="2021-08-12T00:00:00"/>
    <n v="2.5780821917808221"/>
    <n v="30.936986301369863"/>
    <x v="1"/>
  </r>
  <r>
    <x v="24"/>
    <x v="2"/>
    <x v="2"/>
    <n v="10"/>
    <d v="2023-09-04T00:00:00"/>
    <d v="2023-02-04T00:00:00"/>
    <n v="1.095890410958904"/>
    <n v="13.150684931506849"/>
    <x v="1"/>
  </r>
  <r>
    <x v="25"/>
    <x v="3"/>
    <x v="3"/>
    <n v="8"/>
    <d v="2023-09-04T00:00:00"/>
    <d v="2012-07-04T00:00:00"/>
    <n v="11.69041095890411"/>
    <n v="140.28493150684932"/>
    <x v="1"/>
  </r>
  <r>
    <x v="0"/>
    <x v="0"/>
    <x v="0"/>
    <n v="8"/>
    <d v="2023-09-05T00:00:00"/>
    <d v="2023-04-16T00:00:00"/>
    <n v="0.90136986301369859"/>
    <n v="10.816438356164383"/>
    <x v="0"/>
  </r>
  <r>
    <x v="1"/>
    <x v="1"/>
    <x v="1"/>
    <n v="9"/>
    <d v="2023-09-05T00:00:00"/>
    <d v="2023-02-22T00:00:00"/>
    <n v="1.0465753424657533"/>
    <n v="12.55890410958904"/>
    <x v="1"/>
  </r>
  <r>
    <x v="2"/>
    <x v="2"/>
    <x v="2"/>
    <n v="10"/>
    <d v="2023-09-05T00:00:00"/>
    <d v="2021-08-11T00:00:00"/>
    <n v="2.580821917808219"/>
    <n v="30.969863013698628"/>
    <x v="1"/>
  </r>
  <r>
    <x v="3"/>
    <x v="3"/>
    <x v="3"/>
    <n v="10"/>
    <d v="2023-09-05T00:00:00"/>
    <d v="2014-11-21T00:00:00"/>
    <n v="9.3068493150684937"/>
    <n v="111.68219178082192"/>
    <x v="1"/>
  </r>
  <r>
    <x v="4"/>
    <x v="2"/>
    <x v="4"/>
    <n v="9"/>
    <d v="2023-09-05T00:00:00"/>
    <d v="2008-10-11T00:00:00"/>
    <n v="15.421917808219177"/>
    <n v="185.06301369863013"/>
    <x v="1"/>
  </r>
  <r>
    <x v="5"/>
    <x v="0"/>
    <x v="0"/>
    <n v="8"/>
    <d v="2023-09-05T00:00:00"/>
    <d v="2023-01-30T00:00:00"/>
    <n v="1.1095890410958904"/>
    <n v="13.315068493150685"/>
    <x v="1"/>
  </r>
  <r>
    <x v="6"/>
    <x v="1"/>
    <x v="1"/>
    <n v="10"/>
    <d v="2023-09-05T00:00:00"/>
    <d v="2015-06-06T00:00:00"/>
    <n v="8.7671232876712324"/>
    <n v="105.20547945205479"/>
    <x v="1"/>
  </r>
  <r>
    <x v="7"/>
    <x v="2"/>
    <x v="2"/>
    <n v="10"/>
    <d v="2023-09-05T00:00:00"/>
    <d v="2003-06-12T00:00:00"/>
    <n v="20.758904109589039"/>
    <n v="249.10684931506847"/>
    <x v="1"/>
  </r>
  <r>
    <x v="8"/>
    <x v="3"/>
    <x v="3"/>
    <n v="10"/>
    <d v="2023-09-05T00:00:00"/>
    <d v="2020-10-28T00:00:00"/>
    <n v="3.3671232876712329"/>
    <n v="40.405479452054792"/>
    <x v="1"/>
  </r>
  <r>
    <x v="9"/>
    <x v="0"/>
    <x v="0"/>
    <n v="7"/>
    <d v="2023-09-05T00:00:00"/>
    <d v="2023-02-20T00:00:00"/>
    <n v="1.0520547945205478"/>
    <n v="12.624657534246573"/>
    <x v="1"/>
  </r>
  <r>
    <x v="10"/>
    <x v="0"/>
    <x v="0"/>
    <n v="10"/>
    <d v="2023-09-05T00:00:00"/>
    <d v="2003-07-04T00:00:00"/>
    <n v="20.698630136986303"/>
    <n v="248.38356164383563"/>
    <x v="1"/>
  </r>
  <r>
    <x v="11"/>
    <x v="1"/>
    <x v="1"/>
    <n v="10"/>
    <d v="2023-09-05T00:00:00"/>
    <d v="2010-10-06T00:00:00"/>
    <n v="13.435616438356165"/>
    <n v="161.22739726027399"/>
    <x v="1"/>
  </r>
  <r>
    <x v="26"/>
    <x v="0"/>
    <x v="0"/>
    <n v="8"/>
    <d v="2023-09-05T00:00:00"/>
    <d v="2023-03-16T00:00:00"/>
    <n v="0.98630136986301364"/>
    <n v="11.835616438356164"/>
    <x v="0"/>
  </r>
  <r>
    <x v="12"/>
    <x v="3"/>
    <x v="3"/>
    <n v="8"/>
    <d v="2023-09-05T00:00:00"/>
    <d v="2013-01-15T00:00:00"/>
    <n v="11.156164383561643"/>
    <n v="133.87397260273971"/>
    <x v="1"/>
  </r>
  <r>
    <x v="13"/>
    <x v="2"/>
    <x v="4"/>
    <n v="10"/>
    <d v="2023-09-05T00:00:00"/>
    <d v="2007-01-10T00:00:00"/>
    <n v="17.175342465753424"/>
    <n v="206.10410958904109"/>
    <x v="1"/>
  </r>
  <r>
    <x v="14"/>
    <x v="1"/>
    <x v="1"/>
    <n v="9"/>
    <d v="2023-09-05T00:00:00"/>
    <d v="2015-05-21T00:00:00"/>
    <n v="8.8109589041095884"/>
    <n v="105.73150684931505"/>
    <x v="1"/>
  </r>
  <r>
    <x v="15"/>
    <x v="1"/>
    <x v="1"/>
    <n v="8"/>
    <d v="2023-09-05T00:00:00"/>
    <d v="2023-03-04T00:00:00"/>
    <n v="1.0191780821917809"/>
    <n v="12.230136986301371"/>
    <x v="1"/>
  </r>
  <r>
    <x v="16"/>
    <x v="3"/>
    <x v="3"/>
    <n v="8"/>
    <d v="2023-09-05T00:00:00"/>
    <d v="2020-11-17T00:00:00"/>
    <n v="3.3123287671232875"/>
    <n v="39.747945205479454"/>
    <x v="1"/>
  </r>
  <r>
    <x v="17"/>
    <x v="2"/>
    <x v="4"/>
    <n v="10"/>
    <d v="2023-09-05T00:00:00"/>
    <d v="2001-10-01T00:00:00"/>
    <n v="22.454794520547946"/>
    <n v="269.45753424657534"/>
    <x v="1"/>
  </r>
  <r>
    <x v="18"/>
    <x v="0"/>
    <x v="0"/>
    <n v="10"/>
    <d v="2023-09-05T00:00:00"/>
    <d v="2022-10-07T00:00:00"/>
    <n v="1.4246575342465753"/>
    <n v="17.095890410958901"/>
    <x v="1"/>
  </r>
  <r>
    <x v="19"/>
    <x v="1"/>
    <x v="1"/>
    <n v="9"/>
    <d v="2023-09-05T00:00:00"/>
    <d v="2008-02-12T00:00:00"/>
    <n v="16.084931506849315"/>
    <n v="193.01917808219179"/>
    <x v="1"/>
  </r>
  <r>
    <x v="20"/>
    <x v="2"/>
    <x v="2"/>
    <n v="10"/>
    <d v="2023-09-05T00:00:00"/>
    <d v="2019-01-30T00:00:00"/>
    <n v="5.1123287671232873"/>
    <n v="61.347945205479448"/>
    <x v="1"/>
  </r>
  <r>
    <x v="21"/>
    <x v="3"/>
    <x v="3"/>
    <n v="8"/>
    <d v="2023-09-05T00:00:00"/>
    <d v="2023-02-08T00:00:00"/>
    <n v="1.0849315068493151"/>
    <n v="13.019178082191781"/>
    <x v="1"/>
  </r>
  <r>
    <x v="22"/>
    <x v="1"/>
    <x v="1"/>
    <n v="10"/>
    <d v="2023-09-05T00:00:00"/>
    <d v="2005-08-17T00:00:00"/>
    <n v="18.575342465753426"/>
    <n v="222.90410958904113"/>
    <x v="1"/>
  </r>
  <r>
    <x v="27"/>
    <x v="0"/>
    <x v="0"/>
    <n v="8"/>
    <d v="2023-09-05T00:00:00"/>
    <d v="2023-04-23T00:00:00"/>
    <n v="0.88219178082191785"/>
    <n v="10.586301369863014"/>
    <x v="0"/>
  </r>
  <r>
    <x v="23"/>
    <x v="1"/>
    <x v="1"/>
    <n v="9"/>
    <d v="2023-09-05T00:00:00"/>
    <d v="2021-08-12T00:00:00"/>
    <n v="2.5780821917808221"/>
    <n v="30.936986301369863"/>
    <x v="1"/>
  </r>
  <r>
    <x v="24"/>
    <x v="2"/>
    <x v="2"/>
    <n v="8"/>
    <d v="2023-09-05T00:00:00"/>
    <d v="2023-02-04T00:00:00"/>
    <n v="1.095890410958904"/>
    <n v="13.150684931506849"/>
    <x v="1"/>
  </r>
  <r>
    <x v="25"/>
    <x v="3"/>
    <x v="3"/>
    <n v="8"/>
    <d v="2023-09-05T00:00:00"/>
    <d v="2012-07-04T00:00:00"/>
    <n v="11.69041095890411"/>
    <n v="140.28493150684932"/>
    <x v="1"/>
  </r>
  <r>
    <x v="0"/>
    <x v="0"/>
    <x v="0"/>
    <n v="10"/>
    <d v="2023-09-06T00:00:00"/>
    <d v="2023-04-16T00:00:00"/>
    <n v="0.90136986301369859"/>
    <n v="10.816438356164383"/>
    <x v="0"/>
  </r>
  <r>
    <x v="1"/>
    <x v="1"/>
    <x v="1"/>
    <n v="9"/>
    <d v="2023-09-06T00:00:00"/>
    <d v="2023-02-22T00:00:00"/>
    <n v="1.0465753424657533"/>
    <n v="12.55890410958904"/>
    <x v="1"/>
  </r>
  <r>
    <x v="2"/>
    <x v="2"/>
    <x v="2"/>
    <n v="8"/>
    <d v="2023-09-06T00:00:00"/>
    <d v="2021-08-11T00:00:00"/>
    <n v="2.580821917808219"/>
    <n v="30.969863013698628"/>
    <x v="1"/>
  </r>
  <r>
    <x v="3"/>
    <x v="3"/>
    <x v="3"/>
    <n v="10"/>
    <d v="2023-09-06T00:00:00"/>
    <d v="2014-11-21T00:00:00"/>
    <n v="9.3068493150684937"/>
    <n v="111.68219178082192"/>
    <x v="1"/>
  </r>
  <r>
    <x v="4"/>
    <x v="2"/>
    <x v="4"/>
    <n v="10"/>
    <d v="2023-09-06T00:00:00"/>
    <d v="2008-10-11T00:00:00"/>
    <n v="15.421917808219177"/>
    <n v="185.06301369863013"/>
    <x v="1"/>
  </r>
  <r>
    <x v="5"/>
    <x v="0"/>
    <x v="0"/>
    <n v="8"/>
    <d v="2023-09-06T00:00:00"/>
    <d v="2023-01-30T00:00:00"/>
    <n v="1.1095890410958904"/>
    <n v="13.315068493150685"/>
    <x v="1"/>
  </r>
  <r>
    <x v="6"/>
    <x v="1"/>
    <x v="1"/>
    <n v="9"/>
    <d v="2023-09-06T00:00:00"/>
    <d v="2015-06-06T00:00:00"/>
    <n v="8.7671232876712324"/>
    <n v="105.20547945205479"/>
    <x v="1"/>
  </r>
  <r>
    <x v="7"/>
    <x v="2"/>
    <x v="2"/>
    <n v="8"/>
    <d v="2023-09-06T00:00:00"/>
    <d v="2003-06-12T00:00:00"/>
    <n v="20.758904109589039"/>
    <n v="249.10684931506847"/>
    <x v="1"/>
  </r>
  <r>
    <x v="8"/>
    <x v="3"/>
    <x v="3"/>
    <n v="8"/>
    <d v="2023-09-06T00:00:00"/>
    <d v="2020-10-28T00:00:00"/>
    <n v="3.3671232876712329"/>
    <n v="40.405479452054792"/>
    <x v="1"/>
  </r>
  <r>
    <x v="9"/>
    <x v="0"/>
    <x v="0"/>
    <n v="8"/>
    <d v="2023-09-06T00:00:00"/>
    <d v="2023-02-20T00:00:00"/>
    <n v="1.0520547945205478"/>
    <n v="12.624657534246573"/>
    <x v="1"/>
  </r>
  <r>
    <x v="10"/>
    <x v="0"/>
    <x v="0"/>
    <n v="9"/>
    <d v="2023-09-06T00:00:00"/>
    <d v="2003-07-04T00:00:00"/>
    <n v="20.698630136986303"/>
    <n v="248.38356164383563"/>
    <x v="1"/>
  </r>
  <r>
    <x v="11"/>
    <x v="1"/>
    <x v="1"/>
    <n v="10"/>
    <d v="2023-09-06T00:00:00"/>
    <d v="2010-10-06T00:00:00"/>
    <n v="13.435616438356165"/>
    <n v="161.22739726027399"/>
    <x v="1"/>
  </r>
  <r>
    <x v="26"/>
    <x v="0"/>
    <x v="0"/>
    <n v="8"/>
    <d v="2023-09-06T00:00:00"/>
    <d v="2023-03-16T00:00:00"/>
    <n v="0.98630136986301364"/>
    <n v="11.835616438356164"/>
    <x v="0"/>
  </r>
  <r>
    <x v="12"/>
    <x v="3"/>
    <x v="3"/>
    <n v="10"/>
    <d v="2023-09-06T00:00:00"/>
    <d v="2013-01-15T00:00:00"/>
    <n v="11.156164383561643"/>
    <n v="133.87397260273971"/>
    <x v="1"/>
  </r>
  <r>
    <x v="13"/>
    <x v="2"/>
    <x v="4"/>
    <n v="10"/>
    <d v="2023-09-06T00:00:00"/>
    <d v="2007-01-10T00:00:00"/>
    <n v="17.175342465753424"/>
    <n v="206.10410958904109"/>
    <x v="1"/>
  </r>
  <r>
    <x v="14"/>
    <x v="1"/>
    <x v="1"/>
    <n v="10"/>
    <d v="2023-09-06T00:00:00"/>
    <d v="2015-05-21T00:00:00"/>
    <n v="8.8109589041095884"/>
    <n v="105.73150684931505"/>
    <x v="1"/>
  </r>
  <r>
    <x v="15"/>
    <x v="1"/>
    <x v="1"/>
    <n v="9"/>
    <d v="2023-09-06T00:00:00"/>
    <d v="2023-03-04T00:00:00"/>
    <n v="1.0191780821917809"/>
    <n v="12.230136986301371"/>
    <x v="1"/>
  </r>
  <r>
    <x v="16"/>
    <x v="3"/>
    <x v="3"/>
    <n v="8"/>
    <d v="2023-09-06T00:00:00"/>
    <d v="2020-11-17T00:00:00"/>
    <n v="3.3123287671232875"/>
    <n v="39.747945205479454"/>
    <x v="1"/>
  </r>
  <r>
    <x v="17"/>
    <x v="2"/>
    <x v="4"/>
    <n v="8"/>
    <d v="2023-09-06T00:00:00"/>
    <d v="2001-10-01T00:00:00"/>
    <n v="22.454794520547946"/>
    <n v="269.45753424657534"/>
    <x v="1"/>
  </r>
  <r>
    <x v="18"/>
    <x v="0"/>
    <x v="0"/>
    <n v="10"/>
    <d v="2023-09-06T00:00:00"/>
    <d v="2022-10-07T00:00:00"/>
    <n v="1.4246575342465753"/>
    <n v="17.095890410958901"/>
    <x v="1"/>
  </r>
  <r>
    <x v="19"/>
    <x v="1"/>
    <x v="1"/>
    <n v="8"/>
    <d v="2023-09-06T00:00:00"/>
    <d v="2008-02-12T00:00:00"/>
    <n v="16.084931506849315"/>
    <n v="193.01917808219179"/>
    <x v="1"/>
  </r>
  <r>
    <x v="20"/>
    <x v="2"/>
    <x v="2"/>
    <n v="10"/>
    <d v="2023-09-06T00:00:00"/>
    <d v="2019-01-30T00:00:00"/>
    <n v="5.1123287671232873"/>
    <n v="61.347945205479448"/>
    <x v="1"/>
  </r>
  <r>
    <x v="21"/>
    <x v="3"/>
    <x v="3"/>
    <n v="10"/>
    <d v="2023-09-06T00:00:00"/>
    <d v="2023-02-08T00:00:00"/>
    <n v="1.0849315068493151"/>
    <n v="13.019178082191781"/>
    <x v="1"/>
  </r>
  <r>
    <x v="22"/>
    <x v="1"/>
    <x v="1"/>
    <n v="8"/>
    <d v="2023-09-06T00:00:00"/>
    <d v="2005-08-17T00:00:00"/>
    <n v="18.575342465753426"/>
    <n v="222.90410958904113"/>
    <x v="1"/>
  </r>
  <r>
    <x v="27"/>
    <x v="0"/>
    <x v="0"/>
    <n v="7"/>
    <d v="2023-09-06T00:00:00"/>
    <d v="2023-04-23T00:00:00"/>
    <n v="0.88219178082191785"/>
    <n v="10.586301369863014"/>
    <x v="0"/>
  </r>
  <r>
    <x v="23"/>
    <x v="1"/>
    <x v="1"/>
    <n v="10"/>
    <d v="2023-09-06T00:00:00"/>
    <d v="2021-08-12T00:00:00"/>
    <n v="2.5780821917808221"/>
    <n v="30.936986301369863"/>
    <x v="1"/>
  </r>
  <r>
    <x v="24"/>
    <x v="2"/>
    <x v="2"/>
    <n v="10"/>
    <d v="2023-09-06T00:00:00"/>
    <d v="2023-02-04T00:00:00"/>
    <n v="1.095890410958904"/>
    <n v="13.150684931506849"/>
    <x v="1"/>
  </r>
  <r>
    <x v="25"/>
    <x v="3"/>
    <x v="3"/>
    <n v="8"/>
    <d v="2023-09-06T00:00:00"/>
    <d v="2012-07-04T00:00:00"/>
    <n v="11.69041095890411"/>
    <n v="140.28493150684932"/>
    <x v="1"/>
  </r>
  <r>
    <x v="0"/>
    <x v="0"/>
    <x v="0"/>
    <n v="10"/>
    <d v="2023-09-07T00:00:00"/>
    <d v="2023-04-16T00:00:00"/>
    <n v="0.90136986301369859"/>
    <n v="10.816438356164383"/>
    <x v="0"/>
  </r>
  <r>
    <x v="1"/>
    <x v="1"/>
    <x v="1"/>
    <n v="8"/>
    <d v="2023-09-07T00:00:00"/>
    <d v="2023-02-22T00:00:00"/>
    <n v="1.0465753424657533"/>
    <n v="12.55890410958904"/>
    <x v="1"/>
  </r>
  <r>
    <x v="2"/>
    <x v="2"/>
    <x v="2"/>
    <n v="9"/>
    <d v="2023-09-07T00:00:00"/>
    <d v="2021-08-11T00:00:00"/>
    <n v="2.580821917808219"/>
    <n v="30.969863013698628"/>
    <x v="1"/>
  </r>
  <r>
    <x v="3"/>
    <x v="3"/>
    <x v="3"/>
    <n v="8"/>
    <d v="2023-09-07T00:00:00"/>
    <d v="2014-11-21T00:00:00"/>
    <n v="9.3068493150684937"/>
    <n v="111.68219178082192"/>
    <x v="1"/>
  </r>
  <r>
    <x v="4"/>
    <x v="2"/>
    <x v="4"/>
    <n v="10"/>
    <d v="2023-09-07T00:00:00"/>
    <d v="2008-10-11T00:00:00"/>
    <n v="15.421917808219177"/>
    <n v="185.06301369863013"/>
    <x v="1"/>
  </r>
  <r>
    <x v="5"/>
    <x v="0"/>
    <x v="0"/>
    <n v="8"/>
    <d v="2023-09-07T00:00:00"/>
    <d v="2023-01-30T00:00:00"/>
    <n v="1.1095890410958904"/>
    <n v="13.315068493150685"/>
    <x v="1"/>
  </r>
  <r>
    <x v="6"/>
    <x v="1"/>
    <x v="1"/>
    <n v="10"/>
    <d v="2023-09-07T00:00:00"/>
    <d v="2015-06-06T00:00:00"/>
    <n v="8.7671232876712324"/>
    <n v="105.20547945205479"/>
    <x v="1"/>
  </r>
  <r>
    <x v="7"/>
    <x v="2"/>
    <x v="2"/>
    <n v="8"/>
    <d v="2023-09-07T00:00:00"/>
    <d v="2003-06-12T00:00:00"/>
    <n v="20.758904109589039"/>
    <n v="249.10684931506847"/>
    <x v="1"/>
  </r>
  <r>
    <x v="8"/>
    <x v="3"/>
    <x v="3"/>
    <n v="8"/>
    <d v="2023-09-07T00:00:00"/>
    <d v="2020-10-28T00:00:00"/>
    <n v="3.3671232876712329"/>
    <n v="40.405479452054792"/>
    <x v="1"/>
  </r>
  <r>
    <x v="9"/>
    <x v="0"/>
    <x v="0"/>
    <n v="7"/>
    <d v="2023-09-07T00:00:00"/>
    <d v="2023-02-20T00:00:00"/>
    <n v="1.0520547945205478"/>
    <n v="12.624657534246573"/>
    <x v="1"/>
  </r>
  <r>
    <x v="10"/>
    <x v="0"/>
    <x v="0"/>
    <n v="8"/>
    <d v="2023-09-07T00:00:00"/>
    <d v="2003-07-04T00:00:00"/>
    <n v="20.698630136986303"/>
    <n v="248.38356164383563"/>
    <x v="1"/>
  </r>
  <r>
    <x v="11"/>
    <x v="1"/>
    <x v="1"/>
    <n v="10"/>
    <d v="2023-09-07T00:00:00"/>
    <d v="2010-10-06T00:00:00"/>
    <n v="13.435616438356165"/>
    <n v="161.22739726027399"/>
    <x v="1"/>
  </r>
  <r>
    <x v="26"/>
    <x v="0"/>
    <x v="0"/>
    <n v="6"/>
    <d v="2023-09-07T00:00:00"/>
    <d v="2023-03-16T00:00:00"/>
    <n v="0.98630136986301364"/>
    <n v="11.835616438356164"/>
    <x v="0"/>
  </r>
  <r>
    <x v="12"/>
    <x v="3"/>
    <x v="3"/>
    <n v="10"/>
    <d v="2023-09-07T00:00:00"/>
    <d v="2013-01-15T00:00:00"/>
    <n v="11.156164383561643"/>
    <n v="133.87397260273971"/>
    <x v="1"/>
  </r>
  <r>
    <x v="13"/>
    <x v="2"/>
    <x v="4"/>
    <n v="10"/>
    <d v="2023-09-07T00:00:00"/>
    <d v="2007-01-10T00:00:00"/>
    <n v="17.175342465753424"/>
    <n v="206.10410958904109"/>
    <x v="1"/>
  </r>
  <r>
    <x v="14"/>
    <x v="1"/>
    <x v="1"/>
    <n v="8"/>
    <d v="2023-09-07T00:00:00"/>
    <d v="2015-05-21T00:00:00"/>
    <n v="8.8109589041095884"/>
    <n v="105.73150684931505"/>
    <x v="1"/>
  </r>
  <r>
    <x v="15"/>
    <x v="1"/>
    <x v="1"/>
    <n v="8"/>
    <d v="2023-09-07T00:00:00"/>
    <d v="2023-03-04T00:00:00"/>
    <n v="1.0191780821917809"/>
    <n v="12.230136986301371"/>
    <x v="1"/>
  </r>
  <r>
    <x v="16"/>
    <x v="3"/>
    <x v="3"/>
    <n v="8"/>
    <d v="2023-09-07T00:00:00"/>
    <d v="2020-11-17T00:00:00"/>
    <n v="3.3123287671232875"/>
    <n v="39.747945205479454"/>
    <x v="1"/>
  </r>
  <r>
    <x v="17"/>
    <x v="2"/>
    <x v="4"/>
    <n v="8"/>
    <d v="2023-09-07T00:00:00"/>
    <d v="2001-10-01T00:00:00"/>
    <n v="22.454794520547946"/>
    <n v="269.45753424657534"/>
    <x v="1"/>
  </r>
  <r>
    <x v="18"/>
    <x v="0"/>
    <x v="0"/>
    <n v="9"/>
    <d v="2023-09-07T00:00:00"/>
    <d v="2022-10-07T00:00:00"/>
    <n v="1.4246575342465753"/>
    <n v="17.095890410958901"/>
    <x v="1"/>
  </r>
  <r>
    <x v="19"/>
    <x v="1"/>
    <x v="1"/>
    <n v="10"/>
    <d v="2023-09-07T00:00:00"/>
    <d v="2008-02-12T00:00:00"/>
    <n v="16.084931506849315"/>
    <n v="193.01917808219179"/>
    <x v="1"/>
  </r>
  <r>
    <x v="20"/>
    <x v="2"/>
    <x v="2"/>
    <n v="8"/>
    <d v="2023-09-07T00:00:00"/>
    <d v="2019-01-30T00:00:00"/>
    <n v="5.1123287671232873"/>
    <n v="61.347945205479448"/>
    <x v="1"/>
  </r>
  <r>
    <x v="21"/>
    <x v="3"/>
    <x v="3"/>
    <n v="10"/>
    <d v="2023-09-07T00:00:00"/>
    <d v="2023-02-08T00:00:00"/>
    <n v="1.0849315068493151"/>
    <n v="13.019178082191781"/>
    <x v="1"/>
  </r>
  <r>
    <x v="22"/>
    <x v="1"/>
    <x v="1"/>
    <n v="8"/>
    <d v="2023-09-07T00:00:00"/>
    <d v="2005-08-17T00:00:00"/>
    <n v="18.575342465753426"/>
    <n v="222.90410958904113"/>
    <x v="1"/>
  </r>
  <r>
    <x v="27"/>
    <x v="0"/>
    <x v="0"/>
    <n v="8"/>
    <d v="2023-09-07T00:00:00"/>
    <d v="2023-04-23T00:00:00"/>
    <n v="0.88219178082191785"/>
    <n v="10.586301369863014"/>
    <x v="0"/>
  </r>
  <r>
    <x v="23"/>
    <x v="1"/>
    <x v="1"/>
    <n v="9"/>
    <d v="2023-09-07T00:00:00"/>
    <d v="2021-08-12T00:00:00"/>
    <n v="2.5780821917808221"/>
    <n v="30.936986301369863"/>
    <x v="1"/>
  </r>
  <r>
    <x v="24"/>
    <x v="2"/>
    <x v="2"/>
    <n v="9"/>
    <d v="2023-09-07T00:00:00"/>
    <d v="2023-02-04T00:00:00"/>
    <n v="1.095890410958904"/>
    <n v="13.150684931506849"/>
    <x v="1"/>
  </r>
  <r>
    <x v="25"/>
    <x v="3"/>
    <x v="3"/>
    <n v="10"/>
    <d v="2023-09-07T00:00:00"/>
    <d v="2012-07-04T00:00:00"/>
    <n v="11.69041095890411"/>
    <n v="140.28493150684932"/>
    <x v="1"/>
  </r>
  <r>
    <x v="0"/>
    <x v="0"/>
    <x v="0"/>
    <n v="8"/>
    <d v="2023-09-08T00:00:00"/>
    <d v="2023-04-16T00:00:00"/>
    <n v="0.90136986301369859"/>
    <n v="10.816438356164383"/>
    <x v="0"/>
  </r>
  <r>
    <x v="1"/>
    <x v="1"/>
    <x v="1"/>
    <n v="9"/>
    <d v="2023-09-08T00:00:00"/>
    <d v="2023-02-22T00:00:00"/>
    <n v="1.0465753424657533"/>
    <n v="12.55890410958904"/>
    <x v="1"/>
  </r>
  <r>
    <x v="2"/>
    <x v="2"/>
    <x v="2"/>
    <n v="9"/>
    <d v="2023-09-08T00:00:00"/>
    <d v="2021-08-11T00:00:00"/>
    <n v="2.580821917808219"/>
    <n v="30.969863013698628"/>
    <x v="1"/>
  </r>
  <r>
    <x v="3"/>
    <x v="3"/>
    <x v="3"/>
    <n v="7"/>
    <d v="2023-09-08T00:00:00"/>
    <d v="2014-11-21T00:00:00"/>
    <n v="9.3068493150684937"/>
    <n v="111.68219178082192"/>
    <x v="1"/>
  </r>
  <r>
    <x v="4"/>
    <x v="2"/>
    <x v="4"/>
    <n v="10"/>
    <d v="2023-09-08T00:00:00"/>
    <d v="2008-10-11T00:00:00"/>
    <n v="15.421917808219177"/>
    <n v="185.06301369863013"/>
    <x v="1"/>
  </r>
  <r>
    <x v="5"/>
    <x v="0"/>
    <x v="0"/>
    <n v="8"/>
    <d v="2023-09-08T00:00:00"/>
    <d v="2023-01-30T00:00:00"/>
    <n v="1.1095890410958904"/>
    <n v="13.315068493150685"/>
    <x v="1"/>
  </r>
  <r>
    <x v="6"/>
    <x v="1"/>
    <x v="1"/>
    <n v="8"/>
    <d v="2023-09-08T00:00:00"/>
    <d v="2015-06-06T00:00:00"/>
    <n v="8.7671232876712324"/>
    <n v="105.20547945205479"/>
    <x v="1"/>
  </r>
  <r>
    <x v="7"/>
    <x v="2"/>
    <x v="2"/>
    <n v="10"/>
    <d v="2023-09-08T00:00:00"/>
    <d v="2003-06-12T00:00:00"/>
    <n v="20.758904109589039"/>
    <n v="249.10684931506847"/>
    <x v="1"/>
  </r>
  <r>
    <x v="8"/>
    <x v="3"/>
    <x v="3"/>
    <n v="9"/>
    <d v="2023-09-08T00:00:00"/>
    <d v="2020-10-28T00:00:00"/>
    <n v="3.3671232876712329"/>
    <n v="40.405479452054792"/>
    <x v="1"/>
  </r>
  <r>
    <x v="9"/>
    <x v="0"/>
    <x v="0"/>
    <n v="7"/>
    <d v="2023-09-08T00:00:00"/>
    <d v="2023-02-20T00:00:00"/>
    <n v="1.0520547945205478"/>
    <n v="12.624657534246573"/>
    <x v="1"/>
  </r>
  <r>
    <x v="10"/>
    <x v="0"/>
    <x v="0"/>
    <n v="9"/>
    <d v="2023-09-08T00:00:00"/>
    <d v="2003-07-04T00:00:00"/>
    <n v="20.698630136986303"/>
    <n v="248.38356164383563"/>
    <x v="1"/>
  </r>
  <r>
    <x v="11"/>
    <x v="1"/>
    <x v="1"/>
    <n v="8"/>
    <d v="2023-09-08T00:00:00"/>
    <d v="2010-10-06T00:00:00"/>
    <n v="13.435616438356165"/>
    <n v="161.22739726027399"/>
    <x v="1"/>
  </r>
  <r>
    <x v="26"/>
    <x v="0"/>
    <x v="0"/>
    <n v="8"/>
    <d v="2023-09-08T00:00:00"/>
    <d v="2023-03-16T00:00:00"/>
    <n v="0.98630136986301364"/>
    <n v="11.835616438356164"/>
    <x v="0"/>
  </r>
  <r>
    <x v="12"/>
    <x v="3"/>
    <x v="3"/>
    <n v="9"/>
    <d v="2023-09-08T00:00:00"/>
    <d v="2013-01-15T00:00:00"/>
    <n v="11.156164383561643"/>
    <n v="133.87397260273971"/>
    <x v="1"/>
  </r>
  <r>
    <x v="13"/>
    <x v="2"/>
    <x v="4"/>
    <n v="7"/>
    <d v="2023-09-08T00:00:00"/>
    <d v="2007-01-10T00:00:00"/>
    <n v="17.175342465753424"/>
    <n v="206.10410958904109"/>
    <x v="1"/>
  </r>
  <r>
    <x v="14"/>
    <x v="1"/>
    <x v="1"/>
    <n v="10"/>
    <d v="2023-09-08T00:00:00"/>
    <d v="2015-05-21T00:00:00"/>
    <n v="8.8109589041095884"/>
    <n v="105.73150684931505"/>
    <x v="1"/>
  </r>
  <r>
    <x v="15"/>
    <x v="1"/>
    <x v="1"/>
    <n v="7"/>
    <d v="2023-09-08T00:00:00"/>
    <d v="2023-03-04T00:00:00"/>
    <n v="1.0191780821917809"/>
    <n v="12.230136986301371"/>
    <x v="1"/>
  </r>
  <r>
    <x v="16"/>
    <x v="3"/>
    <x v="3"/>
    <n v="7"/>
    <d v="2023-09-08T00:00:00"/>
    <d v="2020-11-17T00:00:00"/>
    <n v="3.3123287671232875"/>
    <n v="39.747945205479454"/>
    <x v="1"/>
  </r>
  <r>
    <x v="17"/>
    <x v="2"/>
    <x v="4"/>
    <n v="9"/>
    <d v="2023-09-08T00:00:00"/>
    <d v="2001-10-01T00:00:00"/>
    <n v="22.454794520547946"/>
    <n v="269.45753424657534"/>
    <x v="1"/>
  </r>
  <r>
    <x v="18"/>
    <x v="0"/>
    <x v="0"/>
    <n v="10"/>
    <d v="2023-09-08T00:00:00"/>
    <d v="2022-10-07T00:00:00"/>
    <n v="1.4246575342465753"/>
    <n v="17.095890410958901"/>
    <x v="1"/>
  </r>
  <r>
    <x v="19"/>
    <x v="1"/>
    <x v="1"/>
    <n v="7"/>
    <d v="2023-09-08T00:00:00"/>
    <d v="2008-02-12T00:00:00"/>
    <n v="16.084931506849315"/>
    <n v="193.01917808219179"/>
    <x v="1"/>
  </r>
  <r>
    <x v="20"/>
    <x v="2"/>
    <x v="2"/>
    <n v="7"/>
    <d v="2023-09-08T00:00:00"/>
    <d v="2019-01-30T00:00:00"/>
    <n v="5.1123287671232873"/>
    <n v="61.347945205479448"/>
    <x v="1"/>
  </r>
  <r>
    <x v="21"/>
    <x v="3"/>
    <x v="3"/>
    <n v="7"/>
    <d v="2023-09-08T00:00:00"/>
    <d v="2023-02-08T00:00:00"/>
    <n v="1.0849315068493151"/>
    <n v="13.019178082191781"/>
    <x v="1"/>
  </r>
  <r>
    <x v="22"/>
    <x v="1"/>
    <x v="1"/>
    <n v="9"/>
    <d v="2023-09-08T00:00:00"/>
    <d v="2005-08-17T00:00:00"/>
    <n v="18.575342465753426"/>
    <n v="222.90410958904113"/>
    <x v="1"/>
  </r>
  <r>
    <x v="27"/>
    <x v="0"/>
    <x v="0"/>
    <n v="7"/>
    <d v="2023-09-08T00:00:00"/>
    <d v="2023-04-23T00:00:00"/>
    <n v="0.88219178082191785"/>
    <n v="10.586301369863014"/>
    <x v="0"/>
  </r>
  <r>
    <x v="23"/>
    <x v="1"/>
    <x v="1"/>
    <n v="7"/>
    <d v="2023-09-08T00:00:00"/>
    <d v="2021-08-12T00:00:00"/>
    <n v="2.5780821917808221"/>
    <n v="30.936986301369863"/>
    <x v="1"/>
  </r>
  <r>
    <x v="24"/>
    <x v="2"/>
    <x v="2"/>
    <n v="8"/>
    <d v="2023-09-08T00:00:00"/>
    <d v="2023-02-04T00:00:00"/>
    <n v="1.095890410958904"/>
    <n v="13.150684931506849"/>
    <x v="1"/>
  </r>
  <r>
    <x v="25"/>
    <x v="3"/>
    <x v="3"/>
    <n v="7"/>
    <d v="2023-09-08T00:00:00"/>
    <d v="2012-07-04T00:00:00"/>
    <n v="11.69041095890411"/>
    <n v="140.28493150684932"/>
    <x v="1"/>
  </r>
  <r>
    <x v="0"/>
    <x v="0"/>
    <x v="0"/>
    <n v="8"/>
    <d v="2023-09-09T00:00:00"/>
    <d v="2023-04-16T00:00:00"/>
    <n v="0.90136986301369859"/>
    <n v="10.816438356164383"/>
    <x v="0"/>
  </r>
  <r>
    <x v="1"/>
    <x v="1"/>
    <x v="1"/>
    <n v="8"/>
    <d v="2023-09-09T00:00:00"/>
    <d v="2023-02-22T00:00:00"/>
    <n v="1.0465753424657533"/>
    <n v="12.55890410958904"/>
    <x v="1"/>
  </r>
  <r>
    <x v="2"/>
    <x v="2"/>
    <x v="2"/>
    <n v="8"/>
    <d v="2023-09-09T00:00:00"/>
    <d v="2021-08-11T00:00:00"/>
    <n v="2.580821917808219"/>
    <n v="30.969863013698628"/>
    <x v="1"/>
  </r>
  <r>
    <x v="3"/>
    <x v="3"/>
    <x v="3"/>
    <n v="10"/>
    <d v="2023-09-09T00:00:00"/>
    <d v="2014-11-21T00:00:00"/>
    <n v="9.3068493150684937"/>
    <n v="111.68219178082192"/>
    <x v="1"/>
  </r>
  <r>
    <x v="4"/>
    <x v="2"/>
    <x v="4"/>
    <n v="8"/>
    <d v="2023-09-09T00:00:00"/>
    <d v="2008-10-11T00:00:00"/>
    <n v="15.421917808219177"/>
    <n v="185.06301369863013"/>
    <x v="1"/>
  </r>
  <r>
    <x v="5"/>
    <x v="0"/>
    <x v="0"/>
    <n v="10"/>
    <d v="2023-09-09T00:00:00"/>
    <d v="2023-01-30T00:00:00"/>
    <n v="1.1095890410958904"/>
    <n v="13.315068493150685"/>
    <x v="1"/>
  </r>
  <r>
    <x v="6"/>
    <x v="1"/>
    <x v="1"/>
    <n v="9"/>
    <d v="2023-09-09T00:00:00"/>
    <d v="2015-06-06T00:00:00"/>
    <n v="8.7671232876712324"/>
    <n v="105.20547945205479"/>
    <x v="1"/>
  </r>
  <r>
    <x v="7"/>
    <x v="2"/>
    <x v="2"/>
    <n v="10"/>
    <d v="2023-09-09T00:00:00"/>
    <d v="2003-06-12T00:00:00"/>
    <n v="20.758904109589039"/>
    <n v="249.10684931506847"/>
    <x v="1"/>
  </r>
  <r>
    <x v="8"/>
    <x v="3"/>
    <x v="3"/>
    <n v="10"/>
    <d v="2023-09-09T00:00:00"/>
    <d v="2020-10-28T00:00:00"/>
    <n v="3.3671232876712329"/>
    <n v="40.405479452054792"/>
    <x v="1"/>
  </r>
  <r>
    <x v="9"/>
    <x v="0"/>
    <x v="0"/>
    <n v="9"/>
    <d v="2023-09-09T00:00:00"/>
    <d v="2023-02-20T00:00:00"/>
    <n v="1.0520547945205478"/>
    <n v="12.624657534246573"/>
    <x v="1"/>
  </r>
  <r>
    <x v="10"/>
    <x v="0"/>
    <x v="0"/>
    <n v="9"/>
    <d v="2023-09-09T00:00:00"/>
    <d v="2003-07-04T00:00:00"/>
    <n v="20.698630136986303"/>
    <n v="248.38356164383563"/>
    <x v="1"/>
  </r>
  <r>
    <x v="11"/>
    <x v="1"/>
    <x v="1"/>
    <n v="10"/>
    <d v="2023-09-09T00:00:00"/>
    <d v="2010-10-06T00:00:00"/>
    <n v="13.435616438356165"/>
    <n v="161.22739726027399"/>
    <x v="1"/>
  </r>
  <r>
    <x v="26"/>
    <x v="0"/>
    <x v="0"/>
    <n v="8"/>
    <d v="2023-09-09T00:00:00"/>
    <d v="2023-03-16T00:00:00"/>
    <n v="0.98630136986301364"/>
    <n v="11.835616438356164"/>
    <x v="0"/>
  </r>
  <r>
    <x v="12"/>
    <x v="3"/>
    <x v="3"/>
    <n v="10"/>
    <d v="2023-09-09T00:00:00"/>
    <d v="2013-01-15T00:00:00"/>
    <n v="11.156164383561643"/>
    <n v="133.87397260273971"/>
    <x v="1"/>
  </r>
  <r>
    <x v="13"/>
    <x v="2"/>
    <x v="4"/>
    <n v="9"/>
    <d v="2023-09-09T00:00:00"/>
    <d v="2007-01-10T00:00:00"/>
    <n v="17.175342465753424"/>
    <n v="206.10410958904109"/>
    <x v="1"/>
  </r>
  <r>
    <x v="14"/>
    <x v="1"/>
    <x v="1"/>
    <n v="10"/>
    <d v="2023-09-09T00:00:00"/>
    <d v="2015-05-21T00:00:00"/>
    <n v="8.8109589041095884"/>
    <n v="105.73150684931505"/>
    <x v="1"/>
  </r>
  <r>
    <x v="15"/>
    <x v="1"/>
    <x v="1"/>
    <n v="10"/>
    <d v="2023-09-09T00:00:00"/>
    <d v="2023-03-04T00:00:00"/>
    <n v="1.0191780821917809"/>
    <n v="12.230136986301371"/>
    <x v="1"/>
  </r>
  <r>
    <x v="16"/>
    <x v="3"/>
    <x v="3"/>
    <n v="10"/>
    <d v="2023-09-09T00:00:00"/>
    <d v="2020-11-17T00:00:00"/>
    <n v="3.3123287671232875"/>
    <n v="39.747945205479454"/>
    <x v="1"/>
  </r>
  <r>
    <x v="17"/>
    <x v="2"/>
    <x v="4"/>
    <n v="8"/>
    <d v="2023-09-09T00:00:00"/>
    <d v="2001-10-01T00:00:00"/>
    <n v="22.454794520547946"/>
    <n v="269.45753424657534"/>
    <x v="1"/>
  </r>
  <r>
    <x v="18"/>
    <x v="0"/>
    <x v="0"/>
    <n v="8"/>
    <d v="2023-09-09T00:00:00"/>
    <d v="2022-10-07T00:00:00"/>
    <n v="1.4246575342465753"/>
    <n v="17.095890410958901"/>
    <x v="1"/>
  </r>
  <r>
    <x v="19"/>
    <x v="1"/>
    <x v="1"/>
    <n v="10"/>
    <d v="2023-09-09T00:00:00"/>
    <d v="2008-02-12T00:00:00"/>
    <n v="16.084931506849315"/>
    <n v="193.01917808219179"/>
    <x v="1"/>
  </r>
  <r>
    <x v="20"/>
    <x v="2"/>
    <x v="2"/>
    <n v="8"/>
    <d v="2023-09-09T00:00:00"/>
    <d v="2019-01-30T00:00:00"/>
    <n v="5.1123287671232873"/>
    <n v="61.347945205479448"/>
    <x v="1"/>
  </r>
  <r>
    <x v="21"/>
    <x v="3"/>
    <x v="3"/>
    <n v="8"/>
    <d v="2023-09-09T00:00:00"/>
    <d v="2023-02-08T00:00:00"/>
    <n v="1.0849315068493151"/>
    <n v="13.019178082191781"/>
    <x v="1"/>
  </r>
  <r>
    <x v="22"/>
    <x v="1"/>
    <x v="1"/>
    <n v="8"/>
    <d v="2023-09-09T00:00:00"/>
    <d v="2005-08-17T00:00:00"/>
    <n v="18.575342465753426"/>
    <n v="222.90410958904113"/>
    <x v="1"/>
  </r>
  <r>
    <x v="27"/>
    <x v="0"/>
    <x v="0"/>
    <n v="8"/>
    <d v="2023-09-09T00:00:00"/>
    <d v="2023-04-23T00:00:00"/>
    <n v="0.88219178082191785"/>
    <n v="10.586301369863014"/>
    <x v="0"/>
  </r>
  <r>
    <x v="23"/>
    <x v="1"/>
    <x v="1"/>
    <n v="8"/>
    <d v="2023-09-09T00:00:00"/>
    <d v="2021-08-12T00:00:00"/>
    <n v="2.5780821917808221"/>
    <n v="30.936986301369863"/>
    <x v="1"/>
  </r>
  <r>
    <x v="24"/>
    <x v="2"/>
    <x v="2"/>
    <n v="8"/>
    <d v="2023-09-09T00:00:00"/>
    <d v="2023-02-04T00:00:00"/>
    <n v="1.095890410958904"/>
    <n v="13.150684931506849"/>
    <x v="1"/>
  </r>
  <r>
    <x v="25"/>
    <x v="3"/>
    <x v="3"/>
    <n v="8"/>
    <d v="2023-09-09T00:00:00"/>
    <d v="2012-07-04T00:00:00"/>
    <n v="11.69041095890411"/>
    <n v="140.28493150684932"/>
    <x v="1"/>
  </r>
  <r>
    <x v="0"/>
    <x v="0"/>
    <x v="0"/>
    <n v="8"/>
    <d v="2023-09-10T00:00:00"/>
    <d v="2023-04-16T00:00:00"/>
    <n v="0.90136986301369859"/>
    <n v="10.816438356164383"/>
    <x v="0"/>
  </r>
  <r>
    <x v="1"/>
    <x v="1"/>
    <x v="1"/>
    <n v="9"/>
    <d v="2023-09-10T00:00:00"/>
    <d v="2023-02-22T00:00:00"/>
    <n v="1.0465753424657533"/>
    <n v="12.55890410958904"/>
    <x v="1"/>
  </r>
  <r>
    <x v="2"/>
    <x v="2"/>
    <x v="2"/>
    <n v="8"/>
    <d v="2023-09-10T00:00:00"/>
    <d v="2021-08-11T00:00:00"/>
    <n v="2.580821917808219"/>
    <n v="30.969863013698628"/>
    <x v="1"/>
  </r>
  <r>
    <x v="3"/>
    <x v="3"/>
    <x v="3"/>
    <n v="8"/>
    <d v="2023-09-10T00:00:00"/>
    <d v="2014-11-21T00:00:00"/>
    <n v="9.3068493150684937"/>
    <n v="111.68219178082192"/>
    <x v="1"/>
  </r>
  <r>
    <x v="4"/>
    <x v="2"/>
    <x v="4"/>
    <n v="10"/>
    <d v="2023-09-10T00:00:00"/>
    <d v="2008-10-11T00:00:00"/>
    <n v="15.421917808219177"/>
    <n v="185.06301369863013"/>
    <x v="1"/>
  </r>
  <r>
    <x v="5"/>
    <x v="0"/>
    <x v="0"/>
    <n v="10"/>
    <d v="2023-09-10T00:00:00"/>
    <d v="2023-01-30T00:00:00"/>
    <n v="1.1095890410958904"/>
    <n v="13.315068493150685"/>
    <x v="1"/>
  </r>
  <r>
    <x v="6"/>
    <x v="1"/>
    <x v="1"/>
    <n v="8"/>
    <d v="2023-09-10T00:00:00"/>
    <d v="2015-06-06T00:00:00"/>
    <n v="8.7671232876712324"/>
    <n v="105.20547945205479"/>
    <x v="1"/>
  </r>
  <r>
    <x v="7"/>
    <x v="2"/>
    <x v="2"/>
    <n v="7"/>
    <d v="2023-09-10T00:00:00"/>
    <d v="2003-06-12T00:00:00"/>
    <n v="20.758904109589039"/>
    <n v="249.10684931506847"/>
    <x v="1"/>
  </r>
  <r>
    <x v="8"/>
    <x v="3"/>
    <x v="3"/>
    <n v="8"/>
    <d v="2023-09-10T00:00:00"/>
    <d v="2020-10-28T00:00:00"/>
    <n v="3.3671232876712329"/>
    <n v="40.405479452054792"/>
    <x v="1"/>
  </r>
  <r>
    <x v="9"/>
    <x v="0"/>
    <x v="0"/>
    <n v="8"/>
    <d v="2023-09-10T00:00:00"/>
    <d v="2023-02-20T00:00:00"/>
    <n v="1.0520547945205478"/>
    <n v="12.624657534246573"/>
    <x v="1"/>
  </r>
  <r>
    <x v="10"/>
    <x v="0"/>
    <x v="0"/>
    <n v="10"/>
    <d v="2023-09-10T00:00:00"/>
    <d v="2003-07-04T00:00:00"/>
    <n v="20.698630136986303"/>
    <n v="248.38356164383563"/>
    <x v="1"/>
  </r>
  <r>
    <x v="11"/>
    <x v="1"/>
    <x v="1"/>
    <n v="9"/>
    <d v="2023-09-10T00:00:00"/>
    <d v="2010-10-06T00:00:00"/>
    <n v="13.435616438356165"/>
    <n v="161.22739726027399"/>
    <x v="1"/>
  </r>
  <r>
    <x v="26"/>
    <x v="0"/>
    <x v="0"/>
    <n v="8"/>
    <d v="2023-09-10T00:00:00"/>
    <d v="2023-03-16T00:00:00"/>
    <n v="0.98630136986301364"/>
    <n v="11.835616438356164"/>
    <x v="0"/>
  </r>
  <r>
    <x v="12"/>
    <x v="3"/>
    <x v="3"/>
    <n v="10"/>
    <d v="2023-09-10T00:00:00"/>
    <d v="2013-01-15T00:00:00"/>
    <n v="11.156164383561643"/>
    <n v="133.87397260273971"/>
    <x v="1"/>
  </r>
  <r>
    <x v="13"/>
    <x v="2"/>
    <x v="4"/>
    <n v="10"/>
    <d v="2023-09-10T00:00:00"/>
    <d v="2007-01-10T00:00:00"/>
    <n v="17.175342465753424"/>
    <n v="206.10410958904109"/>
    <x v="1"/>
  </r>
  <r>
    <x v="14"/>
    <x v="1"/>
    <x v="1"/>
    <n v="9"/>
    <d v="2023-09-10T00:00:00"/>
    <d v="2015-05-21T00:00:00"/>
    <n v="8.8109589041095884"/>
    <n v="105.73150684931505"/>
    <x v="1"/>
  </r>
  <r>
    <x v="15"/>
    <x v="1"/>
    <x v="1"/>
    <n v="10"/>
    <d v="2023-09-10T00:00:00"/>
    <d v="2023-03-04T00:00:00"/>
    <n v="1.0191780821917809"/>
    <n v="12.230136986301371"/>
    <x v="1"/>
  </r>
  <r>
    <x v="16"/>
    <x v="3"/>
    <x v="3"/>
    <n v="9"/>
    <d v="2023-09-10T00:00:00"/>
    <d v="2020-11-17T00:00:00"/>
    <n v="3.3123287671232875"/>
    <n v="39.747945205479454"/>
    <x v="1"/>
  </r>
  <r>
    <x v="17"/>
    <x v="2"/>
    <x v="4"/>
    <n v="9"/>
    <d v="2023-09-10T00:00:00"/>
    <d v="2001-10-01T00:00:00"/>
    <n v="22.454794520547946"/>
    <n v="269.45753424657534"/>
    <x v="1"/>
  </r>
  <r>
    <x v="18"/>
    <x v="0"/>
    <x v="0"/>
    <n v="8"/>
    <d v="2023-09-10T00:00:00"/>
    <d v="2022-10-07T00:00:00"/>
    <n v="1.4246575342465753"/>
    <n v="17.095890410958901"/>
    <x v="1"/>
  </r>
  <r>
    <x v="19"/>
    <x v="1"/>
    <x v="1"/>
    <n v="9"/>
    <d v="2023-09-10T00:00:00"/>
    <d v="2008-02-12T00:00:00"/>
    <n v="16.084931506849315"/>
    <n v="193.01917808219179"/>
    <x v="1"/>
  </r>
  <r>
    <x v="20"/>
    <x v="2"/>
    <x v="2"/>
    <n v="9"/>
    <d v="2023-09-10T00:00:00"/>
    <d v="2019-01-30T00:00:00"/>
    <n v="5.1123287671232873"/>
    <n v="61.347945205479448"/>
    <x v="1"/>
  </r>
  <r>
    <x v="21"/>
    <x v="3"/>
    <x v="3"/>
    <n v="8"/>
    <d v="2023-09-10T00:00:00"/>
    <d v="2023-02-08T00:00:00"/>
    <n v="1.0849315068493151"/>
    <n v="13.019178082191781"/>
    <x v="1"/>
  </r>
  <r>
    <x v="22"/>
    <x v="1"/>
    <x v="1"/>
    <n v="9"/>
    <d v="2023-09-10T00:00:00"/>
    <d v="2005-08-17T00:00:00"/>
    <n v="18.575342465753426"/>
    <n v="222.90410958904113"/>
    <x v="1"/>
  </r>
  <r>
    <x v="27"/>
    <x v="0"/>
    <x v="0"/>
    <n v="10"/>
    <d v="2023-09-10T00:00:00"/>
    <d v="2023-04-23T00:00:00"/>
    <n v="0.88219178082191785"/>
    <n v="10.586301369863014"/>
    <x v="0"/>
  </r>
  <r>
    <x v="23"/>
    <x v="1"/>
    <x v="1"/>
    <n v="8"/>
    <d v="2023-09-10T00:00:00"/>
    <d v="2021-08-12T00:00:00"/>
    <n v="2.5780821917808221"/>
    <n v="30.936986301369863"/>
    <x v="1"/>
  </r>
  <r>
    <x v="24"/>
    <x v="2"/>
    <x v="2"/>
    <n v="8"/>
    <d v="2023-09-10T00:00:00"/>
    <d v="2023-02-04T00:00:00"/>
    <n v="1.095890410958904"/>
    <n v="13.150684931506849"/>
    <x v="1"/>
  </r>
  <r>
    <x v="25"/>
    <x v="3"/>
    <x v="3"/>
    <n v="9"/>
    <d v="2023-09-10T00:00:00"/>
    <d v="2012-07-04T00:00:00"/>
    <n v="11.69041095890411"/>
    <n v="140.28493150684932"/>
    <x v="1"/>
  </r>
  <r>
    <x v="0"/>
    <x v="0"/>
    <x v="0"/>
    <n v="9"/>
    <d v="2023-09-11T00:00:00"/>
    <d v="2023-04-16T00:00:00"/>
    <n v="0.90136986301369859"/>
    <n v="10.816438356164383"/>
    <x v="0"/>
  </r>
  <r>
    <x v="1"/>
    <x v="1"/>
    <x v="1"/>
    <n v="10"/>
    <d v="2023-09-11T00:00:00"/>
    <d v="2023-02-22T00:00:00"/>
    <n v="1.0465753424657533"/>
    <n v="12.55890410958904"/>
    <x v="1"/>
  </r>
  <r>
    <x v="2"/>
    <x v="2"/>
    <x v="2"/>
    <n v="9"/>
    <d v="2023-09-11T00:00:00"/>
    <d v="2021-08-11T00:00:00"/>
    <n v="2.580821917808219"/>
    <n v="30.969863013698628"/>
    <x v="1"/>
  </r>
  <r>
    <x v="3"/>
    <x v="3"/>
    <x v="3"/>
    <n v="9"/>
    <d v="2023-09-11T00:00:00"/>
    <d v="2014-11-21T00:00:00"/>
    <n v="9.3068493150684937"/>
    <n v="111.68219178082192"/>
    <x v="1"/>
  </r>
  <r>
    <x v="4"/>
    <x v="2"/>
    <x v="4"/>
    <n v="10"/>
    <d v="2023-09-11T00:00:00"/>
    <d v="2008-10-11T00:00:00"/>
    <n v="15.421917808219177"/>
    <n v="185.06301369863013"/>
    <x v="1"/>
  </r>
  <r>
    <x v="5"/>
    <x v="0"/>
    <x v="0"/>
    <n v="9"/>
    <d v="2023-09-11T00:00:00"/>
    <d v="2023-01-30T00:00:00"/>
    <n v="1.1095890410958904"/>
    <n v="13.315068493150685"/>
    <x v="1"/>
  </r>
  <r>
    <x v="6"/>
    <x v="1"/>
    <x v="1"/>
    <n v="9"/>
    <d v="2023-09-11T00:00:00"/>
    <d v="2015-06-06T00:00:00"/>
    <n v="8.7671232876712324"/>
    <n v="105.20547945205479"/>
    <x v="1"/>
  </r>
  <r>
    <x v="7"/>
    <x v="2"/>
    <x v="2"/>
    <n v="10"/>
    <d v="2023-09-11T00:00:00"/>
    <d v="2003-06-12T00:00:00"/>
    <n v="20.758904109589039"/>
    <n v="249.10684931506847"/>
    <x v="1"/>
  </r>
  <r>
    <x v="8"/>
    <x v="3"/>
    <x v="3"/>
    <n v="10"/>
    <d v="2023-09-11T00:00:00"/>
    <d v="2020-10-28T00:00:00"/>
    <n v="3.3671232876712329"/>
    <n v="40.405479452054792"/>
    <x v="1"/>
  </r>
  <r>
    <x v="9"/>
    <x v="0"/>
    <x v="0"/>
    <n v="7"/>
    <d v="2023-09-11T00:00:00"/>
    <d v="2023-02-20T00:00:00"/>
    <n v="1.0520547945205478"/>
    <n v="12.624657534246573"/>
    <x v="1"/>
  </r>
  <r>
    <x v="10"/>
    <x v="0"/>
    <x v="0"/>
    <n v="10"/>
    <d v="2023-09-11T00:00:00"/>
    <d v="2003-07-04T00:00:00"/>
    <n v="20.698630136986303"/>
    <n v="248.38356164383563"/>
    <x v="1"/>
  </r>
  <r>
    <x v="11"/>
    <x v="1"/>
    <x v="1"/>
    <n v="10"/>
    <d v="2023-09-11T00:00:00"/>
    <d v="2010-10-06T00:00:00"/>
    <n v="13.435616438356165"/>
    <n v="161.22739726027399"/>
    <x v="1"/>
  </r>
  <r>
    <x v="26"/>
    <x v="0"/>
    <x v="0"/>
    <n v="10"/>
    <d v="2023-09-11T00:00:00"/>
    <d v="2023-03-16T00:00:00"/>
    <n v="0.98630136986301364"/>
    <n v="11.835616438356164"/>
    <x v="0"/>
  </r>
  <r>
    <x v="12"/>
    <x v="3"/>
    <x v="3"/>
    <n v="9"/>
    <d v="2023-09-11T00:00:00"/>
    <d v="2013-01-15T00:00:00"/>
    <n v="11.156164383561643"/>
    <n v="133.87397260273971"/>
    <x v="1"/>
  </r>
  <r>
    <x v="13"/>
    <x v="2"/>
    <x v="4"/>
    <n v="10"/>
    <d v="2023-09-11T00:00:00"/>
    <d v="2007-01-10T00:00:00"/>
    <n v="17.175342465753424"/>
    <n v="206.10410958904109"/>
    <x v="1"/>
  </r>
  <r>
    <x v="14"/>
    <x v="1"/>
    <x v="1"/>
    <n v="9"/>
    <d v="2023-09-11T00:00:00"/>
    <d v="2015-05-21T00:00:00"/>
    <n v="8.8109589041095884"/>
    <n v="105.73150684931505"/>
    <x v="1"/>
  </r>
  <r>
    <x v="15"/>
    <x v="1"/>
    <x v="1"/>
    <n v="9"/>
    <d v="2023-09-11T00:00:00"/>
    <d v="2023-03-04T00:00:00"/>
    <n v="1.0191780821917809"/>
    <n v="12.230136986301371"/>
    <x v="1"/>
  </r>
  <r>
    <x v="16"/>
    <x v="3"/>
    <x v="3"/>
    <n v="10"/>
    <d v="2023-09-11T00:00:00"/>
    <d v="2020-11-17T00:00:00"/>
    <n v="3.3123287671232875"/>
    <n v="39.747945205479454"/>
    <x v="1"/>
  </r>
  <r>
    <x v="17"/>
    <x v="2"/>
    <x v="4"/>
    <n v="10"/>
    <d v="2023-09-11T00:00:00"/>
    <d v="2001-10-01T00:00:00"/>
    <n v="22.454794520547946"/>
    <n v="269.45753424657534"/>
    <x v="1"/>
  </r>
  <r>
    <x v="18"/>
    <x v="0"/>
    <x v="0"/>
    <n v="9"/>
    <d v="2023-09-11T00:00:00"/>
    <d v="2022-10-07T00:00:00"/>
    <n v="1.4246575342465753"/>
    <n v="17.095890410958901"/>
    <x v="1"/>
  </r>
  <r>
    <x v="19"/>
    <x v="1"/>
    <x v="1"/>
    <n v="10"/>
    <d v="2023-09-11T00:00:00"/>
    <d v="2008-02-12T00:00:00"/>
    <n v="16.084931506849315"/>
    <n v="193.01917808219179"/>
    <x v="1"/>
  </r>
  <r>
    <x v="20"/>
    <x v="2"/>
    <x v="2"/>
    <n v="10"/>
    <d v="2023-09-11T00:00:00"/>
    <d v="2019-01-30T00:00:00"/>
    <n v="5.1123287671232873"/>
    <n v="61.347945205479448"/>
    <x v="1"/>
  </r>
  <r>
    <x v="21"/>
    <x v="3"/>
    <x v="3"/>
    <n v="10"/>
    <d v="2023-09-11T00:00:00"/>
    <d v="2023-02-08T00:00:00"/>
    <n v="1.0849315068493151"/>
    <n v="13.019178082191781"/>
    <x v="1"/>
  </r>
  <r>
    <x v="22"/>
    <x v="1"/>
    <x v="1"/>
    <n v="9"/>
    <d v="2023-09-11T00:00:00"/>
    <d v="2005-08-17T00:00:00"/>
    <n v="18.575342465753426"/>
    <n v="222.90410958904113"/>
    <x v="1"/>
  </r>
  <r>
    <x v="27"/>
    <x v="0"/>
    <x v="0"/>
    <n v="8"/>
    <d v="2023-09-11T00:00:00"/>
    <d v="2023-04-23T00:00:00"/>
    <n v="0.88219178082191785"/>
    <n v="10.586301369863014"/>
    <x v="0"/>
  </r>
  <r>
    <x v="23"/>
    <x v="1"/>
    <x v="1"/>
    <n v="10"/>
    <d v="2023-09-11T00:00:00"/>
    <d v="2021-08-12T00:00:00"/>
    <n v="2.5780821917808221"/>
    <n v="30.936986301369863"/>
    <x v="1"/>
  </r>
  <r>
    <x v="24"/>
    <x v="2"/>
    <x v="2"/>
    <n v="9"/>
    <d v="2023-09-11T00:00:00"/>
    <d v="2023-02-04T00:00:00"/>
    <n v="1.095890410958904"/>
    <n v="13.150684931506849"/>
    <x v="1"/>
  </r>
  <r>
    <x v="25"/>
    <x v="3"/>
    <x v="3"/>
    <n v="9"/>
    <d v="2023-09-11T00:00:00"/>
    <d v="2012-07-04T00:00:00"/>
    <n v="11.69041095890411"/>
    <n v="140.28493150684932"/>
    <x v="1"/>
  </r>
  <r>
    <x v="0"/>
    <x v="0"/>
    <x v="0"/>
    <n v="7"/>
    <d v="2023-09-12T00:00:00"/>
    <d v="2023-04-16T00:00:00"/>
    <n v="0.90136986301369859"/>
    <n v="10.816438356164383"/>
    <x v="0"/>
  </r>
  <r>
    <x v="1"/>
    <x v="1"/>
    <x v="1"/>
    <n v="7"/>
    <d v="2023-09-12T00:00:00"/>
    <d v="2023-02-22T00:00:00"/>
    <n v="1.0465753424657533"/>
    <n v="12.55890410958904"/>
    <x v="1"/>
  </r>
  <r>
    <x v="2"/>
    <x v="2"/>
    <x v="2"/>
    <n v="10"/>
    <d v="2023-09-12T00:00:00"/>
    <d v="2021-08-11T00:00:00"/>
    <n v="2.580821917808219"/>
    <n v="30.969863013698628"/>
    <x v="1"/>
  </r>
  <r>
    <x v="3"/>
    <x v="3"/>
    <x v="3"/>
    <n v="10"/>
    <d v="2023-09-12T00:00:00"/>
    <d v="2014-11-21T00:00:00"/>
    <n v="9.3068493150684937"/>
    <n v="111.68219178082192"/>
    <x v="1"/>
  </r>
  <r>
    <x v="4"/>
    <x v="2"/>
    <x v="4"/>
    <n v="8"/>
    <d v="2023-09-12T00:00:00"/>
    <d v="2008-10-11T00:00:00"/>
    <n v="15.421917808219177"/>
    <n v="185.06301369863013"/>
    <x v="1"/>
  </r>
  <r>
    <x v="5"/>
    <x v="0"/>
    <x v="0"/>
    <n v="10"/>
    <d v="2023-09-12T00:00:00"/>
    <d v="2023-01-30T00:00:00"/>
    <n v="1.1095890410958904"/>
    <n v="13.315068493150685"/>
    <x v="1"/>
  </r>
  <r>
    <x v="6"/>
    <x v="1"/>
    <x v="1"/>
    <n v="10"/>
    <d v="2023-09-12T00:00:00"/>
    <d v="2015-06-06T00:00:00"/>
    <n v="8.7671232876712324"/>
    <n v="105.20547945205479"/>
    <x v="1"/>
  </r>
  <r>
    <x v="7"/>
    <x v="2"/>
    <x v="2"/>
    <n v="8"/>
    <d v="2023-09-12T00:00:00"/>
    <d v="2003-06-12T00:00:00"/>
    <n v="20.758904109589039"/>
    <n v="249.10684931506847"/>
    <x v="1"/>
  </r>
  <r>
    <x v="8"/>
    <x v="3"/>
    <x v="3"/>
    <n v="10"/>
    <d v="2023-09-12T00:00:00"/>
    <d v="2020-10-28T00:00:00"/>
    <n v="3.3671232876712329"/>
    <n v="40.405479452054792"/>
    <x v="1"/>
  </r>
  <r>
    <x v="9"/>
    <x v="0"/>
    <x v="0"/>
    <n v="7"/>
    <d v="2023-09-12T00:00:00"/>
    <d v="2023-02-20T00:00:00"/>
    <n v="1.0520547945205478"/>
    <n v="12.624657534246573"/>
    <x v="1"/>
  </r>
  <r>
    <x v="10"/>
    <x v="0"/>
    <x v="0"/>
    <n v="8"/>
    <d v="2023-09-12T00:00:00"/>
    <d v="2003-07-04T00:00:00"/>
    <n v="20.698630136986303"/>
    <n v="248.38356164383563"/>
    <x v="1"/>
  </r>
  <r>
    <x v="11"/>
    <x v="1"/>
    <x v="1"/>
    <n v="8"/>
    <d v="2023-09-12T00:00:00"/>
    <d v="2010-10-06T00:00:00"/>
    <n v="13.435616438356165"/>
    <n v="161.22739726027399"/>
    <x v="1"/>
  </r>
  <r>
    <x v="26"/>
    <x v="0"/>
    <x v="0"/>
    <n v="7"/>
    <d v="2023-09-12T00:00:00"/>
    <d v="2023-03-16T00:00:00"/>
    <n v="0.98630136986301364"/>
    <n v="11.835616438356164"/>
    <x v="0"/>
  </r>
  <r>
    <x v="12"/>
    <x v="3"/>
    <x v="3"/>
    <n v="8"/>
    <d v="2023-09-12T00:00:00"/>
    <d v="2013-01-15T00:00:00"/>
    <n v="11.156164383561643"/>
    <n v="133.87397260273971"/>
    <x v="1"/>
  </r>
  <r>
    <x v="13"/>
    <x v="2"/>
    <x v="4"/>
    <n v="9"/>
    <d v="2023-09-12T00:00:00"/>
    <d v="2007-01-10T00:00:00"/>
    <n v="17.175342465753424"/>
    <n v="206.10410958904109"/>
    <x v="1"/>
  </r>
  <r>
    <x v="14"/>
    <x v="1"/>
    <x v="1"/>
    <n v="7"/>
    <d v="2023-09-12T00:00:00"/>
    <d v="2015-05-21T00:00:00"/>
    <n v="8.8109589041095884"/>
    <n v="105.73150684931505"/>
    <x v="1"/>
  </r>
  <r>
    <x v="15"/>
    <x v="1"/>
    <x v="1"/>
    <n v="8"/>
    <d v="2023-09-12T00:00:00"/>
    <d v="2023-03-04T00:00:00"/>
    <n v="1.0191780821917809"/>
    <n v="12.230136986301371"/>
    <x v="1"/>
  </r>
  <r>
    <x v="16"/>
    <x v="3"/>
    <x v="3"/>
    <n v="8"/>
    <d v="2023-09-12T00:00:00"/>
    <d v="2020-11-17T00:00:00"/>
    <n v="3.3123287671232875"/>
    <n v="39.747945205479454"/>
    <x v="1"/>
  </r>
  <r>
    <x v="17"/>
    <x v="2"/>
    <x v="4"/>
    <n v="8"/>
    <d v="2023-09-12T00:00:00"/>
    <d v="2001-10-01T00:00:00"/>
    <n v="22.454794520547946"/>
    <n v="269.45753424657534"/>
    <x v="1"/>
  </r>
  <r>
    <x v="18"/>
    <x v="0"/>
    <x v="0"/>
    <n v="10"/>
    <d v="2023-09-12T00:00:00"/>
    <d v="2022-10-07T00:00:00"/>
    <n v="1.4246575342465753"/>
    <n v="17.095890410958901"/>
    <x v="1"/>
  </r>
  <r>
    <x v="19"/>
    <x v="1"/>
    <x v="1"/>
    <n v="8"/>
    <d v="2023-09-12T00:00:00"/>
    <d v="2008-02-12T00:00:00"/>
    <n v="16.084931506849315"/>
    <n v="193.01917808219179"/>
    <x v="1"/>
  </r>
  <r>
    <x v="20"/>
    <x v="2"/>
    <x v="2"/>
    <n v="7"/>
    <d v="2023-09-12T00:00:00"/>
    <d v="2019-01-30T00:00:00"/>
    <n v="5.1123287671232873"/>
    <n v="61.347945205479448"/>
    <x v="1"/>
  </r>
  <r>
    <x v="21"/>
    <x v="3"/>
    <x v="3"/>
    <n v="8"/>
    <d v="2023-09-12T00:00:00"/>
    <d v="2023-02-08T00:00:00"/>
    <n v="1.0849315068493151"/>
    <n v="13.019178082191781"/>
    <x v="1"/>
  </r>
  <r>
    <x v="22"/>
    <x v="1"/>
    <x v="1"/>
    <n v="7"/>
    <d v="2023-09-12T00:00:00"/>
    <d v="2005-08-17T00:00:00"/>
    <n v="18.575342465753426"/>
    <n v="222.90410958904113"/>
    <x v="1"/>
  </r>
  <r>
    <x v="27"/>
    <x v="0"/>
    <x v="0"/>
    <n v="7"/>
    <d v="2023-09-12T00:00:00"/>
    <d v="2023-04-23T00:00:00"/>
    <n v="0.88219178082191785"/>
    <n v="10.586301369863014"/>
    <x v="0"/>
  </r>
  <r>
    <x v="23"/>
    <x v="1"/>
    <x v="1"/>
    <n v="9"/>
    <d v="2023-09-12T00:00:00"/>
    <d v="2021-08-12T00:00:00"/>
    <n v="2.5780821917808221"/>
    <n v="30.936986301369863"/>
    <x v="1"/>
  </r>
  <r>
    <x v="24"/>
    <x v="2"/>
    <x v="2"/>
    <n v="7"/>
    <d v="2023-09-12T00:00:00"/>
    <d v="2023-02-04T00:00:00"/>
    <n v="1.095890410958904"/>
    <n v="13.150684931506849"/>
    <x v="1"/>
  </r>
  <r>
    <x v="25"/>
    <x v="3"/>
    <x v="3"/>
    <n v="7"/>
    <d v="2023-09-12T00:00:00"/>
    <d v="2012-07-04T00:00:00"/>
    <n v="11.69041095890411"/>
    <n v="140.28493150684932"/>
    <x v="1"/>
  </r>
  <r>
    <x v="0"/>
    <x v="0"/>
    <x v="0"/>
    <n v="10"/>
    <d v="2023-09-13T00:00:00"/>
    <d v="2023-04-16T00:00:00"/>
    <n v="0.90136986301369859"/>
    <n v="10.816438356164383"/>
    <x v="0"/>
  </r>
  <r>
    <x v="1"/>
    <x v="1"/>
    <x v="1"/>
    <n v="10"/>
    <d v="2023-09-13T00:00:00"/>
    <d v="2023-02-22T00:00:00"/>
    <n v="1.0465753424657533"/>
    <n v="12.55890410958904"/>
    <x v="1"/>
  </r>
  <r>
    <x v="2"/>
    <x v="2"/>
    <x v="2"/>
    <n v="9"/>
    <d v="2023-09-13T00:00:00"/>
    <d v="2021-08-11T00:00:00"/>
    <n v="2.580821917808219"/>
    <n v="30.969863013698628"/>
    <x v="1"/>
  </r>
  <r>
    <x v="3"/>
    <x v="3"/>
    <x v="3"/>
    <n v="9"/>
    <d v="2023-09-13T00:00:00"/>
    <d v="2014-11-21T00:00:00"/>
    <n v="9.3068493150684937"/>
    <n v="111.68219178082192"/>
    <x v="1"/>
  </r>
  <r>
    <x v="4"/>
    <x v="2"/>
    <x v="4"/>
    <n v="8"/>
    <d v="2023-09-13T00:00:00"/>
    <d v="2008-10-11T00:00:00"/>
    <n v="15.421917808219177"/>
    <n v="185.06301369863013"/>
    <x v="1"/>
  </r>
  <r>
    <x v="5"/>
    <x v="0"/>
    <x v="0"/>
    <n v="8"/>
    <d v="2023-09-13T00:00:00"/>
    <d v="2023-01-30T00:00:00"/>
    <n v="1.1095890410958904"/>
    <n v="13.315068493150685"/>
    <x v="1"/>
  </r>
  <r>
    <x v="6"/>
    <x v="1"/>
    <x v="1"/>
    <n v="9"/>
    <d v="2023-09-13T00:00:00"/>
    <d v="2015-06-06T00:00:00"/>
    <n v="8.7671232876712324"/>
    <n v="105.20547945205479"/>
    <x v="1"/>
  </r>
  <r>
    <x v="7"/>
    <x v="2"/>
    <x v="2"/>
    <n v="10"/>
    <d v="2023-09-13T00:00:00"/>
    <d v="2003-06-12T00:00:00"/>
    <n v="20.758904109589039"/>
    <n v="249.10684931506847"/>
    <x v="1"/>
  </r>
  <r>
    <x v="8"/>
    <x v="3"/>
    <x v="3"/>
    <n v="9"/>
    <d v="2023-09-13T00:00:00"/>
    <d v="2020-10-28T00:00:00"/>
    <n v="3.3671232876712329"/>
    <n v="40.405479452054792"/>
    <x v="1"/>
  </r>
  <r>
    <x v="9"/>
    <x v="0"/>
    <x v="0"/>
    <n v="3"/>
    <d v="2023-09-13T00:00:00"/>
    <d v="2023-02-20T00:00:00"/>
    <n v="1.0520547945205478"/>
    <n v="12.624657534246573"/>
    <x v="1"/>
  </r>
  <r>
    <x v="10"/>
    <x v="0"/>
    <x v="0"/>
    <n v="9"/>
    <d v="2023-09-13T00:00:00"/>
    <d v="2003-07-04T00:00:00"/>
    <n v="20.698630136986303"/>
    <n v="248.38356164383563"/>
    <x v="1"/>
  </r>
  <r>
    <x v="11"/>
    <x v="1"/>
    <x v="1"/>
    <n v="10"/>
    <d v="2023-09-13T00:00:00"/>
    <d v="2010-10-06T00:00:00"/>
    <n v="13.435616438356165"/>
    <n v="161.22739726027399"/>
    <x v="1"/>
  </r>
  <r>
    <x v="26"/>
    <x v="0"/>
    <x v="0"/>
    <n v="8"/>
    <d v="2023-09-13T00:00:00"/>
    <d v="2023-03-16T00:00:00"/>
    <n v="0.98630136986301364"/>
    <n v="11.835616438356164"/>
    <x v="0"/>
  </r>
  <r>
    <x v="12"/>
    <x v="3"/>
    <x v="3"/>
    <n v="8"/>
    <d v="2023-09-13T00:00:00"/>
    <d v="2013-01-15T00:00:00"/>
    <n v="11.156164383561643"/>
    <n v="133.87397260273971"/>
    <x v="1"/>
  </r>
  <r>
    <x v="13"/>
    <x v="2"/>
    <x v="4"/>
    <n v="10"/>
    <d v="2023-09-13T00:00:00"/>
    <d v="2007-01-10T00:00:00"/>
    <n v="17.175342465753424"/>
    <n v="206.10410958904109"/>
    <x v="1"/>
  </r>
  <r>
    <x v="14"/>
    <x v="1"/>
    <x v="1"/>
    <n v="8"/>
    <d v="2023-09-13T00:00:00"/>
    <d v="2015-05-21T00:00:00"/>
    <n v="8.8109589041095884"/>
    <n v="105.73150684931505"/>
    <x v="1"/>
  </r>
  <r>
    <x v="15"/>
    <x v="1"/>
    <x v="1"/>
    <n v="8"/>
    <d v="2023-09-13T00:00:00"/>
    <d v="2023-03-04T00:00:00"/>
    <n v="1.0191780821917809"/>
    <n v="12.230136986301371"/>
    <x v="1"/>
  </r>
  <r>
    <x v="16"/>
    <x v="3"/>
    <x v="3"/>
    <n v="9"/>
    <d v="2023-09-13T00:00:00"/>
    <d v="2020-11-17T00:00:00"/>
    <n v="3.3123287671232875"/>
    <n v="39.747945205479454"/>
    <x v="1"/>
  </r>
  <r>
    <x v="17"/>
    <x v="2"/>
    <x v="4"/>
    <n v="9"/>
    <d v="2023-09-13T00:00:00"/>
    <d v="2001-10-01T00:00:00"/>
    <n v="22.454794520547946"/>
    <n v="269.45753424657534"/>
    <x v="1"/>
  </r>
  <r>
    <x v="18"/>
    <x v="0"/>
    <x v="0"/>
    <n v="10"/>
    <d v="2023-09-13T00:00:00"/>
    <d v="2022-10-07T00:00:00"/>
    <n v="1.4246575342465753"/>
    <n v="17.095890410958901"/>
    <x v="1"/>
  </r>
  <r>
    <x v="19"/>
    <x v="1"/>
    <x v="1"/>
    <n v="8"/>
    <d v="2023-09-13T00:00:00"/>
    <d v="2008-02-12T00:00:00"/>
    <n v="16.084931506849315"/>
    <n v="193.01917808219179"/>
    <x v="1"/>
  </r>
  <r>
    <x v="20"/>
    <x v="2"/>
    <x v="2"/>
    <n v="10"/>
    <d v="2023-09-13T00:00:00"/>
    <d v="2019-01-30T00:00:00"/>
    <n v="5.1123287671232873"/>
    <n v="61.347945205479448"/>
    <x v="1"/>
  </r>
  <r>
    <x v="21"/>
    <x v="3"/>
    <x v="3"/>
    <n v="9"/>
    <d v="2023-09-13T00:00:00"/>
    <d v="2023-02-08T00:00:00"/>
    <n v="1.0849315068493151"/>
    <n v="13.019178082191781"/>
    <x v="1"/>
  </r>
  <r>
    <x v="22"/>
    <x v="1"/>
    <x v="1"/>
    <n v="8"/>
    <d v="2023-09-13T00:00:00"/>
    <d v="2005-08-17T00:00:00"/>
    <n v="18.575342465753426"/>
    <n v="222.90410958904113"/>
    <x v="1"/>
  </r>
  <r>
    <x v="27"/>
    <x v="0"/>
    <x v="0"/>
    <n v="8"/>
    <d v="2023-09-13T00:00:00"/>
    <d v="2023-04-23T00:00:00"/>
    <n v="0.88219178082191785"/>
    <n v="10.586301369863014"/>
    <x v="0"/>
  </r>
  <r>
    <x v="23"/>
    <x v="1"/>
    <x v="1"/>
    <n v="9"/>
    <d v="2023-09-13T00:00:00"/>
    <d v="2021-08-12T00:00:00"/>
    <n v="2.5780821917808221"/>
    <n v="30.936986301369863"/>
    <x v="1"/>
  </r>
  <r>
    <x v="24"/>
    <x v="2"/>
    <x v="2"/>
    <n v="8"/>
    <d v="2023-09-13T00:00:00"/>
    <d v="2023-02-04T00:00:00"/>
    <n v="1.095890410958904"/>
    <n v="13.150684931506849"/>
    <x v="1"/>
  </r>
  <r>
    <x v="25"/>
    <x v="3"/>
    <x v="3"/>
    <n v="8"/>
    <d v="2023-09-13T00:00:00"/>
    <d v="2012-07-04T00:00:00"/>
    <n v="11.69041095890411"/>
    <n v="140.28493150684932"/>
    <x v="1"/>
  </r>
  <r>
    <x v="0"/>
    <x v="0"/>
    <x v="0"/>
    <n v="10"/>
    <d v="2023-09-14T00:00:00"/>
    <d v="2023-04-16T00:00:00"/>
    <n v="0.90136986301369859"/>
    <n v="10.816438356164383"/>
    <x v="0"/>
  </r>
  <r>
    <x v="1"/>
    <x v="1"/>
    <x v="1"/>
    <n v="8"/>
    <d v="2023-09-14T00:00:00"/>
    <d v="2023-02-22T00:00:00"/>
    <n v="1.0465753424657533"/>
    <n v="12.55890410958904"/>
    <x v="1"/>
  </r>
  <r>
    <x v="2"/>
    <x v="2"/>
    <x v="2"/>
    <n v="10"/>
    <d v="2023-09-14T00:00:00"/>
    <d v="2021-08-11T00:00:00"/>
    <n v="2.580821917808219"/>
    <n v="30.969863013698628"/>
    <x v="1"/>
  </r>
  <r>
    <x v="3"/>
    <x v="3"/>
    <x v="3"/>
    <n v="8"/>
    <d v="2023-09-14T00:00:00"/>
    <d v="2014-11-21T00:00:00"/>
    <n v="9.3068493150684937"/>
    <n v="111.68219178082192"/>
    <x v="1"/>
  </r>
  <r>
    <x v="4"/>
    <x v="2"/>
    <x v="4"/>
    <n v="9"/>
    <d v="2023-09-14T00:00:00"/>
    <d v="2008-10-11T00:00:00"/>
    <n v="15.421917808219177"/>
    <n v="185.06301369863013"/>
    <x v="1"/>
  </r>
  <r>
    <x v="5"/>
    <x v="0"/>
    <x v="0"/>
    <n v="7"/>
    <d v="2023-09-14T00:00:00"/>
    <d v="2023-01-30T00:00:00"/>
    <n v="1.1095890410958904"/>
    <n v="13.315068493150685"/>
    <x v="1"/>
  </r>
  <r>
    <x v="6"/>
    <x v="1"/>
    <x v="1"/>
    <n v="8"/>
    <d v="2023-09-14T00:00:00"/>
    <d v="2015-06-06T00:00:00"/>
    <n v="8.7671232876712324"/>
    <n v="105.20547945205479"/>
    <x v="1"/>
  </r>
  <r>
    <x v="7"/>
    <x v="2"/>
    <x v="2"/>
    <n v="9"/>
    <d v="2023-09-14T00:00:00"/>
    <d v="2003-06-12T00:00:00"/>
    <n v="20.758904109589039"/>
    <n v="249.10684931506847"/>
    <x v="1"/>
  </r>
  <r>
    <x v="8"/>
    <x v="3"/>
    <x v="3"/>
    <n v="7"/>
    <d v="2023-09-14T00:00:00"/>
    <d v="2020-10-28T00:00:00"/>
    <n v="3.3671232876712329"/>
    <n v="40.405479452054792"/>
    <x v="1"/>
  </r>
  <r>
    <x v="9"/>
    <x v="0"/>
    <x v="0"/>
    <n v="4"/>
    <d v="2023-09-14T00:00:00"/>
    <d v="2023-02-20T00:00:00"/>
    <n v="1.0520547945205478"/>
    <n v="12.624657534246573"/>
    <x v="1"/>
  </r>
  <r>
    <x v="10"/>
    <x v="0"/>
    <x v="0"/>
    <n v="9"/>
    <d v="2023-09-14T00:00:00"/>
    <d v="2003-07-04T00:00:00"/>
    <n v="20.698630136986303"/>
    <n v="248.38356164383563"/>
    <x v="1"/>
  </r>
  <r>
    <x v="11"/>
    <x v="1"/>
    <x v="1"/>
    <n v="8"/>
    <d v="2023-09-14T00:00:00"/>
    <d v="2010-10-06T00:00:00"/>
    <n v="13.435616438356165"/>
    <n v="161.22739726027399"/>
    <x v="1"/>
  </r>
  <r>
    <x v="26"/>
    <x v="0"/>
    <x v="0"/>
    <n v="8"/>
    <d v="2023-09-14T00:00:00"/>
    <d v="2023-03-16T00:00:00"/>
    <n v="0.98630136986301364"/>
    <n v="11.835616438356164"/>
    <x v="0"/>
  </r>
  <r>
    <x v="12"/>
    <x v="3"/>
    <x v="3"/>
    <n v="8"/>
    <d v="2023-09-14T00:00:00"/>
    <d v="2013-01-15T00:00:00"/>
    <n v="11.156164383561643"/>
    <n v="133.87397260273971"/>
    <x v="1"/>
  </r>
  <r>
    <x v="13"/>
    <x v="2"/>
    <x v="4"/>
    <n v="9"/>
    <d v="2023-09-14T00:00:00"/>
    <d v="2007-01-10T00:00:00"/>
    <n v="17.175342465753424"/>
    <n v="206.10410958904109"/>
    <x v="1"/>
  </r>
  <r>
    <x v="28"/>
    <x v="0"/>
    <x v="0"/>
    <n v="7"/>
    <d v="2023-09-14T00:00:00"/>
    <d v="2023-04-13T00:00:00"/>
    <n v="0.90958904109589045"/>
    <n v="10.915068493150685"/>
    <x v="0"/>
  </r>
  <r>
    <x v="14"/>
    <x v="1"/>
    <x v="1"/>
    <n v="10"/>
    <d v="2023-09-14T00:00:00"/>
    <d v="2015-05-21T00:00:00"/>
    <n v="8.8109589041095884"/>
    <n v="105.73150684931505"/>
    <x v="1"/>
  </r>
  <r>
    <x v="15"/>
    <x v="1"/>
    <x v="1"/>
    <n v="8"/>
    <d v="2023-09-14T00:00:00"/>
    <d v="2023-03-04T00:00:00"/>
    <n v="1.0191780821917809"/>
    <n v="12.230136986301371"/>
    <x v="1"/>
  </r>
  <r>
    <x v="16"/>
    <x v="3"/>
    <x v="3"/>
    <n v="8"/>
    <d v="2023-09-14T00:00:00"/>
    <d v="2020-11-17T00:00:00"/>
    <n v="3.3123287671232875"/>
    <n v="39.747945205479454"/>
    <x v="1"/>
  </r>
  <r>
    <x v="17"/>
    <x v="2"/>
    <x v="4"/>
    <n v="10"/>
    <d v="2023-09-14T00:00:00"/>
    <d v="2001-10-01T00:00:00"/>
    <n v="22.454794520547946"/>
    <n v="269.45753424657534"/>
    <x v="1"/>
  </r>
  <r>
    <x v="18"/>
    <x v="0"/>
    <x v="0"/>
    <n v="9"/>
    <d v="2023-09-14T00:00:00"/>
    <d v="2022-10-07T00:00:00"/>
    <n v="1.4246575342465753"/>
    <n v="17.095890410958901"/>
    <x v="1"/>
  </r>
  <r>
    <x v="19"/>
    <x v="1"/>
    <x v="1"/>
    <n v="8"/>
    <d v="2023-09-14T00:00:00"/>
    <d v="2008-02-12T00:00:00"/>
    <n v="16.084931506849315"/>
    <n v="193.01917808219179"/>
    <x v="1"/>
  </r>
  <r>
    <x v="20"/>
    <x v="2"/>
    <x v="2"/>
    <n v="9"/>
    <d v="2023-09-14T00:00:00"/>
    <d v="2019-01-30T00:00:00"/>
    <n v="5.1123287671232873"/>
    <n v="61.347945205479448"/>
    <x v="1"/>
  </r>
  <r>
    <x v="21"/>
    <x v="3"/>
    <x v="3"/>
    <n v="7"/>
    <d v="2023-09-14T00:00:00"/>
    <d v="2023-02-08T00:00:00"/>
    <n v="1.0849315068493151"/>
    <n v="13.019178082191781"/>
    <x v="1"/>
  </r>
  <r>
    <x v="22"/>
    <x v="1"/>
    <x v="1"/>
    <n v="10"/>
    <d v="2023-09-14T00:00:00"/>
    <d v="2005-08-17T00:00:00"/>
    <n v="18.575342465753426"/>
    <n v="222.90410958904113"/>
    <x v="1"/>
  </r>
  <r>
    <x v="27"/>
    <x v="0"/>
    <x v="0"/>
    <n v="8"/>
    <d v="2023-09-14T00:00:00"/>
    <d v="2023-04-23T00:00:00"/>
    <n v="0.88219178082191785"/>
    <n v="10.586301369863014"/>
    <x v="0"/>
  </r>
  <r>
    <x v="23"/>
    <x v="1"/>
    <x v="1"/>
    <n v="9"/>
    <d v="2023-09-14T00:00:00"/>
    <d v="2021-08-12T00:00:00"/>
    <n v="2.5780821917808221"/>
    <n v="30.936986301369863"/>
    <x v="1"/>
  </r>
  <r>
    <x v="24"/>
    <x v="2"/>
    <x v="2"/>
    <n v="9"/>
    <d v="2023-09-14T00:00:00"/>
    <d v="2023-02-04T00:00:00"/>
    <n v="1.095890410958904"/>
    <n v="13.150684931506849"/>
    <x v="1"/>
  </r>
  <r>
    <x v="25"/>
    <x v="3"/>
    <x v="3"/>
    <n v="9"/>
    <d v="2023-09-14T00:00:00"/>
    <d v="2012-07-04T00:00:00"/>
    <n v="11.69041095890411"/>
    <n v="140.28493150684932"/>
    <x v="1"/>
  </r>
  <r>
    <x v="0"/>
    <x v="0"/>
    <x v="0"/>
    <n v="7"/>
    <d v="2023-09-15T00:00:00"/>
    <d v="2023-04-16T00:00:00"/>
    <n v="0.90136986301369859"/>
    <n v="10.816438356164383"/>
    <x v="0"/>
  </r>
  <r>
    <x v="1"/>
    <x v="1"/>
    <x v="1"/>
    <n v="8"/>
    <d v="2023-09-15T00:00:00"/>
    <d v="2023-02-22T00:00:00"/>
    <n v="1.0465753424657533"/>
    <n v="12.55890410958904"/>
    <x v="1"/>
  </r>
  <r>
    <x v="2"/>
    <x v="2"/>
    <x v="2"/>
    <n v="10"/>
    <d v="2023-09-15T00:00:00"/>
    <d v="2021-08-11T00:00:00"/>
    <n v="2.580821917808219"/>
    <n v="30.969863013698628"/>
    <x v="1"/>
  </r>
  <r>
    <x v="3"/>
    <x v="3"/>
    <x v="3"/>
    <n v="8"/>
    <d v="2023-09-15T00:00:00"/>
    <d v="2014-11-21T00:00:00"/>
    <n v="9.3068493150684937"/>
    <n v="111.68219178082192"/>
    <x v="1"/>
  </r>
  <r>
    <x v="4"/>
    <x v="2"/>
    <x v="4"/>
    <n v="9"/>
    <d v="2023-09-15T00:00:00"/>
    <d v="2008-10-11T00:00:00"/>
    <n v="15.421917808219177"/>
    <n v="185.06301369863013"/>
    <x v="1"/>
  </r>
  <r>
    <x v="5"/>
    <x v="0"/>
    <x v="0"/>
    <n v="10"/>
    <d v="2023-09-15T00:00:00"/>
    <d v="2023-01-30T00:00:00"/>
    <n v="1.1095890410958904"/>
    <n v="13.315068493150685"/>
    <x v="1"/>
  </r>
  <r>
    <x v="6"/>
    <x v="1"/>
    <x v="1"/>
    <n v="10"/>
    <d v="2023-09-15T00:00:00"/>
    <d v="2015-06-06T00:00:00"/>
    <n v="8.7671232876712324"/>
    <n v="105.20547945205479"/>
    <x v="1"/>
  </r>
  <r>
    <x v="7"/>
    <x v="2"/>
    <x v="2"/>
    <n v="9"/>
    <d v="2023-09-15T00:00:00"/>
    <d v="2003-06-12T00:00:00"/>
    <n v="20.758904109589039"/>
    <n v="249.10684931506847"/>
    <x v="1"/>
  </r>
  <r>
    <x v="8"/>
    <x v="3"/>
    <x v="3"/>
    <n v="10"/>
    <d v="2023-09-15T00:00:00"/>
    <d v="2020-10-28T00:00:00"/>
    <n v="3.3671232876712329"/>
    <n v="40.405479452054792"/>
    <x v="1"/>
  </r>
  <r>
    <x v="9"/>
    <x v="0"/>
    <x v="0"/>
    <n v="8"/>
    <d v="2023-09-15T00:00:00"/>
    <d v="2023-02-20T00:00:00"/>
    <n v="1.0520547945205478"/>
    <n v="12.624657534246573"/>
    <x v="1"/>
  </r>
  <r>
    <x v="10"/>
    <x v="0"/>
    <x v="0"/>
    <n v="8"/>
    <d v="2023-09-15T00:00:00"/>
    <d v="2003-07-04T00:00:00"/>
    <n v="20.698630136986303"/>
    <n v="248.38356164383563"/>
    <x v="1"/>
  </r>
  <r>
    <x v="11"/>
    <x v="1"/>
    <x v="1"/>
    <n v="7"/>
    <d v="2023-09-15T00:00:00"/>
    <d v="2010-10-06T00:00:00"/>
    <n v="13.435616438356165"/>
    <n v="161.22739726027399"/>
    <x v="1"/>
  </r>
  <r>
    <x v="26"/>
    <x v="0"/>
    <x v="0"/>
    <n v="9"/>
    <d v="2023-09-15T00:00:00"/>
    <d v="2023-03-16T00:00:00"/>
    <n v="0.98630136986301364"/>
    <n v="11.835616438356164"/>
    <x v="0"/>
  </r>
  <r>
    <x v="12"/>
    <x v="3"/>
    <x v="3"/>
    <n v="9"/>
    <d v="2023-09-15T00:00:00"/>
    <d v="2013-01-15T00:00:00"/>
    <n v="11.156164383561643"/>
    <n v="133.87397260273971"/>
    <x v="1"/>
  </r>
  <r>
    <x v="13"/>
    <x v="2"/>
    <x v="4"/>
    <n v="7"/>
    <d v="2023-09-15T00:00:00"/>
    <d v="2007-01-10T00:00:00"/>
    <n v="17.175342465753424"/>
    <n v="206.10410958904109"/>
    <x v="1"/>
  </r>
  <r>
    <x v="28"/>
    <x v="0"/>
    <x v="0"/>
    <n v="6"/>
    <d v="2023-09-15T00:00:00"/>
    <d v="2023-04-13T00:00:00"/>
    <n v="0.90958904109589045"/>
    <n v="10.915068493150685"/>
    <x v="0"/>
  </r>
  <r>
    <x v="14"/>
    <x v="1"/>
    <x v="1"/>
    <n v="6"/>
    <d v="2023-09-15T00:00:00"/>
    <d v="2015-05-21T00:00:00"/>
    <n v="8.8109589041095884"/>
    <n v="105.73150684931505"/>
    <x v="1"/>
  </r>
  <r>
    <x v="15"/>
    <x v="1"/>
    <x v="1"/>
    <n v="6"/>
    <d v="2023-09-15T00:00:00"/>
    <d v="2023-03-04T00:00:00"/>
    <n v="1.0191780821917809"/>
    <n v="12.230136986301371"/>
    <x v="1"/>
  </r>
  <r>
    <x v="16"/>
    <x v="3"/>
    <x v="3"/>
    <n v="9"/>
    <d v="2023-09-15T00:00:00"/>
    <d v="2020-11-17T00:00:00"/>
    <n v="3.3123287671232875"/>
    <n v="39.747945205479454"/>
    <x v="1"/>
  </r>
  <r>
    <x v="17"/>
    <x v="2"/>
    <x v="4"/>
    <n v="10"/>
    <d v="2023-09-15T00:00:00"/>
    <d v="2001-10-01T00:00:00"/>
    <n v="22.454794520547946"/>
    <n v="269.45753424657534"/>
    <x v="1"/>
  </r>
  <r>
    <x v="18"/>
    <x v="0"/>
    <x v="0"/>
    <n v="7"/>
    <d v="2023-09-15T00:00:00"/>
    <d v="2022-10-07T00:00:00"/>
    <n v="1.4246575342465753"/>
    <n v="17.095890410958901"/>
    <x v="1"/>
  </r>
  <r>
    <x v="19"/>
    <x v="1"/>
    <x v="1"/>
    <n v="10"/>
    <d v="2023-09-15T00:00:00"/>
    <d v="2008-02-12T00:00:00"/>
    <n v="16.084931506849315"/>
    <n v="193.01917808219179"/>
    <x v="1"/>
  </r>
  <r>
    <x v="20"/>
    <x v="2"/>
    <x v="2"/>
    <n v="8"/>
    <d v="2023-09-15T00:00:00"/>
    <d v="2019-01-30T00:00:00"/>
    <n v="5.1123287671232873"/>
    <n v="61.347945205479448"/>
    <x v="1"/>
  </r>
  <r>
    <x v="21"/>
    <x v="3"/>
    <x v="3"/>
    <n v="7"/>
    <d v="2023-09-15T00:00:00"/>
    <d v="2023-02-08T00:00:00"/>
    <n v="1.0849315068493151"/>
    <n v="13.019178082191781"/>
    <x v="1"/>
  </r>
  <r>
    <x v="22"/>
    <x v="1"/>
    <x v="1"/>
    <n v="10"/>
    <d v="2023-09-15T00:00:00"/>
    <d v="2005-08-17T00:00:00"/>
    <n v="18.575342465753426"/>
    <n v="222.90410958904113"/>
    <x v="1"/>
  </r>
  <r>
    <x v="27"/>
    <x v="0"/>
    <x v="0"/>
    <n v="8"/>
    <d v="2023-09-15T00:00:00"/>
    <d v="2023-04-23T00:00:00"/>
    <n v="0.88219178082191785"/>
    <n v="10.586301369863014"/>
    <x v="0"/>
  </r>
  <r>
    <x v="23"/>
    <x v="1"/>
    <x v="1"/>
    <n v="7"/>
    <d v="2023-09-15T00:00:00"/>
    <d v="2021-08-12T00:00:00"/>
    <n v="2.5780821917808221"/>
    <n v="30.936986301369863"/>
    <x v="1"/>
  </r>
  <r>
    <x v="24"/>
    <x v="2"/>
    <x v="2"/>
    <n v="8"/>
    <d v="2023-09-15T00:00:00"/>
    <d v="2023-02-04T00:00:00"/>
    <n v="1.095890410958904"/>
    <n v="13.150684931506849"/>
    <x v="1"/>
  </r>
  <r>
    <x v="25"/>
    <x v="3"/>
    <x v="3"/>
    <n v="7"/>
    <d v="2023-09-15T00:00:00"/>
    <d v="2012-07-04T00:00:00"/>
    <n v="11.69041095890411"/>
    <n v="140.28493150684932"/>
    <x v="1"/>
  </r>
  <r>
    <x v="0"/>
    <x v="0"/>
    <x v="0"/>
    <n v="8"/>
    <d v="2023-09-16T00:00:00"/>
    <d v="2023-04-16T00:00:00"/>
    <n v="0.90136986301369859"/>
    <n v="10.816438356164383"/>
    <x v="0"/>
  </r>
  <r>
    <x v="1"/>
    <x v="1"/>
    <x v="1"/>
    <n v="7"/>
    <d v="2023-09-16T00:00:00"/>
    <d v="2023-02-22T00:00:00"/>
    <n v="1.0465753424657533"/>
    <n v="12.55890410958904"/>
    <x v="1"/>
  </r>
  <r>
    <x v="2"/>
    <x v="2"/>
    <x v="2"/>
    <n v="10"/>
    <d v="2023-09-16T00:00:00"/>
    <d v="2021-08-11T00:00:00"/>
    <n v="2.580821917808219"/>
    <n v="30.969863013698628"/>
    <x v="1"/>
  </r>
  <r>
    <x v="3"/>
    <x v="3"/>
    <x v="3"/>
    <n v="8"/>
    <d v="2023-09-16T00:00:00"/>
    <d v="2014-11-21T00:00:00"/>
    <n v="9.3068493150684937"/>
    <n v="111.68219178082192"/>
    <x v="1"/>
  </r>
  <r>
    <x v="4"/>
    <x v="2"/>
    <x v="4"/>
    <n v="7"/>
    <d v="2023-09-16T00:00:00"/>
    <d v="2008-10-11T00:00:00"/>
    <n v="15.421917808219177"/>
    <n v="185.06301369863013"/>
    <x v="1"/>
  </r>
  <r>
    <x v="5"/>
    <x v="0"/>
    <x v="0"/>
    <n v="8"/>
    <d v="2023-09-16T00:00:00"/>
    <d v="2023-01-30T00:00:00"/>
    <n v="1.1095890410958904"/>
    <n v="13.315068493150685"/>
    <x v="1"/>
  </r>
  <r>
    <x v="6"/>
    <x v="1"/>
    <x v="1"/>
    <n v="10"/>
    <d v="2023-09-16T00:00:00"/>
    <d v="2015-06-06T00:00:00"/>
    <n v="8.7671232876712324"/>
    <n v="105.20547945205479"/>
    <x v="1"/>
  </r>
  <r>
    <x v="7"/>
    <x v="2"/>
    <x v="2"/>
    <n v="7"/>
    <d v="2023-09-16T00:00:00"/>
    <d v="2003-06-12T00:00:00"/>
    <n v="20.758904109589039"/>
    <n v="249.10684931506847"/>
    <x v="1"/>
  </r>
  <r>
    <x v="8"/>
    <x v="3"/>
    <x v="3"/>
    <n v="9"/>
    <d v="2023-09-16T00:00:00"/>
    <d v="2020-10-28T00:00:00"/>
    <n v="3.3671232876712329"/>
    <n v="40.405479452054792"/>
    <x v="1"/>
  </r>
  <r>
    <x v="9"/>
    <x v="0"/>
    <x v="0"/>
    <n v="7"/>
    <d v="2023-09-16T00:00:00"/>
    <d v="2023-02-20T00:00:00"/>
    <n v="1.0520547945205478"/>
    <n v="12.624657534246573"/>
    <x v="1"/>
  </r>
  <r>
    <x v="10"/>
    <x v="0"/>
    <x v="0"/>
    <n v="10"/>
    <d v="2023-09-16T00:00:00"/>
    <d v="2003-07-04T00:00:00"/>
    <n v="20.698630136986303"/>
    <n v="248.38356164383563"/>
    <x v="1"/>
  </r>
  <r>
    <x v="11"/>
    <x v="1"/>
    <x v="1"/>
    <n v="10"/>
    <d v="2023-09-16T00:00:00"/>
    <d v="2010-10-06T00:00:00"/>
    <n v="13.435616438356165"/>
    <n v="161.22739726027399"/>
    <x v="1"/>
  </r>
  <r>
    <x v="26"/>
    <x v="0"/>
    <x v="0"/>
    <n v="7"/>
    <d v="2023-09-16T00:00:00"/>
    <d v="2023-03-16T00:00:00"/>
    <n v="0.98630136986301364"/>
    <n v="11.835616438356164"/>
    <x v="0"/>
  </r>
  <r>
    <x v="12"/>
    <x v="3"/>
    <x v="3"/>
    <n v="8"/>
    <d v="2023-09-16T00:00:00"/>
    <d v="2013-01-15T00:00:00"/>
    <n v="11.156164383561643"/>
    <n v="133.87397260273971"/>
    <x v="1"/>
  </r>
  <r>
    <x v="13"/>
    <x v="2"/>
    <x v="4"/>
    <n v="8"/>
    <d v="2023-09-16T00:00:00"/>
    <d v="2007-01-10T00:00:00"/>
    <n v="17.175342465753424"/>
    <n v="206.10410958904109"/>
    <x v="1"/>
  </r>
  <r>
    <x v="28"/>
    <x v="0"/>
    <x v="0"/>
    <n v="9"/>
    <d v="2023-09-16T00:00:00"/>
    <d v="2023-04-13T00:00:00"/>
    <n v="0.90958904109589045"/>
    <n v="10.915068493150685"/>
    <x v="0"/>
  </r>
  <r>
    <x v="14"/>
    <x v="1"/>
    <x v="1"/>
    <n v="9"/>
    <d v="2023-09-16T00:00:00"/>
    <d v="2015-05-21T00:00:00"/>
    <n v="8.8109589041095884"/>
    <n v="105.73150684931505"/>
    <x v="1"/>
  </r>
  <r>
    <x v="15"/>
    <x v="1"/>
    <x v="1"/>
    <n v="8"/>
    <d v="2023-09-16T00:00:00"/>
    <d v="2023-03-04T00:00:00"/>
    <n v="1.0191780821917809"/>
    <n v="12.230136986301371"/>
    <x v="1"/>
  </r>
  <r>
    <x v="16"/>
    <x v="3"/>
    <x v="3"/>
    <n v="8"/>
    <d v="2023-09-16T00:00:00"/>
    <d v="2020-11-17T00:00:00"/>
    <n v="3.3123287671232875"/>
    <n v="39.747945205479454"/>
    <x v="1"/>
  </r>
  <r>
    <x v="17"/>
    <x v="2"/>
    <x v="4"/>
    <n v="10"/>
    <d v="2023-09-16T00:00:00"/>
    <d v="2001-10-01T00:00:00"/>
    <n v="22.454794520547946"/>
    <n v="269.45753424657534"/>
    <x v="1"/>
  </r>
  <r>
    <x v="18"/>
    <x v="0"/>
    <x v="0"/>
    <n v="7"/>
    <d v="2023-09-16T00:00:00"/>
    <d v="2022-10-07T00:00:00"/>
    <n v="1.4246575342465753"/>
    <n v="17.095890410958901"/>
    <x v="1"/>
  </r>
  <r>
    <x v="19"/>
    <x v="1"/>
    <x v="1"/>
    <n v="8"/>
    <d v="2023-09-16T00:00:00"/>
    <d v="2008-02-12T00:00:00"/>
    <n v="16.084931506849315"/>
    <n v="193.01917808219179"/>
    <x v="1"/>
  </r>
  <r>
    <x v="20"/>
    <x v="2"/>
    <x v="2"/>
    <n v="9"/>
    <d v="2023-09-16T00:00:00"/>
    <d v="2019-01-30T00:00:00"/>
    <n v="5.1123287671232873"/>
    <n v="61.347945205479448"/>
    <x v="1"/>
  </r>
  <r>
    <x v="21"/>
    <x v="3"/>
    <x v="3"/>
    <n v="10"/>
    <d v="2023-09-16T00:00:00"/>
    <d v="2023-02-08T00:00:00"/>
    <n v="1.0849315068493151"/>
    <n v="13.019178082191781"/>
    <x v="1"/>
  </r>
  <r>
    <x v="22"/>
    <x v="1"/>
    <x v="1"/>
    <n v="10"/>
    <d v="2023-09-16T00:00:00"/>
    <d v="2005-08-17T00:00:00"/>
    <n v="18.575342465753426"/>
    <n v="222.90410958904113"/>
    <x v="1"/>
  </r>
  <r>
    <x v="27"/>
    <x v="0"/>
    <x v="0"/>
    <n v="9"/>
    <d v="2023-09-16T00:00:00"/>
    <d v="2023-04-23T00:00:00"/>
    <n v="0.88219178082191785"/>
    <n v="10.586301369863014"/>
    <x v="0"/>
  </r>
  <r>
    <x v="23"/>
    <x v="1"/>
    <x v="1"/>
    <n v="10"/>
    <d v="2023-09-16T00:00:00"/>
    <d v="2021-08-12T00:00:00"/>
    <n v="2.5780821917808221"/>
    <n v="30.936986301369863"/>
    <x v="1"/>
  </r>
  <r>
    <x v="24"/>
    <x v="2"/>
    <x v="2"/>
    <n v="8"/>
    <d v="2023-09-16T00:00:00"/>
    <d v="2023-02-04T00:00:00"/>
    <n v="1.095890410958904"/>
    <n v="13.150684931506849"/>
    <x v="1"/>
  </r>
  <r>
    <x v="25"/>
    <x v="3"/>
    <x v="3"/>
    <n v="10"/>
    <d v="2023-09-16T00:00:00"/>
    <d v="2012-07-04T00:00:00"/>
    <n v="11.69041095890411"/>
    <n v="140.28493150684932"/>
    <x v="1"/>
  </r>
  <r>
    <x v="0"/>
    <x v="0"/>
    <x v="0"/>
    <n v="7"/>
    <d v="2023-09-17T00:00:00"/>
    <d v="2023-04-16T00:00:00"/>
    <n v="0.90136986301369859"/>
    <n v="10.816438356164383"/>
    <x v="0"/>
  </r>
  <r>
    <x v="1"/>
    <x v="1"/>
    <x v="1"/>
    <n v="9"/>
    <d v="2023-09-17T00:00:00"/>
    <d v="2023-02-22T00:00:00"/>
    <n v="1.0465753424657533"/>
    <n v="12.55890410958904"/>
    <x v="1"/>
  </r>
  <r>
    <x v="2"/>
    <x v="2"/>
    <x v="2"/>
    <n v="9"/>
    <d v="2023-09-17T00:00:00"/>
    <d v="2021-08-11T00:00:00"/>
    <n v="2.580821917808219"/>
    <n v="30.969863013698628"/>
    <x v="1"/>
  </r>
  <r>
    <x v="3"/>
    <x v="3"/>
    <x v="3"/>
    <n v="9"/>
    <d v="2023-09-17T00:00:00"/>
    <d v="2014-11-21T00:00:00"/>
    <n v="9.3068493150684937"/>
    <n v="111.68219178082192"/>
    <x v="1"/>
  </r>
  <r>
    <x v="4"/>
    <x v="2"/>
    <x v="4"/>
    <n v="8"/>
    <d v="2023-09-17T00:00:00"/>
    <d v="2008-10-11T00:00:00"/>
    <n v="15.421917808219177"/>
    <n v="185.06301369863013"/>
    <x v="1"/>
  </r>
  <r>
    <x v="5"/>
    <x v="0"/>
    <x v="0"/>
    <n v="10"/>
    <d v="2023-09-17T00:00:00"/>
    <d v="2023-01-30T00:00:00"/>
    <n v="1.1095890410958904"/>
    <n v="13.315068493150685"/>
    <x v="1"/>
  </r>
  <r>
    <x v="6"/>
    <x v="1"/>
    <x v="1"/>
    <n v="7"/>
    <d v="2023-09-17T00:00:00"/>
    <d v="2015-06-06T00:00:00"/>
    <n v="8.7671232876712324"/>
    <n v="105.20547945205479"/>
    <x v="1"/>
  </r>
  <r>
    <x v="7"/>
    <x v="2"/>
    <x v="2"/>
    <n v="9"/>
    <d v="2023-09-17T00:00:00"/>
    <d v="2003-06-12T00:00:00"/>
    <n v="20.758904109589039"/>
    <n v="249.10684931506847"/>
    <x v="1"/>
  </r>
  <r>
    <x v="8"/>
    <x v="3"/>
    <x v="3"/>
    <n v="10"/>
    <d v="2023-09-17T00:00:00"/>
    <d v="2020-10-28T00:00:00"/>
    <n v="3.3671232876712329"/>
    <n v="40.405479452054792"/>
    <x v="1"/>
  </r>
  <r>
    <x v="9"/>
    <x v="0"/>
    <x v="0"/>
    <n v="8"/>
    <d v="2023-09-17T00:00:00"/>
    <d v="2023-02-20T00:00:00"/>
    <n v="1.0520547945205478"/>
    <n v="12.624657534246573"/>
    <x v="1"/>
  </r>
  <r>
    <x v="10"/>
    <x v="0"/>
    <x v="0"/>
    <n v="7"/>
    <d v="2023-09-17T00:00:00"/>
    <d v="2003-07-04T00:00:00"/>
    <n v="20.698630136986303"/>
    <n v="248.38356164383563"/>
    <x v="1"/>
  </r>
  <r>
    <x v="11"/>
    <x v="1"/>
    <x v="1"/>
    <n v="7"/>
    <d v="2023-09-17T00:00:00"/>
    <d v="2010-10-06T00:00:00"/>
    <n v="13.435616438356165"/>
    <n v="161.22739726027399"/>
    <x v="1"/>
  </r>
  <r>
    <x v="26"/>
    <x v="0"/>
    <x v="0"/>
    <n v="6"/>
    <d v="2023-09-17T00:00:00"/>
    <d v="2023-03-16T00:00:00"/>
    <n v="0.98630136986301364"/>
    <n v="11.835616438356164"/>
    <x v="0"/>
  </r>
  <r>
    <x v="12"/>
    <x v="3"/>
    <x v="3"/>
    <n v="9"/>
    <d v="2023-09-17T00:00:00"/>
    <d v="2013-01-15T00:00:00"/>
    <n v="11.156164383561643"/>
    <n v="133.87397260273971"/>
    <x v="1"/>
  </r>
  <r>
    <x v="13"/>
    <x v="2"/>
    <x v="4"/>
    <n v="9"/>
    <d v="2023-09-17T00:00:00"/>
    <d v="2007-01-10T00:00:00"/>
    <n v="17.175342465753424"/>
    <n v="206.10410958904109"/>
    <x v="1"/>
  </r>
  <r>
    <x v="28"/>
    <x v="0"/>
    <x v="0"/>
    <n v="7"/>
    <d v="2023-09-17T00:00:00"/>
    <d v="2023-04-13T00:00:00"/>
    <n v="0.90958904109589045"/>
    <n v="10.915068493150685"/>
    <x v="0"/>
  </r>
  <r>
    <x v="14"/>
    <x v="1"/>
    <x v="1"/>
    <n v="10"/>
    <d v="2023-09-17T00:00:00"/>
    <d v="2015-05-21T00:00:00"/>
    <n v="8.8109589041095884"/>
    <n v="105.73150684931505"/>
    <x v="1"/>
  </r>
  <r>
    <x v="15"/>
    <x v="1"/>
    <x v="1"/>
    <n v="10"/>
    <d v="2023-09-17T00:00:00"/>
    <d v="2023-03-04T00:00:00"/>
    <n v="1.0191780821917809"/>
    <n v="12.230136986301371"/>
    <x v="1"/>
  </r>
  <r>
    <x v="16"/>
    <x v="3"/>
    <x v="3"/>
    <n v="7"/>
    <d v="2023-09-17T00:00:00"/>
    <d v="2020-11-17T00:00:00"/>
    <n v="3.3123287671232875"/>
    <n v="39.747945205479454"/>
    <x v="1"/>
  </r>
  <r>
    <x v="17"/>
    <x v="2"/>
    <x v="4"/>
    <n v="7"/>
    <d v="2023-09-17T00:00:00"/>
    <d v="2001-10-01T00:00:00"/>
    <n v="22.454794520547946"/>
    <n v="269.45753424657534"/>
    <x v="1"/>
  </r>
  <r>
    <x v="18"/>
    <x v="0"/>
    <x v="0"/>
    <n v="10"/>
    <d v="2023-09-17T00:00:00"/>
    <d v="2022-10-07T00:00:00"/>
    <n v="1.4246575342465753"/>
    <n v="17.095890410958901"/>
    <x v="1"/>
  </r>
  <r>
    <x v="19"/>
    <x v="1"/>
    <x v="1"/>
    <n v="10"/>
    <d v="2023-09-17T00:00:00"/>
    <d v="2008-02-12T00:00:00"/>
    <n v="16.084931506849315"/>
    <n v="193.01917808219179"/>
    <x v="1"/>
  </r>
  <r>
    <x v="20"/>
    <x v="2"/>
    <x v="2"/>
    <n v="7"/>
    <d v="2023-09-17T00:00:00"/>
    <d v="2019-01-30T00:00:00"/>
    <n v="5.1123287671232873"/>
    <n v="61.347945205479448"/>
    <x v="1"/>
  </r>
  <r>
    <x v="21"/>
    <x v="3"/>
    <x v="3"/>
    <n v="7"/>
    <d v="2023-09-17T00:00:00"/>
    <d v="2023-02-08T00:00:00"/>
    <n v="1.0849315068493151"/>
    <n v="13.019178082191781"/>
    <x v="1"/>
  </r>
  <r>
    <x v="22"/>
    <x v="1"/>
    <x v="1"/>
    <n v="8"/>
    <d v="2023-09-17T00:00:00"/>
    <d v="2005-08-17T00:00:00"/>
    <n v="18.575342465753426"/>
    <n v="222.90410958904113"/>
    <x v="1"/>
  </r>
  <r>
    <x v="27"/>
    <x v="0"/>
    <x v="0"/>
    <n v="9"/>
    <d v="2023-09-17T00:00:00"/>
    <d v="2023-04-23T00:00:00"/>
    <n v="0.88219178082191785"/>
    <n v="10.586301369863014"/>
    <x v="0"/>
  </r>
  <r>
    <x v="23"/>
    <x v="1"/>
    <x v="1"/>
    <n v="9"/>
    <d v="2023-09-17T00:00:00"/>
    <d v="2021-08-12T00:00:00"/>
    <n v="2.5780821917808221"/>
    <n v="30.936986301369863"/>
    <x v="1"/>
  </r>
  <r>
    <x v="24"/>
    <x v="2"/>
    <x v="2"/>
    <n v="8"/>
    <d v="2023-09-17T00:00:00"/>
    <d v="2023-02-04T00:00:00"/>
    <n v="1.095890410958904"/>
    <n v="13.150684931506849"/>
    <x v="1"/>
  </r>
  <r>
    <x v="25"/>
    <x v="3"/>
    <x v="3"/>
    <n v="7"/>
    <d v="2023-09-17T00:00:00"/>
    <d v="2012-07-04T00:00:00"/>
    <n v="11.69041095890411"/>
    <n v="140.28493150684932"/>
    <x v="1"/>
  </r>
  <r>
    <x v="0"/>
    <x v="0"/>
    <x v="0"/>
    <n v="10"/>
    <d v="2023-09-18T00:00:00"/>
    <d v="2023-04-16T00:00:00"/>
    <n v="0.90136986301369859"/>
    <n v="10.816438356164383"/>
    <x v="0"/>
  </r>
  <r>
    <x v="1"/>
    <x v="1"/>
    <x v="1"/>
    <n v="10"/>
    <d v="2023-09-18T00:00:00"/>
    <d v="2023-02-22T00:00:00"/>
    <n v="1.0465753424657533"/>
    <n v="12.55890410958904"/>
    <x v="1"/>
  </r>
  <r>
    <x v="2"/>
    <x v="2"/>
    <x v="2"/>
    <n v="8"/>
    <d v="2023-09-18T00:00:00"/>
    <d v="2021-08-11T00:00:00"/>
    <n v="2.580821917808219"/>
    <n v="30.969863013698628"/>
    <x v="1"/>
  </r>
  <r>
    <x v="3"/>
    <x v="3"/>
    <x v="3"/>
    <n v="8"/>
    <d v="2023-09-18T00:00:00"/>
    <d v="2014-11-21T00:00:00"/>
    <n v="9.3068493150684937"/>
    <n v="111.68219178082192"/>
    <x v="1"/>
  </r>
  <r>
    <x v="4"/>
    <x v="2"/>
    <x v="4"/>
    <n v="9"/>
    <d v="2023-09-18T00:00:00"/>
    <d v="2008-10-11T00:00:00"/>
    <n v="15.421917808219177"/>
    <n v="185.06301369863013"/>
    <x v="1"/>
  </r>
  <r>
    <x v="5"/>
    <x v="0"/>
    <x v="0"/>
    <n v="10"/>
    <d v="2023-09-18T00:00:00"/>
    <d v="2023-01-30T00:00:00"/>
    <n v="1.1095890410958904"/>
    <n v="13.315068493150685"/>
    <x v="1"/>
  </r>
  <r>
    <x v="6"/>
    <x v="1"/>
    <x v="1"/>
    <n v="9"/>
    <d v="2023-09-18T00:00:00"/>
    <d v="2015-06-06T00:00:00"/>
    <n v="8.7671232876712324"/>
    <n v="105.20547945205479"/>
    <x v="1"/>
  </r>
  <r>
    <x v="7"/>
    <x v="2"/>
    <x v="2"/>
    <n v="10"/>
    <d v="2023-09-18T00:00:00"/>
    <d v="2003-06-12T00:00:00"/>
    <n v="20.758904109589039"/>
    <n v="249.10684931506847"/>
    <x v="1"/>
  </r>
  <r>
    <x v="8"/>
    <x v="3"/>
    <x v="3"/>
    <n v="9"/>
    <d v="2023-09-18T00:00:00"/>
    <d v="2020-10-28T00:00:00"/>
    <n v="3.3671232876712329"/>
    <n v="40.405479452054792"/>
    <x v="1"/>
  </r>
  <r>
    <x v="9"/>
    <x v="0"/>
    <x v="0"/>
    <n v="8"/>
    <d v="2023-09-18T00:00:00"/>
    <d v="2023-02-20T00:00:00"/>
    <n v="1.0520547945205478"/>
    <n v="12.624657534246573"/>
    <x v="1"/>
  </r>
  <r>
    <x v="10"/>
    <x v="0"/>
    <x v="0"/>
    <n v="9"/>
    <d v="2023-09-18T00:00:00"/>
    <d v="2003-07-04T00:00:00"/>
    <n v="20.698630136986303"/>
    <n v="248.38356164383563"/>
    <x v="1"/>
  </r>
  <r>
    <x v="11"/>
    <x v="1"/>
    <x v="1"/>
    <n v="10"/>
    <d v="2023-09-18T00:00:00"/>
    <d v="2010-10-06T00:00:00"/>
    <n v="13.435616438356165"/>
    <n v="161.22739726027399"/>
    <x v="1"/>
  </r>
  <r>
    <x v="26"/>
    <x v="0"/>
    <x v="0"/>
    <n v="8"/>
    <d v="2023-09-18T00:00:00"/>
    <d v="2023-03-16T00:00:00"/>
    <n v="0.98630136986301364"/>
    <n v="11.835616438356164"/>
    <x v="0"/>
  </r>
  <r>
    <x v="12"/>
    <x v="3"/>
    <x v="3"/>
    <n v="10"/>
    <d v="2023-09-18T00:00:00"/>
    <d v="2013-01-15T00:00:00"/>
    <n v="11.156164383561643"/>
    <n v="133.87397260273971"/>
    <x v="1"/>
  </r>
  <r>
    <x v="13"/>
    <x v="2"/>
    <x v="4"/>
    <n v="7"/>
    <d v="2023-09-18T00:00:00"/>
    <d v="2007-01-10T00:00:00"/>
    <n v="17.175342465753424"/>
    <n v="206.10410958904109"/>
    <x v="1"/>
  </r>
  <r>
    <x v="28"/>
    <x v="0"/>
    <x v="0"/>
    <n v="7"/>
    <d v="2023-09-18T00:00:00"/>
    <d v="2023-04-13T00:00:00"/>
    <n v="0.90958904109589045"/>
    <n v="10.915068493150685"/>
    <x v="0"/>
  </r>
  <r>
    <x v="14"/>
    <x v="1"/>
    <x v="1"/>
    <n v="7"/>
    <d v="2023-09-18T00:00:00"/>
    <d v="2015-05-21T00:00:00"/>
    <n v="8.8109589041095884"/>
    <n v="105.73150684931505"/>
    <x v="1"/>
  </r>
  <r>
    <x v="15"/>
    <x v="1"/>
    <x v="1"/>
    <n v="10"/>
    <d v="2023-09-18T00:00:00"/>
    <d v="2023-03-04T00:00:00"/>
    <n v="1.0191780821917809"/>
    <n v="12.230136986301371"/>
    <x v="1"/>
  </r>
  <r>
    <x v="16"/>
    <x v="3"/>
    <x v="3"/>
    <n v="7"/>
    <d v="2023-09-18T00:00:00"/>
    <d v="2020-11-17T00:00:00"/>
    <n v="3.3123287671232875"/>
    <n v="39.747945205479454"/>
    <x v="1"/>
  </r>
  <r>
    <x v="17"/>
    <x v="2"/>
    <x v="4"/>
    <n v="10"/>
    <d v="2023-09-18T00:00:00"/>
    <d v="2001-10-01T00:00:00"/>
    <n v="22.454794520547946"/>
    <n v="269.45753424657534"/>
    <x v="1"/>
  </r>
  <r>
    <x v="18"/>
    <x v="0"/>
    <x v="0"/>
    <n v="10"/>
    <d v="2023-09-18T00:00:00"/>
    <d v="2022-10-07T00:00:00"/>
    <n v="1.4246575342465753"/>
    <n v="17.095890410958901"/>
    <x v="1"/>
  </r>
  <r>
    <x v="19"/>
    <x v="1"/>
    <x v="1"/>
    <n v="10"/>
    <d v="2023-09-18T00:00:00"/>
    <d v="2008-02-12T00:00:00"/>
    <n v="16.084931506849315"/>
    <n v="193.01917808219179"/>
    <x v="1"/>
  </r>
  <r>
    <x v="20"/>
    <x v="2"/>
    <x v="2"/>
    <n v="9"/>
    <d v="2023-09-18T00:00:00"/>
    <d v="2019-01-30T00:00:00"/>
    <n v="5.1123287671232873"/>
    <n v="61.347945205479448"/>
    <x v="1"/>
  </r>
  <r>
    <x v="21"/>
    <x v="3"/>
    <x v="3"/>
    <n v="8"/>
    <d v="2023-09-18T00:00:00"/>
    <d v="2023-02-08T00:00:00"/>
    <n v="1.0849315068493151"/>
    <n v="13.019178082191781"/>
    <x v="1"/>
  </r>
  <r>
    <x v="22"/>
    <x v="1"/>
    <x v="1"/>
    <n v="7"/>
    <d v="2023-09-18T00:00:00"/>
    <d v="2005-08-17T00:00:00"/>
    <n v="18.575342465753426"/>
    <n v="222.90410958904113"/>
    <x v="1"/>
  </r>
  <r>
    <x v="27"/>
    <x v="0"/>
    <x v="0"/>
    <n v="7"/>
    <d v="2023-09-18T00:00:00"/>
    <d v="2023-04-23T00:00:00"/>
    <n v="0.88219178082191785"/>
    <n v="10.586301369863014"/>
    <x v="0"/>
  </r>
  <r>
    <x v="23"/>
    <x v="1"/>
    <x v="1"/>
    <n v="7"/>
    <d v="2023-09-18T00:00:00"/>
    <d v="2021-08-12T00:00:00"/>
    <n v="2.5780821917808221"/>
    <n v="30.936986301369863"/>
    <x v="1"/>
  </r>
  <r>
    <x v="24"/>
    <x v="2"/>
    <x v="2"/>
    <n v="9"/>
    <d v="2023-09-18T00:00:00"/>
    <d v="2023-02-04T00:00:00"/>
    <n v="1.095890410958904"/>
    <n v="13.150684931506849"/>
    <x v="1"/>
  </r>
  <r>
    <x v="25"/>
    <x v="3"/>
    <x v="3"/>
    <n v="10"/>
    <d v="2023-09-18T00:00:00"/>
    <d v="2012-07-04T00:00:00"/>
    <n v="11.69041095890411"/>
    <n v="140.28493150684932"/>
    <x v="1"/>
  </r>
  <r>
    <x v="0"/>
    <x v="0"/>
    <x v="0"/>
    <n v="9"/>
    <d v="2023-09-19T00:00:00"/>
    <d v="2023-04-16T00:00:00"/>
    <n v="0.90136986301369859"/>
    <n v="10.816438356164383"/>
    <x v="0"/>
  </r>
  <r>
    <x v="1"/>
    <x v="1"/>
    <x v="1"/>
    <n v="7"/>
    <d v="2023-09-19T00:00:00"/>
    <d v="2023-02-22T00:00:00"/>
    <n v="1.0465753424657533"/>
    <n v="12.55890410958904"/>
    <x v="1"/>
  </r>
  <r>
    <x v="2"/>
    <x v="2"/>
    <x v="2"/>
    <n v="9"/>
    <d v="2023-09-19T00:00:00"/>
    <d v="2021-08-11T00:00:00"/>
    <n v="2.580821917808219"/>
    <n v="30.969863013698628"/>
    <x v="1"/>
  </r>
  <r>
    <x v="3"/>
    <x v="3"/>
    <x v="3"/>
    <n v="9"/>
    <d v="2023-09-19T00:00:00"/>
    <d v="2014-11-21T00:00:00"/>
    <n v="9.3068493150684937"/>
    <n v="111.68219178082192"/>
    <x v="1"/>
  </r>
  <r>
    <x v="4"/>
    <x v="2"/>
    <x v="4"/>
    <n v="7"/>
    <d v="2023-09-19T00:00:00"/>
    <d v="2008-10-11T00:00:00"/>
    <n v="15.421917808219177"/>
    <n v="185.06301369863013"/>
    <x v="1"/>
  </r>
  <r>
    <x v="5"/>
    <x v="0"/>
    <x v="0"/>
    <n v="9"/>
    <d v="2023-09-19T00:00:00"/>
    <d v="2023-01-30T00:00:00"/>
    <n v="1.1095890410958904"/>
    <n v="13.315068493150685"/>
    <x v="1"/>
  </r>
  <r>
    <x v="6"/>
    <x v="1"/>
    <x v="1"/>
    <n v="9"/>
    <d v="2023-09-19T00:00:00"/>
    <d v="2015-06-06T00:00:00"/>
    <n v="8.7671232876712324"/>
    <n v="105.20547945205479"/>
    <x v="1"/>
  </r>
  <r>
    <x v="7"/>
    <x v="2"/>
    <x v="2"/>
    <n v="8"/>
    <d v="2023-09-19T00:00:00"/>
    <d v="2003-06-12T00:00:00"/>
    <n v="20.758904109589039"/>
    <n v="249.10684931506847"/>
    <x v="1"/>
  </r>
  <r>
    <x v="8"/>
    <x v="3"/>
    <x v="3"/>
    <n v="8"/>
    <d v="2023-09-19T00:00:00"/>
    <d v="2020-10-28T00:00:00"/>
    <n v="3.3671232876712329"/>
    <n v="40.405479452054792"/>
    <x v="1"/>
  </r>
  <r>
    <x v="9"/>
    <x v="0"/>
    <x v="0"/>
    <n v="7"/>
    <d v="2023-09-19T00:00:00"/>
    <d v="2023-02-20T00:00:00"/>
    <n v="1.0520547945205478"/>
    <n v="12.624657534246573"/>
    <x v="1"/>
  </r>
  <r>
    <x v="10"/>
    <x v="0"/>
    <x v="0"/>
    <n v="8"/>
    <d v="2023-09-19T00:00:00"/>
    <d v="2003-07-04T00:00:00"/>
    <n v="20.698630136986303"/>
    <n v="248.38356164383563"/>
    <x v="1"/>
  </r>
  <r>
    <x v="11"/>
    <x v="1"/>
    <x v="1"/>
    <n v="9"/>
    <d v="2023-09-19T00:00:00"/>
    <d v="2010-10-06T00:00:00"/>
    <n v="13.435616438356165"/>
    <n v="161.22739726027399"/>
    <x v="1"/>
  </r>
  <r>
    <x v="26"/>
    <x v="0"/>
    <x v="0"/>
    <n v="10"/>
    <d v="2023-09-19T00:00:00"/>
    <d v="2023-03-16T00:00:00"/>
    <n v="0.98630136986301364"/>
    <n v="11.835616438356164"/>
    <x v="0"/>
  </r>
  <r>
    <x v="12"/>
    <x v="3"/>
    <x v="3"/>
    <n v="10"/>
    <d v="2023-09-19T00:00:00"/>
    <d v="2013-01-15T00:00:00"/>
    <n v="11.156164383561643"/>
    <n v="133.87397260273971"/>
    <x v="1"/>
  </r>
  <r>
    <x v="13"/>
    <x v="2"/>
    <x v="4"/>
    <n v="9"/>
    <d v="2023-09-19T00:00:00"/>
    <d v="2007-01-10T00:00:00"/>
    <n v="17.175342465753424"/>
    <n v="206.10410958904109"/>
    <x v="1"/>
  </r>
  <r>
    <x v="28"/>
    <x v="0"/>
    <x v="0"/>
    <n v="9"/>
    <d v="2023-09-19T00:00:00"/>
    <d v="2023-04-13T00:00:00"/>
    <n v="0.90958904109589045"/>
    <n v="10.915068493150685"/>
    <x v="0"/>
  </r>
  <r>
    <x v="14"/>
    <x v="1"/>
    <x v="1"/>
    <n v="9"/>
    <d v="2023-09-19T00:00:00"/>
    <d v="2015-05-21T00:00:00"/>
    <n v="8.8109589041095884"/>
    <n v="105.73150684931505"/>
    <x v="1"/>
  </r>
  <r>
    <x v="15"/>
    <x v="1"/>
    <x v="1"/>
    <n v="8"/>
    <d v="2023-09-19T00:00:00"/>
    <d v="2023-03-04T00:00:00"/>
    <n v="1.0191780821917809"/>
    <n v="12.230136986301371"/>
    <x v="1"/>
  </r>
  <r>
    <x v="16"/>
    <x v="3"/>
    <x v="3"/>
    <n v="8"/>
    <d v="2023-09-19T00:00:00"/>
    <d v="2020-11-17T00:00:00"/>
    <n v="3.3123287671232875"/>
    <n v="39.747945205479454"/>
    <x v="1"/>
  </r>
  <r>
    <x v="17"/>
    <x v="2"/>
    <x v="4"/>
    <n v="8"/>
    <d v="2023-09-19T00:00:00"/>
    <d v="2001-10-01T00:00:00"/>
    <n v="22.454794520547946"/>
    <n v="269.45753424657534"/>
    <x v="1"/>
  </r>
  <r>
    <x v="18"/>
    <x v="0"/>
    <x v="0"/>
    <n v="8"/>
    <d v="2023-09-19T00:00:00"/>
    <d v="2022-10-07T00:00:00"/>
    <n v="1.4246575342465753"/>
    <n v="17.095890410958901"/>
    <x v="1"/>
  </r>
  <r>
    <x v="19"/>
    <x v="1"/>
    <x v="1"/>
    <n v="8"/>
    <d v="2023-09-19T00:00:00"/>
    <d v="2008-02-12T00:00:00"/>
    <n v="16.084931506849315"/>
    <n v="193.01917808219179"/>
    <x v="1"/>
  </r>
  <r>
    <x v="20"/>
    <x v="2"/>
    <x v="2"/>
    <n v="10"/>
    <d v="2023-09-19T00:00:00"/>
    <d v="2019-01-30T00:00:00"/>
    <n v="5.1123287671232873"/>
    <n v="61.347945205479448"/>
    <x v="1"/>
  </r>
  <r>
    <x v="21"/>
    <x v="3"/>
    <x v="3"/>
    <n v="7"/>
    <d v="2023-09-19T00:00:00"/>
    <d v="2023-02-08T00:00:00"/>
    <n v="1.0849315068493151"/>
    <n v="13.019178082191781"/>
    <x v="1"/>
  </r>
  <r>
    <x v="22"/>
    <x v="1"/>
    <x v="1"/>
    <n v="8"/>
    <d v="2023-09-19T00:00:00"/>
    <d v="2005-08-17T00:00:00"/>
    <n v="18.575342465753426"/>
    <n v="222.90410958904113"/>
    <x v="1"/>
  </r>
  <r>
    <x v="27"/>
    <x v="0"/>
    <x v="0"/>
    <n v="7"/>
    <d v="2023-09-19T00:00:00"/>
    <d v="2023-04-23T00:00:00"/>
    <n v="0.88219178082191785"/>
    <n v="10.586301369863014"/>
    <x v="0"/>
  </r>
  <r>
    <x v="23"/>
    <x v="1"/>
    <x v="1"/>
    <n v="8"/>
    <d v="2023-09-19T00:00:00"/>
    <d v="2021-08-12T00:00:00"/>
    <n v="2.5780821917808221"/>
    <n v="30.936986301369863"/>
    <x v="1"/>
  </r>
  <r>
    <x v="24"/>
    <x v="2"/>
    <x v="2"/>
    <n v="7"/>
    <d v="2023-09-19T00:00:00"/>
    <d v="2023-02-04T00:00:00"/>
    <n v="1.095890410958904"/>
    <n v="13.150684931506849"/>
    <x v="1"/>
  </r>
  <r>
    <x v="25"/>
    <x v="3"/>
    <x v="3"/>
    <n v="10"/>
    <d v="2023-09-19T00:00:00"/>
    <d v="2012-07-04T00:00:00"/>
    <n v="11.69041095890411"/>
    <n v="140.28493150684932"/>
    <x v="1"/>
  </r>
  <r>
    <x v="0"/>
    <x v="0"/>
    <x v="0"/>
    <n v="8"/>
    <d v="2023-09-20T00:00:00"/>
    <d v="2023-04-16T00:00:00"/>
    <n v="0.90136986301369859"/>
    <n v="10.816438356164383"/>
    <x v="0"/>
  </r>
  <r>
    <x v="1"/>
    <x v="1"/>
    <x v="1"/>
    <n v="10"/>
    <d v="2023-09-20T00:00:00"/>
    <d v="2023-02-22T00:00:00"/>
    <n v="1.0465753424657533"/>
    <n v="12.55890410958904"/>
    <x v="1"/>
  </r>
  <r>
    <x v="2"/>
    <x v="2"/>
    <x v="2"/>
    <n v="8"/>
    <d v="2023-09-20T00:00:00"/>
    <d v="2021-08-11T00:00:00"/>
    <n v="2.580821917808219"/>
    <n v="30.969863013698628"/>
    <x v="1"/>
  </r>
  <r>
    <x v="3"/>
    <x v="3"/>
    <x v="3"/>
    <n v="10"/>
    <d v="2023-09-20T00:00:00"/>
    <d v="2014-11-21T00:00:00"/>
    <n v="9.3068493150684937"/>
    <n v="111.68219178082192"/>
    <x v="1"/>
  </r>
  <r>
    <x v="4"/>
    <x v="2"/>
    <x v="4"/>
    <n v="8"/>
    <d v="2023-09-20T00:00:00"/>
    <d v="2008-10-11T00:00:00"/>
    <n v="15.421917808219177"/>
    <n v="185.06301369863013"/>
    <x v="1"/>
  </r>
  <r>
    <x v="5"/>
    <x v="0"/>
    <x v="0"/>
    <n v="8"/>
    <d v="2023-09-20T00:00:00"/>
    <d v="2023-01-30T00:00:00"/>
    <n v="1.1095890410958904"/>
    <n v="13.315068493150685"/>
    <x v="1"/>
  </r>
  <r>
    <x v="6"/>
    <x v="1"/>
    <x v="1"/>
    <n v="9"/>
    <d v="2023-09-20T00:00:00"/>
    <d v="2015-06-06T00:00:00"/>
    <n v="8.7671232876712324"/>
    <n v="105.20547945205479"/>
    <x v="1"/>
  </r>
  <r>
    <x v="7"/>
    <x v="2"/>
    <x v="2"/>
    <n v="9"/>
    <d v="2023-09-20T00:00:00"/>
    <d v="2003-06-12T00:00:00"/>
    <n v="20.758904109589039"/>
    <n v="249.10684931506847"/>
    <x v="1"/>
  </r>
  <r>
    <x v="8"/>
    <x v="3"/>
    <x v="3"/>
    <n v="9"/>
    <d v="2023-09-20T00:00:00"/>
    <d v="2020-10-28T00:00:00"/>
    <n v="3.3671232876712329"/>
    <n v="40.405479452054792"/>
    <x v="1"/>
  </r>
  <r>
    <x v="9"/>
    <x v="0"/>
    <x v="0"/>
    <n v="9"/>
    <d v="2023-09-20T00:00:00"/>
    <d v="2023-02-20T00:00:00"/>
    <n v="1.0520547945205478"/>
    <n v="12.624657534246573"/>
    <x v="1"/>
  </r>
  <r>
    <x v="10"/>
    <x v="0"/>
    <x v="0"/>
    <n v="8"/>
    <d v="2023-09-20T00:00:00"/>
    <d v="2003-07-04T00:00:00"/>
    <n v="20.698630136986303"/>
    <n v="248.38356164383563"/>
    <x v="1"/>
  </r>
  <r>
    <x v="11"/>
    <x v="1"/>
    <x v="1"/>
    <n v="8"/>
    <d v="2023-09-20T00:00:00"/>
    <d v="2010-10-06T00:00:00"/>
    <n v="13.435616438356165"/>
    <n v="161.22739726027399"/>
    <x v="1"/>
  </r>
  <r>
    <x v="26"/>
    <x v="0"/>
    <x v="0"/>
    <n v="6"/>
    <d v="2023-09-20T00:00:00"/>
    <d v="2023-03-16T00:00:00"/>
    <n v="0.98630136986301364"/>
    <n v="11.835616438356164"/>
    <x v="0"/>
  </r>
  <r>
    <x v="12"/>
    <x v="3"/>
    <x v="3"/>
    <n v="10"/>
    <d v="2023-09-20T00:00:00"/>
    <d v="2013-01-15T00:00:00"/>
    <n v="11.156164383561643"/>
    <n v="133.87397260273971"/>
    <x v="1"/>
  </r>
  <r>
    <x v="13"/>
    <x v="2"/>
    <x v="4"/>
    <n v="10"/>
    <d v="2023-09-20T00:00:00"/>
    <d v="2007-01-10T00:00:00"/>
    <n v="17.175342465753424"/>
    <n v="206.10410958904109"/>
    <x v="1"/>
  </r>
  <r>
    <x v="28"/>
    <x v="0"/>
    <x v="0"/>
    <n v="8"/>
    <d v="2023-09-20T00:00:00"/>
    <d v="2023-04-13T00:00:00"/>
    <n v="0.90958904109589045"/>
    <n v="10.915068493150685"/>
    <x v="0"/>
  </r>
  <r>
    <x v="14"/>
    <x v="1"/>
    <x v="1"/>
    <n v="8"/>
    <d v="2023-09-20T00:00:00"/>
    <d v="2015-05-21T00:00:00"/>
    <n v="8.8109589041095884"/>
    <n v="105.73150684931505"/>
    <x v="1"/>
  </r>
  <r>
    <x v="15"/>
    <x v="1"/>
    <x v="1"/>
    <n v="8"/>
    <d v="2023-09-20T00:00:00"/>
    <d v="2023-03-04T00:00:00"/>
    <n v="1.0191780821917809"/>
    <n v="12.230136986301371"/>
    <x v="1"/>
  </r>
  <r>
    <x v="16"/>
    <x v="3"/>
    <x v="3"/>
    <n v="8"/>
    <d v="2023-09-20T00:00:00"/>
    <d v="2020-11-17T00:00:00"/>
    <n v="3.3123287671232875"/>
    <n v="39.747945205479454"/>
    <x v="1"/>
  </r>
  <r>
    <x v="17"/>
    <x v="2"/>
    <x v="4"/>
    <n v="8"/>
    <d v="2023-09-20T00:00:00"/>
    <d v="2001-10-01T00:00:00"/>
    <n v="22.454794520547946"/>
    <n v="269.45753424657534"/>
    <x v="1"/>
  </r>
  <r>
    <x v="18"/>
    <x v="0"/>
    <x v="0"/>
    <n v="10"/>
    <d v="2023-09-20T00:00:00"/>
    <d v="2022-10-07T00:00:00"/>
    <n v="1.4246575342465753"/>
    <n v="17.095890410958901"/>
    <x v="1"/>
  </r>
  <r>
    <x v="19"/>
    <x v="1"/>
    <x v="1"/>
    <n v="9"/>
    <d v="2023-09-20T00:00:00"/>
    <d v="2008-02-12T00:00:00"/>
    <n v="16.084931506849315"/>
    <n v="193.01917808219179"/>
    <x v="1"/>
  </r>
  <r>
    <x v="20"/>
    <x v="2"/>
    <x v="2"/>
    <n v="9"/>
    <d v="2023-09-20T00:00:00"/>
    <d v="2019-01-30T00:00:00"/>
    <n v="5.1123287671232873"/>
    <n v="61.347945205479448"/>
    <x v="1"/>
  </r>
  <r>
    <x v="21"/>
    <x v="3"/>
    <x v="3"/>
    <n v="8"/>
    <d v="2023-09-20T00:00:00"/>
    <d v="2023-02-08T00:00:00"/>
    <n v="1.0849315068493151"/>
    <n v="13.019178082191781"/>
    <x v="1"/>
  </r>
  <r>
    <x v="22"/>
    <x v="1"/>
    <x v="1"/>
    <n v="10"/>
    <d v="2023-09-20T00:00:00"/>
    <d v="2005-08-17T00:00:00"/>
    <n v="18.575342465753426"/>
    <n v="222.90410958904113"/>
    <x v="1"/>
  </r>
  <r>
    <x v="27"/>
    <x v="0"/>
    <x v="0"/>
    <n v="8"/>
    <d v="2023-09-20T00:00:00"/>
    <d v="2023-04-23T00:00:00"/>
    <n v="0.88219178082191785"/>
    <n v="10.586301369863014"/>
    <x v="0"/>
  </r>
  <r>
    <x v="23"/>
    <x v="1"/>
    <x v="1"/>
    <n v="8"/>
    <d v="2023-09-20T00:00:00"/>
    <d v="2021-08-12T00:00:00"/>
    <n v="2.5780821917808221"/>
    <n v="30.936986301369863"/>
    <x v="1"/>
  </r>
  <r>
    <x v="24"/>
    <x v="2"/>
    <x v="2"/>
    <n v="10"/>
    <d v="2023-09-20T00:00:00"/>
    <d v="2023-02-04T00:00:00"/>
    <n v="1.095890410958904"/>
    <n v="13.150684931506849"/>
    <x v="1"/>
  </r>
  <r>
    <x v="25"/>
    <x v="3"/>
    <x v="3"/>
    <n v="8"/>
    <d v="2023-09-20T00:00:00"/>
    <d v="2012-07-04T00:00:00"/>
    <n v="11.69041095890411"/>
    <n v="140.28493150684932"/>
    <x v="1"/>
  </r>
  <r>
    <x v="0"/>
    <x v="0"/>
    <x v="0"/>
    <n v="7"/>
    <d v="2023-09-21T00:00:00"/>
    <d v="2023-04-16T00:00:00"/>
    <n v="0.90136986301369859"/>
    <n v="10.816438356164383"/>
    <x v="0"/>
  </r>
  <r>
    <x v="1"/>
    <x v="1"/>
    <x v="1"/>
    <n v="7"/>
    <d v="2023-09-21T00:00:00"/>
    <d v="2023-02-22T00:00:00"/>
    <n v="1.0465753424657533"/>
    <n v="12.55890410958904"/>
    <x v="1"/>
  </r>
  <r>
    <x v="2"/>
    <x v="2"/>
    <x v="2"/>
    <n v="8"/>
    <d v="2023-09-21T00:00:00"/>
    <d v="2021-08-11T00:00:00"/>
    <n v="2.580821917808219"/>
    <n v="30.969863013698628"/>
    <x v="1"/>
  </r>
  <r>
    <x v="3"/>
    <x v="3"/>
    <x v="3"/>
    <n v="7"/>
    <d v="2023-09-21T00:00:00"/>
    <d v="2014-11-21T00:00:00"/>
    <n v="9.3068493150684937"/>
    <n v="111.68219178082192"/>
    <x v="1"/>
  </r>
  <r>
    <x v="4"/>
    <x v="2"/>
    <x v="4"/>
    <n v="7"/>
    <d v="2023-09-21T00:00:00"/>
    <d v="2008-10-11T00:00:00"/>
    <n v="15.421917808219177"/>
    <n v="185.06301369863013"/>
    <x v="1"/>
  </r>
  <r>
    <x v="5"/>
    <x v="0"/>
    <x v="0"/>
    <n v="7"/>
    <d v="2023-09-21T00:00:00"/>
    <d v="2023-01-30T00:00:00"/>
    <n v="1.1095890410958904"/>
    <n v="13.315068493150685"/>
    <x v="1"/>
  </r>
  <r>
    <x v="6"/>
    <x v="1"/>
    <x v="1"/>
    <n v="9"/>
    <d v="2023-09-21T00:00:00"/>
    <d v="2015-06-06T00:00:00"/>
    <n v="8.7671232876712324"/>
    <n v="105.20547945205479"/>
    <x v="1"/>
  </r>
  <r>
    <x v="7"/>
    <x v="2"/>
    <x v="2"/>
    <n v="7"/>
    <d v="2023-09-21T00:00:00"/>
    <d v="2003-06-12T00:00:00"/>
    <n v="20.758904109589039"/>
    <n v="249.10684931506847"/>
    <x v="1"/>
  </r>
  <r>
    <x v="8"/>
    <x v="3"/>
    <x v="3"/>
    <n v="9"/>
    <d v="2023-09-21T00:00:00"/>
    <d v="2020-10-28T00:00:00"/>
    <n v="3.3671232876712329"/>
    <n v="40.405479452054792"/>
    <x v="1"/>
  </r>
  <r>
    <x v="9"/>
    <x v="0"/>
    <x v="0"/>
    <n v="4"/>
    <d v="2023-09-21T00:00:00"/>
    <d v="2023-02-20T00:00:00"/>
    <n v="1.0520547945205478"/>
    <n v="12.624657534246573"/>
    <x v="1"/>
  </r>
  <r>
    <x v="10"/>
    <x v="0"/>
    <x v="0"/>
    <n v="8"/>
    <d v="2023-09-21T00:00:00"/>
    <d v="2003-07-04T00:00:00"/>
    <n v="20.698630136986303"/>
    <n v="248.38356164383563"/>
    <x v="1"/>
  </r>
  <r>
    <x v="11"/>
    <x v="1"/>
    <x v="1"/>
    <n v="9"/>
    <d v="2023-09-21T00:00:00"/>
    <d v="2010-10-06T00:00:00"/>
    <n v="13.435616438356165"/>
    <n v="161.22739726027399"/>
    <x v="1"/>
  </r>
  <r>
    <x v="26"/>
    <x v="0"/>
    <x v="0"/>
    <n v="8"/>
    <d v="2023-09-21T00:00:00"/>
    <d v="2023-03-16T00:00:00"/>
    <n v="0.98630136986301364"/>
    <n v="11.835616438356164"/>
    <x v="0"/>
  </r>
  <r>
    <x v="12"/>
    <x v="3"/>
    <x v="3"/>
    <n v="7"/>
    <d v="2023-09-21T00:00:00"/>
    <d v="2013-01-15T00:00:00"/>
    <n v="11.156164383561643"/>
    <n v="133.87397260273971"/>
    <x v="1"/>
  </r>
  <r>
    <x v="13"/>
    <x v="2"/>
    <x v="4"/>
    <n v="10"/>
    <d v="2023-09-21T00:00:00"/>
    <d v="2007-01-10T00:00:00"/>
    <n v="17.175342465753424"/>
    <n v="206.10410958904109"/>
    <x v="1"/>
  </r>
  <r>
    <x v="28"/>
    <x v="0"/>
    <x v="0"/>
    <n v="7"/>
    <d v="2023-09-21T00:00:00"/>
    <d v="2023-04-13T00:00:00"/>
    <n v="0.90958904109589045"/>
    <n v="10.915068493150685"/>
    <x v="0"/>
  </r>
  <r>
    <x v="14"/>
    <x v="1"/>
    <x v="1"/>
    <n v="10"/>
    <d v="2023-09-21T00:00:00"/>
    <d v="2015-05-21T00:00:00"/>
    <n v="8.8109589041095884"/>
    <n v="105.73150684931505"/>
    <x v="1"/>
  </r>
  <r>
    <x v="15"/>
    <x v="1"/>
    <x v="1"/>
    <n v="10"/>
    <d v="2023-09-21T00:00:00"/>
    <d v="2023-03-04T00:00:00"/>
    <n v="1.0191780821917809"/>
    <n v="12.230136986301371"/>
    <x v="1"/>
  </r>
  <r>
    <x v="16"/>
    <x v="3"/>
    <x v="3"/>
    <n v="10"/>
    <d v="2023-09-21T00:00:00"/>
    <d v="2020-11-17T00:00:00"/>
    <n v="3.3123287671232875"/>
    <n v="39.747945205479454"/>
    <x v="1"/>
  </r>
  <r>
    <x v="17"/>
    <x v="2"/>
    <x v="4"/>
    <n v="10"/>
    <d v="2023-09-21T00:00:00"/>
    <d v="2001-10-01T00:00:00"/>
    <n v="22.454794520547946"/>
    <n v="269.45753424657534"/>
    <x v="1"/>
  </r>
  <r>
    <x v="18"/>
    <x v="0"/>
    <x v="0"/>
    <n v="10"/>
    <d v="2023-09-21T00:00:00"/>
    <d v="2022-10-07T00:00:00"/>
    <n v="1.4246575342465753"/>
    <n v="17.095890410958901"/>
    <x v="1"/>
  </r>
  <r>
    <x v="19"/>
    <x v="1"/>
    <x v="1"/>
    <n v="8"/>
    <d v="2023-09-21T00:00:00"/>
    <d v="2008-02-12T00:00:00"/>
    <n v="16.084931506849315"/>
    <n v="193.01917808219179"/>
    <x v="1"/>
  </r>
  <r>
    <x v="20"/>
    <x v="2"/>
    <x v="2"/>
    <n v="10"/>
    <d v="2023-09-21T00:00:00"/>
    <d v="2019-01-30T00:00:00"/>
    <n v="5.1123287671232873"/>
    <n v="61.347945205479448"/>
    <x v="1"/>
  </r>
  <r>
    <x v="21"/>
    <x v="3"/>
    <x v="3"/>
    <n v="8"/>
    <d v="2023-09-21T00:00:00"/>
    <d v="2023-02-08T00:00:00"/>
    <n v="1.0849315068493151"/>
    <n v="13.019178082191781"/>
    <x v="1"/>
  </r>
  <r>
    <x v="22"/>
    <x v="1"/>
    <x v="1"/>
    <n v="7"/>
    <d v="2023-09-21T00:00:00"/>
    <d v="2005-08-17T00:00:00"/>
    <n v="18.575342465753426"/>
    <n v="222.90410958904113"/>
    <x v="1"/>
  </r>
  <r>
    <x v="27"/>
    <x v="0"/>
    <x v="0"/>
    <n v="7"/>
    <d v="2023-09-21T00:00:00"/>
    <d v="2023-04-23T00:00:00"/>
    <n v="0.88219178082191785"/>
    <n v="10.586301369863014"/>
    <x v="0"/>
  </r>
  <r>
    <x v="23"/>
    <x v="1"/>
    <x v="1"/>
    <n v="8"/>
    <d v="2023-09-21T00:00:00"/>
    <d v="2021-08-12T00:00:00"/>
    <n v="2.5780821917808221"/>
    <n v="30.936986301369863"/>
    <x v="1"/>
  </r>
  <r>
    <x v="24"/>
    <x v="2"/>
    <x v="2"/>
    <n v="10"/>
    <d v="2023-09-21T00:00:00"/>
    <d v="2023-02-04T00:00:00"/>
    <n v="1.095890410958904"/>
    <n v="13.150684931506849"/>
    <x v="1"/>
  </r>
  <r>
    <x v="25"/>
    <x v="3"/>
    <x v="3"/>
    <n v="10"/>
    <d v="2023-09-21T00:00:00"/>
    <d v="2012-07-04T00:00:00"/>
    <n v="11.69041095890411"/>
    <n v="140.28493150684932"/>
    <x v="1"/>
  </r>
  <r>
    <x v="0"/>
    <x v="0"/>
    <x v="0"/>
    <n v="8"/>
    <d v="2023-09-22T00:00:00"/>
    <d v="2023-04-16T00:00:00"/>
    <n v="0.90136986301369859"/>
    <n v="10.816438356164383"/>
    <x v="0"/>
  </r>
  <r>
    <x v="1"/>
    <x v="1"/>
    <x v="1"/>
    <n v="9"/>
    <d v="2023-09-22T00:00:00"/>
    <d v="2023-02-22T00:00:00"/>
    <n v="1.0465753424657533"/>
    <n v="12.55890410958904"/>
    <x v="1"/>
  </r>
  <r>
    <x v="2"/>
    <x v="2"/>
    <x v="2"/>
    <n v="7"/>
    <d v="2023-09-22T00:00:00"/>
    <d v="2021-08-11T00:00:00"/>
    <n v="2.580821917808219"/>
    <n v="30.969863013698628"/>
    <x v="1"/>
  </r>
  <r>
    <x v="3"/>
    <x v="3"/>
    <x v="3"/>
    <n v="7"/>
    <d v="2023-09-22T00:00:00"/>
    <d v="2014-11-21T00:00:00"/>
    <n v="9.3068493150684937"/>
    <n v="111.68219178082192"/>
    <x v="1"/>
  </r>
  <r>
    <x v="4"/>
    <x v="2"/>
    <x v="4"/>
    <n v="7"/>
    <d v="2023-09-22T00:00:00"/>
    <d v="2008-10-11T00:00:00"/>
    <n v="15.421917808219177"/>
    <n v="185.06301369863013"/>
    <x v="1"/>
  </r>
  <r>
    <x v="5"/>
    <x v="0"/>
    <x v="0"/>
    <n v="7"/>
    <d v="2023-09-22T00:00:00"/>
    <d v="2023-01-30T00:00:00"/>
    <n v="1.1095890410958904"/>
    <n v="13.315068493150685"/>
    <x v="1"/>
  </r>
  <r>
    <x v="6"/>
    <x v="1"/>
    <x v="1"/>
    <n v="10"/>
    <d v="2023-09-22T00:00:00"/>
    <d v="2015-06-06T00:00:00"/>
    <n v="8.7671232876712324"/>
    <n v="105.20547945205479"/>
    <x v="1"/>
  </r>
  <r>
    <x v="7"/>
    <x v="2"/>
    <x v="2"/>
    <n v="9"/>
    <d v="2023-09-22T00:00:00"/>
    <d v="2003-06-12T00:00:00"/>
    <n v="20.758904109589039"/>
    <n v="249.10684931506847"/>
    <x v="1"/>
  </r>
  <r>
    <x v="8"/>
    <x v="3"/>
    <x v="3"/>
    <n v="9"/>
    <d v="2023-09-22T00:00:00"/>
    <d v="2020-10-28T00:00:00"/>
    <n v="3.3671232876712329"/>
    <n v="40.405479452054792"/>
    <x v="1"/>
  </r>
  <r>
    <x v="9"/>
    <x v="0"/>
    <x v="0"/>
    <n v="0"/>
    <d v="2023-09-22T00:00:00"/>
    <d v="2023-02-20T00:00:00"/>
    <n v="1.0520547945205478"/>
    <n v="12.624657534246573"/>
    <x v="1"/>
  </r>
  <r>
    <x v="10"/>
    <x v="0"/>
    <x v="0"/>
    <n v="10"/>
    <d v="2023-09-22T00:00:00"/>
    <d v="2003-07-04T00:00:00"/>
    <n v="20.698630136986303"/>
    <n v="248.38356164383563"/>
    <x v="1"/>
  </r>
  <r>
    <x v="11"/>
    <x v="1"/>
    <x v="1"/>
    <n v="7"/>
    <d v="2023-09-22T00:00:00"/>
    <d v="2010-10-06T00:00:00"/>
    <n v="13.435616438356165"/>
    <n v="161.22739726027399"/>
    <x v="1"/>
  </r>
  <r>
    <x v="26"/>
    <x v="0"/>
    <x v="0"/>
    <n v="10"/>
    <d v="2023-09-22T00:00:00"/>
    <d v="2023-03-16T00:00:00"/>
    <n v="0.98630136986301364"/>
    <n v="11.835616438356164"/>
    <x v="0"/>
  </r>
  <r>
    <x v="12"/>
    <x v="3"/>
    <x v="3"/>
    <n v="8"/>
    <d v="2023-09-22T00:00:00"/>
    <d v="2013-01-15T00:00:00"/>
    <n v="11.156164383561643"/>
    <n v="133.87397260273971"/>
    <x v="1"/>
  </r>
  <r>
    <x v="13"/>
    <x v="2"/>
    <x v="4"/>
    <n v="7"/>
    <d v="2023-09-22T00:00:00"/>
    <d v="2007-01-10T00:00:00"/>
    <n v="17.175342465753424"/>
    <n v="206.10410958904109"/>
    <x v="1"/>
  </r>
  <r>
    <x v="28"/>
    <x v="0"/>
    <x v="0"/>
    <n v="8"/>
    <d v="2023-09-22T00:00:00"/>
    <d v="2023-04-13T00:00:00"/>
    <n v="0.90958904109589045"/>
    <n v="10.915068493150685"/>
    <x v="0"/>
  </r>
  <r>
    <x v="14"/>
    <x v="1"/>
    <x v="1"/>
    <n v="8"/>
    <d v="2023-09-22T00:00:00"/>
    <d v="2015-05-21T00:00:00"/>
    <n v="8.8109589041095884"/>
    <n v="105.73150684931505"/>
    <x v="1"/>
  </r>
  <r>
    <x v="15"/>
    <x v="1"/>
    <x v="1"/>
    <n v="7"/>
    <d v="2023-09-22T00:00:00"/>
    <d v="2023-03-04T00:00:00"/>
    <n v="1.0191780821917809"/>
    <n v="12.230136986301371"/>
    <x v="1"/>
  </r>
  <r>
    <x v="16"/>
    <x v="3"/>
    <x v="3"/>
    <n v="10"/>
    <d v="2023-09-22T00:00:00"/>
    <d v="2020-11-17T00:00:00"/>
    <n v="3.3123287671232875"/>
    <n v="39.747945205479454"/>
    <x v="1"/>
  </r>
  <r>
    <x v="17"/>
    <x v="2"/>
    <x v="4"/>
    <n v="9"/>
    <d v="2023-09-22T00:00:00"/>
    <d v="2001-10-01T00:00:00"/>
    <n v="22.454794520547946"/>
    <n v="269.45753424657534"/>
    <x v="1"/>
  </r>
  <r>
    <x v="18"/>
    <x v="0"/>
    <x v="0"/>
    <n v="8"/>
    <d v="2023-09-22T00:00:00"/>
    <d v="2022-10-07T00:00:00"/>
    <n v="1.4246575342465753"/>
    <n v="17.095890410958901"/>
    <x v="1"/>
  </r>
  <r>
    <x v="19"/>
    <x v="1"/>
    <x v="1"/>
    <n v="10"/>
    <d v="2023-09-22T00:00:00"/>
    <d v="2008-02-12T00:00:00"/>
    <n v="16.084931506849315"/>
    <n v="193.01917808219179"/>
    <x v="1"/>
  </r>
  <r>
    <x v="20"/>
    <x v="2"/>
    <x v="2"/>
    <n v="8"/>
    <d v="2023-09-22T00:00:00"/>
    <d v="2019-01-30T00:00:00"/>
    <n v="5.1123287671232873"/>
    <n v="61.347945205479448"/>
    <x v="1"/>
  </r>
  <r>
    <x v="21"/>
    <x v="3"/>
    <x v="3"/>
    <n v="10"/>
    <d v="2023-09-22T00:00:00"/>
    <d v="2023-02-08T00:00:00"/>
    <n v="1.0849315068493151"/>
    <n v="13.019178082191781"/>
    <x v="1"/>
  </r>
  <r>
    <x v="22"/>
    <x v="1"/>
    <x v="1"/>
    <n v="9"/>
    <d v="2023-09-22T00:00:00"/>
    <d v="2005-08-17T00:00:00"/>
    <n v="18.575342465753426"/>
    <n v="222.90410958904113"/>
    <x v="1"/>
  </r>
  <r>
    <x v="27"/>
    <x v="0"/>
    <x v="0"/>
    <n v="8"/>
    <d v="2023-09-22T00:00:00"/>
    <d v="2023-04-23T00:00:00"/>
    <n v="0.88219178082191785"/>
    <n v="10.586301369863014"/>
    <x v="0"/>
  </r>
  <r>
    <x v="23"/>
    <x v="1"/>
    <x v="1"/>
    <n v="7"/>
    <d v="2023-09-22T00:00:00"/>
    <d v="2021-08-12T00:00:00"/>
    <n v="2.5780821917808221"/>
    <n v="30.936986301369863"/>
    <x v="1"/>
  </r>
  <r>
    <x v="24"/>
    <x v="2"/>
    <x v="2"/>
    <n v="8"/>
    <d v="2023-09-22T00:00:00"/>
    <d v="2023-02-04T00:00:00"/>
    <n v="1.095890410958904"/>
    <n v="13.150684931506849"/>
    <x v="1"/>
  </r>
  <r>
    <x v="25"/>
    <x v="3"/>
    <x v="3"/>
    <n v="9"/>
    <d v="2023-09-22T00:00:00"/>
    <d v="2012-07-04T00:00:00"/>
    <n v="11.69041095890411"/>
    <n v="140.28493150684932"/>
    <x v="1"/>
  </r>
  <r>
    <x v="0"/>
    <x v="0"/>
    <x v="0"/>
    <n v="10"/>
    <d v="2023-09-23T00:00:00"/>
    <d v="2023-04-16T00:00:00"/>
    <n v="0.90136986301369859"/>
    <n v="10.816438356164383"/>
    <x v="0"/>
  </r>
  <r>
    <x v="1"/>
    <x v="1"/>
    <x v="1"/>
    <n v="8"/>
    <d v="2023-09-23T00:00:00"/>
    <d v="2023-02-22T00:00:00"/>
    <n v="1.0465753424657533"/>
    <n v="12.55890410958904"/>
    <x v="1"/>
  </r>
  <r>
    <x v="2"/>
    <x v="2"/>
    <x v="2"/>
    <n v="7"/>
    <d v="2023-09-23T00:00:00"/>
    <d v="2021-08-11T00:00:00"/>
    <n v="2.580821917808219"/>
    <n v="30.969863013698628"/>
    <x v="1"/>
  </r>
  <r>
    <x v="3"/>
    <x v="3"/>
    <x v="3"/>
    <n v="8"/>
    <d v="2023-09-23T00:00:00"/>
    <d v="2014-11-21T00:00:00"/>
    <n v="9.3068493150684937"/>
    <n v="111.68219178082192"/>
    <x v="1"/>
  </r>
  <r>
    <x v="4"/>
    <x v="2"/>
    <x v="4"/>
    <n v="7"/>
    <d v="2023-09-23T00:00:00"/>
    <d v="2008-10-11T00:00:00"/>
    <n v="15.421917808219177"/>
    <n v="185.06301369863013"/>
    <x v="1"/>
  </r>
  <r>
    <x v="5"/>
    <x v="0"/>
    <x v="0"/>
    <n v="9"/>
    <d v="2023-09-23T00:00:00"/>
    <d v="2023-01-30T00:00:00"/>
    <n v="1.1095890410958904"/>
    <n v="13.315068493150685"/>
    <x v="1"/>
  </r>
  <r>
    <x v="6"/>
    <x v="1"/>
    <x v="1"/>
    <n v="9"/>
    <d v="2023-09-23T00:00:00"/>
    <d v="2015-06-06T00:00:00"/>
    <n v="8.7671232876712324"/>
    <n v="105.20547945205479"/>
    <x v="1"/>
  </r>
  <r>
    <x v="7"/>
    <x v="2"/>
    <x v="2"/>
    <n v="7"/>
    <d v="2023-09-23T00:00:00"/>
    <d v="2003-06-12T00:00:00"/>
    <n v="20.758904109589039"/>
    <n v="249.10684931506847"/>
    <x v="1"/>
  </r>
  <r>
    <x v="8"/>
    <x v="3"/>
    <x v="3"/>
    <n v="8"/>
    <d v="2023-09-23T00:00:00"/>
    <d v="2020-10-28T00:00:00"/>
    <n v="3.3671232876712329"/>
    <n v="40.405479452054792"/>
    <x v="1"/>
  </r>
  <r>
    <x v="9"/>
    <x v="0"/>
    <x v="0"/>
    <n v="6"/>
    <d v="2023-09-23T00:00:00"/>
    <d v="2023-02-20T00:00:00"/>
    <n v="1.0520547945205478"/>
    <n v="12.624657534246573"/>
    <x v="1"/>
  </r>
  <r>
    <x v="10"/>
    <x v="0"/>
    <x v="0"/>
    <n v="10"/>
    <d v="2023-09-23T00:00:00"/>
    <d v="2003-07-04T00:00:00"/>
    <n v="20.698630136986303"/>
    <n v="248.38356164383563"/>
    <x v="1"/>
  </r>
  <r>
    <x v="11"/>
    <x v="1"/>
    <x v="1"/>
    <n v="8"/>
    <d v="2023-09-23T00:00:00"/>
    <d v="2010-10-06T00:00:00"/>
    <n v="13.435616438356165"/>
    <n v="161.22739726027399"/>
    <x v="1"/>
  </r>
  <r>
    <x v="26"/>
    <x v="0"/>
    <x v="0"/>
    <n v="7"/>
    <d v="2023-09-23T00:00:00"/>
    <d v="2023-03-16T00:00:00"/>
    <n v="0.98630136986301364"/>
    <n v="11.835616438356164"/>
    <x v="0"/>
  </r>
  <r>
    <x v="12"/>
    <x v="3"/>
    <x v="3"/>
    <n v="7"/>
    <d v="2023-09-23T00:00:00"/>
    <d v="2013-01-15T00:00:00"/>
    <n v="11.156164383561643"/>
    <n v="133.87397260273971"/>
    <x v="1"/>
  </r>
  <r>
    <x v="13"/>
    <x v="2"/>
    <x v="4"/>
    <n v="8"/>
    <d v="2023-09-23T00:00:00"/>
    <d v="2007-01-10T00:00:00"/>
    <n v="17.175342465753424"/>
    <n v="206.10410958904109"/>
    <x v="1"/>
  </r>
  <r>
    <x v="28"/>
    <x v="0"/>
    <x v="0"/>
    <n v="7"/>
    <d v="2023-09-23T00:00:00"/>
    <d v="2023-04-13T00:00:00"/>
    <n v="0.90958904109589045"/>
    <n v="10.915068493150685"/>
    <x v="0"/>
  </r>
  <r>
    <x v="14"/>
    <x v="1"/>
    <x v="1"/>
    <n v="8"/>
    <d v="2023-09-23T00:00:00"/>
    <d v="2015-05-21T00:00:00"/>
    <n v="8.8109589041095884"/>
    <n v="105.73150684931505"/>
    <x v="1"/>
  </r>
  <r>
    <x v="15"/>
    <x v="1"/>
    <x v="1"/>
    <n v="10"/>
    <d v="2023-09-23T00:00:00"/>
    <d v="2023-03-04T00:00:00"/>
    <n v="1.0191780821917809"/>
    <n v="12.230136986301371"/>
    <x v="1"/>
  </r>
  <r>
    <x v="16"/>
    <x v="3"/>
    <x v="3"/>
    <n v="9"/>
    <d v="2023-09-23T00:00:00"/>
    <d v="2020-11-17T00:00:00"/>
    <n v="3.3123287671232875"/>
    <n v="39.747945205479454"/>
    <x v="1"/>
  </r>
  <r>
    <x v="17"/>
    <x v="2"/>
    <x v="4"/>
    <n v="7"/>
    <d v="2023-09-23T00:00:00"/>
    <d v="2001-10-01T00:00:00"/>
    <n v="22.454794520547946"/>
    <n v="269.45753424657534"/>
    <x v="1"/>
  </r>
  <r>
    <x v="18"/>
    <x v="0"/>
    <x v="0"/>
    <n v="7"/>
    <d v="2023-09-23T00:00:00"/>
    <d v="2022-10-07T00:00:00"/>
    <n v="1.4246575342465753"/>
    <n v="17.095890410958901"/>
    <x v="1"/>
  </r>
  <r>
    <x v="19"/>
    <x v="1"/>
    <x v="1"/>
    <n v="7"/>
    <d v="2023-09-23T00:00:00"/>
    <d v="2008-02-12T00:00:00"/>
    <n v="16.084931506849315"/>
    <n v="193.01917808219179"/>
    <x v="1"/>
  </r>
  <r>
    <x v="20"/>
    <x v="2"/>
    <x v="2"/>
    <n v="7"/>
    <d v="2023-09-23T00:00:00"/>
    <d v="2019-01-30T00:00:00"/>
    <n v="5.1123287671232873"/>
    <n v="61.347945205479448"/>
    <x v="1"/>
  </r>
  <r>
    <x v="21"/>
    <x v="3"/>
    <x v="3"/>
    <n v="8"/>
    <d v="2023-09-23T00:00:00"/>
    <d v="2023-02-08T00:00:00"/>
    <n v="1.0849315068493151"/>
    <n v="13.019178082191781"/>
    <x v="1"/>
  </r>
  <r>
    <x v="22"/>
    <x v="1"/>
    <x v="1"/>
    <n v="10"/>
    <d v="2023-09-23T00:00:00"/>
    <d v="2005-08-17T00:00:00"/>
    <n v="18.575342465753426"/>
    <n v="222.90410958904113"/>
    <x v="1"/>
  </r>
  <r>
    <x v="27"/>
    <x v="0"/>
    <x v="0"/>
    <n v="8"/>
    <d v="2023-09-23T00:00:00"/>
    <d v="2023-04-23T00:00:00"/>
    <n v="0.88219178082191785"/>
    <n v="10.586301369863014"/>
    <x v="0"/>
  </r>
  <r>
    <x v="23"/>
    <x v="1"/>
    <x v="1"/>
    <n v="7"/>
    <d v="2023-09-23T00:00:00"/>
    <d v="2021-08-12T00:00:00"/>
    <n v="2.5780821917808221"/>
    <n v="30.936986301369863"/>
    <x v="1"/>
  </r>
  <r>
    <x v="24"/>
    <x v="2"/>
    <x v="2"/>
    <n v="8"/>
    <d v="2023-09-23T00:00:00"/>
    <d v="2023-02-04T00:00:00"/>
    <n v="1.095890410958904"/>
    <n v="13.150684931506849"/>
    <x v="1"/>
  </r>
  <r>
    <x v="25"/>
    <x v="3"/>
    <x v="3"/>
    <n v="8"/>
    <d v="2023-09-23T00:00:00"/>
    <d v="2012-07-04T00:00:00"/>
    <n v="11.69041095890411"/>
    <n v="140.28493150684932"/>
    <x v="1"/>
  </r>
  <r>
    <x v="0"/>
    <x v="0"/>
    <x v="0"/>
    <n v="7"/>
    <d v="2023-09-24T00:00:00"/>
    <d v="2023-04-16T00:00:00"/>
    <n v="0.90136986301369859"/>
    <n v="10.816438356164383"/>
    <x v="0"/>
  </r>
  <r>
    <x v="1"/>
    <x v="1"/>
    <x v="1"/>
    <n v="8"/>
    <d v="2023-09-24T00:00:00"/>
    <d v="2023-02-22T00:00:00"/>
    <n v="1.0465753424657533"/>
    <n v="12.55890410958904"/>
    <x v="1"/>
  </r>
  <r>
    <x v="2"/>
    <x v="2"/>
    <x v="2"/>
    <n v="7"/>
    <d v="2023-09-24T00:00:00"/>
    <d v="2021-08-11T00:00:00"/>
    <n v="2.580821917808219"/>
    <n v="30.969863013698628"/>
    <x v="1"/>
  </r>
  <r>
    <x v="3"/>
    <x v="3"/>
    <x v="3"/>
    <n v="7"/>
    <d v="2023-09-24T00:00:00"/>
    <d v="2014-11-21T00:00:00"/>
    <n v="9.3068493150684937"/>
    <n v="111.68219178082192"/>
    <x v="1"/>
  </r>
  <r>
    <x v="4"/>
    <x v="2"/>
    <x v="4"/>
    <n v="7"/>
    <d v="2023-09-24T00:00:00"/>
    <d v="2008-10-11T00:00:00"/>
    <n v="15.421917808219177"/>
    <n v="185.06301369863013"/>
    <x v="1"/>
  </r>
  <r>
    <x v="5"/>
    <x v="0"/>
    <x v="0"/>
    <n v="10"/>
    <d v="2023-09-24T00:00:00"/>
    <d v="2023-01-30T00:00:00"/>
    <n v="1.1095890410958904"/>
    <n v="13.315068493150685"/>
    <x v="1"/>
  </r>
  <r>
    <x v="6"/>
    <x v="1"/>
    <x v="1"/>
    <n v="7"/>
    <d v="2023-09-24T00:00:00"/>
    <d v="2015-06-06T00:00:00"/>
    <n v="8.7671232876712324"/>
    <n v="105.20547945205479"/>
    <x v="1"/>
  </r>
  <r>
    <x v="7"/>
    <x v="2"/>
    <x v="2"/>
    <n v="10"/>
    <d v="2023-09-24T00:00:00"/>
    <d v="2003-06-12T00:00:00"/>
    <n v="20.758904109589039"/>
    <n v="249.10684931506847"/>
    <x v="1"/>
  </r>
  <r>
    <x v="8"/>
    <x v="3"/>
    <x v="3"/>
    <n v="9"/>
    <d v="2023-09-24T00:00:00"/>
    <d v="2020-10-28T00:00:00"/>
    <n v="3.3671232876712329"/>
    <n v="40.405479452054792"/>
    <x v="1"/>
  </r>
  <r>
    <x v="9"/>
    <x v="0"/>
    <x v="0"/>
    <n v="0"/>
    <d v="2023-09-24T00:00:00"/>
    <d v="2023-02-20T00:00:00"/>
    <n v="1.0520547945205478"/>
    <n v="12.624657534246573"/>
    <x v="1"/>
  </r>
  <r>
    <x v="10"/>
    <x v="0"/>
    <x v="0"/>
    <n v="7"/>
    <d v="2023-09-24T00:00:00"/>
    <d v="2003-07-04T00:00:00"/>
    <n v="20.698630136986303"/>
    <n v="248.38356164383563"/>
    <x v="1"/>
  </r>
  <r>
    <x v="11"/>
    <x v="1"/>
    <x v="1"/>
    <n v="7"/>
    <d v="2023-09-24T00:00:00"/>
    <d v="2010-10-06T00:00:00"/>
    <n v="13.435616438356165"/>
    <n v="161.22739726027399"/>
    <x v="1"/>
  </r>
  <r>
    <x v="26"/>
    <x v="0"/>
    <x v="0"/>
    <n v="7"/>
    <d v="2023-09-24T00:00:00"/>
    <d v="2023-03-16T00:00:00"/>
    <n v="0.98630136986301364"/>
    <n v="11.835616438356164"/>
    <x v="0"/>
  </r>
  <r>
    <x v="12"/>
    <x v="3"/>
    <x v="3"/>
    <n v="10"/>
    <d v="2023-09-24T00:00:00"/>
    <d v="2013-01-15T00:00:00"/>
    <n v="11.156164383561643"/>
    <n v="133.87397260273971"/>
    <x v="1"/>
  </r>
  <r>
    <x v="13"/>
    <x v="2"/>
    <x v="4"/>
    <n v="10"/>
    <d v="2023-09-24T00:00:00"/>
    <d v="2007-01-10T00:00:00"/>
    <n v="17.175342465753424"/>
    <n v="206.10410958904109"/>
    <x v="1"/>
  </r>
  <r>
    <x v="28"/>
    <x v="0"/>
    <x v="0"/>
    <n v="7"/>
    <d v="2023-09-24T00:00:00"/>
    <d v="2023-04-13T00:00:00"/>
    <n v="0.90958904109589045"/>
    <n v="10.915068493150685"/>
    <x v="0"/>
  </r>
  <r>
    <x v="14"/>
    <x v="1"/>
    <x v="1"/>
    <n v="8"/>
    <d v="2023-09-24T00:00:00"/>
    <d v="2015-05-21T00:00:00"/>
    <n v="8.8109589041095884"/>
    <n v="105.73150684931505"/>
    <x v="1"/>
  </r>
  <r>
    <x v="15"/>
    <x v="1"/>
    <x v="1"/>
    <n v="8"/>
    <d v="2023-09-24T00:00:00"/>
    <d v="2023-03-04T00:00:00"/>
    <n v="1.0191780821917809"/>
    <n v="12.230136986301371"/>
    <x v="1"/>
  </r>
  <r>
    <x v="16"/>
    <x v="3"/>
    <x v="3"/>
    <n v="10"/>
    <d v="2023-09-24T00:00:00"/>
    <d v="2020-11-17T00:00:00"/>
    <n v="3.3123287671232875"/>
    <n v="39.747945205479454"/>
    <x v="1"/>
  </r>
  <r>
    <x v="17"/>
    <x v="2"/>
    <x v="4"/>
    <n v="7"/>
    <d v="2023-09-24T00:00:00"/>
    <d v="2001-10-01T00:00:00"/>
    <n v="22.454794520547946"/>
    <n v="269.45753424657534"/>
    <x v="1"/>
  </r>
  <r>
    <x v="18"/>
    <x v="0"/>
    <x v="0"/>
    <n v="9"/>
    <d v="2023-09-24T00:00:00"/>
    <d v="2022-10-07T00:00:00"/>
    <n v="1.4246575342465753"/>
    <n v="17.095890410958901"/>
    <x v="1"/>
  </r>
  <r>
    <x v="19"/>
    <x v="1"/>
    <x v="1"/>
    <n v="8"/>
    <d v="2023-09-24T00:00:00"/>
    <d v="2008-02-12T00:00:00"/>
    <n v="16.084931506849315"/>
    <n v="193.01917808219179"/>
    <x v="1"/>
  </r>
  <r>
    <x v="20"/>
    <x v="2"/>
    <x v="2"/>
    <n v="9"/>
    <d v="2023-09-24T00:00:00"/>
    <d v="2019-01-30T00:00:00"/>
    <n v="5.1123287671232873"/>
    <n v="61.347945205479448"/>
    <x v="1"/>
  </r>
  <r>
    <x v="21"/>
    <x v="3"/>
    <x v="3"/>
    <n v="10"/>
    <d v="2023-09-24T00:00:00"/>
    <d v="2023-02-08T00:00:00"/>
    <n v="1.0849315068493151"/>
    <n v="13.019178082191781"/>
    <x v="1"/>
  </r>
  <r>
    <x v="22"/>
    <x v="1"/>
    <x v="1"/>
    <n v="10"/>
    <d v="2023-09-24T00:00:00"/>
    <d v="2005-08-17T00:00:00"/>
    <n v="18.575342465753426"/>
    <n v="222.90410958904113"/>
    <x v="1"/>
  </r>
  <r>
    <x v="27"/>
    <x v="0"/>
    <x v="0"/>
    <n v="7"/>
    <d v="2023-09-24T00:00:00"/>
    <d v="2023-04-23T00:00:00"/>
    <n v="0.88219178082191785"/>
    <n v="10.586301369863014"/>
    <x v="0"/>
  </r>
  <r>
    <x v="23"/>
    <x v="1"/>
    <x v="1"/>
    <n v="9"/>
    <d v="2023-09-24T00:00:00"/>
    <d v="2021-08-12T00:00:00"/>
    <n v="2.5780821917808221"/>
    <n v="30.936986301369863"/>
    <x v="1"/>
  </r>
  <r>
    <x v="24"/>
    <x v="2"/>
    <x v="2"/>
    <n v="10"/>
    <d v="2023-09-24T00:00:00"/>
    <d v="2023-02-04T00:00:00"/>
    <n v="1.095890410958904"/>
    <n v="13.150684931506849"/>
    <x v="1"/>
  </r>
  <r>
    <x v="25"/>
    <x v="3"/>
    <x v="3"/>
    <n v="9"/>
    <d v="2023-09-24T00:00:00"/>
    <d v="2012-07-04T00:00:00"/>
    <n v="11.69041095890411"/>
    <n v="140.28493150684932"/>
    <x v="1"/>
  </r>
  <r>
    <x v="0"/>
    <x v="0"/>
    <x v="0"/>
    <n v="9"/>
    <d v="2023-09-25T00:00:00"/>
    <d v="2023-04-16T00:00:00"/>
    <n v="0.90136986301369859"/>
    <n v="10.816438356164383"/>
    <x v="0"/>
  </r>
  <r>
    <x v="1"/>
    <x v="1"/>
    <x v="1"/>
    <n v="8"/>
    <d v="2023-09-25T00:00:00"/>
    <d v="2023-02-22T00:00:00"/>
    <n v="1.0465753424657533"/>
    <n v="12.55890410958904"/>
    <x v="1"/>
  </r>
  <r>
    <x v="2"/>
    <x v="2"/>
    <x v="2"/>
    <n v="9"/>
    <d v="2023-09-25T00:00:00"/>
    <d v="2021-08-11T00:00:00"/>
    <n v="2.580821917808219"/>
    <n v="30.969863013698628"/>
    <x v="1"/>
  </r>
  <r>
    <x v="3"/>
    <x v="3"/>
    <x v="3"/>
    <n v="10"/>
    <d v="2023-09-25T00:00:00"/>
    <d v="2014-11-21T00:00:00"/>
    <n v="9.3068493150684937"/>
    <n v="111.68219178082192"/>
    <x v="1"/>
  </r>
  <r>
    <x v="4"/>
    <x v="2"/>
    <x v="4"/>
    <n v="7"/>
    <d v="2023-09-25T00:00:00"/>
    <d v="2008-10-11T00:00:00"/>
    <n v="15.421917808219177"/>
    <n v="185.06301369863013"/>
    <x v="1"/>
  </r>
  <r>
    <x v="5"/>
    <x v="0"/>
    <x v="0"/>
    <n v="9"/>
    <d v="2023-09-25T00:00:00"/>
    <d v="2023-01-30T00:00:00"/>
    <n v="1.1095890410958904"/>
    <n v="13.315068493150685"/>
    <x v="1"/>
  </r>
  <r>
    <x v="6"/>
    <x v="1"/>
    <x v="1"/>
    <n v="8"/>
    <d v="2023-09-25T00:00:00"/>
    <d v="2015-06-06T00:00:00"/>
    <n v="8.7671232876712324"/>
    <n v="105.20547945205479"/>
    <x v="1"/>
  </r>
  <r>
    <x v="7"/>
    <x v="2"/>
    <x v="2"/>
    <n v="7"/>
    <d v="2023-09-25T00:00:00"/>
    <d v="2003-06-12T00:00:00"/>
    <n v="20.758904109589039"/>
    <n v="249.10684931506847"/>
    <x v="1"/>
  </r>
  <r>
    <x v="8"/>
    <x v="3"/>
    <x v="3"/>
    <n v="10"/>
    <d v="2023-09-25T00:00:00"/>
    <d v="2020-10-28T00:00:00"/>
    <n v="3.3671232876712329"/>
    <n v="40.405479452054792"/>
    <x v="1"/>
  </r>
  <r>
    <x v="9"/>
    <x v="0"/>
    <x v="0"/>
    <n v="6"/>
    <d v="2023-09-25T00:00:00"/>
    <d v="2023-02-20T00:00:00"/>
    <n v="1.0520547945205478"/>
    <n v="12.624657534246573"/>
    <x v="1"/>
  </r>
  <r>
    <x v="10"/>
    <x v="0"/>
    <x v="0"/>
    <n v="8"/>
    <d v="2023-09-25T00:00:00"/>
    <d v="2003-07-04T00:00:00"/>
    <n v="20.698630136986303"/>
    <n v="248.38356164383563"/>
    <x v="1"/>
  </r>
  <r>
    <x v="11"/>
    <x v="1"/>
    <x v="1"/>
    <n v="9"/>
    <d v="2023-09-25T00:00:00"/>
    <d v="2010-10-06T00:00:00"/>
    <n v="13.435616438356165"/>
    <n v="161.22739726027399"/>
    <x v="1"/>
  </r>
  <r>
    <x v="26"/>
    <x v="0"/>
    <x v="0"/>
    <n v="6"/>
    <d v="2023-09-25T00:00:00"/>
    <d v="2023-03-16T00:00:00"/>
    <n v="0.98630136986301364"/>
    <n v="11.835616438356164"/>
    <x v="0"/>
  </r>
  <r>
    <x v="12"/>
    <x v="3"/>
    <x v="3"/>
    <n v="10"/>
    <d v="2023-09-25T00:00:00"/>
    <d v="2013-01-15T00:00:00"/>
    <n v="11.156164383561643"/>
    <n v="133.87397260273971"/>
    <x v="1"/>
  </r>
  <r>
    <x v="13"/>
    <x v="2"/>
    <x v="4"/>
    <n v="8"/>
    <d v="2023-09-25T00:00:00"/>
    <d v="2007-01-10T00:00:00"/>
    <n v="17.175342465753424"/>
    <n v="206.10410958904109"/>
    <x v="1"/>
  </r>
  <r>
    <x v="28"/>
    <x v="0"/>
    <x v="0"/>
    <n v="7"/>
    <d v="2023-09-25T00:00:00"/>
    <d v="2023-04-13T00:00:00"/>
    <n v="0.90958904109589045"/>
    <n v="10.915068493150685"/>
    <x v="0"/>
  </r>
  <r>
    <x v="14"/>
    <x v="1"/>
    <x v="1"/>
    <n v="7"/>
    <d v="2023-09-25T00:00:00"/>
    <d v="2015-05-21T00:00:00"/>
    <n v="8.8109589041095884"/>
    <n v="105.73150684931505"/>
    <x v="1"/>
  </r>
  <r>
    <x v="15"/>
    <x v="1"/>
    <x v="1"/>
    <n v="9"/>
    <d v="2023-09-25T00:00:00"/>
    <d v="2023-03-04T00:00:00"/>
    <n v="1.0191780821917809"/>
    <n v="12.230136986301371"/>
    <x v="1"/>
  </r>
  <r>
    <x v="16"/>
    <x v="3"/>
    <x v="3"/>
    <n v="7"/>
    <d v="2023-09-25T00:00:00"/>
    <d v="2020-11-17T00:00:00"/>
    <n v="3.3123287671232875"/>
    <n v="39.747945205479454"/>
    <x v="1"/>
  </r>
  <r>
    <x v="17"/>
    <x v="2"/>
    <x v="4"/>
    <n v="9"/>
    <d v="2023-09-25T00:00:00"/>
    <d v="2001-10-01T00:00:00"/>
    <n v="22.454794520547946"/>
    <n v="269.45753424657534"/>
    <x v="1"/>
  </r>
  <r>
    <x v="18"/>
    <x v="0"/>
    <x v="0"/>
    <n v="10"/>
    <d v="2023-09-25T00:00:00"/>
    <d v="2022-10-07T00:00:00"/>
    <n v="1.4246575342465753"/>
    <n v="17.095890410958901"/>
    <x v="1"/>
  </r>
  <r>
    <x v="19"/>
    <x v="1"/>
    <x v="1"/>
    <n v="9"/>
    <d v="2023-09-25T00:00:00"/>
    <d v="2008-02-12T00:00:00"/>
    <n v="16.084931506849315"/>
    <n v="193.01917808219179"/>
    <x v="1"/>
  </r>
  <r>
    <x v="20"/>
    <x v="2"/>
    <x v="2"/>
    <n v="7"/>
    <d v="2023-09-25T00:00:00"/>
    <d v="2019-01-30T00:00:00"/>
    <n v="5.1123287671232873"/>
    <n v="61.347945205479448"/>
    <x v="1"/>
  </r>
  <r>
    <x v="21"/>
    <x v="3"/>
    <x v="3"/>
    <n v="10"/>
    <d v="2023-09-25T00:00:00"/>
    <d v="2023-02-08T00:00:00"/>
    <n v="1.0849315068493151"/>
    <n v="13.019178082191781"/>
    <x v="1"/>
  </r>
  <r>
    <x v="22"/>
    <x v="1"/>
    <x v="1"/>
    <n v="7"/>
    <d v="2023-09-25T00:00:00"/>
    <d v="2005-08-17T00:00:00"/>
    <n v="18.575342465753426"/>
    <n v="222.90410958904113"/>
    <x v="1"/>
  </r>
  <r>
    <x v="27"/>
    <x v="0"/>
    <x v="0"/>
    <n v="8"/>
    <d v="2023-09-25T00:00:00"/>
    <d v="2023-04-23T00:00:00"/>
    <n v="0.88219178082191785"/>
    <n v="10.586301369863014"/>
    <x v="0"/>
  </r>
  <r>
    <x v="23"/>
    <x v="1"/>
    <x v="1"/>
    <n v="7"/>
    <d v="2023-09-25T00:00:00"/>
    <d v="2021-08-12T00:00:00"/>
    <n v="2.5780821917808221"/>
    <n v="30.936986301369863"/>
    <x v="1"/>
  </r>
  <r>
    <x v="24"/>
    <x v="2"/>
    <x v="2"/>
    <n v="8"/>
    <d v="2023-09-25T00:00:00"/>
    <d v="2023-02-04T00:00:00"/>
    <n v="1.095890410958904"/>
    <n v="13.150684931506849"/>
    <x v="1"/>
  </r>
  <r>
    <x v="25"/>
    <x v="3"/>
    <x v="3"/>
    <n v="7"/>
    <d v="2023-09-25T00:00:00"/>
    <d v="2012-07-04T00:00:00"/>
    <n v="11.69041095890411"/>
    <n v="140.28493150684932"/>
    <x v="1"/>
  </r>
  <r>
    <x v="0"/>
    <x v="0"/>
    <x v="0"/>
    <n v="6"/>
    <d v="2023-09-26T00:00:00"/>
    <d v="2023-04-16T00:00:00"/>
    <n v="0.90136986301369859"/>
    <n v="10.816438356164383"/>
    <x v="0"/>
  </r>
  <r>
    <x v="1"/>
    <x v="1"/>
    <x v="1"/>
    <n v="9"/>
    <d v="2023-09-26T00:00:00"/>
    <d v="2023-02-22T00:00:00"/>
    <n v="1.0465753424657533"/>
    <n v="12.55890410958904"/>
    <x v="1"/>
  </r>
  <r>
    <x v="2"/>
    <x v="2"/>
    <x v="2"/>
    <n v="10"/>
    <d v="2023-09-26T00:00:00"/>
    <d v="2021-08-11T00:00:00"/>
    <n v="2.580821917808219"/>
    <n v="30.969863013698628"/>
    <x v="1"/>
  </r>
  <r>
    <x v="3"/>
    <x v="3"/>
    <x v="3"/>
    <n v="9"/>
    <d v="2023-09-26T00:00:00"/>
    <d v="2014-11-21T00:00:00"/>
    <n v="9.3068493150684937"/>
    <n v="111.68219178082192"/>
    <x v="1"/>
  </r>
  <r>
    <x v="4"/>
    <x v="2"/>
    <x v="4"/>
    <n v="10"/>
    <d v="2023-09-26T00:00:00"/>
    <d v="2008-10-11T00:00:00"/>
    <n v="15.421917808219177"/>
    <n v="185.06301369863013"/>
    <x v="1"/>
  </r>
  <r>
    <x v="5"/>
    <x v="0"/>
    <x v="0"/>
    <n v="10"/>
    <d v="2023-09-26T00:00:00"/>
    <d v="2023-01-30T00:00:00"/>
    <n v="1.1095890410958904"/>
    <n v="13.315068493150685"/>
    <x v="1"/>
  </r>
  <r>
    <x v="6"/>
    <x v="1"/>
    <x v="1"/>
    <n v="10"/>
    <d v="2023-09-26T00:00:00"/>
    <d v="2015-06-06T00:00:00"/>
    <n v="8.7671232876712324"/>
    <n v="105.20547945205479"/>
    <x v="1"/>
  </r>
  <r>
    <x v="7"/>
    <x v="2"/>
    <x v="2"/>
    <n v="8"/>
    <d v="2023-09-26T00:00:00"/>
    <d v="2003-06-12T00:00:00"/>
    <n v="20.758904109589039"/>
    <n v="249.10684931506847"/>
    <x v="1"/>
  </r>
  <r>
    <x v="8"/>
    <x v="3"/>
    <x v="3"/>
    <n v="8"/>
    <d v="2023-09-26T00:00:00"/>
    <d v="2020-10-28T00:00:00"/>
    <n v="3.3671232876712329"/>
    <n v="40.405479452054792"/>
    <x v="1"/>
  </r>
  <r>
    <x v="9"/>
    <x v="0"/>
    <x v="0"/>
    <n v="7"/>
    <d v="2023-09-26T00:00:00"/>
    <d v="2023-02-20T00:00:00"/>
    <n v="1.0520547945205478"/>
    <n v="12.624657534246573"/>
    <x v="1"/>
  </r>
  <r>
    <x v="10"/>
    <x v="0"/>
    <x v="0"/>
    <n v="7"/>
    <d v="2023-09-26T00:00:00"/>
    <d v="2003-07-04T00:00:00"/>
    <n v="20.698630136986303"/>
    <n v="248.38356164383563"/>
    <x v="1"/>
  </r>
  <r>
    <x v="11"/>
    <x v="1"/>
    <x v="1"/>
    <n v="8"/>
    <d v="2023-09-26T00:00:00"/>
    <d v="2010-10-06T00:00:00"/>
    <n v="13.435616438356165"/>
    <n v="161.22739726027399"/>
    <x v="1"/>
  </r>
  <r>
    <x v="26"/>
    <x v="0"/>
    <x v="0"/>
    <n v="7"/>
    <d v="2023-09-26T00:00:00"/>
    <d v="2023-03-16T00:00:00"/>
    <n v="0.98630136986301364"/>
    <n v="11.835616438356164"/>
    <x v="0"/>
  </r>
  <r>
    <x v="12"/>
    <x v="3"/>
    <x v="3"/>
    <n v="6"/>
    <d v="2023-09-26T00:00:00"/>
    <d v="2013-01-15T00:00:00"/>
    <n v="11.156164383561643"/>
    <n v="133.87397260273971"/>
    <x v="1"/>
  </r>
  <r>
    <x v="13"/>
    <x v="2"/>
    <x v="4"/>
    <n v="10"/>
    <d v="2023-09-26T00:00:00"/>
    <d v="2007-01-10T00:00:00"/>
    <n v="17.175342465753424"/>
    <n v="206.10410958904109"/>
    <x v="1"/>
  </r>
  <r>
    <x v="28"/>
    <x v="0"/>
    <x v="0"/>
    <n v="5"/>
    <d v="2023-09-26T00:00:00"/>
    <d v="2023-04-13T00:00:00"/>
    <n v="0.90958904109589045"/>
    <n v="10.915068493150685"/>
    <x v="0"/>
  </r>
  <r>
    <x v="14"/>
    <x v="1"/>
    <x v="1"/>
    <n v="10"/>
    <d v="2023-09-26T00:00:00"/>
    <d v="2015-05-21T00:00:00"/>
    <n v="8.8109589041095884"/>
    <n v="105.73150684931505"/>
    <x v="1"/>
  </r>
  <r>
    <x v="15"/>
    <x v="1"/>
    <x v="1"/>
    <n v="7"/>
    <d v="2023-09-26T00:00:00"/>
    <d v="2023-03-04T00:00:00"/>
    <n v="1.0191780821917809"/>
    <n v="12.230136986301371"/>
    <x v="1"/>
  </r>
  <r>
    <x v="16"/>
    <x v="3"/>
    <x v="3"/>
    <n v="10"/>
    <d v="2023-09-26T00:00:00"/>
    <d v="2020-11-17T00:00:00"/>
    <n v="3.3123287671232875"/>
    <n v="39.747945205479454"/>
    <x v="1"/>
  </r>
  <r>
    <x v="17"/>
    <x v="2"/>
    <x v="4"/>
    <n v="6"/>
    <d v="2023-09-26T00:00:00"/>
    <d v="2001-10-01T00:00:00"/>
    <n v="22.454794520547946"/>
    <n v="269.45753424657534"/>
    <x v="1"/>
  </r>
  <r>
    <x v="18"/>
    <x v="0"/>
    <x v="0"/>
    <n v="7"/>
    <d v="2023-09-26T00:00:00"/>
    <d v="2022-10-07T00:00:00"/>
    <n v="1.4246575342465753"/>
    <n v="17.095890410958901"/>
    <x v="1"/>
  </r>
  <r>
    <x v="19"/>
    <x v="1"/>
    <x v="1"/>
    <n v="6"/>
    <d v="2023-09-26T00:00:00"/>
    <d v="2008-02-12T00:00:00"/>
    <n v="16.084931506849315"/>
    <n v="193.01917808219179"/>
    <x v="1"/>
  </r>
  <r>
    <x v="20"/>
    <x v="2"/>
    <x v="2"/>
    <n v="10"/>
    <d v="2023-09-26T00:00:00"/>
    <d v="2019-01-30T00:00:00"/>
    <n v="5.1123287671232873"/>
    <n v="61.347945205479448"/>
    <x v="1"/>
  </r>
  <r>
    <x v="21"/>
    <x v="3"/>
    <x v="3"/>
    <n v="8"/>
    <d v="2023-09-26T00:00:00"/>
    <d v="2023-02-08T00:00:00"/>
    <n v="1.0849315068493151"/>
    <n v="13.019178082191781"/>
    <x v="1"/>
  </r>
  <r>
    <x v="22"/>
    <x v="1"/>
    <x v="1"/>
    <n v="10"/>
    <d v="2023-09-26T00:00:00"/>
    <d v="2005-08-17T00:00:00"/>
    <n v="18.575342465753426"/>
    <n v="222.90410958904113"/>
    <x v="1"/>
  </r>
  <r>
    <x v="27"/>
    <x v="0"/>
    <x v="0"/>
    <n v="8"/>
    <d v="2023-09-26T00:00:00"/>
    <d v="2023-04-23T00:00:00"/>
    <n v="0.88219178082191785"/>
    <n v="10.586301369863014"/>
    <x v="0"/>
  </r>
  <r>
    <x v="23"/>
    <x v="1"/>
    <x v="1"/>
    <n v="8"/>
    <d v="2023-09-26T00:00:00"/>
    <d v="2021-08-12T00:00:00"/>
    <n v="2.5780821917808221"/>
    <n v="30.936986301369863"/>
    <x v="1"/>
  </r>
  <r>
    <x v="24"/>
    <x v="2"/>
    <x v="2"/>
    <n v="10"/>
    <d v="2023-09-26T00:00:00"/>
    <d v="2023-02-04T00:00:00"/>
    <n v="1.095890410958904"/>
    <n v="13.150684931506849"/>
    <x v="1"/>
  </r>
  <r>
    <x v="25"/>
    <x v="3"/>
    <x v="3"/>
    <n v="6"/>
    <d v="2023-09-26T00:00:00"/>
    <d v="2012-07-04T00:00:00"/>
    <n v="11.69041095890411"/>
    <n v="140.28493150684932"/>
    <x v="1"/>
  </r>
  <r>
    <x v="0"/>
    <x v="0"/>
    <x v="0"/>
    <n v="8"/>
    <d v="2023-09-27T00:00:00"/>
    <d v="2023-04-16T00:00:00"/>
    <n v="0.90136986301369859"/>
    <n v="10.816438356164383"/>
    <x v="0"/>
  </r>
  <r>
    <x v="1"/>
    <x v="1"/>
    <x v="1"/>
    <n v="7"/>
    <d v="2023-09-27T00:00:00"/>
    <d v="2023-02-22T00:00:00"/>
    <n v="1.0465753424657533"/>
    <n v="12.55890410958904"/>
    <x v="1"/>
  </r>
  <r>
    <x v="2"/>
    <x v="2"/>
    <x v="2"/>
    <n v="8"/>
    <d v="2023-09-27T00:00:00"/>
    <d v="2021-08-11T00:00:00"/>
    <n v="2.580821917808219"/>
    <n v="30.969863013698628"/>
    <x v="1"/>
  </r>
  <r>
    <x v="3"/>
    <x v="3"/>
    <x v="3"/>
    <n v="9"/>
    <d v="2023-09-27T00:00:00"/>
    <d v="2014-11-21T00:00:00"/>
    <n v="9.3068493150684937"/>
    <n v="111.68219178082192"/>
    <x v="1"/>
  </r>
  <r>
    <x v="4"/>
    <x v="2"/>
    <x v="4"/>
    <n v="6"/>
    <d v="2023-09-27T00:00:00"/>
    <d v="2008-10-11T00:00:00"/>
    <n v="15.421917808219177"/>
    <n v="185.06301369863013"/>
    <x v="1"/>
  </r>
  <r>
    <x v="5"/>
    <x v="0"/>
    <x v="0"/>
    <n v="8"/>
    <d v="2023-09-27T00:00:00"/>
    <d v="2023-01-30T00:00:00"/>
    <n v="1.1095890410958904"/>
    <n v="13.315068493150685"/>
    <x v="1"/>
  </r>
  <r>
    <x v="6"/>
    <x v="1"/>
    <x v="1"/>
    <n v="9"/>
    <d v="2023-09-27T00:00:00"/>
    <d v="2015-06-06T00:00:00"/>
    <n v="8.7671232876712324"/>
    <n v="105.20547945205479"/>
    <x v="1"/>
  </r>
  <r>
    <x v="7"/>
    <x v="2"/>
    <x v="2"/>
    <n v="6"/>
    <d v="2023-09-27T00:00:00"/>
    <d v="2003-06-12T00:00:00"/>
    <n v="20.758904109589039"/>
    <n v="249.10684931506847"/>
    <x v="1"/>
  </r>
  <r>
    <x v="8"/>
    <x v="3"/>
    <x v="3"/>
    <n v="8"/>
    <d v="2023-09-27T00:00:00"/>
    <d v="2020-10-28T00:00:00"/>
    <n v="3.3671232876712329"/>
    <n v="40.405479452054792"/>
    <x v="1"/>
  </r>
  <r>
    <x v="9"/>
    <x v="0"/>
    <x v="0"/>
    <n v="7"/>
    <d v="2023-09-27T00:00:00"/>
    <d v="2023-02-20T00:00:00"/>
    <n v="1.0520547945205478"/>
    <n v="12.624657534246573"/>
    <x v="1"/>
  </r>
  <r>
    <x v="10"/>
    <x v="0"/>
    <x v="0"/>
    <n v="9"/>
    <d v="2023-09-27T00:00:00"/>
    <d v="2003-07-04T00:00:00"/>
    <n v="20.698630136986303"/>
    <n v="248.38356164383563"/>
    <x v="1"/>
  </r>
  <r>
    <x v="11"/>
    <x v="1"/>
    <x v="1"/>
    <n v="9"/>
    <d v="2023-09-27T00:00:00"/>
    <d v="2010-10-06T00:00:00"/>
    <n v="13.435616438356165"/>
    <n v="161.22739726027399"/>
    <x v="1"/>
  </r>
  <r>
    <x v="26"/>
    <x v="0"/>
    <x v="0"/>
    <n v="7"/>
    <d v="2023-09-27T00:00:00"/>
    <d v="2023-03-16T00:00:00"/>
    <n v="0.98630136986301364"/>
    <n v="11.835616438356164"/>
    <x v="0"/>
  </r>
  <r>
    <x v="12"/>
    <x v="3"/>
    <x v="3"/>
    <n v="10"/>
    <d v="2023-09-27T00:00:00"/>
    <d v="2013-01-15T00:00:00"/>
    <n v="11.156164383561643"/>
    <n v="133.87397260273971"/>
    <x v="1"/>
  </r>
  <r>
    <x v="13"/>
    <x v="2"/>
    <x v="4"/>
    <n v="6"/>
    <d v="2023-09-27T00:00:00"/>
    <d v="2007-01-10T00:00:00"/>
    <n v="17.175342465753424"/>
    <n v="206.10410958904109"/>
    <x v="1"/>
  </r>
  <r>
    <x v="28"/>
    <x v="0"/>
    <x v="0"/>
    <n v="8"/>
    <d v="2023-09-27T00:00:00"/>
    <d v="2023-04-13T00:00:00"/>
    <n v="0.90958904109589045"/>
    <n v="10.915068493150685"/>
    <x v="0"/>
  </r>
  <r>
    <x v="14"/>
    <x v="1"/>
    <x v="1"/>
    <n v="7"/>
    <d v="2023-09-27T00:00:00"/>
    <d v="2015-05-21T00:00:00"/>
    <n v="8.8109589041095884"/>
    <n v="105.73150684931505"/>
    <x v="1"/>
  </r>
  <r>
    <x v="15"/>
    <x v="1"/>
    <x v="1"/>
    <n v="10"/>
    <d v="2023-09-27T00:00:00"/>
    <d v="2023-03-04T00:00:00"/>
    <n v="1.0191780821917809"/>
    <n v="12.230136986301371"/>
    <x v="1"/>
  </r>
  <r>
    <x v="16"/>
    <x v="3"/>
    <x v="3"/>
    <n v="10"/>
    <d v="2023-09-27T00:00:00"/>
    <d v="2020-11-17T00:00:00"/>
    <n v="3.3123287671232875"/>
    <n v="39.747945205479454"/>
    <x v="1"/>
  </r>
  <r>
    <x v="17"/>
    <x v="2"/>
    <x v="4"/>
    <n v="10"/>
    <d v="2023-09-27T00:00:00"/>
    <d v="2001-10-01T00:00:00"/>
    <n v="22.454794520547946"/>
    <n v="269.45753424657534"/>
    <x v="1"/>
  </r>
  <r>
    <x v="18"/>
    <x v="0"/>
    <x v="0"/>
    <n v="10"/>
    <d v="2023-09-27T00:00:00"/>
    <d v="2022-10-07T00:00:00"/>
    <n v="1.4246575342465753"/>
    <n v="17.095890410958901"/>
    <x v="1"/>
  </r>
  <r>
    <x v="19"/>
    <x v="1"/>
    <x v="1"/>
    <n v="7"/>
    <d v="2023-09-27T00:00:00"/>
    <d v="2008-02-12T00:00:00"/>
    <n v="16.084931506849315"/>
    <n v="193.01917808219179"/>
    <x v="1"/>
  </r>
  <r>
    <x v="20"/>
    <x v="2"/>
    <x v="2"/>
    <n v="8"/>
    <d v="2023-09-27T00:00:00"/>
    <d v="2019-01-30T00:00:00"/>
    <n v="5.1123287671232873"/>
    <n v="61.347945205479448"/>
    <x v="1"/>
  </r>
  <r>
    <x v="21"/>
    <x v="3"/>
    <x v="3"/>
    <n v="7"/>
    <d v="2023-09-27T00:00:00"/>
    <d v="2023-02-08T00:00:00"/>
    <n v="1.0849315068493151"/>
    <n v="13.019178082191781"/>
    <x v="1"/>
  </r>
  <r>
    <x v="22"/>
    <x v="1"/>
    <x v="1"/>
    <n v="7"/>
    <d v="2023-09-27T00:00:00"/>
    <d v="2005-08-17T00:00:00"/>
    <n v="18.575342465753426"/>
    <n v="222.90410958904113"/>
    <x v="1"/>
  </r>
  <r>
    <x v="27"/>
    <x v="0"/>
    <x v="0"/>
    <n v="8"/>
    <d v="2023-09-27T00:00:00"/>
    <d v="2023-04-23T00:00:00"/>
    <n v="0.88219178082191785"/>
    <n v="10.586301369863014"/>
    <x v="0"/>
  </r>
  <r>
    <x v="23"/>
    <x v="1"/>
    <x v="1"/>
    <n v="6"/>
    <d v="2023-09-27T00:00:00"/>
    <d v="2021-08-12T00:00:00"/>
    <n v="2.5780821917808221"/>
    <n v="30.936986301369863"/>
    <x v="1"/>
  </r>
  <r>
    <x v="24"/>
    <x v="2"/>
    <x v="2"/>
    <n v="6"/>
    <d v="2023-09-27T00:00:00"/>
    <d v="2023-02-04T00:00:00"/>
    <n v="1.095890410958904"/>
    <n v="13.150684931506849"/>
    <x v="1"/>
  </r>
  <r>
    <x v="25"/>
    <x v="3"/>
    <x v="3"/>
    <n v="10"/>
    <d v="2023-09-27T00:00:00"/>
    <d v="2012-07-04T00:00:00"/>
    <n v="11.69041095890411"/>
    <n v="140.28493150684932"/>
    <x v="1"/>
  </r>
  <r>
    <x v="0"/>
    <x v="0"/>
    <x v="0"/>
    <n v="9"/>
    <d v="2023-09-28T00:00:00"/>
    <d v="2023-04-16T00:00:00"/>
    <n v="0.90136986301369859"/>
    <n v="10.816438356164383"/>
    <x v="0"/>
  </r>
  <r>
    <x v="1"/>
    <x v="1"/>
    <x v="1"/>
    <n v="9"/>
    <d v="2023-09-28T00:00:00"/>
    <d v="2023-02-22T00:00:00"/>
    <n v="1.0465753424657533"/>
    <n v="12.55890410958904"/>
    <x v="1"/>
  </r>
  <r>
    <x v="2"/>
    <x v="2"/>
    <x v="2"/>
    <n v="9"/>
    <d v="2023-09-28T00:00:00"/>
    <d v="2021-08-11T00:00:00"/>
    <n v="2.580821917808219"/>
    <n v="30.969863013698628"/>
    <x v="1"/>
  </r>
  <r>
    <x v="3"/>
    <x v="3"/>
    <x v="3"/>
    <n v="9"/>
    <d v="2023-09-28T00:00:00"/>
    <d v="2014-11-21T00:00:00"/>
    <n v="9.3068493150684937"/>
    <n v="111.68219178082192"/>
    <x v="1"/>
  </r>
  <r>
    <x v="4"/>
    <x v="2"/>
    <x v="4"/>
    <n v="8"/>
    <d v="2023-09-28T00:00:00"/>
    <d v="2008-10-11T00:00:00"/>
    <n v="15.421917808219177"/>
    <n v="185.06301369863013"/>
    <x v="1"/>
  </r>
  <r>
    <x v="5"/>
    <x v="0"/>
    <x v="0"/>
    <n v="10"/>
    <d v="2023-09-28T00:00:00"/>
    <d v="2023-01-30T00:00:00"/>
    <n v="1.1095890410958904"/>
    <n v="13.315068493150685"/>
    <x v="1"/>
  </r>
  <r>
    <x v="6"/>
    <x v="1"/>
    <x v="1"/>
    <n v="9"/>
    <d v="2023-09-28T00:00:00"/>
    <d v="2015-06-06T00:00:00"/>
    <n v="8.7671232876712324"/>
    <n v="105.20547945205479"/>
    <x v="1"/>
  </r>
  <r>
    <x v="7"/>
    <x v="2"/>
    <x v="2"/>
    <n v="9"/>
    <d v="2023-09-28T00:00:00"/>
    <d v="2003-06-12T00:00:00"/>
    <n v="20.758904109589039"/>
    <n v="249.10684931506847"/>
    <x v="1"/>
  </r>
  <r>
    <x v="8"/>
    <x v="3"/>
    <x v="3"/>
    <n v="10"/>
    <d v="2023-09-28T00:00:00"/>
    <d v="2020-10-28T00:00:00"/>
    <n v="3.3671232876712329"/>
    <n v="40.405479452054792"/>
    <x v="1"/>
  </r>
  <r>
    <x v="9"/>
    <x v="0"/>
    <x v="0"/>
    <n v="7"/>
    <d v="2023-09-28T00:00:00"/>
    <d v="2023-02-20T00:00:00"/>
    <n v="1.0520547945205478"/>
    <n v="12.624657534246573"/>
    <x v="1"/>
  </r>
  <r>
    <x v="10"/>
    <x v="0"/>
    <x v="0"/>
    <n v="8"/>
    <d v="2023-09-28T00:00:00"/>
    <d v="2003-07-04T00:00:00"/>
    <n v="20.698630136986303"/>
    <n v="248.38356164383563"/>
    <x v="1"/>
  </r>
  <r>
    <x v="11"/>
    <x v="1"/>
    <x v="1"/>
    <n v="8"/>
    <d v="2023-09-28T00:00:00"/>
    <d v="2010-10-06T00:00:00"/>
    <n v="13.435616438356165"/>
    <n v="161.22739726027399"/>
    <x v="1"/>
  </r>
  <r>
    <x v="26"/>
    <x v="0"/>
    <x v="0"/>
    <n v="8"/>
    <d v="2023-09-28T00:00:00"/>
    <d v="2023-03-16T00:00:00"/>
    <n v="0.98630136986301364"/>
    <n v="11.835616438356164"/>
    <x v="0"/>
  </r>
  <r>
    <x v="12"/>
    <x v="3"/>
    <x v="3"/>
    <n v="8"/>
    <d v="2023-09-28T00:00:00"/>
    <d v="2013-01-15T00:00:00"/>
    <n v="11.156164383561643"/>
    <n v="133.87397260273971"/>
    <x v="1"/>
  </r>
  <r>
    <x v="13"/>
    <x v="2"/>
    <x v="4"/>
    <n v="8"/>
    <d v="2023-09-28T00:00:00"/>
    <d v="2007-01-10T00:00:00"/>
    <n v="17.175342465753424"/>
    <n v="206.10410958904109"/>
    <x v="1"/>
  </r>
  <r>
    <x v="28"/>
    <x v="0"/>
    <x v="0"/>
    <n v="8"/>
    <d v="2023-09-28T00:00:00"/>
    <d v="2023-04-13T00:00:00"/>
    <n v="0.90958904109589045"/>
    <n v="10.915068493150685"/>
    <x v="0"/>
  </r>
  <r>
    <x v="14"/>
    <x v="1"/>
    <x v="1"/>
    <n v="9"/>
    <d v="2023-09-28T00:00:00"/>
    <d v="2015-05-21T00:00:00"/>
    <n v="8.8109589041095884"/>
    <n v="105.73150684931505"/>
    <x v="1"/>
  </r>
  <r>
    <x v="15"/>
    <x v="1"/>
    <x v="1"/>
    <n v="8"/>
    <d v="2023-09-28T00:00:00"/>
    <d v="2023-03-04T00:00:00"/>
    <n v="1.0191780821917809"/>
    <n v="12.230136986301371"/>
    <x v="1"/>
  </r>
  <r>
    <x v="16"/>
    <x v="3"/>
    <x v="3"/>
    <n v="10"/>
    <d v="2023-09-28T00:00:00"/>
    <d v="2020-11-17T00:00:00"/>
    <n v="3.3123287671232875"/>
    <n v="39.747945205479454"/>
    <x v="1"/>
  </r>
  <r>
    <x v="17"/>
    <x v="2"/>
    <x v="4"/>
    <n v="9"/>
    <d v="2023-09-28T00:00:00"/>
    <d v="2001-10-01T00:00:00"/>
    <n v="22.454794520547946"/>
    <n v="269.45753424657534"/>
    <x v="1"/>
  </r>
  <r>
    <x v="18"/>
    <x v="0"/>
    <x v="0"/>
    <n v="8"/>
    <d v="2023-09-28T00:00:00"/>
    <d v="2022-10-07T00:00:00"/>
    <n v="1.4246575342465753"/>
    <n v="17.095890410958901"/>
    <x v="1"/>
  </r>
  <r>
    <x v="19"/>
    <x v="1"/>
    <x v="1"/>
    <n v="9"/>
    <d v="2023-09-28T00:00:00"/>
    <d v="2008-02-12T00:00:00"/>
    <n v="16.084931506849315"/>
    <n v="193.01917808219179"/>
    <x v="1"/>
  </r>
  <r>
    <x v="20"/>
    <x v="2"/>
    <x v="2"/>
    <n v="9"/>
    <d v="2023-09-28T00:00:00"/>
    <d v="2019-01-30T00:00:00"/>
    <n v="5.1123287671232873"/>
    <n v="61.347945205479448"/>
    <x v="1"/>
  </r>
  <r>
    <x v="21"/>
    <x v="3"/>
    <x v="3"/>
    <n v="9"/>
    <d v="2023-09-28T00:00:00"/>
    <d v="2023-02-08T00:00:00"/>
    <n v="1.0849315068493151"/>
    <n v="13.019178082191781"/>
    <x v="1"/>
  </r>
  <r>
    <x v="22"/>
    <x v="1"/>
    <x v="1"/>
    <n v="8"/>
    <d v="2023-09-28T00:00:00"/>
    <d v="2005-08-17T00:00:00"/>
    <n v="18.575342465753426"/>
    <n v="222.90410958904113"/>
    <x v="1"/>
  </r>
  <r>
    <x v="27"/>
    <x v="0"/>
    <x v="0"/>
    <n v="7"/>
    <d v="2023-09-28T00:00:00"/>
    <d v="2023-04-23T00:00:00"/>
    <n v="0.88219178082191785"/>
    <n v="10.586301369863014"/>
    <x v="0"/>
  </r>
  <r>
    <x v="23"/>
    <x v="1"/>
    <x v="1"/>
    <n v="10"/>
    <d v="2023-09-28T00:00:00"/>
    <d v="2021-08-12T00:00:00"/>
    <n v="2.5780821917808221"/>
    <n v="30.936986301369863"/>
    <x v="1"/>
  </r>
  <r>
    <x v="24"/>
    <x v="2"/>
    <x v="2"/>
    <n v="8"/>
    <d v="2023-09-28T00:00:00"/>
    <d v="2023-02-04T00:00:00"/>
    <n v="1.095890410958904"/>
    <n v="13.150684931506849"/>
    <x v="1"/>
  </r>
  <r>
    <x v="25"/>
    <x v="3"/>
    <x v="3"/>
    <n v="9"/>
    <d v="2023-09-28T00:00:00"/>
    <d v="2012-07-04T00:00:00"/>
    <n v="11.69041095890411"/>
    <n v="140.28493150684932"/>
    <x v="1"/>
  </r>
  <r>
    <x v="0"/>
    <x v="0"/>
    <x v="0"/>
    <n v="10"/>
    <d v="2023-09-29T00:00:00"/>
    <d v="2023-04-16T00:00:00"/>
    <n v="0.90136986301369859"/>
    <n v="10.816438356164383"/>
    <x v="0"/>
  </r>
  <r>
    <x v="1"/>
    <x v="1"/>
    <x v="1"/>
    <n v="9"/>
    <d v="2023-09-29T00:00:00"/>
    <d v="2023-02-22T00:00:00"/>
    <n v="1.0465753424657533"/>
    <n v="12.55890410958904"/>
    <x v="1"/>
  </r>
  <r>
    <x v="2"/>
    <x v="2"/>
    <x v="2"/>
    <n v="8"/>
    <d v="2023-09-29T00:00:00"/>
    <d v="2021-08-11T00:00:00"/>
    <n v="2.580821917808219"/>
    <n v="30.969863013698628"/>
    <x v="1"/>
  </r>
  <r>
    <x v="3"/>
    <x v="3"/>
    <x v="3"/>
    <n v="8"/>
    <d v="2023-09-29T00:00:00"/>
    <d v="2014-11-21T00:00:00"/>
    <n v="9.3068493150684937"/>
    <n v="111.68219178082192"/>
    <x v="1"/>
  </r>
  <r>
    <x v="4"/>
    <x v="2"/>
    <x v="4"/>
    <n v="10"/>
    <d v="2023-09-29T00:00:00"/>
    <d v="2008-10-11T00:00:00"/>
    <n v="15.421917808219177"/>
    <n v="185.06301369863013"/>
    <x v="1"/>
  </r>
  <r>
    <x v="5"/>
    <x v="0"/>
    <x v="0"/>
    <n v="10"/>
    <d v="2023-09-29T00:00:00"/>
    <d v="2023-01-30T00:00:00"/>
    <n v="1.1095890410958904"/>
    <n v="13.315068493150685"/>
    <x v="1"/>
  </r>
  <r>
    <x v="6"/>
    <x v="1"/>
    <x v="1"/>
    <n v="8"/>
    <d v="2023-09-29T00:00:00"/>
    <d v="2015-06-06T00:00:00"/>
    <n v="8.7671232876712324"/>
    <n v="105.20547945205479"/>
    <x v="1"/>
  </r>
  <r>
    <x v="7"/>
    <x v="2"/>
    <x v="2"/>
    <n v="8"/>
    <d v="2023-09-29T00:00:00"/>
    <d v="2003-06-12T00:00:00"/>
    <n v="20.758904109589039"/>
    <n v="249.10684931506847"/>
    <x v="1"/>
  </r>
  <r>
    <x v="8"/>
    <x v="3"/>
    <x v="3"/>
    <n v="10"/>
    <d v="2023-09-29T00:00:00"/>
    <d v="2020-10-28T00:00:00"/>
    <n v="3.3671232876712329"/>
    <n v="40.405479452054792"/>
    <x v="1"/>
  </r>
  <r>
    <x v="9"/>
    <x v="0"/>
    <x v="0"/>
    <n v="4"/>
    <d v="2023-09-29T00:00:00"/>
    <d v="2023-02-20T00:00:00"/>
    <n v="1.0520547945205478"/>
    <n v="12.624657534246573"/>
    <x v="1"/>
  </r>
  <r>
    <x v="10"/>
    <x v="0"/>
    <x v="0"/>
    <n v="8"/>
    <d v="2023-09-29T00:00:00"/>
    <d v="2003-07-04T00:00:00"/>
    <n v="20.698630136986303"/>
    <n v="248.38356164383563"/>
    <x v="1"/>
  </r>
  <r>
    <x v="11"/>
    <x v="1"/>
    <x v="1"/>
    <n v="10"/>
    <d v="2023-09-29T00:00:00"/>
    <d v="2010-10-06T00:00:00"/>
    <n v="13.435616438356165"/>
    <n v="161.22739726027399"/>
    <x v="1"/>
  </r>
  <r>
    <x v="26"/>
    <x v="0"/>
    <x v="0"/>
    <n v="8"/>
    <d v="2023-09-29T00:00:00"/>
    <d v="2023-03-16T00:00:00"/>
    <n v="0.98630136986301364"/>
    <n v="11.835616438356164"/>
    <x v="0"/>
  </r>
  <r>
    <x v="12"/>
    <x v="3"/>
    <x v="3"/>
    <n v="8"/>
    <d v="2023-09-29T00:00:00"/>
    <d v="2013-01-15T00:00:00"/>
    <n v="11.156164383561643"/>
    <n v="133.87397260273971"/>
    <x v="1"/>
  </r>
  <r>
    <x v="13"/>
    <x v="2"/>
    <x v="4"/>
    <n v="8"/>
    <d v="2023-09-29T00:00:00"/>
    <d v="2007-01-10T00:00:00"/>
    <n v="17.175342465753424"/>
    <n v="206.10410958904109"/>
    <x v="1"/>
  </r>
  <r>
    <x v="28"/>
    <x v="0"/>
    <x v="0"/>
    <n v="2"/>
    <d v="2023-09-29T00:00:00"/>
    <d v="2023-04-13T00:00:00"/>
    <n v="0.90958904109589045"/>
    <n v="10.915068493150685"/>
    <x v="0"/>
  </r>
  <r>
    <x v="14"/>
    <x v="1"/>
    <x v="1"/>
    <n v="9"/>
    <d v="2023-09-29T00:00:00"/>
    <d v="2015-05-21T00:00:00"/>
    <n v="8.8109589041095884"/>
    <n v="105.73150684931505"/>
    <x v="1"/>
  </r>
  <r>
    <x v="15"/>
    <x v="1"/>
    <x v="1"/>
    <n v="9"/>
    <d v="2023-09-29T00:00:00"/>
    <d v="2023-03-04T00:00:00"/>
    <n v="1.0191780821917809"/>
    <n v="12.230136986301371"/>
    <x v="1"/>
  </r>
  <r>
    <x v="16"/>
    <x v="3"/>
    <x v="3"/>
    <n v="8"/>
    <d v="2023-09-29T00:00:00"/>
    <d v="2020-11-17T00:00:00"/>
    <n v="3.3123287671232875"/>
    <n v="39.747945205479454"/>
    <x v="1"/>
  </r>
  <r>
    <x v="17"/>
    <x v="2"/>
    <x v="4"/>
    <n v="10"/>
    <d v="2023-09-29T00:00:00"/>
    <d v="2001-10-01T00:00:00"/>
    <n v="22.454794520547946"/>
    <n v="269.45753424657534"/>
    <x v="1"/>
  </r>
  <r>
    <x v="18"/>
    <x v="0"/>
    <x v="0"/>
    <n v="8"/>
    <d v="2023-09-29T00:00:00"/>
    <d v="2022-10-07T00:00:00"/>
    <n v="1.4246575342465753"/>
    <n v="17.095890410958901"/>
    <x v="1"/>
  </r>
  <r>
    <x v="19"/>
    <x v="1"/>
    <x v="1"/>
    <n v="9"/>
    <d v="2023-09-29T00:00:00"/>
    <d v="2008-02-12T00:00:00"/>
    <n v="16.084931506849315"/>
    <n v="193.01917808219179"/>
    <x v="1"/>
  </r>
  <r>
    <x v="20"/>
    <x v="2"/>
    <x v="2"/>
    <n v="9"/>
    <d v="2023-09-29T00:00:00"/>
    <d v="2019-01-30T00:00:00"/>
    <n v="5.1123287671232873"/>
    <n v="61.347945205479448"/>
    <x v="1"/>
  </r>
  <r>
    <x v="21"/>
    <x v="3"/>
    <x v="3"/>
    <n v="9"/>
    <d v="2023-09-29T00:00:00"/>
    <d v="2023-02-08T00:00:00"/>
    <n v="1.0849315068493151"/>
    <n v="13.019178082191781"/>
    <x v="1"/>
  </r>
  <r>
    <x v="22"/>
    <x v="1"/>
    <x v="1"/>
    <n v="8"/>
    <d v="2023-09-29T00:00:00"/>
    <d v="2005-08-17T00:00:00"/>
    <n v="18.575342465753426"/>
    <n v="222.90410958904113"/>
    <x v="1"/>
  </r>
  <r>
    <x v="27"/>
    <x v="0"/>
    <x v="0"/>
    <n v="9"/>
    <d v="2023-09-29T00:00:00"/>
    <d v="2023-04-23T00:00:00"/>
    <n v="0.88219178082191785"/>
    <n v="10.586301369863014"/>
    <x v="0"/>
  </r>
  <r>
    <x v="23"/>
    <x v="1"/>
    <x v="1"/>
    <n v="8"/>
    <d v="2023-09-29T00:00:00"/>
    <d v="2021-08-12T00:00:00"/>
    <n v="2.5780821917808221"/>
    <n v="30.936986301369863"/>
    <x v="1"/>
  </r>
  <r>
    <x v="24"/>
    <x v="2"/>
    <x v="2"/>
    <n v="8"/>
    <d v="2023-09-29T00:00:00"/>
    <d v="2023-02-04T00:00:00"/>
    <n v="1.095890410958904"/>
    <n v="13.150684931506849"/>
    <x v="1"/>
  </r>
  <r>
    <x v="25"/>
    <x v="3"/>
    <x v="3"/>
    <n v="10"/>
    <d v="2023-09-29T00:00:00"/>
    <d v="2012-07-04T00:00:00"/>
    <n v="11.69041095890411"/>
    <n v="140.28493150684932"/>
    <x v="1"/>
  </r>
  <r>
    <x v="0"/>
    <x v="0"/>
    <x v="0"/>
    <n v="8"/>
    <d v="2023-09-30T00:00:00"/>
    <d v="2023-04-16T00:00:00"/>
    <n v="0.90136986301369859"/>
    <n v="10.816438356164383"/>
    <x v="0"/>
  </r>
  <r>
    <x v="1"/>
    <x v="1"/>
    <x v="1"/>
    <n v="10"/>
    <d v="2023-09-30T00:00:00"/>
    <d v="2023-02-22T00:00:00"/>
    <n v="1.0465753424657533"/>
    <n v="12.55890410958904"/>
    <x v="1"/>
  </r>
  <r>
    <x v="2"/>
    <x v="2"/>
    <x v="2"/>
    <n v="9"/>
    <d v="2023-09-30T00:00:00"/>
    <d v="2021-08-11T00:00:00"/>
    <n v="2.580821917808219"/>
    <n v="30.969863013698628"/>
    <x v="1"/>
  </r>
  <r>
    <x v="3"/>
    <x v="3"/>
    <x v="3"/>
    <n v="10"/>
    <d v="2023-09-30T00:00:00"/>
    <d v="2014-11-21T00:00:00"/>
    <n v="9.3068493150684937"/>
    <n v="111.68219178082192"/>
    <x v="1"/>
  </r>
  <r>
    <x v="4"/>
    <x v="2"/>
    <x v="4"/>
    <n v="9"/>
    <d v="2023-09-30T00:00:00"/>
    <d v="2008-10-11T00:00:00"/>
    <n v="15.421917808219177"/>
    <n v="185.06301369863013"/>
    <x v="1"/>
  </r>
  <r>
    <x v="5"/>
    <x v="0"/>
    <x v="0"/>
    <n v="10"/>
    <d v="2023-09-30T00:00:00"/>
    <d v="2023-01-30T00:00:00"/>
    <n v="1.1095890410958904"/>
    <n v="13.315068493150685"/>
    <x v="1"/>
  </r>
  <r>
    <x v="6"/>
    <x v="1"/>
    <x v="1"/>
    <n v="9"/>
    <d v="2023-09-30T00:00:00"/>
    <d v="2015-06-06T00:00:00"/>
    <n v="8.7671232876712324"/>
    <n v="105.20547945205479"/>
    <x v="1"/>
  </r>
  <r>
    <x v="7"/>
    <x v="2"/>
    <x v="2"/>
    <n v="8"/>
    <d v="2023-09-30T00:00:00"/>
    <d v="2003-06-12T00:00:00"/>
    <n v="20.758904109589039"/>
    <n v="249.10684931506847"/>
    <x v="1"/>
  </r>
  <r>
    <x v="8"/>
    <x v="3"/>
    <x v="3"/>
    <n v="10"/>
    <d v="2023-09-30T00:00:00"/>
    <d v="2020-10-28T00:00:00"/>
    <n v="3.3671232876712329"/>
    <n v="40.405479452054792"/>
    <x v="1"/>
  </r>
  <r>
    <x v="9"/>
    <x v="0"/>
    <x v="0"/>
    <n v="6"/>
    <d v="2023-09-30T00:00:00"/>
    <d v="2023-02-20T00:00:00"/>
    <n v="1.0520547945205478"/>
    <n v="12.624657534246573"/>
    <x v="1"/>
  </r>
  <r>
    <x v="10"/>
    <x v="0"/>
    <x v="0"/>
    <n v="8"/>
    <d v="2023-09-30T00:00:00"/>
    <d v="2003-07-04T00:00:00"/>
    <n v="20.698630136986303"/>
    <n v="248.38356164383563"/>
    <x v="1"/>
  </r>
  <r>
    <x v="11"/>
    <x v="1"/>
    <x v="1"/>
    <n v="9"/>
    <d v="2023-09-30T00:00:00"/>
    <d v="2010-10-06T00:00:00"/>
    <n v="13.435616438356165"/>
    <n v="161.22739726027399"/>
    <x v="1"/>
  </r>
  <r>
    <x v="26"/>
    <x v="0"/>
    <x v="0"/>
    <n v="6"/>
    <d v="2023-09-30T00:00:00"/>
    <d v="2023-03-16T00:00:00"/>
    <n v="0.98630136986301364"/>
    <n v="11.835616438356164"/>
    <x v="0"/>
  </r>
  <r>
    <x v="12"/>
    <x v="3"/>
    <x v="3"/>
    <n v="9"/>
    <d v="2023-09-30T00:00:00"/>
    <d v="2013-01-15T00:00:00"/>
    <n v="11.156164383561643"/>
    <n v="133.87397260273971"/>
    <x v="1"/>
  </r>
  <r>
    <x v="13"/>
    <x v="2"/>
    <x v="4"/>
    <n v="8"/>
    <d v="2023-09-30T00:00:00"/>
    <d v="2007-01-10T00:00:00"/>
    <n v="17.175342465753424"/>
    <n v="206.10410958904109"/>
    <x v="1"/>
  </r>
  <r>
    <x v="28"/>
    <x v="0"/>
    <x v="0"/>
    <n v="7"/>
    <d v="2023-09-30T00:00:00"/>
    <d v="2023-04-13T00:00:00"/>
    <n v="0.90958904109589045"/>
    <n v="10.915068493150685"/>
    <x v="0"/>
  </r>
  <r>
    <x v="14"/>
    <x v="1"/>
    <x v="1"/>
    <n v="10"/>
    <d v="2023-09-30T00:00:00"/>
    <d v="2015-05-21T00:00:00"/>
    <n v="8.8109589041095884"/>
    <n v="105.73150684931505"/>
    <x v="1"/>
  </r>
  <r>
    <x v="15"/>
    <x v="1"/>
    <x v="1"/>
    <n v="8"/>
    <d v="2023-09-30T00:00:00"/>
    <d v="2023-03-04T00:00:00"/>
    <n v="1.0191780821917809"/>
    <n v="12.230136986301371"/>
    <x v="1"/>
  </r>
  <r>
    <x v="16"/>
    <x v="3"/>
    <x v="3"/>
    <n v="9"/>
    <d v="2023-09-30T00:00:00"/>
    <d v="2020-11-17T00:00:00"/>
    <n v="3.3123287671232875"/>
    <n v="39.747945205479454"/>
    <x v="1"/>
  </r>
  <r>
    <x v="17"/>
    <x v="2"/>
    <x v="4"/>
    <n v="9"/>
    <d v="2023-09-30T00:00:00"/>
    <d v="2001-10-01T00:00:00"/>
    <n v="22.454794520547946"/>
    <n v="269.45753424657534"/>
    <x v="1"/>
  </r>
  <r>
    <x v="18"/>
    <x v="0"/>
    <x v="0"/>
    <n v="9"/>
    <d v="2023-09-30T00:00:00"/>
    <d v="2022-10-07T00:00:00"/>
    <n v="1.4246575342465753"/>
    <n v="17.095890410958901"/>
    <x v="1"/>
  </r>
  <r>
    <x v="19"/>
    <x v="1"/>
    <x v="1"/>
    <n v="10"/>
    <d v="2023-09-30T00:00:00"/>
    <d v="2008-02-12T00:00:00"/>
    <n v="16.084931506849315"/>
    <n v="193.01917808219179"/>
    <x v="1"/>
  </r>
  <r>
    <x v="20"/>
    <x v="2"/>
    <x v="2"/>
    <n v="8"/>
    <d v="2023-09-30T00:00:00"/>
    <d v="2019-01-30T00:00:00"/>
    <n v="5.1123287671232873"/>
    <n v="61.347945205479448"/>
    <x v="1"/>
  </r>
  <r>
    <x v="21"/>
    <x v="3"/>
    <x v="3"/>
    <n v="8"/>
    <d v="2023-09-30T00:00:00"/>
    <d v="2023-02-08T00:00:00"/>
    <n v="1.0849315068493151"/>
    <n v="13.019178082191781"/>
    <x v="1"/>
  </r>
  <r>
    <x v="22"/>
    <x v="1"/>
    <x v="1"/>
    <n v="10"/>
    <d v="2023-09-30T00:00:00"/>
    <d v="2005-08-17T00:00:00"/>
    <n v="18.575342465753426"/>
    <n v="222.90410958904113"/>
    <x v="1"/>
  </r>
  <r>
    <x v="27"/>
    <x v="0"/>
    <x v="0"/>
    <n v="8"/>
    <d v="2023-09-30T00:00:00"/>
    <d v="2023-04-23T00:00:00"/>
    <n v="0.88219178082191785"/>
    <n v="10.586301369863014"/>
    <x v="0"/>
  </r>
  <r>
    <x v="23"/>
    <x v="1"/>
    <x v="1"/>
    <n v="9"/>
    <d v="2023-09-30T00:00:00"/>
    <d v="2021-08-12T00:00:00"/>
    <n v="2.5780821917808221"/>
    <n v="30.936986301369863"/>
    <x v="1"/>
  </r>
  <r>
    <x v="24"/>
    <x v="2"/>
    <x v="2"/>
    <n v="9"/>
    <d v="2023-09-30T00:00:00"/>
    <d v="2023-02-04T00:00:00"/>
    <n v="1.095890410958904"/>
    <n v="13.150684931506849"/>
    <x v="1"/>
  </r>
  <r>
    <x v="25"/>
    <x v="3"/>
    <x v="3"/>
    <n v="8"/>
    <d v="2023-09-30T00:00:00"/>
    <d v="2012-07-04T00:00:00"/>
    <n v="11.69041095890411"/>
    <n v="140.28493150684932"/>
    <x v="1"/>
  </r>
  <r>
    <x v="0"/>
    <x v="0"/>
    <x v="0"/>
    <n v="9"/>
    <d v="2023-10-01T00:00:00"/>
    <d v="2023-04-16T00:00:00"/>
    <n v="0.90136986301369859"/>
    <n v="10.816438356164383"/>
    <x v="0"/>
  </r>
  <r>
    <x v="1"/>
    <x v="1"/>
    <x v="1"/>
    <n v="8"/>
    <d v="2023-10-01T00:00:00"/>
    <d v="2023-02-22T00:00:00"/>
    <n v="1.0465753424657533"/>
    <n v="12.55890410958904"/>
    <x v="1"/>
  </r>
  <r>
    <x v="2"/>
    <x v="2"/>
    <x v="2"/>
    <n v="9"/>
    <d v="2023-10-01T00:00:00"/>
    <d v="2021-08-11T00:00:00"/>
    <n v="2.580821917808219"/>
    <n v="30.969863013698628"/>
    <x v="1"/>
  </r>
  <r>
    <x v="3"/>
    <x v="3"/>
    <x v="3"/>
    <n v="8"/>
    <d v="2023-10-01T00:00:00"/>
    <d v="2014-11-21T00:00:00"/>
    <n v="9.3068493150684937"/>
    <n v="111.68219178082192"/>
    <x v="1"/>
  </r>
  <r>
    <x v="4"/>
    <x v="2"/>
    <x v="4"/>
    <n v="10"/>
    <d v="2023-10-01T00:00:00"/>
    <d v="2008-10-11T00:00:00"/>
    <n v="15.421917808219177"/>
    <n v="185.06301369863013"/>
    <x v="1"/>
  </r>
  <r>
    <x v="5"/>
    <x v="0"/>
    <x v="0"/>
    <n v="10"/>
    <d v="2023-10-01T00:00:00"/>
    <d v="2023-01-30T00:00:00"/>
    <n v="1.1095890410958904"/>
    <n v="13.315068493150685"/>
    <x v="1"/>
  </r>
  <r>
    <x v="6"/>
    <x v="1"/>
    <x v="1"/>
    <n v="10"/>
    <d v="2023-10-01T00:00:00"/>
    <d v="2015-06-06T00:00:00"/>
    <n v="8.7671232876712324"/>
    <n v="105.20547945205479"/>
    <x v="1"/>
  </r>
  <r>
    <x v="7"/>
    <x v="2"/>
    <x v="2"/>
    <n v="8"/>
    <d v="2023-10-01T00:00:00"/>
    <d v="2003-06-12T00:00:00"/>
    <n v="20.758904109589039"/>
    <n v="249.10684931506847"/>
    <x v="1"/>
  </r>
  <r>
    <x v="8"/>
    <x v="3"/>
    <x v="3"/>
    <n v="10"/>
    <d v="2023-10-01T00:00:00"/>
    <d v="2020-10-28T00:00:00"/>
    <n v="3.3671232876712329"/>
    <n v="40.405479452054792"/>
    <x v="1"/>
  </r>
  <r>
    <x v="9"/>
    <x v="0"/>
    <x v="0"/>
    <n v="0"/>
    <d v="2023-10-01T00:00:00"/>
    <d v="2023-02-20T00:00:00"/>
    <n v="1.0520547945205478"/>
    <n v="12.624657534246573"/>
    <x v="1"/>
  </r>
  <r>
    <x v="10"/>
    <x v="0"/>
    <x v="0"/>
    <n v="9"/>
    <d v="2023-10-01T00:00:00"/>
    <d v="2003-07-04T00:00:00"/>
    <n v="20.698630136986303"/>
    <n v="248.38356164383563"/>
    <x v="1"/>
  </r>
  <r>
    <x v="11"/>
    <x v="1"/>
    <x v="1"/>
    <n v="8"/>
    <d v="2023-10-01T00:00:00"/>
    <d v="2010-10-06T00:00:00"/>
    <n v="13.435616438356165"/>
    <n v="161.22739726027399"/>
    <x v="1"/>
  </r>
  <r>
    <x v="26"/>
    <x v="0"/>
    <x v="0"/>
    <n v="0"/>
    <d v="2023-10-01T00:00:00"/>
    <d v="2023-03-16T00:00:00"/>
    <n v="0.98630136986301364"/>
    <n v="11.835616438356164"/>
    <x v="0"/>
  </r>
  <r>
    <x v="12"/>
    <x v="3"/>
    <x v="3"/>
    <n v="10"/>
    <d v="2023-10-01T00:00:00"/>
    <d v="2013-01-15T00:00:00"/>
    <n v="11.156164383561643"/>
    <n v="133.87397260273971"/>
    <x v="1"/>
  </r>
  <r>
    <x v="13"/>
    <x v="2"/>
    <x v="4"/>
    <n v="10"/>
    <d v="2023-10-01T00:00:00"/>
    <d v="2007-01-10T00:00:00"/>
    <n v="17.175342465753424"/>
    <n v="206.10410958904109"/>
    <x v="1"/>
  </r>
  <r>
    <x v="28"/>
    <x v="0"/>
    <x v="0"/>
    <n v="8"/>
    <d v="2023-10-01T00:00:00"/>
    <d v="2023-04-13T00:00:00"/>
    <n v="0.90958904109589045"/>
    <n v="10.915068493150685"/>
    <x v="0"/>
  </r>
  <r>
    <x v="14"/>
    <x v="1"/>
    <x v="1"/>
    <n v="9"/>
    <d v="2023-10-01T00:00:00"/>
    <d v="2015-05-21T00:00:00"/>
    <n v="8.8109589041095884"/>
    <n v="105.73150684931505"/>
    <x v="1"/>
  </r>
  <r>
    <x v="15"/>
    <x v="1"/>
    <x v="1"/>
    <n v="8"/>
    <d v="2023-10-01T00:00:00"/>
    <d v="2023-03-04T00:00:00"/>
    <n v="1.0191780821917809"/>
    <n v="12.230136986301371"/>
    <x v="1"/>
  </r>
  <r>
    <x v="16"/>
    <x v="3"/>
    <x v="3"/>
    <n v="8"/>
    <d v="2023-10-01T00:00:00"/>
    <d v="2020-11-17T00:00:00"/>
    <n v="3.3123287671232875"/>
    <n v="39.747945205479454"/>
    <x v="1"/>
  </r>
  <r>
    <x v="17"/>
    <x v="2"/>
    <x v="4"/>
    <n v="10"/>
    <d v="2023-10-01T00:00:00"/>
    <d v="2001-10-01T00:00:00"/>
    <n v="22.454794520547946"/>
    <n v="269.45753424657534"/>
    <x v="1"/>
  </r>
  <r>
    <x v="18"/>
    <x v="0"/>
    <x v="0"/>
    <n v="8"/>
    <d v="2023-10-01T00:00:00"/>
    <d v="2022-10-07T00:00:00"/>
    <n v="1.4246575342465753"/>
    <n v="17.095890410958901"/>
    <x v="1"/>
  </r>
  <r>
    <x v="19"/>
    <x v="1"/>
    <x v="1"/>
    <n v="10"/>
    <d v="2023-10-01T00:00:00"/>
    <d v="2008-02-12T00:00:00"/>
    <n v="16.084931506849315"/>
    <n v="193.01917808219179"/>
    <x v="1"/>
  </r>
  <r>
    <x v="20"/>
    <x v="2"/>
    <x v="2"/>
    <n v="9"/>
    <d v="2023-10-01T00:00:00"/>
    <d v="2019-01-30T00:00:00"/>
    <n v="5.1123287671232873"/>
    <n v="61.347945205479448"/>
    <x v="1"/>
  </r>
  <r>
    <x v="21"/>
    <x v="3"/>
    <x v="3"/>
    <n v="10"/>
    <d v="2023-10-01T00:00:00"/>
    <d v="2023-02-08T00:00:00"/>
    <n v="1.0849315068493151"/>
    <n v="13.019178082191781"/>
    <x v="1"/>
  </r>
  <r>
    <x v="22"/>
    <x v="1"/>
    <x v="1"/>
    <n v="8"/>
    <d v="2023-10-01T00:00:00"/>
    <d v="2005-08-17T00:00:00"/>
    <n v="18.575342465753426"/>
    <n v="222.90410958904113"/>
    <x v="1"/>
  </r>
  <r>
    <x v="27"/>
    <x v="0"/>
    <x v="0"/>
    <n v="0"/>
    <d v="2023-10-01T00:00:00"/>
    <d v="2023-04-23T00:00:00"/>
    <n v="0.88219178082191785"/>
    <n v="10.586301369863014"/>
    <x v="0"/>
  </r>
  <r>
    <x v="23"/>
    <x v="1"/>
    <x v="1"/>
    <n v="10"/>
    <d v="2023-10-01T00:00:00"/>
    <d v="2021-08-12T00:00:00"/>
    <n v="2.5780821917808221"/>
    <n v="30.936986301369863"/>
    <x v="1"/>
  </r>
  <r>
    <x v="24"/>
    <x v="2"/>
    <x v="2"/>
    <n v="10"/>
    <d v="2023-10-01T00:00:00"/>
    <d v="2023-02-04T00:00:00"/>
    <n v="1.095890410958904"/>
    <n v="13.150684931506849"/>
    <x v="1"/>
  </r>
  <r>
    <x v="25"/>
    <x v="3"/>
    <x v="3"/>
    <n v="8"/>
    <d v="2023-10-01T00:00:00"/>
    <d v="2012-07-04T00:00:00"/>
    <n v="11.69041095890411"/>
    <n v="140.28493150684932"/>
    <x v="1"/>
  </r>
  <r>
    <x v="0"/>
    <x v="0"/>
    <x v="0"/>
    <n v="10"/>
    <d v="2023-10-02T00:00:00"/>
    <d v="2023-04-16T00:00:00"/>
    <n v="0.90136986301369859"/>
    <n v="10.816438356164383"/>
    <x v="0"/>
  </r>
  <r>
    <x v="1"/>
    <x v="1"/>
    <x v="1"/>
    <n v="9"/>
    <d v="2023-10-02T00:00:00"/>
    <d v="2023-02-22T00:00:00"/>
    <n v="1.0465753424657533"/>
    <n v="12.55890410958904"/>
    <x v="1"/>
  </r>
  <r>
    <x v="2"/>
    <x v="2"/>
    <x v="2"/>
    <n v="10"/>
    <d v="2023-10-02T00:00:00"/>
    <d v="2021-08-11T00:00:00"/>
    <n v="2.580821917808219"/>
    <n v="30.969863013698628"/>
    <x v="1"/>
  </r>
  <r>
    <x v="3"/>
    <x v="3"/>
    <x v="3"/>
    <n v="10"/>
    <d v="2023-10-02T00:00:00"/>
    <d v="2014-11-21T00:00:00"/>
    <n v="9.3068493150684937"/>
    <n v="111.68219178082192"/>
    <x v="1"/>
  </r>
  <r>
    <x v="4"/>
    <x v="2"/>
    <x v="4"/>
    <n v="9"/>
    <d v="2023-10-02T00:00:00"/>
    <d v="2008-10-11T00:00:00"/>
    <n v="15.421917808219177"/>
    <n v="185.06301369863013"/>
    <x v="1"/>
  </r>
  <r>
    <x v="5"/>
    <x v="0"/>
    <x v="0"/>
    <n v="9"/>
    <d v="2023-10-02T00:00:00"/>
    <d v="2023-01-30T00:00:00"/>
    <n v="1.1095890410958904"/>
    <n v="13.315068493150685"/>
    <x v="1"/>
  </r>
  <r>
    <x v="6"/>
    <x v="1"/>
    <x v="1"/>
    <n v="9"/>
    <d v="2023-10-02T00:00:00"/>
    <d v="2015-06-06T00:00:00"/>
    <n v="8.7671232876712324"/>
    <n v="105.20547945205479"/>
    <x v="1"/>
  </r>
  <r>
    <x v="7"/>
    <x v="2"/>
    <x v="2"/>
    <n v="9"/>
    <d v="2023-10-02T00:00:00"/>
    <d v="2003-06-12T00:00:00"/>
    <n v="20.758904109589039"/>
    <n v="249.10684931506847"/>
    <x v="1"/>
  </r>
  <r>
    <x v="8"/>
    <x v="3"/>
    <x v="3"/>
    <n v="10"/>
    <d v="2023-10-02T00:00:00"/>
    <d v="2020-10-28T00:00:00"/>
    <n v="3.3671232876712329"/>
    <n v="40.405479452054792"/>
    <x v="1"/>
  </r>
  <r>
    <x v="9"/>
    <x v="0"/>
    <x v="0"/>
    <n v="9"/>
    <d v="2023-10-02T00:00:00"/>
    <d v="2023-02-20T00:00:00"/>
    <n v="1.0520547945205478"/>
    <n v="12.624657534246573"/>
    <x v="1"/>
  </r>
  <r>
    <x v="10"/>
    <x v="0"/>
    <x v="0"/>
    <n v="9"/>
    <d v="2023-10-02T00:00:00"/>
    <d v="2003-07-04T00:00:00"/>
    <n v="20.698630136986303"/>
    <n v="248.38356164383563"/>
    <x v="1"/>
  </r>
  <r>
    <x v="11"/>
    <x v="1"/>
    <x v="1"/>
    <n v="9"/>
    <d v="2023-10-02T00:00:00"/>
    <d v="2010-10-06T00:00:00"/>
    <n v="13.435616438356165"/>
    <n v="161.22739726027399"/>
    <x v="1"/>
  </r>
  <r>
    <x v="26"/>
    <x v="0"/>
    <x v="0"/>
    <n v="8"/>
    <d v="2023-10-02T00:00:00"/>
    <d v="2023-03-16T00:00:00"/>
    <n v="0.98630136986301364"/>
    <n v="11.835616438356164"/>
    <x v="0"/>
  </r>
  <r>
    <x v="12"/>
    <x v="3"/>
    <x v="3"/>
    <n v="9"/>
    <d v="2023-10-02T00:00:00"/>
    <d v="2013-01-15T00:00:00"/>
    <n v="11.156164383561643"/>
    <n v="133.87397260273971"/>
    <x v="1"/>
  </r>
  <r>
    <x v="13"/>
    <x v="2"/>
    <x v="4"/>
    <n v="10"/>
    <d v="2023-10-02T00:00:00"/>
    <d v="2007-01-10T00:00:00"/>
    <n v="17.175342465753424"/>
    <n v="206.10410958904109"/>
    <x v="1"/>
  </r>
  <r>
    <x v="28"/>
    <x v="0"/>
    <x v="0"/>
    <n v="7"/>
    <d v="2023-10-02T00:00:00"/>
    <d v="2023-04-13T00:00:00"/>
    <n v="0.90958904109589045"/>
    <n v="10.915068493150685"/>
    <x v="0"/>
  </r>
  <r>
    <x v="14"/>
    <x v="1"/>
    <x v="1"/>
    <n v="10"/>
    <d v="2023-10-02T00:00:00"/>
    <d v="2015-05-21T00:00:00"/>
    <n v="8.8109589041095884"/>
    <n v="105.73150684931505"/>
    <x v="1"/>
  </r>
  <r>
    <x v="15"/>
    <x v="1"/>
    <x v="1"/>
    <n v="10"/>
    <d v="2023-10-02T00:00:00"/>
    <d v="2023-03-04T00:00:00"/>
    <n v="1.0191780821917809"/>
    <n v="12.230136986301371"/>
    <x v="1"/>
  </r>
  <r>
    <x v="16"/>
    <x v="3"/>
    <x v="3"/>
    <n v="9"/>
    <d v="2023-10-02T00:00:00"/>
    <d v="2020-11-17T00:00:00"/>
    <n v="3.3123287671232875"/>
    <n v="39.747945205479454"/>
    <x v="1"/>
  </r>
  <r>
    <x v="17"/>
    <x v="2"/>
    <x v="4"/>
    <n v="9"/>
    <d v="2023-10-02T00:00:00"/>
    <d v="2001-10-01T00:00:00"/>
    <n v="22.454794520547946"/>
    <n v="269.45753424657534"/>
    <x v="1"/>
  </r>
  <r>
    <x v="18"/>
    <x v="0"/>
    <x v="0"/>
    <n v="9"/>
    <d v="2023-10-02T00:00:00"/>
    <d v="2022-10-07T00:00:00"/>
    <n v="1.4246575342465753"/>
    <n v="17.095890410958901"/>
    <x v="1"/>
  </r>
  <r>
    <x v="19"/>
    <x v="1"/>
    <x v="1"/>
    <n v="9"/>
    <d v="2023-10-02T00:00:00"/>
    <d v="2008-02-12T00:00:00"/>
    <n v="16.084931506849315"/>
    <n v="193.01917808219179"/>
    <x v="1"/>
  </r>
  <r>
    <x v="20"/>
    <x v="2"/>
    <x v="2"/>
    <n v="10"/>
    <d v="2023-10-02T00:00:00"/>
    <d v="2019-01-30T00:00:00"/>
    <n v="5.1123287671232873"/>
    <n v="61.347945205479448"/>
    <x v="1"/>
  </r>
  <r>
    <x v="21"/>
    <x v="3"/>
    <x v="3"/>
    <n v="9"/>
    <d v="2023-10-02T00:00:00"/>
    <d v="2023-02-08T00:00:00"/>
    <n v="1.0849315068493151"/>
    <n v="13.019178082191781"/>
    <x v="1"/>
  </r>
  <r>
    <x v="22"/>
    <x v="1"/>
    <x v="1"/>
    <n v="9"/>
    <d v="2023-10-02T00:00:00"/>
    <d v="2005-08-17T00:00:00"/>
    <n v="18.575342465753426"/>
    <n v="222.90410958904113"/>
    <x v="1"/>
  </r>
  <r>
    <x v="27"/>
    <x v="0"/>
    <x v="0"/>
    <n v="10"/>
    <d v="2023-10-02T00:00:00"/>
    <d v="2023-04-23T00:00:00"/>
    <n v="0.88219178082191785"/>
    <n v="10.586301369863014"/>
    <x v="0"/>
  </r>
  <r>
    <x v="23"/>
    <x v="1"/>
    <x v="1"/>
    <n v="9"/>
    <d v="2023-10-02T00:00:00"/>
    <d v="2021-08-12T00:00:00"/>
    <n v="2.5780821917808221"/>
    <n v="30.936986301369863"/>
    <x v="1"/>
  </r>
  <r>
    <x v="24"/>
    <x v="2"/>
    <x v="2"/>
    <n v="9"/>
    <d v="2023-10-02T00:00:00"/>
    <d v="2023-02-04T00:00:00"/>
    <n v="1.095890410958904"/>
    <n v="13.150684931506849"/>
    <x v="1"/>
  </r>
  <r>
    <x v="25"/>
    <x v="3"/>
    <x v="3"/>
    <n v="9"/>
    <d v="2023-10-02T00:00:00"/>
    <d v="2012-07-04T00:00:00"/>
    <n v="11.69041095890411"/>
    <n v="140.28493150684932"/>
    <x v="1"/>
  </r>
  <r>
    <x v="0"/>
    <x v="0"/>
    <x v="0"/>
    <n v="8"/>
    <d v="2023-10-03T00:00:00"/>
    <d v="2023-04-16T00:00:00"/>
    <n v="0.90136986301369859"/>
    <n v="10.816438356164383"/>
    <x v="0"/>
  </r>
  <r>
    <x v="1"/>
    <x v="1"/>
    <x v="1"/>
    <n v="8"/>
    <d v="2023-10-03T00:00:00"/>
    <d v="2023-02-22T00:00:00"/>
    <n v="1.0465753424657533"/>
    <n v="12.55890410958904"/>
    <x v="1"/>
  </r>
  <r>
    <x v="2"/>
    <x v="2"/>
    <x v="2"/>
    <n v="9"/>
    <d v="2023-10-03T00:00:00"/>
    <d v="2021-08-11T00:00:00"/>
    <n v="2.580821917808219"/>
    <n v="30.969863013698628"/>
    <x v="1"/>
  </r>
  <r>
    <x v="3"/>
    <x v="3"/>
    <x v="3"/>
    <n v="8"/>
    <d v="2023-10-03T00:00:00"/>
    <d v="2014-11-21T00:00:00"/>
    <n v="9.3068493150684937"/>
    <n v="111.68219178082192"/>
    <x v="1"/>
  </r>
  <r>
    <x v="4"/>
    <x v="2"/>
    <x v="4"/>
    <n v="9"/>
    <d v="2023-10-03T00:00:00"/>
    <d v="2008-10-11T00:00:00"/>
    <n v="15.421917808219177"/>
    <n v="185.06301369863013"/>
    <x v="1"/>
  </r>
  <r>
    <x v="5"/>
    <x v="0"/>
    <x v="0"/>
    <n v="10"/>
    <d v="2023-10-03T00:00:00"/>
    <d v="2023-01-30T00:00:00"/>
    <n v="1.1095890410958904"/>
    <n v="13.315068493150685"/>
    <x v="1"/>
  </r>
  <r>
    <x v="6"/>
    <x v="1"/>
    <x v="1"/>
    <n v="10"/>
    <d v="2023-10-03T00:00:00"/>
    <d v="2015-06-06T00:00:00"/>
    <n v="8.7671232876712324"/>
    <n v="105.20547945205479"/>
    <x v="1"/>
  </r>
  <r>
    <x v="7"/>
    <x v="2"/>
    <x v="2"/>
    <n v="9"/>
    <d v="2023-10-03T00:00:00"/>
    <d v="2003-06-12T00:00:00"/>
    <n v="20.758904109589039"/>
    <n v="249.10684931506847"/>
    <x v="1"/>
  </r>
  <r>
    <x v="8"/>
    <x v="3"/>
    <x v="3"/>
    <n v="8"/>
    <d v="2023-10-03T00:00:00"/>
    <d v="2020-10-28T00:00:00"/>
    <n v="3.3671232876712329"/>
    <n v="40.405479452054792"/>
    <x v="1"/>
  </r>
  <r>
    <x v="9"/>
    <x v="0"/>
    <x v="0"/>
    <n v="8"/>
    <d v="2023-10-03T00:00:00"/>
    <d v="2023-02-20T00:00:00"/>
    <n v="1.0520547945205478"/>
    <n v="12.624657534246573"/>
    <x v="1"/>
  </r>
  <r>
    <x v="10"/>
    <x v="0"/>
    <x v="0"/>
    <n v="8"/>
    <d v="2023-10-03T00:00:00"/>
    <d v="2003-07-04T00:00:00"/>
    <n v="20.698630136986303"/>
    <n v="248.38356164383563"/>
    <x v="1"/>
  </r>
  <r>
    <x v="11"/>
    <x v="1"/>
    <x v="1"/>
    <n v="10"/>
    <d v="2023-10-03T00:00:00"/>
    <d v="2010-10-06T00:00:00"/>
    <n v="13.435616438356165"/>
    <n v="161.22739726027399"/>
    <x v="1"/>
  </r>
  <r>
    <x v="26"/>
    <x v="0"/>
    <x v="0"/>
    <n v="3"/>
    <d v="2023-10-03T00:00:00"/>
    <d v="2023-03-16T00:00:00"/>
    <n v="0.98630136986301364"/>
    <n v="11.835616438356164"/>
    <x v="0"/>
  </r>
  <r>
    <x v="12"/>
    <x v="3"/>
    <x v="3"/>
    <n v="8"/>
    <d v="2023-10-03T00:00:00"/>
    <d v="2013-01-15T00:00:00"/>
    <n v="11.156164383561643"/>
    <n v="133.87397260273971"/>
    <x v="1"/>
  </r>
  <r>
    <x v="13"/>
    <x v="2"/>
    <x v="4"/>
    <n v="10"/>
    <d v="2023-10-03T00:00:00"/>
    <d v="2007-01-10T00:00:00"/>
    <n v="17.175342465753424"/>
    <n v="206.10410958904109"/>
    <x v="1"/>
  </r>
  <r>
    <x v="28"/>
    <x v="0"/>
    <x v="0"/>
    <n v="8"/>
    <d v="2023-10-03T00:00:00"/>
    <d v="2023-04-13T00:00:00"/>
    <n v="0.90958904109589045"/>
    <n v="10.915068493150685"/>
    <x v="0"/>
  </r>
  <r>
    <x v="14"/>
    <x v="1"/>
    <x v="1"/>
    <n v="10"/>
    <d v="2023-10-03T00:00:00"/>
    <d v="2015-05-21T00:00:00"/>
    <n v="8.8109589041095884"/>
    <n v="105.73150684931505"/>
    <x v="1"/>
  </r>
  <r>
    <x v="15"/>
    <x v="1"/>
    <x v="1"/>
    <n v="10"/>
    <d v="2023-10-03T00:00:00"/>
    <d v="2023-03-04T00:00:00"/>
    <n v="1.0191780821917809"/>
    <n v="12.230136986301371"/>
    <x v="1"/>
  </r>
  <r>
    <x v="16"/>
    <x v="3"/>
    <x v="3"/>
    <n v="10"/>
    <d v="2023-10-03T00:00:00"/>
    <d v="2020-11-17T00:00:00"/>
    <n v="3.3123287671232875"/>
    <n v="39.747945205479454"/>
    <x v="1"/>
  </r>
  <r>
    <x v="17"/>
    <x v="2"/>
    <x v="4"/>
    <n v="10"/>
    <d v="2023-10-03T00:00:00"/>
    <d v="2001-10-01T00:00:00"/>
    <n v="22.454794520547946"/>
    <n v="269.45753424657534"/>
    <x v="1"/>
  </r>
  <r>
    <x v="18"/>
    <x v="0"/>
    <x v="0"/>
    <n v="10"/>
    <d v="2023-10-03T00:00:00"/>
    <d v="2022-10-07T00:00:00"/>
    <n v="1.4246575342465753"/>
    <n v="17.095890410958901"/>
    <x v="1"/>
  </r>
  <r>
    <x v="19"/>
    <x v="1"/>
    <x v="1"/>
    <n v="8"/>
    <d v="2023-10-03T00:00:00"/>
    <d v="2008-02-12T00:00:00"/>
    <n v="16.084931506849315"/>
    <n v="193.01917808219179"/>
    <x v="1"/>
  </r>
  <r>
    <x v="20"/>
    <x v="2"/>
    <x v="2"/>
    <n v="9"/>
    <d v="2023-10-03T00:00:00"/>
    <d v="2019-01-30T00:00:00"/>
    <n v="5.1123287671232873"/>
    <n v="61.347945205479448"/>
    <x v="1"/>
  </r>
  <r>
    <x v="21"/>
    <x v="3"/>
    <x v="3"/>
    <n v="10"/>
    <d v="2023-10-03T00:00:00"/>
    <d v="2023-02-08T00:00:00"/>
    <n v="1.0849315068493151"/>
    <n v="13.019178082191781"/>
    <x v="1"/>
  </r>
  <r>
    <x v="22"/>
    <x v="1"/>
    <x v="1"/>
    <n v="8"/>
    <d v="2023-10-03T00:00:00"/>
    <d v="2005-08-17T00:00:00"/>
    <n v="18.575342465753426"/>
    <n v="222.90410958904113"/>
    <x v="1"/>
  </r>
  <r>
    <x v="27"/>
    <x v="0"/>
    <x v="0"/>
    <n v="8"/>
    <d v="2023-10-03T00:00:00"/>
    <d v="2023-04-23T00:00:00"/>
    <n v="0.88219178082191785"/>
    <n v="10.586301369863014"/>
    <x v="0"/>
  </r>
  <r>
    <x v="23"/>
    <x v="1"/>
    <x v="1"/>
    <n v="8"/>
    <d v="2023-10-03T00:00:00"/>
    <d v="2021-08-12T00:00:00"/>
    <n v="2.5780821917808221"/>
    <n v="30.936986301369863"/>
    <x v="1"/>
  </r>
  <r>
    <x v="24"/>
    <x v="2"/>
    <x v="2"/>
    <n v="8"/>
    <d v="2023-10-03T00:00:00"/>
    <d v="2023-02-04T00:00:00"/>
    <n v="1.095890410958904"/>
    <n v="13.150684931506849"/>
    <x v="1"/>
  </r>
  <r>
    <x v="25"/>
    <x v="3"/>
    <x v="3"/>
    <n v="10"/>
    <d v="2023-10-03T00:00:00"/>
    <d v="2012-07-04T00:00:00"/>
    <n v="11.69041095890411"/>
    <n v="140.28493150684932"/>
    <x v="1"/>
  </r>
  <r>
    <x v="0"/>
    <x v="0"/>
    <x v="0"/>
    <n v="10"/>
    <d v="2023-10-04T00:00:00"/>
    <d v="2023-04-16T00:00:00"/>
    <n v="0.90136986301369859"/>
    <n v="10.816438356164383"/>
    <x v="0"/>
  </r>
  <r>
    <x v="1"/>
    <x v="1"/>
    <x v="1"/>
    <n v="9"/>
    <d v="2023-10-04T00:00:00"/>
    <d v="2023-02-22T00:00:00"/>
    <n v="1.0465753424657533"/>
    <n v="12.55890410958904"/>
    <x v="1"/>
  </r>
  <r>
    <x v="2"/>
    <x v="2"/>
    <x v="2"/>
    <n v="10"/>
    <d v="2023-10-04T00:00:00"/>
    <d v="2021-08-11T00:00:00"/>
    <n v="2.580821917808219"/>
    <n v="30.969863013698628"/>
    <x v="1"/>
  </r>
  <r>
    <x v="3"/>
    <x v="3"/>
    <x v="3"/>
    <n v="8"/>
    <d v="2023-10-04T00:00:00"/>
    <d v="2014-11-21T00:00:00"/>
    <n v="9.3068493150684937"/>
    <n v="111.68219178082192"/>
    <x v="1"/>
  </r>
  <r>
    <x v="4"/>
    <x v="2"/>
    <x v="4"/>
    <n v="9"/>
    <d v="2023-10-04T00:00:00"/>
    <d v="2008-10-11T00:00:00"/>
    <n v="15.421917808219177"/>
    <n v="185.06301369863013"/>
    <x v="1"/>
  </r>
  <r>
    <x v="5"/>
    <x v="0"/>
    <x v="0"/>
    <n v="9"/>
    <d v="2023-10-04T00:00:00"/>
    <d v="2023-01-30T00:00:00"/>
    <n v="1.1095890410958904"/>
    <n v="13.315068493150685"/>
    <x v="1"/>
  </r>
  <r>
    <x v="6"/>
    <x v="1"/>
    <x v="1"/>
    <n v="8"/>
    <d v="2023-10-04T00:00:00"/>
    <d v="2015-06-06T00:00:00"/>
    <n v="8.7671232876712324"/>
    <n v="105.20547945205479"/>
    <x v="1"/>
  </r>
  <r>
    <x v="7"/>
    <x v="2"/>
    <x v="2"/>
    <n v="9"/>
    <d v="2023-10-04T00:00:00"/>
    <d v="2003-06-12T00:00:00"/>
    <n v="20.758904109589039"/>
    <n v="249.10684931506847"/>
    <x v="1"/>
  </r>
  <r>
    <x v="8"/>
    <x v="3"/>
    <x v="3"/>
    <n v="10"/>
    <d v="2023-10-04T00:00:00"/>
    <d v="2020-10-28T00:00:00"/>
    <n v="3.3671232876712329"/>
    <n v="40.405479452054792"/>
    <x v="1"/>
  </r>
  <r>
    <x v="9"/>
    <x v="0"/>
    <x v="0"/>
    <n v="8"/>
    <d v="2023-10-04T00:00:00"/>
    <d v="2023-02-20T00:00:00"/>
    <n v="1.0520547945205478"/>
    <n v="12.624657534246573"/>
    <x v="1"/>
  </r>
  <r>
    <x v="10"/>
    <x v="0"/>
    <x v="0"/>
    <n v="8"/>
    <d v="2023-10-04T00:00:00"/>
    <d v="2003-07-04T00:00:00"/>
    <n v="20.698630136986303"/>
    <n v="248.38356164383563"/>
    <x v="1"/>
  </r>
  <r>
    <x v="11"/>
    <x v="1"/>
    <x v="1"/>
    <n v="9"/>
    <d v="2023-10-04T00:00:00"/>
    <d v="2010-10-06T00:00:00"/>
    <n v="13.435616438356165"/>
    <n v="161.22739726027399"/>
    <x v="1"/>
  </r>
  <r>
    <x v="26"/>
    <x v="0"/>
    <x v="0"/>
    <n v="8"/>
    <d v="2023-10-04T00:00:00"/>
    <d v="2023-03-16T00:00:00"/>
    <n v="0.98630136986301364"/>
    <n v="11.835616438356164"/>
    <x v="0"/>
  </r>
  <r>
    <x v="12"/>
    <x v="3"/>
    <x v="3"/>
    <n v="8"/>
    <d v="2023-10-04T00:00:00"/>
    <d v="2013-01-15T00:00:00"/>
    <n v="11.156164383561643"/>
    <n v="133.87397260273971"/>
    <x v="1"/>
  </r>
  <r>
    <x v="13"/>
    <x v="2"/>
    <x v="4"/>
    <n v="9"/>
    <d v="2023-10-04T00:00:00"/>
    <d v="2007-01-10T00:00:00"/>
    <n v="17.175342465753424"/>
    <n v="206.10410958904109"/>
    <x v="1"/>
  </r>
  <r>
    <x v="28"/>
    <x v="0"/>
    <x v="0"/>
    <n v="10"/>
    <d v="2023-10-04T00:00:00"/>
    <d v="2023-04-13T00:00:00"/>
    <n v="0.90958904109589045"/>
    <n v="10.915068493150685"/>
    <x v="0"/>
  </r>
  <r>
    <x v="14"/>
    <x v="1"/>
    <x v="1"/>
    <n v="8"/>
    <d v="2023-10-04T00:00:00"/>
    <d v="2015-05-21T00:00:00"/>
    <n v="8.8109589041095884"/>
    <n v="105.73150684931505"/>
    <x v="1"/>
  </r>
  <r>
    <x v="15"/>
    <x v="1"/>
    <x v="1"/>
    <n v="10"/>
    <d v="2023-10-04T00:00:00"/>
    <d v="2023-03-04T00:00:00"/>
    <n v="1.0191780821917809"/>
    <n v="12.230136986301371"/>
    <x v="1"/>
  </r>
  <r>
    <x v="16"/>
    <x v="3"/>
    <x v="3"/>
    <n v="8"/>
    <d v="2023-10-04T00:00:00"/>
    <d v="2020-11-17T00:00:00"/>
    <n v="3.3123287671232875"/>
    <n v="39.747945205479454"/>
    <x v="1"/>
  </r>
  <r>
    <x v="17"/>
    <x v="2"/>
    <x v="4"/>
    <n v="10"/>
    <d v="2023-10-04T00:00:00"/>
    <d v="2001-10-01T00:00:00"/>
    <n v="22.454794520547946"/>
    <n v="269.45753424657534"/>
    <x v="1"/>
  </r>
  <r>
    <x v="18"/>
    <x v="0"/>
    <x v="0"/>
    <n v="8"/>
    <d v="2023-10-04T00:00:00"/>
    <d v="2022-10-07T00:00:00"/>
    <n v="1.4246575342465753"/>
    <n v="17.095890410958901"/>
    <x v="1"/>
  </r>
  <r>
    <x v="19"/>
    <x v="1"/>
    <x v="1"/>
    <n v="8"/>
    <d v="2023-10-04T00:00:00"/>
    <d v="2008-02-12T00:00:00"/>
    <n v="16.084931506849315"/>
    <n v="193.01917808219179"/>
    <x v="1"/>
  </r>
  <r>
    <x v="20"/>
    <x v="2"/>
    <x v="2"/>
    <n v="8"/>
    <d v="2023-10-04T00:00:00"/>
    <d v="2019-01-30T00:00:00"/>
    <n v="5.1123287671232873"/>
    <n v="61.347945205479448"/>
    <x v="1"/>
  </r>
  <r>
    <x v="21"/>
    <x v="3"/>
    <x v="3"/>
    <n v="9"/>
    <d v="2023-10-04T00:00:00"/>
    <d v="2023-02-08T00:00:00"/>
    <n v="1.0849315068493151"/>
    <n v="13.019178082191781"/>
    <x v="1"/>
  </r>
  <r>
    <x v="22"/>
    <x v="1"/>
    <x v="1"/>
    <n v="9"/>
    <d v="2023-10-04T00:00:00"/>
    <d v="2005-08-17T00:00:00"/>
    <n v="18.575342465753426"/>
    <n v="222.90410958904113"/>
    <x v="1"/>
  </r>
  <r>
    <x v="27"/>
    <x v="0"/>
    <x v="0"/>
    <n v="9"/>
    <d v="2023-10-04T00:00:00"/>
    <d v="2023-04-23T00:00:00"/>
    <n v="0.88219178082191785"/>
    <n v="10.586301369863014"/>
    <x v="0"/>
  </r>
  <r>
    <x v="23"/>
    <x v="1"/>
    <x v="1"/>
    <n v="8"/>
    <d v="2023-10-04T00:00:00"/>
    <d v="2021-08-12T00:00:00"/>
    <n v="2.5780821917808221"/>
    <n v="30.936986301369863"/>
    <x v="1"/>
  </r>
  <r>
    <x v="24"/>
    <x v="2"/>
    <x v="2"/>
    <n v="8"/>
    <d v="2023-10-04T00:00:00"/>
    <d v="2023-02-04T00:00:00"/>
    <n v="1.095890410958904"/>
    <n v="13.150684931506849"/>
    <x v="1"/>
  </r>
  <r>
    <x v="25"/>
    <x v="3"/>
    <x v="3"/>
    <n v="9"/>
    <d v="2023-10-04T00:00:00"/>
    <d v="2012-07-04T00:00:00"/>
    <n v="11.69041095890411"/>
    <n v="140.28493150684932"/>
    <x v="1"/>
  </r>
  <r>
    <x v="0"/>
    <x v="0"/>
    <x v="0"/>
    <n v="9"/>
    <d v="2023-10-05T00:00:00"/>
    <d v="2023-04-16T00:00:00"/>
    <n v="0.90136986301369859"/>
    <n v="10.816438356164383"/>
    <x v="0"/>
  </r>
  <r>
    <x v="1"/>
    <x v="1"/>
    <x v="1"/>
    <n v="9"/>
    <d v="2023-10-05T00:00:00"/>
    <d v="2023-02-22T00:00:00"/>
    <n v="1.0465753424657533"/>
    <n v="12.55890410958904"/>
    <x v="1"/>
  </r>
  <r>
    <x v="2"/>
    <x v="2"/>
    <x v="2"/>
    <n v="9"/>
    <d v="2023-10-05T00:00:00"/>
    <d v="2021-08-11T00:00:00"/>
    <n v="2.580821917808219"/>
    <n v="30.969863013698628"/>
    <x v="1"/>
  </r>
  <r>
    <x v="3"/>
    <x v="3"/>
    <x v="3"/>
    <n v="10"/>
    <d v="2023-10-05T00:00:00"/>
    <d v="2014-11-21T00:00:00"/>
    <n v="9.3068493150684937"/>
    <n v="111.68219178082192"/>
    <x v="1"/>
  </r>
  <r>
    <x v="4"/>
    <x v="2"/>
    <x v="4"/>
    <n v="8"/>
    <d v="2023-10-05T00:00:00"/>
    <d v="2008-10-11T00:00:00"/>
    <n v="15.421917808219177"/>
    <n v="185.06301369863013"/>
    <x v="1"/>
  </r>
  <r>
    <x v="5"/>
    <x v="0"/>
    <x v="0"/>
    <n v="8"/>
    <d v="2023-10-05T00:00:00"/>
    <d v="2023-01-30T00:00:00"/>
    <n v="1.1095890410958904"/>
    <n v="13.315068493150685"/>
    <x v="1"/>
  </r>
  <r>
    <x v="6"/>
    <x v="1"/>
    <x v="1"/>
    <n v="9"/>
    <d v="2023-10-05T00:00:00"/>
    <d v="2015-06-06T00:00:00"/>
    <n v="8.7671232876712324"/>
    <n v="105.20547945205479"/>
    <x v="1"/>
  </r>
  <r>
    <x v="7"/>
    <x v="2"/>
    <x v="2"/>
    <n v="9"/>
    <d v="2023-10-05T00:00:00"/>
    <d v="2003-06-12T00:00:00"/>
    <n v="20.758904109589039"/>
    <n v="249.10684931506847"/>
    <x v="1"/>
  </r>
  <r>
    <x v="8"/>
    <x v="3"/>
    <x v="3"/>
    <n v="9"/>
    <d v="2023-10-05T00:00:00"/>
    <d v="2020-10-28T00:00:00"/>
    <n v="3.3671232876712329"/>
    <n v="40.405479452054792"/>
    <x v="1"/>
  </r>
  <r>
    <x v="9"/>
    <x v="0"/>
    <x v="0"/>
    <n v="5"/>
    <d v="2023-10-05T00:00:00"/>
    <d v="2023-02-20T00:00:00"/>
    <n v="1.0520547945205478"/>
    <n v="12.624657534246573"/>
    <x v="1"/>
  </r>
  <r>
    <x v="10"/>
    <x v="0"/>
    <x v="0"/>
    <n v="8"/>
    <d v="2023-10-05T00:00:00"/>
    <d v="2003-07-04T00:00:00"/>
    <n v="20.698630136986303"/>
    <n v="248.38356164383563"/>
    <x v="1"/>
  </r>
  <r>
    <x v="11"/>
    <x v="1"/>
    <x v="1"/>
    <n v="8"/>
    <d v="2023-10-05T00:00:00"/>
    <d v="2010-10-06T00:00:00"/>
    <n v="13.435616438356165"/>
    <n v="161.22739726027399"/>
    <x v="1"/>
  </r>
  <r>
    <x v="26"/>
    <x v="0"/>
    <x v="0"/>
    <n v="6"/>
    <d v="2023-10-05T00:00:00"/>
    <d v="2023-03-16T00:00:00"/>
    <n v="0.98630136986301364"/>
    <n v="11.835616438356164"/>
    <x v="0"/>
  </r>
  <r>
    <x v="12"/>
    <x v="3"/>
    <x v="3"/>
    <n v="9"/>
    <d v="2023-10-05T00:00:00"/>
    <d v="2013-01-15T00:00:00"/>
    <n v="11.156164383561643"/>
    <n v="133.87397260273971"/>
    <x v="1"/>
  </r>
  <r>
    <x v="13"/>
    <x v="2"/>
    <x v="4"/>
    <n v="9"/>
    <d v="2023-10-05T00:00:00"/>
    <d v="2007-01-10T00:00:00"/>
    <n v="17.175342465753424"/>
    <n v="206.10410958904109"/>
    <x v="1"/>
  </r>
  <r>
    <x v="28"/>
    <x v="0"/>
    <x v="0"/>
    <n v="8"/>
    <d v="2023-10-05T00:00:00"/>
    <d v="2023-04-13T00:00:00"/>
    <n v="0.90958904109589045"/>
    <n v="10.915068493150685"/>
    <x v="0"/>
  </r>
  <r>
    <x v="14"/>
    <x v="1"/>
    <x v="1"/>
    <n v="10"/>
    <d v="2023-10-05T00:00:00"/>
    <d v="2015-05-21T00:00:00"/>
    <n v="8.8109589041095884"/>
    <n v="105.73150684931505"/>
    <x v="1"/>
  </r>
  <r>
    <x v="15"/>
    <x v="1"/>
    <x v="1"/>
    <n v="8"/>
    <d v="2023-10-05T00:00:00"/>
    <d v="2023-03-04T00:00:00"/>
    <n v="1.0191780821917809"/>
    <n v="12.230136986301371"/>
    <x v="1"/>
  </r>
  <r>
    <x v="16"/>
    <x v="3"/>
    <x v="3"/>
    <n v="8"/>
    <d v="2023-10-05T00:00:00"/>
    <d v="2020-11-17T00:00:00"/>
    <n v="3.3123287671232875"/>
    <n v="39.747945205479454"/>
    <x v="1"/>
  </r>
  <r>
    <x v="17"/>
    <x v="2"/>
    <x v="4"/>
    <n v="8"/>
    <d v="2023-10-05T00:00:00"/>
    <d v="2001-10-01T00:00:00"/>
    <n v="22.454794520547946"/>
    <n v="269.45753424657534"/>
    <x v="1"/>
  </r>
  <r>
    <x v="18"/>
    <x v="0"/>
    <x v="0"/>
    <n v="8"/>
    <d v="2023-10-05T00:00:00"/>
    <d v="2022-10-07T00:00:00"/>
    <n v="1.4246575342465753"/>
    <n v="17.095890410958901"/>
    <x v="1"/>
  </r>
  <r>
    <x v="19"/>
    <x v="1"/>
    <x v="1"/>
    <n v="8"/>
    <d v="2023-10-05T00:00:00"/>
    <d v="2008-02-12T00:00:00"/>
    <n v="16.084931506849315"/>
    <n v="193.01917808219179"/>
    <x v="1"/>
  </r>
  <r>
    <x v="20"/>
    <x v="2"/>
    <x v="2"/>
    <n v="8"/>
    <d v="2023-10-05T00:00:00"/>
    <d v="2019-01-30T00:00:00"/>
    <n v="5.1123287671232873"/>
    <n v="61.347945205479448"/>
    <x v="1"/>
  </r>
  <r>
    <x v="21"/>
    <x v="3"/>
    <x v="3"/>
    <n v="9"/>
    <d v="2023-10-05T00:00:00"/>
    <d v="2023-02-08T00:00:00"/>
    <n v="1.0849315068493151"/>
    <n v="13.019178082191781"/>
    <x v="1"/>
  </r>
  <r>
    <x v="22"/>
    <x v="1"/>
    <x v="1"/>
    <n v="10"/>
    <d v="2023-10-05T00:00:00"/>
    <d v="2005-08-17T00:00:00"/>
    <n v="18.575342465753426"/>
    <n v="222.90410958904113"/>
    <x v="1"/>
  </r>
  <r>
    <x v="27"/>
    <x v="0"/>
    <x v="0"/>
    <n v="8"/>
    <d v="2023-10-05T00:00:00"/>
    <d v="2023-04-23T00:00:00"/>
    <n v="0.88219178082191785"/>
    <n v="10.586301369863014"/>
    <x v="0"/>
  </r>
  <r>
    <x v="23"/>
    <x v="1"/>
    <x v="1"/>
    <n v="10"/>
    <d v="2023-10-05T00:00:00"/>
    <d v="2021-08-12T00:00:00"/>
    <n v="2.5780821917808221"/>
    <n v="30.936986301369863"/>
    <x v="1"/>
  </r>
  <r>
    <x v="24"/>
    <x v="2"/>
    <x v="2"/>
    <n v="10"/>
    <d v="2023-10-05T00:00:00"/>
    <d v="2023-02-04T00:00:00"/>
    <n v="1.095890410958904"/>
    <n v="13.150684931506849"/>
    <x v="1"/>
  </r>
  <r>
    <x v="25"/>
    <x v="3"/>
    <x v="3"/>
    <n v="8"/>
    <d v="2023-10-05T00:00:00"/>
    <d v="2012-07-04T00:00:00"/>
    <n v="11.69041095890411"/>
    <n v="140.28493150684932"/>
    <x v="1"/>
  </r>
  <r>
    <x v="0"/>
    <x v="0"/>
    <x v="0"/>
    <n v="10"/>
    <d v="2023-10-06T00:00:00"/>
    <d v="2023-04-16T00:00:00"/>
    <n v="0.90136986301369859"/>
    <n v="10.816438356164383"/>
    <x v="0"/>
  </r>
  <r>
    <x v="1"/>
    <x v="1"/>
    <x v="1"/>
    <n v="10"/>
    <d v="2023-10-06T00:00:00"/>
    <d v="2023-02-22T00:00:00"/>
    <n v="1.0465753424657533"/>
    <n v="12.55890410958904"/>
    <x v="1"/>
  </r>
  <r>
    <x v="2"/>
    <x v="2"/>
    <x v="2"/>
    <n v="8"/>
    <d v="2023-10-06T00:00:00"/>
    <d v="2021-08-11T00:00:00"/>
    <n v="2.580821917808219"/>
    <n v="30.969863013698628"/>
    <x v="1"/>
  </r>
  <r>
    <x v="3"/>
    <x v="3"/>
    <x v="3"/>
    <n v="10"/>
    <d v="2023-10-06T00:00:00"/>
    <d v="2014-11-21T00:00:00"/>
    <n v="9.3068493150684937"/>
    <n v="111.68219178082192"/>
    <x v="1"/>
  </r>
  <r>
    <x v="4"/>
    <x v="2"/>
    <x v="4"/>
    <n v="8"/>
    <d v="2023-10-06T00:00:00"/>
    <d v="2008-10-11T00:00:00"/>
    <n v="15.421917808219177"/>
    <n v="185.06301369863013"/>
    <x v="1"/>
  </r>
  <r>
    <x v="5"/>
    <x v="0"/>
    <x v="0"/>
    <n v="9"/>
    <d v="2023-10-06T00:00:00"/>
    <d v="2023-01-30T00:00:00"/>
    <n v="1.1095890410958904"/>
    <n v="13.315068493150685"/>
    <x v="1"/>
  </r>
  <r>
    <x v="6"/>
    <x v="1"/>
    <x v="1"/>
    <n v="8"/>
    <d v="2023-10-06T00:00:00"/>
    <d v="2015-06-06T00:00:00"/>
    <n v="8.7671232876712324"/>
    <n v="105.20547945205479"/>
    <x v="1"/>
  </r>
  <r>
    <x v="7"/>
    <x v="2"/>
    <x v="2"/>
    <n v="8"/>
    <d v="2023-10-06T00:00:00"/>
    <d v="2003-06-12T00:00:00"/>
    <n v="20.758904109589039"/>
    <n v="249.10684931506847"/>
    <x v="1"/>
  </r>
  <r>
    <x v="8"/>
    <x v="3"/>
    <x v="3"/>
    <n v="8"/>
    <d v="2023-10-06T00:00:00"/>
    <d v="2020-10-28T00:00:00"/>
    <n v="3.3671232876712329"/>
    <n v="40.405479452054792"/>
    <x v="1"/>
  </r>
  <r>
    <x v="9"/>
    <x v="0"/>
    <x v="0"/>
    <n v="0"/>
    <d v="2023-10-06T00:00:00"/>
    <d v="2023-02-20T00:00:00"/>
    <n v="1.0520547945205478"/>
    <n v="12.624657534246573"/>
    <x v="1"/>
  </r>
  <r>
    <x v="10"/>
    <x v="0"/>
    <x v="0"/>
    <n v="8"/>
    <d v="2023-10-06T00:00:00"/>
    <d v="2003-07-04T00:00:00"/>
    <n v="20.698630136986303"/>
    <n v="248.38356164383563"/>
    <x v="1"/>
  </r>
  <r>
    <x v="11"/>
    <x v="1"/>
    <x v="1"/>
    <n v="8"/>
    <d v="2023-10-06T00:00:00"/>
    <d v="2010-10-06T00:00:00"/>
    <n v="13.435616438356165"/>
    <n v="161.22739726027399"/>
    <x v="1"/>
  </r>
  <r>
    <x v="26"/>
    <x v="0"/>
    <x v="0"/>
    <n v="8"/>
    <d v="2023-10-06T00:00:00"/>
    <d v="2023-03-16T00:00:00"/>
    <n v="0.98630136986301364"/>
    <n v="11.835616438356164"/>
    <x v="0"/>
  </r>
  <r>
    <x v="12"/>
    <x v="3"/>
    <x v="3"/>
    <n v="10"/>
    <d v="2023-10-06T00:00:00"/>
    <d v="2013-01-15T00:00:00"/>
    <n v="11.156164383561643"/>
    <n v="133.87397260273971"/>
    <x v="1"/>
  </r>
  <r>
    <x v="13"/>
    <x v="2"/>
    <x v="4"/>
    <n v="9"/>
    <d v="2023-10-06T00:00:00"/>
    <d v="2007-01-10T00:00:00"/>
    <n v="17.175342465753424"/>
    <n v="206.10410958904109"/>
    <x v="1"/>
  </r>
  <r>
    <x v="28"/>
    <x v="0"/>
    <x v="0"/>
    <n v="6"/>
    <d v="2023-10-06T00:00:00"/>
    <d v="2023-04-13T00:00:00"/>
    <n v="0.90958904109589045"/>
    <n v="10.915068493150685"/>
    <x v="0"/>
  </r>
  <r>
    <x v="14"/>
    <x v="1"/>
    <x v="1"/>
    <n v="8"/>
    <d v="2023-10-06T00:00:00"/>
    <d v="2015-05-21T00:00:00"/>
    <n v="8.8109589041095884"/>
    <n v="105.73150684931505"/>
    <x v="1"/>
  </r>
  <r>
    <x v="15"/>
    <x v="1"/>
    <x v="1"/>
    <n v="8"/>
    <d v="2023-10-06T00:00:00"/>
    <d v="2023-03-04T00:00:00"/>
    <n v="1.0191780821917809"/>
    <n v="12.230136986301371"/>
    <x v="1"/>
  </r>
  <r>
    <x v="16"/>
    <x v="3"/>
    <x v="3"/>
    <n v="8"/>
    <d v="2023-10-06T00:00:00"/>
    <d v="2020-11-17T00:00:00"/>
    <n v="3.3123287671232875"/>
    <n v="39.747945205479454"/>
    <x v="1"/>
  </r>
  <r>
    <x v="17"/>
    <x v="2"/>
    <x v="4"/>
    <n v="9"/>
    <d v="2023-10-06T00:00:00"/>
    <d v="2001-10-01T00:00:00"/>
    <n v="22.454794520547946"/>
    <n v="269.45753424657534"/>
    <x v="1"/>
  </r>
  <r>
    <x v="18"/>
    <x v="0"/>
    <x v="0"/>
    <n v="8"/>
    <d v="2023-10-06T00:00:00"/>
    <d v="2022-10-07T00:00:00"/>
    <n v="1.4246575342465753"/>
    <n v="17.095890410958901"/>
    <x v="1"/>
  </r>
  <r>
    <x v="19"/>
    <x v="1"/>
    <x v="1"/>
    <n v="9"/>
    <d v="2023-10-06T00:00:00"/>
    <d v="2008-02-12T00:00:00"/>
    <n v="16.084931506849315"/>
    <n v="193.01917808219179"/>
    <x v="1"/>
  </r>
  <r>
    <x v="20"/>
    <x v="2"/>
    <x v="2"/>
    <n v="8"/>
    <d v="2023-10-06T00:00:00"/>
    <d v="2019-01-30T00:00:00"/>
    <n v="5.1123287671232873"/>
    <n v="61.347945205479448"/>
    <x v="1"/>
  </r>
  <r>
    <x v="21"/>
    <x v="3"/>
    <x v="3"/>
    <n v="9"/>
    <d v="2023-10-06T00:00:00"/>
    <d v="2023-02-08T00:00:00"/>
    <n v="1.0849315068493151"/>
    <n v="13.019178082191781"/>
    <x v="1"/>
  </r>
  <r>
    <x v="22"/>
    <x v="1"/>
    <x v="1"/>
    <n v="9"/>
    <d v="2023-10-06T00:00:00"/>
    <d v="2005-08-17T00:00:00"/>
    <n v="18.575342465753426"/>
    <n v="222.90410958904113"/>
    <x v="1"/>
  </r>
  <r>
    <x v="27"/>
    <x v="0"/>
    <x v="0"/>
    <n v="9"/>
    <d v="2023-10-06T00:00:00"/>
    <d v="2023-04-23T00:00:00"/>
    <n v="0.88219178082191785"/>
    <n v="10.586301369863014"/>
    <x v="0"/>
  </r>
  <r>
    <x v="23"/>
    <x v="1"/>
    <x v="1"/>
    <n v="9"/>
    <d v="2023-10-06T00:00:00"/>
    <d v="2021-08-12T00:00:00"/>
    <n v="2.5780821917808221"/>
    <n v="30.936986301369863"/>
    <x v="1"/>
  </r>
  <r>
    <x v="24"/>
    <x v="2"/>
    <x v="2"/>
    <n v="8"/>
    <d v="2023-10-06T00:00:00"/>
    <d v="2023-02-04T00:00:00"/>
    <n v="1.095890410958904"/>
    <n v="13.150684931506849"/>
    <x v="1"/>
  </r>
  <r>
    <x v="25"/>
    <x v="3"/>
    <x v="3"/>
    <n v="9"/>
    <d v="2023-10-06T00:00:00"/>
    <d v="2012-07-04T00:00:00"/>
    <n v="11.69041095890411"/>
    <n v="140.28493150684932"/>
    <x v="1"/>
  </r>
  <r>
    <x v="0"/>
    <x v="0"/>
    <x v="0"/>
    <n v="8"/>
    <d v="2023-10-07T00:00:00"/>
    <d v="2023-04-16T00:00:00"/>
    <n v="0.90136986301369859"/>
    <n v="10.816438356164383"/>
    <x v="0"/>
  </r>
  <r>
    <x v="29"/>
    <x v="0"/>
    <x v="0"/>
    <n v="8"/>
    <d v="2023-10-07T00:00:00"/>
    <d v="2023-03-05T00:00:00"/>
    <n v="1.0164383561643835"/>
    <n v="12.197260273972603"/>
    <x v="1"/>
  </r>
  <r>
    <x v="1"/>
    <x v="1"/>
    <x v="1"/>
    <n v="10"/>
    <d v="2023-10-07T00:00:00"/>
    <d v="2023-02-22T00:00:00"/>
    <n v="1.0465753424657533"/>
    <n v="12.55890410958904"/>
    <x v="1"/>
  </r>
  <r>
    <x v="2"/>
    <x v="2"/>
    <x v="2"/>
    <n v="10"/>
    <d v="2023-10-07T00:00:00"/>
    <d v="2021-08-11T00:00:00"/>
    <n v="2.580821917808219"/>
    <n v="30.969863013698628"/>
    <x v="1"/>
  </r>
  <r>
    <x v="3"/>
    <x v="3"/>
    <x v="3"/>
    <n v="8"/>
    <d v="2023-10-07T00:00:00"/>
    <d v="2014-11-21T00:00:00"/>
    <n v="9.3068493150684937"/>
    <n v="111.68219178082192"/>
    <x v="1"/>
  </r>
  <r>
    <x v="4"/>
    <x v="2"/>
    <x v="4"/>
    <n v="9"/>
    <d v="2023-10-07T00:00:00"/>
    <d v="2008-10-11T00:00:00"/>
    <n v="15.421917808219177"/>
    <n v="185.06301369863013"/>
    <x v="1"/>
  </r>
  <r>
    <x v="5"/>
    <x v="0"/>
    <x v="0"/>
    <n v="8"/>
    <d v="2023-10-07T00:00:00"/>
    <d v="2023-01-30T00:00:00"/>
    <n v="1.1095890410958904"/>
    <n v="13.315068493150685"/>
    <x v="1"/>
  </r>
  <r>
    <x v="6"/>
    <x v="1"/>
    <x v="1"/>
    <n v="10"/>
    <d v="2023-10-07T00:00:00"/>
    <d v="2015-06-06T00:00:00"/>
    <n v="8.7671232876712324"/>
    <n v="105.20547945205479"/>
    <x v="1"/>
  </r>
  <r>
    <x v="7"/>
    <x v="2"/>
    <x v="2"/>
    <n v="8"/>
    <d v="2023-10-07T00:00:00"/>
    <d v="2003-06-12T00:00:00"/>
    <n v="20.758904109589039"/>
    <n v="249.10684931506847"/>
    <x v="1"/>
  </r>
  <r>
    <x v="8"/>
    <x v="3"/>
    <x v="3"/>
    <n v="8"/>
    <d v="2023-10-07T00:00:00"/>
    <d v="2020-10-28T00:00:00"/>
    <n v="3.3671232876712329"/>
    <n v="40.405479452054792"/>
    <x v="1"/>
  </r>
  <r>
    <x v="9"/>
    <x v="0"/>
    <x v="0"/>
    <n v="8"/>
    <d v="2023-10-07T00:00:00"/>
    <d v="2023-02-20T00:00:00"/>
    <n v="1.0520547945205478"/>
    <n v="12.624657534246573"/>
    <x v="1"/>
  </r>
  <r>
    <x v="10"/>
    <x v="0"/>
    <x v="0"/>
    <n v="8"/>
    <d v="2023-10-07T00:00:00"/>
    <d v="2003-07-04T00:00:00"/>
    <n v="20.698630136986303"/>
    <n v="248.38356164383563"/>
    <x v="1"/>
  </r>
  <r>
    <x v="11"/>
    <x v="1"/>
    <x v="1"/>
    <n v="9"/>
    <d v="2023-10-07T00:00:00"/>
    <d v="2010-10-06T00:00:00"/>
    <n v="13.435616438356165"/>
    <n v="161.22739726027399"/>
    <x v="1"/>
  </r>
  <r>
    <x v="26"/>
    <x v="0"/>
    <x v="0"/>
    <n v="8"/>
    <d v="2023-10-07T00:00:00"/>
    <d v="2023-03-16T00:00:00"/>
    <n v="0.98630136986301364"/>
    <n v="11.835616438356164"/>
    <x v="0"/>
  </r>
  <r>
    <x v="12"/>
    <x v="3"/>
    <x v="3"/>
    <n v="8"/>
    <d v="2023-10-07T00:00:00"/>
    <d v="2013-01-15T00:00:00"/>
    <n v="11.156164383561643"/>
    <n v="133.87397260273971"/>
    <x v="1"/>
  </r>
  <r>
    <x v="13"/>
    <x v="2"/>
    <x v="4"/>
    <n v="10"/>
    <d v="2023-10-07T00:00:00"/>
    <d v="2007-01-10T00:00:00"/>
    <n v="17.175342465753424"/>
    <n v="206.10410958904109"/>
    <x v="1"/>
  </r>
  <r>
    <x v="28"/>
    <x v="0"/>
    <x v="0"/>
    <n v="3"/>
    <d v="2023-10-07T00:00:00"/>
    <d v="2023-04-13T00:00:00"/>
    <n v="0.90958904109589045"/>
    <n v="10.915068493150685"/>
    <x v="0"/>
  </r>
  <r>
    <x v="14"/>
    <x v="1"/>
    <x v="1"/>
    <n v="10"/>
    <d v="2023-10-07T00:00:00"/>
    <d v="2015-05-21T00:00:00"/>
    <n v="8.8109589041095884"/>
    <n v="105.73150684931505"/>
    <x v="1"/>
  </r>
  <r>
    <x v="15"/>
    <x v="1"/>
    <x v="1"/>
    <n v="10"/>
    <d v="2023-10-07T00:00:00"/>
    <d v="2023-03-04T00:00:00"/>
    <n v="1.0191780821917809"/>
    <n v="12.230136986301371"/>
    <x v="1"/>
  </r>
  <r>
    <x v="16"/>
    <x v="3"/>
    <x v="3"/>
    <n v="9"/>
    <d v="2023-10-07T00:00:00"/>
    <d v="2020-11-17T00:00:00"/>
    <n v="3.3123287671232875"/>
    <n v="39.747945205479454"/>
    <x v="1"/>
  </r>
  <r>
    <x v="17"/>
    <x v="2"/>
    <x v="4"/>
    <n v="9"/>
    <d v="2023-10-07T00:00:00"/>
    <d v="2001-10-01T00:00:00"/>
    <n v="22.454794520547946"/>
    <n v="269.45753424657534"/>
    <x v="1"/>
  </r>
  <r>
    <x v="18"/>
    <x v="0"/>
    <x v="0"/>
    <n v="8"/>
    <d v="2023-10-07T00:00:00"/>
    <d v="2022-10-07T00:00:00"/>
    <n v="1.4246575342465753"/>
    <n v="17.095890410958901"/>
    <x v="1"/>
  </r>
  <r>
    <x v="19"/>
    <x v="1"/>
    <x v="1"/>
    <n v="10"/>
    <d v="2023-10-07T00:00:00"/>
    <d v="2008-02-12T00:00:00"/>
    <n v="16.084931506849315"/>
    <n v="193.01917808219179"/>
    <x v="1"/>
  </r>
  <r>
    <x v="20"/>
    <x v="2"/>
    <x v="2"/>
    <n v="8"/>
    <d v="2023-10-07T00:00:00"/>
    <d v="2019-01-30T00:00:00"/>
    <n v="5.1123287671232873"/>
    <n v="61.347945205479448"/>
    <x v="1"/>
  </r>
  <r>
    <x v="21"/>
    <x v="3"/>
    <x v="3"/>
    <n v="9"/>
    <d v="2023-10-07T00:00:00"/>
    <d v="2023-02-08T00:00:00"/>
    <n v="1.0849315068493151"/>
    <n v="13.019178082191781"/>
    <x v="1"/>
  </r>
  <r>
    <x v="22"/>
    <x v="1"/>
    <x v="1"/>
    <n v="9"/>
    <d v="2023-10-07T00:00:00"/>
    <d v="2005-08-17T00:00:00"/>
    <n v="18.575342465753426"/>
    <n v="222.90410958904113"/>
    <x v="1"/>
  </r>
  <r>
    <x v="27"/>
    <x v="0"/>
    <x v="0"/>
    <n v="8"/>
    <d v="2023-10-07T00:00:00"/>
    <d v="2023-04-23T00:00:00"/>
    <n v="0.88219178082191785"/>
    <n v="10.586301369863014"/>
    <x v="0"/>
  </r>
  <r>
    <x v="23"/>
    <x v="1"/>
    <x v="1"/>
    <n v="8"/>
    <d v="2023-10-07T00:00:00"/>
    <d v="2021-08-12T00:00:00"/>
    <n v="2.5780821917808221"/>
    <n v="30.936986301369863"/>
    <x v="1"/>
  </r>
  <r>
    <x v="24"/>
    <x v="2"/>
    <x v="2"/>
    <n v="10"/>
    <d v="2023-10-07T00:00:00"/>
    <d v="2023-02-04T00:00:00"/>
    <n v="1.095890410958904"/>
    <n v="13.150684931506849"/>
    <x v="1"/>
  </r>
  <r>
    <x v="25"/>
    <x v="3"/>
    <x v="3"/>
    <n v="9"/>
    <d v="2023-10-07T00:00:00"/>
    <d v="2012-07-04T00:00:00"/>
    <n v="11.69041095890411"/>
    <n v="140.28493150684932"/>
    <x v="1"/>
  </r>
  <r>
    <x v="0"/>
    <x v="0"/>
    <x v="0"/>
    <n v="10"/>
    <d v="2023-10-08T00:00:00"/>
    <d v="2023-04-16T00:00:00"/>
    <n v="0.90136986301369859"/>
    <n v="10.816438356164383"/>
    <x v="0"/>
  </r>
  <r>
    <x v="29"/>
    <x v="0"/>
    <x v="0"/>
    <n v="8"/>
    <d v="2023-10-08T00:00:00"/>
    <d v="2023-03-05T00:00:00"/>
    <n v="1.0164383561643835"/>
    <n v="12.197260273972603"/>
    <x v="1"/>
  </r>
  <r>
    <x v="1"/>
    <x v="1"/>
    <x v="1"/>
    <n v="10"/>
    <d v="2023-10-08T00:00:00"/>
    <d v="2023-02-22T00:00:00"/>
    <n v="1.0465753424657533"/>
    <n v="12.55890410958904"/>
    <x v="1"/>
  </r>
  <r>
    <x v="2"/>
    <x v="2"/>
    <x v="2"/>
    <n v="10"/>
    <d v="2023-10-08T00:00:00"/>
    <d v="2021-08-11T00:00:00"/>
    <n v="2.580821917808219"/>
    <n v="30.969863013698628"/>
    <x v="1"/>
  </r>
  <r>
    <x v="3"/>
    <x v="3"/>
    <x v="3"/>
    <n v="10"/>
    <d v="2023-10-08T00:00:00"/>
    <d v="2014-11-21T00:00:00"/>
    <n v="9.3068493150684937"/>
    <n v="111.68219178082192"/>
    <x v="1"/>
  </r>
  <r>
    <x v="4"/>
    <x v="2"/>
    <x v="4"/>
    <n v="8"/>
    <d v="2023-10-08T00:00:00"/>
    <d v="2008-10-11T00:00:00"/>
    <n v="15.421917808219177"/>
    <n v="185.06301369863013"/>
    <x v="1"/>
  </r>
  <r>
    <x v="5"/>
    <x v="0"/>
    <x v="0"/>
    <n v="9"/>
    <d v="2023-10-08T00:00:00"/>
    <d v="2023-01-30T00:00:00"/>
    <n v="1.1095890410958904"/>
    <n v="13.315068493150685"/>
    <x v="1"/>
  </r>
  <r>
    <x v="6"/>
    <x v="1"/>
    <x v="1"/>
    <n v="10"/>
    <d v="2023-10-08T00:00:00"/>
    <d v="2015-06-06T00:00:00"/>
    <n v="8.7671232876712324"/>
    <n v="105.20547945205479"/>
    <x v="1"/>
  </r>
  <r>
    <x v="7"/>
    <x v="2"/>
    <x v="2"/>
    <n v="9"/>
    <d v="2023-10-08T00:00:00"/>
    <d v="2003-06-12T00:00:00"/>
    <n v="20.758904109589039"/>
    <n v="249.10684931506847"/>
    <x v="1"/>
  </r>
  <r>
    <x v="8"/>
    <x v="3"/>
    <x v="3"/>
    <n v="9"/>
    <d v="2023-10-08T00:00:00"/>
    <d v="2020-10-28T00:00:00"/>
    <n v="3.3671232876712329"/>
    <n v="40.405479452054792"/>
    <x v="1"/>
  </r>
  <r>
    <x v="9"/>
    <x v="0"/>
    <x v="0"/>
    <n v="8"/>
    <d v="2023-10-08T00:00:00"/>
    <d v="2023-02-20T00:00:00"/>
    <n v="1.0520547945205478"/>
    <n v="12.624657534246573"/>
    <x v="1"/>
  </r>
  <r>
    <x v="10"/>
    <x v="0"/>
    <x v="0"/>
    <n v="10"/>
    <d v="2023-10-08T00:00:00"/>
    <d v="2003-07-04T00:00:00"/>
    <n v="20.698630136986303"/>
    <n v="248.38356164383563"/>
    <x v="1"/>
  </r>
  <r>
    <x v="11"/>
    <x v="1"/>
    <x v="1"/>
    <n v="9"/>
    <d v="2023-10-08T00:00:00"/>
    <d v="2010-10-06T00:00:00"/>
    <n v="13.435616438356165"/>
    <n v="161.22739726027399"/>
    <x v="1"/>
  </r>
  <r>
    <x v="26"/>
    <x v="0"/>
    <x v="0"/>
    <n v="3"/>
    <d v="2023-10-08T00:00:00"/>
    <d v="2023-03-16T00:00:00"/>
    <n v="0.98630136986301364"/>
    <n v="11.835616438356164"/>
    <x v="0"/>
  </r>
  <r>
    <x v="12"/>
    <x v="3"/>
    <x v="3"/>
    <n v="10"/>
    <d v="2023-10-08T00:00:00"/>
    <d v="2013-01-15T00:00:00"/>
    <n v="11.156164383561643"/>
    <n v="133.87397260273971"/>
    <x v="1"/>
  </r>
  <r>
    <x v="13"/>
    <x v="2"/>
    <x v="4"/>
    <n v="10"/>
    <d v="2023-10-08T00:00:00"/>
    <d v="2007-01-10T00:00:00"/>
    <n v="17.175342465753424"/>
    <n v="206.10410958904109"/>
    <x v="1"/>
  </r>
  <r>
    <x v="28"/>
    <x v="0"/>
    <x v="0"/>
    <n v="5"/>
    <d v="2023-10-08T00:00:00"/>
    <d v="2023-04-13T00:00:00"/>
    <n v="0.90958904109589045"/>
    <n v="10.915068493150685"/>
    <x v="0"/>
  </r>
  <r>
    <x v="14"/>
    <x v="1"/>
    <x v="1"/>
    <n v="10"/>
    <d v="2023-10-08T00:00:00"/>
    <d v="2015-05-21T00:00:00"/>
    <n v="8.8109589041095884"/>
    <n v="105.73150684931505"/>
    <x v="1"/>
  </r>
  <r>
    <x v="15"/>
    <x v="1"/>
    <x v="1"/>
    <n v="8"/>
    <d v="2023-10-08T00:00:00"/>
    <d v="2023-03-04T00:00:00"/>
    <n v="1.0191780821917809"/>
    <n v="12.230136986301371"/>
    <x v="1"/>
  </r>
  <r>
    <x v="16"/>
    <x v="3"/>
    <x v="3"/>
    <n v="9"/>
    <d v="2023-10-08T00:00:00"/>
    <d v="2020-11-17T00:00:00"/>
    <n v="3.3123287671232875"/>
    <n v="39.747945205479454"/>
    <x v="1"/>
  </r>
  <r>
    <x v="17"/>
    <x v="2"/>
    <x v="4"/>
    <n v="8"/>
    <d v="2023-10-08T00:00:00"/>
    <d v="2001-10-01T00:00:00"/>
    <n v="22.454794520547946"/>
    <n v="269.45753424657534"/>
    <x v="1"/>
  </r>
  <r>
    <x v="18"/>
    <x v="0"/>
    <x v="0"/>
    <n v="10"/>
    <d v="2023-10-08T00:00:00"/>
    <d v="2022-10-07T00:00:00"/>
    <n v="1.4246575342465753"/>
    <n v="17.095890410958901"/>
    <x v="1"/>
  </r>
  <r>
    <x v="19"/>
    <x v="1"/>
    <x v="1"/>
    <n v="8"/>
    <d v="2023-10-08T00:00:00"/>
    <d v="2008-02-12T00:00:00"/>
    <n v="16.084931506849315"/>
    <n v="193.01917808219179"/>
    <x v="1"/>
  </r>
  <r>
    <x v="20"/>
    <x v="2"/>
    <x v="2"/>
    <n v="9"/>
    <d v="2023-10-08T00:00:00"/>
    <d v="2019-01-30T00:00:00"/>
    <n v="5.1123287671232873"/>
    <n v="61.347945205479448"/>
    <x v="1"/>
  </r>
  <r>
    <x v="21"/>
    <x v="3"/>
    <x v="3"/>
    <n v="9"/>
    <d v="2023-10-08T00:00:00"/>
    <d v="2023-02-08T00:00:00"/>
    <n v="1.0849315068493151"/>
    <n v="13.019178082191781"/>
    <x v="1"/>
  </r>
  <r>
    <x v="22"/>
    <x v="1"/>
    <x v="1"/>
    <n v="9"/>
    <d v="2023-10-08T00:00:00"/>
    <d v="2005-08-17T00:00:00"/>
    <n v="18.575342465753426"/>
    <n v="222.90410958904113"/>
    <x v="1"/>
  </r>
  <r>
    <x v="27"/>
    <x v="0"/>
    <x v="0"/>
    <n v="9"/>
    <d v="2023-10-08T00:00:00"/>
    <d v="2023-04-23T00:00:00"/>
    <n v="0.88219178082191785"/>
    <n v="10.586301369863014"/>
    <x v="0"/>
  </r>
  <r>
    <x v="23"/>
    <x v="1"/>
    <x v="1"/>
    <n v="8"/>
    <d v="2023-10-08T00:00:00"/>
    <d v="2021-08-12T00:00:00"/>
    <n v="2.5780821917808221"/>
    <n v="30.936986301369863"/>
    <x v="1"/>
  </r>
  <r>
    <x v="24"/>
    <x v="2"/>
    <x v="2"/>
    <n v="8"/>
    <d v="2023-10-08T00:00:00"/>
    <d v="2023-02-04T00:00:00"/>
    <n v="1.095890410958904"/>
    <n v="13.150684931506849"/>
    <x v="1"/>
  </r>
  <r>
    <x v="25"/>
    <x v="3"/>
    <x v="3"/>
    <n v="10"/>
    <d v="2023-10-08T00:00:00"/>
    <d v="2012-07-04T00:00:00"/>
    <n v="11.69041095890411"/>
    <n v="140.28493150684932"/>
    <x v="1"/>
  </r>
  <r>
    <x v="0"/>
    <x v="0"/>
    <x v="0"/>
    <n v="9"/>
    <d v="2023-10-09T00:00:00"/>
    <d v="2023-04-16T00:00:00"/>
    <n v="0.90136986301369859"/>
    <n v="10.816438356164383"/>
    <x v="0"/>
  </r>
  <r>
    <x v="29"/>
    <x v="0"/>
    <x v="0"/>
    <n v="7"/>
    <d v="2023-10-09T00:00:00"/>
    <d v="2023-03-05T00:00:00"/>
    <n v="1.0164383561643835"/>
    <n v="12.197260273972603"/>
    <x v="1"/>
  </r>
  <r>
    <x v="1"/>
    <x v="1"/>
    <x v="1"/>
    <n v="8"/>
    <d v="2023-10-09T00:00:00"/>
    <d v="2023-02-22T00:00:00"/>
    <n v="1.0465753424657533"/>
    <n v="12.55890410958904"/>
    <x v="1"/>
  </r>
  <r>
    <x v="2"/>
    <x v="2"/>
    <x v="2"/>
    <n v="9"/>
    <d v="2023-10-09T00:00:00"/>
    <d v="2021-08-11T00:00:00"/>
    <n v="2.580821917808219"/>
    <n v="30.969863013698628"/>
    <x v="1"/>
  </r>
  <r>
    <x v="3"/>
    <x v="3"/>
    <x v="3"/>
    <n v="9"/>
    <d v="2023-10-09T00:00:00"/>
    <d v="2014-11-21T00:00:00"/>
    <n v="9.3068493150684937"/>
    <n v="111.68219178082192"/>
    <x v="1"/>
  </r>
  <r>
    <x v="4"/>
    <x v="2"/>
    <x v="4"/>
    <n v="8"/>
    <d v="2023-10-09T00:00:00"/>
    <d v="2008-10-11T00:00:00"/>
    <n v="15.421917808219177"/>
    <n v="185.06301369863013"/>
    <x v="1"/>
  </r>
  <r>
    <x v="5"/>
    <x v="0"/>
    <x v="0"/>
    <n v="7"/>
    <d v="2023-10-09T00:00:00"/>
    <d v="2023-01-30T00:00:00"/>
    <n v="1.1095890410958904"/>
    <n v="13.315068493150685"/>
    <x v="1"/>
  </r>
  <r>
    <x v="6"/>
    <x v="1"/>
    <x v="1"/>
    <n v="9"/>
    <d v="2023-10-09T00:00:00"/>
    <d v="2015-06-06T00:00:00"/>
    <n v="8.7671232876712324"/>
    <n v="105.20547945205479"/>
    <x v="1"/>
  </r>
  <r>
    <x v="7"/>
    <x v="2"/>
    <x v="2"/>
    <n v="8"/>
    <d v="2023-10-09T00:00:00"/>
    <d v="2003-06-12T00:00:00"/>
    <n v="20.758904109589039"/>
    <n v="249.10684931506847"/>
    <x v="1"/>
  </r>
  <r>
    <x v="8"/>
    <x v="3"/>
    <x v="3"/>
    <n v="9"/>
    <d v="2023-10-09T00:00:00"/>
    <d v="2020-10-28T00:00:00"/>
    <n v="3.3671232876712329"/>
    <n v="40.405479452054792"/>
    <x v="1"/>
  </r>
  <r>
    <x v="9"/>
    <x v="0"/>
    <x v="0"/>
    <n v="7"/>
    <d v="2023-10-09T00:00:00"/>
    <d v="2023-02-20T00:00:00"/>
    <n v="1.0520547945205478"/>
    <n v="12.624657534246573"/>
    <x v="1"/>
  </r>
  <r>
    <x v="10"/>
    <x v="0"/>
    <x v="0"/>
    <n v="7"/>
    <d v="2023-10-09T00:00:00"/>
    <d v="2003-07-04T00:00:00"/>
    <n v="20.698630136986303"/>
    <n v="248.38356164383563"/>
    <x v="1"/>
  </r>
  <r>
    <x v="11"/>
    <x v="1"/>
    <x v="1"/>
    <n v="9"/>
    <d v="2023-10-09T00:00:00"/>
    <d v="2010-10-06T00:00:00"/>
    <n v="13.435616438356165"/>
    <n v="161.22739726027399"/>
    <x v="1"/>
  </r>
  <r>
    <x v="26"/>
    <x v="0"/>
    <x v="0"/>
    <n v="8"/>
    <d v="2023-10-09T00:00:00"/>
    <d v="2023-03-16T00:00:00"/>
    <n v="0.98630136986301364"/>
    <n v="11.835616438356164"/>
    <x v="0"/>
  </r>
  <r>
    <x v="12"/>
    <x v="3"/>
    <x v="3"/>
    <n v="8"/>
    <d v="2023-10-09T00:00:00"/>
    <d v="2013-01-15T00:00:00"/>
    <n v="11.156164383561643"/>
    <n v="133.87397260273971"/>
    <x v="1"/>
  </r>
  <r>
    <x v="13"/>
    <x v="2"/>
    <x v="4"/>
    <n v="9"/>
    <d v="2023-10-09T00:00:00"/>
    <d v="2007-01-10T00:00:00"/>
    <n v="17.175342465753424"/>
    <n v="206.10410958904109"/>
    <x v="1"/>
  </r>
  <r>
    <x v="28"/>
    <x v="0"/>
    <x v="0"/>
    <n v="7"/>
    <d v="2023-10-09T00:00:00"/>
    <d v="2023-04-13T00:00:00"/>
    <n v="0.90958904109589045"/>
    <n v="10.915068493150685"/>
    <x v="0"/>
  </r>
  <r>
    <x v="14"/>
    <x v="1"/>
    <x v="1"/>
    <n v="7"/>
    <d v="2023-10-09T00:00:00"/>
    <d v="2015-05-21T00:00:00"/>
    <n v="8.8109589041095884"/>
    <n v="105.73150684931505"/>
    <x v="1"/>
  </r>
  <r>
    <x v="15"/>
    <x v="1"/>
    <x v="1"/>
    <n v="8"/>
    <d v="2023-10-09T00:00:00"/>
    <d v="2023-03-04T00:00:00"/>
    <n v="1.0191780821917809"/>
    <n v="12.230136986301371"/>
    <x v="1"/>
  </r>
  <r>
    <x v="16"/>
    <x v="3"/>
    <x v="3"/>
    <n v="7"/>
    <d v="2023-10-09T00:00:00"/>
    <d v="2020-11-17T00:00:00"/>
    <n v="3.3123287671232875"/>
    <n v="39.747945205479454"/>
    <x v="1"/>
  </r>
  <r>
    <x v="17"/>
    <x v="2"/>
    <x v="4"/>
    <n v="9"/>
    <d v="2023-10-09T00:00:00"/>
    <d v="2001-10-01T00:00:00"/>
    <n v="22.454794520547946"/>
    <n v="269.45753424657534"/>
    <x v="1"/>
  </r>
  <r>
    <x v="18"/>
    <x v="0"/>
    <x v="0"/>
    <n v="9"/>
    <d v="2023-10-09T00:00:00"/>
    <d v="2022-10-07T00:00:00"/>
    <n v="1.4246575342465753"/>
    <n v="17.095890410958901"/>
    <x v="1"/>
  </r>
  <r>
    <x v="19"/>
    <x v="1"/>
    <x v="1"/>
    <n v="8"/>
    <d v="2023-10-09T00:00:00"/>
    <d v="2008-02-12T00:00:00"/>
    <n v="16.084931506849315"/>
    <n v="193.01917808219179"/>
    <x v="1"/>
  </r>
  <r>
    <x v="20"/>
    <x v="2"/>
    <x v="2"/>
    <n v="9"/>
    <d v="2023-10-09T00:00:00"/>
    <d v="2019-01-30T00:00:00"/>
    <n v="5.1123287671232873"/>
    <n v="61.347945205479448"/>
    <x v="1"/>
  </r>
  <r>
    <x v="21"/>
    <x v="3"/>
    <x v="3"/>
    <n v="10"/>
    <d v="2023-10-09T00:00:00"/>
    <d v="2023-02-08T00:00:00"/>
    <n v="1.0849315068493151"/>
    <n v="13.019178082191781"/>
    <x v="1"/>
  </r>
  <r>
    <x v="22"/>
    <x v="1"/>
    <x v="1"/>
    <n v="10"/>
    <d v="2023-10-09T00:00:00"/>
    <d v="2005-08-17T00:00:00"/>
    <n v="18.575342465753426"/>
    <n v="222.90410958904113"/>
    <x v="1"/>
  </r>
  <r>
    <x v="27"/>
    <x v="0"/>
    <x v="0"/>
    <n v="7"/>
    <d v="2023-10-09T00:00:00"/>
    <d v="2023-04-23T00:00:00"/>
    <n v="0.88219178082191785"/>
    <n v="10.586301369863014"/>
    <x v="0"/>
  </r>
  <r>
    <x v="23"/>
    <x v="1"/>
    <x v="1"/>
    <n v="10"/>
    <d v="2023-10-09T00:00:00"/>
    <d v="2021-08-12T00:00:00"/>
    <n v="2.5780821917808221"/>
    <n v="30.936986301369863"/>
    <x v="1"/>
  </r>
  <r>
    <x v="24"/>
    <x v="2"/>
    <x v="2"/>
    <n v="9"/>
    <d v="2023-10-09T00:00:00"/>
    <d v="2023-02-04T00:00:00"/>
    <n v="1.095890410958904"/>
    <n v="13.150684931506849"/>
    <x v="1"/>
  </r>
  <r>
    <x v="25"/>
    <x v="3"/>
    <x v="3"/>
    <n v="9"/>
    <d v="2023-10-09T00:00:00"/>
    <d v="2012-07-04T00:00:00"/>
    <n v="11.69041095890411"/>
    <n v="140.28493150684932"/>
    <x v="1"/>
  </r>
  <r>
    <x v="0"/>
    <x v="0"/>
    <x v="0"/>
    <n v="10"/>
    <d v="2023-10-10T00:00:00"/>
    <d v="2023-04-16T00:00:00"/>
    <n v="0.90136986301369859"/>
    <n v="10.816438356164383"/>
    <x v="0"/>
  </r>
  <r>
    <x v="29"/>
    <x v="0"/>
    <x v="0"/>
    <n v="8"/>
    <d v="2023-10-10T00:00:00"/>
    <d v="2023-03-05T00:00:00"/>
    <n v="1.0164383561643835"/>
    <n v="12.197260273972603"/>
    <x v="1"/>
  </r>
  <r>
    <x v="1"/>
    <x v="1"/>
    <x v="1"/>
    <n v="9"/>
    <d v="2023-10-10T00:00:00"/>
    <d v="2023-02-22T00:00:00"/>
    <n v="1.0465753424657533"/>
    <n v="12.55890410958904"/>
    <x v="1"/>
  </r>
  <r>
    <x v="2"/>
    <x v="2"/>
    <x v="2"/>
    <n v="10"/>
    <d v="2023-10-10T00:00:00"/>
    <d v="2021-08-11T00:00:00"/>
    <n v="2.580821917808219"/>
    <n v="30.969863013698628"/>
    <x v="1"/>
  </r>
  <r>
    <x v="3"/>
    <x v="3"/>
    <x v="3"/>
    <n v="9"/>
    <d v="2023-10-10T00:00:00"/>
    <d v="2014-11-21T00:00:00"/>
    <n v="9.3068493150684937"/>
    <n v="111.68219178082192"/>
    <x v="1"/>
  </r>
  <r>
    <x v="4"/>
    <x v="2"/>
    <x v="4"/>
    <n v="10"/>
    <d v="2023-10-10T00:00:00"/>
    <d v="2008-10-11T00:00:00"/>
    <n v="15.421917808219177"/>
    <n v="185.06301369863013"/>
    <x v="1"/>
  </r>
  <r>
    <x v="5"/>
    <x v="0"/>
    <x v="0"/>
    <n v="9"/>
    <d v="2023-10-10T00:00:00"/>
    <d v="2023-01-30T00:00:00"/>
    <n v="1.1095890410958904"/>
    <n v="13.315068493150685"/>
    <x v="1"/>
  </r>
  <r>
    <x v="6"/>
    <x v="1"/>
    <x v="1"/>
    <n v="9"/>
    <d v="2023-10-10T00:00:00"/>
    <d v="2015-06-06T00:00:00"/>
    <n v="8.7671232876712324"/>
    <n v="105.20547945205479"/>
    <x v="1"/>
  </r>
  <r>
    <x v="7"/>
    <x v="2"/>
    <x v="2"/>
    <n v="9"/>
    <d v="2023-10-10T00:00:00"/>
    <d v="2003-06-12T00:00:00"/>
    <n v="20.758904109589039"/>
    <n v="249.10684931506847"/>
    <x v="1"/>
  </r>
  <r>
    <x v="8"/>
    <x v="3"/>
    <x v="3"/>
    <n v="8"/>
    <d v="2023-10-10T00:00:00"/>
    <d v="2020-10-28T00:00:00"/>
    <n v="3.3671232876712329"/>
    <n v="40.405479452054792"/>
    <x v="1"/>
  </r>
  <r>
    <x v="9"/>
    <x v="0"/>
    <x v="0"/>
    <n v="5"/>
    <d v="2023-10-10T00:00:00"/>
    <d v="2023-02-20T00:00:00"/>
    <n v="1.0520547945205478"/>
    <n v="12.624657534246573"/>
    <x v="1"/>
  </r>
  <r>
    <x v="10"/>
    <x v="0"/>
    <x v="0"/>
    <n v="8"/>
    <d v="2023-10-10T00:00:00"/>
    <d v="2003-07-04T00:00:00"/>
    <n v="20.698630136986303"/>
    <n v="248.38356164383563"/>
    <x v="1"/>
  </r>
  <r>
    <x v="11"/>
    <x v="1"/>
    <x v="1"/>
    <n v="10"/>
    <d v="2023-10-10T00:00:00"/>
    <d v="2010-10-06T00:00:00"/>
    <n v="13.435616438356165"/>
    <n v="161.22739726027399"/>
    <x v="1"/>
  </r>
  <r>
    <x v="26"/>
    <x v="0"/>
    <x v="0"/>
    <n v="5"/>
    <d v="2023-10-10T00:00:00"/>
    <d v="2023-03-16T00:00:00"/>
    <n v="0.98630136986301364"/>
    <n v="11.835616438356164"/>
    <x v="0"/>
  </r>
  <r>
    <x v="12"/>
    <x v="3"/>
    <x v="3"/>
    <n v="8"/>
    <d v="2023-10-10T00:00:00"/>
    <d v="2013-01-15T00:00:00"/>
    <n v="11.156164383561643"/>
    <n v="133.87397260273971"/>
    <x v="1"/>
  </r>
  <r>
    <x v="13"/>
    <x v="2"/>
    <x v="4"/>
    <n v="10"/>
    <d v="2023-10-10T00:00:00"/>
    <d v="2007-01-10T00:00:00"/>
    <n v="17.175342465753424"/>
    <n v="206.10410958904109"/>
    <x v="1"/>
  </r>
  <r>
    <x v="28"/>
    <x v="0"/>
    <x v="0"/>
    <n v="3"/>
    <d v="2023-10-10T00:00:00"/>
    <d v="2023-04-13T00:00:00"/>
    <n v="0.90958904109589045"/>
    <n v="10.915068493150685"/>
    <x v="0"/>
  </r>
  <r>
    <x v="14"/>
    <x v="1"/>
    <x v="1"/>
    <n v="9"/>
    <d v="2023-10-10T00:00:00"/>
    <d v="2015-05-21T00:00:00"/>
    <n v="8.8109589041095884"/>
    <n v="105.73150684931505"/>
    <x v="1"/>
  </r>
  <r>
    <x v="15"/>
    <x v="1"/>
    <x v="1"/>
    <n v="10"/>
    <d v="2023-10-10T00:00:00"/>
    <d v="2023-03-04T00:00:00"/>
    <n v="1.0191780821917809"/>
    <n v="12.230136986301371"/>
    <x v="1"/>
  </r>
  <r>
    <x v="16"/>
    <x v="3"/>
    <x v="3"/>
    <n v="10"/>
    <d v="2023-10-10T00:00:00"/>
    <d v="2020-11-17T00:00:00"/>
    <n v="3.3123287671232875"/>
    <n v="39.747945205479454"/>
    <x v="1"/>
  </r>
  <r>
    <x v="17"/>
    <x v="2"/>
    <x v="4"/>
    <n v="8"/>
    <d v="2023-10-10T00:00:00"/>
    <d v="2001-10-01T00:00:00"/>
    <n v="22.454794520547946"/>
    <n v="269.45753424657534"/>
    <x v="1"/>
  </r>
  <r>
    <x v="18"/>
    <x v="0"/>
    <x v="0"/>
    <n v="10"/>
    <d v="2023-10-10T00:00:00"/>
    <d v="2022-10-07T00:00:00"/>
    <n v="1.4246575342465753"/>
    <n v="17.095890410958901"/>
    <x v="1"/>
  </r>
  <r>
    <x v="19"/>
    <x v="1"/>
    <x v="1"/>
    <n v="10"/>
    <d v="2023-10-10T00:00:00"/>
    <d v="2008-02-12T00:00:00"/>
    <n v="16.084931506849315"/>
    <n v="193.01917808219179"/>
    <x v="1"/>
  </r>
  <r>
    <x v="20"/>
    <x v="2"/>
    <x v="2"/>
    <n v="9"/>
    <d v="2023-10-10T00:00:00"/>
    <d v="2019-01-30T00:00:00"/>
    <n v="5.1123287671232873"/>
    <n v="61.347945205479448"/>
    <x v="1"/>
  </r>
  <r>
    <x v="21"/>
    <x v="3"/>
    <x v="3"/>
    <n v="8"/>
    <d v="2023-10-10T00:00:00"/>
    <d v="2023-02-08T00:00:00"/>
    <n v="1.0849315068493151"/>
    <n v="13.019178082191781"/>
    <x v="1"/>
  </r>
  <r>
    <x v="22"/>
    <x v="1"/>
    <x v="1"/>
    <n v="10"/>
    <d v="2023-10-10T00:00:00"/>
    <d v="2005-08-17T00:00:00"/>
    <n v="18.575342465753426"/>
    <n v="222.90410958904113"/>
    <x v="1"/>
  </r>
  <r>
    <x v="27"/>
    <x v="0"/>
    <x v="0"/>
    <n v="9"/>
    <d v="2023-10-10T00:00:00"/>
    <d v="2023-04-23T00:00:00"/>
    <n v="0.88219178082191785"/>
    <n v="10.586301369863014"/>
    <x v="0"/>
  </r>
  <r>
    <x v="23"/>
    <x v="1"/>
    <x v="1"/>
    <n v="10"/>
    <d v="2023-10-10T00:00:00"/>
    <d v="2021-08-12T00:00:00"/>
    <n v="2.5780821917808221"/>
    <n v="30.936986301369863"/>
    <x v="1"/>
  </r>
  <r>
    <x v="24"/>
    <x v="2"/>
    <x v="2"/>
    <n v="10"/>
    <d v="2023-10-10T00:00:00"/>
    <d v="2023-02-04T00:00:00"/>
    <n v="1.095890410958904"/>
    <n v="13.150684931506849"/>
    <x v="1"/>
  </r>
  <r>
    <x v="25"/>
    <x v="3"/>
    <x v="3"/>
    <n v="9"/>
    <d v="2023-10-10T00:00:00"/>
    <d v="2012-07-04T00:00:00"/>
    <n v="11.69041095890411"/>
    <n v="140.28493150684932"/>
    <x v="1"/>
  </r>
  <r>
    <x v="0"/>
    <x v="0"/>
    <x v="0"/>
    <n v="10"/>
    <d v="2023-10-11T00:00:00"/>
    <d v="2023-04-16T00:00:00"/>
    <n v="0.90136986301369859"/>
    <n v="10.816438356164383"/>
    <x v="0"/>
  </r>
  <r>
    <x v="29"/>
    <x v="0"/>
    <x v="0"/>
    <n v="10"/>
    <d v="2023-10-11T00:00:00"/>
    <d v="2023-03-05T00:00:00"/>
    <n v="1.0164383561643835"/>
    <n v="12.197260273972603"/>
    <x v="1"/>
  </r>
  <r>
    <x v="1"/>
    <x v="1"/>
    <x v="1"/>
    <n v="8"/>
    <d v="2023-10-11T00:00:00"/>
    <d v="2023-02-22T00:00:00"/>
    <n v="1.0465753424657533"/>
    <n v="12.55890410958904"/>
    <x v="1"/>
  </r>
  <r>
    <x v="2"/>
    <x v="2"/>
    <x v="2"/>
    <n v="10"/>
    <d v="2023-10-11T00:00:00"/>
    <d v="2021-08-11T00:00:00"/>
    <n v="2.580821917808219"/>
    <n v="30.969863013698628"/>
    <x v="1"/>
  </r>
  <r>
    <x v="3"/>
    <x v="3"/>
    <x v="3"/>
    <n v="10"/>
    <d v="2023-10-11T00:00:00"/>
    <d v="2014-11-21T00:00:00"/>
    <n v="9.3068493150684937"/>
    <n v="111.68219178082192"/>
    <x v="1"/>
  </r>
  <r>
    <x v="4"/>
    <x v="2"/>
    <x v="4"/>
    <n v="8"/>
    <d v="2023-10-11T00:00:00"/>
    <d v="2008-10-11T00:00:00"/>
    <n v="15.421917808219177"/>
    <n v="185.06301369863013"/>
    <x v="1"/>
  </r>
  <r>
    <x v="5"/>
    <x v="0"/>
    <x v="0"/>
    <n v="9"/>
    <d v="2023-10-11T00:00:00"/>
    <d v="2023-01-30T00:00:00"/>
    <n v="1.1095890410958904"/>
    <n v="13.315068493150685"/>
    <x v="1"/>
  </r>
  <r>
    <x v="6"/>
    <x v="1"/>
    <x v="1"/>
    <n v="9"/>
    <d v="2023-10-11T00:00:00"/>
    <d v="2015-06-06T00:00:00"/>
    <n v="8.7671232876712324"/>
    <n v="105.20547945205479"/>
    <x v="1"/>
  </r>
  <r>
    <x v="7"/>
    <x v="2"/>
    <x v="2"/>
    <n v="10"/>
    <d v="2023-10-11T00:00:00"/>
    <d v="2003-06-12T00:00:00"/>
    <n v="20.758904109589039"/>
    <n v="249.10684931506847"/>
    <x v="1"/>
  </r>
  <r>
    <x v="8"/>
    <x v="3"/>
    <x v="3"/>
    <n v="10"/>
    <d v="2023-10-11T00:00:00"/>
    <d v="2020-10-28T00:00:00"/>
    <n v="3.3671232876712329"/>
    <n v="40.405479452054792"/>
    <x v="1"/>
  </r>
  <r>
    <x v="9"/>
    <x v="0"/>
    <x v="0"/>
    <n v="8"/>
    <d v="2023-10-11T00:00:00"/>
    <d v="2023-02-20T00:00:00"/>
    <n v="1.0520547945205478"/>
    <n v="12.624657534246573"/>
    <x v="1"/>
  </r>
  <r>
    <x v="10"/>
    <x v="0"/>
    <x v="0"/>
    <n v="10"/>
    <d v="2023-10-11T00:00:00"/>
    <d v="2003-07-04T00:00:00"/>
    <n v="20.698630136986303"/>
    <n v="248.38356164383563"/>
    <x v="1"/>
  </r>
  <r>
    <x v="11"/>
    <x v="1"/>
    <x v="1"/>
    <n v="10"/>
    <d v="2023-10-11T00:00:00"/>
    <d v="2010-10-06T00:00:00"/>
    <n v="13.435616438356165"/>
    <n v="161.22739726027399"/>
    <x v="1"/>
  </r>
  <r>
    <x v="26"/>
    <x v="0"/>
    <x v="0"/>
    <n v="5"/>
    <d v="2023-10-11T00:00:00"/>
    <d v="2023-03-16T00:00:00"/>
    <n v="0.98630136986301364"/>
    <n v="11.835616438356164"/>
    <x v="0"/>
  </r>
  <r>
    <x v="12"/>
    <x v="3"/>
    <x v="3"/>
    <n v="10"/>
    <d v="2023-10-11T00:00:00"/>
    <d v="2013-01-15T00:00:00"/>
    <n v="11.156164383561643"/>
    <n v="133.87397260273971"/>
    <x v="1"/>
  </r>
  <r>
    <x v="13"/>
    <x v="2"/>
    <x v="4"/>
    <n v="9"/>
    <d v="2023-10-11T00:00:00"/>
    <d v="2007-01-10T00:00:00"/>
    <n v="17.175342465753424"/>
    <n v="206.10410958904109"/>
    <x v="1"/>
  </r>
  <r>
    <x v="28"/>
    <x v="0"/>
    <x v="0"/>
    <n v="5"/>
    <d v="2023-10-11T00:00:00"/>
    <d v="2023-04-13T00:00:00"/>
    <n v="0.90958904109589045"/>
    <n v="10.915068493150685"/>
    <x v="0"/>
  </r>
  <r>
    <x v="14"/>
    <x v="1"/>
    <x v="1"/>
    <n v="10"/>
    <d v="2023-10-11T00:00:00"/>
    <d v="2015-05-21T00:00:00"/>
    <n v="8.8109589041095884"/>
    <n v="105.73150684931505"/>
    <x v="1"/>
  </r>
  <r>
    <x v="15"/>
    <x v="1"/>
    <x v="1"/>
    <n v="9"/>
    <d v="2023-10-11T00:00:00"/>
    <d v="2023-03-04T00:00:00"/>
    <n v="1.0191780821917809"/>
    <n v="12.230136986301371"/>
    <x v="1"/>
  </r>
  <r>
    <x v="16"/>
    <x v="3"/>
    <x v="3"/>
    <n v="9"/>
    <d v="2023-10-11T00:00:00"/>
    <d v="2020-11-17T00:00:00"/>
    <n v="3.3123287671232875"/>
    <n v="39.747945205479454"/>
    <x v="1"/>
  </r>
  <r>
    <x v="17"/>
    <x v="2"/>
    <x v="4"/>
    <n v="10"/>
    <d v="2023-10-11T00:00:00"/>
    <d v="2001-10-01T00:00:00"/>
    <n v="22.454794520547946"/>
    <n v="269.45753424657534"/>
    <x v="1"/>
  </r>
  <r>
    <x v="18"/>
    <x v="0"/>
    <x v="0"/>
    <n v="9"/>
    <d v="2023-10-11T00:00:00"/>
    <d v="2022-10-07T00:00:00"/>
    <n v="1.4246575342465753"/>
    <n v="17.095890410958901"/>
    <x v="1"/>
  </r>
  <r>
    <x v="19"/>
    <x v="1"/>
    <x v="1"/>
    <n v="8"/>
    <d v="2023-10-11T00:00:00"/>
    <d v="2008-02-12T00:00:00"/>
    <n v="16.084931506849315"/>
    <n v="193.01917808219179"/>
    <x v="1"/>
  </r>
  <r>
    <x v="20"/>
    <x v="2"/>
    <x v="2"/>
    <n v="10"/>
    <d v="2023-10-11T00:00:00"/>
    <d v="2019-01-30T00:00:00"/>
    <n v="5.1123287671232873"/>
    <n v="61.347945205479448"/>
    <x v="1"/>
  </r>
  <r>
    <x v="21"/>
    <x v="3"/>
    <x v="3"/>
    <n v="8"/>
    <d v="2023-10-11T00:00:00"/>
    <d v="2023-02-08T00:00:00"/>
    <n v="1.0849315068493151"/>
    <n v="13.019178082191781"/>
    <x v="1"/>
  </r>
  <r>
    <x v="22"/>
    <x v="1"/>
    <x v="1"/>
    <n v="9"/>
    <d v="2023-10-11T00:00:00"/>
    <d v="2005-08-17T00:00:00"/>
    <n v="18.575342465753426"/>
    <n v="222.90410958904113"/>
    <x v="1"/>
  </r>
  <r>
    <x v="27"/>
    <x v="0"/>
    <x v="0"/>
    <n v="10"/>
    <d v="2023-10-11T00:00:00"/>
    <d v="2023-04-23T00:00:00"/>
    <n v="0.88219178082191785"/>
    <n v="10.586301369863014"/>
    <x v="0"/>
  </r>
  <r>
    <x v="23"/>
    <x v="1"/>
    <x v="1"/>
    <n v="9"/>
    <d v="2023-10-11T00:00:00"/>
    <d v="2021-08-12T00:00:00"/>
    <n v="2.5780821917808221"/>
    <n v="30.936986301369863"/>
    <x v="1"/>
  </r>
  <r>
    <x v="24"/>
    <x v="2"/>
    <x v="2"/>
    <n v="8"/>
    <d v="2023-10-11T00:00:00"/>
    <d v="2023-02-04T00:00:00"/>
    <n v="1.095890410958904"/>
    <n v="13.150684931506849"/>
    <x v="1"/>
  </r>
  <r>
    <x v="25"/>
    <x v="3"/>
    <x v="3"/>
    <n v="10"/>
    <d v="2023-10-11T00:00:00"/>
    <d v="2012-07-04T00:00:00"/>
    <n v="11.69041095890411"/>
    <n v="140.28493150684932"/>
    <x v="1"/>
  </r>
  <r>
    <x v="0"/>
    <x v="0"/>
    <x v="0"/>
    <n v="9"/>
    <d v="2023-10-12T00:00:00"/>
    <d v="2023-04-16T00:00:00"/>
    <n v="0.90136986301369859"/>
    <n v="10.816438356164383"/>
    <x v="0"/>
  </r>
  <r>
    <x v="29"/>
    <x v="0"/>
    <x v="0"/>
    <n v="10"/>
    <d v="2023-10-12T00:00:00"/>
    <d v="2023-03-05T00:00:00"/>
    <n v="1.0164383561643835"/>
    <n v="12.197260273972603"/>
    <x v="1"/>
  </r>
  <r>
    <x v="1"/>
    <x v="1"/>
    <x v="1"/>
    <n v="9"/>
    <d v="2023-10-12T00:00:00"/>
    <d v="2023-02-22T00:00:00"/>
    <n v="1.0465753424657533"/>
    <n v="12.55890410958904"/>
    <x v="1"/>
  </r>
  <r>
    <x v="2"/>
    <x v="2"/>
    <x v="2"/>
    <n v="10"/>
    <d v="2023-10-12T00:00:00"/>
    <d v="2021-08-11T00:00:00"/>
    <n v="2.580821917808219"/>
    <n v="30.969863013698628"/>
    <x v="1"/>
  </r>
  <r>
    <x v="3"/>
    <x v="3"/>
    <x v="3"/>
    <n v="10"/>
    <d v="2023-10-12T00:00:00"/>
    <d v="2014-11-21T00:00:00"/>
    <n v="9.3068493150684937"/>
    <n v="111.68219178082192"/>
    <x v="1"/>
  </r>
  <r>
    <x v="4"/>
    <x v="2"/>
    <x v="4"/>
    <n v="9"/>
    <d v="2023-10-12T00:00:00"/>
    <d v="2008-10-11T00:00:00"/>
    <n v="15.421917808219177"/>
    <n v="185.06301369863013"/>
    <x v="1"/>
  </r>
  <r>
    <x v="5"/>
    <x v="0"/>
    <x v="0"/>
    <n v="10"/>
    <d v="2023-10-12T00:00:00"/>
    <d v="2023-01-30T00:00:00"/>
    <n v="1.1095890410958904"/>
    <n v="13.315068493150685"/>
    <x v="1"/>
  </r>
  <r>
    <x v="6"/>
    <x v="1"/>
    <x v="1"/>
    <n v="8"/>
    <d v="2023-10-12T00:00:00"/>
    <d v="2015-06-06T00:00:00"/>
    <n v="8.7671232876712324"/>
    <n v="105.20547945205479"/>
    <x v="1"/>
  </r>
  <r>
    <x v="7"/>
    <x v="2"/>
    <x v="2"/>
    <n v="9"/>
    <d v="2023-10-12T00:00:00"/>
    <d v="2003-06-12T00:00:00"/>
    <n v="20.758904109589039"/>
    <n v="249.10684931506847"/>
    <x v="1"/>
  </r>
  <r>
    <x v="8"/>
    <x v="3"/>
    <x v="3"/>
    <n v="8"/>
    <d v="2023-10-12T00:00:00"/>
    <d v="2020-10-28T00:00:00"/>
    <n v="3.3671232876712329"/>
    <n v="40.405479452054792"/>
    <x v="1"/>
  </r>
  <r>
    <x v="9"/>
    <x v="0"/>
    <x v="0"/>
    <n v="0"/>
    <d v="2023-10-12T00:00:00"/>
    <d v="2023-02-20T00:00:00"/>
    <n v="1.0520547945205478"/>
    <n v="12.624657534246573"/>
    <x v="1"/>
  </r>
  <r>
    <x v="10"/>
    <x v="0"/>
    <x v="0"/>
    <n v="8"/>
    <d v="2023-10-12T00:00:00"/>
    <d v="2003-07-04T00:00:00"/>
    <n v="20.698630136986303"/>
    <n v="248.38356164383563"/>
    <x v="1"/>
  </r>
  <r>
    <x v="11"/>
    <x v="1"/>
    <x v="1"/>
    <n v="8"/>
    <d v="2023-10-12T00:00:00"/>
    <d v="2010-10-06T00:00:00"/>
    <n v="13.435616438356165"/>
    <n v="161.22739726027399"/>
    <x v="1"/>
  </r>
  <r>
    <x v="26"/>
    <x v="0"/>
    <x v="0"/>
    <n v="8"/>
    <d v="2023-10-12T00:00:00"/>
    <d v="2023-03-16T00:00:00"/>
    <n v="0.98630136986301364"/>
    <n v="11.835616438356164"/>
    <x v="0"/>
  </r>
  <r>
    <x v="12"/>
    <x v="3"/>
    <x v="3"/>
    <n v="8"/>
    <d v="2023-10-12T00:00:00"/>
    <d v="2013-01-15T00:00:00"/>
    <n v="11.156164383561643"/>
    <n v="133.87397260273971"/>
    <x v="1"/>
  </r>
  <r>
    <x v="13"/>
    <x v="2"/>
    <x v="4"/>
    <n v="10"/>
    <d v="2023-10-12T00:00:00"/>
    <d v="2007-01-10T00:00:00"/>
    <n v="17.175342465753424"/>
    <n v="206.10410958904109"/>
    <x v="1"/>
  </r>
  <r>
    <x v="28"/>
    <x v="0"/>
    <x v="0"/>
    <n v="4"/>
    <d v="2023-10-12T00:00:00"/>
    <d v="2023-04-13T00:00:00"/>
    <n v="0.90958904109589045"/>
    <n v="10.915068493150685"/>
    <x v="0"/>
  </r>
  <r>
    <x v="14"/>
    <x v="1"/>
    <x v="1"/>
    <n v="8"/>
    <d v="2023-10-12T00:00:00"/>
    <d v="2015-05-21T00:00:00"/>
    <n v="8.8109589041095884"/>
    <n v="105.73150684931505"/>
    <x v="1"/>
  </r>
  <r>
    <x v="15"/>
    <x v="1"/>
    <x v="1"/>
    <n v="10"/>
    <d v="2023-10-12T00:00:00"/>
    <d v="2023-03-04T00:00:00"/>
    <n v="1.0191780821917809"/>
    <n v="12.230136986301371"/>
    <x v="1"/>
  </r>
  <r>
    <x v="16"/>
    <x v="3"/>
    <x v="3"/>
    <n v="10"/>
    <d v="2023-10-12T00:00:00"/>
    <d v="2020-11-17T00:00:00"/>
    <n v="3.3123287671232875"/>
    <n v="39.747945205479454"/>
    <x v="1"/>
  </r>
  <r>
    <x v="17"/>
    <x v="2"/>
    <x v="4"/>
    <n v="10"/>
    <d v="2023-10-12T00:00:00"/>
    <d v="2001-10-01T00:00:00"/>
    <n v="22.454794520547946"/>
    <n v="269.45753424657534"/>
    <x v="1"/>
  </r>
  <r>
    <x v="18"/>
    <x v="0"/>
    <x v="0"/>
    <n v="9"/>
    <d v="2023-10-12T00:00:00"/>
    <d v="2022-10-07T00:00:00"/>
    <n v="1.4246575342465753"/>
    <n v="17.095890410958901"/>
    <x v="1"/>
  </r>
  <r>
    <x v="19"/>
    <x v="1"/>
    <x v="1"/>
    <n v="10"/>
    <d v="2023-10-12T00:00:00"/>
    <d v="2008-02-12T00:00:00"/>
    <n v="16.084931506849315"/>
    <n v="193.01917808219179"/>
    <x v="1"/>
  </r>
  <r>
    <x v="20"/>
    <x v="2"/>
    <x v="2"/>
    <n v="8"/>
    <d v="2023-10-12T00:00:00"/>
    <d v="2019-01-30T00:00:00"/>
    <n v="5.1123287671232873"/>
    <n v="61.347945205479448"/>
    <x v="1"/>
  </r>
  <r>
    <x v="21"/>
    <x v="3"/>
    <x v="3"/>
    <n v="9"/>
    <d v="2023-10-12T00:00:00"/>
    <d v="2023-02-08T00:00:00"/>
    <n v="1.0849315068493151"/>
    <n v="13.019178082191781"/>
    <x v="1"/>
  </r>
  <r>
    <x v="22"/>
    <x v="1"/>
    <x v="1"/>
    <n v="8"/>
    <d v="2023-10-12T00:00:00"/>
    <d v="2005-08-17T00:00:00"/>
    <n v="18.575342465753426"/>
    <n v="222.90410958904113"/>
    <x v="1"/>
  </r>
  <r>
    <x v="27"/>
    <x v="0"/>
    <x v="0"/>
    <n v="8"/>
    <d v="2023-10-12T00:00:00"/>
    <d v="2023-04-23T00:00:00"/>
    <n v="0.88219178082191785"/>
    <n v="10.586301369863014"/>
    <x v="0"/>
  </r>
  <r>
    <x v="23"/>
    <x v="1"/>
    <x v="1"/>
    <n v="10"/>
    <d v="2023-10-12T00:00:00"/>
    <d v="2021-08-12T00:00:00"/>
    <n v="2.5780821917808221"/>
    <n v="30.936986301369863"/>
    <x v="1"/>
  </r>
  <r>
    <x v="24"/>
    <x v="2"/>
    <x v="2"/>
    <n v="9"/>
    <d v="2023-10-12T00:00:00"/>
    <d v="2023-02-04T00:00:00"/>
    <n v="1.095890410958904"/>
    <n v="13.150684931506849"/>
    <x v="1"/>
  </r>
  <r>
    <x v="25"/>
    <x v="3"/>
    <x v="3"/>
    <n v="9"/>
    <d v="2023-10-12T00:00:00"/>
    <d v="2012-07-04T00:00:00"/>
    <n v="11.69041095890411"/>
    <n v="140.28493150684932"/>
    <x v="1"/>
  </r>
  <r>
    <x v="0"/>
    <x v="0"/>
    <x v="0"/>
    <n v="10"/>
    <d v="2023-10-13T00:00:00"/>
    <d v="2023-04-16T00:00:00"/>
    <n v="0.90136986301369859"/>
    <n v="10.816438356164383"/>
    <x v="0"/>
  </r>
  <r>
    <x v="29"/>
    <x v="0"/>
    <x v="0"/>
    <n v="7"/>
    <d v="2023-10-13T00:00:00"/>
    <d v="2023-03-05T00:00:00"/>
    <n v="1.0164383561643835"/>
    <n v="12.197260273972603"/>
    <x v="1"/>
  </r>
  <r>
    <x v="1"/>
    <x v="1"/>
    <x v="1"/>
    <n v="8"/>
    <d v="2023-10-13T00:00:00"/>
    <d v="2023-02-22T00:00:00"/>
    <n v="1.0465753424657533"/>
    <n v="12.55890410958904"/>
    <x v="1"/>
  </r>
  <r>
    <x v="2"/>
    <x v="2"/>
    <x v="2"/>
    <n v="8"/>
    <d v="2023-10-13T00:00:00"/>
    <d v="2021-08-11T00:00:00"/>
    <n v="2.580821917808219"/>
    <n v="30.969863013698628"/>
    <x v="1"/>
  </r>
  <r>
    <x v="3"/>
    <x v="3"/>
    <x v="3"/>
    <n v="9"/>
    <d v="2023-10-13T00:00:00"/>
    <d v="2014-11-21T00:00:00"/>
    <n v="9.3068493150684937"/>
    <n v="111.68219178082192"/>
    <x v="1"/>
  </r>
  <r>
    <x v="4"/>
    <x v="2"/>
    <x v="4"/>
    <n v="9"/>
    <d v="2023-10-13T00:00:00"/>
    <d v="2008-10-11T00:00:00"/>
    <n v="15.421917808219177"/>
    <n v="185.06301369863013"/>
    <x v="1"/>
  </r>
  <r>
    <x v="5"/>
    <x v="0"/>
    <x v="0"/>
    <n v="10"/>
    <d v="2023-10-13T00:00:00"/>
    <d v="2023-01-30T00:00:00"/>
    <n v="1.1095890410958904"/>
    <n v="13.315068493150685"/>
    <x v="1"/>
  </r>
  <r>
    <x v="6"/>
    <x v="1"/>
    <x v="1"/>
    <n v="10"/>
    <d v="2023-10-13T00:00:00"/>
    <d v="2015-06-06T00:00:00"/>
    <n v="8.7671232876712324"/>
    <n v="105.20547945205479"/>
    <x v="1"/>
  </r>
  <r>
    <x v="7"/>
    <x v="2"/>
    <x v="2"/>
    <n v="9"/>
    <d v="2023-10-13T00:00:00"/>
    <d v="2003-06-12T00:00:00"/>
    <n v="20.758904109589039"/>
    <n v="249.10684931506847"/>
    <x v="1"/>
  </r>
  <r>
    <x v="8"/>
    <x v="3"/>
    <x v="3"/>
    <n v="8"/>
    <d v="2023-10-13T00:00:00"/>
    <d v="2020-10-28T00:00:00"/>
    <n v="3.3671232876712329"/>
    <n v="40.405479452054792"/>
    <x v="1"/>
  </r>
  <r>
    <x v="9"/>
    <x v="0"/>
    <x v="0"/>
    <n v="0"/>
    <d v="2023-10-13T00:00:00"/>
    <d v="2023-02-20T00:00:00"/>
    <n v="1.0520547945205478"/>
    <n v="12.624657534246573"/>
    <x v="1"/>
  </r>
  <r>
    <x v="10"/>
    <x v="0"/>
    <x v="0"/>
    <n v="9"/>
    <d v="2023-10-13T00:00:00"/>
    <d v="2003-07-04T00:00:00"/>
    <n v="20.698630136986303"/>
    <n v="248.38356164383563"/>
    <x v="1"/>
  </r>
  <r>
    <x v="11"/>
    <x v="1"/>
    <x v="1"/>
    <n v="9"/>
    <d v="2023-10-13T00:00:00"/>
    <d v="2010-10-06T00:00:00"/>
    <n v="13.435616438356165"/>
    <n v="161.22739726027399"/>
    <x v="1"/>
  </r>
  <r>
    <x v="26"/>
    <x v="0"/>
    <x v="0"/>
    <n v="5"/>
    <d v="2023-10-13T00:00:00"/>
    <d v="2023-03-16T00:00:00"/>
    <n v="0.98630136986301364"/>
    <n v="11.835616438356164"/>
    <x v="0"/>
  </r>
  <r>
    <x v="12"/>
    <x v="3"/>
    <x v="3"/>
    <n v="8"/>
    <d v="2023-10-13T00:00:00"/>
    <d v="2013-01-15T00:00:00"/>
    <n v="11.156164383561643"/>
    <n v="133.87397260273971"/>
    <x v="1"/>
  </r>
  <r>
    <x v="13"/>
    <x v="2"/>
    <x v="4"/>
    <n v="10"/>
    <d v="2023-10-13T00:00:00"/>
    <d v="2007-01-10T00:00:00"/>
    <n v="17.175342465753424"/>
    <n v="206.10410958904109"/>
    <x v="1"/>
  </r>
  <r>
    <x v="28"/>
    <x v="0"/>
    <x v="0"/>
    <n v="8"/>
    <d v="2023-10-13T00:00:00"/>
    <d v="2023-04-13T00:00:00"/>
    <n v="0.90958904109589045"/>
    <n v="10.915068493150685"/>
    <x v="0"/>
  </r>
  <r>
    <x v="14"/>
    <x v="1"/>
    <x v="1"/>
    <n v="9"/>
    <d v="2023-10-13T00:00:00"/>
    <d v="2015-05-21T00:00:00"/>
    <n v="8.8109589041095884"/>
    <n v="105.73150684931505"/>
    <x v="1"/>
  </r>
  <r>
    <x v="15"/>
    <x v="1"/>
    <x v="1"/>
    <n v="8"/>
    <d v="2023-10-13T00:00:00"/>
    <d v="2023-03-04T00:00:00"/>
    <n v="1.0191780821917809"/>
    <n v="12.230136986301371"/>
    <x v="1"/>
  </r>
  <r>
    <x v="16"/>
    <x v="3"/>
    <x v="3"/>
    <n v="8"/>
    <d v="2023-10-13T00:00:00"/>
    <d v="2020-11-17T00:00:00"/>
    <n v="3.3123287671232875"/>
    <n v="39.747945205479454"/>
    <x v="1"/>
  </r>
  <r>
    <x v="17"/>
    <x v="2"/>
    <x v="4"/>
    <n v="9"/>
    <d v="2023-10-13T00:00:00"/>
    <d v="2001-10-01T00:00:00"/>
    <n v="22.454794520547946"/>
    <n v="269.45753424657534"/>
    <x v="1"/>
  </r>
  <r>
    <x v="18"/>
    <x v="0"/>
    <x v="0"/>
    <n v="9"/>
    <d v="2023-10-13T00:00:00"/>
    <d v="2022-10-07T00:00:00"/>
    <n v="1.4246575342465753"/>
    <n v="17.095890410958901"/>
    <x v="1"/>
  </r>
  <r>
    <x v="19"/>
    <x v="1"/>
    <x v="1"/>
    <n v="10"/>
    <d v="2023-10-13T00:00:00"/>
    <d v="2008-02-12T00:00:00"/>
    <n v="16.084931506849315"/>
    <n v="193.01917808219179"/>
    <x v="1"/>
  </r>
  <r>
    <x v="20"/>
    <x v="2"/>
    <x v="2"/>
    <n v="10"/>
    <d v="2023-10-13T00:00:00"/>
    <d v="2019-01-30T00:00:00"/>
    <n v="5.1123287671232873"/>
    <n v="61.347945205479448"/>
    <x v="1"/>
  </r>
  <r>
    <x v="21"/>
    <x v="3"/>
    <x v="3"/>
    <n v="8"/>
    <d v="2023-10-13T00:00:00"/>
    <d v="2023-02-08T00:00:00"/>
    <n v="1.0849315068493151"/>
    <n v="13.019178082191781"/>
    <x v="1"/>
  </r>
  <r>
    <x v="22"/>
    <x v="1"/>
    <x v="1"/>
    <n v="8"/>
    <d v="2023-10-13T00:00:00"/>
    <d v="2005-08-17T00:00:00"/>
    <n v="18.575342465753426"/>
    <n v="222.90410958904113"/>
    <x v="1"/>
  </r>
  <r>
    <x v="27"/>
    <x v="0"/>
    <x v="0"/>
    <n v="9"/>
    <d v="2023-10-13T00:00:00"/>
    <d v="2023-04-23T00:00:00"/>
    <n v="0.88219178082191785"/>
    <n v="10.586301369863014"/>
    <x v="0"/>
  </r>
  <r>
    <x v="23"/>
    <x v="1"/>
    <x v="1"/>
    <n v="10"/>
    <d v="2023-10-13T00:00:00"/>
    <d v="2021-08-12T00:00:00"/>
    <n v="2.5780821917808221"/>
    <n v="30.936986301369863"/>
    <x v="1"/>
  </r>
  <r>
    <x v="24"/>
    <x v="2"/>
    <x v="2"/>
    <n v="10"/>
    <d v="2023-10-13T00:00:00"/>
    <d v="2023-02-04T00:00:00"/>
    <n v="1.095890410958904"/>
    <n v="13.150684931506849"/>
    <x v="1"/>
  </r>
  <r>
    <x v="25"/>
    <x v="3"/>
    <x v="3"/>
    <n v="10"/>
    <d v="2023-10-13T00:00:00"/>
    <d v="2012-07-04T00:00:00"/>
    <n v="11.69041095890411"/>
    <n v="140.28493150684932"/>
    <x v="1"/>
  </r>
  <r>
    <x v="0"/>
    <x v="0"/>
    <x v="0"/>
    <n v="9"/>
    <d v="2023-10-14T00:00:00"/>
    <d v="2023-04-16T00:00:00"/>
    <n v="0.90136986301369859"/>
    <n v="10.816438356164383"/>
    <x v="0"/>
  </r>
  <r>
    <x v="29"/>
    <x v="0"/>
    <x v="0"/>
    <n v="6"/>
    <d v="2023-10-14T00:00:00"/>
    <d v="2023-03-05T00:00:00"/>
    <n v="1.0164383561643835"/>
    <n v="12.197260273972603"/>
    <x v="1"/>
  </r>
  <r>
    <x v="1"/>
    <x v="1"/>
    <x v="1"/>
    <n v="10"/>
    <d v="2023-10-14T00:00:00"/>
    <d v="2023-02-22T00:00:00"/>
    <n v="1.0465753424657533"/>
    <n v="12.55890410958904"/>
    <x v="1"/>
  </r>
  <r>
    <x v="2"/>
    <x v="2"/>
    <x v="2"/>
    <n v="9"/>
    <d v="2023-10-14T00:00:00"/>
    <d v="2021-08-11T00:00:00"/>
    <n v="2.580821917808219"/>
    <n v="30.969863013698628"/>
    <x v="1"/>
  </r>
  <r>
    <x v="3"/>
    <x v="3"/>
    <x v="3"/>
    <n v="10"/>
    <d v="2023-10-14T00:00:00"/>
    <d v="2014-11-21T00:00:00"/>
    <n v="9.3068493150684937"/>
    <n v="111.68219178082192"/>
    <x v="1"/>
  </r>
  <r>
    <x v="4"/>
    <x v="2"/>
    <x v="4"/>
    <n v="9"/>
    <d v="2023-10-14T00:00:00"/>
    <d v="2008-10-11T00:00:00"/>
    <n v="15.421917808219177"/>
    <n v="185.06301369863013"/>
    <x v="1"/>
  </r>
  <r>
    <x v="5"/>
    <x v="0"/>
    <x v="0"/>
    <n v="9"/>
    <d v="2023-10-14T00:00:00"/>
    <d v="2023-01-30T00:00:00"/>
    <n v="1.1095890410958904"/>
    <n v="13.315068493150685"/>
    <x v="1"/>
  </r>
  <r>
    <x v="6"/>
    <x v="1"/>
    <x v="1"/>
    <n v="8"/>
    <d v="2023-10-14T00:00:00"/>
    <d v="2015-06-06T00:00:00"/>
    <n v="8.7671232876712324"/>
    <n v="105.20547945205479"/>
    <x v="1"/>
  </r>
  <r>
    <x v="7"/>
    <x v="2"/>
    <x v="2"/>
    <n v="8"/>
    <d v="2023-10-14T00:00:00"/>
    <d v="2003-06-12T00:00:00"/>
    <n v="20.758904109589039"/>
    <n v="249.10684931506847"/>
    <x v="1"/>
  </r>
  <r>
    <x v="8"/>
    <x v="3"/>
    <x v="3"/>
    <n v="8"/>
    <d v="2023-10-14T00:00:00"/>
    <d v="2020-10-28T00:00:00"/>
    <n v="3.3671232876712329"/>
    <n v="40.405479452054792"/>
    <x v="1"/>
  </r>
  <r>
    <x v="9"/>
    <x v="0"/>
    <x v="0"/>
    <n v="4"/>
    <d v="2023-10-14T00:00:00"/>
    <d v="2023-02-20T00:00:00"/>
    <n v="1.0520547945205478"/>
    <n v="12.624657534246573"/>
    <x v="1"/>
  </r>
  <r>
    <x v="10"/>
    <x v="0"/>
    <x v="0"/>
    <n v="8"/>
    <d v="2023-10-14T00:00:00"/>
    <d v="2003-07-04T00:00:00"/>
    <n v="20.698630136986303"/>
    <n v="248.38356164383563"/>
    <x v="1"/>
  </r>
  <r>
    <x v="11"/>
    <x v="1"/>
    <x v="1"/>
    <n v="10"/>
    <d v="2023-10-14T00:00:00"/>
    <d v="2010-10-06T00:00:00"/>
    <n v="13.435616438356165"/>
    <n v="161.22739726027399"/>
    <x v="1"/>
  </r>
  <r>
    <x v="26"/>
    <x v="0"/>
    <x v="0"/>
    <n v="8"/>
    <d v="2023-10-14T00:00:00"/>
    <d v="2023-03-16T00:00:00"/>
    <n v="0.98630136986301364"/>
    <n v="11.835616438356164"/>
    <x v="0"/>
  </r>
  <r>
    <x v="12"/>
    <x v="3"/>
    <x v="3"/>
    <n v="8"/>
    <d v="2023-10-14T00:00:00"/>
    <d v="2013-01-15T00:00:00"/>
    <n v="11.156164383561643"/>
    <n v="133.87397260273971"/>
    <x v="1"/>
  </r>
  <r>
    <x v="13"/>
    <x v="2"/>
    <x v="4"/>
    <n v="9"/>
    <d v="2023-10-14T00:00:00"/>
    <d v="2007-01-10T00:00:00"/>
    <n v="17.175342465753424"/>
    <n v="206.10410958904109"/>
    <x v="1"/>
  </r>
  <r>
    <x v="28"/>
    <x v="0"/>
    <x v="0"/>
    <n v="3"/>
    <d v="2023-10-14T00:00:00"/>
    <d v="2023-04-13T00:00:00"/>
    <n v="0.90958904109589045"/>
    <n v="10.915068493150685"/>
    <x v="0"/>
  </r>
  <r>
    <x v="14"/>
    <x v="1"/>
    <x v="1"/>
    <n v="8"/>
    <d v="2023-10-14T00:00:00"/>
    <d v="2015-05-21T00:00:00"/>
    <n v="8.8109589041095884"/>
    <n v="105.73150684931505"/>
    <x v="1"/>
  </r>
  <r>
    <x v="15"/>
    <x v="1"/>
    <x v="1"/>
    <n v="8"/>
    <d v="2023-10-14T00:00:00"/>
    <d v="2023-03-04T00:00:00"/>
    <n v="1.0191780821917809"/>
    <n v="12.230136986301371"/>
    <x v="1"/>
  </r>
  <r>
    <x v="16"/>
    <x v="3"/>
    <x v="3"/>
    <n v="9"/>
    <d v="2023-10-14T00:00:00"/>
    <d v="2020-11-17T00:00:00"/>
    <n v="3.3123287671232875"/>
    <n v="39.747945205479454"/>
    <x v="1"/>
  </r>
  <r>
    <x v="17"/>
    <x v="2"/>
    <x v="4"/>
    <n v="10"/>
    <d v="2023-10-14T00:00:00"/>
    <d v="2001-10-01T00:00:00"/>
    <n v="22.454794520547946"/>
    <n v="269.45753424657534"/>
    <x v="1"/>
  </r>
  <r>
    <x v="18"/>
    <x v="0"/>
    <x v="0"/>
    <n v="10"/>
    <d v="2023-10-14T00:00:00"/>
    <d v="2022-10-07T00:00:00"/>
    <n v="1.4246575342465753"/>
    <n v="17.095890410958901"/>
    <x v="1"/>
  </r>
  <r>
    <x v="19"/>
    <x v="1"/>
    <x v="1"/>
    <n v="9"/>
    <d v="2023-10-14T00:00:00"/>
    <d v="2008-02-12T00:00:00"/>
    <n v="16.084931506849315"/>
    <n v="193.01917808219179"/>
    <x v="1"/>
  </r>
  <r>
    <x v="20"/>
    <x v="2"/>
    <x v="2"/>
    <n v="10"/>
    <d v="2023-10-14T00:00:00"/>
    <d v="2019-01-30T00:00:00"/>
    <n v="5.1123287671232873"/>
    <n v="61.347945205479448"/>
    <x v="1"/>
  </r>
  <r>
    <x v="21"/>
    <x v="3"/>
    <x v="3"/>
    <n v="10"/>
    <d v="2023-10-14T00:00:00"/>
    <d v="2023-02-08T00:00:00"/>
    <n v="1.0849315068493151"/>
    <n v="13.019178082191781"/>
    <x v="1"/>
  </r>
  <r>
    <x v="22"/>
    <x v="1"/>
    <x v="1"/>
    <n v="9"/>
    <d v="2023-10-14T00:00:00"/>
    <d v="2005-08-17T00:00:00"/>
    <n v="18.575342465753426"/>
    <n v="222.90410958904113"/>
    <x v="1"/>
  </r>
  <r>
    <x v="27"/>
    <x v="0"/>
    <x v="0"/>
    <n v="3"/>
    <d v="2023-10-14T00:00:00"/>
    <d v="2023-04-23T00:00:00"/>
    <n v="0.88219178082191785"/>
    <n v="10.586301369863014"/>
    <x v="0"/>
  </r>
  <r>
    <x v="23"/>
    <x v="1"/>
    <x v="1"/>
    <n v="10"/>
    <d v="2023-10-14T00:00:00"/>
    <d v="2021-08-12T00:00:00"/>
    <n v="2.5780821917808221"/>
    <n v="30.936986301369863"/>
    <x v="1"/>
  </r>
  <r>
    <x v="24"/>
    <x v="2"/>
    <x v="2"/>
    <n v="9"/>
    <d v="2023-10-14T00:00:00"/>
    <d v="2023-02-04T00:00:00"/>
    <n v="1.095890410958904"/>
    <n v="13.150684931506849"/>
    <x v="1"/>
  </r>
  <r>
    <x v="25"/>
    <x v="3"/>
    <x v="3"/>
    <n v="8"/>
    <d v="2023-10-14T00:00:00"/>
    <d v="2012-07-04T00:00:00"/>
    <n v="11.69041095890411"/>
    <n v="140.28493150684932"/>
    <x v="1"/>
  </r>
  <r>
    <x v="0"/>
    <x v="0"/>
    <x v="0"/>
    <n v="9"/>
    <d v="2023-10-15T00:00:00"/>
    <d v="2023-04-16T00:00:00"/>
    <n v="0.90136986301369859"/>
    <n v="10.816438356164383"/>
    <x v="0"/>
  </r>
  <r>
    <x v="29"/>
    <x v="0"/>
    <x v="0"/>
    <n v="9"/>
    <d v="2023-10-15T00:00:00"/>
    <d v="2023-03-05T00:00:00"/>
    <n v="1.0164383561643835"/>
    <n v="12.197260273972603"/>
    <x v="1"/>
  </r>
  <r>
    <x v="1"/>
    <x v="1"/>
    <x v="1"/>
    <n v="9"/>
    <d v="2023-10-15T00:00:00"/>
    <d v="2023-02-22T00:00:00"/>
    <n v="1.0465753424657533"/>
    <n v="12.55890410958904"/>
    <x v="1"/>
  </r>
  <r>
    <x v="2"/>
    <x v="2"/>
    <x v="2"/>
    <n v="10"/>
    <d v="2023-10-15T00:00:00"/>
    <d v="2021-08-11T00:00:00"/>
    <n v="2.580821917808219"/>
    <n v="30.969863013698628"/>
    <x v="1"/>
  </r>
  <r>
    <x v="3"/>
    <x v="3"/>
    <x v="3"/>
    <n v="9"/>
    <d v="2023-10-15T00:00:00"/>
    <d v="2014-11-21T00:00:00"/>
    <n v="9.3068493150684937"/>
    <n v="111.68219178082192"/>
    <x v="1"/>
  </r>
  <r>
    <x v="4"/>
    <x v="2"/>
    <x v="4"/>
    <n v="10"/>
    <d v="2023-10-15T00:00:00"/>
    <d v="2008-10-11T00:00:00"/>
    <n v="15.421917808219177"/>
    <n v="185.06301369863013"/>
    <x v="1"/>
  </r>
  <r>
    <x v="5"/>
    <x v="0"/>
    <x v="0"/>
    <n v="8"/>
    <d v="2023-10-15T00:00:00"/>
    <d v="2023-01-30T00:00:00"/>
    <n v="1.1095890410958904"/>
    <n v="13.315068493150685"/>
    <x v="1"/>
  </r>
  <r>
    <x v="6"/>
    <x v="1"/>
    <x v="1"/>
    <n v="9"/>
    <d v="2023-10-15T00:00:00"/>
    <d v="2015-06-06T00:00:00"/>
    <n v="8.7671232876712324"/>
    <n v="105.20547945205479"/>
    <x v="1"/>
  </r>
  <r>
    <x v="7"/>
    <x v="2"/>
    <x v="2"/>
    <n v="8"/>
    <d v="2023-10-15T00:00:00"/>
    <d v="2003-06-12T00:00:00"/>
    <n v="20.758904109589039"/>
    <n v="249.10684931506847"/>
    <x v="1"/>
  </r>
  <r>
    <x v="8"/>
    <x v="3"/>
    <x v="3"/>
    <n v="10"/>
    <d v="2023-10-15T00:00:00"/>
    <d v="2020-10-28T00:00:00"/>
    <n v="3.3671232876712329"/>
    <n v="40.405479452054792"/>
    <x v="1"/>
  </r>
  <r>
    <x v="9"/>
    <x v="0"/>
    <x v="0"/>
    <n v="8"/>
    <d v="2023-10-15T00:00:00"/>
    <d v="2023-02-20T00:00:00"/>
    <n v="1.0520547945205478"/>
    <n v="12.624657534246573"/>
    <x v="1"/>
  </r>
  <r>
    <x v="10"/>
    <x v="0"/>
    <x v="0"/>
    <n v="8"/>
    <d v="2023-10-15T00:00:00"/>
    <d v="2003-07-04T00:00:00"/>
    <n v="20.698630136986303"/>
    <n v="248.38356164383563"/>
    <x v="1"/>
  </r>
  <r>
    <x v="11"/>
    <x v="1"/>
    <x v="1"/>
    <n v="8"/>
    <d v="2023-10-15T00:00:00"/>
    <d v="2010-10-06T00:00:00"/>
    <n v="13.435616438356165"/>
    <n v="161.22739726027399"/>
    <x v="1"/>
  </r>
  <r>
    <x v="26"/>
    <x v="0"/>
    <x v="0"/>
    <n v="5"/>
    <d v="2023-10-15T00:00:00"/>
    <d v="2023-03-16T00:00:00"/>
    <n v="0.98630136986301364"/>
    <n v="11.835616438356164"/>
    <x v="0"/>
  </r>
  <r>
    <x v="12"/>
    <x v="3"/>
    <x v="3"/>
    <n v="8"/>
    <d v="2023-10-15T00:00:00"/>
    <d v="2013-01-15T00:00:00"/>
    <n v="11.156164383561643"/>
    <n v="133.87397260273971"/>
    <x v="1"/>
  </r>
  <r>
    <x v="13"/>
    <x v="2"/>
    <x v="4"/>
    <n v="9"/>
    <d v="2023-10-15T00:00:00"/>
    <d v="2007-01-10T00:00:00"/>
    <n v="17.175342465753424"/>
    <n v="206.10410958904109"/>
    <x v="1"/>
  </r>
  <r>
    <x v="28"/>
    <x v="0"/>
    <x v="0"/>
    <n v="10"/>
    <d v="2023-10-15T00:00:00"/>
    <d v="2023-04-13T00:00:00"/>
    <n v="0.90958904109589045"/>
    <n v="10.915068493150685"/>
    <x v="0"/>
  </r>
  <r>
    <x v="14"/>
    <x v="1"/>
    <x v="1"/>
    <n v="9"/>
    <d v="2023-10-15T00:00:00"/>
    <d v="2015-05-21T00:00:00"/>
    <n v="8.8109589041095884"/>
    <n v="105.73150684931505"/>
    <x v="1"/>
  </r>
  <r>
    <x v="15"/>
    <x v="1"/>
    <x v="1"/>
    <n v="8"/>
    <d v="2023-10-15T00:00:00"/>
    <d v="2023-03-04T00:00:00"/>
    <n v="1.0191780821917809"/>
    <n v="12.230136986301371"/>
    <x v="1"/>
  </r>
  <r>
    <x v="16"/>
    <x v="3"/>
    <x v="3"/>
    <n v="10"/>
    <d v="2023-10-15T00:00:00"/>
    <d v="2020-11-17T00:00:00"/>
    <n v="3.3123287671232875"/>
    <n v="39.747945205479454"/>
    <x v="1"/>
  </r>
  <r>
    <x v="17"/>
    <x v="2"/>
    <x v="4"/>
    <n v="8"/>
    <d v="2023-10-15T00:00:00"/>
    <d v="2001-10-01T00:00:00"/>
    <n v="22.454794520547946"/>
    <n v="269.45753424657534"/>
    <x v="1"/>
  </r>
  <r>
    <x v="18"/>
    <x v="0"/>
    <x v="0"/>
    <n v="8"/>
    <d v="2023-10-15T00:00:00"/>
    <d v="2022-10-07T00:00:00"/>
    <n v="1.4246575342465753"/>
    <n v="17.095890410958901"/>
    <x v="1"/>
  </r>
  <r>
    <x v="19"/>
    <x v="1"/>
    <x v="1"/>
    <n v="8"/>
    <d v="2023-10-15T00:00:00"/>
    <d v="2008-02-12T00:00:00"/>
    <n v="16.084931506849315"/>
    <n v="193.01917808219179"/>
    <x v="1"/>
  </r>
  <r>
    <x v="20"/>
    <x v="2"/>
    <x v="2"/>
    <n v="10"/>
    <d v="2023-10-15T00:00:00"/>
    <d v="2019-01-30T00:00:00"/>
    <n v="5.1123287671232873"/>
    <n v="61.347945205479448"/>
    <x v="1"/>
  </r>
  <r>
    <x v="21"/>
    <x v="3"/>
    <x v="3"/>
    <n v="9"/>
    <d v="2023-10-15T00:00:00"/>
    <d v="2023-02-08T00:00:00"/>
    <n v="1.0849315068493151"/>
    <n v="13.019178082191781"/>
    <x v="1"/>
  </r>
  <r>
    <x v="22"/>
    <x v="1"/>
    <x v="1"/>
    <n v="9"/>
    <d v="2023-10-15T00:00:00"/>
    <d v="2005-08-17T00:00:00"/>
    <n v="18.575342465753426"/>
    <n v="222.90410958904113"/>
    <x v="1"/>
  </r>
  <r>
    <x v="27"/>
    <x v="0"/>
    <x v="0"/>
    <n v="7"/>
    <d v="2023-10-15T00:00:00"/>
    <d v="2023-04-23T00:00:00"/>
    <n v="0.88219178082191785"/>
    <n v="10.586301369863014"/>
    <x v="0"/>
  </r>
  <r>
    <x v="23"/>
    <x v="1"/>
    <x v="1"/>
    <n v="8"/>
    <d v="2023-10-15T00:00:00"/>
    <d v="2021-08-12T00:00:00"/>
    <n v="2.5780821917808221"/>
    <n v="30.936986301369863"/>
    <x v="1"/>
  </r>
  <r>
    <x v="24"/>
    <x v="2"/>
    <x v="2"/>
    <n v="9"/>
    <d v="2023-10-15T00:00:00"/>
    <d v="2023-02-04T00:00:00"/>
    <n v="1.095890410958904"/>
    <n v="13.150684931506849"/>
    <x v="1"/>
  </r>
  <r>
    <x v="25"/>
    <x v="3"/>
    <x v="3"/>
    <n v="9"/>
    <d v="2023-10-15T00:00:00"/>
    <d v="2012-07-04T00:00:00"/>
    <n v="11.69041095890411"/>
    <n v="140.28493150684932"/>
    <x v="1"/>
  </r>
  <r>
    <x v="0"/>
    <x v="0"/>
    <x v="0"/>
    <n v="8"/>
    <d v="2023-10-16T00:00:00"/>
    <d v="2023-04-16T00:00:00"/>
    <n v="0.90136986301369859"/>
    <n v="10.816438356164383"/>
    <x v="0"/>
  </r>
  <r>
    <x v="29"/>
    <x v="0"/>
    <x v="0"/>
    <n v="2"/>
    <d v="2023-10-16T00:00:00"/>
    <d v="2023-03-05T00:00:00"/>
    <n v="1.0164383561643835"/>
    <n v="12.197260273972603"/>
    <x v="1"/>
  </r>
  <r>
    <x v="1"/>
    <x v="1"/>
    <x v="1"/>
    <n v="8"/>
    <d v="2023-10-16T00:00:00"/>
    <d v="2023-02-22T00:00:00"/>
    <n v="1.0465753424657533"/>
    <n v="12.55890410958904"/>
    <x v="1"/>
  </r>
  <r>
    <x v="2"/>
    <x v="2"/>
    <x v="2"/>
    <n v="8"/>
    <d v="2023-10-16T00:00:00"/>
    <d v="2021-08-11T00:00:00"/>
    <n v="2.580821917808219"/>
    <n v="30.969863013698628"/>
    <x v="1"/>
  </r>
  <r>
    <x v="3"/>
    <x v="3"/>
    <x v="3"/>
    <n v="9"/>
    <d v="2023-10-16T00:00:00"/>
    <d v="2014-11-21T00:00:00"/>
    <n v="9.3068493150684937"/>
    <n v="111.68219178082192"/>
    <x v="1"/>
  </r>
  <r>
    <x v="4"/>
    <x v="2"/>
    <x v="4"/>
    <n v="8"/>
    <d v="2023-10-16T00:00:00"/>
    <d v="2008-10-11T00:00:00"/>
    <n v="15.421917808219177"/>
    <n v="185.06301369863013"/>
    <x v="1"/>
  </r>
  <r>
    <x v="5"/>
    <x v="0"/>
    <x v="0"/>
    <n v="10"/>
    <d v="2023-10-16T00:00:00"/>
    <d v="2023-01-30T00:00:00"/>
    <n v="1.1095890410958904"/>
    <n v="13.315068493150685"/>
    <x v="1"/>
  </r>
  <r>
    <x v="6"/>
    <x v="1"/>
    <x v="1"/>
    <n v="10"/>
    <d v="2023-10-16T00:00:00"/>
    <d v="2015-06-06T00:00:00"/>
    <n v="8.7671232876712324"/>
    <n v="105.20547945205479"/>
    <x v="1"/>
  </r>
  <r>
    <x v="7"/>
    <x v="2"/>
    <x v="2"/>
    <n v="8"/>
    <d v="2023-10-16T00:00:00"/>
    <d v="2003-06-12T00:00:00"/>
    <n v="20.758904109589039"/>
    <n v="249.10684931506847"/>
    <x v="1"/>
  </r>
  <r>
    <x v="8"/>
    <x v="3"/>
    <x v="3"/>
    <n v="10"/>
    <d v="2023-10-16T00:00:00"/>
    <d v="2020-10-28T00:00:00"/>
    <n v="3.3671232876712329"/>
    <n v="40.405479452054792"/>
    <x v="1"/>
  </r>
  <r>
    <x v="9"/>
    <x v="0"/>
    <x v="0"/>
    <n v="3"/>
    <d v="2023-10-16T00:00:00"/>
    <d v="2023-02-20T00:00:00"/>
    <n v="1.0520547945205478"/>
    <n v="12.624657534246573"/>
    <x v="1"/>
  </r>
  <r>
    <x v="10"/>
    <x v="0"/>
    <x v="0"/>
    <n v="9"/>
    <d v="2023-10-16T00:00:00"/>
    <d v="2003-07-04T00:00:00"/>
    <n v="20.698630136986303"/>
    <n v="248.38356164383563"/>
    <x v="1"/>
  </r>
  <r>
    <x v="11"/>
    <x v="1"/>
    <x v="1"/>
    <n v="9"/>
    <d v="2023-10-16T00:00:00"/>
    <d v="2010-10-06T00:00:00"/>
    <n v="13.435616438356165"/>
    <n v="161.22739726027399"/>
    <x v="1"/>
  </r>
  <r>
    <x v="26"/>
    <x v="0"/>
    <x v="0"/>
    <n v="7"/>
    <d v="2023-10-16T00:00:00"/>
    <d v="2023-03-16T00:00:00"/>
    <n v="0.98630136986301364"/>
    <n v="11.835616438356164"/>
    <x v="0"/>
  </r>
  <r>
    <x v="12"/>
    <x v="3"/>
    <x v="3"/>
    <n v="10"/>
    <d v="2023-10-16T00:00:00"/>
    <d v="2013-01-15T00:00:00"/>
    <n v="11.156164383561643"/>
    <n v="133.87397260273971"/>
    <x v="1"/>
  </r>
  <r>
    <x v="13"/>
    <x v="2"/>
    <x v="4"/>
    <n v="10"/>
    <d v="2023-10-16T00:00:00"/>
    <d v="2007-01-10T00:00:00"/>
    <n v="17.175342465753424"/>
    <n v="206.10410958904109"/>
    <x v="1"/>
  </r>
  <r>
    <x v="28"/>
    <x v="0"/>
    <x v="0"/>
    <n v="5"/>
    <d v="2023-10-16T00:00:00"/>
    <d v="2023-04-13T00:00:00"/>
    <n v="0.90958904109589045"/>
    <n v="10.915068493150685"/>
    <x v="0"/>
  </r>
  <r>
    <x v="14"/>
    <x v="1"/>
    <x v="1"/>
    <n v="8"/>
    <d v="2023-10-16T00:00:00"/>
    <d v="2015-05-21T00:00:00"/>
    <n v="8.8109589041095884"/>
    <n v="105.73150684931505"/>
    <x v="1"/>
  </r>
  <r>
    <x v="15"/>
    <x v="1"/>
    <x v="1"/>
    <n v="10"/>
    <d v="2023-10-16T00:00:00"/>
    <d v="2023-03-04T00:00:00"/>
    <n v="1.0191780821917809"/>
    <n v="12.230136986301371"/>
    <x v="1"/>
  </r>
  <r>
    <x v="16"/>
    <x v="3"/>
    <x v="3"/>
    <n v="9"/>
    <d v="2023-10-16T00:00:00"/>
    <d v="2020-11-17T00:00:00"/>
    <n v="3.3123287671232875"/>
    <n v="39.747945205479454"/>
    <x v="1"/>
  </r>
  <r>
    <x v="17"/>
    <x v="2"/>
    <x v="4"/>
    <n v="9"/>
    <d v="2023-10-16T00:00:00"/>
    <d v="2001-10-01T00:00:00"/>
    <n v="22.454794520547946"/>
    <n v="269.45753424657534"/>
    <x v="1"/>
  </r>
  <r>
    <x v="18"/>
    <x v="0"/>
    <x v="0"/>
    <n v="7"/>
    <d v="2023-10-16T00:00:00"/>
    <d v="2022-10-07T00:00:00"/>
    <n v="1.4246575342465753"/>
    <n v="17.095890410958901"/>
    <x v="1"/>
  </r>
  <r>
    <x v="19"/>
    <x v="1"/>
    <x v="1"/>
    <n v="8"/>
    <d v="2023-10-16T00:00:00"/>
    <d v="2008-02-12T00:00:00"/>
    <n v="16.084931506849315"/>
    <n v="193.01917808219179"/>
    <x v="1"/>
  </r>
  <r>
    <x v="20"/>
    <x v="2"/>
    <x v="2"/>
    <n v="7"/>
    <d v="2023-10-16T00:00:00"/>
    <d v="2019-01-30T00:00:00"/>
    <n v="5.1123287671232873"/>
    <n v="61.347945205479448"/>
    <x v="1"/>
  </r>
  <r>
    <x v="21"/>
    <x v="3"/>
    <x v="3"/>
    <n v="10"/>
    <d v="2023-10-16T00:00:00"/>
    <d v="2023-02-08T00:00:00"/>
    <n v="1.0849315068493151"/>
    <n v="13.019178082191781"/>
    <x v="1"/>
  </r>
  <r>
    <x v="22"/>
    <x v="1"/>
    <x v="1"/>
    <n v="9"/>
    <d v="2023-10-16T00:00:00"/>
    <d v="2005-08-17T00:00:00"/>
    <n v="18.575342465753426"/>
    <n v="222.90410958904113"/>
    <x v="1"/>
  </r>
  <r>
    <x v="27"/>
    <x v="0"/>
    <x v="0"/>
    <n v="8"/>
    <d v="2023-10-16T00:00:00"/>
    <d v="2023-04-23T00:00:00"/>
    <n v="0.88219178082191785"/>
    <n v="10.586301369863014"/>
    <x v="0"/>
  </r>
  <r>
    <x v="23"/>
    <x v="1"/>
    <x v="1"/>
    <n v="9"/>
    <d v="2023-10-16T00:00:00"/>
    <d v="2021-08-12T00:00:00"/>
    <n v="2.5780821917808221"/>
    <n v="30.936986301369863"/>
    <x v="1"/>
  </r>
  <r>
    <x v="24"/>
    <x v="2"/>
    <x v="2"/>
    <n v="9"/>
    <d v="2023-10-16T00:00:00"/>
    <d v="2023-02-04T00:00:00"/>
    <n v="1.095890410958904"/>
    <n v="13.150684931506849"/>
    <x v="1"/>
  </r>
  <r>
    <x v="25"/>
    <x v="3"/>
    <x v="3"/>
    <n v="7"/>
    <d v="2023-10-16T00:00:00"/>
    <d v="2012-07-04T00:00:00"/>
    <n v="11.69041095890411"/>
    <n v="140.28493150684932"/>
    <x v="1"/>
  </r>
  <r>
    <x v="0"/>
    <x v="0"/>
    <x v="0"/>
    <n v="10"/>
    <d v="2023-10-17T00:00:00"/>
    <d v="2023-04-16T00:00:00"/>
    <n v="0.90136986301369859"/>
    <n v="10.816438356164383"/>
    <x v="0"/>
  </r>
  <r>
    <x v="29"/>
    <x v="0"/>
    <x v="0"/>
    <n v="9"/>
    <d v="2023-10-17T00:00:00"/>
    <d v="2023-03-05T00:00:00"/>
    <n v="1.0164383561643835"/>
    <n v="12.197260273972603"/>
    <x v="1"/>
  </r>
  <r>
    <x v="1"/>
    <x v="1"/>
    <x v="1"/>
    <n v="10"/>
    <d v="2023-10-17T00:00:00"/>
    <d v="2023-02-22T00:00:00"/>
    <n v="1.0465753424657533"/>
    <n v="12.55890410958904"/>
    <x v="1"/>
  </r>
  <r>
    <x v="2"/>
    <x v="2"/>
    <x v="2"/>
    <n v="10"/>
    <d v="2023-10-17T00:00:00"/>
    <d v="2021-08-11T00:00:00"/>
    <n v="2.580821917808219"/>
    <n v="30.969863013698628"/>
    <x v="1"/>
  </r>
  <r>
    <x v="3"/>
    <x v="3"/>
    <x v="3"/>
    <n v="8"/>
    <d v="2023-10-17T00:00:00"/>
    <d v="2014-11-21T00:00:00"/>
    <n v="9.3068493150684937"/>
    <n v="111.68219178082192"/>
    <x v="1"/>
  </r>
  <r>
    <x v="4"/>
    <x v="2"/>
    <x v="4"/>
    <n v="9"/>
    <d v="2023-10-17T00:00:00"/>
    <d v="2008-10-11T00:00:00"/>
    <n v="15.421917808219177"/>
    <n v="185.06301369863013"/>
    <x v="1"/>
  </r>
  <r>
    <x v="5"/>
    <x v="0"/>
    <x v="0"/>
    <n v="10"/>
    <d v="2023-10-17T00:00:00"/>
    <d v="2023-01-30T00:00:00"/>
    <n v="1.1095890410958904"/>
    <n v="13.315068493150685"/>
    <x v="1"/>
  </r>
  <r>
    <x v="6"/>
    <x v="1"/>
    <x v="1"/>
    <n v="10"/>
    <d v="2023-10-17T00:00:00"/>
    <d v="2015-06-06T00:00:00"/>
    <n v="8.7671232876712324"/>
    <n v="105.20547945205479"/>
    <x v="1"/>
  </r>
  <r>
    <x v="7"/>
    <x v="2"/>
    <x v="2"/>
    <n v="10"/>
    <d v="2023-10-17T00:00:00"/>
    <d v="2003-06-12T00:00:00"/>
    <n v="20.758904109589039"/>
    <n v="249.10684931506847"/>
    <x v="1"/>
  </r>
  <r>
    <x v="8"/>
    <x v="3"/>
    <x v="3"/>
    <n v="10"/>
    <d v="2023-10-17T00:00:00"/>
    <d v="2020-10-28T00:00:00"/>
    <n v="3.3671232876712329"/>
    <n v="40.405479452054792"/>
    <x v="1"/>
  </r>
  <r>
    <x v="9"/>
    <x v="0"/>
    <x v="0"/>
    <n v="5"/>
    <d v="2023-10-17T00:00:00"/>
    <d v="2023-02-20T00:00:00"/>
    <n v="1.0520547945205478"/>
    <n v="12.624657534246573"/>
    <x v="1"/>
  </r>
  <r>
    <x v="10"/>
    <x v="0"/>
    <x v="0"/>
    <n v="8"/>
    <d v="2023-10-17T00:00:00"/>
    <d v="2003-07-04T00:00:00"/>
    <n v="20.698630136986303"/>
    <n v="248.38356164383563"/>
    <x v="1"/>
  </r>
  <r>
    <x v="11"/>
    <x v="1"/>
    <x v="1"/>
    <n v="9"/>
    <d v="2023-10-17T00:00:00"/>
    <d v="2010-10-06T00:00:00"/>
    <n v="13.435616438356165"/>
    <n v="161.22739726027399"/>
    <x v="1"/>
  </r>
  <r>
    <x v="26"/>
    <x v="0"/>
    <x v="0"/>
    <n v="3"/>
    <d v="2023-10-17T00:00:00"/>
    <d v="2023-03-16T00:00:00"/>
    <n v="0.98630136986301364"/>
    <n v="11.835616438356164"/>
    <x v="0"/>
  </r>
  <r>
    <x v="12"/>
    <x v="3"/>
    <x v="3"/>
    <n v="8"/>
    <d v="2023-10-17T00:00:00"/>
    <d v="2013-01-15T00:00:00"/>
    <n v="11.156164383561643"/>
    <n v="133.87397260273971"/>
    <x v="1"/>
  </r>
  <r>
    <x v="13"/>
    <x v="2"/>
    <x v="4"/>
    <n v="10"/>
    <d v="2023-10-17T00:00:00"/>
    <d v="2007-01-10T00:00:00"/>
    <n v="17.175342465753424"/>
    <n v="206.10410958904109"/>
    <x v="1"/>
  </r>
  <r>
    <x v="28"/>
    <x v="0"/>
    <x v="0"/>
    <n v="10"/>
    <d v="2023-10-17T00:00:00"/>
    <d v="2023-04-13T00:00:00"/>
    <n v="0.90958904109589045"/>
    <n v="10.915068493150685"/>
    <x v="0"/>
  </r>
  <r>
    <x v="14"/>
    <x v="1"/>
    <x v="1"/>
    <n v="8"/>
    <d v="2023-10-17T00:00:00"/>
    <d v="2015-05-21T00:00:00"/>
    <n v="8.8109589041095884"/>
    <n v="105.73150684931505"/>
    <x v="1"/>
  </r>
  <r>
    <x v="15"/>
    <x v="1"/>
    <x v="1"/>
    <n v="8"/>
    <d v="2023-10-17T00:00:00"/>
    <d v="2023-03-04T00:00:00"/>
    <n v="1.0191780821917809"/>
    <n v="12.230136986301371"/>
    <x v="1"/>
  </r>
  <r>
    <x v="16"/>
    <x v="3"/>
    <x v="3"/>
    <n v="9"/>
    <d v="2023-10-17T00:00:00"/>
    <d v="2020-11-17T00:00:00"/>
    <n v="3.3123287671232875"/>
    <n v="39.747945205479454"/>
    <x v="1"/>
  </r>
  <r>
    <x v="17"/>
    <x v="2"/>
    <x v="4"/>
    <n v="8"/>
    <d v="2023-10-17T00:00:00"/>
    <d v="2001-10-01T00:00:00"/>
    <n v="22.454794520547946"/>
    <n v="269.45753424657534"/>
    <x v="1"/>
  </r>
  <r>
    <x v="18"/>
    <x v="0"/>
    <x v="0"/>
    <n v="8"/>
    <d v="2023-10-17T00:00:00"/>
    <d v="2022-10-07T00:00:00"/>
    <n v="1.4246575342465753"/>
    <n v="17.095890410958901"/>
    <x v="1"/>
  </r>
  <r>
    <x v="19"/>
    <x v="1"/>
    <x v="1"/>
    <n v="10"/>
    <d v="2023-10-17T00:00:00"/>
    <d v="2008-02-12T00:00:00"/>
    <n v="16.084931506849315"/>
    <n v="193.01917808219179"/>
    <x v="1"/>
  </r>
  <r>
    <x v="20"/>
    <x v="2"/>
    <x v="2"/>
    <n v="10"/>
    <d v="2023-10-17T00:00:00"/>
    <d v="2019-01-30T00:00:00"/>
    <n v="5.1123287671232873"/>
    <n v="61.347945205479448"/>
    <x v="1"/>
  </r>
  <r>
    <x v="21"/>
    <x v="3"/>
    <x v="3"/>
    <n v="8"/>
    <d v="2023-10-17T00:00:00"/>
    <d v="2023-02-08T00:00:00"/>
    <n v="1.0849315068493151"/>
    <n v="13.019178082191781"/>
    <x v="1"/>
  </r>
  <r>
    <x v="22"/>
    <x v="1"/>
    <x v="1"/>
    <n v="10"/>
    <d v="2023-10-17T00:00:00"/>
    <d v="2005-08-17T00:00:00"/>
    <n v="18.575342465753426"/>
    <n v="222.90410958904113"/>
    <x v="1"/>
  </r>
  <r>
    <x v="27"/>
    <x v="0"/>
    <x v="0"/>
    <n v="8"/>
    <d v="2023-10-17T00:00:00"/>
    <d v="2023-04-23T00:00:00"/>
    <n v="0.88219178082191785"/>
    <n v="10.586301369863014"/>
    <x v="0"/>
  </r>
  <r>
    <x v="23"/>
    <x v="1"/>
    <x v="1"/>
    <n v="10"/>
    <d v="2023-10-17T00:00:00"/>
    <d v="2021-08-12T00:00:00"/>
    <n v="2.5780821917808221"/>
    <n v="30.936986301369863"/>
    <x v="1"/>
  </r>
  <r>
    <x v="24"/>
    <x v="2"/>
    <x v="2"/>
    <n v="9"/>
    <d v="2023-10-17T00:00:00"/>
    <d v="2023-02-04T00:00:00"/>
    <n v="1.095890410958904"/>
    <n v="13.150684931506849"/>
    <x v="1"/>
  </r>
  <r>
    <x v="25"/>
    <x v="3"/>
    <x v="3"/>
    <n v="10"/>
    <d v="2023-10-17T00:00:00"/>
    <d v="2012-07-04T00:00:00"/>
    <n v="11.69041095890411"/>
    <n v="140.28493150684932"/>
    <x v="1"/>
  </r>
  <r>
    <x v="0"/>
    <x v="0"/>
    <x v="0"/>
    <n v="9"/>
    <d v="2023-10-18T00:00:00"/>
    <d v="2023-04-16T00:00:00"/>
    <n v="0.90136986301369859"/>
    <n v="10.816438356164383"/>
    <x v="0"/>
  </r>
  <r>
    <x v="29"/>
    <x v="0"/>
    <x v="0"/>
    <n v="5"/>
    <d v="2023-10-18T00:00:00"/>
    <d v="2023-03-05T00:00:00"/>
    <n v="1.0164383561643835"/>
    <n v="12.197260273972603"/>
    <x v="1"/>
  </r>
  <r>
    <x v="1"/>
    <x v="1"/>
    <x v="1"/>
    <n v="10"/>
    <d v="2023-10-18T00:00:00"/>
    <d v="2023-02-22T00:00:00"/>
    <n v="1.0465753424657533"/>
    <n v="12.55890410958904"/>
    <x v="1"/>
  </r>
  <r>
    <x v="2"/>
    <x v="2"/>
    <x v="2"/>
    <n v="9"/>
    <d v="2023-10-18T00:00:00"/>
    <d v="2021-08-11T00:00:00"/>
    <n v="2.580821917808219"/>
    <n v="30.969863013698628"/>
    <x v="1"/>
  </r>
  <r>
    <x v="3"/>
    <x v="3"/>
    <x v="3"/>
    <n v="10"/>
    <d v="2023-10-18T00:00:00"/>
    <d v="2014-11-21T00:00:00"/>
    <n v="9.3068493150684937"/>
    <n v="111.68219178082192"/>
    <x v="1"/>
  </r>
  <r>
    <x v="4"/>
    <x v="2"/>
    <x v="4"/>
    <n v="9"/>
    <d v="2023-10-18T00:00:00"/>
    <d v="2008-10-11T00:00:00"/>
    <n v="15.421917808219177"/>
    <n v="185.06301369863013"/>
    <x v="1"/>
  </r>
  <r>
    <x v="5"/>
    <x v="0"/>
    <x v="0"/>
    <n v="10"/>
    <d v="2023-10-18T00:00:00"/>
    <d v="2023-01-30T00:00:00"/>
    <n v="1.1095890410958904"/>
    <n v="13.315068493150685"/>
    <x v="1"/>
  </r>
  <r>
    <x v="6"/>
    <x v="1"/>
    <x v="1"/>
    <n v="10"/>
    <d v="2023-10-18T00:00:00"/>
    <d v="2015-06-06T00:00:00"/>
    <n v="8.7671232876712324"/>
    <n v="105.20547945205479"/>
    <x v="1"/>
  </r>
  <r>
    <x v="7"/>
    <x v="2"/>
    <x v="2"/>
    <n v="10"/>
    <d v="2023-10-18T00:00:00"/>
    <d v="2003-06-12T00:00:00"/>
    <n v="20.758904109589039"/>
    <n v="249.10684931506847"/>
    <x v="1"/>
  </r>
  <r>
    <x v="8"/>
    <x v="3"/>
    <x v="3"/>
    <n v="8"/>
    <d v="2023-10-18T00:00:00"/>
    <d v="2020-10-28T00:00:00"/>
    <n v="3.3671232876712329"/>
    <n v="40.405479452054792"/>
    <x v="1"/>
  </r>
  <r>
    <x v="9"/>
    <x v="0"/>
    <x v="0"/>
    <n v="10"/>
    <d v="2023-10-18T00:00:00"/>
    <d v="2023-02-20T00:00:00"/>
    <n v="1.0520547945205478"/>
    <n v="12.624657534246573"/>
    <x v="1"/>
  </r>
  <r>
    <x v="10"/>
    <x v="0"/>
    <x v="0"/>
    <n v="10"/>
    <d v="2023-10-18T00:00:00"/>
    <d v="2003-07-04T00:00:00"/>
    <n v="20.698630136986303"/>
    <n v="248.38356164383563"/>
    <x v="1"/>
  </r>
  <r>
    <x v="11"/>
    <x v="1"/>
    <x v="1"/>
    <n v="10"/>
    <d v="2023-10-18T00:00:00"/>
    <d v="2010-10-06T00:00:00"/>
    <n v="13.435616438356165"/>
    <n v="161.22739726027399"/>
    <x v="1"/>
  </r>
  <r>
    <x v="26"/>
    <x v="0"/>
    <x v="0"/>
    <n v="8"/>
    <d v="2023-10-18T00:00:00"/>
    <d v="2023-03-16T00:00:00"/>
    <n v="0.98630136986301364"/>
    <n v="11.835616438356164"/>
    <x v="0"/>
  </r>
  <r>
    <x v="12"/>
    <x v="3"/>
    <x v="3"/>
    <n v="9"/>
    <d v="2023-10-18T00:00:00"/>
    <d v="2013-01-15T00:00:00"/>
    <n v="11.156164383561643"/>
    <n v="133.87397260273971"/>
    <x v="1"/>
  </r>
  <r>
    <x v="13"/>
    <x v="2"/>
    <x v="4"/>
    <n v="8"/>
    <d v="2023-10-18T00:00:00"/>
    <d v="2007-01-10T00:00:00"/>
    <n v="17.175342465753424"/>
    <n v="206.10410958904109"/>
    <x v="1"/>
  </r>
  <r>
    <x v="28"/>
    <x v="0"/>
    <x v="0"/>
    <n v="7"/>
    <d v="2023-10-18T00:00:00"/>
    <d v="2023-04-13T00:00:00"/>
    <n v="0.90958904109589045"/>
    <n v="10.915068493150685"/>
    <x v="0"/>
  </r>
  <r>
    <x v="14"/>
    <x v="1"/>
    <x v="1"/>
    <n v="8"/>
    <d v="2023-10-18T00:00:00"/>
    <d v="2015-05-21T00:00:00"/>
    <n v="8.8109589041095884"/>
    <n v="105.73150684931505"/>
    <x v="1"/>
  </r>
  <r>
    <x v="15"/>
    <x v="1"/>
    <x v="1"/>
    <n v="9"/>
    <d v="2023-10-18T00:00:00"/>
    <d v="2023-03-04T00:00:00"/>
    <n v="1.0191780821917809"/>
    <n v="12.230136986301371"/>
    <x v="1"/>
  </r>
  <r>
    <x v="16"/>
    <x v="3"/>
    <x v="3"/>
    <n v="8"/>
    <d v="2023-10-18T00:00:00"/>
    <d v="2020-11-17T00:00:00"/>
    <n v="3.3123287671232875"/>
    <n v="39.747945205479454"/>
    <x v="1"/>
  </r>
  <r>
    <x v="17"/>
    <x v="2"/>
    <x v="4"/>
    <n v="10"/>
    <d v="2023-10-18T00:00:00"/>
    <d v="2001-10-01T00:00:00"/>
    <n v="22.454794520547946"/>
    <n v="269.45753424657534"/>
    <x v="1"/>
  </r>
  <r>
    <x v="18"/>
    <x v="0"/>
    <x v="0"/>
    <n v="8"/>
    <d v="2023-10-18T00:00:00"/>
    <d v="2022-10-07T00:00:00"/>
    <n v="1.4246575342465753"/>
    <n v="17.095890410958901"/>
    <x v="1"/>
  </r>
  <r>
    <x v="19"/>
    <x v="1"/>
    <x v="1"/>
    <n v="9"/>
    <d v="2023-10-18T00:00:00"/>
    <d v="2008-02-12T00:00:00"/>
    <n v="16.084931506849315"/>
    <n v="193.01917808219179"/>
    <x v="1"/>
  </r>
  <r>
    <x v="20"/>
    <x v="2"/>
    <x v="2"/>
    <n v="10"/>
    <d v="2023-10-18T00:00:00"/>
    <d v="2019-01-30T00:00:00"/>
    <n v="5.1123287671232873"/>
    <n v="61.347945205479448"/>
    <x v="1"/>
  </r>
  <r>
    <x v="21"/>
    <x v="3"/>
    <x v="3"/>
    <n v="8"/>
    <d v="2023-10-18T00:00:00"/>
    <d v="2023-02-08T00:00:00"/>
    <n v="1.0849315068493151"/>
    <n v="13.019178082191781"/>
    <x v="1"/>
  </r>
  <r>
    <x v="22"/>
    <x v="1"/>
    <x v="1"/>
    <n v="8"/>
    <d v="2023-10-18T00:00:00"/>
    <d v="2005-08-17T00:00:00"/>
    <n v="18.575342465753426"/>
    <n v="222.90410958904113"/>
    <x v="1"/>
  </r>
  <r>
    <x v="27"/>
    <x v="0"/>
    <x v="0"/>
    <n v="8"/>
    <d v="2023-10-18T00:00:00"/>
    <d v="2023-04-23T00:00:00"/>
    <n v="0.88219178082191785"/>
    <n v="10.586301369863014"/>
    <x v="0"/>
  </r>
  <r>
    <x v="23"/>
    <x v="1"/>
    <x v="1"/>
    <n v="10"/>
    <d v="2023-10-18T00:00:00"/>
    <d v="2021-08-12T00:00:00"/>
    <n v="2.5780821917808221"/>
    <n v="30.936986301369863"/>
    <x v="1"/>
  </r>
  <r>
    <x v="24"/>
    <x v="2"/>
    <x v="2"/>
    <n v="8"/>
    <d v="2023-10-18T00:00:00"/>
    <d v="2023-02-04T00:00:00"/>
    <n v="1.095890410958904"/>
    <n v="13.150684931506849"/>
    <x v="1"/>
  </r>
  <r>
    <x v="25"/>
    <x v="3"/>
    <x v="3"/>
    <n v="10"/>
    <d v="2023-10-18T00:00:00"/>
    <d v="2012-07-04T00:00:00"/>
    <n v="11.69041095890411"/>
    <n v="140.28493150684932"/>
    <x v="1"/>
  </r>
  <r>
    <x v="0"/>
    <x v="0"/>
    <x v="0"/>
    <n v="8"/>
    <d v="2023-10-19T00:00:00"/>
    <d v="2023-04-16T00:00:00"/>
    <n v="0.90136986301369859"/>
    <n v="10.816438356164383"/>
    <x v="0"/>
  </r>
  <r>
    <x v="29"/>
    <x v="0"/>
    <x v="0"/>
    <n v="8"/>
    <d v="2023-10-19T00:00:00"/>
    <d v="2023-03-05T00:00:00"/>
    <n v="1.0164383561643835"/>
    <n v="12.197260273972603"/>
    <x v="1"/>
  </r>
  <r>
    <x v="1"/>
    <x v="1"/>
    <x v="1"/>
    <n v="10"/>
    <d v="2023-10-19T00:00:00"/>
    <d v="2023-02-22T00:00:00"/>
    <n v="1.0465753424657533"/>
    <n v="12.55890410958904"/>
    <x v="1"/>
  </r>
  <r>
    <x v="2"/>
    <x v="2"/>
    <x v="2"/>
    <n v="10"/>
    <d v="2023-10-19T00:00:00"/>
    <d v="2021-08-11T00:00:00"/>
    <n v="2.580821917808219"/>
    <n v="30.969863013698628"/>
    <x v="1"/>
  </r>
  <r>
    <x v="3"/>
    <x v="3"/>
    <x v="3"/>
    <n v="10"/>
    <d v="2023-10-19T00:00:00"/>
    <d v="2014-11-21T00:00:00"/>
    <n v="9.3068493150684937"/>
    <n v="111.68219178082192"/>
    <x v="1"/>
  </r>
  <r>
    <x v="4"/>
    <x v="2"/>
    <x v="4"/>
    <n v="8"/>
    <d v="2023-10-19T00:00:00"/>
    <d v="2008-10-11T00:00:00"/>
    <n v="15.421917808219177"/>
    <n v="185.06301369863013"/>
    <x v="1"/>
  </r>
  <r>
    <x v="5"/>
    <x v="0"/>
    <x v="0"/>
    <n v="10"/>
    <d v="2023-10-19T00:00:00"/>
    <d v="2023-01-30T00:00:00"/>
    <n v="1.1095890410958904"/>
    <n v="13.315068493150685"/>
    <x v="1"/>
  </r>
  <r>
    <x v="6"/>
    <x v="1"/>
    <x v="1"/>
    <n v="8"/>
    <d v="2023-10-19T00:00:00"/>
    <d v="2015-06-06T00:00:00"/>
    <n v="8.7671232876712324"/>
    <n v="105.20547945205479"/>
    <x v="1"/>
  </r>
  <r>
    <x v="7"/>
    <x v="2"/>
    <x v="2"/>
    <n v="8"/>
    <d v="2023-10-19T00:00:00"/>
    <d v="2003-06-12T00:00:00"/>
    <n v="20.758904109589039"/>
    <n v="249.10684931506847"/>
    <x v="1"/>
  </r>
  <r>
    <x v="8"/>
    <x v="3"/>
    <x v="3"/>
    <n v="9"/>
    <d v="2023-10-19T00:00:00"/>
    <d v="2020-10-28T00:00:00"/>
    <n v="3.3671232876712329"/>
    <n v="40.405479452054792"/>
    <x v="1"/>
  </r>
  <r>
    <x v="9"/>
    <x v="0"/>
    <x v="0"/>
    <n v="3"/>
    <d v="2023-10-19T00:00:00"/>
    <d v="2023-02-20T00:00:00"/>
    <n v="1.0520547945205478"/>
    <n v="12.624657534246573"/>
    <x v="1"/>
  </r>
  <r>
    <x v="10"/>
    <x v="0"/>
    <x v="0"/>
    <n v="9"/>
    <d v="2023-10-19T00:00:00"/>
    <d v="2003-07-04T00:00:00"/>
    <n v="20.698630136986303"/>
    <n v="248.38356164383563"/>
    <x v="1"/>
  </r>
  <r>
    <x v="11"/>
    <x v="1"/>
    <x v="1"/>
    <n v="9"/>
    <d v="2023-10-19T00:00:00"/>
    <d v="2010-10-06T00:00:00"/>
    <n v="13.435616438356165"/>
    <n v="161.22739726027399"/>
    <x v="1"/>
  </r>
  <r>
    <x v="26"/>
    <x v="0"/>
    <x v="0"/>
    <n v="4"/>
    <d v="2023-10-19T00:00:00"/>
    <d v="2023-03-16T00:00:00"/>
    <n v="0.98630136986301364"/>
    <n v="11.835616438356164"/>
    <x v="0"/>
  </r>
  <r>
    <x v="12"/>
    <x v="3"/>
    <x v="3"/>
    <n v="8"/>
    <d v="2023-10-19T00:00:00"/>
    <d v="2013-01-15T00:00:00"/>
    <n v="11.156164383561643"/>
    <n v="133.87397260273971"/>
    <x v="1"/>
  </r>
  <r>
    <x v="13"/>
    <x v="2"/>
    <x v="4"/>
    <n v="8"/>
    <d v="2023-10-19T00:00:00"/>
    <d v="2007-01-10T00:00:00"/>
    <n v="17.175342465753424"/>
    <n v="206.10410958904109"/>
    <x v="1"/>
  </r>
  <r>
    <x v="28"/>
    <x v="0"/>
    <x v="0"/>
    <n v="8"/>
    <d v="2023-10-19T00:00:00"/>
    <d v="2023-04-13T00:00:00"/>
    <n v="0.90958904109589045"/>
    <n v="10.915068493150685"/>
    <x v="0"/>
  </r>
  <r>
    <x v="14"/>
    <x v="1"/>
    <x v="1"/>
    <n v="8"/>
    <d v="2023-10-19T00:00:00"/>
    <d v="2015-05-21T00:00:00"/>
    <n v="8.8109589041095884"/>
    <n v="105.73150684931505"/>
    <x v="1"/>
  </r>
  <r>
    <x v="15"/>
    <x v="1"/>
    <x v="1"/>
    <n v="9"/>
    <d v="2023-10-19T00:00:00"/>
    <d v="2023-03-04T00:00:00"/>
    <n v="1.0191780821917809"/>
    <n v="12.230136986301371"/>
    <x v="1"/>
  </r>
  <r>
    <x v="16"/>
    <x v="3"/>
    <x v="3"/>
    <n v="9"/>
    <d v="2023-10-19T00:00:00"/>
    <d v="2020-11-17T00:00:00"/>
    <n v="3.3123287671232875"/>
    <n v="39.747945205479454"/>
    <x v="1"/>
  </r>
  <r>
    <x v="17"/>
    <x v="2"/>
    <x v="4"/>
    <n v="8"/>
    <d v="2023-10-19T00:00:00"/>
    <d v="2001-10-01T00:00:00"/>
    <n v="22.454794520547946"/>
    <n v="269.45753424657534"/>
    <x v="1"/>
  </r>
  <r>
    <x v="18"/>
    <x v="0"/>
    <x v="0"/>
    <n v="9"/>
    <d v="2023-10-19T00:00:00"/>
    <d v="2022-10-07T00:00:00"/>
    <n v="1.4246575342465753"/>
    <n v="17.095890410958901"/>
    <x v="1"/>
  </r>
  <r>
    <x v="19"/>
    <x v="1"/>
    <x v="1"/>
    <n v="10"/>
    <d v="2023-10-19T00:00:00"/>
    <d v="2008-02-12T00:00:00"/>
    <n v="16.084931506849315"/>
    <n v="193.01917808219179"/>
    <x v="1"/>
  </r>
  <r>
    <x v="20"/>
    <x v="2"/>
    <x v="2"/>
    <n v="10"/>
    <d v="2023-10-19T00:00:00"/>
    <d v="2019-01-30T00:00:00"/>
    <n v="5.1123287671232873"/>
    <n v="61.347945205479448"/>
    <x v="1"/>
  </r>
  <r>
    <x v="21"/>
    <x v="3"/>
    <x v="3"/>
    <n v="10"/>
    <d v="2023-10-19T00:00:00"/>
    <d v="2023-02-08T00:00:00"/>
    <n v="1.0849315068493151"/>
    <n v="13.019178082191781"/>
    <x v="1"/>
  </r>
  <r>
    <x v="22"/>
    <x v="1"/>
    <x v="1"/>
    <n v="9"/>
    <d v="2023-10-19T00:00:00"/>
    <d v="2005-08-17T00:00:00"/>
    <n v="18.575342465753426"/>
    <n v="222.90410958904113"/>
    <x v="1"/>
  </r>
  <r>
    <x v="27"/>
    <x v="0"/>
    <x v="0"/>
    <n v="8"/>
    <d v="2023-10-19T00:00:00"/>
    <d v="2023-04-23T00:00:00"/>
    <n v="0.88219178082191785"/>
    <n v="10.586301369863014"/>
    <x v="0"/>
  </r>
  <r>
    <x v="23"/>
    <x v="1"/>
    <x v="1"/>
    <n v="10"/>
    <d v="2023-10-19T00:00:00"/>
    <d v="2021-08-12T00:00:00"/>
    <n v="2.5780821917808221"/>
    <n v="30.936986301369863"/>
    <x v="1"/>
  </r>
  <r>
    <x v="24"/>
    <x v="2"/>
    <x v="2"/>
    <n v="8"/>
    <d v="2023-10-19T00:00:00"/>
    <d v="2023-02-04T00:00:00"/>
    <n v="1.095890410958904"/>
    <n v="13.150684931506849"/>
    <x v="1"/>
  </r>
  <r>
    <x v="25"/>
    <x v="3"/>
    <x v="3"/>
    <n v="8"/>
    <d v="2023-10-19T00:00:00"/>
    <d v="2012-07-04T00:00:00"/>
    <n v="11.69041095890411"/>
    <n v="140.28493150684932"/>
    <x v="1"/>
  </r>
  <r>
    <x v="0"/>
    <x v="0"/>
    <x v="0"/>
    <n v="10"/>
    <d v="2023-10-20T00:00:00"/>
    <d v="2023-04-16T00:00:00"/>
    <n v="0.90136986301369859"/>
    <n v="10.816438356164383"/>
    <x v="0"/>
  </r>
  <r>
    <x v="29"/>
    <x v="0"/>
    <x v="0"/>
    <n v="6"/>
    <d v="2023-10-20T00:00:00"/>
    <d v="2023-03-05T00:00:00"/>
    <n v="1.0164383561643835"/>
    <n v="12.197260273972603"/>
    <x v="1"/>
  </r>
  <r>
    <x v="1"/>
    <x v="1"/>
    <x v="1"/>
    <n v="10"/>
    <d v="2023-10-20T00:00:00"/>
    <d v="2023-02-22T00:00:00"/>
    <n v="1.0465753424657533"/>
    <n v="12.55890410958904"/>
    <x v="1"/>
  </r>
  <r>
    <x v="2"/>
    <x v="2"/>
    <x v="2"/>
    <n v="9"/>
    <d v="2023-10-20T00:00:00"/>
    <d v="2021-08-11T00:00:00"/>
    <n v="2.580821917808219"/>
    <n v="30.969863013698628"/>
    <x v="1"/>
  </r>
  <r>
    <x v="3"/>
    <x v="3"/>
    <x v="3"/>
    <n v="9"/>
    <d v="2023-10-20T00:00:00"/>
    <d v="2014-11-21T00:00:00"/>
    <n v="9.3068493150684937"/>
    <n v="111.68219178082192"/>
    <x v="1"/>
  </r>
  <r>
    <x v="4"/>
    <x v="2"/>
    <x v="4"/>
    <n v="10"/>
    <d v="2023-10-20T00:00:00"/>
    <d v="2008-10-11T00:00:00"/>
    <n v="15.421917808219177"/>
    <n v="185.06301369863013"/>
    <x v="1"/>
  </r>
  <r>
    <x v="5"/>
    <x v="0"/>
    <x v="0"/>
    <n v="10"/>
    <d v="2023-10-20T00:00:00"/>
    <d v="2023-01-30T00:00:00"/>
    <n v="1.1095890410958904"/>
    <n v="13.315068493150685"/>
    <x v="1"/>
  </r>
  <r>
    <x v="6"/>
    <x v="1"/>
    <x v="1"/>
    <n v="10"/>
    <d v="2023-10-20T00:00:00"/>
    <d v="2015-06-06T00:00:00"/>
    <n v="8.7671232876712324"/>
    <n v="105.20547945205479"/>
    <x v="1"/>
  </r>
  <r>
    <x v="7"/>
    <x v="2"/>
    <x v="2"/>
    <n v="10"/>
    <d v="2023-10-20T00:00:00"/>
    <d v="2003-06-12T00:00:00"/>
    <n v="20.758904109589039"/>
    <n v="249.10684931506847"/>
    <x v="1"/>
  </r>
  <r>
    <x v="8"/>
    <x v="3"/>
    <x v="3"/>
    <n v="9"/>
    <d v="2023-10-20T00:00:00"/>
    <d v="2020-10-28T00:00:00"/>
    <n v="3.3671232876712329"/>
    <n v="40.405479452054792"/>
    <x v="1"/>
  </r>
  <r>
    <x v="9"/>
    <x v="0"/>
    <x v="0"/>
    <n v="8"/>
    <d v="2023-10-20T00:00:00"/>
    <d v="2023-02-20T00:00:00"/>
    <n v="1.0520547945205478"/>
    <n v="12.624657534246573"/>
    <x v="1"/>
  </r>
  <r>
    <x v="10"/>
    <x v="0"/>
    <x v="0"/>
    <n v="9"/>
    <d v="2023-10-20T00:00:00"/>
    <d v="2003-07-04T00:00:00"/>
    <n v="20.698630136986303"/>
    <n v="248.38356164383563"/>
    <x v="1"/>
  </r>
  <r>
    <x v="11"/>
    <x v="1"/>
    <x v="1"/>
    <n v="9"/>
    <d v="2023-10-20T00:00:00"/>
    <d v="2010-10-06T00:00:00"/>
    <n v="13.435616438356165"/>
    <n v="161.22739726027399"/>
    <x v="1"/>
  </r>
  <r>
    <x v="26"/>
    <x v="0"/>
    <x v="0"/>
    <n v="4"/>
    <d v="2023-10-20T00:00:00"/>
    <d v="2023-03-16T00:00:00"/>
    <n v="0.98630136986301364"/>
    <n v="11.835616438356164"/>
    <x v="0"/>
  </r>
  <r>
    <x v="12"/>
    <x v="3"/>
    <x v="3"/>
    <n v="9"/>
    <d v="2023-10-20T00:00:00"/>
    <d v="2013-01-15T00:00:00"/>
    <n v="11.156164383561643"/>
    <n v="133.87397260273971"/>
    <x v="1"/>
  </r>
  <r>
    <x v="13"/>
    <x v="2"/>
    <x v="4"/>
    <n v="10"/>
    <d v="2023-10-20T00:00:00"/>
    <d v="2007-01-10T00:00:00"/>
    <n v="17.175342465753424"/>
    <n v="206.10410958904109"/>
    <x v="1"/>
  </r>
  <r>
    <x v="28"/>
    <x v="0"/>
    <x v="0"/>
    <n v="6"/>
    <d v="2023-10-20T00:00:00"/>
    <d v="2023-04-13T00:00:00"/>
    <n v="0.90958904109589045"/>
    <n v="10.915068493150685"/>
    <x v="0"/>
  </r>
  <r>
    <x v="14"/>
    <x v="1"/>
    <x v="1"/>
    <n v="9"/>
    <d v="2023-10-20T00:00:00"/>
    <d v="2015-05-21T00:00:00"/>
    <n v="8.8109589041095884"/>
    <n v="105.73150684931505"/>
    <x v="1"/>
  </r>
  <r>
    <x v="15"/>
    <x v="1"/>
    <x v="1"/>
    <n v="9"/>
    <d v="2023-10-20T00:00:00"/>
    <d v="2023-03-04T00:00:00"/>
    <n v="1.0191780821917809"/>
    <n v="12.230136986301371"/>
    <x v="1"/>
  </r>
  <r>
    <x v="16"/>
    <x v="3"/>
    <x v="3"/>
    <n v="10"/>
    <d v="2023-10-20T00:00:00"/>
    <d v="2020-11-17T00:00:00"/>
    <n v="3.3123287671232875"/>
    <n v="39.747945205479454"/>
    <x v="1"/>
  </r>
  <r>
    <x v="17"/>
    <x v="2"/>
    <x v="4"/>
    <n v="9"/>
    <d v="2023-10-20T00:00:00"/>
    <d v="2001-10-01T00:00:00"/>
    <n v="22.454794520547946"/>
    <n v="269.45753424657534"/>
    <x v="1"/>
  </r>
  <r>
    <x v="18"/>
    <x v="0"/>
    <x v="0"/>
    <n v="10"/>
    <d v="2023-10-20T00:00:00"/>
    <d v="2022-10-07T00:00:00"/>
    <n v="1.4246575342465753"/>
    <n v="17.095890410958901"/>
    <x v="1"/>
  </r>
  <r>
    <x v="19"/>
    <x v="1"/>
    <x v="1"/>
    <n v="10"/>
    <d v="2023-10-20T00:00:00"/>
    <d v="2008-02-12T00:00:00"/>
    <n v="16.084931506849315"/>
    <n v="193.01917808219179"/>
    <x v="1"/>
  </r>
  <r>
    <x v="20"/>
    <x v="2"/>
    <x v="2"/>
    <n v="9"/>
    <d v="2023-10-20T00:00:00"/>
    <d v="2019-01-30T00:00:00"/>
    <n v="5.1123287671232873"/>
    <n v="61.347945205479448"/>
    <x v="1"/>
  </r>
  <r>
    <x v="21"/>
    <x v="3"/>
    <x v="3"/>
    <n v="10"/>
    <d v="2023-10-20T00:00:00"/>
    <d v="2023-02-08T00:00:00"/>
    <n v="1.0849315068493151"/>
    <n v="13.019178082191781"/>
    <x v="1"/>
  </r>
  <r>
    <x v="22"/>
    <x v="1"/>
    <x v="1"/>
    <n v="10"/>
    <d v="2023-10-20T00:00:00"/>
    <d v="2005-08-17T00:00:00"/>
    <n v="18.575342465753426"/>
    <n v="222.90410958904113"/>
    <x v="1"/>
  </r>
  <r>
    <x v="27"/>
    <x v="0"/>
    <x v="0"/>
    <n v="7"/>
    <d v="2023-10-20T00:00:00"/>
    <d v="2023-04-23T00:00:00"/>
    <n v="0.88219178082191785"/>
    <n v="10.586301369863014"/>
    <x v="0"/>
  </r>
  <r>
    <x v="23"/>
    <x v="1"/>
    <x v="1"/>
    <n v="9"/>
    <d v="2023-10-20T00:00:00"/>
    <d v="2021-08-12T00:00:00"/>
    <n v="2.5780821917808221"/>
    <n v="30.936986301369863"/>
    <x v="1"/>
  </r>
  <r>
    <x v="24"/>
    <x v="2"/>
    <x v="2"/>
    <n v="9"/>
    <d v="2023-10-20T00:00:00"/>
    <d v="2023-02-04T00:00:00"/>
    <n v="1.095890410958904"/>
    <n v="13.150684931506849"/>
    <x v="1"/>
  </r>
  <r>
    <x v="25"/>
    <x v="3"/>
    <x v="3"/>
    <n v="10"/>
    <d v="2023-10-20T00:00:00"/>
    <d v="2012-07-04T00:00:00"/>
    <n v="11.69041095890411"/>
    <n v="140.28493150684932"/>
    <x v="1"/>
  </r>
  <r>
    <x v="0"/>
    <x v="0"/>
    <x v="0"/>
    <n v="9"/>
    <d v="2023-10-21T00:00:00"/>
    <d v="2023-04-16T00:00:00"/>
    <n v="0.90136986301369859"/>
    <n v="10.816438356164383"/>
    <x v="0"/>
  </r>
  <r>
    <x v="29"/>
    <x v="0"/>
    <x v="0"/>
    <n v="8"/>
    <d v="2023-10-21T00:00:00"/>
    <d v="2023-03-05T00:00:00"/>
    <n v="1.0164383561643835"/>
    <n v="12.197260273972603"/>
    <x v="1"/>
  </r>
  <r>
    <x v="1"/>
    <x v="1"/>
    <x v="1"/>
    <n v="9"/>
    <d v="2023-10-21T00:00:00"/>
    <d v="2023-02-22T00:00:00"/>
    <n v="1.0465753424657533"/>
    <n v="12.55890410958904"/>
    <x v="1"/>
  </r>
  <r>
    <x v="2"/>
    <x v="2"/>
    <x v="2"/>
    <n v="10"/>
    <d v="2023-10-21T00:00:00"/>
    <d v="2021-08-11T00:00:00"/>
    <n v="2.580821917808219"/>
    <n v="30.969863013698628"/>
    <x v="1"/>
  </r>
  <r>
    <x v="3"/>
    <x v="3"/>
    <x v="3"/>
    <n v="9"/>
    <d v="2023-10-21T00:00:00"/>
    <d v="2014-11-21T00:00:00"/>
    <n v="9.3068493150684937"/>
    <n v="111.68219178082192"/>
    <x v="1"/>
  </r>
  <r>
    <x v="4"/>
    <x v="2"/>
    <x v="4"/>
    <n v="10"/>
    <d v="2023-10-21T00:00:00"/>
    <d v="2008-10-11T00:00:00"/>
    <n v="15.421917808219177"/>
    <n v="185.06301369863013"/>
    <x v="1"/>
  </r>
  <r>
    <x v="5"/>
    <x v="0"/>
    <x v="0"/>
    <n v="10"/>
    <d v="2023-10-21T00:00:00"/>
    <d v="2023-01-30T00:00:00"/>
    <n v="1.1095890410958904"/>
    <n v="13.315068493150685"/>
    <x v="1"/>
  </r>
  <r>
    <x v="6"/>
    <x v="1"/>
    <x v="1"/>
    <n v="8"/>
    <d v="2023-10-21T00:00:00"/>
    <d v="2015-06-06T00:00:00"/>
    <n v="8.7671232876712324"/>
    <n v="105.20547945205479"/>
    <x v="1"/>
  </r>
  <r>
    <x v="7"/>
    <x v="2"/>
    <x v="2"/>
    <n v="8"/>
    <d v="2023-10-21T00:00:00"/>
    <d v="2003-06-12T00:00:00"/>
    <n v="20.758904109589039"/>
    <n v="249.10684931506847"/>
    <x v="1"/>
  </r>
  <r>
    <x v="8"/>
    <x v="3"/>
    <x v="3"/>
    <n v="9"/>
    <d v="2023-10-21T00:00:00"/>
    <d v="2020-10-28T00:00:00"/>
    <n v="3.3671232876712329"/>
    <n v="40.405479452054792"/>
    <x v="1"/>
  </r>
  <r>
    <x v="9"/>
    <x v="0"/>
    <x v="0"/>
    <n v="8"/>
    <d v="2023-10-21T00:00:00"/>
    <d v="2023-02-20T00:00:00"/>
    <n v="1.0520547945205478"/>
    <n v="12.624657534246573"/>
    <x v="1"/>
  </r>
  <r>
    <x v="10"/>
    <x v="0"/>
    <x v="0"/>
    <n v="8"/>
    <d v="2023-10-21T00:00:00"/>
    <d v="2003-07-04T00:00:00"/>
    <n v="20.698630136986303"/>
    <n v="248.38356164383563"/>
    <x v="1"/>
  </r>
  <r>
    <x v="11"/>
    <x v="1"/>
    <x v="1"/>
    <n v="10"/>
    <d v="2023-10-21T00:00:00"/>
    <d v="2010-10-06T00:00:00"/>
    <n v="13.435616438356165"/>
    <n v="161.22739726027399"/>
    <x v="1"/>
  </r>
  <r>
    <x v="26"/>
    <x v="0"/>
    <x v="0"/>
    <n v="0"/>
    <d v="2023-10-21T00:00:00"/>
    <d v="2023-03-16T00:00:00"/>
    <n v="0.98630136986301364"/>
    <n v="11.835616438356164"/>
    <x v="0"/>
  </r>
  <r>
    <x v="12"/>
    <x v="3"/>
    <x v="3"/>
    <n v="8"/>
    <d v="2023-10-21T00:00:00"/>
    <d v="2013-01-15T00:00:00"/>
    <n v="11.156164383561643"/>
    <n v="133.87397260273971"/>
    <x v="1"/>
  </r>
  <r>
    <x v="13"/>
    <x v="2"/>
    <x v="4"/>
    <n v="9"/>
    <d v="2023-10-21T00:00:00"/>
    <d v="2007-01-10T00:00:00"/>
    <n v="17.175342465753424"/>
    <n v="206.10410958904109"/>
    <x v="1"/>
  </r>
  <r>
    <x v="28"/>
    <x v="0"/>
    <x v="0"/>
    <n v="8"/>
    <d v="2023-10-21T00:00:00"/>
    <d v="2023-04-13T00:00:00"/>
    <n v="0.90958904109589045"/>
    <n v="10.915068493150685"/>
    <x v="0"/>
  </r>
  <r>
    <x v="14"/>
    <x v="1"/>
    <x v="1"/>
    <n v="8"/>
    <d v="2023-10-21T00:00:00"/>
    <d v="2015-05-21T00:00:00"/>
    <n v="8.8109589041095884"/>
    <n v="105.73150684931505"/>
    <x v="1"/>
  </r>
  <r>
    <x v="15"/>
    <x v="1"/>
    <x v="1"/>
    <n v="10"/>
    <d v="2023-10-21T00:00:00"/>
    <d v="2023-03-04T00:00:00"/>
    <n v="1.0191780821917809"/>
    <n v="12.230136986301371"/>
    <x v="1"/>
  </r>
  <r>
    <x v="16"/>
    <x v="3"/>
    <x v="3"/>
    <n v="9"/>
    <d v="2023-10-21T00:00:00"/>
    <d v="2020-11-17T00:00:00"/>
    <n v="3.3123287671232875"/>
    <n v="39.747945205479454"/>
    <x v="1"/>
  </r>
  <r>
    <x v="17"/>
    <x v="2"/>
    <x v="4"/>
    <n v="8"/>
    <d v="2023-10-21T00:00:00"/>
    <d v="2001-10-01T00:00:00"/>
    <n v="22.454794520547946"/>
    <n v="269.45753424657534"/>
    <x v="1"/>
  </r>
  <r>
    <x v="18"/>
    <x v="0"/>
    <x v="0"/>
    <n v="10"/>
    <d v="2023-10-21T00:00:00"/>
    <d v="2022-10-07T00:00:00"/>
    <n v="1.4246575342465753"/>
    <n v="17.095890410958901"/>
    <x v="1"/>
  </r>
  <r>
    <x v="19"/>
    <x v="1"/>
    <x v="1"/>
    <n v="9"/>
    <d v="2023-10-21T00:00:00"/>
    <d v="2008-02-12T00:00:00"/>
    <n v="16.084931506849315"/>
    <n v="193.01917808219179"/>
    <x v="1"/>
  </r>
  <r>
    <x v="20"/>
    <x v="2"/>
    <x v="2"/>
    <n v="10"/>
    <d v="2023-10-21T00:00:00"/>
    <d v="2019-01-30T00:00:00"/>
    <n v="5.1123287671232873"/>
    <n v="61.347945205479448"/>
    <x v="1"/>
  </r>
  <r>
    <x v="21"/>
    <x v="3"/>
    <x v="3"/>
    <n v="8"/>
    <d v="2023-10-21T00:00:00"/>
    <d v="2023-02-08T00:00:00"/>
    <n v="1.0849315068493151"/>
    <n v="13.019178082191781"/>
    <x v="1"/>
  </r>
  <r>
    <x v="22"/>
    <x v="1"/>
    <x v="1"/>
    <n v="9"/>
    <d v="2023-10-21T00:00:00"/>
    <d v="2005-08-17T00:00:00"/>
    <n v="18.575342465753426"/>
    <n v="222.90410958904113"/>
    <x v="1"/>
  </r>
  <r>
    <x v="27"/>
    <x v="0"/>
    <x v="0"/>
    <n v="9"/>
    <d v="2023-10-21T00:00:00"/>
    <d v="2023-04-23T00:00:00"/>
    <n v="0.88219178082191785"/>
    <n v="10.586301369863014"/>
    <x v="0"/>
  </r>
  <r>
    <x v="23"/>
    <x v="1"/>
    <x v="1"/>
    <n v="9"/>
    <d v="2023-10-21T00:00:00"/>
    <d v="2021-08-12T00:00:00"/>
    <n v="2.5780821917808221"/>
    <n v="30.936986301369863"/>
    <x v="1"/>
  </r>
  <r>
    <x v="24"/>
    <x v="2"/>
    <x v="2"/>
    <n v="10"/>
    <d v="2023-10-21T00:00:00"/>
    <d v="2023-02-04T00:00:00"/>
    <n v="1.095890410958904"/>
    <n v="13.150684931506849"/>
    <x v="1"/>
  </r>
  <r>
    <x v="25"/>
    <x v="3"/>
    <x v="3"/>
    <n v="9"/>
    <d v="2023-10-21T00:00:00"/>
    <d v="2012-07-04T00:00:00"/>
    <n v="11.69041095890411"/>
    <n v="140.28493150684932"/>
    <x v="1"/>
  </r>
  <r>
    <x v="0"/>
    <x v="0"/>
    <x v="0"/>
    <n v="9"/>
    <d v="2023-10-22T00:00:00"/>
    <d v="2023-04-16T00:00:00"/>
    <n v="0.90136986301369859"/>
    <n v="10.816438356164383"/>
    <x v="0"/>
  </r>
  <r>
    <x v="29"/>
    <x v="0"/>
    <x v="0"/>
    <n v="0"/>
    <d v="2023-10-22T00:00:00"/>
    <d v="2023-03-05T00:00:00"/>
    <n v="1.0164383561643835"/>
    <n v="12.197260273972603"/>
    <x v="1"/>
  </r>
  <r>
    <x v="1"/>
    <x v="1"/>
    <x v="1"/>
    <n v="9"/>
    <d v="2023-10-22T00:00:00"/>
    <d v="2023-02-22T00:00:00"/>
    <n v="1.0465753424657533"/>
    <n v="12.55890410958904"/>
    <x v="1"/>
  </r>
  <r>
    <x v="2"/>
    <x v="2"/>
    <x v="2"/>
    <n v="10"/>
    <d v="2023-10-22T00:00:00"/>
    <d v="2021-08-11T00:00:00"/>
    <n v="2.580821917808219"/>
    <n v="30.969863013698628"/>
    <x v="1"/>
  </r>
  <r>
    <x v="3"/>
    <x v="3"/>
    <x v="3"/>
    <n v="9"/>
    <d v="2023-10-22T00:00:00"/>
    <d v="2014-11-21T00:00:00"/>
    <n v="9.3068493150684937"/>
    <n v="111.68219178082192"/>
    <x v="1"/>
  </r>
  <r>
    <x v="4"/>
    <x v="2"/>
    <x v="4"/>
    <n v="8"/>
    <d v="2023-10-22T00:00:00"/>
    <d v="2008-10-11T00:00:00"/>
    <n v="15.421917808219177"/>
    <n v="185.06301369863013"/>
    <x v="1"/>
  </r>
  <r>
    <x v="5"/>
    <x v="0"/>
    <x v="0"/>
    <n v="10"/>
    <d v="2023-10-22T00:00:00"/>
    <d v="2023-01-30T00:00:00"/>
    <n v="1.1095890410958904"/>
    <n v="13.315068493150685"/>
    <x v="1"/>
  </r>
  <r>
    <x v="6"/>
    <x v="1"/>
    <x v="1"/>
    <n v="9"/>
    <d v="2023-10-22T00:00:00"/>
    <d v="2015-06-06T00:00:00"/>
    <n v="8.7671232876712324"/>
    <n v="105.20547945205479"/>
    <x v="1"/>
  </r>
  <r>
    <x v="7"/>
    <x v="2"/>
    <x v="2"/>
    <n v="8"/>
    <d v="2023-10-22T00:00:00"/>
    <d v="2003-06-12T00:00:00"/>
    <n v="20.758904109589039"/>
    <n v="249.10684931506847"/>
    <x v="1"/>
  </r>
  <r>
    <x v="8"/>
    <x v="3"/>
    <x v="3"/>
    <n v="8"/>
    <d v="2023-10-22T00:00:00"/>
    <d v="2020-10-28T00:00:00"/>
    <n v="3.3671232876712329"/>
    <n v="40.405479452054792"/>
    <x v="1"/>
  </r>
  <r>
    <x v="9"/>
    <x v="0"/>
    <x v="0"/>
    <n v="6"/>
    <d v="2023-10-22T00:00:00"/>
    <d v="2023-02-20T00:00:00"/>
    <n v="1.0520547945205478"/>
    <n v="12.624657534246573"/>
    <x v="1"/>
  </r>
  <r>
    <x v="10"/>
    <x v="0"/>
    <x v="0"/>
    <n v="8"/>
    <d v="2023-10-22T00:00:00"/>
    <d v="2003-07-04T00:00:00"/>
    <n v="20.698630136986303"/>
    <n v="248.38356164383563"/>
    <x v="1"/>
  </r>
  <r>
    <x v="11"/>
    <x v="1"/>
    <x v="1"/>
    <n v="8"/>
    <d v="2023-10-22T00:00:00"/>
    <d v="2010-10-06T00:00:00"/>
    <n v="13.435616438356165"/>
    <n v="161.22739726027399"/>
    <x v="1"/>
  </r>
  <r>
    <x v="26"/>
    <x v="0"/>
    <x v="0"/>
    <n v="5"/>
    <d v="2023-10-22T00:00:00"/>
    <d v="2023-03-16T00:00:00"/>
    <n v="0.98630136986301364"/>
    <n v="11.835616438356164"/>
    <x v="0"/>
  </r>
  <r>
    <x v="12"/>
    <x v="3"/>
    <x v="3"/>
    <n v="10"/>
    <d v="2023-10-22T00:00:00"/>
    <d v="2013-01-15T00:00:00"/>
    <n v="11.156164383561643"/>
    <n v="133.87397260273971"/>
    <x v="1"/>
  </r>
  <r>
    <x v="13"/>
    <x v="2"/>
    <x v="4"/>
    <n v="10"/>
    <d v="2023-10-22T00:00:00"/>
    <d v="2007-01-10T00:00:00"/>
    <n v="17.175342465753424"/>
    <n v="206.10410958904109"/>
    <x v="1"/>
  </r>
  <r>
    <x v="28"/>
    <x v="0"/>
    <x v="0"/>
    <n v="7"/>
    <d v="2023-10-22T00:00:00"/>
    <d v="2023-04-13T00:00:00"/>
    <n v="0.90958904109589045"/>
    <n v="10.915068493150685"/>
    <x v="0"/>
  </r>
  <r>
    <x v="14"/>
    <x v="1"/>
    <x v="1"/>
    <n v="10"/>
    <d v="2023-10-22T00:00:00"/>
    <d v="2015-05-21T00:00:00"/>
    <n v="8.8109589041095884"/>
    <n v="105.73150684931505"/>
    <x v="1"/>
  </r>
  <r>
    <x v="15"/>
    <x v="1"/>
    <x v="1"/>
    <n v="9"/>
    <d v="2023-10-22T00:00:00"/>
    <d v="2023-03-04T00:00:00"/>
    <n v="1.0191780821917809"/>
    <n v="12.230136986301371"/>
    <x v="1"/>
  </r>
  <r>
    <x v="16"/>
    <x v="3"/>
    <x v="3"/>
    <n v="9"/>
    <d v="2023-10-22T00:00:00"/>
    <d v="2020-11-17T00:00:00"/>
    <n v="3.3123287671232875"/>
    <n v="39.747945205479454"/>
    <x v="1"/>
  </r>
  <r>
    <x v="17"/>
    <x v="2"/>
    <x v="4"/>
    <n v="9"/>
    <d v="2023-10-22T00:00:00"/>
    <d v="2001-10-01T00:00:00"/>
    <n v="22.454794520547946"/>
    <n v="269.45753424657534"/>
    <x v="1"/>
  </r>
  <r>
    <x v="18"/>
    <x v="0"/>
    <x v="0"/>
    <n v="10"/>
    <d v="2023-10-22T00:00:00"/>
    <d v="2022-10-07T00:00:00"/>
    <n v="1.4246575342465753"/>
    <n v="17.095890410958901"/>
    <x v="1"/>
  </r>
  <r>
    <x v="19"/>
    <x v="1"/>
    <x v="1"/>
    <n v="8"/>
    <d v="2023-10-22T00:00:00"/>
    <d v="2008-02-12T00:00:00"/>
    <n v="16.084931506849315"/>
    <n v="193.01917808219179"/>
    <x v="1"/>
  </r>
  <r>
    <x v="20"/>
    <x v="2"/>
    <x v="2"/>
    <n v="10"/>
    <d v="2023-10-22T00:00:00"/>
    <d v="2019-01-30T00:00:00"/>
    <n v="5.1123287671232873"/>
    <n v="61.347945205479448"/>
    <x v="1"/>
  </r>
  <r>
    <x v="21"/>
    <x v="3"/>
    <x v="3"/>
    <n v="8"/>
    <d v="2023-10-22T00:00:00"/>
    <d v="2023-02-08T00:00:00"/>
    <n v="1.0849315068493151"/>
    <n v="13.019178082191781"/>
    <x v="1"/>
  </r>
  <r>
    <x v="22"/>
    <x v="1"/>
    <x v="1"/>
    <n v="10"/>
    <d v="2023-10-22T00:00:00"/>
    <d v="2005-08-17T00:00:00"/>
    <n v="18.575342465753426"/>
    <n v="222.90410958904113"/>
    <x v="1"/>
  </r>
  <r>
    <x v="27"/>
    <x v="0"/>
    <x v="0"/>
    <n v="8"/>
    <d v="2023-10-22T00:00:00"/>
    <d v="2023-04-23T00:00:00"/>
    <n v="0.88219178082191785"/>
    <n v="10.586301369863014"/>
    <x v="0"/>
  </r>
  <r>
    <x v="23"/>
    <x v="1"/>
    <x v="1"/>
    <n v="10"/>
    <d v="2023-10-22T00:00:00"/>
    <d v="2021-08-12T00:00:00"/>
    <n v="2.5780821917808221"/>
    <n v="30.936986301369863"/>
    <x v="1"/>
  </r>
  <r>
    <x v="24"/>
    <x v="2"/>
    <x v="2"/>
    <n v="8"/>
    <d v="2023-10-22T00:00:00"/>
    <d v="2023-02-04T00:00:00"/>
    <n v="1.095890410958904"/>
    <n v="13.150684931506849"/>
    <x v="1"/>
  </r>
  <r>
    <x v="25"/>
    <x v="3"/>
    <x v="3"/>
    <n v="10"/>
    <d v="2023-10-22T00:00:00"/>
    <d v="2012-07-04T00:00:00"/>
    <n v="11.69041095890411"/>
    <n v="140.28493150684932"/>
    <x v="1"/>
  </r>
  <r>
    <x v="0"/>
    <x v="0"/>
    <x v="0"/>
    <n v="8"/>
    <d v="2023-10-23T00:00:00"/>
    <d v="2023-04-16T00:00:00"/>
    <n v="0.90136986301369859"/>
    <n v="10.816438356164383"/>
    <x v="0"/>
  </r>
  <r>
    <x v="29"/>
    <x v="0"/>
    <x v="0"/>
    <n v="8"/>
    <d v="2023-10-23T00:00:00"/>
    <d v="2023-03-05T00:00:00"/>
    <n v="1.0164383561643835"/>
    <n v="12.197260273972603"/>
    <x v="1"/>
  </r>
  <r>
    <x v="1"/>
    <x v="1"/>
    <x v="1"/>
    <n v="9"/>
    <d v="2023-10-23T00:00:00"/>
    <d v="2023-02-22T00:00:00"/>
    <n v="1.0465753424657533"/>
    <n v="12.55890410958904"/>
    <x v="1"/>
  </r>
  <r>
    <x v="2"/>
    <x v="2"/>
    <x v="2"/>
    <n v="10"/>
    <d v="2023-10-23T00:00:00"/>
    <d v="2021-08-11T00:00:00"/>
    <n v="2.580821917808219"/>
    <n v="30.969863013698628"/>
    <x v="1"/>
  </r>
  <r>
    <x v="3"/>
    <x v="3"/>
    <x v="3"/>
    <n v="9"/>
    <d v="2023-10-23T00:00:00"/>
    <d v="2014-11-21T00:00:00"/>
    <n v="9.3068493150684937"/>
    <n v="111.68219178082192"/>
    <x v="1"/>
  </r>
  <r>
    <x v="4"/>
    <x v="2"/>
    <x v="4"/>
    <n v="8"/>
    <d v="2023-10-23T00:00:00"/>
    <d v="2008-10-11T00:00:00"/>
    <n v="15.421917808219177"/>
    <n v="185.06301369863013"/>
    <x v="1"/>
  </r>
  <r>
    <x v="5"/>
    <x v="0"/>
    <x v="0"/>
    <n v="8"/>
    <d v="2023-10-23T00:00:00"/>
    <d v="2023-01-30T00:00:00"/>
    <n v="1.1095890410958904"/>
    <n v="13.315068493150685"/>
    <x v="1"/>
  </r>
  <r>
    <x v="6"/>
    <x v="1"/>
    <x v="1"/>
    <n v="8"/>
    <d v="2023-10-23T00:00:00"/>
    <d v="2015-06-06T00:00:00"/>
    <n v="8.7671232876712324"/>
    <n v="105.20547945205479"/>
    <x v="1"/>
  </r>
  <r>
    <x v="7"/>
    <x v="2"/>
    <x v="2"/>
    <n v="10"/>
    <d v="2023-10-23T00:00:00"/>
    <d v="2003-06-12T00:00:00"/>
    <n v="20.758904109589039"/>
    <n v="249.10684931506847"/>
    <x v="1"/>
  </r>
  <r>
    <x v="8"/>
    <x v="3"/>
    <x v="3"/>
    <n v="9"/>
    <d v="2023-10-23T00:00:00"/>
    <d v="2020-10-28T00:00:00"/>
    <n v="3.3671232876712329"/>
    <n v="40.405479452054792"/>
    <x v="1"/>
  </r>
  <r>
    <x v="9"/>
    <x v="0"/>
    <x v="0"/>
    <n v="3"/>
    <d v="2023-10-23T00:00:00"/>
    <d v="2023-02-20T00:00:00"/>
    <n v="1.0520547945205478"/>
    <n v="12.624657534246573"/>
    <x v="1"/>
  </r>
  <r>
    <x v="10"/>
    <x v="0"/>
    <x v="0"/>
    <n v="8"/>
    <d v="2023-10-23T00:00:00"/>
    <d v="2003-07-04T00:00:00"/>
    <n v="20.698630136986303"/>
    <n v="248.38356164383563"/>
    <x v="1"/>
  </r>
  <r>
    <x v="11"/>
    <x v="1"/>
    <x v="1"/>
    <n v="10"/>
    <d v="2023-10-23T00:00:00"/>
    <d v="2010-10-06T00:00:00"/>
    <n v="13.435616438356165"/>
    <n v="161.22739726027399"/>
    <x v="1"/>
  </r>
  <r>
    <x v="26"/>
    <x v="0"/>
    <x v="0"/>
    <n v="4"/>
    <d v="2023-10-23T00:00:00"/>
    <d v="2023-03-16T00:00:00"/>
    <n v="0.98630136986301364"/>
    <n v="11.835616438356164"/>
    <x v="0"/>
  </r>
  <r>
    <x v="12"/>
    <x v="3"/>
    <x v="3"/>
    <n v="9"/>
    <d v="2023-10-23T00:00:00"/>
    <d v="2013-01-15T00:00:00"/>
    <n v="11.156164383561643"/>
    <n v="133.87397260273971"/>
    <x v="1"/>
  </r>
  <r>
    <x v="13"/>
    <x v="2"/>
    <x v="4"/>
    <n v="10"/>
    <d v="2023-10-23T00:00:00"/>
    <d v="2007-01-10T00:00:00"/>
    <n v="17.175342465753424"/>
    <n v="206.10410958904109"/>
    <x v="1"/>
  </r>
  <r>
    <x v="28"/>
    <x v="0"/>
    <x v="0"/>
    <n v="8"/>
    <d v="2023-10-23T00:00:00"/>
    <d v="2023-04-13T00:00:00"/>
    <n v="0.90958904109589045"/>
    <n v="10.915068493150685"/>
    <x v="0"/>
  </r>
  <r>
    <x v="14"/>
    <x v="1"/>
    <x v="1"/>
    <n v="9"/>
    <d v="2023-10-23T00:00:00"/>
    <d v="2015-05-21T00:00:00"/>
    <n v="8.8109589041095884"/>
    <n v="105.73150684931505"/>
    <x v="1"/>
  </r>
  <r>
    <x v="15"/>
    <x v="1"/>
    <x v="1"/>
    <n v="9"/>
    <d v="2023-10-23T00:00:00"/>
    <d v="2023-03-04T00:00:00"/>
    <n v="1.0191780821917809"/>
    <n v="12.230136986301371"/>
    <x v="1"/>
  </r>
  <r>
    <x v="16"/>
    <x v="3"/>
    <x v="3"/>
    <n v="8"/>
    <d v="2023-10-23T00:00:00"/>
    <d v="2020-11-17T00:00:00"/>
    <n v="3.3123287671232875"/>
    <n v="39.747945205479454"/>
    <x v="1"/>
  </r>
  <r>
    <x v="17"/>
    <x v="2"/>
    <x v="4"/>
    <n v="8"/>
    <d v="2023-10-23T00:00:00"/>
    <d v="2001-10-01T00:00:00"/>
    <n v="22.454794520547946"/>
    <n v="269.45753424657534"/>
    <x v="1"/>
  </r>
  <r>
    <x v="18"/>
    <x v="0"/>
    <x v="0"/>
    <n v="9"/>
    <d v="2023-10-23T00:00:00"/>
    <d v="2022-10-07T00:00:00"/>
    <n v="1.4246575342465753"/>
    <n v="17.095890410958901"/>
    <x v="1"/>
  </r>
  <r>
    <x v="19"/>
    <x v="1"/>
    <x v="1"/>
    <n v="8"/>
    <d v="2023-10-23T00:00:00"/>
    <d v="2008-02-12T00:00:00"/>
    <n v="16.084931506849315"/>
    <n v="193.01917808219179"/>
    <x v="1"/>
  </r>
  <r>
    <x v="20"/>
    <x v="2"/>
    <x v="2"/>
    <n v="9"/>
    <d v="2023-10-23T00:00:00"/>
    <d v="2019-01-30T00:00:00"/>
    <n v="5.1123287671232873"/>
    <n v="61.347945205479448"/>
    <x v="1"/>
  </r>
  <r>
    <x v="21"/>
    <x v="3"/>
    <x v="3"/>
    <n v="9"/>
    <d v="2023-10-23T00:00:00"/>
    <d v="2023-02-08T00:00:00"/>
    <n v="1.0849315068493151"/>
    <n v="13.019178082191781"/>
    <x v="1"/>
  </r>
  <r>
    <x v="22"/>
    <x v="1"/>
    <x v="1"/>
    <n v="10"/>
    <d v="2023-10-23T00:00:00"/>
    <d v="2005-08-17T00:00:00"/>
    <n v="18.575342465753426"/>
    <n v="222.90410958904113"/>
    <x v="1"/>
  </r>
  <r>
    <x v="27"/>
    <x v="0"/>
    <x v="0"/>
    <n v="8"/>
    <d v="2023-10-23T00:00:00"/>
    <d v="2023-04-23T00:00:00"/>
    <n v="0.88219178082191785"/>
    <n v="10.586301369863014"/>
    <x v="0"/>
  </r>
  <r>
    <x v="23"/>
    <x v="1"/>
    <x v="1"/>
    <n v="9"/>
    <d v="2023-10-23T00:00:00"/>
    <d v="2021-08-12T00:00:00"/>
    <n v="2.5780821917808221"/>
    <n v="30.936986301369863"/>
    <x v="1"/>
  </r>
  <r>
    <x v="24"/>
    <x v="2"/>
    <x v="2"/>
    <n v="10"/>
    <d v="2023-10-23T00:00:00"/>
    <d v="2023-02-04T00:00:00"/>
    <n v="1.095890410958904"/>
    <n v="13.150684931506849"/>
    <x v="1"/>
  </r>
  <r>
    <x v="25"/>
    <x v="3"/>
    <x v="3"/>
    <n v="9"/>
    <d v="2023-10-23T00:00:00"/>
    <d v="2012-07-04T00:00:00"/>
    <n v="11.69041095890411"/>
    <n v="140.28493150684932"/>
    <x v="1"/>
  </r>
  <r>
    <x v="0"/>
    <x v="0"/>
    <x v="0"/>
    <n v="9"/>
    <d v="2023-10-24T00:00:00"/>
    <d v="2023-04-16T00:00:00"/>
    <n v="0.90136986301369859"/>
    <n v="10.816438356164383"/>
    <x v="0"/>
  </r>
  <r>
    <x v="29"/>
    <x v="0"/>
    <x v="0"/>
    <n v="8"/>
    <d v="2023-10-24T00:00:00"/>
    <d v="2023-03-05T00:00:00"/>
    <n v="1.0164383561643835"/>
    <n v="12.197260273972603"/>
    <x v="1"/>
  </r>
  <r>
    <x v="1"/>
    <x v="1"/>
    <x v="1"/>
    <n v="10"/>
    <d v="2023-10-24T00:00:00"/>
    <d v="2023-02-22T00:00:00"/>
    <n v="1.0465753424657533"/>
    <n v="12.55890410958904"/>
    <x v="1"/>
  </r>
  <r>
    <x v="2"/>
    <x v="2"/>
    <x v="2"/>
    <n v="9"/>
    <d v="2023-10-24T00:00:00"/>
    <d v="2021-08-11T00:00:00"/>
    <n v="2.580821917808219"/>
    <n v="30.969863013698628"/>
    <x v="1"/>
  </r>
  <r>
    <x v="3"/>
    <x v="3"/>
    <x v="3"/>
    <n v="9"/>
    <d v="2023-10-24T00:00:00"/>
    <d v="2014-11-21T00:00:00"/>
    <n v="9.3068493150684937"/>
    <n v="111.68219178082192"/>
    <x v="1"/>
  </r>
  <r>
    <x v="4"/>
    <x v="2"/>
    <x v="4"/>
    <n v="9"/>
    <d v="2023-10-24T00:00:00"/>
    <d v="2008-10-11T00:00:00"/>
    <n v="15.421917808219177"/>
    <n v="185.06301369863013"/>
    <x v="1"/>
  </r>
  <r>
    <x v="5"/>
    <x v="0"/>
    <x v="0"/>
    <n v="10"/>
    <d v="2023-10-24T00:00:00"/>
    <d v="2023-01-30T00:00:00"/>
    <n v="1.1095890410958904"/>
    <n v="13.315068493150685"/>
    <x v="1"/>
  </r>
  <r>
    <x v="6"/>
    <x v="1"/>
    <x v="1"/>
    <n v="8"/>
    <d v="2023-10-24T00:00:00"/>
    <d v="2015-06-06T00:00:00"/>
    <n v="8.7671232876712324"/>
    <n v="105.20547945205479"/>
    <x v="1"/>
  </r>
  <r>
    <x v="7"/>
    <x v="2"/>
    <x v="2"/>
    <n v="10"/>
    <d v="2023-10-24T00:00:00"/>
    <d v="2003-06-12T00:00:00"/>
    <n v="20.758904109589039"/>
    <n v="249.10684931506847"/>
    <x v="1"/>
  </r>
  <r>
    <x v="8"/>
    <x v="3"/>
    <x v="3"/>
    <n v="10"/>
    <d v="2023-10-24T00:00:00"/>
    <d v="2020-10-28T00:00:00"/>
    <n v="3.3671232876712329"/>
    <n v="40.405479452054792"/>
    <x v="1"/>
  </r>
  <r>
    <x v="9"/>
    <x v="0"/>
    <x v="0"/>
    <n v="8"/>
    <d v="2023-10-24T00:00:00"/>
    <d v="2023-02-20T00:00:00"/>
    <n v="1.0520547945205478"/>
    <n v="12.624657534246573"/>
    <x v="1"/>
  </r>
  <r>
    <x v="10"/>
    <x v="0"/>
    <x v="0"/>
    <n v="9"/>
    <d v="2023-10-24T00:00:00"/>
    <d v="2003-07-04T00:00:00"/>
    <n v="20.698630136986303"/>
    <n v="248.38356164383563"/>
    <x v="1"/>
  </r>
  <r>
    <x v="11"/>
    <x v="1"/>
    <x v="1"/>
    <n v="9"/>
    <d v="2023-10-24T00:00:00"/>
    <d v="2010-10-06T00:00:00"/>
    <n v="13.435616438356165"/>
    <n v="161.22739726027399"/>
    <x v="1"/>
  </r>
  <r>
    <x v="26"/>
    <x v="0"/>
    <x v="0"/>
    <n v="7"/>
    <d v="2023-10-24T00:00:00"/>
    <d v="2023-03-16T00:00:00"/>
    <n v="0.98630136986301364"/>
    <n v="11.835616438356164"/>
    <x v="0"/>
  </r>
  <r>
    <x v="12"/>
    <x v="3"/>
    <x v="3"/>
    <n v="10"/>
    <d v="2023-10-24T00:00:00"/>
    <d v="2013-01-15T00:00:00"/>
    <n v="11.156164383561643"/>
    <n v="133.87397260273971"/>
    <x v="1"/>
  </r>
  <r>
    <x v="13"/>
    <x v="2"/>
    <x v="4"/>
    <n v="8"/>
    <d v="2023-10-24T00:00:00"/>
    <d v="2007-01-10T00:00:00"/>
    <n v="17.175342465753424"/>
    <n v="206.10410958904109"/>
    <x v="1"/>
  </r>
  <r>
    <x v="28"/>
    <x v="0"/>
    <x v="0"/>
    <n v="8"/>
    <d v="2023-10-24T00:00:00"/>
    <d v="2023-04-13T00:00:00"/>
    <n v="0.90958904109589045"/>
    <n v="10.915068493150685"/>
    <x v="0"/>
  </r>
  <r>
    <x v="14"/>
    <x v="1"/>
    <x v="1"/>
    <n v="10"/>
    <d v="2023-10-24T00:00:00"/>
    <d v="2015-05-21T00:00:00"/>
    <n v="8.8109589041095884"/>
    <n v="105.73150684931505"/>
    <x v="1"/>
  </r>
  <r>
    <x v="15"/>
    <x v="1"/>
    <x v="1"/>
    <n v="10"/>
    <d v="2023-10-24T00:00:00"/>
    <d v="2023-03-04T00:00:00"/>
    <n v="1.0191780821917809"/>
    <n v="12.230136986301371"/>
    <x v="1"/>
  </r>
  <r>
    <x v="16"/>
    <x v="3"/>
    <x v="3"/>
    <n v="10"/>
    <d v="2023-10-24T00:00:00"/>
    <d v="2020-11-17T00:00:00"/>
    <n v="3.3123287671232875"/>
    <n v="39.747945205479454"/>
    <x v="1"/>
  </r>
  <r>
    <x v="17"/>
    <x v="2"/>
    <x v="4"/>
    <n v="10"/>
    <d v="2023-10-24T00:00:00"/>
    <d v="2001-10-01T00:00:00"/>
    <n v="22.454794520547946"/>
    <n v="269.45753424657534"/>
    <x v="1"/>
  </r>
  <r>
    <x v="18"/>
    <x v="0"/>
    <x v="0"/>
    <n v="9"/>
    <d v="2023-10-24T00:00:00"/>
    <d v="2022-10-07T00:00:00"/>
    <n v="1.4246575342465753"/>
    <n v="17.095890410958901"/>
    <x v="1"/>
  </r>
  <r>
    <x v="19"/>
    <x v="1"/>
    <x v="1"/>
    <n v="8"/>
    <d v="2023-10-24T00:00:00"/>
    <d v="2008-02-12T00:00:00"/>
    <n v="16.084931506849315"/>
    <n v="193.01917808219179"/>
    <x v="1"/>
  </r>
  <r>
    <x v="20"/>
    <x v="2"/>
    <x v="2"/>
    <n v="9"/>
    <d v="2023-10-24T00:00:00"/>
    <d v="2019-01-30T00:00:00"/>
    <n v="5.1123287671232873"/>
    <n v="61.347945205479448"/>
    <x v="1"/>
  </r>
  <r>
    <x v="21"/>
    <x v="3"/>
    <x v="3"/>
    <n v="10"/>
    <d v="2023-10-24T00:00:00"/>
    <d v="2023-02-08T00:00:00"/>
    <n v="1.0849315068493151"/>
    <n v="13.019178082191781"/>
    <x v="1"/>
  </r>
  <r>
    <x v="22"/>
    <x v="1"/>
    <x v="1"/>
    <n v="10"/>
    <d v="2023-10-24T00:00:00"/>
    <d v="2005-08-17T00:00:00"/>
    <n v="18.575342465753426"/>
    <n v="222.90410958904113"/>
    <x v="1"/>
  </r>
  <r>
    <x v="27"/>
    <x v="0"/>
    <x v="0"/>
    <n v="8"/>
    <d v="2023-10-24T00:00:00"/>
    <d v="2023-04-23T00:00:00"/>
    <n v="0.88219178082191785"/>
    <n v="10.586301369863014"/>
    <x v="0"/>
  </r>
  <r>
    <x v="23"/>
    <x v="1"/>
    <x v="1"/>
    <n v="10"/>
    <d v="2023-10-24T00:00:00"/>
    <d v="2021-08-12T00:00:00"/>
    <n v="2.5780821917808221"/>
    <n v="30.936986301369863"/>
    <x v="1"/>
  </r>
  <r>
    <x v="24"/>
    <x v="2"/>
    <x v="2"/>
    <n v="10"/>
    <d v="2023-10-24T00:00:00"/>
    <d v="2023-02-04T00:00:00"/>
    <n v="1.095890410958904"/>
    <n v="13.150684931506849"/>
    <x v="1"/>
  </r>
  <r>
    <x v="25"/>
    <x v="3"/>
    <x v="3"/>
    <n v="9"/>
    <d v="2023-10-24T00:00:00"/>
    <d v="2012-07-04T00:00:00"/>
    <n v="11.69041095890411"/>
    <n v="140.28493150684932"/>
    <x v="1"/>
  </r>
  <r>
    <x v="0"/>
    <x v="0"/>
    <x v="0"/>
    <n v="8"/>
    <d v="2023-10-25T00:00:00"/>
    <d v="2023-04-16T00:00:00"/>
    <n v="0.90136986301369859"/>
    <n v="10.816438356164383"/>
    <x v="0"/>
  </r>
  <r>
    <x v="29"/>
    <x v="0"/>
    <x v="0"/>
    <n v="8"/>
    <d v="2023-10-25T00:00:00"/>
    <d v="2023-03-05T00:00:00"/>
    <n v="1.0164383561643835"/>
    <n v="12.197260273972603"/>
    <x v="1"/>
  </r>
  <r>
    <x v="1"/>
    <x v="1"/>
    <x v="1"/>
    <n v="8"/>
    <d v="2023-10-25T00:00:00"/>
    <d v="2023-02-22T00:00:00"/>
    <n v="1.0465753424657533"/>
    <n v="12.55890410958904"/>
    <x v="1"/>
  </r>
  <r>
    <x v="2"/>
    <x v="2"/>
    <x v="2"/>
    <n v="10"/>
    <d v="2023-10-25T00:00:00"/>
    <d v="2021-08-11T00:00:00"/>
    <n v="2.580821917808219"/>
    <n v="30.969863013698628"/>
    <x v="1"/>
  </r>
  <r>
    <x v="3"/>
    <x v="3"/>
    <x v="3"/>
    <n v="10"/>
    <d v="2023-10-25T00:00:00"/>
    <d v="2014-11-21T00:00:00"/>
    <n v="9.3068493150684937"/>
    <n v="111.68219178082192"/>
    <x v="1"/>
  </r>
  <r>
    <x v="4"/>
    <x v="2"/>
    <x v="4"/>
    <n v="9"/>
    <d v="2023-10-25T00:00:00"/>
    <d v="2008-10-11T00:00:00"/>
    <n v="15.421917808219177"/>
    <n v="185.06301369863013"/>
    <x v="1"/>
  </r>
  <r>
    <x v="5"/>
    <x v="0"/>
    <x v="0"/>
    <n v="10"/>
    <d v="2023-10-25T00:00:00"/>
    <d v="2023-01-30T00:00:00"/>
    <n v="1.1095890410958904"/>
    <n v="13.315068493150685"/>
    <x v="1"/>
  </r>
  <r>
    <x v="6"/>
    <x v="1"/>
    <x v="1"/>
    <n v="8"/>
    <d v="2023-10-25T00:00:00"/>
    <d v="2015-06-06T00:00:00"/>
    <n v="8.7671232876712324"/>
    <n v="105.20547945205479"/>
    <x v="1"/>
  </r>
  <r>
    <x v="7"/>
    <x v="2"/>
    <x v="2"/>
    <n v="8"/>
    <d v="2023-10-25T00:00:00"/>
    <d v="2003-06-12T00:00:00"/>
    <n v="20.758904109589039"/>
    <n v="249.10684931506847"/>
    <x v="1"/>
  </r>
  <r>
    <x v="8"/>
    <x v="3"/>
    <x v="3"/>
    <n v="10"/>
    <d v="2023-10-25T00:00:00"/>
    <d v="2020-10-28T00:00:00"/>
    <n v="3.3671232876712329"/>
    <n v="40.405479452054792"/>
    <x v="1"/>
  </r>
  <r>
    <x v="9"/>
    <x v="0"/>
    <x v="0"/>
    <n v="6"/>
    <d v="2023-10-25T00:00:00"/>
    <d v="2023-02-20T00:00:00"/>
    <n v="1.0520547945205478"/>
    <n v="12.624657534246573"/>
    <x v="1"/>
  </r>
  <r>
    <x v="10"/>
    <x v="0"/>
    <x v="0"/>
    <n v="8"/>
    <d v="2023-10-25T00:00:00"/>
    <d v="2003-07-04T00:00:00"/>
    <n v="20.698630136986303"/>
    <n v="248.38356164383563"/>
    <x v="1"/>
  </r>
  <r>
    <x v="11"/>
    <x v="1"/>
    <x v="1"/>
    <n v="8"/>
    <d v="2023-10-25T00:00:00"/>
    <d v="2010-10-06T00:00:00"/>
    <n v="13.435616438356165"/>
    <n v="161.22739726027399"/>
    <x v="1"/>
  </r>
  <r>
    <x v="26"/>
    <x v="0"/>
    <x v="0"/>
    <n v="7"/>
    <d v="2023-10-25T00:00:00"/>
    <d v="2023-03-16T00:00:00"/>
    <n v="0.98630136986301364"/>
    <n v="11.835616438356164"/>
    <x v="0"/>
  </r>
  <r>
    <x v="12"/>
    <x v="3"/>
    <x v="3"/>
    <n v="8"/>
    <d v="2023-10-25T00:00:00"/>
    <d v="2013-01-15T00:00:00"/>
    <n v="11.156164383561643"/>
    <n v="133.87397260273971"/>
    <x v="1"/>
  </r>
  <r>
    <x v="13"/>
    <x v="2"/>
    <x v="4"/>
    <n v="9"/>
    <d v="2023-10-25T00:00:00"/>
    <d v="2007-01-10T00:00:00"/>
    <n v="17.175342465753424"/>
    <n v="206.10410958904109"/>
    <x v="1"/>
  </r>
  <r>
    <x v="28"/>
    <x v="0"/>
    <x v="0"/>
    <n v="5"/>
    <d v="2023-10-25T00:00:00"/>
    <d v="2023-04-13T00:00:00"/>
    <n v="0.90958904109589045"/>
    <n v="10.915068493150685"/>
    <x v="0"/>
  </r>
  <r>
    <x v="14"/>
    <x v="1"/>
    <x v="1"/>
    <n v="8"/>
    <d v="2023-10-25T00:00:00"/>
    <d v="2015-05-21T00:00:00"/>
    <n v="8.8109589041095884"/>
    <n v="105.73150684931505"/>
    <x v="1"/>
  </r>
  <r>
    <x v="15"/>
    <x v="1"/>
    <x v="1"/>
    <n v="9"/>
    <d v="2023-10-25T00:00:00"/>
    <d v="2023-03-04T00:00:00"/>
    <n v="1.0191780821917809"/>
    <n v="12.230136986301371"/>
    <x v="1"/>
  </r>
  <r>
    <x v="16"/>
    <x v="3"/>
    <x v="3"/>
    <n v="10"/>
    <d v="2023-10-25T00:00:00"/>
    <d v="2020-11-17T00:00:00"/>
    <n v="3.3123287671232875"/>
    <n v="39.747945205479454"/>
    <x v="1"/>
  </r>
  <r>
    <x v="17"/>
    <x v="2"/>
    <x v="4"/>
    <n v="8"/>
    <d v="2023-10-25T00:00:00"/>
    <d v="2001-10-01T00:00:00"/>
    <n v="22.454794520547946"/>
    <n v="269.45753424657534"/>
    <x v="1"/>
  </r>
  <r>
    <x v="18"/>
    <x v="0"/>
    <x v="0"/>
    <n v="10"/>
    <d v="2023-10-25T00:00:00"/>
    <d v="2022-10-07T00:00:00"/>
    <n v="1.4246575342465753"/>
    <n v="17.095890410958901"/>
    <x v="1"/>
  </r>
  <r>
    <x v="19"/>
    <x v="1"/>
    <x v="1"/>
    <n v="8"/>
    <d v="2023-10-25T00:00:00"/>
    <d v="2008-02-12T00:00:00"/>
    <n v="16.084931506849315"/>
    <n v="193.01917808219179"/>
    <x v="1"/>
  </r>
  <r>
    <x v="20"/>
    <x v="2"/>
    <x v="2"/>
    <n v="8"/>
    <d v="2023-10-25T00:00:00"/>
    <d v="2019-01-30T00:00:00"/>
    <n v="5.1123287671232873"/>
    <n v="61.347945205479448"/>
    <x v="1"/>
  </r>
  <r>
    <x v="21"/>
    <x v="3"/>
    <x v="3"/>
    <n v="9"/>
    <d v="2023-10-25T00:00:00"/>
    <d v="2023-02-08T00:00:00"/>
    <n v="1.0849315068493151"/>
    <n v="13.019178082191781"/>
    <x v="1"/>
  </r>
  <r>
    <x v="22"/>
    <x v="1"/>
    <x v="1"/>
    <n v="8"/>
    <d v="2023-10-25T00:00:00"/>
    <d v="2005-08-17T00:00:00"/>
    <n v="18.575342465753426"/>
    <n v="222.90410958904113"/>
    <x v="1"/>
  </r>
  <r>
    <x v="27"/>
    <x v="0"/>
    <x v="0"/>
    <n v="8"/>
    <d v="2023-10-25T00:00:00"/>
    <d v="2023-04-23T00:00:00"/>
    <n v="0.88219178082191785"/>
    <n v="10.586301369863014"/>
    <x v="0"/>
  </r>
  <r>
    <x v="23"/>
    <x v="1"/>
    <x v="1"/>
    <n v="10"/>
    <d v="2023-10-25T00:00:00"/>
    <d v="2021-08-12T00:00:00"/>
    <n v="2.5780821917808221"/>
    <n v="30.936986301369863"/>
    <x v="1"/>
  </r>
  <r>
    <x v="24"/>
    <x v="2"/>
    <x v="2"/>
    <n v="9"/>
    <d v="2023-10-25T00:00:00"/>
    <d v="2023-02-04T00:00:00"/>
    <n v="1.095890410958904"/>
    <n v="13.150684931506849"/>
    <x v="1"/>
  </r>
  <r>
    <x v="25"/>
    <x v="3"/>
    <x v="3"/>
    <n v="8"/>
    <d v="2023-10-25T00:00:00"/>
    <d v="2012-07-04T00:00:00"/>
    <n v="11.69041095890411"/>
    <n v="140.28493150684932"/>
    <x v="1"/>
  </r>
  <r>
    <x v="0"/>
    <x v="0"/>
    <x v="0"/>
    <n v="9"/>
    <d v="2023-10-26T00:00:00"/>
    <d v="2023-04-16T00:00:00"/>
    <n v="0.90136986301369859"/>
    <n v="10.816438356164383"/>
    <x v="0"/>
  </r>
  <r>
    <x v="29"/>
    <x v="0"/>
    <x v="0"/>
    <n v="8"/>
    <d v="2023-10-26T00:00:00"/>
    <d v="2023-03-05T00:00:00"/>
    <n v="1.0164383561643835"/>
    <n v="12.197260273972603"/>
    <x v="1"/>
  </r>
  <r>
    <x v="1"/>
    <x v="1"/>
    <x v="1"/>
    <n v="10"/>
    <d v="2023-10-26T00:00:00"/>
    <d v="2023-02-22T00:00:00"/>
    <n v="1.0465753424657533"/>
    <n v="12.55890410958904"/>
    <x v="1"/>
  </r>
  <r>
    <x v="2"/>
    <x v="2"/>
    <x v="2"/>
    <n v="9"/>
    <d v="2023-10-26T00:00:00"/>
    <d v="2021-08-11T00:00:00"/>
    <n v="2.580821917808219"/>
    <n v="30.969863013698628"/>
    <x v="1"/>
  </r>
  <r>
    <x v="3"/>
    <x v="3"/>
    <x v="3"/>
    <n v="8"/>
    <d v="2023-10-26T00:00:00"/>
    <d v="2014-11-21T00:00:00"/>
    <n v="9.3068493150684937"/>
    <n v="111.68219178082192"/>
    <x v="1"/>
  </r>
  <r>
    <x v="4"/>
    <x v="2"/>
    <x v="4"/>
    <n v="10"/>
    <d v="2023-10-26T00:00:00"/>
    <d v="2008-10-11T00:00:00"/>
    <n v="15.421917808219177"/>
    <n v="185.06301369863013"/>
    <x v="1"/>
  </r>
  <r>
    <x v="5"/>
    <x v="0"/>
    <x v="0"/>
    <n v="9"/>
    <d v="2023-10-26T00:00:00"/>
    <d v="2023-01-30T00:00:00"/>
    <n v="1.1095890410958904"/>
    <n v="13.315068493150685"/>
    <x v="1"/>
  </r>
  <r>
    <x v="6"/>
    <x v="1"/>
    <x v="1"/>
    <n v="8"/>
    <d v="2023-10-26T00:00:00"/>
    <d v="2015-06-06T00:00:00"/>
    <n v="8.7671232876712324"/>
    <n v="105.20547945205479"/>
    <x v="1"/>
  </r>
  <r>
    <x v="7"/>
    <x v="2"/>
    <x v="2"/>
    <n v="9"/>
    <d v="2023-10-26T00:00:00"/>
    <d v="2003-06-12T00:00:00"/>
    <n v="20.758904109589039"/>
    <n v="249.10684931506847"/>
    <x v="1"/>
  </r>
  <r>
    <x v="8"/>
    <x v="3"/>
    <x v="3"/>
    <n v="10"/>
    <d v="2023-10-26T00:00:00"/>
    <d v="2020-10-28T00:00:00"/>
    <n v="3.3671232876712329"/>
    <n v="40.405479452054792"/>
    <x v="1"/>
  </r>
  <r>
    <x v="9"/>
    <x v="0"/>
    <x v="0"/>
    <n v="8"/>
    <d v="2023-10-26T00:00:00"/>
    <d v="2023-02-20T00:00:00"/>
    <n v="1.0520547945205478"/>
    <n v="12.624657534246573"/>
    <x v="1"/>
  </r>
  <r>
    <x v="10"/>
    <x v="0"/>
    <x v="0"/>
    <n v="9"/>
    <d v="2023-10-26T00:00:00"/>
    <d v="2003-07-04T00:00:00"/>
    <n v="20.698630136986303"/>
    <n v="248.38356164383563"/>
    <x v="1"/>
  </r>
  <r>
    <x v="11"/>
    <x v="1"/>
    <x v="1"/>
    <n v="9"/>
    <d v="2023-10-26T00:00:00"/>
    <d v="2010-10-06T00:00:00"/>
    <n v="13.435616438356165"/>
    <n v="161.22739726027399"/>
    <x v="1"/>
  </r>
  <r>
    <x v="26"/>
    <x v="0"/>
    <x v="0"/>
    <n v="8"/>
    <d v="2023-10-26T00:00:00"/>
    <d v="2023-03-16T00:00:00"/>
    <n v="0.98630136986301364"/>
    <n v="11.835616438356164"/>
    <x v="0"/>
  </r>
  <r>
    <x v="12"/>
    <x v="3"/>
    <x v="3"/>
    <n v="9"/>
    <d v="2023-10-26T00:00:00"/>
    <d v="2013-01-15T00:00:00"/>
    <n v="11.156164383561643"/>
    <n v="133.87397260273971"/>
    <x v="1"/>
  </r>
  <r>
    <x v="13"/>
    <x v="2"/>
    <x v="4"/>
    <n v="8"/>
    <d v="2023-10-26T00:00:00"/>
    <d v="2007-01-10T00:00:00"/>
    <n v="17.175342465753424"/>
    <n v="206.10410958904109"/>
    <x v="1"/>
  </r>
  <r>
    <x v="28"/>
    <x v="0"/>
    <x v="0"/>
    <n v="10"/>
    <d v="2023-10-26T00:00:00"/>
    <d v="2023-04-13T00:00:00"/>
    <n v="0.90958904109589045"/>
    <n v="10.915068493150685"/>
    <x v="0"/>
  </r>
  <r>
    <x v="14"/>
    <x v="1"/>
    <x v="1"/>
    <n v="8"/>
    <d v="2023-10-26T00:00:00"/>
    <d v="2015-05-21T00:00:00"/>
    <n v="8.8109589041095884"/>
    <n v="105.73150684931505"/>
    <x v="1"/>
  </r>
  <r>
    <x v="15"/>
    <x v="1"/>
    <x v="1"/>
    <n v="8"/>
    <d v="2023-10-26T00:00:00"/>
    <d v="2023-03-04T00:00:00"/>
    <n v="1.0191780821917809"/>
    <n v="12.230136986301371"/>
    <x v="1"/>
  </r>
  <r>
    <x v="16"/>
    <x v="3"/>
    <x v="3"/>
    <n v="8"/>
    <d v="2023-10-26T00:00:00"/>
    <d v="2020-11-17T00:00:00"/>
    <n v="3.3123287671232875"/>
    <n v="39.747945205479454"/>
    <x v="1"/>
  </r>
  <r>
    <x v="17"/>
    <x v="2"/>
    <x v="4"/>
    <n v="8"/>
    <d v="2023-10-26T00:00:00"/>
    <d v="2001-10-01T00:00:00"/>
    <n v="22.454794520547946"/>
    <n v="269.45753424657534"/>
    <x v="1"/>
  </r>
  <r>
    <x v="18"/>
    <x v="0"/>
    <x v="0"/>
    <n v="9"/>
    <d v="2023-10-26T00:00:00"/>
    <d v="2022-10-07T00:00:00"/>
    <n v="1.4246575342465753"/>
    <n v="17.095890410958901"/>
    <x v="1"/>
  </r>
  <r>
    <x v="19"/>
    <x v="1"/>
    <x v="1"/>
    <n v="8"/>
    <d v="2023-10-26T00:00:00"/>
    <d v="2008-02-12T00:00:00"/>
    <n v="16.084931506849315"/>
    <n v="193.01917808219179"/>
    <x v="1"/>
  </r>
  <r>
    <x v="20"/>
    <x v="2"/>
    <x v="2"/>
    <n v="8"/>
    <d v="2023-10-26T00:00:00"/>
    <d v="2019-01-30T00:00:00"/>
    <n v="5.1123287671232873"/>
    <n v="61.347945205479448"/>
    <x v="1"/>
  </r>
  <r>
    <x v="21"/>
    <x v="3"/>
    <x v="3"/>
    <n v="8"/>
    <d v="2023-10-26T00:00:00"/>
    <d v="2023-02-08T00:00:00"/>
    <n v="1.0849315068493151"/>
    <n v="13.019178082191781"/>
    <x v="1"/>
  </r>
  <r>
    <x v="22"/>
    <x v="1"/>
    <x v="1"/>
    <n v="10"/>
    <d v="2023-10-26T00:00:00"/>
    <d v="2005-08-17T00:00:00"/>
    <n v="18.575342465753426"/>
    <n v="222.90410958904113"/>
    <x v="1"/>
  </r>
  <r>
    <x v="27"/>
    <x v="0"/>
    <x v="0"/>
    <n v="8"/>
    <d v="2023-10-26T00:00:00"/>
    <d v="2023-04-23T00:00:00"/>
    <n v="0.88219178082191785"/>
    <n v="10.586301369863014"/>
    <x v="0"/>
  </r>
  <r>
    <x v="23"/>
    <x v="1"/>
    <x v="1"/>
    <n v="10"/>
    <d v="2023-10-26T00:00:00"/>
    <d v="2021-08-12T00:00:00"/>
    <n v="2.5780821917808221"/>
    <n v="30.936986301369863"/>
    <x v="1"/>
  </r>
  <r>
    <x v="24"/>
    <x v="2"/>
    <x v="2"/>
    <n v="8"/>
    <d v="2023-10-26T00:00:00"/>
    <d v="2023-02-04T00:00:00"/>
    <n v="1.095890410958904"/>
    <n v="13.150684931506849"/>
    <x v="1"/>
  </r>
  <r>
    <x v="25"/>
    <x v="3"/>
    <x v="3"/>
    <n v="10"/>
    <d v="2023-10-26T00:00:00"/>
    <d v="2012-07-04T00:00:00"/>
    <n v="11.69041095890411"/>
    <n v="140.28493150684932"/>
    <x v="1"/>
  </r>
  <r>
    <x v="0"/>
    <x v="0"/>
    <x v="0"/>
    <n v="10"/>
    <d v="2023-10-27T00:00:00"/>
    <d v="2023-04-16T00:00:00"/>
    <n v="0.90136986301369859"/>
    <n v="10.816438356164383"/>
    <x v="0"/>
  </r>
  <r>
    <x v="29"/>
    <x v="0"/>
    <x v="0"/>
    <n v="0"/>
    <d v="2023-10-27T00:00:00"/>
    <d v="2023-03-05T00:00:00"/>
    <n v="1.0164383561643835"/>
    <n v="12.197260273972603"/>
    <x v="1"/>
  </r>
  <r>
    <x v="1"/>
    <x v="1"/>
    <x v="1"/>
    <n v="8"/>
    <d v="2023-10-27T00:00:00"/>
    <d v="2023-02-22T00:00:00"/>
    <n v="1.0465753424657533"/>
    <n v="12.55890410958904"/>
    <x v="1"/>
  </r>
  <r>
    <x v="2"/>
    <x v="2"/>
    <x v="2"/>
    <n v="8"/>
    <d v="2023-10-27T00:00:00"/>
    <d v="2021-08-11T00:00:00"/>
    <n v="2.580821917808219"/>
    <n v="30.969863013698628"/>
    <x v="1"/>
  </r>
  <r>
    <x v="3"/>
    <x v="3"/>
    <x v="3"/>
    <n v="9"/>
    <d v="2023-10-27T00:00:00"/>
    <d v="2014-11-21T00:00:00"/>
    <n v="9.3068493150684937"/>
    <n v="111.68219178082192"/>
    <x v="1"/>
  </r>
  <r>
    <x v="4"/>
    <x v="2"/>
    <x v="4"/>
    <n v="8"/>
    <d v="2023-10-27T00:00:00"/>
    <d v="2008-10-11T00:00:00"/>
    <n v="15.421917808219177"/>
    <n v="185.06301369863013"/>
    <x v="1"/>
  </r>
  <r>
    <x v="5"/>
    <x v="0"/>
    <x v="0"/>
    <n v="8"/>
    <d v="2023-10-27T00:00:00"/>
    <d v="2023-01-30T00:00:00"/>
    <n v="1.1095890410958904"/>
    <n v="13.315068493150685"/>
    <x v="1"/>
  </r>
  <r>
    <x v="6"/>
    <x v="1"/>
    <x v="1"/>
    <n v="9"/>
    <d v="2023-10-27T00:00:00"/>
    <d v="2015-06-06T00:00:00"/>
    <n v="8.7671232876712324"/>
    <n v="105.20547945205479"/>
    <x v="1"/>
  </r>
  <r>
    <x v="7"/>
    <x v="2"/>
    <x v="2"/>
    <n v="10"/>
    <d v="2023-10-27T00:00:00"/>
    <d v="2003-06-12T00:00:00"/>
    <n v="20.758904109589039"/>
    <n v="249.10684931506847"/>
    <x v="1"/>
  </r>
  <r>
    <x v="8"/>
    <x v="3"/>
    <x v="3"/>
    <n v="9"/>
    <d v="2023-10-27T00:00:00"/>
    <d v="2020-10-28T00:00:00"/>
    <n v="3.3671232876712329"/>
    <n v="40.405479452054792"/>
    <x v="1"/>
  </r>
  <r>
    <x v="9"/>
    <x v="0"/>
    <x v="0"/>
    <n v="0"/>
    <d v="2023-10-27T00:00:00"/>
    <d v="2023-02-20T00:00:00"/>
    <n v="1.0520547945205478"/>
    <n v="12.624657534246573"/>
    <x v="1"/>
  </r>
  <r>
    <x v="10"/>
    <x v="0"/>
    <x v="0"/>
    <n v="8"/>
    <d v="2023-10-27T00:00:00"/>
    <d v="2003-07-04T00:00:00"/>
    <n v="20.698630136986303"/>
    <n v="248.38356164383563"/>
    <x v="1"/>
  </r>
  <r>
    <x v="11"/>
    <x v="1"/>
    <x v="1"/>
    <n v="10"/>
    <d v="2023-10-27T00:00:00"/>
    <d v="2010-10-06T00:00:00"/>
    <n v="13.435616438356165"/>
    <n v="161.22739726027399"/>
    <x v="1"/>
  </r>
  <r>
    <x v="26"/>
    <x v="0"/>
    <x v="0"/>
    <n v="0"/>
    <d v="2023-10-27T00:00:00"/>
    <d v="2023-03-16T00:00:00"/>
    <n v="0.98630136986301364"/>
    <n v="11.835616438356164"/>
    <x v="0"/>
  </r>
  <r>
    <x v="12"/>
    <x v="3"/>
    <x v="3"/>
    <n v="10"/>
    <d v="2023-10-27T00:00:00"/>
    <d v="2013-01-15T00:00:00"/>
    <n v="11.156164383561643"/>
    <n v="133.87397260273971"/>
    <x v="1"/>
  </r>
  <r>
    <x v="13"/>
    <x v="2"/>
    <x v="4"/>
    <n v="10"/>
    <d v="2023-10-27T00:00:00"/>
    <d v="2007-01-10T00:00:00"/>
    <n v="17.175342465753424"/>
    <n v="206.10410958904109"/>
    <x v="1"/>
  </r>
  <r>
    <x v="28"/>
    <x v="0"/>
    <x v="0"/>
    <n v="9"/>
    <d v="2023-10-27T00:00:00"/>
    <d v="2023-04-13T00:00:00"/>
    <n v="0.90958904109589045"/>
    <n v="10.915068493150685"/>
    <x v="0"/>
  </r>
  <r>
    <x v="14"/>
    <x v="1"/>
    <x v="1"/>
    <n v="8"/>
    <d v="2023-10-27T00:00:00"/>
    <d v="2015-05-21T00:00:00"/>
    <n v="8.8109589041095884"/>
    <n v="105.73150684931505"/>
    <x v="1"/>
  </r>
  <r>
    <x v="15"/>
    <x v="1"/>
    <x v="1"/>
    <n v="8"/>
    <d v="2023-10-27T00:00:00"/>
    <d v="2023-03-04T00:00:00"/>
    <n v="1.0191780821917809"/>
    <n v="12.230136986301371"/>
    <x v="1"/>
  </r>
  <r>
    <x v="16"/>
    <x v="3"/>
    <x v="3"/>
    <n v="9"/>
    <d v="2023-10-27T00:00:00"/>
    <d v="2020-11-17T00:00:00"/>
    <n v="3.3123287671232875"/>
    <n v="39.747945205479454"/>
    <x v="1"/>
  </r>
  <r>
    <x v="17"/>
    <x v="2"/>
    <x v="4"/>
    <n v="8"/>
    <d v="2023-10-27T00:00:00"/>
    <d v="2001-10-01T00:00:00"/>
    <n v="22.454794520547946"/>
    <n v="269.45753424657534"/>
    <x v="1"/>
  </r>
  <r>
    <x v="18"/>
    <x v="0"/>
    <x v="0"/>
    <n v="10"/>
    <d v="2023-10-27T00:00:00"/>
    <d v="2022-10-07T00:00:00"/>
    <n v="1.4246575342465753"/>
    <n v="17.095890410958901"/>
    <x v="1"/>
  </r>
  <r>
    <x v="19"/>
    <x v="1"/>
    <x v="1"/>
    <n v="10"/>
    <d v="2023-10-27T00:00:00"/>
    <d v="2008-02-12T00:00:00"/>
    <n v="16.084931506849315"/>
    <n v="193.01917808219179"/>
    <x v="1"/>
  </r>
  <r>
    <x v="20"/>
    <x v="2"/>
    <x v="2"/>
    <n v="10"/>
    <d v="2023-10-27T00:00:00"/>
    <d v="2019-01-30T00:00:00"/>
    <n v="5.1123287671232873"/>
    <n v="61.347945205479448"/>
    <x v="1"/>
  </r>
  <r>
    <x v="21"/>
    <x v="3"/>
    <x v="3"/>
    <n v="9"/>
    <d v="2023-10-27T00:00:00"/>
    <d v="2023-02-08T00:00:00"/>
    <n v="1.0849315068493151"/>
    <n v="13.019178082191781"/>
    <x v="1"/>
  </r>
  <r>
    <x v="22"/>
    <x v="1"/>
    <x v="1"/>
    <n v="9"/>
    <d v="2023-10-27T00:00:00"/>
    <d v="2005-08-17T00:00:00"/>
    <n v="18.575342465753426"/>
    <n v="222.90410958904113"/>
    <x v="1"/>
  </r>
  <r>
    <x v="27"/>
    <x v="0"/>
    <x v="0"/>
    <n v="9"/>
    <d v="2023-10-27T00:00:00"/>
    <d v="2023-04-23T00:00:00"/>
    <n v="0.88219178082191785"/>
    <n v="10.586301369863014"/>
    <x v="0"/>
  </r>
  <r>
    <x v="23"/>
    <x v="1"/>
    <x v="1"/>
    <n v="8"/>
    <d v="2023-10-27T00:00:00"/>
    <d v="2021-08-12T00:00:00"/>
    <n v="2.5780821917808221"/>
    <n v="30.936986301369863"/>
    <x v="1"/>
  </r>
  <r>
    <x v="24"/>
    <x v="2"/>
    <x v="2"/>
    <n v="9"/>
    <d v="2023-10-27T00:00:00"/>
    <d v="2023-02-04T00:00:00"/>
    <n v="1.095890410958904"/>
    <n v="13.150684931506849"/>
    <x v="1"/>
  </r>
  <r>
    <x v="25"/>
    <x v="3"/>
    <x v="3"/>
    <n v="9"/>
    <d v="2023-10-27T00:00:00"/>
    <d v="2012-07-04T00:00:00"/>
    <n v="11.69041095890411"/>
    <n v="140.28493150684932"/>
    <x v="1"/>
  </r>
  <r>
    <x v="0"/>
    <x v="0"/>
    <x v="0"/>
    <n v="10"/>
    <d v="2023-10-28T00:00:00"/>
    <d v="2023-04-16T00:00:00"/>
    <n v="0.90136986301369859"/>
    <n v="10.816438356164383"/>
    <x v="0"/>
  </r>
  <r>
    <x v="29"/>
    <x v="0"/>
    <x v="0"/>
    <n v="10"/>
    <d v="2023-10-28T00:00:00"/>
    <d v="2023-03-05T00:00:00"/>
    <n v="1.0164383561643835"/>
    <n v="12.197260273972603"/>
    <x v="1"/>
  </r>
  <r>
    <x v="1"/>
    <x v="1"/>
    <x v="1"/>
    <n v="10"/>
    <d v="2023-10-28T00:00:00"/>
    <d v="2023-02-22T00:00:00"/>
    <n v="1.0465753424657533"/>
    <n v="12.55890410958904"/>
    <x v="1"/>
  </r>
  <r>
    <x v="2"/>
    <x v="2"/>
    <x v="2"/>
    <n v="10"/>
    <d v="2023-10-28T00:00:00"/>
    <d v="2021-08-11T00:00:00"/>
    <n v="2.580821917808219"/>
    <n v="30.969863013698628"/>
    <x v="1"/>
  </r>
  <r>
    <x v="3"/>
    <x v="3"/>
    <x v="3"/>
    <n v="10"/>
    <d v="2023-10-28T00:00:00"/>
    <d v="2014-11-21T00:00:00"/>
    <n v="9.3068493150684937"/>
    <n v="111.68219178082192"/>
    <x v="1"/>
  </r>
  <r>
    <x v="4"/>
    <x v="2"/>
    <x v="4"/>
    <n v="9"/>
    <d v="2023-10-28T00:00:00"/>
    <d v="2008-10-11T00:00:00"/>
    <n v="15.421917808219177"/>
    <n v="185.06301369863013"/>
    <x v="1"/>
  </r>
  <r>
    <x v="5"/>
    <x v="0"/>
    <x v="0"/>
    <n v="9"/>
    <d v="2023-10-28T00:00:00"/>
    <d v="2023-01-30T00:00:00"/>
    <n v="1.1095890410958904"/>
    <n v="13.315068493150685"/>
    <x v="1"/>
  </r>
  <r>
    <x v="6"/>
    <x v="1"/>
    <x v="1"/>
    <n v="9"/>
    <d v="2023-10-28T00:00:00"/>
    <d v="2015-06-06T00:00:00"/>
    <n v="8.7671232876712324"/>
    <n v="105.20547945205479"/>
    <x v="1"/>
  </r>
  <r>
    <x v="7"/>
    <x v="2"/>
    <x v="2"/>
    <n v="8"/>
    <d v="2023-10-28T00:00:00"/>
    <d v="2003-06-12T00:00:00"/>
    <n v="20.758904109589039"/>
    <n v="249.10684931506847"/>
    <x v="1"/>
  </r>
  <r>
    <x v="8"/>
    <x v="3"/>
    <x v="3"/>
    <n v="9"/>
    <d v="2023-10-28T00:00:00"/>
    <d v="2020-10-28T00:00:00"/>
    <n v="3.3671232876712329"/>
    <n v="40.405479452054792"/>
    <x v="1"/>
  </r>
  <r>
    <x v="9"/>
    <x v="0"/>
    <x v="0"/>
    <n v="4"/>
    <d v="2023-10-28T00:00:00"/>
    <d v="2023-02-20T00:00:00"/>
    <n v="1.0520547945205478"/>
    <n v="12.624657534246573"/>
    <x v="1"/>
  </r>
  <r>
    <x v="10"/>
    <x v="0"/>
    <x v="0"/>
    <n v="8"/>
    <d v="2023-10-28T00:00:00"/>
    <d v="2003-07-04T00:00:00"/>
    <n v="20.698630136986303"/>
    <n v="248.38356164383563"/>
    <x v="1"/>
  </r>
  <r>
    <x v="11"/>
    <x v="1"/>
    <x v="1"/>
    <n v="10"/>
    <d v="2023-10-28T00:00:00"/>
    <d v="2010-10-06T00:00:00"/>
    <n v="13.435616438356165"/>
    <n v="161.22739726027399"/>
    <x v="1"/>
  </r>
  <r>
    <x v="26"/>
    <x v="0"/>
    <x v="0"/>
    <n v="5"/>
    <d v="2023-10-28T00:00:00"/>
    <d v="2023-03-16T00:00:00"/>
    <n v="0.98630136986301364"/>
    <n v="11.835616438356164"/>
    <x v="0"/>
  </r>
  <r>
    <x v="12"/>
    <x v="3"/>
    <x v="3"/>
    <n v="10"/>
    <d v="2023-10-28T00:00:00"/>
    <d v="2013-01-15T00:00:00"/>
    <n v="11.156164383561643"/>
    <n v="133.87397260273971"/>
    <x v="1"/>
  </r>
  <r>
    <x v="13"/>
    <x v="2"/>
    <x v="4"/>
    <n v="8"/>
    <d v="2023-10-28T00:00:00"/>
    <d v="2007-01-10T00:00:00"/>
    <n v="17.175342465753424"/>
    <n v="206.10410958904109"/>
    <x v="1"/>
  </r>
  <r>
    <x v="28"/>
    <x v="0"/>
    <x v="0"/>
    <n v="6"/>
    <d v="2023-10-28T00:00:00"/>
    <d v="2023-04-13T00:00:00"/>
    <n v="0.90958904109589045"/>
    <n v="10.915068493150685"/>
    <x v="0"/>
  </r>
  <r>
    <x v="14"/>
    <x v="1"/>
    <x v="1"/>
    <n v="10"/>
    <d v="2023-10-28T00:00:00"/>
    <d v="2015-05-21T00:00:00"/>
    <n v="8.8109589041095884"/>
    <n v="105.73150684931505"/>
    <x v="1"/>
  </r>
  <r>
    <x v="15"/>
    <x v="1"/>
    <x v="1"/>
    <n v="10"/>
    <d v="2023-10-28T00:00:00"/>
    <d v="2023-03-04T00:00:00"/>
    <n v="1.0191780821917809"/>
    <n v="12.230136986301371"/>
    <x v="1"/>
  </r>
  <r>
    <x v="16"/>
    <x v="3"/>
    <x v="3"/>
    <n v="9"/>
    <d v="2023-10-28T00:00:00"/>
    <d v="2020-11-17T00:00:00"/>
    <n v="3.3123287671232875"/>
    <n v="39.747945205479454"/>
    <x v="1"/>
  </r>
  <r>
    <x v="17"/>
    <x v="2"/>
    <x v="4"/>
    <n v="8"/>
    <d v="2023-10-28T00:00:00"/>
    <d v="2001-10-01T00:00:00"/>
    <n v="22.454794520547946"/>
    <n v="269.45753424657534"/>
    <x v="1"/>
  </r>
  <r>
    <x v="18"/>
    <x v="0"/>
    <x v="0"/>
    <n v="8"/>
    <d v="2023-10-28T00:00:00"/>
    <d v="2022-10-07T00:00:00"/>
    <n v="1.4246575342465753"/>
    <n v="17.095890410958901"/>
    <x v="1"/>
  </r>
  <r>
    <x v="19"/>
    <x v="1"/>
    <x v="1"/>
    <n v="10"/>
    <d v="2023-10-28T00:00:00"/>
    <d v="2008-02-12T00:00:00"/>
    <n v="16.084931506849315"/>
    <n v="193.01917808219179"/>
    <x v="1"/>
  </r>
  <r>
    <x v="20"/>
    <x v="2"/>
    <x v="2"/>
    <n v="8"/>
    <d v="2023-10-28T00:00:00"/>
    <d v="2019-01-30T00:00:00"/>
    <n v="5.1123287671232873"/>
    <n v="61.347945205479448"/>
    <x v="1"/>
  </r>
  <r>
    <x v="21"/>
    <x v="3"/>
    <x v="3"/>
    <n v="9"/>
    <d v="2023-10-28T00:00:00"/>
    <d v="2023-02-08T00:00:00"/>
    <n v="1.0849315068493151"/>
    <n v="13.019178082191781"/>
    <x v="1"/>
  </r>
  <r>
    <x v="22"/>
    <x v="1"/>
    <x v="1"/>
    <n v="9"/>
    <d v="2023-10-28T00:00:00"/>
    <d v="2005-08-17T00:00:00"/>
    <n v="18.575342465753426"/>
    <n v="222.90410958904113"/>
    <x v="1"/>
  </r>
  <r>
    <x v="27"/>
    <x v="0"/>
    <x v="0"/>
    <n v="10"/>
    <d v="2023-10-28T00:00:00"/>
    <d v="2023-04-23T00:00:00"/>
    <n v="0.88219178082191785"/>
    <n v="10.586301369863014"/>
    <x v="0"/>
  </r>
  <r>
    <x v="23"/>
    <x v="1"/>
    <x v="1"/>
    <n v="8"/>
    <d v="2023-10-28T00:00:00"/>
    <d v="2021-08-12T00:00:00"/>
    <n v="2.5780821917808221"/>
    <n v="30.936986301369863"/>
    <x v="1"/>
  </r>
  <r>
    <x v="24"/>
    <x v="2"/>
    <x v="2"/>
    <n v="10"/>
    <d v="2023-10-28T00:00:00"/>
    <d v="2023-02-04T00:00:00"/>
    <n v="1.095890410958904"/>
    <n v="13.150684931506849"/>
    <x v="1"/>
  </r>
  <r>
    <x v="25"/>
    <x v="3"/>
    <x v="3"/>
    <n v="10"/>
    <d v="2023-10-28T00:00:00"/>
    <d v="2012-07-04T00:00:00"/>
    <n v="11.69041095890411"/>
    <n v="140.28493150684932"/>
    <x v="1"/>
  </r>
  <r>
    <x v="0"/>
    <x v="0"/>
    <x v="0"/>
    <n v="9"/>
    <d v="2023-10-29T00:00:00"/>
    <d v="2023-04-16T00:00:00"/>
    <n v="0.90136986301369859"/>
    <n v="10.816438356164383"/>
    <x v="0"/>
  </r>
  <r>
    <x v="29"/>
    <x v="0"/>
    <x v="0"/>
    <n v="2"/>
    <d v="2023-10-29T00:00:00"/>
    <d v="2023-03-05T00:00:00"/>
    <n v="1.0164383561643835"/>
    <n v="12.197260273972603"/>
    <x v="1"/>
  </r>
  <r>
    <x v="1"/>
    <x v="1"/>
    <x v="1"/>
    <n v="9"/>
    <d v="2023-10-29T00:00:00"/>
    <d v="2023-02-22T00:00:00"/>
    <n v="1.0465753424657533"/>
    <n v="12.55890410958904"/>
    <x v="1"/>
  </r>
  <r>
    <x v="2"/>
    <x v="2"/>
    <x v="2"/>
    <n v="9"/>
    <d v="2023-10-29T00:00:00"/>
    <d v="2021-08-11T00:00:00"/>
    <n v="2.580821917808219"/>
    <n v="30.969863013698628"/>
    <x v="1"/>
  </r>
  <r>
    <x v="3"/>
    <x v="3"/>
    <x v="3"/>
    <n v="10"/>
    <d v="2023-10-29T00:00:00"/>
    <d v="2014-11-21T00:00:00"/>
    <n v="9.3068493150684937"/>
    <n v="111.68219178082192"/>
    <x v="1"/>
  </r>
  <r>
    <x v="4"/>
    <x v="2"/>
    <x v="4"/>
    <n v="10"/>
    <d v="2023-10-29T00:00:00"/>
    <d v="2008-10-11T00:00:00"/>
    <n v="15.421917808219177"/>
    <n v="185.06301369863013"/>
    <x v="1"/>
  </r>
  <r>
    <x v="5"/>
    <x v="0"/>
    <x v="0"/>
    <n v="9"/>
    <d v="2023-10-29T00:00:00"/>
    <d v="2023-01-30T00:00:00"/>
    <n v="1.1095890410958904"/>
    <n v="13.315068493150685"/>
    <x v="1"/>
  </r>
  <r>
    <x v="6"/>
    <x v="1"/>
    <x v="1"/>
    <n v="9"/>
    <d v="2023-10-29T00:00:00"/>
    <d v="2015-06-06T00:00:00"/>
    <n v="8.7671232876712324"/>
    <n v="105.20547945205479"/>
    <x v="1"/>
  </r>
  <r>
    <x v="7"/>
    <x v="2"/>
    <x v="2"/>
    <n v="10"/>
    <d v="2023-10-29T00:00:00"/>
    <d v="2003-06-12T00:00:00"/>
    <n v="20.758904109589039"/>
    <n v="249.10684931506847"/>
    <x v="1"/>
  </r>
  <r>
    <x v="8"/>
    <x v="3"/>
    <x v="3"/>
    <n v="10"/>
    <d v="2023-10-29T00:00:00"/>
    <d v="2020-10-28T00:00:00"/>
    <n v="3.3671232876712329"/>
    <n v="40.405479452054792"/>
    <x v="1"/>
  </r>
  <r>
    <x v="9"/>
    <x v="0"/>
    <x v="0"/>
    <n v="3"/>
    <d v="2023-10-29T00:00:00"/>
    <d v="2023-02-20T00:00:00"/>
    <n v="1.0520547945205478"/>
    <n v="12.624657534246573"/>
    <x v="1"/>
  </r>
  <r>
    <x v="10"/>
    <x v="0"/>
    <x v="0"/>
    <n v="10"/>
    <d v="2023-10-29T00:00:00"/>
    <d v="2003-07-04T00:00:00"/>
    <n v="20.698630136986303"/>
    <n v="248.38356164383563"/>
    <x v="1"/>
  </r>
  <r>
    <x v="11"/>
    <x v="1"/>
    <x v="1"/>
    <n v="10"/>
    <d v="2023-10-29T00:00:00"/>
    <d v="2010-10-06T00:00:00"/>
    <n v="13.435616438356165"/>
    <n v="161.22739726027399"/>
    <x v="1"/>
  </r>
  <r>
    <x v="26"/>
    <x v="0"/>
    <x v="0"/>
    <n v="4"/>
    <d v="2023-10-29T00:00:00"/>
    <d v="2023-03-16T00:00:00"/>
    <n v="0.98630136986301364"/>
    <n v="11.835616438356164"/>
    <x v="0"/>
  </r>
  <r>
    <x v="12"/>
    <x v="3"/>
    <x v="3"/>
    <n v="10"/>
    <d v="2023-10-29T00:00:00"/>
    <d v="2013-01-15T00:00:00"/>
    <n v="11.156164383561643"/>
    <n v="133.87397260273971"/>
    <x v="1"/>
  </r>
  <r>
    <x v="13"/>
    <x v="2"/>
    <x v="4"/>
    <n v="9"/>
    <d v="2023-10-29T00:00:00"/>
    <d v="2007-01-10T00:00:00"/>
    <n v="17.175342465753424"/>
    <n v="206.10410958904109"/>
    <x v="1"/>
  </r>
  <r>
    <x v="28"/>
    <x v="0"/>
    <x v="0"/>
    <n v="6"/>
    <d v="2023-10-29T00:00:00"/>
    <d v="2023-04-13T00:00:00"/>
    <n v="0.90958904109589045"/>
    <n v="10.915068493150685"/>
    <x v="0"/>
  </r>
  <r>
    <x v="14"/>
    <x v="1"/>
    <x v="1"/>
    <n v="9"/>
    <d v="2023-10-29T00:00:00"/>
    <d v="2015-05-21T00:00:00"/>
    <n v="8.8109589041095884"/>
    <n v="105.73150684931505"/>
    <x v="1"/>
  </r>
  <r>
    <x v="15"/>
    <x v="1"/>
    <x v="1"/>
    <n v="9"/>
    <d v="2023-10-29T00:00:00"/>
    <d v="2023-03-04T00:00:00"/>
    <n v="1.0191780821917809"/>
    <n v="12.230136986301371"/>
    <x v="1"/>
  </r>
  <r>
    <x v="16"/>
    <x v="3"/>
    <x v="3"/>
    <n v="10"/>
    <d v="2023-10-29T00:00:00"/>
    <d v="2020-11-17T00:00:00"/>
    <n v="3.3123287671232875"/>
    <n v="39.747945205479454"/>
    <x v="1"/>
  </r>
  <r>
    <x v="17"/>
    <x v="2"/>
    <x v="4"/>
    <n v="10"/>
    <d v="2023-10-29T00:00:00"/>
    <d v="2001-10-01T00:00:00"/>
    <n v="22.454794520547946"/>
    <n v="269.45753424657534"/>
    <x v="1"/>
  </r>
  <r>
    <x v="18"/>
    <x v="0"/>
    <x v="0"/>
    <n v="9"/>
    <d v="2023-10-29T00:00:00"/>
    <d v="2022-10-07T00:00:00"/>
    <n v="1.4246575342465753"/>
    <n v="17.095890410958901"/>
    <x v="1"/>
  </r>
  <r>
    <x v="19"/>
    <x v="1"/>
    <x v="1"/>
    <n v="10"/>
    <d v="2023-10-29T00:00:00"/>
    <d v="2008-02-12T00:00:00"/>
    <n v="16.084931506849315"/>
    <n v="193.01917808219179"/>
    <x v="1"/>
  </r>
  <r>
    <x v="20"/>
    <x v="2"/>
    <x v="2"/>
    <n v="9"/>
    <d v="2023-10-29T00:00:00"/>
    <d v="2019-01-30T00:00:00"/>
    <n v="5.1123287671232873"/>
    <n v="61.347945205479448"/>
    <x v="1"/>
  </r>
  <r>
    <x v="21"/>
    <x v="3"/>
    <x v="3"/>
    <n v="9"/>
    <d v="2023-10-29T00:00:00"/>
    <d v="2023-02-08T00:00:00"/>
    <n v="1.0849315068493151"/>
    <n v="13.019178082191781"/>
    <x v="1"/>
  </r>
  <r>
    <x v="22"/>
    <x v="1"/>
    <x v="1"/>
    <n v="10"/>
    <d v="2023-10-29T00:00:00"/>
    <d v="2005-08-17T00:00:00"/>
    <n v="18.575342465753426"/>
    <n v="222.90410958904113"/>
    <x v="1"/>
  </r>
  <r>
    <x v="27"/>
    <x v="0"/>
    <x v="0"/>
    <n v="7"/>
    <d v="2023-10-29T00:00:00"/>
    <d v="2023-04-23T00:00:00"/>
    <n v="0.88219178082191785"/>
    <n v="10.586301369863014"/>
    <x v="0"/>
  </r>
  <r>
    <x v="23"/>
    <x v="1"/>
    <x v="1"/>
    <n v="9"/>
    <d v="2023-10-29T00:00:00"/>
    <d v="2021-08-12T00:00:00"/>
    <n v="2.5780821917808221"/>
    <n v="30.936986301369863"/>
    <x v="1"/>
  </r>
  <r>
    <x v="24"/>
    <x v="2"/>
    <x v="2"/>
    <n v="9"/>
    <d v="2023-10-29T00:00:00"/>
    <d v="2023-02-04T00:00:00"/>
    <n v="1.095890410958904"/>
    <n v="13.150684931506849"/>
    <x v="1"/>
  </r>
  <r>
    <x v="25"/>
    <x v="3"/>
    <x v="3"/>
    <n v="10"/>
    <d v="2023-10-29T00:00:00"/>
    <d v="2012-07-04T00:00:00"/>
    <n v="11.69041095890411"/>
    <n v="140.28493150684932"/>
    <x v="1"/>
  </r>
  <r>
    <x v="0"/>
    <x v="0"/>
    <x v="0"/>
    <n v="7"/>
    <d v="2023-10-30T00:00:00"/>
    <d v="2023-04-16T00:00:00"/>
    <n v="0.90136986301369859"/>
    <n v="10.816438356164383"/>
    <x v="0"/>
  </r>
  <r>
    <x v="29"/>
    <x v="0"/>
    <x v="0"/>
    <n v="5"/>
    <d v="2023-10-30T00:00:00"/>
    <d v="2023-03-05T00:00:00"/>
    <n v="1.0164383561643835"/>
    <n v="12.197260273972603"/>
    <x v="1"/>
  </r>
  <r>
    <x v="1"/>
    <x v="1"/>
    <x v="1"/>
    <n v="10"/>
    <d v="2023-10-30T00:00:00"/>
    <d v="2023-02-22T00:00:00"/>
    <n v="1.0465753424657533"/>
    <n v="12.55890410958904"/>
    <x v="1"/>
  </r>
  <r>
    <x v="2"/>
    <x v="2"/>
    <x v="2"/>
    <n v="10"/>
    <d v="2023-10-30T00:00:00"/>
    <d v="2021-08-11T00:00:00"/>
    <n v="2.580821917808219"/>
    <n v="30.969863013698628"/>
    <x v="1"/>
  </r>
  <r>
    <x v="3"/>
    <x v="3"/>
    <x v="3"/>
    <n v="7"/>
    <d v="2023-10-30T00:00:00"/>
    <d v="2014-11-21T00:00:00"/>
    <n v="9.3068493150684937"/>
    <n v="111.68219178082192"/>
    <x v="1"/>
  </r>
  <r>
    <x v="4"/>
    <x v="2"/>
    <x v="4"/>
    <n v="9"/>
    <d v="2023-10-30T00:00:00"/>
    <d v="2008-10-11T00:00:00"/>
    <n v="15.421917808219177"/>
    <n v="185.06301369863013"/>
    <x v="1"/>
  </r>
  <r>
    <x v="5"/>
    <x v="0"/>
    <x v="0"/>
    <n v="7"/>
    <d v="2023-10-30T00:00:00"/>
    <d v="2023-01-30T00:00:00"/>
    <n v="1.1095890410958904"/>
    <n v="13.315068493150685"/>
    <x v="1"/>
  </r>
  <r>
    <x v="6"/>
    <x v="1"/>
    <x v="1"/>
    <n v="9"/>
    <d v="2023-10-30T00:00:00"/>
    <d v="2015-06-06T00:00:00"/>
    <n v="8.7671232876712324"/>
    <n v="105.20547945205479"/>
    <x v="1"/>
  </r>
  <r>
    <x v="7"/>
    <x v="2"/>
    <x v="2"/>
    <n v="9"/>
    <d v="2023-10-30T00:00:00"/>
    <d v="2003-06-12T00:00:00"/>
    <n v="20.758904109589039"/>
    <n v="249.10684931506847"/>
    <x v="1"/>
  </r>
  <r>
    <x v="8"/>
    <x v="3"/>
    <x v="3"/>
    <n v="8"/>
    <d v="2023-10-30T00:00:00"/>
    <d v="2020-10-28T00:00:00"/>
    <n v="3.3671232876712329"/>
    <n v="40.405479452054792"/>
    <x v="1"/>
  </r>
  <r>
    <x v="9"/>
    <x v="0"/>
    <x v="0"/>
    <n v="4"/>
    <d v="2023-10-30T00:00:00"/>
    <d v="2023-02-20T00:00:00"/>
    <n v="1.0520547945205478"/>
    <n v="12.624657534246573"/>
    <x v="1"/>
  </r>
  <r>
    <x v="10"/>
    <x v="0"/>
    <x v="0"/>
    <n v="8"/>
    <d v="2023-10-30T00:00:00"/>
    <d v="2003-07-04T00:00:00"/>
    <n v="20.698630136986303"/>
    <n v="248.38356164383563"/>
    <x v="1"/>
  </r>
  <r>
    <x v="11"/>
    <x v="1"/>
    <x v="1"/>
    <n v="8"/>
    <d v="2023-10-30T00:00:00"/>
    <d v="2010-10-06T00:00:00"/>
    <n v="13.435616438356165"/>
    <n v="161.22739726027399"/>
    <x v="1"/>
  </r>
  <r>
    <x v="26"/>
    <x v="0"/>
    <x v="0"/>
    <n v="8"/>
    <d v="2023-10-30T00:00:00"/>
    <d v="2023-03-16T00:00:00"/>
    <n v="0.98630136986301364"/>
    <n v="11.835616438356164"/>
    <x v="0"/>
  </r>
  <r>
    <x v="12"/>
    <x v="3"/>
    <x v="3"/>
    <n v="10"/>
    <d v="2023-10-30T00:00:00"/>
    <d v="2013-01-15T00:00:00"/>
    <n v="11.156164383561643"/>
    <n v="133.87397260273971"/>
    <x v="1"/>
  </r>
  <r>
    <x v="13"/>
    <x v="2"/>
    <x v="4"/>
    <n v="10"/>
    <d v="2023-10-30T00:00:00"/>
    <d v="2007-01-10T00:00:00"/>
    <n v="17.175342465753424"/>
    <n v="206.10410958904109"/>
    <x v="1"/>
  </r>
  <r>
    <x v="28"/>
    <x v="0"/>
    <x v="0"/>
    <n v="8"/>
    <d v="2023-10-30T00:00:00"/>
    <d v="2023-04-13T00:00:00"/>
    <n v="0.90958904109589045"/>
    <n v="10.915068493150685"/>
    <x v="0"/>
  </r>
  <r>
    <x v="14"/>
    <x v="1"/>
    <x v="1"/>
    <n v="9"/>
    <d v="2023-10-30T00:00:00"/>
    <d v="2015-05-21T00:00:00"/>
    <n v="8.8109589041095884"/>
    <n v="105.73150684931505"/>
    <x v="1"/>
  </r>
  <r>
    <x v="15"/>
    <x v="1"/>
    <x v="1"/>
    <n v="9"/>
    <d v="2023-10-30T00:00:00"/>
    <d v="2023-03-04T00:00:00"/>
    <n v="1.0191780821917809"/>
    <n v="12.230136986301371"/>
    <x v="1"/>
  </r>
  <r>
    <x v="16"/>
    <x v="3"/>
    <x v="3"/>
    <n v="10"/>
    <d v="2023-10-30T00:00:00"/>
    <d v="2020-11-17T00:00:00"/>
    <n v="3.3123287671232875"/>
    <n v="39.747945205479454"/>
    <x v="1"/>
  </r>
  <r>
    <x v="17"/>
    <x v="2"/>
    <x v="4"/>
    <n v="10"/>
    <d v="2023-10-30T00:00:00"/>
    <d v="2001-10-01T00:00:00"/>
    <n v="22.454794520547946"/>
    <n v="269.45753424657534"/>
    <x v="1"/>
  </r>
  <r>
    <x v="18"/>
    <x v="0"/>
    <x v="0"/>
    <n v="9"/>
    <d v="2023-10-30T00:00:00"/>
    <d v="2022-10-07T00:00:00"/>
    <n v="1.4246575342465753"/>
    <n v="17.095890410958901"/>
    <x v="1"/>
  </r>
  <r>
    <x v="19"/>
    <x v="1"/>
    <x v="1"/>
    <n v="10"/>
    <d v="2023-10-30T00:00:00"/>
    <d v="2008-02-12T00:00:00"/>
    <n v="16.084931506849315"/>
    <n v="193.01917808219179"/>
    <x v="1"/>
  </r>
  <r>
    <x v="20"/>
    <x v="2"/>
    <x v="2"/>
    <n v="9"/>
    <d v="2023-10-30T00:00:00"/>
    <d v="2019-01-30T00:00:00"/>
    <n v="5.1123287671232873"/>
    <n v="61.347945205479448"/>
    <x v="1"/>
  </r>
  <r>
    <x v="21"/>
    <x v="3"/>
    <x v="3"/>
    <n v="9"/>
    <d v="2023-10-30T00:00:00"/>
    <d v="2023-02-08T00:00:00"/>
    <n v="1.0849315068493151"/>
    <n v="13.019178082191781"/>
    <x v="1"/>
  </r>
  <r>
    <x v="22"/>
    <x v="1"/>
    <x v="1"/>
    <n v="7"/>
    <d v="2023-10-30T00:00:00"/>
    <d v="2005-08-17T00:00:00"/>
    <n v="18.575342465753426"/>
    <n v="222.90410958904113"/>
    <x v="1"/>
  </r>
  <r>
    <x v="27"/>
    <x v="0"/>
    <x v="0"/>
    <n v="9"/>
    <d v="2023-10-30T00:00:00"/>
    <d v="2023-04-23T00:00:00"/>
    <n v="0.88219178082191785"/>
    <n v="10.586301369863014"/>
    <x v="0"/>
  </r>
  <r>
    <x v="23"/>
    <x v="1"/>
    <x v="1"/>
    <n v="9"/>
    <d v="2023-10-30T00:00:00"/>
    <d v="2021-08-12T00:00:00"/>
    <n v="2.5780821917808221"/>
    <n v="30.936986301369863"/>
    <x v="1"/>
  </r>
  <r>
    <x v="24"/>
    <x v="2"/>
    <x v="2"/>
    <n v="9"/>
    <d v="2023-10-30T00:00:00"/>
    <d v="2023-02-04T00:00:00"/>
    <n v="1.095890410958904"/>
    <n v="13.150684931506849"/>
    <x v="1"/>
  </r>
  <r>
    <x v="25"/>
    <x v="3"/>
    <x v="3"/>
    <n v="10"/>
    <d v="2023-10-30T00:00:00"/>
    <d v="2012-07-04T00:00:00"/>
    <n v="11.69041095890411"/>
    <n v="140.28493150684932"/>
    <x v="1"/>
  </r>
  <r>
    <x v="0"/>
    <x v="0"/>
    <x v="0"/>
    <n v="8"/>
    <d v="2023-10-31T00:00:00"/>
    <d v="2023-04-16T00:00:00"/>
    <n v="0.90136986301369859"/>
    <n v="10.816438356164383"/>
    <x v="0"/>
  </r>
  <r>
    <x v="29"/>
    <x v="0"/>
    <x v="0"/>
    <n v="5"/>
    <d v="2023-10-31T00:00:00"/>
    <d v="2023-03-05T00:00:00"/>
    <n v="1.0164383561643835"/>
    <n v="12.197260273972603"/>
    <x v="1"/>
  </r>
  <r>
    <x v="1"/>
    <x v="1"/>
    <x v="1"/>
    <n v="9"/>
    <d v="2023-10-31T00:00:00"/>
    <d v="2023-02-22T00:00:00"/>
    <n v="1.0465753424657533"/>
    <n v="12.55890410958904"/>
    <x v="1"/>
  </r>
  <r>
    <x v="2"/>
    <x v="2"/>
    <x v="2"/>
    <n v="8"/>
    <d v="2023-10-31T00:00:00"/>
    <d v="2021-08-11T00:00:00"/>
    <n v="2.580821917808219"/>
    <n v="30.969863013698628"/>
    <x v="1"/>
  </r>
  <r>
    <x v="3"/>
    <x v="3"/>
    <x v="3"/>
    <n v="9"/>
    <d v="2023-10-31T00:00:00"/>
    <d v="2014-11-21T00:00:00"/>
    <n v="9.3068493150684937"/>
    <n v="111.68219178082192"/>
    <x v="1"/>
  </r>
  <r>
    <x v="4"/>
    <x v="2"/>
    <x v="4"/>
    <n v="10"/>
    <d v="2023-10-31T00:00:00"/>
    <d v="2008-10-11T00:00:00"/>
    <n v="15.421917808219177"/>
    <n v="185.06301369863013"/>
    <x v="1"/>
  </r>
  <r>
    <x v="5"/>
    <x v="0"/>
    <x v="0"/>
    <n v="8"/>
    <d v="2023-10-31T00:00:00"/>
    <d v="2023-01-30T00:00:00"/>
    <n v="1.1095890410958904"/>
    <n v="13.315068493150685"/>
    <x v="1"/>
  </r>
  <r>
    <x v="6"/>
    <x v="1"/>
    <x v="1"/>
    <n v="9"/>
    <d v="2023-10-31T00:00:00"/>
    <d v="2015-06-06T00:00:00"/>
    <n v="8.7671232876712324"/>
    <n v="105.20547945205479"/>
    <x v="1"/>
  </r>
  <r>
    <x v="7"/>
    <x v="2"/>
    <x v="2"/>
    <n v="9"/>
    <d v="2023-10-31T00:00:00"/>
    <d v="2003-06-12T00:00:00"/>
    <n v="20.758904109589039"/>
    <n v="249.10684931506847"/>
    <x v="1"/>
  </r>
  <r>
    <x v="8"/>
    <x v="3"/>
    <x v="3"/>
    <n v="10"/>
    <d v="2023-10-31T00:00:00"/>
    <d v="2020-10-28T00:00:00"/>
    <n v="3.3671232876712329"/>
    <n v="40.405479452054792"/>
    <x v="1"/>
  </r>
  <r>
    <x v="9"/>
    <x v="0"/>
    <x v="0"/>
    <n v="6"/>
    <d v="2023-10-31T00:00:00"/>
    <d v="2023-02-20T00:00:00"/>
    <n v="1.0520547945205478"/>
    <n v="12.624657534246573"/>
    <x v="1"/>
  </r>
  <r>
    <x v="10"/>
    <x v="0"/>
    <x v="0"/>
    <n v="9"/>
    <d v="2023-10-31T00:00:00"/>
    <d v="2003-07-04T00:00:00"/>
    <n v="20.698630136986303"/>
    <n v="248.38356164383563"/>
    <x v="1"/>
  </r>
  <r>
    <x v="11"/>
    <x v="1"/>
    <x v="1"/>
    <n v="8"/>
    <d v="2023-10-31T00:00:00"/>
    <d v="2010-10-06T00:00:00"/>
    <n v="13.435616438356165"/>
    <n v="161.22739726027399"/>
    <x v="1"/>
  </r>
  <r>
    <x v="26"/>
    <x v="0"/>
    <x v="0"/>
    <n v="10"/>
    <d v="2023-10-31T00:00:00"/>
    <d v="2023-03-16T00:00:00"/>
    <n v="0.98630136986301364"/>
    <n v="11.835616438356164"/>
    <x v="0"/>
  </r>
  <r>
    <x v="12"/>
    <x v="3"/>
    <x v="3"/>
    <n v="10"/>
    <d v="2023-10-31T00:00:00"/>
    <d v="2013-01-15T00:00:00"/>
    <n v="11.156164383561643"/>
    <n v="133.87397260273971"/>
    <x v="1"/>
  </r>
  <r>
    <x v="13"/>
    <x v="2"/>
    <x v="4"/>
    <n v="10"/>
    <d v="2023-10-31T00:00:00"/>
    <d v="2007-01-10T00:00:00"/>
    <n v="17.175342465753424"/>
    <n v="206.10410958904109"/>
    <x v="1"/>
  </r>
  <r>
    <x v="28"/>
    <x v="0"/>
    <x v="0"/>
    <n v="8"/>
    <d v="2023-10-31T00:00:00"/>
    <d v="2023-04-13T00:00:00"/>
    <n v="0.90958904109589045"/>
    <n v="10.915068493150685"/>
    <x v="0"/>
  </r>
  <r>
    <x v="14"/>
    <x v="1"/>
    <x v="1"/>
    <n v="9"/>
    <d v="2023-10-31T00:00:00"/>
    <d v="2015-05-21T00:00:00"/>
    <n v="8.8109589041095884"/>
    <n v="105.73150684931505"/>
    <x v="1"/>
  </r>
  <r>
    <x v="15"/>
    <x v="1"/>
    <x v="1"/>
    <n v="10"/>
    <d v="2023-10-31T00:00:00"/>
    <d v="2023-03-04T00:00:00"/>
    <n v="1.0191780821917809"/>
    <n v="12.230136986301371"/>
    <x v="1"/>
  </r>
  <r>
    <x v="16"/>
    <x v="3"/>
    <x v="3"/>
    <n v="10"/>
    <d v="2023-10-31T00:00:00"/>
    <d v="2020-11-17T00:00:00"/>
    <n v="3.3123287671232875"/>
    <n v="39.747945205479454"/>
    <x v="1"/>
  </r>
  <r>
    <x v="17"/>
    <x v="2"/>
    <x v="4"/>
    <n v="10"/>
    <d v="2023-10-31T00:00:00"/>
    <d v="2001-10-01T00:00:00"/>
    <n v="22.454794520547946"/>
    <n v="269.45753424657534"/>
    <x v="1"/>
  </r>
  <r>
    <x v="18"/>
    <x v="0"/>
    <x v="0"/>
    <n v="8"/>
    <d v="2023-10-31T00:00:00"/>
    <d v="2022-10-07T00:00:00"/>
    <n v="1.4246575342465753"/>
    <n v="17.095890410958901"/>
    <x v="1"/>
  </r>
  <r>
    <x v="19"/>
    <x v="1"/>
    <x v="1"/>
    <n v="8"/>
    <d v="2023-10-31T00:00:00"/>
    <d v="2008-02-12T00:00:00"/>
    <n v="16.084931506849315"/>
    <n v="193.01917808219179"/>
    <x v="1"/>
  </r>
  <r>
    <x v="20"/>
    <x v="2"/>
    <x v="2"/>
    <n v="9"/>
    <d v="2023-10-31T00:00:00"/>
    <d v="2019-01-30T00:00:00"/>
    <n v="5.1123287671232873"/>
    <n v="61.347945205479448"/>
    <x v="1"/>
  </r>
  <r>
    <x v="21"/>
    <x v="3"/>
    <x v="3"/>
    <n v="9"/>
    <d v="2023-10-31T00:00:00"/>
    <d v="2023-02-08T00:00:00"/>
    <n v="1.0849315068493151"/>
    <n v="13.019178082191781"/>
    <x v="1"/>
  </r>
  <r>
    <x v="22"/>
    <x v="1"/>
    <x v="1"/>
    <n v="8"/>
    <d v="2023-10-31T00:00:00"/>
    <d v="2005-08-17T00:00:00"/>
    <n v="18.575342465753426"/>
    <n v="222.90410958904113"/>
    <x v="1"/>
  </r>
  <r>
    <x v="27"/>
    <x v="0"/>
    <x v="0"/>
    <n v="8"/>
    <d v="2023-10-31T00:00:00"/>
    <d v="2023-04-23T00:00:00"/>
    <n v="0.88219178082191785"/>
    <n v="10.586301369863014"/>
    <x v="0"/>
  </r>
  <r>
    <x v="23"/>
    <x v="1"/>
    <x v="1"/>
    <n v="10"/>
    <d v="2023-10-31T00:00:00"/>
    <d v="2021-08-12T00:00:00"/>
    <n v="2.5780821917808221"/>
    <n v="30.936986301369863"/>
    <x v="1"/>
  </r>
  <r>
    <x v="24"/>
    <x v="2"/>
    <x v="2"/>
    <n v="10"/>
    <d v="2023-10-31T00:00:00"/>
    <d v="2023-02-04T00:00:00"/>
    <n v="1.095890410958904"/>
    <n v="13.150684931506849"/>
    <x v="1"/>
  </r>
  <r>
    <x v="25"/>
    <x v="3"/>
    <x v="3"/>
    <n v="8"/>
    <d v="2023-10-31T00:00:00"/>
    <d v="2012-07-04T00:00:00"/>
    <n v="11.69041095890411"/>
    <n v="140.28493150684932"/>
    <x v="1"/>
  </r>
  <r>
    <x v="0"/>
    <x v="0"/>
    <x v="0"/>
    <n v="9"/>
    <d v="2023-11-01T00:00:00"/>
    <d v="2023-04-16T00:00:00"/>
    <n v="0.90136986301369859"/>
    <n v="10.816438356164383"/>
    <x v="0"/>
  </r>
  <r>
    <x v="29"/>
    <x v="0"/>
    <x v="0"/>
    <n v="8"/>
    <d v="2023-11-01T00:00:00"/>
    <d v="2023-03-05T00:00:00"/>
    <n v="1.0164383561643835"/>
    <n v="12.197260273972603"/>
    <x v="1"/>
  </r>
  <r>
    <x v="1"/>
    <x v="1"/>
    <x v="1"/>
    <n v="9"/>
    <d v="2023-11-01T00:00:00"/>
    <d v="2023-02-22T00:00:00"/>
    <n v="1.0465753424657533"/>
    <n v="12.55890410958904"/>
    <x v="1"/>
  </r>
  <r>
    <x v="2"/>
    <x v="2"/>
    <x v="2"/>
    <n v="8"/>
    <d v="2023-11-01T00:00:00"/>
    <d v="2021-08-11T00:00:00"/>
    <n v="2.580821917808219"/>
    <n v="30.969863013698628"/>
    <x v="1"/>
  </r>
  <r>
    <x v="3"/>
    <x v="3"/>
    <x v="3"/>
    <n v="8"/>
    <d v="2023-11-01T00:00:00"/>
    <d v="2014-11-21T00:00:00"/>
    <n v="9.3068493150684937"/>
    <n v="111.68219178082192"/>
    <x v="1"/>
  </r>
  <r>
    <x v="4"/>
    <x v="2"/>
    <x v="4"/>
    <n v="8"/>
    <d v="2023-11-01T00:00:00"/>
    <d v="2008-10-11T00:00:00"/>
    <n v="15.421917808219177"/>
    <n v="185.06301369863013"/>
    <x v="1"/>
  </r>
  <r>
    <x v="5"/>
    <x v="0"/>
    <x v="0"/>
    <n v="9"/>
    <d v="2023-11-01T00:00:00"/>
    <d v="2023-01-30T00:00:00"/>
    <n v="1.1095890410958904"/>
    <n v="13.315068493150685"/>
    <x v="1"/>
  </r>
  <r>
    <x v="6"/>
    <x v="1"/>
    <x v="1"/>
    <n v="9"/>
    <d v="2023-11-01T00:00:00"/>
    <d v="2015-06-06T00:00:00"/>
    <n v="8.7671232876712324"/>
    <n v="105.20547945205479"/>
    <x v="1"/>
  </r>
  <r>
    <x v="7"/>
    <x v="2"/>
    <x v="2"/>
    <n v="9"/>
    <d v="2023-11-01T00:00:00"/>
    <d v="2003-06-12T00:00:00"/>
    <n v="20.758904109589039"/>
    <n v="249.10684931506847"/>
    <x v="1"/>
  </r>
  <r>
    <x v="8"/>
    <x v="3"/>
    <x v="3"/>
    <n v="10"/>
    <d v="2023-11-01T00:00:00"/>
    <d v="2020-10-28T00:00:00"/>
    <n v="3.3671232876712329"/>
    <n v="40.405479452054792"/>
    <x v="1"/>
  </r>
  <r>
    <x v="9"/>
    <x v="0"/>
    <x v="0"/>
    <n v="8"/>
    <d v="2023-11-01T00:00:00"/>
    <d v="2023-02-20T00:00:00"/>
    <n v="1.0520547945205478"/>
    <n v="12.624657534246573"/>
    <x v="1"/>
  </r>
  <r>
    <x v="10"/>
    <x v="0"/>
    <x v="0"/>
    <n v="8"/>
    <d v="2023-11-01T00:00:00"/>
    <d v="2003-07-04T00:00:00"/>
    <n v="20.698630136986303"/>
    <n v="248.38356164383563"/>
    <x v="1"/>
  </r>
  <r>
    <x v="11"/>
    <x v="1"/>
    <x v="1"/>
    <n v="8"/>
    <d v="2023-11-01T00:00:00"/>
    <d v="2010-10-06T00:00:00"/>
    <n v="13.435616438356165"/>
    <n v="161.22739726027399"/>
    <x v="1"/>
  </r>
  <r>
    <x v="26"/>
    <x v="0"/>
    <x v="0"/>
    <n v="3"/>
    <d v="2023-11-01T00:00:00"/>
    <d v="2023-03-16T00:00:00"/>
    <n v="0.98630136986301364"/>
    <n v="11.835616438356164"/>
    <x v="0"/>
  </r>
  <r>
    <x v="12"/>
    <x v="3"/>
    <x v="3"/>
    <n v="8"/>
    <d v="2023-11-01T00:00:00"/>
    <d v="2013-01-15T00:00:00"/>
    <n v="11.156164383561643"/>
    <n v="133.87397260273971"/>
    <x v="1"/>
  </r>
  <r>
    <x v="13"/>
    <x v="2"/>
    <x v="4"/>
    <n v="9"/>
    <d v="2023-11-01T00:00:00"/>
    <d v="2007-01-10T00:00:00"/>
    <n v="17.175342465753424"/>
    <n v="206.10410958904109"/>
    <x v="1"/>
  </r>
  <r>
    <x v="28"/>
    <x v="0"/>
    <x v="0"/>
    <n v="10"/>
    <d v="2023-11-01T00:00:00"/>
    <d v="2023-04-13T00:00:00"/>
    <n v="0.90958904109589045"/>
    <n v="10.915068493150685"/>
    <x v="0"/>
  </r>
  <r>
    <x v="14"/>
    <x v="1"/>
    <x v="1"/>
    <n v="9"/>
    <d v="2023-11-01T00:00:00"/>
    <d v="2015-05-21T00:00:00"/>
    <n v="8.8109589041095884"/>
    <n v="105.73150684931505"/>
    <x v="1"/>
  </r>
  <r>
    <x v="15"/>
    <x v="1"/>
    <x v="1"/>
    <n v="10"/>
    <d v="2023-11-01T00:00:00"/>
    <d v="2023-03-04T00:00:00"/>
    <n v="1.0191780821917809"/>
    <n v="12.230136986301371"/>
    <x v="1"/>
  </r>
  <r>
    <x v="16"/>
    <x v="3"/>
    <x v="3"/>
    <n v="9"/>
    <d v="2023-11-01T00:00:00"/>
    <d v="2020-11-17T00:00:00"/>
    <n v="3.3123287671232875"/>
    <n v="39.747945205479454"/>
    <x v="1"/>
  </r>
  <r>
    <x v="17"/>
    <x v="2"/>
    <x v="4"/>
    <n v="8"/>
    <d v="2023-11-01T00:00:00"/>
    <d v="2001-10-01T00:00:00"/>
    <n v="22.454794520547946"/>
    <n v="269.45753424657534"/>
    <x v="1"/>
  </r>
  <r>
    <x v="18"/>
    <x v="0"/>
    <x v="0"/>
    <n v="8"/>
    <d v="2023-11-01T00:00:00"/>
    <d v="2022-10-07T00:00:00"/>
    <n v="1.4246575342465753"/>
    <n v="17.095890410958901"/>
    <x v="1"/>
  </r>
  <r>
    <x v="19"/>
    <x v="1"/>
    <x v="1"/>
    <n v="8"/>
    <d v="2023-11-01T00:00:00"/>
    <d v="2008-02-12T00:00:00"/>
    <n v="16.084931506849315"/>
    <n v="193.01917808219179"/>
    <x v="1"/>
  </r>
  <r>
    <x v="20"/>
    <x v="2"/>
    <x v="2"/>
    <n v="8"/>
    <d v="2023-11-01T00:00:00"/>
    <d v="2019-01-30T00:00:00"/>
    <n v="5.1123287671232873"/>
    <n v="61.347945205479448"/>
    <x v="1"/>
  </r>
  <r>
    <x v="21"/>
    <x v="3"/>
    <x v="3"/>
    <n v="9"/>
    <d v="2023-11-01T00:00:00"/>
    <d v="2023-02-08T00:00:00"/>
    <n v="1.0849315068493151"/>
    <n v="13.019178082191781"/>
    <x v="1"/>
  </r>
  <r>
    <x v="22"/>
    <x v="1"/>
    <x v="1"/>
    <n v="10"/>
    <d v="2023-11-01T00:00:00"/>
    <d v="2005-08-17T00:00:00"/>
    <n v="18.575342465753426"/>
    <n v="222.90410958904113"/>
    <x v="1"/>
  </r>
  <r>
    <x v="27"/>
    <x v="0"/>
    <x v="0"/>
    <n v="8"/>
    <d v="2023-11-01T00:00:00"/>
    <d v="2023-04-23T00:00:00"/>
    <n v="0.88219178082191785"/>
    <n v="10.586301369863014"/>
    <x v="0"/>
  </r>
  <r>
    <x v="23"/>
    <x v="1"/>
    <x v="1"/>
    <n v="9"/>
    <d v="2023-11-01T00:00:00"/>
    <d v="2021-08-12T00:00:00"/>
    <n v="2.5780821917808221"/>
    <n v="30.936986301369863"/>
    <x v="1"/>
  </r>
  <r>
    <x v="24"/>
    <x v="2"/>
    <x v="2"/>
    <n v="8"/>
    <d v="2023-11-01T00:00:00"/>
    <d v="2023-02-04T00:00:00"/>
    <n v="1.095890410958904"/>
    <n v="13.150684931506849"/>
    <x v="1"/>
  </r>
  <r>
    <x v="25"/>
    <x v="3"/>
    <x v="3"/>
    <n v="8"/>
    <d v="2023-11-01T00:00:00"/>
    <d v="2012-07-04T00:00:00"/>
    <n v="11.69041095890411"/>
    <n v="140.28493150684932"/>
    <x v="1"/>
  </r>
  <r>
    <x v="0"/>
    <x v="0"/>
    <x v="0"/>
    <n v="10"/>
    <d v="2023-11-02T00:00:00"/>
    <d v="2023-04-16T00:00:00"/>
    <n v="0.90136986301369859"/>
    <n v="10.816438356164383"/>
    <x v="0"/>
  </r>
  <r>
    <x v="29"/>
    <x v="0"/>
    <x v="0"/>
    <n v="10"/>
    <d v="2023-11-02T00:00:00"/>
    <d v="2023-03-05T00:00:00"/>
    <n v="1.0164383561643835"/>
    <n v="12.197260273972603"/>
    <x v="1"/>
  </r>
  <r>
    <x v="1"/>
    <x v="1"/>
    <x v="1"/>
    <n v="9"/>
    <d v="2023-11-02T00:00:00"/>
    <d v="2023-02-22T00:00:00"/>
    <n v="1.0465753424657533"/>
    <n v="12.55890410958904"/>
    <x v="1"/>
  </r>
  <r>
    <x v="2"/>
    <x v="2"/>
    <x v="2"/>
    <n v="10"/>
    <d v="2023-11-02T00:00:00"/>
    <d v="2021-08-11T00:00:00"/>
    <n v="2.580821917808219"/>
    <n v="30.969863013698628"/>
    <x v="1"/>
  </r>
  <r>
    <x v="3"/>
    <x v="3"/>
    <x v="3"/>
    <n v="8"/>
    <d v="2023-11-02T00:00:00"/>
    <d v="2014-11-21T00:00:00"/>
    <n v="9.3068493150684937"/>
    <n v="111.68219178082192"/>
    <x v="1"/>
  </r>
  <r>
    <x v="4"/>
    <x v="2"/>
    <x v="4"/>
    <n v="9"/>
    <d v="2023-11-02T00:00:00"/>
    <d v="2008-10-11T00:00:00"/>
    <n v="15.421917808219177"/>
    <n v="185.06301369863013"/>
    <x v="1"/>
  </r>
  <r>
    <x v="5"/>
    <x v="0"/>
    <x v="0"/>
    <n v="8"/>
    <d v="2023-11-02T00:00:00"/>
    <d v="2023-01-30T00:00:00"/>
    <n v="1.1095890410958904"/>
    <n v="13.315068493150685"/>
    <x v="1"/>
  </r>
  <r>
    <x v="6"/>
    <x v="1"/>
    <x v="1"/>
    <n v="10"/>
    <d v="2023-11-02T00:00:00"/>
    <d v="2015-06-06T00:00:00"/>
    <n v="8.7671232876712324"/>
    <n v="105.20547945205479"/>
    <x v="1"/>
  </r>
  <r>
    <x v="7"/>
    <x v="2"/>
    <x v="2"/>
    <n v="9"/>
    <d v="2023-11-02T00:00:00"/>
    <d v="2003-06-12T00:00:00"/>
    <n v="20.758904109589039"/>
    <n v="249.10684931506847"/>
    <x v="1"/>
  </r>
  <r>
    <x v="8"/>
    <x v="3"/>
    <x v="3"/>
    <n v="9"/>
    <d v="2023-11-02T00:00:00"/>
    <d v="2020-10-28T00:00:00"/>
    <n v="3.3671232876712329"/>
    <n v="40.405479452054792"/>
    <x v="1"/>
  </r>
  <r>
    <x v="9"/>
    <x v="0"/>
    <x v="0"/>
    <n v="6"/>
    <d v="2023-11-02T00:00:00"/>
    <d v="2023-02-20T00:00:00"/>
    <n v="1.0520547945205478"/>
    <n v="12.624657534246573"/>
    <x v="1"/>
  </r>
  <r>
    <x v="10"/>
    <x v="0"/>
    <x v="0"/>
    <n v="10"/>
    <d v="2023-11-02T00:00:00"/>
    <d v="2003-07-04T00:00:00"/>
    <n v="20.698630136986303"/>
    <n v="248.38356164383563"/>
    <x v="1"/>
  </r>
  <r>
    <x v="11"/>
    <x v="1"/>
    <x v="1"/>
    <n v="10"/>
    <d v="2023-11-02T00:00:00"/>
    <d v="2010-10-06T00:00:00"/>
    <n v="13.435616438356165"/>
    <n v="161.22739726027399"/>
    <x v="1"/>
  </r>
  <r>
    <x v="26"/>
    <x v="0"/>
    <x v="0"/>
    <n v="7"/>
    <d v="2023-11-02T00:00:00"/>
    <d v="2023-03-16T00:00:00"/>
    <n v="0.98630136986301364"/>
    <n v="11.835616438356164"/>
    <x v="0"/>
  </r>
  <r>
    <x v="12"/>
    <x v="3"/>
    <x v="3"/>
    <n v="9"/>
    <d v="2023-11-02T00:00:00"/>
    <d v="2013-01-15T00:00:00"/>
    <n v="11.156164383561643"/>
    <n v="133.87397260273971"/>
    <x v="1"/>
  </r>
  <r>
    <x v="13"/>
    <x v="2"/>
    <x v="4"/>
    <n v="10"/>
    <d v="2023-11-02T00:00:00"/>
    <d v="2007-01-10T00:00:00"/>
    <n v="17.175342465753424"/>
    <n v="206.10410958904109"/>
    <x v="1"/>
  </r>
  <r>
    <x v="28"/>
    <x v="0"/>
    <x v="0"/>
    <n v="8"/>
    <d v="2023-11-02T00:00:00"/>
    <d v="2023-04-13T00:00:00"/>
    <n v="0.90958904109589045"/>
    <n v="10.915068493150685"/>
    <x v="0"/>
  </r>
  <r>
    <x v="14"/>
    <x v="1"/>
    <x v="1"/>
    <n v="10"/>
    <d v="2023-11-02T00:00:00"/>
    <d v="2015-05-21T00:00:00"/>
    <n v="8.8109589041095884"/>
    <n v="105.73150684931505"/>
    <x v="1"/>
  </r>
  <r>
    <x v="15"/>
    <x v="1"/>
    <x v="1"/>
    <n v="8"/>
    <d v="2023-11-02T00:00:00"/>
    <d v="2023-03-04T00:00:00"/>
    <n v="1.0191780821917809"/>
    <n v="12.230136986301371"/>
    <x v="1"/>
  </r>
  <r>
    <x v="16"/>
    <x v="3"/>
    <x v="3"/>
    <n v="8"/>
    <d v="2023-11-02T00:00:00"/>
    <d v="2020-11-17T00:00:00"/>
    <n v="3.3123287671232875"/>
    <n v="39.747945205479454"/>
    <x v="1"/>
  </r>
  <r>
    <x v="17"/>
    <x v="2"/>
    <x v="4"/>
    <n v="10"/>
    <d v="2023-11-02T00:00:00"/>
    <d v="2001-10-01T00:00:00"/>
    <n v="22.454794520547946"/>
    <n v="269.45753424657534"/>
    <x v="1"/>
  </r>
  <r>
    <x v="18"/>
    <x v="0"/>
    <x v="0"/>
    <n v="9"/>
    <d v="2023-11-02T00:00:00"/>
    <d v="2022-10-07T00:00:00"/>
    <n v="1.4246575342465753"/>
    <n v="17.095890410958901"/>
    <x v="1"/>
  </r>
  <r>
    <x v="19"/>
    <x v="1"/>
    <x v="1"/>
    <n v="9"/>
    <d v="2023-11-02T00:00:00"/>
    <d v="2008-02-12T00:00:00"/>
    <n v="16.084931506849315"/>
    <n v="193.01917808219179"/>
    <x v="1"/>
  </r>
  <r>
    <x v="20"/>
    <x v="2"/>
    <x v="2"/>
    <n v="8"/>
    <d v="2023-11-02T00:00:00"/>
    <d v="2019-01-30T00:00:00"/>
    <n v="5.1123287671232873"/>
    <n v="61.347945205479448"/>
    <x v="1"/>
  </r>
  <r>
    <x v="21"/>
    <x v="3"/>
    <x v="3"/>
    <n v="10"/>
    <d v="2023-11-02T00:00:00"/>
    <d v="2023-02-08T00:00:00"/>
    <n v="1.0849315068493151"/>
    <n v="13.019178082191781"/>
    <x v="1"/>
  </r>
  <r>
    <x v="22"/>
    <x v="1"/>
    <x v="1"/>
    <n v="9"/>
    <d v="2023-11-02T00:00:00"/>
    <d v="2005-08-17T00:00:00"/>
    <n v="18.575342465753426"/>
    <n v="222.90410958904113"/>
    <x v="1"/>
  </r>
  <r>
    <x v="27"/>
    <x v="0"/>
    <x v="0"/>
    <n v="8"/>
    <d v="2023-11-02T00:00:00"/>
    <d v="2023-04-23T00:00:00"/>
    <n v="0.88219178082191785"/>
    <n v="10.586301369863014"/>
    <x v="0"/>
  </r>
  <r>
    <x v="23"/>
    <x v="1"/>
    <x v="1"/>
    <n v="10"/>
    <d v="2023-11-02T00:00:00"/>
    <d v="2021-08-12T00:00:00"/>
    <n v="2.5780821917808221"/>
    <n v="30.936986301369863"/>
    <x v="1"/>
  </r>
  <r>
    <x v="24"/>
    <x v="2"/>
    <x v="2"/>
    <n v="8"/>
    <d v="2023-11-02T00:00:00"/>
    <d v="2023-02-04T00:00:00"/>
    <n v="1.095890410958904"/>
    <n v="13.150684931506849"/>
    <x v="1"/>
  </r>
  <r>
    <x v="25"/>
    <x v="3"/>
    <x v="3"/>
    <n v="9"/>
    <d v="2023-11-02T00:00:00"/>
    <d v="2012-07-04T00:00:00"/>
    <n v="11.69041095890411"/>
    <n v="140.28493150684932"/>
    <x v="1"/>
  </r>
  <r>
    <x v="0"/>
    <x v="0"/>
    <x v="0"/>
    <n v="8"/>
    <d v="2023-11-03T00:00:00"/>
    <d v="2023-04-16T00:00:00"/>
    <n v="0.90136986301369859"/>
    <n v="10.816438356164383"/>
    <x v="0"/>
  </r>
  <r>
    <x v="29"/>
    <x v="0"/>
    <x v="0"/>
    <n v="9"/>
    <d v="2023-11-03T00:00:00"/>
    <d v="2023-03-05T00:00:00"/>
    <n v="1.0164383561643835"/>
    <n v="12.197260273972603"/>
    <x v="1"/>
  </r>
  <r>
    <x v="1"/>
    <x v="1"/>
    <x v="1"/>
    <n v="10"/>
    <d v="2023-11-03T00:00:00"/>
    <d v="2023-02-22T00:00:00"/>
    <n v="1.0465753424657533"/>
    <n v="12.55890410958904"/>
    <x v="1"/>
  </r>
  <r>
    <x v="2"/>
    <x v="2"/>
    <x v="2"/>
    <n v="10"/>
    <d v="2023-11-03T00:00:00"/>
    <d v="2021-08-11T00:00:00"/>
    <n v="2.580821917808219"/>
    <n v="30.969863013698628"/>
    <x v="1"/>
  </r>
  <r>
    <x v="3"/>
    <x v="3"/>
    <x v="3"/>
    <n v="8"/>
    <d v="2023-11-03T00:00:00"/>
    <d v="2014-11-21T00:00:00"/>
    <n v="9.3068493150684937"/>
    <n v="111.68219178082192"/>
    <x v="1"/>
  </r>
  <r>
    <x v="4"/>
    <x v="2"/>
    <x v="4"/>
    <n v="10"/>
    <d v="2023-11-03T00:00:00"/>
    <d v="2008-10-11T00:00:00"/>
    <n v="15.421917808219177"/>
    <n v="185.06301369863013"/>
    <x v="1"/>
  </r>
  <r>
    <x v="5"/>
    <x v="0"/>
    <x v="0"/>
    <n v="10"/>
    <d v="2023-11-03T00:00:00"/>
    <d v="2023-01-30T00:00:00"/>
    <n v="1.1095890410958904"/>
    <n v="13.315068493150685"/>
    <x v="1"/>
  </r>
  <r>
    <x v="6"/>
    <x v="1"/>
    <x v="1"/>
    <n v="10"/>
    <d v="2023-11-03T00:00:00"/>
    <d v="2015-06-06T00:00:00"/>
    <n v="8.7671232876712324"/>
    <n v="105.20547945205479"/>
    <x v="1"/>
  </r>
  <r>
    <x v="7"/>
    <x v="2"/>
    <x v="2"/>
    <n v="8"/>
    <d v="2023-11-03T00:00:00"/>
    <d v="2003-06-12T00:00:00"/>
    <n v="20.758904109589039"/>
    <n v="249.10684931506847"/>
    <x v="1"/>
  </r>
  <r>
    <x v="8"/>
    <x v="3"/>
    <x v="3"/>
    <n v="8"/>
    <d v="2023-11-03T00:00:00"/>
    <d v="2020-10-28T00:00:00"/>
    <n v="3.3671232876712329"/>
    <n v="40.405479452054792"/>
    <x v="1"/>
  </r>
  <r>
    <x v="9"/>
    <x v="0"/>
    <x v="0"/>
    <n v="4"/>
    <d v="2023-11-03T00:00:00"/>
    <d v="2023-02-20T00:00:00"/>
    <n v="1.0520547945205478"/>
    <n v="12.624657534246573"/>
    <x v="1"/>
  </r>
  <r>
    <x v="10"/>
    <x v="0"/>
    <x v="0"/>
    <n v="9"/>
    <d v="2023-11-03T00:00:00"/>
    <d v="2003-07-04T00:00:00"/>
    <n v="20.698630136986303"/>
    <n v="248.38356164383563"/>
    <x v="1"/>
  </r>
  <r>
    <x v="11"/>
    <x v="1"/>
    <x v="1"/>
    <n v="9"/>
    <d v="2023-11-03T00:00:00"/>
    <d v="2010-10-06T00:00:00"/>
    <n v="13.435616438356165"/>
    <n v="161.22739726027399"/>
    <x v="1"/>
  </r>
  <r>
    <x v="26"/>
    <x v="0"/>
    <x v="0"/>
    <n v="8"/>
    <d v="2023-11-03T00:00:00"/>
    <d v="2023-03-16T00:00:00"/>
    <n v="0.98630136986301364"/>
    <n v="11.835616438356164"/>
    <x v="0"/>
  </r>
  <r>
    <x v="12"/>
    <x v="3"/>
    <x v="3"/>
    <n v="9"/>
    <d v="2023-11-03T00:00:00"/>
    <d v="2013-01-15T00:00:00"/>
    <n v="11.156164383561643"/>
    <n v="133.87397260273971"/>
    <x v="1"/>
  </r>
  <r>
    <x v="13"/>
    <x v="2"/>
    <x v="4"/>
    <n v="9"/>
    <d v="2023-11-03T00:00:00"/>
    <d v="2007-01-10T00:00:00"/>
    <n v="17.175342465753424"/>
    <n v="206.10410958904109"/>
    <x v="1"/>
  </r>
  <r>
    <x v="28"/>
    <x v="0"/>
    <x v="0"/>
    <n v="8"/>
    <d v="2023-11-03T00:00:00"/>
    <d v="2023-04-13T00:00:00"/>
    <n v="0.90958904109589045"/>
    <n v="10.915068493150685"/>
    <x v="0"/>
  </r>
  <r>
    <x v="14"/>
    <x v="1"/>
    <x v="1"/>
    <n v="8"/>
    <d v="2023-11-03T00:00:00"/>
    <d v="2015-05-21T00:00:00"/>
    <n v="8.8109589041095884"/>
    <n v="105.73150684931505"/>
    <x v="1"/>
  </r>
  <r>
    <x v="15"/>
    <x v="1"/>
    <x v="1"/>
    <n v="9"/>
    <d v="2023-11-03T00:00:00"/>
    <d v="2023-03-04T00:00:00"/>
    <n v="1.0191780821917809"/>
    <n v="12.230136986301371"/>
    <x v="1"/>
  </r>
  <r>
    <x v="16"/>
    <x v="3"/>
    <x v="3"/>
    <n v="8"/>
    <d v="2023-11-03T00:00:00"/>
    <d v="2020-11-17T00:00:00"/>
    <n v="3.3123287671232875"/>
    <n v="39.747945205479454"/>
    <x v="1"/>
  </r>
  <r>
    <x v="17"/>
    <x v="2"/>
    <x v="4"/>
    <n v="9"/>
    <d v="2023-11-03T00:00:00"/>
    <d v="2001-10-01T00:00:00"/>
    <n v="22.454794520547946"/>
    <n v="269.45753424657534"/>
    <x v="1"/>
  </r>
  <r>
    <x v="18"/>
    <x v="0"/>
    <x v="0"/>
    <n v="8"/>
    <d v="2023-11-03T00:00:00"/>
    <d v="2022-10-07T00:00:00"/>
    <n v="1.4246575342465753"/>
    <n v="17.095890410958901"/>
    <x v="1"/>
  </r>
  <r>
    <x v="19"/>
    <x v="1"/>
    <x v="1"/>
    <n v="9"/>
    <d v="2023-11-03T00:00:00"/>
    <d v="2008-02-12T00:00:00"/>
    <n v="16.084931506849315"/>
    <n v="193.01917808219179"/>
    <x v="1"/>
  </r>
  <r>
    <x v="20"/>
    <x v="2"/>
    <x v="2"/>
    <n v="10"/>
    <d v="2023-11-03T00:00:00"/>
    <d v="2019-01-30T00:00:00"/>
    <n v="5.1123287671232873"/>
    <n v="61.347945205479448"/>
    <x v="1"/>
  </r>
  <r>
    <x v="21"/>
    <x v="3"/>
    <x v="3"/>
    <n v="10"/>
    <d v="2023-11-03T00:00:00"/>
    <d v="2023-02-08T00:00:00"/>
    <n v="1.0849315068493151"/>
    <n v="13.019178082191781"/>
    <x v="1"/>
  </r>
  <r>
    <x v="22"/>
    <x v="1"/>
    <x v="1"/>
    <n v="9"/>
    <d v="2023-11-03T00:00:00"/>
    <d v="2005-08-17T00:00:00"/>
    <n v="18.575342465753426"/>
    <n v="222.90410958904113"/>
    <x v="1"/>
  </r>
  <r>
    <x v="27"/>
    <x v="0"/>
    <x v="0"/>
    <n v="8"/>
    <d v="2023-11-03T00:00:00"/>
    <d v="2023-04-23T00:00:00"/>
    <n v="0.88219178082191785"/>
    <n v="10.586301369863014"/>
    <x v="0"/>
  </r>
  <r>
    <x v="23"/>
    <x v="1"/>
    <x v="1"/>
    <n v="8"/>
    <d v="2023-11-03T00:00:00"/>
    <d v="2021-08-12T00:00:00"/>
    <n v="2.5780821917808221"/>
    <n v="30.936986301369863"/>
    <x v="1"/>
  </r>
  <r>
    <x v="24"/>
    <x v="2"/>
    <x v="2"/>
    <n v="10"/>
    <d v="2023-11-03T00:00:00"/>
    <d v="2023-02-04T00:00:00"/>
    <n v="1.095890410958904"/>
    <n v="13.150684931506849"/>
    <x v="1"/>
  </r>
  <r>
    <x v="25"/>
    <x v="3"/>
    <x v="3"/>
    <n v="8"/>
    <d v="2023-11-03T00:00:00"/>
    <d v="2012-07-04T00:00:00"/>
    <n v="11.69041095890411"/>
    <n v="140.28493150684932"/>
    <x v="1"/>
  </r>
  <r>
    <x v="0"/>
    <x v="0"/>
    <x v="0"/>
    <n v="10"/>
    <d v="2023-11-04T00:00:00"/>
    <d v="2023-04-16T00:00:00"/>
    <n v="0.90136986301369859"/>
    <n v="10.816438356164383"/>
    <x v="0"/>
  </r>
  <r>
    <x v="29"/>
    <x v="0"/>
    <x v="0"/>
    <n v="6"/>
    <d v="2023-11-04T00:00:00"/>
    <d v="2023-03-05T00:00:00"/>
    <n v="1.0164383561643835"/>
    <n v="12.197260273972603"/>
    <x v="1"/>
  </r>
  <r>
    <x v="1"/>
    <x v="1"/>
    <x v="1"/>
    <n v="8"/>
    <d v="2023-11-04T00:00:00"/>
    <d v="2023-02-22T00:00:00"/>
    <n v="1.0465753424657533"/>
    <n v="12.55890410958904"/>
    <x v="1"/>
  </r>
  <r>
    <x v="2"/>
    <x v="2"/>
    <x v="2"/>
    <n v="9"/>
    <d v="2023-11-04T00:00:00"/>
    <d v="2021-08-11T00:00:00"/>
    <n v="2.580821917808219"/>
    <n v="30.969863013698628"/>
    <x v="1"/>
  </r>
  <r>
    <x v="3"/>
    <x v="3"/>
    <x v="3"/>
    <n v="8"/>
    <d v="2023-11-04T00:00:00"/>
    <d v="2014-11-21T00:00:00"/>
    <n v="9.3068493150684937"/>
    <n v="111.68219178082192"/>
    <x v="1"/>
  </r>
  <r>
    <x v="4"/>
    <x v="2"/>
    <x v="4"/>
    <n v="9"/>
    <d v="2023-11-04T00:00:00"/>
    <d v="2008-10-11T00:00:00"/>
    <n v="15.421917808219177"/>
    <n v="185.06301369863013"/>
    <x v="1"/>
  </r>
  <r>
    <x v="5"/>
    <x v="0"/>
    <x v="0"/>
    <n v="10"/>
    <d v="2023-11-04T00:00:00"/>
    <d v="2023-01-30T00:00:00"/>
    <n v="1.1095890410958904"/>
    <n v="13.315068493150685"/>
    <x v="1"/>
  </r>
  <r>
    <x v="6"/>
    <x v="1"/>
    <x v="1"/>
    <n v="10"/>
    <d v="2023-11-04T00:00:00"/>
    <d v="2015-06-06T00:00:00"/>
    <n v="8.7671232876712324"/>
    <n v="105.20547945205479"/>
    <x v="1"/>
  </r>
  <r>
    <x v="7"/>
    <x v="2"/>
    <x v="2"/>
    <n v="10"/>
    <d v="2023-11-04T00:00:00"/>
    <d v="2003-06-12T00:00:00"/>
    <n v="20.758904109589039"/>
    <n v="249.10684931506847"/>
    <x v="1"/>
  </r>
  <r>
    <x v="8"/>
    <x v="3"/>
    <x v="3"/>
    <n v="10"/>
    <d v="2023-11-04T00:00:00"/>
    <d v="2020-10-28T00:00:00"/>
    <n v="3.3671232876712329"/>
    <n v="40.405479452054792"/>
    <x v="1"/>
  </r>
  <r>
    <x v="9"/>
    <x v="0"/>
    <x v="0"/>
    <n v="8"/>
    <d v="2023-11-04T00:00:00"/>
    <d v="2023-02-20T00:00:00"/>
    <n v="1.0520547945205478"/>
    <n v="12.624657534246573"/>
    <x v="1"/>
  </r>
  <r>
    <x v="10"/>
    <x v="0"/>
    <x v="0"/>
    <n v="9"/>
    <d v="2023-11-04T00:00:00"/>
    <d v="2003-07-04T00:00:00"/>
    <n v="20.698630136986303"/>
    <n v="248.38356164383563"/>
    <x v="1"/>
  </r>
  <r>
    <x v="11"/>
    <x v="1"/>
    <x v="1"/>
    <n v="8"/>
    <d v="2023-11-04T00:00:00"/>
    <d v="2010-10-06T00:00:00"/>
    <n v="13.435616438356165"/>
    <n v="161.22739726027399"/>
    <x v="1"/>
  </r>
  <r>
    <x v="26"/>
    <x v="0"/>
    <x v="0"/>
    <n v="7"/>
    <d v="2023-11-04T00:00:00"/>
    <d v="2023-03-16T00:00:00"/>
    <n v="0.98630136986301364"/>
    <n v="11.835616438356164"/>
    <x v="0"/>
  </r>
  <r>
    <x v="12"/>
    <x v="3"/>
    <x v="3"/>
    <n v="8"/>
    <d v="2023-11-04T00:00:00"/>
    <d v="2013-01-15T00:00:00"/>
    <n v="11.156164383561643"/>
    <n v="133.87397260273971"/>
    <x v="1"/>
  </r>
  <r>
    <x v="13"/>
    <x v="2"/>
    <x v="4"/>
    <n v="9"/>
    <d v="2023-11-04T00:00:00"/>
    <d v="2007-01-10T00:00:00"/>
    <n v="17.175342465753424"/>
    <n v="206.10410958904109"/>
    <x v="1"/>
  </r>
  <r>
    <x v="28"/>
    <x v="0"/>
    <x v="0"/>
    <n v="7"/>
    <d v="2023-11-04T00:00:00"/>
    <d v="2023-04-13T00:00:00"/>
    <n v="0.90958904109589045"/>
    <n v="10.915068493150685"/>
    <x v="0"/>
  </r>
  <r>
    <x v="14"/>
    <x v="1"/>
    <x v="1"/>
    <n v="9"/>
    <d v="2023-11-04T00:00:00"/>
    <d v="2015-05-21T00:00:00"/>
    <n v="8.8109589041095884"/>
    <n v="105.73150684931505"/>
    <x v="1"/>
  </r>
  <r>
    <x v="15"/>
    <x v="1"/>
    <x v="1"/>
    <n v="8"/>
    <d v="2023-11-04T00:00:00"/>
    <d v="2023-03-04T00:00:00"/>
    <n v="1.0191780821917809"/>
    <n v="12.230136986301371"/>
    <x v="1"/>
  </r>
  <r>
    <x v="16"/>
    <x v="3"/>
    <x v="3"/>
    <n v="10"/>
    <d v="2023-11-04T00:00:00"/>
    <d v="2020-11-17T00:00:00"/>
    <n v="3.3123287671232875"/>
    <n v="39.747945205479454"/>
    <x v="1"/>
  </r>
  <r>
    <x v="17"/>
    <x v="2"/>
    <x v="4"/>
    <n v="10"/>
    <d v="2023-11-04T00:00:00"/>
    <d v="2001-10-01T00:00:00"/>
    <n v="22.454794520547946"/>
    <n v="269.45753424657534"/>
    <x v="1"/>
  </r>
  <r>
    <x v="18"/>
    <x v="0"/>
    <x v="0"/>
    <n v="8"/>
    <d v="2023-11-04T00:00:00"/>
    <d v="2022-10-07T00:00:00"/>
    <n v="1.4246575342465753"/>
    <n v="17.095890410958901"/>
    <x v="1"/>
  </r>
  <r>
    <x v="19"/>
    <x v="1"/>
    <x v="1"/>
    <n v="10"/>
    <d v="2023-11-04T00:00:00"/>
    <d v="2008-02-12T00:00:00"/>
    <n v="16.084931506849315"/>
    <n v="193.01917808219179"/>
    <x v="1"/>
  </r>
  <r>
    <x v="20"/>
    <x v="2"/>
    <x v="2"/>
    <n v="8"/>
    <d v="2023-11-04T00:00:00"/>
    <d v="2019-01-30T00:00:00"/>
    <n v="5.1123287671232873"/>
    <n v="61.347945205479448"/>
    <x v="1"/>
  </r>
  <r>
    <x v="21"/>
    <x v="3"/>
    <x v="3"/>
    <n v="8"/>
    <d v="2023-11-04T00:00:00"/>
    <d v="2023-02-08T00:00:00"/>
    <n v="1.0849315068493151"/>
    <n v="13.019178082191781"/>
    <x v="1"/>
  </r>
  <r>
    <x v="22"/>
    <x v="1"/>
    <x v="1"/>
    <n v="8"/>
    <d v="2023-11-04T00:00:00"/>
    <d v="2005-08-17T00:00:00"/>
    <n v="18.575342465753426"/>
    <n v="222.90410958904113"/>
    <x v="1"/>
  </r>
  <r>
    <x v="27"/>
    <x v="0"/>
    <x v="0"/>
    <n v="8"/>
    <d v="2023-11-04T00:00:00"/>
    <d v="2023-04-23T00:00:00"/>
    <n v="0.88219178082191785"/>
    <n v="10.586301369863014"/>
    <x v="0"/>
  </r>
  <r>
    <x v="23"/>
    <x v="1"/>
    <x v="1"/>
    <n v="9"/>
    <d v="2023-11-04T00:00:00"/>
    <d v="2021-08-12T00:00:00"/>
    <n v="2.5780821917808221"/>
    <n v="30.936986301369863"/>
    <x v="1"/>
  </r>
  <r>
    <x v="24"/>
    <x v="2"/>
    <x v="2"/>
    <n v="8"/>
    <d v="2023-11-04T00:00:00"/>
    <d v="2023-02-04T00:00:00"/>
    <n v="1.095890410958904"/>
    <n v="13.150684931506849"/>
    <x v="1"/>
  </r>
  <r>
    <x v="25"/>
    <x v="3"/>
    <x v="3"/>
    <n v="8"/>
    <d v="2023-11-04T00:00:00"/>
    <d v="2012-07-04T00:00:00"/>
    <n v="11.69041095890411"/>
    <n v="140.28493150684932"/>
    <x v="1"/>
  </r>
  <r>
    <x v="0"/>
    <x v="0"/>
    <x v="0"/>
    <n v="8"/>
    <d v="2023-11-05T00:00:00"/>
    <d v="2023-04-16T00:00:00"/>
    <n v="0.90136986301369859"/>
    <n v="10.816438356164383"/>
    <x v="0"/>
  </r>
  <r>
    <x v="29"/>
    <x v="0"/>
    <x v="0"/>
    <n v="8"/>
    <d v="2023-11-05T00:00:00"/>
    <d v="2023-03-05T00:00:00"/>
    <n v="1.0164383561643835"/>
    <n v="12.197260273972603"/>
    <x v="1"/>
  </r>
  <r>
    <x v="1"/>
    <x v="1"/>
    <x v="1"/>
    <n v="8"/>
    <d v="2023-11-05T00:00:00"/>
    <d v="2023-02-22T00:00:00"/>
    <n v="1.0465753424657533"/>
    <n v="12.55890410958904"/>
    <x v="1"/>
  </r>
  <r>
    <x v="2"/>
    <x v="2"/>
    <x v="2"/>
    <n v="10"/>
    <d v="2023-11-05T00:00:00"/>
    <d v="2021-08-11T00:00:00"/>
    <n v="2.580821917808219"/>
    <n v="30.969863013698628"/>
    <x v="1"/>
  </r>
  <r>
    <x v="3"/>
    <x v="3"/>
    <x v="3"/>
    <n v="10"/>
    <d v="2023-11-05T00:00:00"/>
    <d v="2014-11-21T00:00:00"/>
    <n v="9.3068493150684937"/>
    <n v="111.68219178082192"/>
    <x v="1"/>
  </r>
  <r>
    <x v="4"/>
    <x v="2"/>
    <x v="4"/>
    <n v="9"/>
    <d v="2023-11-05T00:00:00"/>
    <d v="2008-10-11T00:00:00"/>
    <n v="15.421917808219177"/>
    <n v="185.06301369863013"/>
    <x v="1"/>
  </r>
  <r>
    <x v="5"/>
    <x v="0"/>
    <x v="0"/>
    <n v="10"/>
    <d v="2023-11-05T00:00:00"/>
    <d v="2023-01-30T00:00:00"/>
    <n v="1.1095890410958904"/>
    <n v="13.315068493150685"/>
    <x v="1"/>
  </r>
  <r>
    <x v="6"/>
    <x v="1"/>
    <x v="1"/>
    <n v="9"/>
    <d v="2023-11-05T00:00:00"/>
    <d v="2015-06-06T00:00:00"/>
    <n v="8.7671232876712324"/>
    <n v="105.20547945205479"/>
    <x v="1"/>
  </r>
  <r>
    <x v="7"/>
    <x v="2"/>
    <x v="2"/>
    <n v="9"/>
    <d v="2023-11-05T00:00:00"/>
    <d v="2003-06-12T00:00:00"/>
    <n v="20.758904109589039"/>
    <n v="249.10684931506847"/>
    <x v="1"/>
  </r>
  <r>
    <x v="8"/>
    <x v="3"/>
    <x v="3"/>
    <n v="10"/>
    <d v="2023-11-05T00:00:00"/>
    <d v="2020-10-28T00:00:00"/>
    <n v="3.3671232876712329"/>
    <n v="40.405479452054792"/>
    <x v="1"/>
  </r>
  <r>
    <x v="9"/>
    <x v="0"/>
    <x v="0"/>
    <n v="8"/>
    <d v="2023-11-05T00:00:00"/>
    <d v="2023-02-20T00:00:00"/>
    <n v="1.0520547945205478"/>
    <n v="12.624657534246573"/>
    <x v="1"/>
  </r>
  <r>
    <x v="10"/>
    <x v="0"/>
    <x v="0"/>
    <n v="8"/>
    <d v="2023-11-05T00:00:00"/>
    <d v="2003-07-04T00:00:00"/>
    <n v="20.698630136986303"/>
    <n v="248.38356164383563"/>
    <x v="1"/>
  </r>
  <r>
    <x v="11"/>
    <x v="1"/>
    <x v="1"/>
    <n v="9"/>
    <d v="2023-11-05T00:00:00"/>
    <d v="2010-10-06T00:00:00"/>
    <n v="13.435616438356165"/>
    <n v="161.22739726027399"/>
    <x v="1"/>
  </r>
  <r>
    <x v="26"/>
    <x v="0"/>
    <x v="0"/>
    <n v="8"/>
    <d v="2023-11-05T00:00:00"/>
    <d v="2023-03-16T00:00:00"/>
    <n v="0.98630136986301364"/>
    <n v="11.835616438356164"/>
    <x v="0"/>
  </r>
  <r>
    <x v="12"/>
    <x v="3"/>
    <x v="3"/>
    <n v="10"/>
    <d v="2023-11-05T00:00:00"/>
    <d v="2013-01-15T00:00:00"/>
    <n v="11.156164383561643"/>
    <n v="133.87397260273971"/>
    <x v="1"/>
  </r>
  <r>
    <x v="13"/>
    <x v="2"/>
    <x v="4"/>
    <n v="8"/>
    <d v="2023-11-05T00:00:00"/>
    <d v="2007-01-10T00:00:00"/>
    <n v="17.175342465753424"/>
    <n v="206.10410958904109"/>
    <x v="1"/>
  </r>
  <r>
    <x v="28"/>
    <x v="0"/>
    <x v="0"/>
    <n v="7"/>
    <d v="2023-11-05T00:00:00"/>
    <d v="2023-04-13T00:00:00"/>
    <n v="0.90958904109589045"/>
    <n v="10.915068493150685"/>
    <x v="0"/>
  </r>
  <r>
    <x v="14"/>
    <x v="1"/>
    <x v="1"/>
    <n v="9"/>
    <d v="2023-11-05T00:00:00"/>
    <d v="2015-05-21T00:00:00"/>
    <n v="8.8109589041095884"/>
    <n v="105.73150684931505"/>
    <x v="1"/>
  </r>
  <r>
    <x v="15"/>
    <x v="1"/>
    <x v="1"/>
    <n v="9"/>
    <d v="2023-11-05T00:00:00"/>
    <d v="2023-03-04T00:00:00"/>
    <n v="1.0191780821917809"/>
    <n v="12.230136986301371"/>
    <x v="1"/>
  </r>
  <r>
    <x v="16"/>
    <x v="3"/>
    <x v="3"/>
    <n v="9"/>
    <d v="2023-11-05T00:00:00"/>
    <d v="2020-11-17T00:00:00"/>
    <n v="3.3123287671232875"/>
    <n v="39.747945205479454"/>
    <x v="1"/>
  </r>
  <r>
    <x v="17"/>
    <x v="2"/>
    <x v="4"/>
    <n v="9"/>
    <d v="2023-11-05T00:00:00"/>
    <d v="2001-10-01T00:00:00"/>
    <n v="22.454794520547946"/>
    <n v="269.45753424657534"/>
    <x v="1"/>
  </r>
  <r>
    <x v="18"/>
    <x v="0"/>
    <x v="0"/>
    <n v="8"/>
    <d v="2023-11-05T00:00:00"/>
    <d v="2022-10-07T00:00:00"/>
    <n v="1.4246575342465753"/>
    <n v="17.095890410958901"/>
    <x v="1"/>
  </r>
  <r>
    <x v="19"/>
    <x v="1"/>
    <x v="1"/>
    <n v="10"/>
    <d v="2023-11-05T00:00:00"/>
    <d v="2008-02-12T00:00:00"/>
    <n v="16.084931506849315"/>
    <n v="193.01917808219179"/>
    <x v="1"/>
  </r>
  <r>
    <x v="20"/>
    <x v="2"/>
    <x v="2"/>
    <n v="10"/>
    <d v="2023-11-05T00:00:00"/>
    <d v="2019-01-30T00:00:00"/>
    <n v="5.1123287671232873"/>
    <n v="61.347945205479448"/>
    <x v="1"/>
  </r>
  <r>
    <x v="21"/>
    <x v="3"/>
    <x v="3"/>
    <n v="10"/>
    <d v="2023-11-05T00:00:00"/>
    <d v="2023-02-08T00:00:00"/>
    <n v="1.0849315068493151"/>
    <n v="13.019178082191781"/>
    <x v="1"/>
  </r>
  <r>
    <x v="22"/>
    <x v="1"/>
    <x v="1"/>
    <n v="10"/>
    <d v="2023-11-05T00:00:00"/>
    <d v="2005-08-17T00:00:00"/>
    <n v="18.575342465753426"/>
    <n v="222.90410958904113"/>
    <x v="1"/>
  </r>
  <r>
    <x v="27"/>
    <x v="0"/>
    <x v="0"/>
    <n v="8"/>
    <d v="2023-11-05T00:00:00"/>
    <d v="2023-04-23T00:00:00"/>
    <n v="0.88219178082191785"/>
    <n v="10.586301369863014"/>
    <x v="0"/>
  </r>
  <r>
    <x v="23"/>
    <x v="1"/>
    <x v="1"/>
    <n v="8"/>
    <d v="2023-11-05T00:00:00"/>
    <d v="2021-08-12T00:00:00"/>
    <n v="2.5780821917808221"/>
    <n v="30.936986301369863"/>
    <x v="1"/>
  </r>
  <r>
    <x v="24"/>
    <x v="2"/>
    <x v="2"/>
    <n v="8"/>
    <d v="2023-11-05T00:00:00"/>
    <d v="2023-02-04T00:00:00"/>
    <n v="1.095890410958904"/>
    <n v="13.150684931506849"/>
    <x v="1"/>
  </r>
  <r>
    <x v="25"/>
    <x v="3"/>
    <x v="3"/>
    <n v="8"/>
    <d v="2023-11-05T00:00:00"/>
    <d v="2012-07-04T00:00:00"/>
    <n v="11.69041095890411"/>
    <n v="140.28493150684932"/>
    <x v="1"/>
  </r>
  <r>
    <x v="0"/>
    <x v="0"/>
    <x v="0"/>
    <n v="9"/>
    <d v="2023-11-06T00:00:00"/>
    <d v="2023-04-16T00:00:00"/>
    <n v="0.90136986301369859"/>
    <n v="10.816438356164383"/>
    <x v="0"/>
  </r>
  <r>
    <x v="29"/>
    <x v="0"/>
    <x v="0"/>
    <n v="8"/>
    <d v="2023-11-06T00:00:00"/>
    <d v="2023-03-05T00:00:00"/>
    <n v="1.0164383561643835"/>
    <n v="12.197260273972603"/>
    <x v="1"/>
  </r>
  <r>
    <x v="1"/>
    <x v="1"/>
    <x v="1"/>
    <n v="10"/>
    <d v="2023-11-06T00:00:00"/>
    <d v="2023-02-22T00:00:00"/>
    <n v="1.0465753424657533"/>
    <n v="12.55890410958904"/>
    <x v="1"/>
  </r>
  <r>
    <x v="2"/>
    <x v="2"/>
    <x v="2"/>
    <n v="10"/>
    <d v="2023-11-06T00:00:00"/>
    <d v="2021-08-11T00:00:00"/>
    <n v="2.580821917808219"/>
    <n v="30.969863013698628"/>
    <x v="1"/>
  </r>
  <r>
    <x v="3"/>
    <x v="3"/>
    <x v="3"/>
    <n v="9"/>
    <d v="2023-11-06T00:00:00"/>
    <d v="2014-11-21T00:00:00"/>
    <n v="9.3068493150684937"/>
    <n v="111.68219178082192"/>
    <x v="1"/>
  </r>
  <r>
    <x v="4"/>
    <x v="2"/>
    <x v="4"/>
    <n v="8"/>
    <d v="2023-11-06T00:00:00"/>
    <d v="2008-10-11T00:00:00"/>
    <n v="15.421917808219177"/>
    <n v="185.06301369863013"/>
    <x v="1"/>
  </r>
  <r>
    <x v="5"/>
    <x v="0"/>
    <x v="0"/>
    <n v="9"/>
    <d v="2023-11-06T00:00:00"/>
    <d v="2023-01-30T00:00:00"/>
    <n v="1.1095890410958904"/>
    <n v="13.315068493150685"/>
    <x v="1"/>
  </r>
  <r>
    <x v="6"/>
    <x v="1"/>
    <x v="1"/>
    <n v="10"/>
    <d v="2023-11-06T00:00:00"/>
    <d v="2015-06-06T00:00:00"/>
    <n v="8.7671232876712324"/>
    <n v="105.20547945205479"/>
    <x v="1"/>
  </r>
  <r>
    <x v="7"/>
    <x v="2"/>
    <x v="2"/>
    <n v="8"/>
    <d v="2023-11-06T00:00:00"/>
    <d v="2003-06-12T00:00:00"/>
    <n v="20.758904109589039"/>
    <n v="249.10684931506847"/>
    <x v="1"/>
  </r>
  <r>
    <x v="8"/>
    <x v="3"/>
    <x v="3"/>
    <n v="8"/>
    <d v="2023-11-06T00:00:00"/>
    <d v="2020-10-28T00:00:00"/>
    <n v="3.3671232876712329"/>
    <n v="40.405479452054792"/>
    <x v="1"/>
  </r>
  <r>
    <x v="9"/>
    <x v="0"/>
    <x v="0"/>
    <n v="8"/>
    <d v="2023-11-06T00:00:00"/>
    <d v="2023-02-20T00:00:00"/>
    <n v="1.0520547945205478"/>
    <n v="12.624657534246573"/>
    <x v="1"/>
  </r>
  <r>
    <x v="10"/>
    <x v="0"/>
    <x v="0"/>
    <n v="10"/>
    <d v="2023-11-06T00:00:00"/>
    <d v="2003-07-04T00:00:00"/>
    <n v="20.698630136986303"/>
    <n v="248.38356164383563"/>
    <x v="1"/>
  </r>
  <r>
    <x v="11"/>
    <x v="1"/>
    <x v="1"/>
    <n v="8"/>
    <d v="2023-11-06T00:00:00"/>
    <d v="2010-10-06T00:00:00"/>
    <n v="13.435616438356165"/>
    <n v="161.22739726027399"/>
    <x v="1"/>
  </r>
  <r>
    <x v="26"/>
    <x v="0"/>
    <x v="0"/>
    <n v="6"/>
    <d v="2023-11-06T00:00:00"/>
    <d v="2023-03-16T00:00:00"/>
    <n v="0.98630136986301364"/>
    <n v="11.835616438356164"/>
    <x v="0"/>
  </r>
  <r>
    <x v="12"/>
    <x v="3"/>
    <x v="3"/>
    <n v="10"/>
    <d v="2023-11-06T00:00:00"/>
    <d v="2013-01-15T00:00:00"/>
    <n v="11.156164383561643"/>
    <n v="133.87397260273971"/>
    <x v="1"/>
  </r>
  <r>
    <x v="13"/>
    <x v="2"/>
    <x v="4"/>
    <n v="8"/>
    <d v="2023-11-06T00:00:00"/>
    <d v="2007-01-10T00:00:00"/>
    <n v="17.175342465753424"/>
    <n v="206.10410958904109"/>
    <x v="1"/>
  </r>
  <r>
    <x v="28"/>
    <x v="0"/>
    <x v="0"/>
    <n v="8"/>
    <d v="2023-11-06T00:00:00"/>
    <d v="2023-04-13T00:00:00"/>
    <n v="0.90958904109589045"/>
    <n v="10.915068493150685"/>
    <x v="0"/>
  </r>
  <r>
    <x v="14"/>
    <x v="1"/>
    <x v="1"/>
    <n v="10"/>
    <d v="2023-11-06T00:00:00"/>
    <d v="2015-05-21T00:00:00"/>
    <n v="8.8109589041095884"/>
    <n v="105.73150684931505"/>
    <x v="1"/>
  </r>
  <r>
    <x v="15"/>
    <x v="1"/>
    <x v="1"/>
    <n v="9"/>
    <d v="2023-11-06T00:00:00"/>
    <d v="2023-03-04T00:00:00"/>
    <n v="1.0191780821917809"/>
    <n v="12.230136986301371"/>
    <x v="1"/>
  </r>
  <r>
    <x v="16"/>
    <x v="3"/>
    <x v="3"/>
    <n v="9"/>
    <d v="2023-11-06T00:00:00"/>
    <d v="2020-11-17T00:00:00"/>
    <n v="3.3123287671232875"/>
    <n v="39.747945205479454"/>
    <x v="1"/>
  </r>
  <r>
    <x v="17"/>
    <x v="2"/>
    <x v="4"/>
    <n v="9"/>
    <d v="2023-11-06T00:00:00"/>
    <d v="2001-10-01T00:00:00"/>
    <n v="22.454794520547946"/>
    <n v="269.45753424657534"/>
    <x v="1"/>
  </r>
  <r>
    <x v="18"/>
    <x v="0"/>
    <x v="0"/>
    <n v="10"/>
    <d v="2023-11-06T00:00:00"/>
    <d v="2022-10-07T00:00:00"/>
    <n v="1.4246575342465753"/>
    <n v="17.095890410958901"/>
    <x v="1"/>
  </r>
  <r>
    <x v="19"/>
    <x v="1"/>
    <x v="1"/>
    <n v="8"/>
    <d v="2023-11-06T00:00:00"/>
    <d v="2008-02-12T00:00:00"/>
    <n v="16.084931506849315"/>
    <n v="193.01917808219179"/>
    <x v="1"/>
  </r>
  <r>
    <x v="20"/>
    <x v="2"/>
    <x v="2"/>
    <n v="9"/>
    <d v="2023-11-06T00:00:00"/>
    <d v="2019-01-30T00:00:00"/>
    <n v="5.1123287671232873"/>
    <n v="61.347945205479448"/>
    <x v="1"/>
  </r>
  <r>
    <x v="21"/>
    <x v="3"/>
    <x v="3"/>
    <n v="9"/>
    <d v="2023-11-06T00:00:00"/>
    <d v="2023-02-08T00:00:00"/>
    <n v="1.0849315068493151"/>
    <n v="13.019178082191781"/>
    <x v="1"/>
  </r>
  <r>
    <x v="22"/>
    <x v="1"/>
    <x v="1"/>
    <n v="9"/>
    <d v="2023-11-06T00:00:00"/>
    <d v="2005-08-17T00:00:00"/>
    <n v="18.575342465753426"/>
    <n v="222.90410958904113"/>
    <x v="1"/>
  </r>
  <r>
    <x v="27"/>
    <x v="0"/>
    <x v="0"/>
    <n v="8"/>
    <d v="2023-11-06T00:00:00"/>
    <d v="2023-04-23T00:00:00"/>
    <n v="0.88219178082191785"/>
    <n v="10.586301369863014"/>
    <x v="0"/>
  </r>
  <r>
    <x v="23"/>
    <x v="1"/>
    <x v="1"/>
    <n v="9"/>
    <d v="2023-11-06T00:00:00"/>
    <d v="2021-08-12T00:00:00"/>
    <n v="2.5780821917808221"/>
    <n v="30.936986301369863"/>
    <x v="1"/>
  </r>
  <r>
    <x v="24"/>
    <x v="2"/>
    <x v="2"/>
    <n v="8"/>
    <d v="2023-11-06T00:00:00"/>
    <d v="2023-02-04T00:00:00"/>
    <n v="1.095890410958904"/>
    <n v="13.150684931506849"/>
    <x v="1"/>
  </r>
  <r>
    <x v="25"/>
    <x v="3"/>
    <x v="3"/>
    <n v="8"/>
    <d v="2023-11-06T00:00:00"/>
    <d v="2012-07-04T00:00:00"/>
    <n v="11.69041095890411"/>
    <n v="140.28493150684932"/>
    <x v="1"/>
  </r>
  <r>
    <x v="0"/>
    <x v="0"/>
    <x v="0"/>
    <n v="9"/>
    <d v="2023-11-07T00:00:00"/>
    <d v="2023-04-16T00:00:00"/>
    <n v="0.90136986301369859"/>
    <n v="10.816438356164383"/>
    <x v="0"/>
  </r>
  <r>
    <x v="29"/>
    <x v="0"/>
    <x v="0"/>
    <n v="10"/>
    <d v="2023-11-07T00:00:00"/>
    <d v="2023-03-05T00:00:00"/>
    <n v="1.0164383561643835"/>
    <n v="12.197260273972603"/>
    <x v="1"/>
  </r>
  <r>
    <x v="1"/>
    <x v="1"/>
    <x v="1"/>
    <n v="8"/>
    <d v="2023-11-07T00:00:00"/>
    <d v="2023-02-22T00:00:00"/>
    <n v="1.0465753424657533"/>
    <n v="12.55890410958904"/>
    <x v="1"/>
  </r>
  <r>
    <x v="2"/>
    <x v="2"/>
    <x v="2"/>
    <n v="10"/>
    <d v="2023-11-07T00:00:00"/>
    <d v="2021-08-11T00:00:00"/>
    <n v="2.580821917808219"/>
    <n v="30.969863013698628"/>
    <x v="1"/>
  </r>
  <r>
    <x v="3"/>
    <x v="3"/>
    <x v="3"/>
    <n v="8"/>
    <d v="2023-11-07T00:00:00"/>
    <d v="2014-11-21T00:00:00"/>
    <n v="9.3068493150684937"/>
    <n v="111.68219178082192"/>
    <x v="1"/>
  </r>
  <r>
    <x v="4"/>
    <x v="2"/>
    <x v="4"/>
    <n v="10"/>
    <d v="2023-11-07T00:00:00"/>
    <d v="2008-10-11T00:00:00"/>
    <n v="15.421917808219177"/>
    <n v="185.06301369863013"/>
    <x v="1"/>
  </r>
  <r>
    <x v="5"/>
    <x v="0"/>
    <x v="0"/>
    <n v="10"/>
    <d v="2023-11-07T00:00:00"/>
    <d v="2023-01-30T00:00:00"/>
    <n v="1.1095890410958904"/>
    <n v="13.315068493150685"/>
    <x v="1"/>
  </r>
  <r>
    <x v="6"/>
    <x v="1"/>
    <x v="1"/>
    <n v="8"/>
    <d v="2023-11-07T00:00:00"/>
    <d v="2015-06-06T00:00:00"/>
    <n v="8.7671232876712324"/>
    <n v="105.20547945205479"/>
    <x v="1"/>
  </r>
  <r>
    <x v="7"/>
    <x v="2"/>
    <x v="2"/>
    <n v="9"/>
    <d v="2023-11-07T00:00:00"/>
    <d v="2003-06-12T00:00:00"/>
    <n v="20.758904109589039"/>
    <n v="249.10684931506847"/>
    <x v="1"/>
  </r>
  <r>
    <x v="8"/>
    <x v="3"/>
    <x v="3"/>
    <n v="9"/>
    <d v="2023-11-07T00:00:00"/>
    <d v="2020-10-28T00:00:00"/>
    <n v="3.3671232876712329"/>
    <n v="40.405479452054792"/>
    <x v="1"/>
  </r>
  <r>
    <x v="9"/>
    <x v="0"/>
    <x v="0"/>
    <n v="8"/>
    <d v="2023-11-07T00:00:00"/>
    <d v="2023-02-20T00:00:00"/>
    <n v="1.0520547945205478"/>
    <n v="12.624657534246573"/>
    <x v="1"/>
  </r>
  <r>
    <x v="10"/>
    <x v="0"/>
    <x v="0"/>
    <n v="10"/>
    <d v="2023-11-07T00:00:00"/>
    <d v="2003-07-04T00:00:00"/>
    <n v="20.698630136986303"/>
    <n v="248.38356164383563"/>
    <x v="1"/>
  </r>
  <r>
    <x v="11"/>
    <x v="1"/>
    <x v="1"/>
    <n v="10"/>
    <d v="2023-11-07T00:00:00"/>
    <d v="2010-10-06T00:00:00"/>
    <n v="13.435616438356165"/>
    <n v="161.22739726027399"/>
    <x v="1"/>
  </r>
  <r>
    <x v="26"/>
    <x v="0"/>
    <x v="0"/>
    <n v="10"/>
    <d v="2023-11-07T00:00:00"/>
    <d v="2023-03-16T00:00:00"/>
    <n v="0.98630136986301364"/>
    <n v="11.835616438356164"/>
    <x v="0"/>
  </r>
  <r>
    <x v="12"/>
    <x v="3"/>
    <x v="3"/>
    <n v="9"/>
    <d v="2023-11-07T00:00:00"/>
    <d v="2013-01-15T00:00:00"/>
    <n v="11.156164383561643"/>
    <n v="133.87397260273971"/>
    <x v="1"/>
  </r>
  <r>
    <x v="13"/>
    <x v="2"/>
    <x v="4"/>
    <n v="10"/>
    <d v="2023-11-07T00:00:00"/>
    <d v="2007-01-10T00:00:00"/>
    <n v="17.175342465753424"/>
    <n v="206.10410958904109"/>
    <x v="1"/>
  </r>
  <r>
    <x v="28"/>
    <x v="0"/>
    <x v="0"/>
    <n v="7"/>
    <d v="2023-11-07T00:00:00"/>
    <d v="2023-04-13T00:00:00"/>
    <n v="0.90958904109589045"/>
    <n v="10.915068493150685"/>
    <x v="0"/>
  </r>
  <r>
    <x v="14"/>
    <x v="1"/>
    <x v="1"/>
    <n v="9"/>
    <d v="2023-11-07T00:00:00"/>
    <d v="2015-05-21T00:00:00"/>
    <n v="8.8109589041095884"/>
    <n v="105.73150684931505"/>
    <x v="1"/>
  </r>
  <r>
    <x v="15"/>
    <x v="1"/>
    <x v="1"/>
    <n v="9"/>
    <d v="2023-11-07T00:00:00"/>
    <d v="2023-03-04T00:00:00"/>
    <n v="1.0191780821917809"/>
    <n v="12.230136986301371"/>
    <x v="1"/>
  </r>
  <r>
    <x v="16"/>
    <x v="3"/>
    <x v="3"/>
    <n v="10"/>
    <d v="2023-11-07T00:00:00"/>
    <d v="2020-11-17T00:00:00"/>
    <n v="3.3123287671232875"/>
    <n v="39.747945205479454"/>
    <x v="1"/>
  </r>
  <r>
    <x v="17"/>
    <x v="2"/>
    <x v="4"/>
    <n v="10"/>
    <d v="2023-11-07T00:00:00"/>
    <d v="2001-10-01T00:00:00"/>
    <n v="22.454794520547946"/>
    <n v="269.45753424657534"/>
    <x v="1"/>
  </r>
  <r>
    <x v="18"/>
    <x v="0"/>
    <x v="0"/>
    <n v="9"/>
    <d v="2023-11-07T00:00:00"/>
    <d v="2022-10-07T00:00:00"/>
    <n v="1.4246575342465753"/>
    <n v="17.095890410958901"/>
    <x v="1"/>
  </r>
  <r>
    <x v="19"/>
    <x v="1"/>
    <x v="1"/>
    <n v="8"/>
    <d v="2023-11-07T00:00:00"/>
    <d v="2008-02-12T00:00:00"/>
    <n v="16.084931506849315"/>
    <n v="193.01917808219179"/>
    <x v="1"/>
  </r>
  <r>
    <x v="20"/>
    <x v="2"/>
    <x v="2"/>
    <n v="10"/>
    <d v="2023-11-07T00:00:00"/>
    <d v="2019-01-30T00:00:00"/>
    <n v="5.1123287671232873"/>
    <n v="61.347945205479448"/>
    <x v="1"/>
  </r>
  <r>
    <x v="21"/>
    <x v="3"/>
    <x v="3"/>
    <n v="8"/>
    <d v="2023-11-07T00:00:00"/>
    <d v="2023-02-08T00:00:00"/>
    <n v="1.0849315068493151"/>
    <n v="13.019178082191781"/>
    <x v="1"/>
  </r>
  <r>
    <x v="22"/>
    <x v="1"/>
    <x v="1"/>
    <n v="8"/>
    <d v="2023-11-07T00:00:00"/>
    <d v="2005-08-17T00:00:00"/>
    <n v="18.575342465753426"/>
    <n v="222.90410958904113"/>
    <x v="1"/>
  </r>
  <r>
    <x v="27"/>
    <x v="0"/>
    <x v="0"/>
    <n v="8"/>
    <d v="2023-11-07T00:00:00"/>
    <d v="2023-04-23T00:00:00"/>
    <n v="0.88219178082191785"/>
    <n v="10.586301369863014"/>
    <x v="0"/>
  </r>
  <r>
    <x v="23"/>
    <x v="1"/>
    <x v="1"/>
    <n v="9"/>
    <d v="2023-11-07T00:00:00"/>
    <d v="2021-08-12T00:00:00"/>
    <n v="2.5780821917808221"/>
    <n v="30.936986301369863"/>
    <x v="1"/>
  </r>
  <r>
    <x v="24"/>
    <x v="2"/>
    <x v="2"/>
    <n v="8"/>
    <d v="2023-11-07T00:00:00"/>
    <d v="2023-02-04T00:00:00"/>
    <n v="1.095890410958904"/>
    <n v="13.150684931506849"/>
    <x v="1"/>
  </r>
  <r>
    <x v="25"/>
    <x v="3"/>
    <x v="3"/>
    <n v="10"/>
    <d v="2023-11-07T00:00:00"/>
    <d v="2012-07-04T00:00:00"/>
    <n v="11.69041095890411"/>
    <n v="140.28493150684932"/>
    <x v="1"/>
  </r>
  <r>
    <x v="0"/>
    <x v="0"/>
    <x v="0"/>
    <n v="8"/>
    <d v="2023-11-08T00:00:00"/>
    <d v="2023-04-16T00:00:00"/>
    <n v="0.90136986301369859"/>
    <n v="10.816438356164383"/>
    <x v="0"/>
  </r>
  <r>
    <x v="29"/>
    <x v="0"/>
    <x v="0"/>
    <n v="8"/>
    <d v="2023-11-08T00:00:00"/>
    <d v="2023-03-05T00:00:00"/>
    <n v="1.0164383561643835"/>
    <n v="12.197260273972603"/>
    <x v="1"/>
  </r>
  <r>
    <x v="1"/>
    <x v="1"/>
    <x v="1"/>
    <n v="10"/>
    <d v="2023-11-08T00:00:00"/>
    <d v="2023-02-22T00:00:00"/>
    <n v="1.0465753424657533"/>
    <n v="12.55890410958904"/>
    <x v="1"/>
  </r>
  <r>
    <x v="2"/>
    <x v="2"/>
    <x v="2"/>
    <n v="8"/>
    <d v="2023-11-08T00:00:00"/>
    <d v="2021-08-11T00:00:00"/>
    <n v="2.580821917808219"/>
    <n v="30.969863013698628"/>
    <x v="1"/>
  </r>
  <r>
    <x v="3"/>
    <x v="3"/>
    <x v="3"/>
    <n v="8"/>
    <d v="2023-11-08T00:00:00"/>
    <d v="2014-11-21T00:00:00"/>
    <n v="9.3068493150684937"/>
    <n v="111.68219178082192"/>
    <x v="1"/>
  </r>
  <r>
    <x v="4"/>
    <x v="2"/>
    <x v="4"/>
    <n v="9"/>
    <d v="2023-11-08T00:00:00"/>
    <d v="2008-10-11T00:00:00"/>
    <n v="15.421917808219177"/>
    <n v="185.06301369863013"/>
    <x v="1"/>
  </r>
  <r>
    <x v="5"/>
    <x v="0"/>
    <x v="0"/>
    <n v="8"/>
    <d v="2023-11-08T00:00:00"/>
    <d v="2023-01-30T00:00:00"/>
    <n v="1.1095890410958904"/>
    <n v="13.315068493150685"/>
    <x v="1"/>
  </r>
  <r>
    <x v="6"/>
    <x v="1"/>
    <x v="1"/>
    <n v="9"/>
    <d v="2023-11-08T00:00:00"/>
    <d v="2015-06-06T00:00:00"/>
    <n v="8.7671232876712324"/>
    <n v="105.20547945205479"/>
    <x v="1"/>
  </r>
  <r>
    <x v="7"/>
    <x v="2"/>
    <x v="2"/>
    <n v="8"/>
    <d v="2023-11-08T00:00:00"/>
    <d v="2003-06-12T00:00:00"/>
    <n v="20.758904109589039"/>
    <n v="249.10684931506847"/>
    <x v="1"/>
  </r>
  <r>
    <x v="8"/>
    <x v="3"/>
    <x v="3"/>
    <n v="10"/>
    <d v="2023-11-08T00:00:00"/>
    <d v="2020-10-28T00:00:00"/>
    <n v="3.3671232876712329"/>
    <n v="40.405479452054792"/>
    <x v="1"/>
  </r>
  <r>
    <x v="9"/>
    <x v="0"/>
    <x v="0"/>
    <n v="8"/>
    <d v="2023-11-08T00:00:00"/>
    <d v="2023-02-20T00:00:00"/>
    <n v="1.0520547945205478"/>
    <n v="12.624657534246573"/>
    <x v="1"/>
  </r>
  <r>
    <x v="10"/>
    <x v="0"/>
    <x v="0"/>
    <n v="9"/>
    <d v="2023-11-08T00:00:00"/>
    <d v="2003-07-04T00:00:00"/>
    <n v="20.698630136986303"/>
    <n v="248.38356164383563"/>
    <x v="1"/>
  </r>
  <r>
    <x v="11"/>
    <x v="1"/>
    <x v="1"/>
    <n v="8"/>
    <d v="2023-11-08T00:00:00"/>
    <d v="2010-10-06T00:00:00"/>
    <n v="13.435616438356165"/>
    <n v="161.22739726027399"/>
    <x v="1"/>
  </r>
  <r>
    <x v="26"/>
    <x v="0"/>
    <x v="0"/>
    <n v="6"/>
    <d v="2023-11-08T00:00:00"/>
    <d v="2023-03-16T00:00:00"/>
    <n v="0.98630136986301364"/>
    <n v="11.835616438356164"/>
    <x v="0"/>
  </r>
  <r>
    <x v="12"/>
    <x v="3"/>
    <x v="3"/>
    <n v="8"/>
    <d v="2023-11-08T00:00:00"/>
    <d v="2013-01-15T00:00:00"/>
    <n v="11.156164383561643"/>
    <n v="133.87397260273971"/>
    <x v="1"/>
  </r>
  <r>
    <x v="13"/>
    <x v="2"/>
    <x v="4"/>
    <n v="10"/>
    <d v="2023-11-08T00:00:00"/>
    <d v="2007-01-10T00:00:00"/>
    <n v="17.175342465753424"/>
    <n v="206.10410958904109"/>
    <x v="1"/>
  </r>
  <r>
    <x v="28"/>
    <x v="0"/>
    <x v="0"/>
    <n v="7"/>
    <d v="2023-11-08T00:00:00"/>
    <d v="2023-04-13T00:00:00"/>
    <n v="0.90958904109589045"/>
    <n v="10.915068493150685"/>
    <x v="0"/>
  </r>
  <r>
    <x v="14"/>
    <x v="1"/>
    <x v="1"/>
    <n v="9"/>
    <d v="2023-11-08T00:00:00"/>
    <d v="2015-05-21T00:00:00"/>
    <n v="8.8109589041095884"/>
    <n v="105.73150684931505"/>
    <x v="1"/>
  </r>
  <r>
    <x v="15"/>
    <x v="1"/>
    <x v="1"/>
    <n v="9"/>
    <d v="2023-11-08T00:00:00"/>
    <d v="2023-03-04T00:00:00"/>
    <n v="1.0191780821917809"/>
    <n v="12.230136986301371"/>
    <x v="1"/>
  </r>
  <r>
    <x v="16"/>
    <x v="3"/>
    <x v="3"/>
    <n v="8"/>
    <d v="2023-11-08T00:00:00"/>
    <d v="2020-11-17T00:00:00"/>
    <n v="3.3123287671232875"/>
    <n v="39.747945205479454"/>
    <x v="1"/>
  </r>
  <r>
    <x v="17"/>
    <x v="2"/>
    <x v="4"/>
    <n v="8"/>
    <d v="2023-11-08T00:00:00"/>
    <d v="2001-10-01T00:00:00"/>
    <n v="22.454794520547946"/>
    <n v="269.45753424657534"/>
    <x v="1"/>
  </r>
  <r>
    <x v="18"/>
    <x v="0"/>
    <x v="0"/>
    <n v="8"/>
    <d v="2023-11-08T00:00:00"/>
    <d v="2022-10-07T00:00:00"/>
    <n v="1.4246575342465753"/>
    <n v="17.095890410958901"/>
    <x v="1"/>
  </r>
  <r>
    <x v="19"/>
    <x v="1"/>
    <x v="1"/>
    <n v="8"/>
    <d v="2023-11-08T00:00:00"/>
    <d v="2008-02-12T00:00:00"/>
    <n v="16.084931506849315"/>
    <n v="193.01917808219179"/>
    <x v="1"/>
  </r>
  <r>
    <x v="20"/>
    <x v="2"/>
    <x v="2"/>
    <n v="10"/>
    <d v="2023-11-08T00:00:00"/>
    <d v="2019-01-30T00:00:00"/>
    <n v="5.1123287671232873"/>
    <n v="61.347945205479448"/>
    <x v="1"/>
  </r>
  <r>
    <x v="21"/>
    <x v="3"/>
    <x v="3"/>
    <n v="10"/>
    <d v="2023-11-08T00:00:00"/>
    <d v="2023-02-08T00:00:00"/>
    <n v="1.0849315068493151"/>
    <n v="13.019178082191781"/>
    <x v="1"/>
  </r>
  <r>
    <x v="22"/>
    <x v="1"/>
    <x v="1"/>
    <n v="8"/>
    <d v="2023-11-08T00:00:00"/>
    <d v="2005-08-17T00:00:00"/>
    <n v="18.575342465753426"/>
    <n v="222.90410958904113"/>
    <x v="1"/>
  </r>
  <r>
    <x v="27"/>
    <x v="0"/>
    <x v="0"/>
    <n v="10"/>
    <d v="2023-11-08T00:00:00"/>
    <d v="2023-04-23T00:00:00"/>
    <n v="0.88219178082191785"/>
    <n v="10.586301369863014"/>
    <x v="0"/>
  </r>
  <r>
    <x v="23"/>
    <x v="1"/>
    <x v="1"/>
    <n v="8"/>
    <d v="2023-11-08T00:00:00"/>
    <d v="2021-08-12T00:00:00"/>
    <n v="2.5780821917808221"/>
    <n v="30.936986301369863"/>
    <x v="1"/>
  </r>
  <r>
    <x v="24"/>
    <x v="2"/>
    <x v="2"/>
    <n v="10"/>
    <d v="2023-11-08T00:00:00"/>
    <d v="2023-02-04T00:00:00"/>
    <n v="1.095890410958904"/>
    <n v="13.150684931506849"/>
    <x v="1"/>
  </r>
  <r>
    <x v="25"/>
    <x v="3"/>
    <x v="3"/>
    <n v="10"/>
    <d v="2023-11-08T00:00:00"/>
    <d v="2012-07-04T00:00:00"/>
    <n v="11.69041095890411"/>
    <n v="140.28493150684932"/>
    <x v="1"/>
  </r>
  <r>
    <x v="0"/>
    <x v="0"/>
    <x v="0"/>
    <n v="10"/>
    <d v="2023-11-09T00:00:00"/>
    <d v="2023-04-16T00:00:00"/>
    <n v="0.90136986301369859"/>
    <n v="10.816438356164383"/>
    <x v="0"/>
  </r>
  <r>
    <x v="29"/>
    <x v="0"/>
    <x v="0"/>
    <n v="8"/>
    <d v="2023-11-09T00:00:00"/>
    <d v="2023-03-05T00:00:00"/>
    <n v="1.0164383561643835"/>
    <n v="12.197260273972603"/>
    <x v="1"/>
  </r>
  <r>
    <x v="1"/>
    <x v="1"/>
    <x v="1"/>
    <n v="8"/>
    <d v="2023-11-09T00:00:00"/>
    <d v="2023-02-22T00:00:00"/>
    <n v="1.0465753424657533"/>
    <n v="12.55890410958904"/>
    <x v="1"/>
  </r>
  <r>
    <x v="2"/>
    <x v="2"/>
    <x v="2"/>
    <n v="10"/>
    <d v="2023-11-09T00:00:00"/>
    <d v="2021-08-11T00:00:00"/>
    <n v="2.580821917808219"/>
    <n v="30.969863013698628"/>
    <x v="1"/>
  </r>
  <r>
    <x v="3"/>
    <x v="3"/>
    <x v="3"/>
    <n v="9"/>
    <d v="2023-11-09T00:00:00"/>
    <d v="2014-11-21T00:00:00"/>
    <n v="9.3068493150684937"/>
    <n v="111.68219178082192"/>
    <x v="1"/>
  </r>
  <r>
    <x v="4"/>
    <x v="2"/>
    <x v="4"/>
    <n v="8"/>
    <d v="2023-11-09T00:00:00"/>
    <d v="2008-10-11T00:00:00"/>
    <n v="15.421917808219177"/>
    <n v="185.06301369863013"/>
    <x v="1"/>
  </r>
  <r>
    <x v="5"/>
    <x v="0"/>
    <x v="0"/>
    <n v="10"/>
    <d v="2023-11-09T00:00:00"/>
    <d v="2023-01-30T00:00:00"/>
    <n v="1.1095890410958904"/>
    <n v="13.315068493150685"/>
    <x v="1"/>
  </r>
  <r>
    <x v="6"/>
    <x v="1"/>
    <x v="1"/>
    <n v="10"/>
    <d v="2023-11-09T00:00:00"/>
    <d v="2015-06-06T00:00:00"/>
    <n v="8.7671232876712324"/>
    <n v="105.20547945205479"/>
    <x v="1"/>
  </r>
  <r>
    <x v="7"/>
    <x v="2"/>
    <x v="2"/>
    <n v="9"/>
    <d v="2023-11-09T00:00:00"/>
    <d v="2003-06-12T00:00:00"/>
    <n v="20.758904109589039"/>
    <n v="249.10684931506847"/>
    <x v="1"/>
  </r>
  <r>
    <x v="8"/>
    <x v="3"/>
    <x v="3"/>
    <n v="9"/>
    <d v="2023-11-09T00:00:00"/>
    <d v="2020-10-28T00:00:00"/>
    <n v="3.3671232876712329"/>
    <n v="40.405479452054792"/>
    <x v="1"/>
  </r>
  <r>
    <x v="9"/>
    <x v="0"/>
    <x v="0"/>
    <n v="8"/>
    <d v="2023-11-09T00:00:00"/>
    <d v="2023-02-20T00:00:00"/>
    <n v="1.0520547945205478"/>
    <n v="12.624657534246573"/>
    <x v="1"/>
  </r>
  <r>
    <x v="10"/>
    <x v="0"/>
    <x v="0"/>
    <n v="9"/>
    <d v="2023-11-09T00:00:00"/>
    <d v="2003-07-04T00:00:00"/>
    <n v="20.698630136986303"/>
    <n v="248.38356164383563"/>
    <x v="1"/>
  </r>
  <r>
    <x v="11"/>
    <x v="1"/>
    <x v="1"/>
    <n v="8"/>
    <d v="2023-11-09T00:00:00"/>
    <d v="2010-10-06T00:00:00"/>
    <n v="13.435616438356165"/>
    <n v="161.22739726027399"/>
    <x v="1"/>
  </r>
  <r>
    <x v="26"/>
    <x v="0"/>
    <x v="0"/>
    <n v="9"/>
    <d v="2023-11-09T00:00:00"/>
    <d v="2023-03-16T00:00:00"/>
    <n v="0.98630136986301364"/>
    <n v="11.835616438356164"/>
    <x v="0"/>
  </r>
  <r>
    <x v="12"/>
    <x v="3"/>
    <x v="3"/>
    <n v="10"/>
    <d v="2023-11-09T00:00:00"/>
    <d v="2013-01-15T00:00:00"/>
    <n v="11.156164383561643"/>
    <n v="133.87397260273971"/>
    <x v="1"/>
  </r>
  <r>
    <x v="13"/>
    <x v="2"/>
    <x v="4"/>
    <n v="10"/>
    <d v="2023-11-09T00:00:00"/>
    <d v="2007-01-10T00:00:00"/>
    <n v="17.175342465753424"/>
    <n v="206.10410958904109"/>
    <x v="1"/>
  </r>
  <r>
    <x v="28"/>
    <x v="0"/>
    <x v="0"/>
    <n v="7"/>
    <d v="2023-11-09T00:00:00"/>
    <d v="2023-04-13T00:00:00"/>
    <n v="0.90958904109589045"/>
    <n v="10.915068493150685"/>
    <x v="0"/>
  </r>
  <r>
    <x v="14"/>
    <x v="1"/>
    <x v="1"/>
    <n v="8"/>
    <d v="2023-11-09T00:00:00"/>
    <d v="2015-05-21T00:00:00"/>
    <n v="8.8109589041095884"/>
    <n v="105.73150684931505"/>
    <x v="1"/>
  </r>
  <r>
    <x v="15"/>
    <x v="1"/>
    <x v="1"/>
    <n v="9"/>
    <d v="2023-11-09T00:00:00"/>
    <d v="2023-03-04T00:00:00"/>
    <n v="1.0191780821917809"/>
    <n v="12.230136986301371"/>
    <x v="1"/>
  </r>
  <r>
    <x v="16"/>
    <x v="3"/>
    <x v="3"/>
    <n v="9"/>
    <d v="2023-11-09T00:00:00"/>
    <d v="2020-11-17T00:00:00"/>
    <n v="3.3123287671232875"/>
    <n v="39.747945205479454"/>
    <x v="1"/>
  </r>
  <r>
    <x v="17"/>
    <x v="2"/>
    <x v="4"/>
    <n v="10"/>
    <d v="2023-11-09T00:00:00"/>
    <d v="2001-10-01T00:00:00"/>
    <n v="22.454794520547946"/>
    <n v="269.45753424657534"/>
    <x v="1"/>
  </r>
  <r>
    <x v="18"/>
    <x v="0"/>
    <x v="0"/>
    <n v="10"/>
    <d v="2023-11-09T00:00:00"/>
    <d v="2022-10-07T00:00:00"/>
    <n v="1.4246575342465753"/>
    <n v="17.095890410958901"/>
    <x v="1"/>
  </r>
  <r>
    <x v="19"/>
    <x v="1"/>
    <x v="1"/>
    <n v="8"/>
    <d v="2023-11-09T00:00:00"/>
    <d v="2008-02-12T00:00:00"/>
    <n v="16.084931506849315"/>
    <n v="193.01917808219179"/>
    <x v="1"/>
  </r>
  <r>
    <x v="20"/>
    <x v="2"/>
    <x v="2"/>
    <n v="9"/>
    <d v="2023-11-09T00:00:00"/>
    <d v="2019-01-30T00:00:00"/>
    <n v="5.1123287671232873"/>
    <n v="61.347945205479448"/>
    <x v="1"/>
  </r>
  <r>
    <x v="21"/>
    <x v="3"/>
    <x v="3"/>
    <n v="10"/>
    <d v="2023-11-09T00:00:00"/>
    <d v="2023-02-08T00:00:00"/>
    <n v="1.0849315068493151"/>
    <n v="13.019178082191781"/>
    <x v="1"/>
  </r>
  <r>
    <x v="22"/>
    <x v="1"/>
    <x v="1"/>
    <n v="9"/>
    <d v="2023-11-09T00:00:00"/>
    <d v="2005-08-17T00:00:00"/>
    <n v="18.575342465753426"/>
    <n v="222.90410958904113"/>
    <x v="1"/>
  </r>
  <r>
    <x v="27"/>
    <x v="0"/>
    <x v="0"/>
    <n v="7"/>
    <d v="2023-11-09T00:00:00"/>
    <d v="2023-04-23T00:00:00"/>
    <n v="0.88219178082191785"/>
    <n v="10.586301369863014"/>
    <x v="0"/>
  </r>
  <r>
    <x v="23"/>
    <x v="1"/>
    <x v="1"/>
    <n v="10"/>
    <d v="2023-11-09T00:00:00"/>
    <d v="2021-08-12T00:00:00"/>
    <n v="2.5780821917808221"/>
    <n v="30.936986301369863"/>
    <x v="1"/>
  </r>
  <r>
    <x v="24"/>
    <x v="2"/>
    <x v="2"/>
    <n v="9"/>
    <d v="2023-11-09T00:00:00"/>
    <d v="2023-02-04T00:00:00"/>
    <n v="1.095890410958904"/>
    <n v="13.150684931506849"/>
    <x v="1"/>
  </r>
  <r>
    <x v="25"/>
    <x v="3"/>
    <x v="3"/>
    <n v="10"/>
    <d v="2023-11-09T00:00:00"/>
    <d v="2012-07-04T00:00:00"/>
    <n v="11.69041095890411"/>
    <n v="140.28493150684932"/>
    <x v="1"/>
  </r>
  <r>
    <x v="0"/>
    <x v="0"/>
    <x v="0"/>
    <n v="9"/>
    <d v="2023-11-10T00:00:00"/>
    <d v="2023-04-16T00:00:00"/>
    <n v="0.90136986301369859"/>
    <n v="10.816438356164383"/>
    <x v="0"/>
  </r>
  <r>
    <x v="29"/>
    <x v="0"/>
    <x v="0"/>
    <n v="6"/>
    <d v="2023-11-10T00:00:00"/>
    <d v="2023-03-05T00:00:00"/>
    <n v="1.0164383561643835"/>
    <n v="12.197260273972603"/>
    <x v="1"/>
  </r>
  <r>
    <x v="1"/>
    <x v="1"/>
    <x v="1"/>
    <n v="10"/>
    <d v="2023-11-10T00:00:00"/>
    <d v="2023-02-22T00:00:00"/>
    <n v="1.0465753424657533"/>
    <n v="12.55890410958904"/>
    <x v="1"/>
  </r>
  <r>
    <x v="2"/>
    <x v="2"/>
    <x v="2"/>
    <n v="10"/>
    <d v="2023-11-10T00:00:00"/>
    <d v="2021-08-11T00:00:00"/>
    <n v="2.580821917808219"/>
    <n v="30.969863013698628"/>
    <x v="1"/>
  </r>
  <r>
    <x v="3"/>
    <x v="3"/>
    <x v="3"/>
    <n v="10"/>
    <d v="2023-11-10T00:00:00"/>
    <d v="2014-11-21T00:00:00"/>
    <n v="9.3068493150684937"/>
    <n v="111.68219178082192"/>
    <x v="1"/>
  </r>
  <r>
    <x v="4"/>
    <x v="2"/>
    <x v="4"/>
    <n v="8"/>
    <d v="2023-11-10T00:00:00"/>
    <d v="2008-10-11T00:00:00"/>
    <n v="15.421917808219177"/>
    <n v="185.06301369863013"/>
    <x v="1"/>
  </r>
  <r>
    <x v="5"/>
    <x v="0"/>
    <x v="0"/>
    <n v="8"/>
    <d v="2023-11-10T00:00:00"/>
    <d v="2023-01-30T00:00:00"/>
    <n v="1.1095890410958904"/>
    <n v="13.315068493150685"/>
    <x v="1"/>
  </r>
  <r>
    <x v="6"/>
    <x v="1"/>
    <x v="1"/>
    <n v="8"/>
    <d v="2023-11-10T00:00:00"/>
    <d v="2015-06-06T00:00:00"/>
    <n v="8.7671232876712324"/>
    <n v="105.20547945205479"/>
    <x v="1"/>
  </r>
  <r>
    <x v="7"/>
    <x v="2"/>
    <x v="2"/>
    <n v="8"/>
    <d v="2023-11-10T00:00:00"/>
    <d v="2003-06-12T00:00:00"/>
    <n v="20.758904109589039"/>
    <n v="249.10684931506847"/>
    <x v="1"/>
  </r>
  <r>
    <x v="8"/>
    <x v="3"/>
    <x v="3"/>
    <n v="9"/>
    <d v="2023-11-10T00:00:00"/>
    <d v="2020-10-28T00:00:00"/>
    <n v="3.3671232876712329"/>
    <n v="40.405479452054792"/>
    <x v="1"/>
  </r>
  <r>
    <x v="9"/>
    <x v="0"/>
    <x v="0"/>
    <n v="6"/>
    <d v="2023-11-10T00:00:00"/>
    <d v="2023-02-20T00:00:00"/>
    <n v="1.0520547945205478"/>
    <n v="12.624657534246573"/>
    <x v="1"/>
  </r>
  <r>
    <x v="10"/>
    <x v="0"/>
    <x v="0"/>
    <n v="10"/>
    <d v="2023-11-10T00:00:00"/>
    <d v="2003-07-04T00:00:00"/>
    <n v="20.698630136986303"/>
    <n v="248.38356164383563"/>
    <x v="1"/>
  </r>
  <r>
    <x v="11"/>
    <x v="1"/>
    <x v="1"/>
    <n v="9"/>
    <d v="2023-11-10T00:00:00"/>
    <d v="2010-10-06T00:00:00"/>
    <n v="13.435616438356165"/>
    <n v="161.22739726027399"/>
    <x v="1"/>
  </r>
  <r>
    <x v="26"/>
    <x v="0"/>
    <x v="0"/>
    <n v="8"/>
    <d v="2023-11-10T00:00:00"/>
    <d v="2023-03-16T00:00:00"/>
    <n v="0.98630136986301364"/>
    <n v="11.835616438356164"/>
    <x v="0"/>
  </r>
  <r>
    <x v="12"/>
    <x v="3"/>
    <x v="3"/>
    <n v="10"/>
    <d v="2023-11-10T00:00:00"/>
    <d v="2013-01-15T00:00:00"/>
    <n v="11.156164383561643"/>
    <n v="133.87397260273971"/>
    <x v="1"/>
  </r>
  <r>
    <x v="13"/>
    <x v="2"/>
    <x v="4"/>
    <n v="8"/>
    <d v="2023-11-10T00:00:00"/>
    <d v="2007-01-10T00:00:00"/>
    <n v="17.175342465753424"/>
    <n v="206.10410958904109"/>
    <x v="1"/>
  </r>
  <r>
    <x v="28"/>
    <x v="0"/>
    <x v="0"/>
    <n v="7"/>
    <d v="2023-11-10T00:00:00"/>
    <d v="2023-04-13T00:00:00"/>
    <n v="0.90958904109589045"/>
    <n v="10.915068493150685"/>
    <x v="0"/>
  </r>
  <r>
    <x v="14"/>
    <x v="1"/>
    <x v="1"/>
    <n v="8"/>
    <d v="2023-11-10T00:00:00"/>
    <d v="2015-05-21T00:00:00"/>
    <n v="8.8109589041095884"/>
    <n v="105.73150684931505"/>
    <x v="1"/>
  </r>
  <r>
    <x v="15"/>
    <x v="1"/>
    <x v="1"/>
    <n v="10"/>
    <d v="2023-11-10T00:00:00"/>
    <d v="2023-03-04T00:00:00"/>
    <n v="1.0191780821917809"/>
    <n v="12.230136986301371"/>
    <x v="1"/>
  </r>
  <r>
    <x v="16"/>
    <x v="3"/>
    <x v="3"/>
    <n v="9"/>
    <d v="2023-11-10T00:00:00"/>
    <d v="2020-11-17T00:00:00"/>
    <n v="3.3123287671232875"/>
    <n v="39.747945205479454"/>
    <x v="1"/>
  </r>
  <r>
    <x v="17"/>
    <x v="2"/>
    <x v="4"/>
    <n v="10"/>
    <d v="2023-11-10T00:00:00"/>
    <d v="2001-10-01T00:00:00"/>
    <n v="22.454794520547946"/>
    <n v="269.45753424657534"/>
    <x v="1"/>
  </r>
  <r>
    <x v="18"/>
    <x v="0"/>
    <x v="0"/>
    <n v="10"/>
    <d v="2023-11-10T00:00:00"/>
    <d v="2022-10-07T00:00:00"/>
    <n v="1.4246575342465753"/>
    <n v="17.095890410958901"/>
    <x v="1"/>
  </r>
  <r>
    <x v="19"/>
    <x v="1"/>
    <x v="1"/>
    <n v="9"/>
    <d v="2023-11-10T00:00:00"/>
    <d v="2008-02-12T00:00:00"/>
    <n v="16.084931506849315"/>
    <n v="193.01917808219179"/>
    <x v="1"/>
  </r>
  <r>
    <x v="20"/>
    <x v="2"/>
    <x v="2"/>
    <n v="8"/>
    <d v="2023-11-10T00:00:00"/>
    <d v="2019-01-30T00:00:00"/>
    <n v="5.1123287671232873"/>
    <n v="61.347945205479448"/>
    <x v="1"/>
  </r>
  <r>
    <x v="21"/>
    <x v="3"/>
    <x v="3"/>
    <n v="8"/>
    <d v="2023-11-10T00:00:00"/>
    <d v="2023-02-08T00:00:00"/>
    <n v="1.0849315068493151"/>
    <n v="13.019178082191781"/>
    <x v="1"/>
  </r>
  <r>
    <x v="22"/>
    <x v="1"/>
    <x v="1"/>
    <n v="8"/>
    <d v="2023-11-10T00:00:00"/>
    <d v="2005-08-17T00:00:00"/>
    <n v="18.575342465753426"/>
    <n v="222.90410958904113"/>
    <x v="1"/>
  </r>
  <r>
    <x v="27"/>
    <x v="0"/>
    <x v="0"/>
    <n v="8"/>
    <d v="2023-11-10T00:00:00"/>
    <d v="2023-04-23T00:00:00"/>
    <n v="0.88219178082191785"/>
    <n v="10.586301369863014"/>
    <x v="0"/>
  </r>
  <r>
    <x v="23"/>
    <x v="1"/>
    <x v="1"/>
    <n v="10"/>
    <d v="2023-11-10T00:00:00"/>
    <d v="2021-08-12T00:00:00"/>
    <n v="2.5780821917808221"/>
    <n v="30.936986301369863"/>
    <x v="1"/>
  </r>
  <r>
    <x v="24"/>
    <x v="2"/>
    <x v="2"/>
    <n v="8"/>
    <d v="2023-11-10T00:00:00"/>
    <d v="2023-02-04T00:00:00"/>
    <n v="1.095890410958904"/>
    <n v="13.150684931506849"/>
    <x v="1"/>
  </r>
  <r>
    <x v="25"/>
    <x v="3"/>
    <x v="3"/>
    <n v="8"/>
    <d v="2023-11-10T00:00:00"/>
    <d v="2012-07-04T00:00:00"/>
    <n v="11.69041095890411"/>
    <n v="140.28493150684932"/>
    <x v="1"/>
  </r>
  <r>
    <x v="0"/>
    <x v="0"/>
    <x v="0"/>
    <n v="8"/>
    <d v="2023-11-11T00:00:00"/>
    <d v="2023-04-16T00:00:00"/>
    <n v="0.90136986301369859"/>
    <n v="10.816438356164383"/>
    <x v="0"/>
  </r>
  <r>
    <x v="29"/>
    <x v="0"/>
    <x v="0"/>
    <n v="8"/>
    <d v="2023-11-11T00:00:00"/>
    <d v="2023-03-05T00:00:00"/>
    <n v="1.0164383561643835"/>
    <n v="12.197260273972603"/>
    <x v="1"/>
  </r>
  <r>
    <x v="1"/>
    <x v="1"/>
    <x v="1"/>
    <n v="10"/>
    <d v="2023-11-11T00:00:00"/>
    <d v="2023-02-22T00:00:00"/>
    <n v="1.0465753424657533"/>
    <n v="12.55890410958904"/>
    <x v="1"/>
  </r>
  <r>
    <x v="2"/>
    <x v="2"/>
    <x v="2"/>
    <n v="9"/>
    <d v="2023-11-11T00:00:00"/>
    <d v="2021-08-11T00:00:00"/>
    <n v="2.580821917808219"/>
    <n v="30.969863013698628"/>
    <x v="1"/>
  </r>
  <r>
    <x v="3"/>
    <x v="3"/>
    <x v="3"/>
    <n v="9"/>
    <d v="2023-11-11T00:00:00"/>
    <d v="2014-11-21T00:00:00"/>
    <n v="9.3068493150684937"/>
    <n v="111.68219178082192"/>
    <x v="1"/>
  </r>
  <r>
    <x v="4"/>
    <x v="2"/>
    <x v="4"/>
    <n v="10"/>
    <d v="2023-11-11T00:00:00"/>
    <d v="2008-10-11T00:00:00"/>
    <n v="15.421917808219177"/>
    <n v="185.06301369863013"/>
    <x v="1"/>
  </r>
  <r>
    <x v="5"/>
    <x v="0"/>
    <x v="0"/>
    <n v="10"/>
    <d v="2023-11-11T00:00:00"/>
    <d v="2023-01-30T00:00:00"/>
    <n v="1.1095890410958904"/>
    <n v="13.315068493150685"/>
    <x v="1"/>
  </r>
  <r>
    <x v="6"/>
    <x v="1"/>
    <x v="1"/>
    <n v="8"/>
    <d v="2023-11-11T00:00:00"/>
    <d v="2015-06-06T00:00:00"/>
    <n v="8.7671232876712324"/>
    <n v="105.20547945205479"/>
    <x v="1"/>
  </r>
  <r>
    <x v="7"/>
    <x v="2"/>
    <x v="2"/>
    <n v="9"/>
    <d v="2023-11-11T00:00:00"/>
    <d v="2003-06-12T00:00:00"/>
    <n v="20.758904109589039"/>
    <n v="249.10684931506847"/>
    <x v="1"/>
  </r>
  <r>
    <x v="8"/>
    <x v="3"/>
    <x v="3"/>
    <n v="8"/>
    <d v="2023-11-11T00:00:00"/>
    <d v="2020-10-28T00:00:00"/>
    <n v="3.3671232876712329"/>
    <n v="40.405479452054792"/>
    <x v="1"/>
  </r>
  <r>
    <x v="9"/>
    <x v="0"/>
    <x v="0"/>
    <n v="8"/>
    <d v="2023-11-11T00:00:00"/>
    <d v="2023-02-20T00:00:00"/>
    <n v="1.0520547945205478"/>
    <n v="12.624657534246573"/>
    <x v="1"/>
  </r>
  <r>
    <x v="10"/>
    <x v="0"/>
    <x v="0"/>
    <n v="9"/>
    <d v="2023-11-11T00:00:00"/>
    <d v="2003-07-04T00:00:00"/>
    <n v="20.698630136986303"/>
    <n v="248.38356164383563"/>
    <x v="1"/>
  </r>
  <r>
    <x v="11"/>
    <x v="1"/>
    <x v="1"/>
    <n v="8"/>
    <d v="2023-11-11T00:00:00"/>
    <d v="2010-10-06T00:00:00"/>
    <n v="13.435616438356165"/>
    <n v="161.22739726027399"/>
    <x v="1"/>
  </r>
  <r>
    <x v="26"/>
    <x v="0"/>
    <x v="0"/>
    <n v="8"/>
    <d v="2023-11-11T00:00:00"/>
    <d v="2023-03-16T00:00:00"/>
    <n v="0.98630136986301364"/>
    <n v="11.835616438356164"/>
    <x v="0"/>
  </r>
  <r>
    <x v="12"/>
    <x v="3"/>
    <x v="3"/>
    <n v="9"/>
    <d v="2023-11-11T00:00:00"/>
    <d v="2013-01-15T00:00:00"/>
    <n v="11.156164383561643"/>
    <n v="133.87397260273971"/>
    <x v="1"/>
  </r>
  <r>
    <x v="13"/>
    <x v="2"/>
    <x v="4"/>
    <n v="9"/>
    <d v="2023-11-11T00:00:00"/>
    <d v="2007-01-10T00:00:00"/>
    <n v="17.175342465753424"/>
    <n v="206.10410958904109"/>
    <x v="1"/>
  </r>
  <r>
    <x v="28"/>
    <x v="0"/>
    <x v="0"/>
    <n v="6"/>
    <d v="2023-11-11T00:00:00"/>
    <d v="2023-04-13T00:00:00"/>
    <n v="0.90958904109589045"/>
    <n v="10.915068493150685"/>
    <x v="0"/>
  </r>
  <r>
    <x v="14"/>
    <x v="1"/>
    <x v="1"/>
    <n v="10"/>
    <d v="2023-11-11T00:00:00"/>
    <d v="2015-05-21T00:00:00"/>
    <n v="8.8109589041095884"/>
    <n v="105.73150684931505"/>
    <x v="1"/>
  </r>
  <r>
    <x v="15"/>
    <x v="1"/>
    <x v="1"/>
    <n v="8"/>
    <d v="2023-11-11T00:00:00"/>
    <d v="2023-03-04T00:00:00"/>
    <n v="1.0191780821917809"/>
    <n v="12.230136986301371"/>
    <x v="1"/>
  </r>
  <r>
    <x v="16"/>
    <x v="3"/>
    <x v="3"/>
    <n v="8"/>
    <d v="2023-11-11T00:00:00"/>
    <d v="2020-11-17T00:00:00"/>
    <n v="3.3123287671232875"/>
    <n v="39.747945205479454"/>
    <x v="1"/>
  </r>
  <r>
    <x v="17"/>
    <x v="2"/>
    <x v="4"/>
    <n v="10"/>
    <d v="2023-11-11T00:00:00"/>
    <d v="2001-10-01T00:00:00"/>
    <n v="22.454794520547946"/>
    <n v="269.45753424657534"/>
    <x v="1"/>
  </r>
  <r>
    <x v="18"/>
    <x v="0"/>
    <x v="0"/>
    <n v="8"/>
    <d v="2023-11-11T00:00:00"/>
    <d v="2022-10-07T00:00:00"/>
    <n v="1.4246575342465753"/>
    <n v="17.095890410958901"/>
    <x v="1"/>
  </r>
  <r>
    <x v="19"/>
    <x v="1"/>
    <x v="1"/>
    <n v="8"/>
    <d v="2023-11-11T00:00:00"/>
    <d v="2008-02-12T00:00:00"/>
    <n v="16.084931506849315"/>
    <n v="193.01917808219179"/>
    <x v="1"/>
  </r>
  <r>
    <x v="20"/>
    <x v="2"/>
    <x v="2"/>
    <n v="8"/>
    <d v="2023-11-11T00:00:00"/>
    <d v="2019-01-30T00:00:00"/>
    <n v="5.1123287671232873"/>
    <n v="61.347945205479448"/>
    <x v="1"/>
  </r>
  <r>
    <x v="21"/>
    <x v="3"/>
    <x v="3"/>
    <n v="9"/>
    <d v="2023-11-11T00:00:00"/>
    <d v="2023-02-08T00:00:00"/>
    <n v="1.0849315068493151"/>
    <n v="13.019178082191781"/>
    <x v="1"/>
  </r>
  <r>
    <x v="22"/>
    <x v="1"/>
    <x v="1"/>
    <n v="9"/>
    <d v="2023-11-11T00:00:00"/>
    <d v="2005-08-17T00:00:00"/>
    <n v="18.575342465753426"/>
    <n v="222.90410958904113"/>
    <x v="1"/>
  </r>
  <r>
    <x v="27"/>
    <x v="0"/>
    <x v="0"/>
    <n v="8"/>
    <d v="2023-11-11T00:00:00"/>
    <d v="2023-04-23T00:00:00"/>
    <n v="0.88219178082191785"/>
    <n v="10.586301369863014"/>
    <x v="0"/>
  </r>
  <r>
    <x v="23"/>
    <x v="1"/>
    <x v="1"/>
    <n v="9"/>
    <d v="2023-11-11T00:00:00"/>
    <d v="2021-08-12T00:00:00"/>
    <n v="2.5780821917808221"/>
    <n v="30.936986301369863"/>
    <x v="1"/>
  </r>
  <r>
    <x v="24"/>
    <x v="2"/>
    <x v="2"/>
    <n v="10"/>
    <d v="2023-11-11T00:00:00"/>
    <d v="2023-02-04T00:00:00"/>
    <n v="1.095890410958904"/>
    <n v="13.150684931506849"/>
    <x v="1"/>
  </r>
  <r>
    <x v="25"/>
    <x v="3"/>
    <x v="3"/>
    <n v="8"/>
    <d v="2023-11-11T00:00:00"/>
    <d v="2012-07-04T00:00:00"/>
    <n v="11.69041095890411"/>
    <n v="140.28493150684932"/>
    <x v="1"/>
  </r>
  <r>
    <x v="0"/>
    <x v="0"/>
    <x v="0"/>
    <n v="8"/>
    <d v="2023-11-12T00:00:00"/>
    <d v="2023-04-16T00:00:00"/>
    <n v="0.90136986301369859"/>
    <n v="10.816438356164383"/>
    <x v="0"/>
  </r>
  <r>
    <x v="29"/>
    <x v="0"/>
    <x v="0"/>
    <n v="8"/>
    <d v="2023-11-12T00:00:00"/>
    <d v="2023-03-05T00:00:00"/>
    <n v="1.0164383561643835"/>
    <n v="12.197260273972603"/>
    <x v="1"/>
  </r>
  <r>
    <x v="1"/>
    <x v="1"/>
    <x v="1"/>
    <n v="8"/>
    <d v="2023-11-12T00:00:00"/>
    <d v="2023-02-22T00:00:00"/>
    <n v="1.0465753424657533"/>
    <n v="12.55890410958904"/>
    <x v="1"/>
  </r>
  <r>
    <x v="2"/>
    <x v="2"/>
    <x v="2"/>
    <n v="8"/>
    <d v="2023-11-12T00:00:00"/>
    <d v="2021-08-11T00:00:00"/>
    <n v="2.580821917808219"/>
    <n v="30.969863013698628"/>
    <x v="1"/>
  </r>
  <r>
    <x v="3"/>
    <x v="3"/>
    <x v="3"/>
    <n v="8"/>
    <d v="2023-11-12T00:00:00"/>
    <d v="2014-11-21T00:00:00"/>
    <n v="9.3068493150684937"/>
    <n v="111.68219178082192"/>
    <x v="1"/>
  </r>
  <r>
    <x v="4"/>
    <x v="2"/>
    <x v="4"/>
    <n v="10"/>
    <d v="2023-11-12T00:00:00"/>
    <d v="2008-10-11T00:00:00"/>
    <n v="15.421917808219177"/>
    <n v="185.06301369863013"/>
    <x v="1"/>
  </r>
  <r>
    <x v="5"/>
    <x v="0"/>
    <x v="0"/>
    <n v="9"/>
    <d v="2023-11-12T00:00:00"/>
    <d v="2023-01-30T00:00:00"/>
    <n v="1.1095890410958904"/>
    <n v="13.315068493150685"/>
    <x v="1"/>
  </r>
  <r>
    <x v="6"/>
    <x v="1"/>
    <x v="1"/>
    <n v="10"/>
    <d v="2023-11-12T00:00:00"/>
    <d v="2015-06-06T00:00:00"/>
    <n v="8.7671232876712324"/>
    <n v="105.20547945205479"/>
    <x v="1"/>
  </r>
  <r>
    <x v="7"/>
    <x v="2"/>
    <x v="2"/>
    <n v="9"/>
    <d v="2023-11-12T00:00:00"/>
    <d v="2003-06-12T00:00:00"/>
    <n v="20.758904109589039"/>
    <n v="249.10684931506847"/>
    <x v="1"/>
  </r>
  <r>
    <x v="8"/>
    <x v="3"/>
    <x v="3"/>
    <n v="9"/>
    <d v="2023-11-12T00:00:00"/>
    <d v="2020-10-28T00:00:00"/>
    <n v="3.3671232876712329"/>
    <n v="40.405479452054792"/>
    <x v="1"/>
  </r>
  <r>
    <x v="9"/>
    <x v="0"/>
    <x v="0"/>
    <n v="7"/>
    <d v="2023-11-12T00:00:00"/>
    <d v="2023-02-20T00:00:00"/>
    <n v="1.0520547945205478"/>
    <n v="12.624657534246573"/>
    <x v="1"/>
  </r>
  <r>
    <x v="10"/>
    <x v="0"/>
    <x v="0"/>
    <n v="10"/>
    <d v="2023-11-12T00:00:00"/>
    <d v="2003-07-04T00:00:00"/>
    <n v="20.698630136986303"/>
    <n v="248.38356164383563"/>
    <x v="1"/>
  </r>
  <r>
    <x v="11"/>
    <x v="1"/>
    <x v="1"/>
    <n v="10"/>
    <d v="2023-11-12T00:00:00"/>
    <d v="2010-10-06T00:00:00"/>
    <n v="13.435616438356165"/>
    <n v="161.22739726027399"/>
    <x v="1"/>
  </r>
  <r>
    <x v="26"/>
    <x v="0"/>
    <x v="0"/>
    <n v="7"/>
    <d v="2023-11-12T00:00:00"/>
    <d v="2023-03-16T00:00:00"/>
    <n v="0.98630136986301364"/>
    <n v="11.835616438356164"/>
    <x v="0"/>
  </r>
  <r>
    <x v="12"/>
    <x v="3"/>
    <x v="3"/>
    <n v="10"/>
    <d v="2023-11-12T00:00:00"/>
    <d v="2013-01-15T00:00:00"/>
    <n v="11.156164383561643"/>
    <n v="133.87397260273971"/>
    <x v="1"/>
  </r>
  <r>
    <x v="13"/>
    <x v="2"/>
    <x v="4"/>
    <n v="8"/>
    <d v="2023-11-12T00:00:00"/>
    <d v="2007-01-10T00:00:00"/>
    <n v="17.175342465753424"/>
    <n v="206.10410958904109"/>
    <x v="1"/>
  </r>
  <r>
    <x v="28"/>
    <x v="0"/>
    <x v="0"/>
    <n v="8"/>
    <d v="2023-11-12T00:00:00"/>
    <d v="2023-04-13T00:00:00"/>
    <n v="0.90958904109589045"/>
    <n v="10.915068493150685"/>
    <x v="0"/>
  </r>
  <r>
    <x v="14"/>
    <x v="1"/>
    <x v="1"/>
    <n v="8"/>
    <d v="2023-11-12T00:00:00"/>
    <d v="2015-05-21T00:00:00"/>
    <n v="8.8109589041095884"/>
    <n v="105.73150684931505"/>
    <x v="1"/>
  </r>
  <r>
    <x v="15"/>
    <x v="1"/>
    <x v="1"/>
    <n v="10"/>
    <d v="2023-11-12T00:00:00"/>
    <d v="2023-03-04T00:00:00"/>
    <n v="1.0191780821917809"/>
    <n v="12.230136986301371"/>
    <x v="1"/>
  </r>
  <r>
    <x v="16"/>
    <x v="3"/>
    <x v="3"/>
    <n v="9"/>
    <d v="2023-11-12T00:00:00"/>
    <d v="2020-11-17T00:00:00"/>
    <n v="3.3123287671232875"/>
    <n v="39.747945205479454"/>
    <x v="1"/>
  </r>
  <r>
    <x v="17"/>
    <x v="2"/>
    <x v="4"/>
    <n v="10"/>
    <d v="2023-11-12T00:00:00"/>
    <d v="2001-10-01T00:00:00"/>
    <n v="22.454794520547946"/>
    <n v="269.45753424657534"/>
    <x v="1"/>
  </r>
  <r>
    <x v="18"/>
    <x v="0"/>
    <x v="0"/>
    <n v="8"/>
    <d v="2023-11-12T00:00:00"/>
    <d v="2022-10-07T00:00:00"/>
    <n v="1.4246575342465753"/>
    <n v="17.095890410958901"/>
    <x v="1"/>
  </r>
  <r>
    <x v="19"/>
    <x v="1"/>
    <x v="1"/>
    <n v="10"/>
    <d v="2023-11-12T00:00:00"/>
    <d v="2008-02-12T00:00:00"/>
    <n v="16.084931506849315"/>
    <n v="193.01917808219179"/>
    <x v="1"/>
  </r>
  <r>
    <x v="20"/>
    <x v="2"/>
    <x v="2"/>
    <n v="9"/>
    <d v="2023-11-12T00:00:00"/>
    <d v="2019-01-30T00:00:00"/>
    <n v="5.1123287671232873"/>
    <n v="61.347945205479448"/>
    <x v="1"/>
  </r>
  <r>
    <x v="21"/>
    <x v="3"/>
    <x v="3"/>
    <n v="8"/>
    <d v="2023-11-12T00:00:00"/>
    <d v="2023-02-08T00:00:00"/>
    <n v="1.0849315068493151"/>
    <n v="13.019178082191781"/>
    <x v="1"/>
  </r>
  <r>
    <x v="22"/>
    <x v="1"/>
    <x v="1"/>
    <n v="10"/>
    <d v="2023-11-12T00:00:00"/>
    <d v="2005-08-17T00:00:00"/>
    <n v="18.575342465753426"/>
    <n v="222.90410958904113"/>
    <x v="1"/>
  </r>
  <r>
    <x v="27"/>
    <x v="0"/>
    <x v="0"/>
    <n v="9"/>
    <d v="2023-11-12T00:00:00"/>
    <d v="2023-04-23T00:00:00"/>
    <n v="0.88219178082191785"/>
    <n v="10.586301369863014"/>
    <x v="0"/>
  </r>
  <r>
    <x v="23"/>
    <x v="1"/>
    <x v="1"/>
    <n v="8"/>
    <d v="2023-11-12T00:00:00"/>
    <d v="2021-08-12T00:00:00"/>
    <n v="2.5780821917808221"/>
    <n v="30.936986301369863"/>
    <x v="1"/>
  </r>
  <r>
    <x v="24"/>
    <x v="2"/>
    <x v="2"/>
    <n v="8"/>
    <d v="2023-11-12T00:00:00"/>
    <d v="2023-02-04T00:00:00"/>
    <n v="1.095890410958904"/>
    <n v="13.150684931506849"/>
    <x v="1"/>
  </r>
  <r>
    <x v="25"/>
    <x v="3"/>
    <x v="3"/>
    <n v="9"/>
    <d v="2023-11-12T00:00:00"/>
    <d v="2012-07-04T00:00:00"/>
    <n v="11.69041095890411"/>
    <n v="140.28493150684932"/>
    <x v="1"/>
  </r>
  <r>
    <x v="0"/>
    <x v="0"/>
    <x v="0"/>
    <n v="9"/>
    <d v="2023-11-13T00:00:00"/>
    <d v="2023-04-16T00:00:00"/>
    <n v="0.90136986301369859"/>
    <n v="10.816438356164383"/>
    <x v="0"/>
  </r>
  <r>
    <x v="29"/>
    <x v="0"/>
    <x v="0"/>
    <n v="8"/>
    <d v="2023-11-13T00:00:00"/>
    <d v="2023-03-05T00:00:00"/>
    <n v="1.0164383561643835"/>
    <n v="12.197260273972603"/>
    <x v="1"/>
  </r>
  <r>
    <x v="1"/>
    <x v="1"/>
    <x v="1"/>
    <n v="10"/>
    <d v="2023-11-13T00:00:00"/>
    <d v="2023-02-22T00:00:00"/>
    <n v="1.0465753424657533"/>
    <n v="12.55890410958904"/>
    <x v="1"/>
  </r>
  <r>
    <x v="2"/>
    <x v="2"/>
    <x v="2"/>
    <n v="8"/>
    <d v="2023-11-13T00:00:00"/>
    <d v="2021-08-11T00:00:00"/>
    <n v="2.580821917808219"/>
    <n v="30.969863013698628"/>
    <x v="1"/>
  </r>
  <r>
    <x v="3"/>
    <x v="3"/>
    <x v="3"/>
    <n v="9"/>
    <d v="2023-11-13T00:00:00"/>
    <d v="2014-11-21T00:00:00"/>
    <n v="9.3068493150684937"/>
    <n v="111.68219178082192"/>
    <x v="1"/>
  </r>
  <r>
    <x v="4"/>
    <x v="2"/>
    <x v="4"/>
    <n v="9"/>
    <d v="2023-11-13T00:00:00"/>
    <d v="2008-10-11T00:00:00"/>
    <n v="15.421917808219177"/>
    <n v="185.06301369863013"/>
    <x v="1"/>
  </r>
  <r>
    <x v="5"/>
    <x v="0"/>
    <x v="0"/>
    <n v="9"/>
    <d v="2023-11-13T00:00:00"/>
    <d v="2023-01-30T00:00:00"/>
    <n v="1.1095890410958904"/>
    <n v="13.315068493150685"/>
    <x v="1"/>
  </r>
  <r>
    <x v="6"/>
    <x v="1"/>
    <x v="1"/>
    <n v="8"/>
    <d v="2023-11-13T00:00:00"/>
    <d v="2015-06-06T00:00:00"/>
    <n v="8.7671232876712324"/>
    <n v="105.20547945205479"/>
    <x v="1"/>
  </r>
  <r>
    <x v="7"/>
    <x v="2"/>
    <x v="2"/>
    <n v="10"/>
    <d v="2023-11-13T00:00:00"/>
    <d v="2003-06-12T00:00:00"/>
    <n v="20.758904109589039"/>
    <n v="249.10684931506847"/>
    <x v="1"/>
  </r>
  <r>
    <x v="8"/>
    <x v="3"/>
    <x v="3"/>
    <n v="9"/>
    <d v="2023-11-13T00:00:00"/>
    <d v="2020-10-28T00:00:00"/>
    <n v="3.3671232876712329"/>
    <n v="40.405479452054792"/>
    <x v="1"/>
  </r>
  <r>
    <x v="9"/>
    <x v="0"/>
    <x v="0"/>
    <n v="9"/>
    <d v="2023-11-13T00:00:00"/>
    <d v="2023-02-20T00:00:00"/>
    <n v="1.0520547945205478"/>
    <n v="12.624657534246573"/>
    <x v="1"/>
  </r>
  <r>
    <x v="10"/>
    <x v="0"/>
    <x v="0"/>
    <n v="8"/>
    <d v="2023-11-13T00:00:00"/>
    <d v="2003-07-04T00:00:00"/>
    <n v="20.698630136986303"/>
    <n v="248.38356164383563"/>
    <x v="1"/>
  </r>
  <r>
    <x v="11"/>
    <x v="1"/>
    <x v="1"/>
    <n v="9"/>
    <d v="2023-11-13T00:00:00"/>
    <d v="2010-10-06T00:00:00"/>
    <n v="13.435616438356165"/>
    <n v="161.22739726027399"/>
    <x v="1"/>
  </r>
  <r>
    <x v="26"/>
    <x v="0"/>
    <x v="0"/>
    <n v="8"/>
    <d v="2023-11-13T00:00:00"/>
    <d v="2023-03-16T00:00:00"/>
    <n v="0.98630136986301364"/>
    <n v="11.835616438356164"/>
    <x v="0"/>
  </r>
  <r>
    <x v="12"/>
    <x v="3"/>
    <x v="3"/>
    <n v="10"/>
    <d v="2023-11-13T00:00:00"/>
    <d v="2013-01-15T00:00:00"/>
    <n v="11.156164383561643"/>
    <n v="133.87397260273971"/>
    <x v="1"/>
  </r>
  <r>
    <x v="13"/>
    <x v="2"/>
    <x v="4"/>
    <n v="9"/>
    <d v="2023-11-13T00:00:00"/>
    <d v="2007-01-10T00:00:00"/>
    <n v="17.175342465753424"/>
    <n v="206.10410958904109"/>
    <x v="1"/>
  </r>
  <r>
    <x v="28"/>
    <x v="0"/>
    <x v="0"/>
    <n v="7"/>
    <d v="2023-11-13T00:00:00"/>
    <d v="2023-04-13T00:00:00"/>
    <n v="0.90958904109589045"/>
    <n v="10.915068493150685"/>
    <x v="0"/>
  </r>
  <r>
    <x v="14"/>
    <x v="1"/>
    <x v="1"/>
    <n v="9"/>
    <d v="2023-11-13T00:00:00"/>
    <d v="2015-05-21T00:00:00"/>
    <n v="8.8109589041095884"/>
    <n v="105.73150684931505"/>
    <x v="1"/>
  </r>
  <r>
    <x v="15"/>
    <x v="1"/>
    <x v="1"/>
    <n v="9"/>
    <d v="2023-11-13T00:00:00"/>
    <d v="2023-03-04T00:00:00"/>
    <n v="1.0191780821917809"/>
    <n v="12.230136986301371"/>
    <x v="1"/>
  </r>
  <r>
    <x v="16"/>
    <x v="3"/>
    <x v="3"/>
    <n v="10"/>
    <d v="2023-11-13T00:00:00"/>
    <d v="2020-11-17T00:00:00"/>
    <n v="3.3123287671232875"/>
    <n v="39.747945205479454"/>
    <x v="1"/>
  </r>
  <r>
    <x v="17"/>
    <x v="2"/>
    <x v="4"/>
    <n v="9"/>
    <d v="2023-11-13T00:00:00"/>
    <d v="2001-10-01T00:00:00"/>
    <n v="22.454794520547946"/>
    <n v="269.45753424657534"/>
    <x v="1"/>
  </r>
  <r>
    <x v="18"/>
    <x v="0"/>
    <x v="0"/>
    <n v="8"/>
    <d v="2023-11-13T00:00:00"/>
    <d v="2022-10-07T00:00:00"/>
    <n v="1.4246575342465753"/>
    <n v="17.095890410958901"/>
    <x v="1"/>
  </r>
  <r>
    <x v="19"/>
    <x v="1"/>
    <x v="1"/>
    <n v="8"/>
    <d v="2023-11-13T00:00:00"/>
    <d v="2008-02-12T00:00:00"/>
    <n v="16.084931506849315"/>
    <n v="193.01917808219179"/>
    <x v="1"/>
  </r>
  <r>
    <x v="20"/>
    <x v="2"/>
    <x v="2"/>
    <n v="10"/>
    <d v="2023-11-13T00:00:00"/>
    <d v="2019-01-30T00:00:00"/>
    <n v="5.1123287671232873"/>
    <n v="61.347945205479448"/>
    <x v="1"/>
  </r>
  <r>
    <x v="21"/>
    <x v="3"/>
    <x v="3"/>
    <n v="9"/>
    <d v="2023-11-13T00:00:00"/>
    <d v="2023-02-08T00:00:00"/>
    <n v="1.0849315068493151"/>
    <n v="13.019178082191781"/>
    <x v="1"/>
  </r>
  <r>
    <x v="22"/>
    <x v="1"/>
    <x v="1"/>
    <n v="10"/>
    <d v="2023-11-13T00:00:00"/>
    <d v="2005-08-17T00:00:00"/>
    <n v="18.575342465753426"/>
    <n v="222.90410958904113"/>
    <x v="1"/>
  </r>
  <r>
    <x v="27"/>
    <x v="0"/>
    <x v="0"/>
    <n v="8"/>
    <d v="2023-11-13T00:00:00"/>
    <d v="2023-04-23T00:00:00"/>
    <n v="0.88219178082191785"/>
    <n v="10.586301369863014"/>
    <x v="0"/>
  </r>
  <r>
    <x v="23"/>
    <x v="1"/>
    <x v="1"/>
    <n v="9"/>
    <d v="2023-11-13T00:00:00"/>
    <d v="2021-08-12T00:00:00"/>
    <n v="2.5780821917808221"/>
    <n v="30.936986301369863"/>
    <x v="1"/>
  </r>
  <r>
    <x v="24"/>
    <x v="2"/>
    <x v="2"/>
    <n v="10"/>
    <d v="2023-11-13T00:00:00"/>
    <d v="2023-02-04T00:00:00"/>
    <n v="1.095890410958904"/>
    <n v="13.150684931506849"/>
    <x v="1"/>
  </r>
  <r>
    <x v="25"/>
    <x v="3"/>
    <x v="3"/>
    <n v="10"/>
    <d v="2023-11-13T00:00:00"/>
    <d v="2012-07-04T00:00:00"/>
    <n v="11.69041095890411"/>
    <n v="140.28493150684932"/>
    <x v="1"/>
  </r>
  <r>
    <x v="0"/>
    <x v="0"/>
    <x v="0"/>
    <n v="8"/>
    <d v="2023-11-14T00:00:00"/>
    <d v="2023-04-16T00:00:00"/>
    <n v="0.90136986301369859"/>
    <n v="10.816438356164383"/>
    <x v="0"/>
  </r>
  <r>
    <x v="29"/>
    <x v="0"/>
    <x v="0"/>
    <n v="8"/>
    <d v="2023-11-14T00:00:00"/>
    <d v="2023-03-05T00:00:00"/>
    <n v="1.0164383561643835"/>
    <n v="12.197260273972603"/>
    <x v="1"/>
  </r>
  <r>
    <x v="1"/>
    <x v="1"/>
    <x v="1"/>
    <n v="8"/>
    <d v="2023-11-14T00:00:00"/>
    <d v="2023-02-22T00:00:00"/>
    <n v="1.0465753424657533"/>
    <n v="12.55890410958904"/>
    <x v="1"/>
  </r>
  <r>
    <x v="2"/>
    <x v="2"/>
    <x v="2"/>
    <n v="8"/>
    <d v="2023-11-14T00:00:00"/>
    <d v="2021-08-11T00:00:00"/>
    <n v="2.580821917808219"/>
    <n v="30.969863013698628"/>
    <x v="1"/>
  </r>
  <r>
    <x v="3"/>
    <x v="3"/>
    <x v="3"/>
    <n v="10"/>
    <d v="2023-11-14T00:00:00"/>
    <d v="2014-11-21T00:00:00"/>
    <n v="9.3068493150684937"/>
    <n v="111.68219178082192"/>
    <x v="1"/>
  </r>
  <r>
    <x v="4"/>
    <x v="2"/>
    <x v="4"/>
    <n v="9"/>
    <d v="2023-11-14T00:00:00"/>
    <d v="2008-10-11T00:00:00"/>
    <n v="15.421917808219177"/>
    <n v="185.06301369863013"/>
    <x v="1"/>
  </r>
  <r>
    <x v="5"/>
    <x v="0"/>
    <x v="0"/>
    <n v="10"/>
    <d v="2023-11-14T00:00:00"/>
    <d v="2023-01-30T00:00:00"/>
    <n v="1.1095890410958904"/>
    <n v="13.315068493150685"/>
    <x v="1"/>
  </r>
  <r>
    <x v="6"/>
    <x v="1"/>
    <x v="1"/>
    <n v="8"/>
    <d v="2023-11-14T00:00:00"/>
    <d v="2015-06-06T00:00:00"/>
    <n v="8.7671232876712324"/>
    <n v="105.20547945205479"/>
    <x v="1"/>
  </r>
  <r>
    <x v="7"/>
    <x v="2"/>
    <x v="2"/>
    <n v="8"/>
    <d v="2023-11-14T00:00:00"/>
    <d v="2003-06-12T00:00:00"/>
    <n v="20.758904109589039"/>
    <n v="249.10684931506847"/>
    <x v="1"/>
  </r>
  <r>
    <x v="8"/>
    <x v="3"/>
    <x v="3"/>
    <n v="9"/>
    <d v="2023-11-14T00:00:00"/>
    <d v="2020-10-28T00:00:00"/>
    <n v="3.3671232876712329"/>
    <n v="40.405479452054792"/>
    <x v="1"/>
  </r>
  <r>
    <x v="9"/>
    <x v="0"/>
    <x v="0"/>
    <n v="8"/>
    <d v="2023-11-14T00:00:00"/>
    <d v="2023-02-20T00:00:00"/>
    <n v="1.0520547945205478"/>
    <n v="12.624657534246573"/>
    <x v="1"/>
  </r>
  <r>
    <x v="10"/>
    <x v="0"/>
    <x v="0"/>
    <n v="10"/>
    <d v="2023-11-14T00:00:00"/>
    <d v="2003-07-04T00:00:00"/>
    <n v="20.698630136986303"/>
    <n v="248.38356164383563"/>
    <x v="1"/>
  </r>
  <r>
    <x v="11"/>
    <x v="1"/>
    <x v="1"/>
    <n v="9"/>
    <d v="2023-11-14T00:00:00"/>
    <d v="2010-10-06T00:00:00"/>
    <n v="13.435616438356165"/>
    <n v="161.22739726027399"/>
    <x v="1"/>
  </r>
  <r>
    <x v="26"/>
    <x v="0"/>
    <x v="0"/>
    <n v="10"/>
    <d v="2023-11-14T00:00:00"/>
    <d v="2023-03-16T00:00:00"/>
    <n v="0.98630136986301364"/>
    <n v="11.835616438356164"/>
    <x v="0"/>
  </r>
  <r>
    <x v="12"/>
    <x v="3"/>
    <x v="3"/>
    <n v="8"/>
    <d v="2023-11-14T00:00:00"/>
    <d v="2013-01-15T00:00:00"/>
    <n v="11.156164383561643"/>
    <n v="133.87397260273971"/>
    <x v="1"/>
  </r>
  <r>
    <x v="13"/>
    <x v="2"/>
    <x v="4"/>
    <n v="8"/>
    <d v="2023-11-14T00:00:00"/>
    <d v="2007-01-10T00:00:00"/>
    <n v="17.175342465753424"/>
    <n v="206.10410958904109"/>
    <x v="1"/>
  </r>
  <r>
    <x v="28"/>
    <x v="0"/>
    <x v="0"/>
    <n v="9"/>
    <d v="2023-11-14T00:00:00"/>
    <d v="2023-04-13T00:00:00"/>
    <n v="0.90958904109589045"/>
    <n v="10.915068493150685"/>
    <x v="0"/>
  </r>
  <r>
    <x v="14"/>
    <x v="1"/>
    <x v="1"/>
    <n v="8"/>
    <d v="2023-11-14T00:00:00"/>
    <d v="2015-05-21T00:00:00"/>
    <n v="8.8109589041095884"/>
    <n v="105.73150684931505"/>
    <x v="1"/>
  </r>
  <r>
    <x v="15"/>
    <x v="1"/>
    <x v="1"/>
    <n v="10"/>
    <d v="2023-11-14T00:00:00"/>
    <d v="2023-03-04T00:00:00"/>
    <n v="1.0191780821917809"/>
    <n v="12.230136986301371"/>
    <x v="1"/>
  </r>
  <r>
    <x v="16"/>
    <x v="3"/>
    <x v="3"/>
    <n v="9"/>
    <d v="2023-11-14T00:00:00"/>
    <d v="2020-11-17T00:00:00"/>
    <n v="3.3123287671232875"/>
    <n v="39.747945205479454"/>
    <x v="1"/>
  </r>
  <r>
    <x v="17"/>
    <x v="2"/>
    <x v="4"/>
    <n v="9"/>
    <d v="2023-11-14T00:00:00"/>
    <d v="2001-10-01T00:00:00"/>
    <n v="22.454794520547946"/>
    <n v="269.45753424657534"/>
    <x v="1"/>
  </r>
  <r>
    <x v="18"/>
    <x v="0"/>
    <x v="0"/>
    <n v="10"/>
    <d v="2023-11-14T00:00:00"/>
    <d v="2022-10-07T00:00:00"/>
    <n v="1.4246575342465753"/>
    <n v="17.095890410958901"/>
    <x v="1"/>
  </r>
  <r>
    <x v="19"/>
    <x v="1"/>
    <x v="1"/>
    <n v="9"/>
    <d v="2023-11-14T00:00:00"/>
    <d v="2008-02-12T00:00:00"/>
    <n v="16.084931506849315"/>
    <n v="193.01917808219179"/>
    <x v="1"/>
  </r>
  <r>
    <x v="20"/>
    <x v="2"/>
    <x v="2"/>
    <n v="8"/>
    <d v="2023-11-14T00:00:00"/>
    <d v="2019-01-30T00:00:00"/>
    <n v="5.1123287671232873"/>
    <n v="61.347945205479448"/>
    <x v="1"/>
  </r>
  <r>
    <x v="21"/>
    <x v="3"/>
    <x v="3"/>
    <n v="10"/>
    <d v="2023-11-14T00:00:00"/>
    <d v="2023-02-08T00:00:00"/>
    <n v="1.0849315068493151"/>
    <n v="13.019178082191781"/>
    <x v="1"/>
  </r>
  <r>
    <x v="22"/>
    <x v="1"/>
    <x v="1"/>
    <n v="8"/>
    <d v="2023-11-14T00:00:00"/>
    <d v="2005-08-17T00:00:00"/>
    <n v="18.575342465753426"/>
    <n v="222.90410958904113"/>
    <x v="1"/>
  </r>
  <r>
    <x v="27"/>
    <x v="0"/>
    <x v="0"/>
    <n v="8"/>
    <d v="2023-11-14T00:00:00"/>
    <d v="2023-04-23T00:00:00"/>
    <n v="0.88219178082191785"/>
    <n v="10.586301369863014"/>
    <x v="0"/>
  </r>
  <r>
    <x v="23"/>
    <x v="1"/>
    <x v="1"/>
    <n v="8"/>
    <d v="2023-11-14T00:00:00"/>
    <d v="2021-08-12T00:00:00"/>
    <n v="2.5780821917808221"/>
    <n v="30.936986301369863"/>
    <x v="1"/>
  </r>
  <r>
    <x v="24"/>
    <x v="2"/>
    <x v="2"/>
    <n v="9"/>
    <d v="2023-11-14T00:00:00"/>
    <d v="2023-02-04T00:00:00"/>
    <n v="1.095890410958904"/>
    <n v="13.150684931506849"/>
    <x v="1"/>
  </r>
  <r>
    <x v="25"/>
    <x v="3"/>
    <x v="3"/>
    <n v="9"/>
    <d v="2023-11-14T00:00:00"/>
    <d v="2012-07-04T00:00:00"/>
    <n v="11.69041095890411"/>
    <n v="140.28493150684932"/>
    <x v="1"/>
  </r>
  <r>
    <x v="0"/>
    <x v="0"/>
    <x v="0"/>
    <n v="10"/>
    <d v="2023-11-15T00:00:00"/>
    <d v="2023-04-16T00:00:00"/>
    <n v="0.90136986301369859"/>
    <n v="10.816438356164383"/>
    <x v="0"/>
  </r>
  <r>
    <x v="29"/>
    <x v="0"/>
    <x v="0"/>
    <n v="8"/>
    <d v="2023-11-15T00:00:00"/>
    <d v="2023-03-05T00:00:00"/>
    <n v="1.0164383561643835"/>
    <n v="12.197260273972603"/>
    <x v="1"/>
  </r>
  <r>
    <x v="1"/>
    <x v="1"/>
    <x v="1"/>
    <n v="10"/>
    <d v="2023-11-15T00:00:00"/>
    <d v="2023-02-22T00:00:00"/>
    <n v="1.0465753424657533"/>
    <n v="12.55890410958904"/>
    <x v="1"/>
  </r>
  <r>
    <x v="2"/>
    <x v="2"/>
    <x v="2"/>
    <n v="8"/>
    <d v="2023-11-15T00:00:00"/>
    <d v="2021-08-11T00:00:00"/>
    <n v="2.580821917808219"/>
    <n v="30.969863013698628"/>
    <x v="1"/>
  </r>
  <r>
    <x v="3"/>
    <x v="3"/>
    <x v="3"/>
    <n v="9"/>
    <d v="2023-11-15T00:00:00"/>
    <d v="2014-11-21T00:00:00"/>
    <n v="9.3068493150684937"/>
    <n v="111.68219178082192"/>
    <x v="1"/>
  </r>
  <r>
    <x v="4"/>
    <x v="2"/>
    <x v="4"/>
    <n v="8"/>
    <d v="2023-11-15T00:00:00"/>
    <d v="2008-10-11T00:00:00"/>
    <n v="15.421917808219177"/>
    <n v="185.06301369863013"/>
    <x v="1"/>
  </r>
  <r>
    <x v="5"/>
    <x v="0"/>
    <x v="0"/>
    <n v="8"/>
    <d v="2023-11-15T00:00:00"/>
    <d v="2023-01-30T00:00:00"/>
    <n v="1.1095890410958904"/>
    <n v="13.315068493150685"/>
    <x v="1"/>
  </r>
  <r>
    <x v="6"/>
    <x v="1"/>
    <x v="1"/>
    <n v="8"/>
    <d v="2023-11-15T00:00:00"/>
    <d v="2015-06-06T00:00:00"/>
    <n v="8.7671232876712324"/>
    <n v="105.20547945205479"/>
    <x v="1"/>
  </r>
  <r>
    <x v="7"/>
    <x v="2"/>
    <x v="2"/>
    <n v="10"/>
    <d v="2023-11-15T00:00:00"/>
    <d v="2003-06-12T00:00:00"/>
    <n v="20.758904109589039"/>
    <n v="249.10684931506847"/>
    <x v="1"/>
  </r>
  <r>
    <x v="8"/>
    <x v="3"/>
    <x v="3"/>
    <n v="9"/>
    <d v="2023-11-15T00:00:00"/>
    <d v="2020-10-28T00:00:00"/>
    <n v="3.3671232876712329"/>
    <n v="40.405479452054792"/>
    <x v="1"/>
  </r>
  <r>
    <x v="9"/>
    <x v="0"/>
    <x v="0"/>
    <n v="8"/>
    <d v="2023-11-15T00:00:00"/>
    <d v="2023-02-20T00:00:00"/>
    <n v="1.0520547945205478"/>
    <n v="12.624657534246573"/>
    <x v="1"/>
  </r>
  <r>
    <x v="10"/>
    <x v="0"/>
    <x v="0"/>
    <n v="9"/>
    <d v="2023-11-15T00:00:00"/>
    <d v="2003-07-04T00:00:00"/>
    <n v="20.698630136986303"/>
    <n v="248.38356164383563"/>
    <x v="1"/>
  </r>
  <r>
    <x v="11"/>
    <x v="1"/>
    <x v="1"/>
    <n v="9"/>
    <d v="2023-11-15T00:00:00"/>
    <d v="2010-10-06T00:00:00"/>
    <n v="13.435616438356165"/>
    <n v="161.22739726027399"/>
    <x v="1"/>
  </r>
  <r>
    <x v="26"/>
    <x v="0"/>
    <x v="0"/>
    <n v="7"/>
    <d v="2023-11-15T00:00:00"/>
    <d v="2023-03-16T00:00:00"/>
    <n v="0.98630136986301364"/>
    <n v="11.835616438356164"/>
    <x v="0"/>
  </r>
  <r>
    <x v="12"/>
    <x v="3"/>
    <x v="3"/>
    <n v="8"/>
    <d v="2023-11-15T00:00:00"/>
    <d v="2013-01-15T00:00:00"/>
    <n v="11.156164383561643"/>
    <n v="133.87397260273971"/>
    <x v="1"/>
  </r>
  <r>
    <x v="13"/>
    <x v="2"/>
    <x v="4"/>
    <n v="9"/>
    <d v="2023-11-15T00:00:00"/>
    <d v="2007-01-10T00:00:00"/>
    <n v="17.175342465753424"/>
    <n v="206.10410958904109"/>
    <x v="1"/>
  </r>
  <r>
    <x v="28"/>
    <x v="0"/>
    <x v="0"/>
    <n v="9"/>
    <d v="2023-11-15T00:00:00"/>
    <d v="2023-04-13T00:00:00"/>
    <n v="0.90958904109589045"/>
    <n v="10.915068493150685"/>
    <x v="0"/>
  </r>
  <r>
    <x v="14"/>
    <x v="1"/>
    <x v="1"/>
    <n v="8"/>
    <d v="2023-11-15T00:00:00"/>
    <d v="2015-05-21T00:00:00"/>
    <n v="8.8109589041095884"/>
    <n v="105.73150684931505"/>
    <x v="1"/>
  </r>
  <r>
    <x v="15"/>
    <x v="1"/>
    <x v="1"/>
    <n v="10"/>
    <d v="2023-11-15T00:00:00"/>
    <d v="2023-03-04T00:00:00"/>
    <n v="1.0191780821917809"/>
    <n v="12.230136986301371"/>
    <x v="1"/>
  </r>
  <r>
    <x v="16"/>
    <x v="3"/>
    <x v="3"/>
    <n v="9"/>
    <d v="2023-11-15T00:00:00"/>
    <d v="2020-11-17T00:00:00"/>
    <n v="3.3123287671232875"/>
    <n v="39.747945205479454"/>
    <x v="1"/>
  </r>
  <r>
    <x v="17"/>
    <x v="2"/>
    <x v="4"/>
    <n v="10"/>
    <d v="2023-11-15T00:00:00"/>
    <d v="2001-10-01T00:00:00"/>
    <n v="22.454794520547946"/>
    <n v="269.45753424657534"/>
    <x v="1"/>
  </r>
  <r>
    <x v="18"/>
    <x v="0"/>
    <x v="0"/>
    <n v="9"/>
    <d v="2023-11-15T00:00:00"/>
    <d v="2022-10-07T00:00:00"/>
    <n v="1.4246575342465753"/>
    <n v="17.095890410958901"/>
    <x v="1"/>
  </r>
  <r>
    <x v="19"/>
    <x v="1"/>
    <x v="1"/>
    <n v="8"/>
    <d v="2023-11-15T00:00:00"/>
    <d v="2008-02-12T00:00:00"/>
    <n v="16.084931506849315"/>
    <n v="193.01917808219179"/>
    <x v="1"/>
  </r>
  <r>
    <x v="20"/>
    <x v="2"/>
    <x v="2"/>
    <n v="9"/>
    <d v="2023-11-15T00:00:00"/>
    <d v="2019-01-30T00:00:00"/>
    <n v="5.1123287671232873"/>
    <n v="61.347945205479448"/>
    <x v="1"/>
  </r>
  <r>
    <x v="21"/>
    <x v="3"/>
    <x v="3"/>
    <n v="8"/>
    <d v="2023-11-15T00:00:00"/>
    <d v="2023-02-08T00:00:00"/>
    <n v="1.0849315068493151"/>
    <n v="13.019178082191781"/>
    <x v="1"/>
  </r>
  <r>
    <x v="22"/>
    <x v="1"/>
    <x v="1"/>
    <n v="10"/>
    <d v="2023-11-15T00:00:00"/>
    <d v="2005-08-17T00:00:00"/>
    <n v="18.575342465753426"/>
    <n v="222.90410958904113"/>
    <x v="1"/>
  </r>
  <r>
    <x v="27"/>
    <x v="0"/>
    <x v="0"/>
    <n v="8"/>
    <d v="2023-11-15T00:00:00"/>
    <d v="2023-04-23T00:00:00"/>
    <n v="0.88219178082191785"/>
    <n v="10.586301369863014"/>
    <x v="0"/>
  </r>
  <r>
    <x v="23"/>
    <x v="1"/>
    <x v="1"/>
    <n v="10"/>
    <d v="2023-11-15T00:00:00"/>
    <d v="2021-08-12T00:00:00"/>
    <n v="2.5780821917808221"/>
    <n v="30.936986301369863"/>
    <x v="1"/>
  </r>
  <r>
    <x v="24"/>
    <x v="2"/>
    <x v="2"/>
    <n v="8"/>
    <d v="2023-11-15T00:00:00"/>
    <d v="2023-02-04T00:00:00"/>
    <n v="1.095890410958904"/>
    <n v="13.150684931506849"/>
    <x v="1"/>
  </r>
  <r>
    <x v="25"/>
    <x v="3"/>
    <x v="3"/>
    <n v="8"/>
    <d v="2023-11-15T00:00:00"/>
    <d v="2012-07-04T00:00:00"/>
    <n v="11.69041095890411"/>
    <n v="140.28493150684932"/>
    <x v="1"/>
  </r>
  <r>
    <x v="0"/>
    <x v="0"/>
    <x v="0"/>
    <n v="9"/>
    <d v="2023-11-16T00:00:00"/>
    <d v="2023-04-16T00:00:00"/>
    <n v="0.90136986301369859"/>
    <n v="10.816438356164383"/>
    <x v="0"/>
  </r>
  <r>
    <x v="29"/>
    <x v="0"/>
    <x v="0"/>
    <n v="8"/>
    <d v="2023-11-16T00:00:00"/>
    <d v="2023-03-05T00:00:00"/>
    <n v="1.0164383561643835"/>
    <n v="12.197260273972603"/>
    <x v="1"/>
  </r>
  <r>
    <x v="1"/>
    <x v="1"/>
    <x v="1"/>
    <n v="9"/>
    <d v="2023-11-16T00:00:00"/>
    <d v="2023-02-22T00:00:00"/>
    <n v="1.0465753424657533"/>
    <n v="12.55890410958904"/>
    <x v="1"/>
  </r>
  <r>
    <x v="2"/>
    <x v="2"/>
    <x v="2"/>
    <n v="8"/>
    <d v="2023-11-16T00:00:00"/>
    <d v="2021-08-11T00:00:00"/>
    <n v="2.580821917808219"/>
    <n v="30.969863013698628"/>
    <x v="1"/>
  </r>
  <r>
    <x v="3"/>
    <x v="3"/>
    <x v="3"/>
    <n v="8"/>
    <d v="2023-11-16T00:00:00"/>
    <d v="2014-11-21T00:00:00"/>
    <n v="9.3068493150684937"/>
    <n v="111.68219178082192"/>
    <x v="1"/>
  </r>
  <r>
    <x v="4"/>
    <x v="2"/>
    <x v="4"/>
    <n v="9"/>
    <d v="2023-11-16T00:00:00"/>
    <d v="2008-10-11T00:00:00"/>
    <n v="15.421917808219177"/>
    <n v="185.06301369863013"/>
    <x v="1"/>
  </r>
  <r>
    <x v="5"/>
    <x v="0"/>
    <x v="0"/>
    <n v="9"/>
    <d v="2023-11-16T00:00:00"/>
    <d v="2023-01-30T00:00:00"/>
    <n v="1.1095890410958904"/>
    <n v="13.315068493150685"/>
    <x v="1"/>
  </r>
  <r>
    <x v="6"/>
    <x v="1"/>
    <x v="1"/>
    <n v="10"/>
    <d v="2023-11-16T00:00:00"/>
    <d v="2015-06-06T00:00:00"/>
    <n v="8.7671232876712324"/>
    <n v="105.20547945205479"/>
    <x v="1"/>
  </r>
  <r>
    <x v="7"/>
    <x v="2"/>
    <x v="2"/>
    <n v="10"/>
    <d v="2023-11-16T00:00:00"/>
    <d v="2003-06-12T00:00:00"/>
    <n v="20.758904109589039"/>
    <n v="249.10684931506847"/>
    <x v="1"/>
  </r>
  <r>
    <x v="8"/>
    <x v="3"/>
    <x v="3"/>
    <n v="9"/>
    <d v="2023-11-16T00:00:00"/>
    <d v="2020-10-28T00:00:00"/>
    <n v="3.3671232876712329"/>
    <n v="40.405479452054792"/>
    <x v="1"/>
  </r>
  <r>
    <x v="9"/>
    <x v="0"/>
    <x v="0"/>
    <n v="8"/>
    <d v="2023-11-16T00:00:00"/>
    <d v="2023-02-20T00:00:00"/>
    <n v="1.0520547945205478"/>
    <n v="12.624657534246573"/>
    <x v="1"/>
  </r>
  <r>
    <x v="10"/>
    <x v="0"/>
    <x v="0"/>
    <n v="8"/>
    <d v="2023-11-16T00:00:00"/>
    <d v="2003-07-04T00:00:00"/>
    <n v="20.698630136986303"/>
    <n v="248.38356164383563"/>
    <x v="1"/>
  </r>
  <r>
    <x v="11"/>
    <x v="1"/>
    <x v="1"/>
    <n v="8"/>
    <d v="2023-11-16T00:00:00"/>
    <d v="2010-10-06T00:00:00"/>
    <n v="13.435616438356165"/>
    <n v="161.22739726027399"/>
    <x v="1"/>
  </r>
  <r>
    <x v="26"/>
    <x v="0"/>
    <x v="0"/>
    <n v="9"/>
    <d v="2023-11-16T00:00:00"/>
    <d v="2023-03-16T00:00:00"/>
    <n v="0.98630136986301364"/>
    <n v="11.835616438356164"/>
    <x v="0"/>
  </r>
  <r>
    <x v="12"/>
    <x v="3"/>
    <x v="3"/>
    <n v="10"/>
    <d v="2023-11-16T00:00:00"/>
    <d v="2013-01-15T00:00:00"/>
    <n v="11.156164383561643"/>
    <n v="133.87397260273971"/>
    <x v="1"/>
  </r>
  <r>
    <x v="13"/>
    <x v="2"/>
    <x v="4"/>
    <n v="9"/>
    <d v="2023-11-16T00:00:00"/>
    <d v="2007-01-10T00:00:00"/>
    <n v="17.175342465753424"/>
    <n v="206.10410958904109"/>
    <x v="1"/>
  </r>
  <r>
    <x v="28"/>
    <x v="0"/>
    <x v="0"/>
    <n v="7"/>
    <d v="2023-11-16T00:00:00"/>
    <d v="2023-04-13T00:00:00"/>
    <n v="0.90958904109589045"/>
    <n v="10.915068493150685"/>
    <x v="0"/>
  </r>
  <r>
    <x v="14"/>
    <x v="1"/>
    <x v="1"/>
    <n v="10"/>
    <d v="2023-11-16T00:00:00"/>
    <d v="2015-05-21T00:00:00"/>
    <n v="8.8109589041095884"/>
    <n v="105.73150684931505"/>
    <x v="1"/>
  </r>
  <r>
    <x v="15"/>
    <x v="1"/>
    <x v="1"/>
    <n v="9"/>
    <d v="2023-11-16T00:00:00"/>
    <d v="2023-03-04T00:00:00"/>
    <n v="1.0191780821917809"/>
    <n v="12.230136986301371"/>
    <x v="1"/>
  </r>
  <r>
    <x v="16"/>
    <x v="3"/>
    <x v="3"/>
    <n v="9"/>
    <d v="2023-11-16T00:00:00"/>
    <d v="2020-11-17T00:00:00"/>
    <n v="3.3123287671232875"/>
    <n v="39.747945205479454"/>
    <x v="1"/>
  </r>
  <r>
    <x v="17"/>
    <x v="2"/>
    <x v="4"/>
    <n v="8"/>
    <d v="2023-11-16T00:00:00"/>
    <d v="2001-10-01T00:00:00"/>
    <n v="22.454794520547946"/>
    <n v="269.45753424657534"/>
    <x v="1"/>
  </r>
  <r>
    <x v="18"/>
    <x v="0"/>
    <x v="0"/>
    <n v="10"/>
    <d v="2023-11-16T00:00:00"/>
    <d v="2022-10-07T00:00:00"/>
    <n v="1.4246575342465753"/>
    <n v="17.095890410958901"/>
    <x v="1"/>
  </r>
  <r>
    <x v="19"/>
    <x v="1"/>
    <x v="1"/>
    <n v="9"/>
    <d v="2023-11-16T00:00:00"/>
    <d v="2008-02-12T00:00:00"/>
    <n v="16.084931506849315"/>
    <n v="193.01917808219179"/>
    <x v="1"/>
  </r>
  <r>
    <x v="20"/>
    <x v="2"/>
    <x v="2"/>
    <n v="10"/>
    <d v="2023-11-16T00:00:00"/>
    <d v="2019-01-30T00:00:00"/>
    <n v="5.1123287671232873"/>
    <n v="61.347945205479448"/>
    <x v="1"/>
  </r>
  <r>
    <x v="21"/>
    <x v="3"/>
    <x v="3"/>
    <n v="8"/>
    <d v="2023-11-16T00:00:00"/>
    <d v="2023-02-08T00:00:00"/>
    <n v="1.0849315068493151"/>
    <n v="13.019178082191781"/>
    <x v="1"/>
  </r>
  <r>
    <x v="22"/>
    <x v="1"/>
    <x v="1"/>
    <n v="8"/>
    <d v="2023-11-16T00:00:00"/>
    <d v="2005-08-17T00:00:00"/>
    <n v="18.575342465753426"/>
    <n v="222.90410958904113"/>
    <x v="1"/>
  </r>
  <r>
    <x v="27"/>
    <x v="0"/>
    <x v="0"/>
    <n v="8"/>
    <d v="2023-11-16T00:00:00"/>
    <d v="2023-04-23T00:00:00"/>
    <n v="0.88219178082191785"/>
    <n v="10.586301369863014"/>
    <x v="0"/>
  </r>
  <r>
    <x v="23"/>
    <x v="1"/>
    <x v="1"/>
    <n v="8"/>
    <d v="2023-11-16T00:00:00"/>
    <d v="2021-08-12T00:00:00"/>
    <n v="2.5780821917808221"/>
    <n v="30.936986301369863"/>
    <x v="1"/>
  </r>
  <r>
    <x v="24"/>
    <x v="2"/>
    <x v="2"/>
    <n v="8"/>
    <d v="2023-11-16T00:00:00"/>
    <d v="2023-02-04T00:00:00"/>
    <n v="1.095890410958904"/>
    <n v="13.150684931506849"/>
    <x v="1"/>
  </r>
  <r>
    <x v="25"/>
    <x v="3"/>
    <x v="3"/>
    <n v="8"/>
    <d v="2023-11-16T00:00:00"/>
    <d v="2012-07-04T00:00:00"/>
    <n v="11.69041095890411"/>
    <n v="140.28493150684932"/>
    <x v="1"/>
  </r>
  <r>
    <x v="0"/>
    <x v="0"/>
    <x v="0"/>
    <n v="8"/>
    <d v="2023-11-17T00:00:00"/>
    <d v="2023-04-16T00:00:00"/>
    <n v="0.90136986301369859"/>
    <n v="10.816438356164383"/>
    <x v="0"/>
  </r>
  <r>
    <x v="29"/>
    <x v="0"/>
    <x v="0"/>
    <n v="8"/>
    <d v="2023-11-17T00:00:00"/>
    <d v="2023-03-05T00:00:00"/>
    <n v="1.0164383561643835"/>
    <n v="12.197260273972603"/>
    <x v="1"/>
  </r>
  <r>
    <x v="1"/>
    <x v="1"/>
    <x v="1"/>
    <n v="9"/>
    <d v="2023-11-17T00:00:00"/>
    <d v="2023-02-22T00:00:00"/>
    <n v="1.0465753424657533"/>
    <n v="12.55890410958904"/>
    <x v="1"/>
  </r>
  <r>
    <x v="2"/>
    <x v="2"/>
    <x v="2"/>
    <n v="10"/>
    <d v="2023-11-17T00:00:00"/>
    <d v="2021-08-11T00:00:00"/>
    <n v="2.580821917808219"/>
    <n v="30.969863013698628"/>
    <x v="1"/>
  </r>
  <r>
    <x v="3"/>
    <x v="3"/>
    <x v="3"/>
    <n v="8"/>
    <d v="2023-11-17T00:00:00"/>
    <d v="2014-11-21T00:00:00"/>
    <n v="9.3068493150684937"/>
    <n v="111.68219178082192"/>
    <x v="1"/>
  </r>
  <r>
    <x v="4"/>
    <x v="2"/>
    <x v="4"/>
    <n v="9"/>
    <d v="2023-11-17T00:00:00"/>
    <d v="2008-10-11T00:00:00"/>
    <n v="15.421917808219177"/>
    <n v="185.06301369863013"/>
    <x v="1"/>
  </r>
  <r>
    <x v="5"/>
    <x v="0"/>
    <x v="0"/>
    <n v="9"/>
    <d v="2023-11-17T00:00:00"/>
    <d v="2023-01-30T00:00:00"/>
    <n v="1.1095890410958904"/>
    <n v="13.315068493150685"/>
    <x v="1"/>
  </r>
  <r>
    <x v="6"/>
    <x v="1"/>
    <x v="1"/>
    <n v="8"/>
    <d v="2023-11-17T00:00:00"/>
    <d v="2015-06-06T00:00:00"/>
    <n v="8.7671232876712324"/>
    <n v="105.20547945205479"/>
    <x v="1"/>
  </r>
  <r>
    <x v="7"/>
    <x v="2"/>
    <x v="2"/>
    <n v="8"/>
    <d v="2023-11-17T00:00:00"/>
    <d v="2003-06-12T00:00:00"/>
    <n v="20.758904109589039"/>
    <n v="249.10684931506847"/>
    <x v="1"/>
  </r>
  <r>
    <x v="8"/>
    <x v="3"/>
    <x v="3"/>
    <n v="9"/>
    <d v="2023-11-17T00:00:00"/>
    <d v="2020-10-28T00:00:00"/>
    <n v="3.3671232876712329"/>
    <n v="40.405479452054792"/>
    <x v="1"/>
  </r>
  <r>
    <x v="9"/>
    <x v="0"/>
    <x v="0"/>
    <n v="2"/>
    <d v="2023-11-17T00:00:00"/>
    <d v="2023-02-20T00:00:00"/>
    <n v="1.0520547945205478"/>
    <n v="12.624657534246573"/>
    <x v="1"/>
  </r>
  <r>
    <x v="10"/>
    <x v="0"/>
    <x v="0"/>
    <n v="8"/>
    <d v="2023-11-17T00:00:00"/>
    <d v="2003-07-04T00:00:00"/>
    <n v="20.698630136986303"/>
    <n v="248.38356164383563"/>
    <x v="1"/>
  </r>
  <r>
    <x v="11"/>
    <x v="1"/>
    <x v="1"/>
    <n v="9"/>
    <d v="2023-11-17T00:00:00"/>
    <d v="2010-10-06T00:00:00"/>
    <n v="13.435616438356165"/>
    <n v="161.22739726027399"/>
    <x v="1"/>
  </r>
  <r>
    <x v="26"/>
    <x v="0"/>
    <x v="0"/>
    <n v="8"/>
    <d v="2023-11-17T00:00:00"/>
    <d v="2023-03-16T00:00:00"/>
    <n v="0.98630136986301364"/>
    <n v="11.835616438356164"/>
    <x v="0"/>
  </r>
  <r>
    <x v="12"/>
    <x v="3"/>
    <x v="3"/>
    <n v="9"/>
    <d v="2023-11-17T00:00:00"/>
    <d v="2013-01-15T00:00:00"/>
    <n v="11.156164383561643"/>
    <n v="133.87397260273971"/>
    <x v="1"/>
  </r>
  <r>
    <x v="13"/>
    <x v="2"/>
    <x v="4"/>
    <n v="8"/>
    <d v="2023-11-17T00:00:00"/>
    <d v="2007-01-10T00:00:00"/>
    <n v="17.175342465753424"/>
    <n v="206.10410958904109"/>
    <x v="1"/>
  </r>
  <r>
    <x v="28"/>
    <x v="0"/>
    <x v="0"/>
    <n v="7"/>
    <d v="2023-11-17T00:00:00"/>
    <d v="2023-04-13T00:00:00"/>
    <n v="0.90958904109589045"/>
    <n v="10.915068493150685"/>
    <x v="0"/>
  </r>
  <r>
    <x v="14"/>
    <x v="1"/>
    <x v="1"/>
    <n v="9"/>
    <d v="2023-11-17T00:00:00"/>
    <d v="2015-05-21T00:00:00"/>
    <n v="8.8109589041095884"/>
    <n v="105.73150684931505"/>
    <x v="1"/>
  </r>
  <r>
    <x v="15"/>
    <x v="1"/>
    <x v="1"/>
    <n v="8"/>
    <d v="2023-11-17T00:00:00"/>
    <d v="2023-03-04T00:00:00"/>
    <n v="1.0191780821917809"/>
    <n v="12.230136986301371"/>
    <x v="1"/>
  </r>
  <r>
    <x v="16"/>
    <x v="3"/>
    <x v="3"/>
    <n v="9"/>
    <d v="2023-11-17T00:00:00"/>
    <d v="2020-11-17T00:00:00"/>
    <n v="3.3123287671232875"/>
    <n v="39.747945205479454"/>
    <x v="1"/>
  </r>
  <r>
    <x v="17"/>
    <x v="2"/>
    <x v="4"/>
    <n v="10"/>
    <d v="2023-11-17T00:00:00"/>
    <d v="2001-10-01T00:00:00"/>
    <n v="22.454794520547946"/>
    <n v="269.45753424657534"/>
    <x v="1"/>
  </r>
  <r>
    <x v="18"/>
    <x v="0"/>
    <x v="0"/>
    <n v="10"/>
    <d v="2023-11-17T00:00:00"/>
    <d v="2022-10-07T00:00:00"/>
    <n v="1.4246575342465753"/>
    <n v="17.095890410958901"/>
    <x v="1"/>
  </r>
  <r>
    <x v="19"/>
    <x v="1"/>
    <x v="1"/>
    <n v="9"/>
    <d v="2023-11-17T00:00:00"/>
    <d v="2008-02-12T00:00:00"/>
    <n v="16.084931506849315"/>
    <n v="193.01917808219179"/>
    <x v="1"/>
  </r>
  <r>
    <x v="20"/>
    <x v="2"/>
    <x v="2"/>
    <n v="10"/>
    <d v="2023-11-17T00:00:00"/>
    <d v="2019-01-30T00:00:00"/>
    <n v="5.1123287671232873"/>
    <n v="61.347945205479448"/>
    <x v="1"/>
  </r>
  <r>
    <x v="21"/>
    <x v="3"/>
    <x v="3"/>
    <n v="9"/>
    <d v="2023-11-17T00:00:00"/>
    <d v="2023-02-08T00:00:00"/>
    <n v="1.0849315068493151"/>
    <n v="13.019178082191781"/>
    <x v="1"/>
  </r>
  <r>
    <x v="22"/>
    <x v="1"/>
    <x v="1"/>
    <n v="10"/>
    <d v="2023-11-17T00:00:00"/>
    <d v="2005-08-17T00:00:00"/>
    <n v="18.575342465753426"/>
    <n v="222.90410958904113"/>
    <x v="1"/>
  </r>
  <r>
    <x v="27"/>
    <x v="0"/>
    <x v="0"/>
    <n v="8"/>
    <d v="2023-11-17T00:00:00"/>
    <d v="2023-04-23T00:00:00"/>
    <n v="0.88219178082191785"/>
    <n v="10.586301369863014"/>
    <x v="0"/>
  </r>
  <r>
    <x v="23"/>
    <x v="1"/>
    <x v="1"/>
    <n v="8"/>
    <d v="2023-11-17T00:00:00"/>
    <d v="2021-08-12T00:00:00"/>
    <n v="2.5780821917808221"/>
    <n v="30.936986301369863"/>
    <x v="1"/>
  </r>
  <r>
    <x v="24"/>
    <x v="2"/>
    <x v="2"/>
    <n v="8"/>
    <d v="2023-11-17T00:00:00"/>
    <d v="2023-02-04T00:00:00"/>
    <n v="1.095890410958904"/>
    <n v="13.150684931506849"/>
    <x v="1"/>
  </r>
  <r>
    <x v="25"/>
    <x v="3"/>
    <x v="3"/>
    <n v="10"/>
    <d v="2023-11-17T00:00:00"/>
    <d v="2012-07-04T00:00:00"/>
    <n v="11.69041095890411"/>
    <n v="140.28493150684932"/>
    <x v="1"/>
  </r>
  <r>
    <x v="0"/>
    <x v="0"/>
    <x v="0"/>
    <n v="10"/>
    <d v="2023-11-18T00:00:00"/>
    <d v="2023-04-16T00:00:00"/>
    <n v="0.90136986301369859"/>
    <n v="10.816438356164383"/>
    <x v="0"/>
  </r>
  <r>
    <x v="29"/>
    <x v="0"/>
    <x v="0"/>
    <n v="7"/>
    <d v="2023-11-18T00:00:00"/>
    <d v="2023-03-05T00:00:00"/>
    <n v="1.0164383561643835"/>
    <n v="12.197260273972603"/>
    <x v="1"/>
  </r>
  <r>
    <x v="1"/>
    <x v="1"/>
    <x v="1"/>
    <n v="10"/>
    <d v="2023-11-18T00:00:00"/>
    <d v="2023-02-22T00:00:00"/>
    <n v="1.0465753424657533"/>
    <n v="12.55890410958904"/>
    <x v="1"/>
  </r>
  <r>
    <x v="2"/>
    <x v="2"/>
    <x v="2"/>
    <n v="10"/>
    <d v="2023-11-18T00:00:00"/>
    <d v="2021-08-11T00:00:00"/>
    <n v="2.580821917808219"/>
    <n v="30.969863013698628"/>
    <x v="1"/>
  </r>
  <r>
    <x v="3"/>
    <x v="3"/>
    <x v="3"/>
    <n v="10"/>
    <d v="2023-11-18T00:00:00"/>
    <d v="2014-11-21T00:00:00"/>
    <n v="9.3068493150684937"/>
    <n v="111.68219178082192"/>
    <x v="1"/>
  </r>
  <r>
    <x v="4"/>
    <x v="2"/>
    <x v="4"/>
    <n v="10"/>
    <d v="2023-11-18T00:00:00"/>
    <d v="2008-10-11T00:00:00"/>
    <n v="15.421917808219177"/>
    <n v="185.06301369863013"/>
    <x v="1"/>
  </r>
  <r>
    <x v="5"/>
    <x v="0"/>
    <x v="0"/>
    <n v="9"/>
    <d v="2023-11-18T00:00:00"/>
    <d v="2023-01-30T00:00:00"/>
    <n v="1.1095890410958904"/>
    <n v="13.315068493150685"/>
    <x v="1"/>
  </r>
  <r>
    <x v="6"/>
    <x v="1"/>
    <x v="1"/>
    <n v="8"/>
    <d v="2023-11-18T00:00:00"/>
    <d v="2015-06-06T00:00:00"/>
    <n v="8.7671232876712324"/>
    <n v="105.20547945205479"/>
    <x v="1"/>
  </r>
  <r>
    <x v="7"/>
    <x v="2"/>
    <x v="2"/>
    <n v="8"/>
    <d v="2023-11-18T00:00:00"/>
    <d v="2003-06-12T00:00:00"/>
    <n v="20.758904109589039"/>
    <n v="249.10684931506847"/>
    <x v="1"/>
  </r>
  <r>
    <x v="8"/>
    <x v="3"/>
    <x v="3"/>
    <n v="8"/>
    <d v="2023-11-18T00:00:00"/>
    <d v="2020-10-28T00:00:00"/>
    <n v="3.3671232876712329"/>
    <n v="40.405479452054792"/>
    <x v="1"/>
  </r>
  <r>
    <x v="9"/>
    <x v="0"/>
    <x v="0"/>
    <n v="8"/>
    <d v="2023-11-18T00:00:00"/>
    <d v="2023-02-20T00:00:00"/>
    <n v="1.0520547945205478"/>
    <n v="12.624657534246573"/>
    <x v="1"/>
  </r>
  <r>
    <x v="10"/>
    <x v="0"/>
    <x v="0"/>
    <n v="9"/>
    <d v="2023-11-18T00:00:00"/>
    <d v="2003-07-04T00:00:00"/>
    <n v="20.698630136986303"/>
    <n v="248.38356164383563"/>
    <x v="1"/>
  </r>
  <r>
    <x v="11"/>
    <x v="1"/>
    <x v="1"/>
    <n v="9"/>
    <d v="2023-11-18T00:00:00"/>
    <d v="2010-10-06T00:00:00"/>
    <n v="13.435616438356165"/>
    <n v="161.22739726027399"/>
    <x v="1"/>
  </r>
  <r>
    <x v="26"/>
    <x v="0"/>
    <x v="0"/>
    <n v="8"/>
    <d v="2023-11-18T00:00:00"/>
    <d v="2023-03-16T00:00:00"/>
    <n v="0.98630136986301364"/>
    <n v="11.835616438356164"/>
    <x v="0"/>
  </r>
  <r>
    <x v="12"/>
    <x v="3"/>
    <x v="3"/>
    <n v="10"/>
    <d v="2023-11-18T00:00:00"/>
    <d v="2013-01-15T00:00:00"/>
    <n v="11.156164383561643"/>
    <n v="133.87397260273971"/>
    <x v="1"/>
  </r>
  <r>
    <x v="13"/>
    <x v="2"/>
    <x v="4"/>
    <n v="9"/>
    <d v="2023-11-18T00:00:00"/>
    <d v="2007-01-10T00:00:00"/>
    <n v="17.175342465753424"/>
    <n v="206.10410958904109"/>
    <x v="1"/>
  </r>
  <r>
    <x v="28"/>
    <x v="0"/>
    <x v="0"/>
    <n v="8"/>
    <d v="2023-11-18T00:00:00"/>
    <d v="2023-04-13T00:00:00"/>
    <n v="0.90958904109589045"/>
    <n v="10.915068493150685"/>
    <x v="0"/>
  </r>
  <r>
    <x v="14"/>
    <x v="1"/>
    <x v="1"/>
    <n v="10"/>
    <d v="2023-11-18T00:00:00"/>
    <d v="2015-05-21T00:00:00"/>
    <n v="8.8109589041095884"/>
    <n v="105.73150684931505"/>
    <x v="1"/>
  </r>
  <r>
    <x v="15"/>
    <x v="1"/>
    <x v="1"/>
    <n v="10"/>
    <d v="2023-11-18T00:00:00"/>
    <d v="2023-03-04T00:00:00"/>
    <n v="1.0191780821917809"/>
    <n v="12.230136986301371"/>
    <x v="1"/>
  </r>
  <r>
    <x v="16"/>
    <x v="3"/>
    <x v="3"/>
    <n v="9"/>
    <d v="2023-11-18T00:00:00"/>
    <d v="2020-11-17T00:00:00"/>
    <n v="3.3123287671232875"/>
    <n v="39.747945205479454"/>
    <x v="1"/>
  </r>
  <r>
    <x v="17"/>
    <x v="2"/>
    <x v="4"/>
    <n v="9"/>
    <d v="2023-11-18T00:00:00"/>
    <d v="2001-10-01T00:00:00"/>
    <n v="22.454794520547946"/>
    <n v="269.45753424657534"/>
    <x v="1"/>
  </r>
  <r>
    <x v="18"/>
    <x v="0"/>
    <x v="0"/>
    <n v="10"/>
    <d v="2023-11-18T00:00:00"/>
    <d v="2022-10-07T00:00:00"/>
    <n v="1.4246575342465753"/>
    <n v="17.095890410958901"/>
    <x v="1"/>
  </r>
  <r>
    <x v="19"/>
    <x v="1"/>
    <x v="1"/>
    <n v="9"/>
    <d v="2023-11-18T00:00:00"/>
    <d v="2008-02-12T00:00:00"/>
    <n v="16.084931506849315"/>
    <n v="193.01917808219179"/>
    <x v="1"/>
  </r>
  <r>
    <x v="20"/>
    <x v="2"/>
    <x v="2"/>
    <n v="9"/>
    <d v="2023-11-18T00:00:00"/>
    <d v="2019-01-30T00:00:00"/>
    <n v="5.1123287671232873"/>
    <n v="61.347945205479448"/>
    <x v="1"/>
  </r>
  <r>
    <x v="21"/>
    <x v="3"/>
    <x v="3"/>
    <n v="8"/>
    <d v="2023-11-18T00:00:00"/>
    <d v="2023-02-08T00:00:00"/>
    <n v="1.0849315068493151"/>
    <n v="13.019178082191781"/>
    <x v="1"/>
  </r>
  <r>
    <x v="22"/>
    <x v="1"/>
    <x v="1"/>
    <n v="9"/>
    <d v="2023-11-18T00:00:00"/>
    <d v="2005-08-17T00:00:00"/>
    <n v="18.575342465753426"/>
    <n v="222.90410958904113"/>
    <x v="1"/>
  </r>
  <r>
    <x v="27"/>
    <x v="0"/>
    <x v="0"/>
    <n v="8"/>
    <d v="2023-11-18T00:00:00"/>
    <d v="2023-04-23T00:00:00"/>
    <n v="0.88219178082191785"/>
    <n v="10.586301369863014"/>
    <x v="0"/>
  </r>
  <r>
    <x v="23"/>
    <x v="1"/>
    <x v="1"/>
    <n v="8"/>
    <d v="2023-11-18T00:00:00"/>
    <d v="2021-08-12T00:00:00"/>
    <n v="2.5780821917808221"/>
    <n v="30.936986301369863"/>
    <x v="1"/>
  </r>
  <r>
    <x v="24"/>
    <x v="2"/>
    <x v="2"/>
    <n v="9"/>
    <d v="2023-11-18T00:00:00"/>
    <d v="2023-02-04T00:00:00"/>
    <n v="1.095890410958904"/>
    <n v="13.150684931506849"/>
    <x v="1"/>
  </r>
  <r>
    <x v="25"/>
    <x v="3"/>
    <x v="3"/>
    <n v="8"/>
    <d v="2023-11-18T00:00:00"/>
    <d v="2012-07-04T00:00:00"/>
    <n v="11.69041095890411"/>
    <n v="140.28493150684932"/>
    <x v="1"/>
  </r>
  <r>
    <x v="0"/>
    <x v="0"/>
    <x v="0"/>
    <n v="8"/>
    <d v="2023-11-19T00:00:00"/>
    <d v="2023-04-16T00:00:00"/>
    <n v="0.90136986301369859"/>
    <n v="10.816438356164383"/>
    <x v="0"/>
  </r>
  <r>
    <x v="29"/>
    <x v="0"/>
    <x v="0"/>
    <n v="10"/>
    <d v="2023-11-19T00:00:00"/>
    <d v="2023-03-05T00:00:00"/>
    <n v="1.0164383561643835"/>
    <n v="12.197260273972603"/>
    <x v="1"/>
  </r>
  <r>
    <x v="1"/>
    <x v="1"/>
    <x v="1"/>
    <n v="8"/>
    <d v="2023-11-19T00:00:00"/>
    <d v="2023-02-22T00:00:00"/>
    <n v="1.0465753424657533"/>
    <n v="12.55890410958904"/>
    <x v="1"/>
  </r>
  <r>
    <x v="2"/>
    <x v="2"/>
    <x v="2"/>
    <n v="8"/>
    <d v="2023-11-19T00:00:00"/>
    <d v="2021-08-11T00:00:00"/>
    <n v="2.580821917808219"/>
    <n v="30.969863013698628"/>
    <x v="1"/>
  </r>
  <r>
    <x v="3"/>
    <x v="3"/>
    <x v="3"/>
    <n v="8"/>
    <d v="2023-11-19T00:00:00"/>
    <d v="2014-11-21T00:00:00"/>
    <n v="9.3068493150684937"/>
    <n v="111.68219178082192"/>
    <x v="1"/>
  </r>
  <r>
    <x v="4"/>
    <x v="2"/>
    <x v="4"/>
    <n v="9"/>
    <d v="2023-11-19T00:00:00"/>
    <d v="2008-10-11T00:00:00"/>
    <n v="15.421917808219177"/>
    <n v="185.06301369863013"/>
    <x v="1"/>
  </r>
  <r>
    <x v="5"/>
    <x v="0"/>
    <x v="0"/>
    <n v="8"/>
    <d v="2023-11-19T00:00:00"/>
    <d v="2023-01-30T00:00:00"/>
    <n v="1.1095890410958904"/>
    <n v="13.315068493150685"/>
    <x v="1"/>
  </r>
  <r>
    <x v="6"/>
    <x v="1"/>
    <x v="1"/>
    <n v="10"/>
    <d v="2023-11-19T00:00:00"/>
    <d v="2015-06-06T00:00:00"/>
    <n v="8.7671232876712324"/>
    <n v="105.20547945205479"/>
    <x v="1"/>
  </r>
  <r>
    <x v="7"/>
    <x v="2"/>
    <x v="2"/>
    <n v="10"/>
    <d v="2023-11-19T00:00:00"/>
    <d v="2003-06-12T00:00:00"/>
    <n v="20.758904109589039"/>
    <n v="249.10684931506847"/>
    <x v="1"/>
  </r>
  <r>
    <x v="8"/>
    <x v="3"/>
    <x v="3"/>
    <n v="8"/>
    <d v="2023-11-19T00:00:00"/>
    <d v="2020-10-28T00:00:00"/>
    <n v="3.3671232876712329"/>
    <n v="40.405479452054792"/>
    <x v="1"/>
  </r>
  <r>
    <x v="9"/>
    <x v="0"/>
    <x v="0"/>
    <n v="7"/>
    <d v="2023-11-19T00:00:00"/>
    <d v="2023-02-20T00:00:00"/>
    <n v="1.0520547945205478"/>
    <n v="12.624657534246573"/>
    <x v="1"/>
  </r>
  <r>
    <x v="10"/>
    <x v="0"/>
    <x v="0"/>
    <n v="10"/>
    <d v="2023-11-19T00:00:00"/>
    <d v="2003-07-04T00:00:00"/>
    <n v="20.698630136986303"/>
    <n v="248.38356164383563"/>
    <x v="1"/>
  </r>
  <r>
    <x v="11"/>
    <x v="1"/>
    <x v="1"/>
    <n v="8"/>
    <d v="2023-11-19T00:00:00"/>
    <d v="2010-10-06T00:00:00"/>
    <n v="13.435616438356165"/>
    <n v="161.22739726027399"/>
    <x v="1"/>
  </r>
  <r>
    <x v="26"/>
    <x v="0"/>
    <x v="0"/>
    <n v="8"/>
    <d v="2023-11-19T00:00:00"/>
    <d v="2023-03-16T00:00:00"/>
    <n v="0.98630136986301364"/>
    <n v="11.835616438356164"/>
    <x v="0"/>
  </r>
  <r>
    <x v="12"/>
    <x v="3"/>
    <x v="3"/>
    <n v="9"/>
    <d v="2023-11-19T00:00:00"/>
    <d v="2013-01-15T00:00:00"/>
    <n v="11.156164383561643"/>
    <n v="133.87397260273971"/>
    <x v="1"/>
  </r>
  <r>
    <x v="13"/>
    <x v="2"/>
    <x v="4"/>
    <n v="9"/>
    <d v="2023-11-19T00:00:00"/>
    <d v="2007-01-10T00:00:00"/>
    <n v="17.175342465753424"/>
    <n v="206.10410958904109"/>
    <x v="1"/>
  </r>
  <r>
    <x v="28"/>
    <x v="0"/>
    <x v="0"/>
    <n v="8"/>
    <d v="2023-11-19T00:00:00"/>
    <d v="2023-04-13T00:00:00"/>
    <n v="0.90958904109589045"/>
    <n v="10.915068493150685"/>
    <x v="0"/>
  </r>
  <r>
    <x v="14"/>
    <x v="1"/>
    <x v="1"/>
    <n v="8"/>
    <d v="2023-11-19T00:00:00"/>
    <d v="2015-05-21T00:00:00"/>
    <n v="8.8109589041095884"/>
    <n v="105.73150684931505"/>
    <x v="1"/>
  </r>
  <r>
    <x v="15"/>
    <x v="1"/>
    <x v="1"/>
    <n v="10"/>
    <d v="2023-11-19T00:00:00"/>
    <d v="2023-03-04T00:00:00"/>
    <n v="1.0191780821917809"/>
    <n v="12.230136986301371"/>
    <x v="1"/>
  </r>
  <r>
    <x v="16"/>
    <x v="3"/>
    <x v="3"/>
    <n v="9"/>
    <d v="2023-11-19T00:00:00"/>
    <d v="2020-11-17T00:00:00"/>
    <n v="3.3123287671232875"/>
    <n v="39.747945205479454"/>
    <x v="1"/>
  </r>
  <r>
    <x v="17"/>
    <x v="2"/>
    <x v="4"/>
    <n v="9"/>
    <d v="2023-11-19T00:00:00"/>
    <d v="2001-10-01T00:00:00"/>
    <n v="22.454794520547946"/>
    <n v="269.45753424657534"/>
    <x v="1"/>
  </r>
  <r>
    <x v="18"/>
    <x v="0"/>
    <x v="0"/>
    <n v="9"/>
    <d v="2023-11-19T00:00:00"/>
    <d v="2022-10-07T00:00:00"/>
    <n v="1.4246575342465753"/>
    <n v="17.095890410958901"/>
    <x v="1"/>
  </r>
  <r>
    <x v="19"/>
    <x v="1"/>
    <x v="1"/>
    <n v="8"/>
    <d v="2023-11-19T00:00:00"/>
    <d v="2008-02-12T00:00:00"/>
    <n v="16.084931506849315"/>
    <n v="193.01917808219179"/>
    <x v="1"/>
  </r>
  <r>
    <x v="20"/>
    <x v="2"/>
    <x v="2"/>
    <n v="9"/>
    <d v="2023-11-19T00:00:00"/>
    <d v="2019-01-30T00:00:00"/>
    <n v="5.1123287671232873"/>
    <n v="61.347945205479448"/>
    <x v="1"/>
  </r>
  <r>
    <x v="21"/>
    <x v="3"/>
    <x v="3"/>
    <n v="9"/>
    <d v="2023-11-19T00:00:00"/>
    <d v="2023-02-08T00:00:00"/>
    <n v="1.0849315068493151"/>
    <n v="13.019178082191781"/>
    <x v="1"/>
  </r>
  <r>
    <x v="22"/>
    <x v="1"/>
    <x v="1"/>
    <n v="8"/>
    <d v="2023-11-19T00:00:00"/>
    <d v="2005-08-17T00:00:00"/>
    <n v="18.575342465753426"/>
    <n v="222.90410958904113"/>
    <x v="1"/>
  </r>
  <r>
    <x v="27"/>
    <x v="0"/>
    <x v="0"/>
    <n v="8"/>
    <d v="2023-11-19T00:00:00"/>
    <d v="2023-04-23T00:00:00"/>
    <n v="0.88219178082191785"/>
    <n v="10.586301369863014"/>
    <x v="0"/>
  </r>
  <r>
    <x v="23"/>
    <x v="1"/>
    <x v="1"/>
    <n v="8"/>
    <d v="2023-11-19T00:00:00"/>
    <d v="2021-08-12T00:00:00"/>
    <n v="2.5780821917808221"/>
    <n v="30.936986301369863"/>
    <x v="1"/>
  </r>
  <r>
    <x v="24"/>
    <x v="2"/>
    <x v="2"/>
    <n v="8"/>
    <d v="2023-11-19T00:00:00"/>
    <d v="2023-02-04T00:00:00"/>
    <n v="1.095890410958904"/>
    <n v="13.150684931506849"/>
    <x v="1"/>
  </r>
  <r>
    <x v="25"/>
    <x v="3"/>
    <x v="3"/>
    <n v="10"/>
    <d v="2023-11-19T00:00:00"/>
    <d v="2012-07-04T00:00:00"/>
    <n v="11.69041095890411"/>
    <n v="140.28493150684932"/>
    <x v="1"/>
  </r>
  <r>
    <x v="0"/>
    <x v="0"/>
    <x v="0"/>
    <n v="10"/>
    <d v="2023-11-20T00:00:00"/>
    <d v="2023-04-16T00:00:00"/>
    <n v="0.90136986301369859"/>
    <n v="10.816438356164383"/>
    <x v="0"/>
  </r>
  <r>
    <x v="29"/>
    <x v="0"/>
    <x v="0"/>
    <n v="6"/>
    <d v="2023-11-20T00:00:00"/>
    <d v="2023-03-05T00:00:00"/>
    <n v="1.0164383561643835"/>
    <n v="12.197260273972603"/>
    <x v="1"/>
  </r>
  <r>
    <x v="1"/>
    <x v="1"/>
    <x v="1"/>
    <n v="10"/>
    <d v="2023-11-20T00:00:00"/>
    <d v="2023-02-22T00:00:00"/>
    <n v="1.0465753424657533"/>
    <n v="12.55890410958904"/>
    <x v="1"/>
  </r>
  <r>
    <x v="2"/>
    <x v="2"/>
    <x v="2"/>
    <n v="9"/>
    <d v="2023-11-20T00:00:00"/>
    <d v="2021-08-11T00:00:00"/>
    <n v="2.580821917808219"/>
    <n v="30.969863013698628"/>
    <x v="1"/>
  </r>
  <r>
    <x v="3"/>
    <x v="3"/>
    <x v="3"/>
    <n v="8"/>
    <d v="2023-11-20T00:00:00"/>
    <d v="2014-11-21T00:00:00"/>
    <n v="9.3068493150684937"/>
    <n v="111.68219178082192"/>
    <x v="1"/>
  </r>
  <r>
    <x v="4"/>
    <x v="2"/>
    <x v="4"/>
    <n v="9"/>
    <d v="2023-11-20T00:00:00"/>
    <d v="2008-10-11T00:00:00"/>
    <n v="15.421917808219177"/>
    <n v="185.06301369863013"/>
    <x v="1"/>
  </r>
  <r>
    <x v="5"/>
    <x v="0"/>
    <x v="0"/>
    <n v="8"/>
    <d v="2023-11-20T00:00:00"/>
    <d v="2023-01-30T00:00:00"/>
    <n v="1.1095890410958904"/>
    <n v="13.315068493150685"/>
    <x v="1"/>
  </r>
  <r>
    <x v="6"/>
    <x v="1"/>
    <x v="1"/>
    <n v="8"/>
    <d v="2023-11-20T00:00:00"/>
    <d v="2015-06-06T00:00:00"/>
    <n v="8.7671232876712324"/>
    <n v="105.20547945205479"/>
    <x v="1"/>
  </r>
  <r>
    <x v="7"/>
    <x v="2"/>
    <x v="2"/>
    <n v="8"/>
    <d v="2023-11-20T00:00:00"/>
    <d v="2003-06-12T00:00:00"/>
    <n v="20.758904109589039"/>
    <n v="249.10684931506847"/>
    <x v="1"/>
  </r>
  <r>
    <x v="8"/>
    <x v="3"/>
    <x v="3"/>
    <n v="10"/>
    <d v="2023-11-20T00:00:00"/>
    <d v="2020-10-28T00:00:00"/>
    <n v="3.3671232876712329"/>
    <n v="40.405479452054792"/>
    <x v="1"/>
  </r>
  <r>
    <x v="9"/>
    <x v="0"/>
    <x v="0"/>
    <n v="6"/>
    <d v="2023-11-20T00:00:00"/>
    <d v="2023-02-20T00:00:00"/>
    <n v="1.0520547945205478"/>
    <n v="12.624657534246573"/>
    <x v="1"/>
  </r>
  <r>
    <x v="10"/>
    <x v="0"/>
    <x v="0"/>
    <n v="10"/>
    <d v="2023-11-20T00:00:00"/>
    <d v="2003-07-04T00:00:00"/>
    <n v="20.698630136986303"/>
    <n v="248.38356164383563"/>
    <x v="1"/>
  </r>
  <r>
    <x v="11"/>
    <x v="1"/>
    <x v="1"/>
    <n v="10"/>
    <d v="2023-11-20T00:00:00"/>
    <d v="2010-10-06T00:00:00"/>
    <n v="13.435616438356165"/>
    <n v="161.22739726027399"/>
    <x v="1"/>
  </r>
  <r>
    <x v="26"/>
    <x v="0"/>
    <x v="0"/>
    <n v="9"/>
    <d v="2023-11-20T00:00:00"/>
    <d v="2023-03-16T00:00:00"/>
    <n v="0.98630136986301364"/>
    <n v="11.835616438356164"/>
    <x v="0"/>
  </r>
  <r>
    <x v="12"/>
    <x v="3"/>
    <x v="3"/>
    <n v="9"/>
    <d v="2023-11-20T00:00:00"/>
    <d v="2013-01-15T00:00:00"/>
    <n v="11.156164383561643"/>
    <n v="133.87397260273971"/>
    <x v="1"/>
  </r>
  <r>
    <x v="13"/>
    <x v="2"/>
    <x v="4"/>
    <n v="10"/>
    <d v="2023-11-20T00:00:00"/>
    <d v="2007-01-10T00:00:00"/>
    <n v="17.175342465753424"/>
    <n v="206.10410958904109"/>
    <x v="1"/>
  </r>
  <r>
    <x v="28"/>
    <x v="0"/>
    <x v="0"/>
    <n v="8"/>
    <d v="2023-11-20T00:00:00"/>
    <d v="2023-04-13T00:00:00"/>
    <n v="0.90958904109589045"/>
    <n v="10.915068493150685"/>
    <x v="0"/>
  </r>
  <r>
    <x v="14"/>
    <x v="1"/>
    <x v="1"/>
    <n v="10"/>
    <d v="2023-11-20T00:00:00"/>
    <d v="2015-05-21T00:00:00"/>
    <n v="8.8109589041095884"/>
    <n v="105.73150684931505"/>
    <x v="1"/>
  </r>
  <r>
    <x v="15"/>
    <x v="1"/>
    <x v="1"/>
    <n v="8"/>
    <d v="2023-11-20T00:00:00"/>
    <d v="2023-03-04T00:00:00"/>
    <n v="1.0191780821917809"/>
    <n v="12.230136986301371"/>
    <x v="1"/>
  </r>
  <r>
    <x v="16"/>
    <x v="3"/>
    <x v="3"/>
    <n v="9"/>
    <d v="2023-11-20T00:00:00"/>
    <d v="2020-11-17T00:00:00"/>
    <n v="3.3123287671232875"/>
    <n v="39.747945205479454"/>
    <x v="1"/>
  </r>
  <r>
    <x v="17"/>
    <x v="2"/>
    <x v="4"/>
    <n v="8"/>
    <d v="2023-11-20T00:00:00"/>
    <d v="2001-10-01T00:00:00"/>
    <n v="22.454794520547946"/>
    <n v="269.45753424657534"/>
    <x v="1"/>
  </r>
  <r>
    <x v="18"/>
    <x v="0"/>
    <x v="0"/>
    <n v="8"/>
    <d v="2023-11-20T00:00:00"/>
    <d v="2022-10-07T00:00:00"/>
    <n v="1.4246575342465753"/>
    <n v="17.095890410958901"/>
    <x v="1"/>
  </r>
  <r>
    <x v="19"/>
    <x v="1"/>
    <x v="1"/>
    <n v="8"/>
    <d v="2023-11-20T00:00:00"/>
    <d v="2008-02-12T00:00:00"/>
    <n v="16.084931506849315"/>
    <n v="193.01917808219179"/>
    <x v="1"/>
  </r>
  <r>
    <x v="20"/>
    <x v="2"/>
    <x v="2"/>
    <n v="8"/>
    <d v="2023-11-20T00:00:00"/>
    <d v="2019-01-30T00:00:00"/>
    <n v="5.1123287671232873"/>
    <n v="61.347945205479448"/>
    <x v="1"/>
  </r>
  <r>
    <x v="21"/>
    <x v="3"/>
    <x v="3"/>
    <n v="9"/>
    <d v="2023-11-20T00:00:00"/>
    <d v="2023-02-08T00:00:00"/>
    <n v="1.0849315068493151"/>
    <n v="13.019178082191781"/>
    <x v="1"/>
  </r>
  <r>
    <x v="22"/>
    <x v="1"/>
    <x v="1"/>
    <n v="9"/>
    <d v="2023-11-20T00:00:00"/>
    <d v="2005-08-17T00:00:00"/>
    <n v="18.575342465753426"/>
    <n v="222.90410958904113"/>
    <x v="1"/>
  </r>
  <r>
    <x v="27"/>
    <x v="0"/>
    <x v="0"/>
    <n v="7"/>
    <d v="2023-11-20T00:00:00"/>
    <d v="2023-04-23T00:00:00"/>
    <n v="0.88219178082191785"/>
    <n v="10.586301369863014"/>
    <x v="0"/>
  </r>
  <r>
    <x v="23"/>
    <x v="1"/>
    <x v="1"/>
    <n v="8"/>
    <d v="2023-11-20T00:00:00"/>
    <d v="2021-08-12T00:00:00"/>
    <n v="2.5780821917808221"/>
    <n v="30.936986301369863"/>
    <x v="1"/>
  </r>
  <r>
    <x v="24"/>
    <x v="2"/>
    <x v="2"/>
    <n v="10"/>
    <d v="2023-11-20T00:00:00"/>
    <d v="2023-02-04T00:00:00"/>
    <n v="1.095890410958904"/>
    <n v="13.150684931506849"/>
    <x v="1"/>
  </r>
  <r>
    <x v="25"/>
    <x v="3"/>
    <x v="3"/>
    <n v="9"/>
    <d v="2023-11-20T00:00:00"/>
    <d v="2012-07-04T00:00:00"/>
    <n v="11.69041095890411"/>
    <n v="140.28493150684932"/>
    <x v="1"/>
  </r>
  <r>
    <x v="0"/>
    <x v="0"/>
    <x v="0"/>
    <n v="9"/>
    <d v="2023-11-21T00:00:00"/>
    <d v="2023-04-16T00:00:00"/>
    <n v="0.90136986301369859"/>
    <n v="10.816438356164383"/>
    <x v="0"/>
  </r>
  <r>
    <x v="29"/>
    <x v="0"/>
    <x v="0"/>
    <n v="8"/>
    <d v="2023-11-21T00:00:00"/>
    <d v="2023-03-05T00:00:00"/>
    <n v="1.0164383561643835"/>
    <n v="12.197260273972603"/>
    <x v="1"/>
  </r>
  <r>
    <x v="1"/>
    <x v="1"/>
    <x v="1"/>
    <n v="9"/>
    <d v="2023-11-21T00:00:00"/>
    <d v="2023-02-22T00:00:00"/>
    <n v="1.0465753424657533"/>
    <n v="12.55890410958904"/>
    <x v="1"/>
  </r>
  <r>
    <x v="2"/>
    <x v="2"/>
    <x v="2"/>
    <n v="8"/>
    <d v="2023-11-21T00:00:00"/>
    <d v="2021-08-11T00:00:00"/>
    <n v="2.580821917808219"/>
    <n v="30.969863013698628"/>
    <x v="1"/>
  </r>
  <r>
    <x v="3"/>
    <x v="3"/>
    <x v="3"/>
    <n v="10"/>
    <d v="2023-11-21T00:00:00"/>
    <d v="2014-11-21T00:00:00"/>
    <n v="9.3068493150684937"/>
    <n v="111.68219178082192"/>
    <x v="1"/>
  </r>
  <r>
    <x v="4"/>
    <x v="2"/>
    <x v="4"/>
    <n v="8"/>
    <d v="2023-11-21T00:00:00"/>
    <d v="2008-10-11T00:00:00"/>
    <n v="15.421917808219177"/>
    <n v="185.06301369863013"/>
    <x v="1"/>
  </r>
  <r>
    <x v="5"/>
    <x v="0"/>
    <x v="0"/>
    <n v="8"/>
    <d v="2023-11-21T00:00:00"/>
    <d v="2023-01-30T00:00:00"/>
    <n v="1.1095890410958904"/>
    <n v="13.315068493150685"/>
    <x v="1"/>
  </r>
  <r>
    <x v="6"/>
    <x v="1"/>
    <x v="1"/>
    <n v="10"/>
    <d v="2023-11-21T00:00:00"/>
    <d v="2015-06-06T00:00:00"/>
    <n v="8.7671232876712324"/>
    <n v="105.20547945205479"/>
    <x v="1"/>
  </r>
  <r>
    <x v="7"/>
    <x v="2"/>
    <x v="2"/>
    <n v="8"/>
    <d v="2023-11-21T00:00:00"/>
    <d v="2003-06-12T00:00:00"/>
    <n v="20.758904109589039"/>
    <n v="249.10684931506847"/>
    <x v="1"/>
  </r>
  <r>
    <x v="8"/>
    <x v="3"/>
    <x v="3"/>
    <n v="10"/>
    <d v="2023-11-21T00:00:00"/>
    <d v="2020-10-28T00:00:00"/>
    <n v="3.3671232876712329"/>
    <n v="40.405479452054792"/>
    <x v="1"/>
  </r>
  <r>
    <x v="9"/>
    <x v="0"/>
    <x v="0"/>
    <n v="6"/>
    <d v="2023-11-21T00:00:00"/>
    <d v="2023-02-20T00:00:00"/>
    <n v="1.0520547945205478"/>
    <n v="12.624657534246573"/>
    <x v="1"/>
  </r>
  <r>
    <x v="10"/>
    <x v="0"/>
    <x v="0"/>
    <n v="10"/>
    <d v="2023-11-21T00:00:00"/>
    <d v="2003-07-04T00:00:00"/>
    <n v="20.698630136986303"/>
    <n v="248.38356164383563"/>
    <x v="1"/>
  </r>
  <r>
    <x v="11"/>
    <x v="1"/>
    <x v="1"/>
    <n v="8"/>
    <d v="2023-11-21T00:00:00"/>
    <d v="2010-10-06T00:00:00"/>
    <n v="13.435616438356165"/>
    <n v="161.22739726027399"/>
    <x v="1"/>
  </r>
  <r>
    <x v="26"/>
    <x v="0"/>
    <x v="0"/>
    <n v="8"/>
    <d v="2023-11-21T00:00:00"/>
    <d v="2023-03-16T00:00:00"/>
    <n v="0.98630136986301364"/>
    <n v="11.835616438356164"/>
    <x v="0"/>
  </r>
  <r>
    <x v="12"/>
    <x v="3"/>
    <x v="3"/>
    <n v="8"/>
    <d v="2023-11-21T00:00:00"/>
    <d v="2013-01-15T00:00:00"/>
    <n v="11.156164383561643"/>
    <n v="133.87397260273971"/>
    <x v="1"/>
  </r>
  <r>
    <x v="13"/>
    <x v="2"/>
    <x v="4"/>
    <n v="8"/>
    <d v="2023-11-21T00:00:00"/>
    <d v="2007-01-10T00:00:00"/>
    <n v="17.175342465753424"/>
    <n v="206.10410958904109"/>
    <x v="1"/>
  </r>
  <r>
    <x v="28"/>
    <x v="0"/>
    <x v="0"/>
    <n v="8"/>
    <d v="2023-11-21T00:00:00"/>
    <d v="2023-04-13T00:00:00"/>
    <n v="0.90958904109589045"/>
    <n v="10.915068493150685"/>
    <x v="0"/>
  </r>
  <r>
    <x v="14"/>
    <x v="1"/>
    <x v="1"/>
    <n v="10"/>
    <d v="2023-11-21T00:00:00"/>
    <d v="2015-05-21T00:00:00"/>
    <n v="8.8109589041095884"/>
    <n v="105.73150684931505"/>
    <x v="1"/>
  </r>
  <r>
    <x v="15"/>
    <x v="1"/>
    <x v="1"/>
    <n v="9"/>
    <d v="2023-11-21T00:00:00"/>
    <d v="2023-03-04T00:00:00"/>
    <n v="1.0191780821917809"/>
    <n v="12.230136986301371"/>
    <x v="1"/>
  </r>
  <r>
    <x v="16"/>
    <x v="3"/>
    <x v="3"/>
    <n v="8"/>
    <d v="2023-11-21T00:00:00"/>
    <d v="2020-11-17T00:00:00"/>
    <n v="3.3123287671232875"/>
    <n v="39.747945205479454"/>
    <x v="1"/>
  </r>
  <r>
    <x v="17"/>
    <x v="2"/>
    <x v="4"/>
    <n v="10"/>
    <d v="2023-11-21T00:00:00"/>
    <d v="2001-10-01T00:00:00"/>
    <n v="22.454794520547946"/>
    <n v="269.45753424657534"/>
    <x v="1"/>
  </r>
  <r>
    <x v="18"/>
    <x v="0"/>
    <x v="0"/>
    <n v="8"/>
    <d v="2023-11-21T00:00:00"/>
    <d v="2022-10-07T00:00:00"/>
    <n v="1.4246575342465753"/>
    <n v="17.095890410958901"/>
    <x v="1"/>
  </r>
  <r>
    <x v="19"/>
    <x v="1"/>
    <x v="1"/>
    <n v="10"/>
    <d v="2023-11-21T00:00:00"/>
    <d v="2008-02-12T00:00:00"/>
    <n v="16.084931506849315"/>
    <n v="193.01917808219179"/>
    <x v="1"/>
  </r>
  <r>
    <x v="20"/>
    <x v="2"/>
    <x v="2"/>
    <n v="10"/>
    <d v="2023-11-21T00:00:00"/>
    <d v="2019-01-30T00:00:00"/>
    <n v="5.1123287671232873"/>
    <n v="61.347945205479448"/>
    <x v="1"/>
  </r>
  <r>
    <x v="21"/>
    <x v="3"/>
    <x v="3"/>
    <n v="9"/>
    <d v="2023-11-21T00:00:00"/>
    <d v="2023-02-08T00:00:00"/>
    <n v="1.0849315068493151"/>
    <n v="13.019178082191781"/>
    <x v="1"/>
  </r>
  <r>
    <x v="22"/>
    <x v="1"/>
    <x v="1"/>
    <n v="8"/>
    <d v="2023-11-21T00:00:00"/>
    <d v="2005-08-17T00:00:00"/>
    <n v="18.575342465753426"/>
    <n v="222.90410958904113"/>
    <x v="1"/>
  </r>
  <r>
    <x v="27"/>
    <x v="0"/>
    <x v="0"/>
    <n v="7"/>
    <d v="2023-11-21T00:00:00"/>
    <d v="2023-04-23T00:00:00"/>
    <n v="0.88219178082191785"/>
    <n v="10.586301369863014"/>
    <x v="0"/>
  </r>
  <r>
    <x v="23"/>
    <x v="1"/>
    <x v="1"/>
    <n v="9"/>
    <d v="2023-11-21T00:00:00"/>
    <d v="2021-08-12T00:00:00"/>
    <n v="2.5780821917808221"/>
    <n v="30.936986301369863"/>
    <x v="1"/>
  </r>
  <r>
    <x v="24"/>
    <x v="2"/>
    <x v="2"/>
    <n v="10"/>
    <d v="2023-11-21T00:00:00"/>
    <d v="2023-02-04T00:00:00"/>
    <n v="1.095890410958904"/>
    <n v="13.150684931506849"/>
    <x v="1"/>
  </r>
  <r>
    <x v="25"/>
    <x v="3"/>
    <x v="3"/>
    <n v="10"/>
    <d v="2023-11-21T00:00:00"/>
    <d v="2012-07-04T00:00:00"/>
    <n v="11.69041095890411"/>
    <n v="140.28493150684932"/>
    <x v="1"/>
  </r>
  <r>
    <x v="0"/>
    <x v="0"/>
    <x v="0"/>
    <n v="9"/>
    <d v="2023-11-22T00:00:00"/>
    <d v="2023-04-16T00:00:00"/>
    <n v="0.90136986301369859"/>
    <n v="10.816438356164383"/>
    <x v="0"/>
  </r>
  <r>
    <x v="29"/>
    <x v="0"/>
    <x v="0"/>
    <n v="6"/>
    <d v="2023-11-22T00:00:00"/>
    <d v="2023-03-05T00:00:00"/>
    <n v="1.0164383561643835"/>
    <n v="12.197260273972603"/>
    <x v="1"/>
  </r>
  <r>
    <x v="1"/>
    <x v="1"/>
    <x v="1"/>
    <n v="9"/>
    <d v="2023-11-22T00:00:00"/>
    <d v="2023-02-22T00:00:00"/>
    <n v="1.0465753424657533"/>
    <n v="12.55890410958904"/>
    <x v="1"/>
  </r>
  <r>
    <x v="2"/>
    <x v="2"/>
    <x v="2"/>
    <n v="10"/>
    <d v="2023-11-22T00:00:00"/>
    <d v="2021-08-11T00:00:00"/>
    <n v="2.580821917808219"/>
    <n v="30.969863013698628"/>
    <x v="1"/>
  </r>
  <r>
    <x v="3"/>
    <x v="3"/>
    <x v="3"/>
    <n v="10"/>
    <d v="2023-11-22T00:00:00"/>
    <d v="2014-11-21T00:00:00"/>
    <n v="9.3068493150684937"/>
    <n v="111.68219178082192"/>
    <x v="1"/>
  </r>
  <r>
    <x v="4"/>
    <x v="2"/>
    <x v="4"/>
    <n v="8"/>
    <d v="2023-11-22T00:00:00"/>
    <d v="2008-10-11T00:00:00"/>
    <n v="15.421917808219177"/>
    <n v="185.06301369863013"/>
    <x v="1"/>
  </r>
  <r>
    <x v="5"/>
    <x v="0"/>
    <x v="0"/>
    <n v="10"/>
    <d v="2023-11-22T00:00:00"/>
    <d v="2023-01-30T00:00:00"/>
    <n v="1.1095890410958904"/>
    <n v="13.315068493150685"/>
    <x v="1"/>
  </r>
  <r>
    <x v="6"/>
    <x v="1"/>
    <x v="1"/>
    <n v="9"/>
    <d v="2023-11-22T00:00:00"/>
    <d v="2015-06-06T00:00:00"/>
    <n v="8.7671232876712324"/>
    <n v="105.20547945205479"/>
    <x v="1"/>
  </r>
  <r>
    <x v="7"/>
    <x v="2"/>
    <x v="2"/>
    <n v="10"/>
    <d v="2023-11-22T00:00:00"/>
    <d v="2003-06-12T00:00:00"/>
    <n v="20.758904109589039"/>
    <n v="249.10684931506847"/>
    <x v="1"/>
  </r>
  <r>
    <x v="8"/>
    <x v="3"/>
    <x v="3"/>
    <n v="8"/>
    <d v="2023-11-22T00:00:00"/>
    <d v="2020-10-28T00:00:00"/>
    <n v="3.3671232876712329"/>
    <n v="40.405479452054792"/>
    <x v="1"/>
  </r>
  <r>
    <x v="9"/>
    <x v="0"/>
    <x v="0"/>
    <n v="7"/>
    <d v="2023-11-22T00:00:00"/>
    <d v="2023-02-20T00:00:00"/>
    <n v="1.0520547945205478"/>
    <n v="12.624657534246573"/>
    <x v="1"/>
  </r>
  <r>
    <x v="10"/>
    <x v="0"/>
    <x v="0"/>
    <n v="10"/>
    <d v="2023-11-22T00:00:00"/>
    <d v="2003-07-04T00:00:00"/>
    <n v="20.698630136986303"/>
    <n v="248.38356164383563"/>
    <x v="1"/>
  </r>
  <r>
    <x v="11"/>
    <x v="1"/>
    <x v="1"/>
    <n v="9"/>
    <d v="2023-11-22T00:00:00"/>
    <d v="2010-10-06T00:00:00"/>
    <n v="13.435616438356165"/>
    <n v="161.22739726027399"/>
    <x v="1"/>
  </r>
  <r>
    <x v="26"/>
    <x v="0"/>
    <x v="0"/>
    <n v="8"/>
    <d v="2023-11-22T00:00:00"/>
    <d v="2023-03-16T00:00:00"/>
    <n v="0.98630136986301364"/>
    <n v="11.835616438356164"/>
    <x v="0"/>
  </r>
  <r>
    <x v="12"/>
    <x v="3"/>
    <x v="3"/>
    <n v="10"/>
    <d v="2023-11-22T00:00:00"/>
    <d v="2013-01-15T00:00:00"/>
    <n v="11.156164383561643"/>
    <n v="133.87397260273971"/>
    <x v="1"/>
  </r>
  <r>
    <x v="13"/>
    <x v="2"/>
    <x v="4"/>
    <n v="10"/>
    <d v="2023-11-22T00:00:00"/>
    <d v="2007-01-10T00:00:00"/>
    <n v="17.175342465753424"/>
    <n v="206.10410958904109"/>
    <x v="1"/>
  </r>
  <r>
    <x v="28"/>
    <x v="0"/>
    <x v="0"/>
    <n v="10"/>
    <d v="2023-11-22T00:00:00"/>
    <d v="2023-04-13T00:00:00"/>
    <n v="0.90958904109589045"/>
    <n v="10.915068493150685"/>
    <x v="0"/>
  </r>
  <r>
    <x v="14"/>
    <x v="1"/>
    <x v="1"/>
    <n v="9"/>
    <d v="2023-11-22T00:00:00"/>
    <d v="2015-05-21T00:00:00"/>
    <n v="8.8109589041095884"/>
    <n v="105.73150684931505"/>
    <x v="1"/>
  </r>
  <r>
    <x v="15"/>
    <x v="1"/>
    <x v="1"/>
    <n v="9"/>
    <d v="2023-11-22T00:00:00"/>
    <d v="2023-03-04T00:00:00"/>
    <n v="1.0191780821917809"/>
    <n v="12.230136986301371"/>
    <x v="1"/>
  </r>
  <r>
    <x v="16"/>
    <x v="3"/>
    <x v="3"/>
    <n v="9"/>
    <d v="2023-11-22T00:00:00"/>
    <d v="2020-11-17T00:00:00"/>
    <n v="3.3123287671232875"/>
    <n v="39.747945205479454"/>
    <x v="1"/>
  </r>
  <r>
    <x v="17"/>
    <x v="2"/>
    <x v="4"/>
    <n v="10"/>
    <d v="2023-11-22T00:00:00"/>
    <d v="2001-10-01T00:00:00"/>
    <n v="22.454794520547946"/>
    <n v="269.45753424657534"/>
    <x v="1"/>
  </r>
  <r>
    <x v="18"/>
    <x v="0"/>
    <x v="0"/>
    <n v="10"/>
    <d v="2023-11-22T00:00:00"/>
    <d v="2022-10-07T00:00:00"/>
    <n v="1.4246575342465753"/>
    <n v="17.095890410958901"/>
    <x v="1"/>
  </r>
  <r>
    <x v="19"/>
    <x v="1"/>
    <x v="1"/>
    <n v="10"/>
    <d v="2023-11-22T00:00:00"/>
    <d v="2008-02-12T00:00:00"/>
    <n v="16.084931506849315"/>
    <n v="193.01917808219179"/>
    <x v="1"/>
  </r>
  <r>
    <x v="20"/>
    <x v="2"/>
    <x v="2"/>
    <n v="10"/>
    <d v="2023-11-22T00:00:00"/>
    <d v="2019-01-30T00:00:00"/>
    <n v="5.1123287671232873"/>
    <n v="61.347945205479448"/>
    <x v="1"/>
  </r>
  <r>
    <x v="21"/>
    <x v="3"/>
    <x v="3"/>
    <n v="8"/>
    <d v="2023-11-22T00:00:00"/>
    <d v="2023-02-08T00:00:00"/>
    <n v="1.0849315068493151"/>
    <n v="13.019178082191781"/>
    <x v="1"/>
  </r>
  <r>
    <x v="22"/>
    <x v="1"/>
    <x v="1"/>
    <n v="9"/>
    <d v="2023-11-22T00:00:00"/>
    <d v="2005-08-17T00:00:00"/>
    <n v="18.575342465753426"/>
    <n v="222.90410958904113"/>
    <x v="1"/>
  </r>
  <r>
    <x v="27"/>
    <x v="0"/>
    <x v="0"/>
    <n v="8"/>
    <d v="2023-11-22T00:00:00"/>
    <d v="2023-04-23T00:00:00"/>
    <n v="0.88219178082191785"/>
    <n v="10.586301369863014"/>
    <x v="0"/>
  </r>
  <r>
    <x v="23"/>
    <x v="1"/>
    <x v="1"/>
    <n v="9"/>
    <d v="2023-11-22T00:00:00"/>
    <d v="2021-08-12T00:00:00"/>
    <n v="2.5780821917808221"/>
    <n v="30.936986301369863"/>
    <x v="1"/>
  </r>
  <r>
    <x v="24"/>
    <x v="2"/>
    <x v="2"/>
    <n v="10"/>
    <d v="2023-11-22T00:00:00"/>
    <d v="2023-02-04T00:00:00"/>
    <n v="1.095890410958904"/>
    <n v="13.150684931506849"/>
    <x v="1"/>
  </r>
  <r>
    <x v="25"/>
    <x v="3"/>
    <x v="3"/>
    <n v="8"/>
    <d v="2023-11-22T00:00:00"/>
    <d v="2012-07-04T00:00:00"/>
    <n v="11.69041095890411"/>
    <n v="140.28493150684932"/>
    <x v="1"/>
  </r>
  <r>
    <x v="0"/>
    <x v="0"/>
    <x v="0"/>
    <n v="9"/>
    <d v="2023-11-23T00:00:00"/>
    <d v="2023-04-16T00:00:00"/>
    <n v="0.90136986301369859"/>
    <n v="10.816438356164383"/>
    <x v="0"/>
  </r>
  <r>
    <x v="29"/>
    <x v="0"/>
    <x v="0"/>
    <n v="8"/>
    <d v="2023-11-23T00:00:00"/>
    <d v="2023-03-05T00:00:00"/>
    <n v="1.0164383561643835"/>
    <n v="12.197260273972603"/>
    <x v="1"/>
  </r>
  <r>
    <x v="1"/>
    <x v="1"/>
    <x v="1"/>
    <n v="10"/>
    <d v="2023-11-23T00:00:00"/>
    <d v="2023-02-22T00:00:00"/>
    <n v="1.0465753424657533"/>
    <n v="12.55890410958904"/>
    <x v="1"/>
  </r>
  <r>
    <x v="2"/>
    <x v="2"/>
    <x v="2"/>
    <n v="10"/>
    <d v="2023-11-23T00:00:00"/>
    <d v="2021-08-11T00:00:00"/>
    <n v="2.580821917808219"/>
    <n v="30.969863013698628"/>
    <x v="1"/>
  </r>
  <r>
    <x v="3"/>
    <x v="3"/>
    <x v="3"/>
    <n v="10"/>
    <d v="2023-11-23T00:00:00"/>
    <d v="2014-11-21T00:00:00"/>
    <n v="9.3068493150684937"/>
    <n v="111.68219178082192"/>
    <x v="1"/>
  </r>
  <r>
    <x v="4"/>
    <x v="2"/>
    <x v="4"/>
    <n v="9"/>
    <d v="2023-11-23T00:00:00"/>
    <d v="2008-10-11T00:00:00"/>
    <n v="15.421917808219177"/>
    <n v="185.06301369863013"/>
    <x v="1"/>
  </r>
  <r>
    <x v="5"/>
    <x v="0"/>
    <x v="0"/>
    <n v="9"/>
    <d v="2023-11-23T00:00:00"/>
    <d v="2023-01-30T00:00:00"/>
    <n v="1.1095890410958904"/>
    <n v="13.315068493150685"/>
    <x v="1"/>
  </r>
  <r>
    <x v="6"/>
    <x v="1"/>
    <x v="1"/>
    <n v="10"/>
    <d v="2023-11-23T00:00:00"/>
    <d v="2015-06-06T00:00:00"/>
    <n v="8.7671232876712324"/>
    <n v="105.20547945205479"/>
    <x v="1"/>
  </r>
  <r>
    <x v="7"/>
    <x v="2"/>
    <x v="2"/>
    <n v="9"/>
    <d v="2023-11-23T00:00:00"/>
    <d v="2003-06-12T00:00:00"/>
    <n v="20.758904109589039"/>
    <n v="249.10684931506847"/>
    <x v="1"/>
  </r>
  <r>
    <x v="8"/>
    <x v="3"/>
    <x v="3"/>
    <n v="8"/>
    <d v="2023-11-23T00:00:00"/>
    <d v="2020-10-28T00:00:00"/>
    <n v="3.3671232876712329"/>
    <n v="40.405479452054792"/>
    <x v="1"/>
  </r>
  <r>
    <x v="9"/>
    <x v="0"/>
    <x v="0"/>
    <n v="8"/>
    <d v="2023-11-23T00:00:00"/>
    <d v="2023-02-20T00:00:00"/>
    <n v="1.0520547945205478"/>
    <n v="12.624657534246573"/>
    <x v="1"/>
  </r>
  <r>
    <x v="10"/>
    <x v="0"/>
    <x v="0"/>
    <n v="8"/>
    <d v="2023-11-23T00:00:00"/>
    <d v="2003-07-04T00:00:00"/>
    <n v="20.698630136986303"/>
    <n v="248.38356164383563"/>
    <x v="1"/>
  </r>
  <r>
    <x v="11"/>
    <x v="1"/>
    <x v="1"/>
    <n v="10"/>
    <d v="2023-11-23T00:00:00"/>
    <d v="2010-10-06T00:00:00"/>
    <n v="13.435616438356165"/>
    <n v="161.22739726027399"/>
    <x v="1"/>
  </r>
  <r>
    <x v="26"/>
    <x v="0"/>
    <x v="0"/>
    <n v="7"/>
    <d v="2023-11-23T00:00:00"/>
    <d v="2023-03-16T00:00:00"/>
    <n v="0.98630136986301364"/>
    <n v="11.835616438356164"/>
    <x v="0"/>
  </r>
  <r>
    <x v="12"/>
    <x v="3"/>
    <x v="3"/>
    <n v="8"/>
    <d v="2023-11-23T00:00:00"/>
    <d v="2013-01-15T00:00:00"/>
    <n v="11.156164383561643"/>
    <n v="133.87397260273971"/>
    <x v="1"/>
  </r>
  <r>
    <x v="13"/>
    <x v="2"/>
    <x v="4"/>
    <n v="8"/>
    <d v="2023-11-23T00:00:00"/>
    <d v="2007-01-10T00:00:00"/>
    <n v="17.175342465753424"/>
    <n v="206.10410958904109"/>
    <x v="1"/>
  </r>
  <r>
    <x v="28"/>
    <x v="0"/>
    <x v="0"/>
    <n v="6"/>
    <d v="2023-11-23T00:00:00"/>
    <d v="2023-04-13T00:00:00"/>
    <n v="0.90958904109589045"/>
    <n v="10.915068493150685"/>
    <x v="0"/>
  </r>
  <r>
    <x v="14"/>
    <x v="1"/>
    <x v="1"/>
    <n v="10"/>
    <d v="2023-11-23T00:00:00"/>
    <d v="2015-05-21T00:00:00"/>
    <n v="8.8109589041095884"/>
    <n v="105.73150684931505"/>
    <x v="1"/>
  </r>
  <r>
    <x v="15"/>
    <x v="1"/>
    <x v="1"/>
    <n v="10"/>
    <d v="2023-11-23T00:00:00"/>
    <d v="2023-03-04T00:00:00"/>
    <n v="1.0191780821917809"/>
    <n v="12.230136986301371"/>
    <x v="1"/>
  </r>
  <r>
    <x v="16"/>
    <x v="3"/>
    <x v="3"/>
    <n v="9"/>
    <d v="2023-11-23T00:00:00"/>
    <d v="2020-11-17T00:00:00"/>
    <n v="3.3123287671232875"/>
    <n v="39.747945205479454"/>
    <x v="1"/>
  </r>
  <r>
    <x v="17"/>
    <x v="2"/>
    <x v="4"/>
    <n v="9"/>
    <d v="2023-11-23T00:00:00"/>
    <d v="2001-10-01T00:00:00"/>
    <n v="22.454794520547946"/>
    <n v="269.45753424657534"/>
    <x v="1"/>
  </r>
  <r>
    <x v="18"/>
    <x v="0"/>
    <x v="0"/>
    <n v="9"/>
    <d v="2023-11-23T00:00:00"/>
    <d v="2022-10-07T00:00:00"/>
    <n v="1.4246575342465753"/>
    <n v="17.095890410958901"/>
    <x v="1"/>
  </r>
  <r>
    <x v="19"/>
    <x v="1"/>
    <x v="1"/>
    <n v="9"/>
    <d v="2023-11-23T00:00:00"/>
    <d v="2008-02-12T00:00:00"/>
    <n v="16.084931506849315"/>
    <n v="193.01917808219179"/>
    <x v="1"/>
  </r>
  <r>
    <x v="20"/>
    <x v="2"/>
    <x v="2"/>
    <n v="9"/>
    <d v="2023-11-23T00:00:00"/>
    <d v="2019-01-30T00:00:00"/>
    <n v="5.1123287671232873"/>
    <n v="61.347945205479448"/>
    <x v="1"/>
  </r>
  <r>
    <x v="21"/>
    <x v="3"/>
    <x v="3"/>
    <n v="10"/>
    <d v="2023-11-23T00:00:00"/>
    <d v="2023-02-08T00:00:00"/>
    <n v="1.0849315068493151"/>
    <n v="13.019178082191781"/>
    <x v="1"/>
  </r>
  <r>
    <x v="22"/>
    <x v="1"/>
    <x v="1"/>
    <n v="9"/>
    <d v="2023-11-23T00:00:00"/>
    <d v="2005-08-17T00:00:00"/>
    <n v="18.575342465753426"/>
    <n v="222.90410958904113"/>
    <x v="1"/>
  </r>
  <r>
    <x v="27"/>
    <x v="0"/>
    <x v="0"/>
    <n v="8"/>
    <d v="2023-11-23T00:00:00"/>
    <d v="2023-04-23T00:00:00"/>
    <n v="0.88219178082191785"/>
    <n v="10.586301369863014"/>
    <x v="0"/>
  </r>
  <r>
    <x v="23"/>
    <x v="1"/>
    <x v="1"/>
    <n v="8"/>
    <d v="2023-11-23T00:00:00"/>
    <d v="2021-08-12T00:00:00"/>
    <n v="2.5780821917808221"/>
    <n v="30.936986301369863"/>
    <x v="1"/>
  </r>
  <r>
    <x v="24"/>
    <x v="2"/>
    <x v="2"/>
    <n v="9"/>
    <d v="2023-11-23T00:00:00"/>
    <d v="2023-02-04T00:00:00"/>
    <n v="1.095890410958904"/>
    <n v="13.150684931506849"/>
    <x v="1"/>
  </r>
  <r>
    <x v="25"/>
    <x v="3"/>
    <x v="3"/>
    <n v="10"/>
    <d v="2023-11-23T00:00:00"/>
    <d v="2012-07-04T00:00:00"/>
    <n v="11.69041095890411"/>
    <n v="140.28493150684932"/>
    <x v="1"/>
  </r>
  <r>
    <x v="0"/>
    <x v="0"/>
    <x v="0"/>
    <n v="10"/>
    <d v="2023-11-24T00:00:00"/>
    <d v="2023-04-16T00:00:00"/>
    <n v="0.90136986301369859"/>
    <n v="10.816438356164383"/>
    <x v="0"/>
  </r>
  <r>
    <x v="29"/>
    <x v="0"/>
    <x v="0"/>
    <n v="9"/>
    <d v="2023-11-24T00:00:00"/>
    <d v="2023-03-05T00:00:00"/>
    <n v="1.0164383561643835"/>
    <n v="12.197260273972603"/>
    <x v="1"/>
  </r>
  <r>
    <x v="1"/>
    <x v="1"/>
    <x v="1"/>
    <n v="8"/>
    <d v="2023-11-24T00:00:00"/>
    <d v="2023-02-22T00:00:00"/>
    <n v="1.0465753424657533"/>
    <n v="12.55890410958904"/>
    <x v="1"/>
  </r>
  <r>
    <x v="2"/>
    <x v="2"/>
    <x v="2"/>
    <n v="8"/>
    <d v="2023-11-24T00:00:00"/>
    <d v="2021-08-11T00:00:00"/>
    <n v="2.580821917808219"/>
    <n v="30.969863013698628"/>
    <x v="1"/>
  </r>
  <r>
    <x v="3"/>
    <x v="3"/>
    <x v="3"/>
    <n v="8"/>
    <d v="2023-11-24T00:00:00"/>
    <d v="2014-11-21T00:00:00"/>
    <n v="9.3068493150684937"/>
    <n v="111.68219178082192"/>
    <x v="1"/>
  </r>
  <r>
    <x v="4"/>
    <x v="2"/>
    <x v="4"/>
    <n v="10"/>
    <d v="2023-11-24T00:00:00"/>
    <d v="2008-10-11T00:00:00"/>
    <n v="15.421917808219177"/>
    <n v="185.06301369863013"/>
    <x v="1"/>
  </r>
  <r>
    <x v="5"/>
    <x v="0"/>
    <x v="0"/>
    <n v="8"/>
    <d v="2023-11-24T00:00:00"/>
    <d v="2023-01-30T00:00:00"/>
    <n v="1.1095890410958904"/>
    <n v="13.315068493150685"/>
    <x v="1"/>
  </r>
  <r>
    <x v="6"/>
    <x v="1"/>
    <x v="1"/>
    <n v="10"/>
    <d v="2023-11-24T00:00:00"/>
    <d v="2015-06-06T00:00:00"/>
    <n v="8.7671232876712324"/>
    <n v="105.20547945205479"/>
    <x v="1"/>
  </r>
  <r>
    <x v="7"/>
    <x v="2"/>
    <x v="2"/>
    <n v="10"/>
    <d v="2023-11-24T00:00:00"/>
    <d v="2003-06-12T00:00:00"/>
    <n v="20.758904109589039"/>
    <n v="249.10684931506847"/>
    <x v="1"/>
  </r>
  <r>
    <x v="8"/>
    <x v="3"/>
    <x v="3"/>
    <n v="9"/>
    <d v="2023-11-24T00:00:00"/>
    <d v="2020-10-28T00:00:00"/>
    <n v="3.3671232876712329"/>
    <n v="40.405479452054792"/>
    <x v="1"/>
  </r>
  <r>
    <x v="9"/>
    <x v="0"/>
    <x v="0"/>
    <n v="7"/>
    <d v="2023-11-24T00:00:00"/>
    <d v="2023-02-20T00:00:00"/>
    <n v="1.0520547945205478"/>
    <n v="12.624657534246573"/>
    <x v="1"/>
  </r>
  <r>
    <x v="10"/>
    <x v="0"/>
    <x v="0"/>
    <n v="10"/>
    <d v="2023-11-24T00:00:00"/>
    <d v="2003-07-04T00:00:00"/>
    <n v="20.698630136986303"/>
    <n v="248.38356164383563"/>
    <x v="1"/>
  </r>
  <r>
    <x v="11"/>
    <x v="1"/>
    <x v="1"/>
    <n v="8"/>
    <d v="2023-11-24T00:00:00"/>
    <d v="2010-10-06T00:00:00"/>
    <n v="13.435616438356165"/>
    <n v="161.22739726027399"/>
    <x v="1"/>
  </r>
  <r>
    <x v="26"/>
    <x v="0"/>
    <x v="0"/>
    <n v="7"/>
    <d v="2023-11-24T00:00:00"/>
    <d v="2023-03-16T00:00:00"/>
    <n v="0.98630136986301364"/>
    <n v="11.835616438356164"/>
    <x v="0"/>
  </r>
  <r>
    <x v="12"/>
    <x v="3"/>
    <x v="3"/>
    <n v="10"/>
    <d v="2023-11-24T00:00:00"/>
    <d v="2013-01-15T00:00:00"/>
    <n v="11.156164383561643"/>
    <n v="133.87397260273971"/>
    <x v="1"/>
  </r>
  <r>
    <x v="13"/>
    <x v="2"/>
    <x v="4"/>
    <n v="8"/>
    <d v="2023-11-24T00:00:00"/>
    <d v="2007-01-10T00:00:00"/>
    <n v="17.175342465753424"/>
    <n v="206.10410958904109"/>
    <x v="1"/>
  </r>
  <r>
    <x v="28"/>
    <x v="0"/>
    <x v="0"/>
    <n v="7"/>
    <d v="2023-11-24T00:00:00"/>
    <d v="2023-04-13T00:00:00"/>
    <n v="0.90958904109589045"/>
    <n v="10.915068493150685"/>
    <x v="0"/>
  </r>
  <r>
    <x v="14"/>
    <x v="1"/>
    <x v="1"/>
    <n v="9"/>
    <d v="2023-11-24T00:00:00"/>
    <d v="2015-05-21T00:00:00"/>
    <n v="8.8109589041095884"/>
    <n v="105.73150684931505"/>
    <x v="1"/>
  </r>
  <r>
    <x v="15"/>
    <x v="1"/>
    <x v="1"/>
    <n v="9"/>
    <d v="2023-11-24T00:00:00"/>
    <d v="2023-03-04T00:00:00"/>
    <n v="1.0191780821917809"/>
    <n v="12.230136986301371"/>
    <x v="1"/>
  </r>
  <r>
    <x v="16"/>
    <x v="3"/>
    <x v="3"/>
    <n v="9"/>
    <d v="2023-11-24T00:00:00"/>
    <d v="2020-11-17T00:00:00"/>
    <n v="3.3123287671232875"/>
    <n v="39.747945205479454"/>
    <x v="1"/>
  </r>
  <r>
    <x v="17"/>
    <x v="2"/>
    <x v="4"/>
    <n v="8"/>
    <d v="2023-11-24T00:00:00"/>
    <d v="2001-10-01T00:00:00"/>
    <n v="22.454794520547946"/>
    <n v="269.45753424657534"/>
    <x v="1"/>
  </r>
  <r>
    <x v="18"/>
    <x v="0"/>
    <x v="0"/>
    <n v="9"/>
    <d v="2023-11-24T00:00:00"/>
    <d v="2022-10-07T00:00:00"/>
    <n v="1.4246575342465753"/>
    <n v="17.095890410958901"/>
    <x v="1"/>
  </r>
  <r>
    <x v="19"/>
    <x v="1"/>
    <x v="1"/>
    <n v="9"/>
    <d v="2023-11-24T00:00:00"/>
    <d v="2008-02-12T00:00:00"/>
    <n v="16.084931506849315"/>
    <n v="193.01917808219179"/>
    <x v="1"/>
  </r>
  <r>
    <x v="20"/>
    <x v="2"/>
    <x v="2"/>
    <n v="10"/>
    <d v="2023-11-24T00:00:00"/>
    <d v="2019-01-30T00:00:00"/>
    <n v="5.1123287671232873"/>
    <n v="61.347945205479448"/>
    <x v="1"/>
  </r>
  <r>
    <x v="21"/>
    <x v="3"/>
    <x v="3"/>
    <n v="9"/>
    <d v="2023-11-24T00:00:00"/>
    <d v="2023-02-08T00:00:00"/>
    <n v="1.0849315068493151"/>
    <n v="13.019178082191781"/>
    <x v="1"/>
  </r>
  <r>
    <x v="22"/>
    <x v="1"/>
    <x v="1"/>
    <n v="10"/>
    <d v="2023-11-24T00:00:00"/>
    <d v="2005-08-17T00:00:00"/>
    <n v="18.575342465753426"/>
    <n v="222.90410958904113"/>
    <x v="1"/>
  </r>
  <r>
    <x v="27"/>
    <x v="0"/>
    <x v="0"/>
    <n v="7"/>
    <d v="2023-11-24T00:00:00"/>
    <d v="2023-04-23T00:00:00"/>
    <n v="0.88219178082191785"/>
    <n v="10.586301369863014"/>
    <x v="0"/>
  </r>
  <r>
    <x v="23"/>
    <x v="1"/>
    <x v="1"/>
    <n v="10"/>
    <d v="2023-11-24T00:00:00"/>
    <d v="2021-08-12T00:00:00"/>
    <n v="2.5780821917808221"/>
    <n v="30.936986301369863"/>
    <x v="1"/>
  </r>
  <r>
    <x v="24"/>
    <x v="2"/>
    <x v="2"/>
    <n v="9"/>
    <d v="2023-11-24T00:00:00"/>
    <d v="2023-02-04T00:00:00"/>
    <n v="1.095890410958904"/>
    <n v="13.150684931506849"/>
    <x v="1"/>
  </r>
  <r>
    <x v="25"/>
    <x v="3"/>
    <x v="3"/>
    <n v="10"/>
    <d v="2023-11-24T00:00:00"/>
    <d v="2012-07-04T00:00:00"/>
    <n v="11.69041095890411"/>
    <n v="140.28493150684932"/>
    <x v="1"/>
  </r>
  <r>
    <x v="0"/>
    <x v="0"/>
    <x v="0"/>
    <n v="8"/>
    <d v="2023-11-25T00:00:00"/>
    <d v="2023-04-16T00:00:00"/>
    <n v="0.90136986301369859"/>
    <n v="10.816438356164383"/>
    <x v="0"/>
  </r>
  <r>
    <x v="29"/>
    <x v="0"/>
    <x v="0"/>
    <n v="8"/>
    <d v="2023-11-25T00:00:00"/>
    <d v="2023-03-05T00:00:00"/>
    <n v="1.0164383561643835"/>
    <n v="12.197260273972603"/>
    <x v="1"/>
  </r>
  <r>
    <x v="1"/>
    <x v="1"/>
    <x v="1"/>
    <n v="8"/>
    <d v="2023-11-25T00:00:00"/>
    <d v="2023-02-22T00:00:00"/>
    <n v="1.0465753424657533"/>
    <n v="12.55890410958904"/>
    <x v="1"/>
  </r>
  <r>
    <x v="2"/>
    <x v="2"/>
    <x v="2"/>
    <n v="10"/>
    <d v="2023-11-25T00:00:00"/>
    <d v="2021-08-11T00:00:00"/>
    <n v="2.580821917808219"/>
    <n v="30.969863013698628"/>
    <x v="1"/>
  </r>
  <r>
    <x v="3"/>
    <x v="3"/>
    <x v="3"/>
    <n v="9"/>
    <d v="2023-11-25T00:00:00"/>
    <d v="2014-11-21T00:00:00"/>
    <n v="9.3068493150684937"/>
    <n v="111.68219178082192"/>
    <x v="1"/>
  </r>
  <r>
    <x v="4"/>
    <x v="2"/>
    <x v="4"/>
    <n v="8"/>
    <d v="2023-11-25T00:00:00"/>
    <d v="2008-10-11T00:00:00"/>
    <n v="15.421917808219177"/>
    <n v="185.06301369863013"/>
    <x v="1"/>
  </r>
  <r>
    <x v="5"/>
    <x v="0"/>
    <x v="0"/>
    <n v="9"/>
    <d v="2023-11-25T00:00:00"/>
    <d v="2023-01-30T00:00:00"/>
    <n v="1.1095890410958904"/>
    <n v="13.315068493150685"/>
    <x v="1"/>
  </r>
  <r>
    <x v="6"/>
    <x v="1"/>
    <x v="1"/>
    <n v="10"/>
    <d v="2023-11-25T00:00:00"/>
    <d v="2015-06-06T00:00:00"/>
    <n v="8.7671232876712324"/>
    <n v="105.20547945205479"/>
    <x v="1"/>
  </r>
  <r>
    <x v="7"/>
    <x v="2"/>
    <x v="2"/>
    <n v="9"/>
    <d v="2023-11-25T00:00:00"/>
    <d v="2003-06-12T00:00:00"/>
    <n v="20.758904109589039"/>
    <n v="249.10684931506847"/>
    <x v="1"/>
  </r>
  <r>
    <x v="8"/>
    <x v="3"/>
    <x v="3"/>
    <n v="10"/>
    <d v="2023-11-25T00:00:00"/>
    <d v="2020-10-28T00:00:00"/>
    <n v="3.3671232876712329"/>
    <n v="40.405479452054792"/>
    <x v="1"/>
  </r>
  <r>
    <x v="9"/>
    <x v="0"/>
    <x v="0"/>
    <n v="8"/>
    <d v="2023-11-25T00:00:00"/>
    <d v="2023-02-20T00:00:00"/>
    <n v="1.0520547945205478"/>
    <n v="12.624657534246573"/>
    <x v="1"/>
  </r>
  <r>
    <x v="10"/>
    <x v="0"/>
    <x v="0"/>
    <n v="8"/>
    <d v="2023-11-25T00:00:00"/>
    <d v="2003-07-04T00:00:00"/>
    <n v="20.698630136986303"/>
    <n v="248.38356164383563"/>
    <x v="1"/>
  </r>
  <r>
    <x v="11"/>
    <x v="1"/>
    <x v="1"/>
    <n v="8"/>
    <d v="2023-11-25T00:00:00"/>
    <d v="2010-10-06T00:00:00"/>
    <n v="13.435616438356165"/>
    <n v="161.22739726027399"/>
    <x v="1"/>
  </r>
  <r>
    <x v="26"/>
    <x v="0"/>
    <x v="0"/>
    <n v="6"/>
    <d v="2023-11-25T00:00:00"/>
    <d v="2023-03-16T00:00:00"/>
    <n v="0.98630136986301364"/>
    <n v="11.835616438356164"/>
    <x v="0"/>
  </r>
  <r>
    <x v="12"/>
    <x v="3"/>
    <x v="3"/>
    <n v="10"/>
    <d v="2023-11-25T00:00:00"/>
    <d v="2013-01-15T00:00:00"/>
    <n v="11.156164383561643"/>
    <n v="133.87397260273971"/>
    <x v="1"/>
  </r>
  <r>
    <x v="13"/>
    <x v="2"/>
    <x v="4"/>
    <n v="9"/>
    <d v="2023-11-25T00:00:00"/>
    <d v="2007-01-10T00:00:00"/>
    <n v="17.175342465753424"/>
    <n v="206.10410958904109"/>
    <x v="1"/>
  </r>
  <r>
    <x v="28"/>
    <x v="0"/>
    <x v="0"/>
    <n v="7"/>
    <d v="2023-11-25T00:00:00"/>
    <d v="2023-04-13T00:00:00"/>
    <n v="0.90958904109589045"/>
    <n v="10.915068493150685"/>
    <x v="0"/>
  </r>
  <r>
    <x v="14"/>
    <x v="1"/>
    <x v="1"/>
    <n v="8"/>
    <d v="2023-11-25T00:00:00"/>
    <d v="2015-05-21T00:00:00"/>
    <n v="8.8109589041095884"/>
    <n v="105.73150684931505"/>
    <x v="1"/>
  </r>
  <r>
    <x v="15"/>
    <x v="1"/>
    <x v="1"/>
    <n v="8"/>
    <d v="2023-11-25T00:00:00"/>
    <d v="2023-03-04T00:00:00"/>
    <n v="1.0191780821917809"/>
    <n v="12.230136986301371"/>
    <x v="1"/>
  </r>
  <r>
    <x v="16"/>
    <x v="3"/>
    <x v="3"/>
    <n v="8"/>
    <d v="2023-11-25T00:00:00"/>
    <d v="2020-11-17T00:00:00"/>
    <n v="3.3123287671232875"/>
    <n v="39.747945205479454"/>
    <x v="1"/>
  </r>
  <r>
    <x v="17"/>
    <x v="2"/>
    <x v="4"/>
    <n v="9"/>
    <d v="2023-11-25T00:00:00"/>
    <d v="2001-10-01T00:00:00"/>
    <n v="22.454794520547946"/>
    <n v="269.45753424657534"/>
    <x v="1"/>
  </r>
  <r>
    <x v="18"/>
    <x v="0"/>
    <x v="0"/>
    <n v="8"/>
    <d v="2023-11-25T00:00:00"/>
    <d v="2022-10-07T00:00:00"/>
    <n v="1.4246575342465753"/>
    <n v="17.095890410958901"/>
    <x v="1"/>
  </r>
  <r>
    <x v="19"/>
    <x v="1"/>
    <x v="1"/>
    <n v="8"/>
    <d v="2023-11-25T00:00:00"/>
    <d v="2008-02-12T00:00:00"/>
    <n v="16.084931506849315"/>
    <n v="193.01917808219179"/>
    <x v="1"/>
  </r>
  <r>
    <x v="20"/>
    <x v="2"/>
    <x v="2"/>
    <n v="8"/>
    <d v="2023-11-25T00:00:00"/>
    <d v="2019-01-30T00:00:00"/>
    <n v="5.1123287671232873"/>
    <n v="61.347945205479448"/>
    <x v="1"/>
  </r>
  <r>
    <x v="21"/>
    <x v="3"/>
    <x v="3"/>
    <n v="8"/>
    <d v="2023-11-25T00:00:00"/>
    <d v="2023-02-08T00:00:00"/>
    <n v="1.0849315068493151"/>
    <n v="13.019178082191781"/>
    <x v="1"/>
  </r>
  <r>
    <x v="22"/>
    <x v="1"/>
    <x v="1"/>
    <n v="10"/>
    <d v="2023-11-25T00:00:00"/>
    <d v="2005-08-17T00:00:00"/>
    <n v="18.575342465753426"/>
    <n v="222.90410958904113"/>
    <x v="1"/>
  </r>
  <r>
    <x v="27"/>
    <x v="0"/>
    <x v="0"/>
    <n v="8"/>
    <d v="2023-11-25T00:00:00"/>
    <d v="2023-04-23T00:00:00"/>
    <n v="0.88219178082191785"/>
    <n v="10.586301369863014"/>
    <x v="0"/>
  </r>
  <r>
    <x v="23"/>
    <x v="1"/>
    <x v="1"/>
    <n v="8"/>
    <d v="2023-11-25T00:00:00"/>
    <d v="2021-08-12T00:00:00"/>
    <n v="2.5780821917808221"/>
    <n v="30.936986301369863"/>
    <x v="1"/>
  </r>
  <r>
    <x v="24"/>
    <x v="2"/>
    <x v="2"/>
    <n v="10"/>
    <d v="2023-11-25T00:00:00"/>
    <d v="2023-02-04T00:00:00"/>
    <n v="1.095890410958904"/>
    <n v="13.150684931506849"/>
    <x v="1"/>
  </r>
  <r>
    <x v="25"/>
    <x v="3"/>
    <x v="3"/>
    <n v="10"/>
    <d v="2023-11-25T00:00:00"/>
    <d v="2012-07-04T00:00:00"/>
    <n v="11.69041095890411"/>
    <n v="140.28493150684932"/>
    <x v="1"/>
  </r>
  <r>
    <x v="0"/>
    <x v="0"/>
    <x v="0"/>
    <n v="10"/>
    <d v="2023-11-26T00:00:00"/>
    <d v="2023-04-16T00:00:00"/>
    <n v="0.90136986301369859"/>
    <n v="10.816438356164383"/>
    <x v="0"/>
  </r>
  <r>
    <x v="29"/>
    <x v="0"/>
    <x v="0"/>
    <n v="7"/>
    <d v="2023-11-26T00:00:00"/>
    <d v="2023-03-05T00:00:00"/>
    <n v="1.0164383561643835"/>
    <n v="12.197260273972603"/>
    <x v="1"/>
  </r>
  <r>
    <x v="1"/>
    <x v="1"/>
    <x v="1"/>
    <n v="10"/>
    <d v="2023-11-26T00:00:00"/>
    <d v="2023-02-22T00:00:00"/>
    <n v="1.0465753424657533"/>
    <n v="12.55890410958904"/>
    <x v="1"/>
  </r>
  <r>
    <x v="2"/>
    <x v="2"/>
    <x v="2"/>
    <n v="9"/>
    <d v="2023-11-26T00:00:00"/>
    <d v="2021-08-11T00:00:00"/>
    <n v="2.580821917808219"/>
    <n v="30.969863013698628"/>
    <x v="1"/>
  </r>
  <r>
    <x v="3"/>
    <x v="3"/>
    <x v="3"/>
    <n v="10"/>
    <d v="2023-11-26T00:00:00"/>
    <d v="2014-11-21T00:00:00"/>
    <n v="9.3068493150684937"/>
    <n v="111.68219178082192"/>
    <x v="1"/>
  </r>
  <r>
    <x v="4"/>
    <x v="2"/>
    <x v="4"/>
    <n v="10"/>
    <d v="2023-11-26T00:00:00"/>
    <d v="2008-10-11T00:00:00"/>
    <n v="15.421917808219177"/>
    <n v="185.06301369863013"/>
    <x v="1"/>
  </r>
  <r>
    <x v="5"/>
    <x v="0"/>
    <x v="0"/>
    <n v="8"/>
    <d v="2023-11-26T00:00:00"/>
    <d v="2023-01-30T00:00:00"/>
    <n v="1.1095890410958904"/>
    <n v="13.315068493150685"/>
    <x v="1"/>
  </r>
  <r>
    <x v="6"/>
    <x v="1"/>
    <x v="1"/>
    <n v="10"/>
    <d v="2023-11-26T00:00:00"/>
    <d v="2015-06-06T00:00:00"/>
    <n v="8.7671232876712324"/>
    <n v="105.20547945205479"/>
    <x v="1"/>
  </r>
  <r>
    <x v="7"/>
    <x v="2"/>
    <x v="2"/>
    <n v="8"/>
    <d v="2023-11-26T00:00:00"/>
    <d v="2003-06-12T00:00:00"/>
    <n v="20.758904109589039"/>
    <n v="249.10684931506847"/>
    <x v="1"/>
  </r>
  <r>
    <x v="8"/>
    <x v="3"/>
    <x v="3"/>
    <n v="8"/>
    <d v="2023-11-26T00:00:00"/>
    <d v="2020-10-28T00:00:00"/>
    <n v="3.3671232876712329"/>
    <n v="40.405479452054792"/>
    <x v="1"/>
  </r>
  <r>
    <x v="9"/>
    <x v="0"/>
    <x v="0"/>
    <n v="8"/>
    <d v="2023-11-26T00:00:00"/>
    <d v="2023-02-20T00:00:00"/>
    <n v="1.0520547945205478"/>
    <n v="12.624657534246573"/>
    <x v="1"/>
  </r>
  <r>
    <x v="10"/>
    <x v="0"/>
    <x v="0"/>
    <n v="8"/>
    <d v="2023-11-26T00:00:00"/>
    <d v="2003-07-04T00:00:00"/>
    <n v="20.698630136986303"/>
    <n v="248.38356164383563"/>
    <x v="1"/>
  </r>
  <r>
    <x v="11"/>
    <x v="1"/>
    <x v="1"/>
    <n v="8"/>
    <d v="2023-11-26T00:00:00"/>
    <d v="2010-10-06T00:00:00"/>
    <n v="13.435616438356165"/>
    <n v="161.22739726027399"/>
    <x v="1"/>
  </r>
  <r>
    <x v="26"/>
    <x v="0"/>
    <x v="0"/>
    <n v="8"/>
    <d v="2023-11-26T00:00:00"/>
    <d v="2023-03-16T00:00:00"/>
    <n v="0.98630136986301364"/>
    <n v="11.835616438356164"/>
    <x v="0"/>
  </r>
  <r>
    <x v="12"/>
    <x v="3"/>
    <x v="3"/>
    <n v="8"/>
    <d v="2023-11-26T00:00:00"/>
    <d v="2013-01-15T00:00:00"/>
    <n v="11.156164383561643"/>
    <n v="133.87397260273971"/>
    <x v="1"/>
  </r>
  <r>
    <x v="13"/>
    <x v="2"/>
    <x v="4"/>
    <n v="10"/>
    <d v="2023-11-26T00:00:00"/>
    <d v="2007-01-10T00:00:00"/>
    <n v="17.175342465753424"/>
    <n v="206.10410958904109"/>
    <x v="1"/>
  </r>
  <r>
    <x v="28"/>
    <x v="0"/>
    <x v="0"/>
    <n v="8"/>
    <d v="2023-11-26T00:00:00"/>
    <d v="2023-04-13T00:00:00"/>
    <n v="0.90958904109589045"/>
    <n v="10.915068493150685"/>
    <x v="0"/>
  </r>
  <r>
    <x v="14"/>
    <x v="1"/>
    <x v="1"/>
    <n v="8"/>
    <d v="2023-11-26T00:00:00"/>
    <d v="2015-05-21T00:00:00"/>
    <n v="8.8109589041095884"/>
    <n v="105.73150684931505"/>
    <x v="1"/>
  </r>
  <r>
    <x v="15"/>
    <x v="1"/>
    <x v="1"/>
    <n v="10"/>
    <d v="2023-11-26T00:00:00"/>
    <d v="2023-03-04T00:00:00"/>
    <n v="1.0191780821917809"/>
    <n v="12.230136986301371"/>
    <x v="1"/>
  </r>
  <r>
    <x v="16"/>
    <x v="3"/>
    <x v="3"/>
    <n v="10"/>
    <d v="2023-11-26T00:00:00"/>
    <d v="2020-11-17T00:00:00"/>
    <n v="3.3123287671232875"/>
    <n v="39.747945205479454"/>
    <x v="1"/>
  </r>
  <r>
    <x v="17"/>
    <x v="2"/>
    <x v="4"/>
    <n v="8"/>
    <d v="2023-11-26T00:00:00"/>
    <d v="2001-10-01T00:00:00"/>
    <n v="22.454794520547946"/>
    <n v="269.45753424657534"/>
    <x v="1"/>
  </r>
  <r>
    <x v="18"/>
    <x v="0"/>
    <x v="0"/>
    <n v="10"/>
    <d v="2023-11-26T00:00:00"/>
    <d v="2022-10-07T00:00:00"/>
    <n v="1.4246575342465753"/>
    <n v="17.095890410958901"/>
    <x v="1"/>
  </r>
  <r>
    <x v="19"/>
    <x v="1"/>
    <x v="1"/>
    <n v="9"/>
    <d v="2023-11-26T00:00:00"/>
    <d v="2008-02-12T00:00:00"/>
    <n v="16.084931506849315"/>
    <n v="193.01917808219179"/>
    <x v="1"/>
  </r>
  <r>
    <x v="20"/>
    <x v="2"/>
    <x v="2"/>
    <n v="8"/>
    <d v="2023-11-26T00:00:00"/>
    <d v="2019-01-30T00:00:00"/>
    <n v="5.1123287671232873"/>
    <n v="61.347945205479448"/>
    <x v="1"/>
  </r>
  <r>
    <x v="21"/>
    <x v="3"/>
    <x v="3"/>
    <n v="8"/>
    <d v="2023-11-26T00:00:00"/>
    <d v="2023-02-08T00:00:00"/>
    <n v="1.0849315068493151"/>
    <n v="13.019178082191781"/>
    <x v="1"/>
  </r>
  <r>
    <x v="22"/>
    <x v="1"/>
    <x v="1"/>
    <n v="8"/>
    <d v="2023-11-26T00:00:00"/>
    <d v="2005-08-17T00:00:00"/>
    <n v="18.575342465753426"/>
    <n v="222.90410958904113"/>
    <x v="1"/>
  </r>
  <r>
    <x v="27"/>
    <x v="0"/>
    <x v="0"/>
    <n v="8"/>
    <d v="2023-11-26T00:00:00"/>
    <d v="2023-04-23T00:00:00"/>
    <n v="0.88219178082191785"/>
    <n v="10.586301369863014"/>
    <x v="0"/>
  </r>
  <r>
    <x v="23"/>
    <x v="1"/>
    <x v="1"/>
    <n v="10"/>
    <d v="2023-11-26T00:00:00"/>
    <d v="2021-08-12T00:00:00"/>
    <n v="2.5780821917808221"/>
    <n v="30.936986301369863"/>
    <x v="1"/>
  </r>
  <r>
    <x v="24"/>
    <x v="2"/>
    <x v="2"/>
    <n v="8"/>
    <d v="2023-11-26T00:00:00"/>
    <d v="2023-02-04T00:00:00"/>
    <n v="1.095890410958904"/>
    <n v="13.150684931506849"/>
    <x v="1"/>
  </r>
  <r>
    <x v="25"/>
    <x v="3"/>
    <x v="3"/>
    <n v="9"/>
    <d v="2023-11-26T00:00:00"/>
    <d v="2012-07-04T00:00:00"/>
    <n v="11.69041095890411"/>
    <n v="140.28493150684932"/>
    <x v="1"/>
  </r>
  <r>
    <x v="0"/>
    <x v="0"/>
    <x v="0"/>
    <n v="9"/>
    <d v="2023-11-27T00:00:00"/>
    <d v="2023-04-16T00:00:00"/>
    <n v="0.90136986301369859"/>
    <n v="10.816438356164383"/>
    <x v="0"/>
  </r>
  <r>
    <x v="29"/>
    <x v="0"/>
    <x v="0"/>
    <n v="7"/>
    <d v="2023-11-27T00:00:00"/>
    <d v="2023-03-05T00:00:00"/>
    <n v="1.0164383561643835"/>
    <n v="12.197260273972603"/>
    <x v="1"/>
  </r>
  <r>
    <x v="1"/>
    <x v="1"/>
    <x v="1"/>
    <n v="9"/>
    <d v="2023-11-27T00:00:00"/>
    <d v="2023-02-22T00:00:00"/>
    <n v="1.0465753424657533"/>
    <n v="12.55890410958904"/>
    <x v="1"/>
  </r>
  <r>
    <x v="2"/>
    <x v="2"/>
    <x v="2"/>
    <n v="8"/>
    <d v="2023-11-27T00:00:00"/>
    <d v="2021-08-11T00:00:00"/>
    <n v="2.580821917808219"/>
    <n v="30.969863013698628"/>
    <x v="1"/>
  </r>
  <r>
    <x v="3"/>
    <x v="3"/>
    <x v="3"/>
    <n v="10"/>
    <d v="2023-11-27T00:00:00"/>
    <d v="2014-11-21T00:00:00"/>
    <n v="9.3068493150684937"/>
    <n v="111.68219178082192"/>
    <x v="1"/>
  </r>
  <r>
    <x v="4"/>
    <x v="2"/>
    <x v="4"/>
    <n v="10"/>
    <d v="2023-11-27T00:00:00"/>
    <d v="2008-10-11T00:00:00"/>
    <n v="15.421917808219177"/>
    <n v="185.06301369863013"/>
    <x v="1"/>
  </r>
  <r>
    <x v="5"/>
    <x v="0"/>
    <x v="0"/>
    <n v="9"/>
    <d v="2023-11-27T00:00:00"/>
    <d v="2023-01-30T00:00:00"/>
    <n v="1.1095890410958904"/>
    <n v="13.315068493150685"/>
    <x v="1"/>
  </r>
  <r>
    <x v="6"/>
    <x v="1"/>
    <x v="1"/>
    <n v="9"/>
    <d v="2023-11-27T00:00:00"/>
    <d v="2015-06-06T00:00:00"/>
    <n v="8.7671232876712324"/>
    <n v="105.20547945205479"/>
    <x v="1"/>
  </r>
  <r>
    <x v="7"/>
    <x v="2"/>
    <x v="2"/>
    <n v="8"/>
    <d v="2023-11-27T00:00:00"/>
    <d v="2003-06-12T00:00:00"/>
    <n v="20.758904109589039"/>
    <n v="249.10684931506847"/>
    <x v="1"/>
  </r>
  <r>
    <x v="8"/>
    <x v="3"/>
    <x v="3"/>
    <n v="8"/>
    <d v="2023-11-27T00:00:00"/>
    <d v="2020-10-28T00:00:00"/>
    <n v="3.3671232876712329"/>
    <n v="40.405479452054792"/>
    <x v="1"/>
  </r>
  <r>
    <x v="9"/>
    <x v="0"/>
    <x v="0"/>
    <n v="9"/>
    <d v="2023-11-27T00:00:00"/>
    <d v="2023-02-20T00:00:00"/>
    <n v="1.0520547945205478"/>
    <n v="12.624657534246573"/>
    <x v="1"/>
  </r>
  <r>
    <x v="10"/>
    <x v="0"/>
    <x v="0"/>
    <n v="10"/>
    <d v="2023-11-27T00:00:00"/>
    <d v="2003-07-04T00:00:00"/>
    <n v="20.698630136986303"/>
    <n v="248.38356164383563"/>
    <x v="1"/>
  </r>
  <r>
    <x v="11"/>
    <x v="1"/>
    <x v="1"/>
    <n v="9"/>
    <d v="2023-11-27T00:00:00"/>
    <d v="2010-10-06T00:00:00"/>
    <n v="13.435616438356165"/>
    <n v="161.22739726027399"/>
    <x v="1"/>
  </r>
  <r>
    <x v="26"/>
    <x v="0"/>
    <x v="0"/>
    <n v="7"/>
    <d v="2023-11-27T00:00:00"/>
    <d v="2023-03-16T00:00:00"/>
    <n v="0.98630136986301364"/>
    <n v="11.835616438356164"/>
    <x v="0"/>
  </r>
  <r>
    <x v="12"/>
    <x v="3"/>
    <x v="3"/>
    <n v="10"/>
    <d v="2023-11-27T00:00:00"/>
    <d v="2013-01-15T00:00:00"/>
    <n v="11.156164383561643"/>
    <n v="133.87397260273971"/>
    <x v="1"/>
  </r>
  <r>
    <x v="13"/>
    <x v="2"/>
    <x v="4"/>
    <n v="10"/>
    <d v="2023-11-27T00:00:00"/>
    <d v="2007-01-10T00:00:00"/>
    <n v="17.175342465753424"/>
    <n v="206.10410958904109"/>
    <x v="1"/>
  </r>
  <r>
    <x v="28"/>
    <x v="0"/>
    <x v="0"/>
    <n v="8"/>
    <d v="2023-11-27T00:00:00"/>
    <d v="2023-04-13T00:00:00"/>
    <n v="0.90958904109589045"/>
    <n v="10.915068493150685"/>
    <x v="0"/>
  </r>
  <r>
    <x v="14"/>
    <x v="1"/>
    <x v="1"/>
    <n v="8"/>
    <d v="2023-11-27T00:00:00"/>
    <d v="2015-05-21T00:00:00"/>
    <n v="8.8109589041095884"/>
    <n v="105.73150684931505"/>
    <x v="1"/>
  </r>
  <r>
    <x v="15"/>
    <x v="1"/>
    <x v="1"/>
    <n v="10"/>
    <d v="2023-11-27T00:00:00"/>
    <d v="2023-03-04T00:00:00"/>
    <n v="1.0191780821917809"/>
    <n v="12.230136986301371"/>
    <x v="1"/>
  </r>
  <r>
    <x v="16"/>
    <x v="3"/>
    <x v="3"/>
    <n v="10"/>
    <d v="2023-11-27T00:00:00"/>
    <d v="2020-11-17T00:00:00"/>
    <n v="3.3123287671232875"/>
    <n v="39.747945205479454"/>
    <x v="1"/>
  </r>
  <r>
    <x v="17"/>
    <x v="2"/>
    <x v="4"/>
    <n v="8"/>
    <d v="2023-11-27T00:00:00"/>
    <d v="2001-10-01T00:00:00"/>
    <n v="22.454794520547946"/>
    <n v="269.45753424657534"/>
    <x v="1"/>
  </r>
  <r>
    <x v="18"/>
    <x v="0"/>
    <x v="0"/>
    <n v="9"/>
    <d v="2023-11-27T00:00:00"/>
    <d v="2022-10-07T00:00:00"/>
    <n v="1.4246575342465753"/>
    <n v="17.095890410958901"/>
    <x v="1"/>
  </r>
  <r>
    <x v="19"/>
    <x v="1"/>
    <x v="1"/>
    <n v="8"/>
    <d v="2023-11-27T00:00:00"/>
    <d v="2008-02-12T00:00:00"/>
    <n v="16.084931506849315"/>
    <n v="193.01917808219179"/>
    <x v="1"/>
  </r>
  <r>
    <x v="20"/>
    <x v="2"/>
    <x v="2"/>
    <n v="10"/>
    <d v="2023-11-27T00:00:00"/>
    <d v="2019-01-30T00:00:00"/>
    <n v="5.1123287671232873"/>
    <n v="61.347945205479448"/>
    <x v="1"/>
  </r>
  <r>
    <x v="21"/>
    <x v="3"/>
    <x v="3"/>
    <n v="9"/>
    <d v="2023-11-27T00:00:00"/>
    <d v="2023-02-08T00:00:00"/>
    <n v="1.0849315068493151"/>
    <n v="13.019178082191781"/>
    <x v="1"/>
  </r>
  <r>
    <x v="22"/>
    <x v="1"/>
    <x v="1"/>
    <n v="8"/>
    <d v="2023-11-27T00:00:00"/>
    <d v="2005-08-17T00:00:00"/>
    <n v="18.575342465753426"/>
    <n v="222.90410958904113"/>
    <x v="1"/>
  </r>
  <r>
    <x v="27"/>
    <x v="0"/>
    <x v="0"/>
    <n v="10"/>
    <d v="2023-11-27T00:00:00"/>
    <d v="2023-04-23T00:00:00"/>
    <n v="0.88219178082191785"/>
    <n v="10.586301369863014"/>
    <x v="0"/>
  </r>
  <r>
    <x v="23"/>
    <x v="1"/>
    <x v="1"/>
    <n v="9"/>
    <d v="2023-11-27T00:00:00"/>
    <d v="2021-08-12T00:00:00"/>
    <n v="2.5780821917808221"/>
    <n v="30.936986301369863"/>
    <x v="1"/>
  </r>
  <r>
    <x v="24"/>
    <x v="2"/>
    <x v="2"/>
    <n v="10"/>
    <d v="2023-11-27T00:00:00"/>
    <d v="2023-02-04T00:00:00"/>
    <n v="1.095890410958904"/>
    <n v="13.150684931506849"/>
    <x v="1"/>
  </r>
  <r>
    <x v="25"/>
    <x v="3"/>
    <x v="3"/>
    <n v="10"/>
    <d v="2023-11-27T00:00:00"/>
    <d v="2012-07-04T00:00:00"/>
    <n v="11.69041095890411"/>
    <n v="140.28493150684932"/>
    <x v="1"/>
  </r>
  <r>
    <x v="0"/>
    <x v="0"/>
    <x v="0"/>
    <n v="9"/>
    <d v="2023-11-28T00:00:00"/>
    <d v="2023-04-16T00:00:00"/>
    <n v="0.90136986301369859"/>
    <n v="10.816438356164383"/>
    <x v="0"/>
  </r>
  <r>
    <x v="29"/>
    <x v="0"/>
    <x v="0"/>
    <n v="8"/>
    <d v="2023-11-28T00:00:00"/>
    <d v="2023-03-05T00:00:00"/>
    <n v="1.0164383561643835"/>
    <n v="12.197260273972603"/>
    <x v="1"/>
  </r>
  <r>
    <x v="1"/>
    <x v="1"/>
    <x v="1"/>
    <n v="8"/>
    <d v="2023-11-28T00:00:00"/>
    <d v="2023-02-22T00:00:00"/>
    <n v="1.0465753424657533"/>
    <n v="12.55890410958904"/>
    <x v="1"/>
  </r>
  <r>
    <x v="2"/>
    <x v="2"/>
    <x v="2"/>
    <n v="10"/>
    <d v="2023-11-28T00:00:00"/>
    <d v="2021-08-11T00:00:00"/>
    <n v="2.580821917808219"/>
    <n v="30.969863013698628"/>
    <x v="1"/>
  </r>
  <r>
    <x v="3"/>
    <x v="3"/>
    <x v="3"/>
    <n v="10"/>
    <d v="2023-11-28T00:00:00"/>
    <d v="2014-11-21T00:00:00"/>
    <n v="9.3068493150684937"/>
    <n v="111.68219178082192"/>
    <x v="1"/>
  </r>
  <r>
    <x v="4"/>
    <x v="2"/>
    <x v="4"/>
    <n v="10"/>
    <d v="2023-11-28T00:00:00"/>
    <d v="2008-10-11T00:00:00"/>
    <n v="15.421917808219177"/>
    <n v="185.06301369863013"/>
    <x v="1"/>
  </r>
  <r>
    <x v="5"/>
    <x v="0"/>
    <x v="0"/>
    <n v="10"/>
    <d v="2023-11-28T00:00:00"/>
    <d v="2023-01-30T00:00:00"/>
    <n v="1.1095890410958904"/>
    <n v="13.315068493150685"/>
    <x v="1"/>
  </r>
  <r>
    <x v="6"/>
    <x v="1"/>
    <x v="1"/>
    <n v="9"/>
    <d v="2023-11-28T00:00:00"/>
    <d v="2015-06-06T00:00:00"/>
    <n v="8.7671232876712324"/>
    <n v="105.20547945205479"/>
    <x v="1"/>
  </r>
  <r>
    <x v="7"/>
    <x v="2"/>
    <x v="2"/>
    <n v="8"/>
    <d v="2023-11-28T00:00:00"/>
    <d v="2003-06-12T00:00:00"/>
    <n v="20.758904109589039"/>
    <n v="249.10684931506847"/>
    <x v="1"/>
  </r>
  <r>
    <x v="8"/>
    <x v="3"/>
    <x v="3"/>
    <n v="9"/>
    <d v="2023-11-28T00:00:00"/>
    <d v="2020-10-28T00:00:00"/>
    <n v="3.3671232876712329"/>
    <n v="40.405479452054792"/>
    <x v="1"/>
  </r>
  <r>
    <x v="9"/>
    <x v="0"/>
    <x v="0"/>
    <n v="8"/>
    <d v="2023-11-28T00:00:00"/>
    <d v="2023-02-20T00:00:00"/>
    <n v="1.0520547945205478"/>
    <n v="12.624657534246573"/>
    <x v="1"/>
  </r>
  <r>
    <x v="10"/>
    <x v="0"/>
    <x v="0"/>
    <n v="9"/>
    <d v="2023-11-28T00:00:00"/>
    <d v="2003-07-04T00:00:00"/>
    <n v="20.698630136986303"/>
    <n v="248.38356164383563"/>
    <x v="1"/>
  </r>
  <r>
    <x v="11"/>
    <x v="1"/>
    <x v="1"/>
    <n v="8"/>
    <d v="2023-11-28T00:00:00"/>
    <d v="2010-10-06T00:00:00"/>
    <n v="13.435616438356165"/>
    <n v="161.22739726027399"/>
    <x v="1"/>
  </r>
  <r>
    <x v="26"/>
    <x v="0"/>
    <x v="0"/>
    <n v="8"/>
    <d v="2023-11-28T00:00:00"/>
    <d v="2023-03-16T00:00:00"/>
    <n v="0.98630136986301364"/>
    <n v="11.835616438356164"/>
    <x v="0"/>
  </r>
  <r>
    <x v="12"/>
    <x v="3"/>
    <x v="3"/>
    <n v="8"/>
    <d v="2023-11-28T00:00:00"/>
    <d v="2013-01-15T00:00:00"/>
    <n v="11.156164383561643"/>
    <n v="133.87397260273971"/>
    <x v="1"/>
  </r>
  <r>
    <x v="13"/>
    <x v="2"/>
    <x v="4"/>
    <n v="10"/>
    <d v="2023-11-28T00:00:00"/>
    <d v="2007-01-10T00:00:00"/>
    <n v="17.175342465753424"/>
    <n v="206.10410958904109"/>
    <x v="1"/>
  </r>
  <r>
    <x v="28"/>
    <x v="0"/>
    <x v="0"/>
    <n v="8"/>
    <d v="2023-11-28T00:00:00"/>
    <d v="2023-04-13T00:00:00"/>
    <n v="0.90958904109589045"/>
    <n v="10.915068493150685"/>
    <x v="0"/>
  </r>
  <r>
    <x v="14"/>
    <x v="1"/>
    <x v="1"/>
    <n v="10"/>
    <d v="2023-11-28T00:00:00"/>
    <d v="2015-05-21T00:00:00"/>
    <n v="8.8109589041095884"/>
    <n v="105.73150684931505"/>
    <x v="1"/>
  </r>
  <r>
    <x v="15"/>
    <x v="1"/>
    <x v="1"/>
    <n v="10"/>
    <d v="2023-11-28T00:00:00"/>
    <d v="2023-03-04T00:00:00"/>
    <n v="1.0191780821917809"/>
    <n v="12.230136986301371"/>
    <x v="1"/>
  </r>
  <r>
    <x v="16"/>
    <x v="3"/>
    <x v="3"/>
    <n v="9"/>
    <d v="2023-11-28T00:00:00"/>
    <d v="2020-11-17T00:00:00"/>
    <n v="3.3123287671232875"/>
    <n v="39.747945205479454"/>
    <x v="1"/>
  </r>
  <r>
    <x v="17"/>
    <x v="2"/>
    <x v="4"/>
    <n v="10"/>
    <d v="2023-11-28T00:00:00"/>
    <d v="2001-10-01T00:00:00"/>
    <n v="22.454794520547946"/>
    <n v="269.45753424657534"/>
    <x v="1"/>
  </r>
  <r>
    <x v="18"/>
    <x v="0"/>
    <x v="0"/>
    <n v="8"/>
    <d v="2023-11-28T00:00:00"/>
    <d v="2022-10-07T00:00:00"/>
    <n v="1.4246575342465753"/>
    <n v="17.095890410958901"/>
    <x v="1"/>
  </r>
  <r>
    <x v="19"/>
    <x v="1"/>
    <x v="1"/>
    <n v="8"/>
    <d v="2023-11-28T00:00:00"/>
    <d v="2008-02-12T00:00:00"/>
    <n v="16.084931506849315"/>
    <n v="193.01917808219179"/>
    <x v="1"/>
  </r>
  <r>
    <x v="20"/>
    <x v="2"/>
    <x v="2"/>
    <n v="9"/>
    <d v="2023-11-28T00:00:00"/>
    <d v="2019-01-30T00:00:00"/>
    <n v="5.1123287671232873"/>
    <n v="61.347945205479448"/>
    <x v="1"/>
  </r>
  <r>
    <x v="21"/>
    <x v="3"/>
    <x v="3"/>
    <n v="8"/>
    <d v="2023-11-28T00:00:00"/>
    <d v="2023-02-08T00:00:00"/>
    <n v="1.0849315068493151"/>
    <n v="13.019178082191781"/>
    <x v="1"/>
  </r>
  <r>
    <x v="22"/>
    <x v="1"/>
    <x v="1"/>
    <n v="9"/>
    <d v="2023-11-28T00:00:00"/>
    <d v="2005-08-17T00:00:00"/>
    <n v="18.575342465753426"/>
    <n v="222.90410958904113"/>
    <x v="1"/>
  </r>
  <r>
    <x v="27"/>
    <x v="0"/>
    <x v="0"/>
    <n v="8"/>
    <d v="2023-11-28T00:00:00"/>
    <d v="2023-04-23T00:00:00"/>
    <n v="0.88219178082191785"/>
    <n v="10.586301369863014"/>
    <x v="0"/>
  </r>
  <r>
    <x v="23"/>
    <x v="1"/>
    <x v="1"/>
    <n v="8"/>
    <d v="2023-11-28T00:00:00"/>
    <d v="2021-08-12T00:00:00"/>
    <n v="2.5780821917808221"/>
    <n v="30.936986301369863"/>
    <x v="1"/>
  </r>
  <r>
    <x v="24"/>
    <x v="2"/>
    <x v="2"/>
    <n v="9"/>
    <d v="2023-11-28T00:00:00"/>
    <d v="2023-02-04T00:00:00"/>
    <n v="1.095890410958904"/>
    <n v="13.150684931506849"/>
    <x v="1"/>
  </r>
  <r>
    <x v="25"/>
    <x v="3"/>
    <x v="3"/>
    <n v="10"/>
    <d v="2023-11-28T00:00:00"/>
    <d v="2012-07-04T00:00:00"/>
    <n v="11.69041095890411"/>
    <n v="140.28493150684932"/>
    <x v="1"/>
  </r>
  <r>
    <x v="0"/>
    <x v="0"/>
    <x v="0"/>
    <n v="8"/>
    <d v="2023-11-29T00:00:00"/>
    <d v="2023-04-16T00:00:00"/>
    <n v="0.90136986301369859"/>
    <n v="10.816438356164383"/>
    <x v="0"/>
  </r>
  <r>
    <x v="29"/>
    <x v="0"/>
    <x v="0"/>
    <n v="8"/>
    <d v="2023-11-29T00:00:00"/>
    <d v="2023-03-05T00:00:00"/>
    <n v="1.0164383561643835"/>
    <n v="12.197260273972603"/>
    <x v="1"/>
  </r>
  <r>
    <x v="1"/>
    <x v="1"/>
    <x v="1"/>
    <n v="10"/>
    <d v="2023-11-29T00:00:00"/>
    <d v="2023-02-22T00:00:00"/>
    <n v="1.0465753424657533"/>
    <n v="12.55890410958904"/>
    <x v="1"/>
  </r>
  <r>
    <x v="2"/>
    <x v="2"/>
    <x v="2"/>
    <n v="9"/>
    <d v="2023-11-29T00:00:00"/>
    <d v="2021-08-11T00:00:00"/>
    <n v="2.580821917808219"/>
    <n v="30.969863013698628"/>
    <x v="1"/>
  </r>
  <r>
    <x v="3"/>
    <x v="3"/>
    <x v="3"/>
    <n v="8"/>
    <d v="2023-11-29T00:00:00"/>
    <d v="2014-11-21T00:00:00"/>
    <n v="9.3068493150684937"/>
    <n v="111.68219178082192"/>
    <x v="1"/>
  </r>
  <r>
    <x v="4"/>
    <x v="2"/>
    <x v="4"/>
    <n v="10"/>
    <d v="2023-11-29T00:00:00"/>
    <d v="2008-10-11T00:00:00"/>
    <n v="15.421917808219177"/>
    <n v="185.06301369863013"/>
    <x v="1"/>
  </r>
  <r>
    <x v="5"/>
    <x v="0"/>
    <x v="0"/>
    <n v="8"/>
    <d v="2023-11-29T00:00:00"/>
    <d v="2023-01-30T00:00:00"/>
    <n v="1.1095890410958904"/>
    <n v="13.315068493150685"/>
    <x v="1"/>
  </r>
  <r>
    <x v="6"/>
    <x v="1"/>
    <x v="1"/>
    <n v="8"/>
    <d v="2023-11-29T00:00:00"/>
    <d v="2015-06-06T00:00:00"/>
    <n v="8.7671232876712324"/>
    <n v="105.20547945205479"/>
    <x v="1"/>
  </r>
  <r>
    <x v="7"/>
    <x v="2"/>
    <x v="2"/>
    <n v="10"/>
    <d v="2023-11-29T00:00:00"/>
    <d v="2003-06-12T00:00:00"/>
    <n v="20.758904109589039"/>
    <n v="249.10684931506847"/>
    <x v="1"/>
  </r>
  <r>
    <x v="8"/>
    <x v="3"/>
    <x v="3"/>
    <n v="9"/>
    <d v="2023-11-29T00:00:00"/>
    <d v="2020-10-28T00:00:00"/>
    <n v="3.3671232876712329"/>
    <n v="40.405479452054792"/>
    <x v="1"/>
  </r>
  <r>
    <x v="9"/>
    <x v="0"/>
    <x v="0"/>
    <n v="5"/>
    <d v="2023-11-29T00:00:00"/>
    <d v="2023-02-20T00:00:00"/>
    <n v="1.0520547945205478"/>
    <n v="12.624657534246573"/>
    <x v="1"/>
  </r>
  <r>
    <x v="10"/>
    <x v="0"/>
    <x v="0"/>
    <n v="10"/>
    <d v="2023-11-29T00:00:00"/>
    <d v="2003-07-04T00:00:00"/>
    <n v="20.698630136986303"/>
    <n v="248.38356164383563"/>
    <x v="1"/>
  </r>
  <r>
    <x v="11"/>
    <x v="1"/>
    <x v="1"/>
    <n v="10"/>
    <d v="2023-11-29T00:00:00"/>
    <d v="2010-10-06T00:00:00"/>
    <n v="13.435616438356165"/>
    <n v="161.22739726027399"/>
    <x v="1"/>
  </r>
  <r>
    <x v="26"/>
    <x v="0"/>
    <x v="0"/>
    <n v="8"/>
    <d v="2023-11-29T00:00:00"/>
    <d v="2023-03-16T00:00:00"/>
    <n v="0.98630136986301364"/>
    <n v="11.835616438356164"/>
    <x v="0"/>
  </r>
  <r>
    <x v="12"/>
    <x v="3"/>
    <x v="3"/>
    <n v="10"/>
    <d v="2023-11-29T00:00:00"/>
    <d v="2013-01-15T00:00:00"/>
    <n v="11.156164383561643"/>
    <n v="133.87397260273971"/>
    <x v="1"/>
  </r>
  <r>
    <x v="13"/>
    <x v="2"/>
    <x v="4"/>
    <n v="9"/>
    <d v="2023-11-29T00:00:00"/>
    <d v="2007-01-10T00:00:00"/>
    <n v="17.175342465753424"/>
    <n v="206.10410958904109"/>
    <x v="1"/>
  </r>
  <r>
    <x v="28"/>
    <x v="0"/>
    <x v="0"/>
    <n v="9"/>
    <d v="2023-11-29T00:00:00"/>
    <d v="2023-04-13T00:00:00"/>
    <n v="0.90958904109589045"/>
    <n v="10.915068493150685"/>
    <x v="0"/>
  </r>
  <r>
    <x v="14"/>
    <x v="1"/>
    <x v="1"/>
    <n v="10"/>
    <d v="2023-11-29T00:00:00"/>
    <d v="2015-05-21T00:00:00"/>
    <n v="8.8109589041095884"/>
    <n v="105.73150684931505"/>
    <x v="1"/>
  </r>
  <r>
    <x v="15"/>
    <x v="1"/>
    <x v="1"/>
    <n v="8"/>
    <d v="2023-11-29T00:00:00"/>
    <d v="2023-03-04T00:00:00"/>
    <n v="1.0191780821917809"/>
    <n v="12.230136986301371"/>
    <x v="1"/>
  </r>
  <r>
    <x v="16"/>
    <x v="3"/>
    <x v="3"/>
    <n v="8"/>
    <d v="2023-11-29T00:00:00"/>
    <d v="2020-11-17T00:00:00"/>
    <n v="3.3123287671232875"/>
    <n v="39.747945205479454"/>
    <x v="1"/>
  </r>
  <r>
    <x v="17"/>
    <x v="2"/>
    <x v="4"/>
    <n v="9"/>
    <d v="2023-11-29T00:00:00"/>
    <d v="2001-10-01T00:00:00"/>
    <n v="22.454794520547946"/>
    <n v="269.45753424657534"/>
    <x v="1"/>
  </r>
  <r>
    <x v="18"/>
    <x v="0"/>
    <x v="0"/>
    <n v="10"/>
    <d v="2023-11-29T00:00:00"/>
    <d v="2022-10-07T00:00:00"/>
    <n v="1.4246575342465753"/>
    <n v="17.095890410958901"/>
    <x v="1"/>
  </r>
  <r>
    <x v="19"/>
    <x v="1"/>
    <x v="1"/>
    <n v="8"/>
    <d v="2023-11-29T00:00:00"/>
    <d v="2008-02-12T00:00:00"/>
    <n v="16.084931506849315"/>
    <n v="193.01917808219179"/>
    <x v="1"/>
  </r>
  <r>
    <x v="20"/>
    <x v="2"/>
    <x v="2"/>
    <n v="9"/>
    <d v="2023-11-29T00:00:00"/>
    <d v="2019-01-30T00:00:00"/>
    <n v="5.1123287671232873"/>
    <n v="61.347945205479448"/>
    <x v="1"/>
  </r>
  <r>
    <x v="21"/>
    <x v="3"/>
    <x v="3"/>
    <n v="9"/>
    <d v="2023-11-29T00:00:00"/>
    <d v="2023-02-08T00:00:00"/>
    <n v="1.0849315068493151"/>
    <n v="13.019178082191781"/>
    <x v="1"/>
  </r>
  <r>
    <x v="22"/>
    <x v="1"/>
    <x v="1"/>
    <n v="9"/>
    <d v="2023-11-29T00:00:00"/>
    <d v="2005-08-17T00:00:00"/>
    <n v="18.575342465753426"/>
    <n v="222.90410958904113"/>
    <x v="1"/>
  </r>
  <r>
    <x v="27"/>
    <x v="0"/>
    <x v="0"/>
    <n v="8"/>
    <d v="2023-11-29T00:00:00"/>
    <d v="2023-04-23T00:00:00"/>
    <n v="0.88219178082191785"/>
    <n v="10.586301369863014"/>
    <x v="0"/>
  </r>
  <r>
    <x v="23"/>
    <x v="1"/>
    <x v="1"/>
    <n v="8"/>
    <d v="2023-11-29T00:00:00"/>
    <d v="2021-08-12T00:00:00"/>
    <n v="2.5780821917808221"/>
    <n v="30.936986301369863"/>
    <x v="1"/>
  </r>
  <r>
    <x v="24"/>
    <x v="2"/>
    <x v="2"/>
    <n v="10"/>
    <d v="2023-11-29T00:00:00"/>
    <d v="2023-02-04T00:00:00"/>
    <n v="1.095890410958904"/>
    <n v="13.150684931506849"/>
    <x v="1"/>
  </r>
  <r>
    <x v="25"/>
    <x v="3"/>
    <x v="3"/>
    <n v="9"/>
    <d v="2023-11-29T00:00:00"/>
    <d v="2012-07-04T00:00:00"/>
    <n v="11.69041095890411"/>
    <n v="140.28493150684932"/>
    <x v="1"/>
  </r>
  <r>
    <x v="0"/>
    <x v="0"/>
    <x v="0"/>
    <n v="10"/>
    <d v="2023-11-30T00:00:00"/>
    <d v="2023-04-16T00:00:00"/>
    <n v="0.90136986301369859"/>
    <n v="10.816438356164383"/>
    <x v="0"/>
  </r>
  <r>
    <x v="29"/>
    <x v="0"/>
    <x v="0"/>
    <n v="8"/>
    <d v="2023-11-30T00:00:00"/>
    <d v="2023-03-05T00:00:00"/>
    <n v="1.0164383561643835"/>
    <n v="12.197260273972603"/>
    <x v="1"/>
  </r>
  <r>
    <x v="1"/>
    <x v="1"/>
    <x v="1"/>
    <n v="8"/>
    <d v="2023-11-30T00:00:00"/>
    <d v="2023-02-22T00:00:00"/>
    <n v="1.0465753424657533"/>
    <n v="12.55890410958904"/>
    <x v="1"/>
  </r>
  <r>
    <x v="2"/>
    <x v="2"/>
    <x v="2"/>
    <n v="8"/>
    <d v="2023-11-30T00:00:00"/>
    <d v="2021-08-11T00:00:00"/>
    <n v="2.580821917808219"/>
    <n v="30.969863013698628"/>
    <x v="1"/>
  </r>
  <r>
    <x v="3"/>
    <x v="3"/>
    <x v="3"/>
    <n v="10"/>
    <d v="2023-11-30T00:00:00"/>
    <d v="2014-11-21T00:00:00"/>
    <n v="9.3068493150684937"/>
    <n v="111.68219178082192"/>
    <x v="1"/>
  </r>
  <r>
    <x v="4"/>
    <x v="2"/>
    <x v="4"/>
    <n v="10"/>
    <d v="2023-11-30T00:00:00"/>
    <d v="2008-10-11T00:00:00"/>
    <n v="15.421917808219177"/>
    <n v="185.06301369863013"/>
    <x v="1"/>
  </r>
  <r>
    <x v="5"/>
    <x v="0"/>
    <x v="0"/>
    <n v="8"/>
    <d v="2023-11-30T00:00:00"/>
    <d v="2023-01-30T00:00:00"/>
    <n v="1.1095890410958904"/>
    <n v="13.315068493150685"/>
    <x v="1"/>
  </r>
  <r>
    <x v="6"/>
    <x v="1"/>
    <x v="1"/>
    <n v="10"/>
    <d v="2023-11-30T00:00:00"/>
    <d v="2015-06-06T00:00:00"/>
    <n v="8.7671232876712324"/>
    <n v="105.20547945205479"/>
    <x v="1"/>
  </r>
  <r>
    <x v="7"/>
    <x v="2"/>
    <x v="2"/>
    <n v="10"/>
    <d v="2023-11-30T00:00:00"/>
    <d v="2003-06-12T00:00:00"/>
    <n v="20.758904109589039"/>
    <n v="249.10684931506847"/>
    <x v="1"/>
  </r>
  <r>
    <x v="8"/>
    <x v="3"/>
    <x v="3"/>
    <n v="8"/>
    <d v="2023-11-30T00:00:00"/>
    <d v="2020-10-28T00:00:00"/>
    <n v="3.3671232876712329"/>
    <n v="40.405479452054792"/>
    <x v="1"/>
  </r>
  <r>
    <x v="9"/>
    <x v="0"/>
    <x v="0"/>
    <n v="8"/>
    <d v="2023-11-30T00:00:00"/>
    <d v="2023-02-20T00:00:00"/>
    <n v="1.0520547945205478"/>
    <n v="12.624657534246573"/>
    <x v="1"/>
  </r>
  <r>
    <x v="10"/>
    <x v="0"/>
    <x v="0"/>
    <n v="9"/>
    <d v="2023-11-30T00:00:00"/>
    <d v="2003-07-04T00:00:00"/>
    <n v="20.698630136986303"/>
    <n v="248.38356164383563"/>
    <x v="1"/>
  </r>
  <r>
    <x v="11"/>
    <x v="1"/>
    <x v="1"/>
    <n v="8"/>
    <d v="2023-11-30T00:00:00"/>
    <d v="2010-10-06T00:00:00"/>
    <n v="13.435616438356165"/>
    <n v="161.22739726027399"/>
    <x v="1"/>
  </r>
  <r>
    <x v="26"/>
    <x v="0"/>
    <x v="0"/>
    <n v="8"/>
    <d v="2023-11-30T00:00:00"/>
    <d v="2023-03-16T00:00:00"/>
    <n v="0.98630136986301364"/>
    <n v="11.835616438356164"/>
    <x v="0"/>
  </r>
  <r>
    <x v="12"/>
    <x v="3"/>
    <x v="3"/>
    <n v="10"/>
    <d v="2023-11-30T00:00:00"/>
    <d v="2013-01-15T00:00:00"/>
    <n v="11.156164383561643"/>
    <n v="133.87397260273971"/>
    <x v="1"/>
  </r>
  <r>
    <x v="13"/>
    <x v="2"/>
    <x v="4"/>
    <n v="9"/>
    <d v="2023-11-30T00:00:00"/>
    <d v="2007-01-10T00:00:00"/>
    <n v="17.175342465753424"/>
    <n v="206.10410958904109"/>
    <x v="1"/>
  </r>
  <r>
    <x v="28"/>
    <x v="0"/>
    <x v="0"/>
    <n v="8"/>
    <d v="2023-11-30T00:00:00"/>
    <d v="2023-04-13T00:00:00"/>
    <n v="0.90958904109589045"/>
    <n v="10.915068493150685"/>
    <x v="0"/>
  </r>
  <r>
    <x v="14"/>
    <x v="1"/>
    <x v="1"/>
    <n v="10"/>
    <d v="2023-11-30T00:00:00"/>
    <d v="2015-05-21T00:00:00"/>
    <n v="8.8109589041095884"/>
    <n v="105.73150684931505"/>
    <x v="1"/>
  </r>
  <r>
    <x v="15"/>
    <x v="1"/>
    <x v="1"/>
    <n v="10"/>
    <d v="2023-11-30T00:00:00"/>
    <d v="2023-03-04T00:00:00"/>
    <n v="1.0191780821917809"/>
    <n v="12.230136986301371"/>
    <x v="1"/>
  </r>
  <r>
    <x v="16"/>
    <x v="3"/>
    <x v="3"/>
    <n v="8"/>
    <d v="2023-11-30T00:00:00"/>
    <d v="2020-11-17T00:00:00"/>
    <n v="3.3123287671232875"/>
    <n v="39.747945205479454"/>
    <x v="1"/>
  </r>
  <r>
    <x v="17"/>
    <x v="2"/>
    <x v="4"/>
    <n v="9"/>
    <d v="2023-11-30T00:00:00"/>
    <d v="2001-10-01T00:00:00"/>
    <n v="22.454794520547946"/>
    <n v="269.45753424657534"/>
    <x v="1"/>
  </r>
  <r>
    <x v="18"/>
    <x v="0"/>
    <x v="0"/>
    <n v="8"/>
    <d v="2023-11-30T00:00:00"/>
    <d v="2022-10-07T00:00:00"/>
    <n v="1.4246575342465753"/>
    <n v="17.095890410958901"/>
    <x v="1"/>
  </r>
  <r>
    <x v="19"/>
    <x v="1"/>
    <x v="1"/>
    <n v="8"/>
    <d v="2023-11-30T00:00:00"/>
    <d v="2008-02-12T00:00:00"/>
    <n v="16.084931506849315"/>
    <n v="193.01917808219179"/>
    <x v="1"/>
  </r>
  <r>
    <x v="20"/>
    <x v="2"/>
    <x v="2"/>
    <n v="8"/>
    <d v="2023-11-30T00:00:00"/>
    <d v="2019-01-30T00:00:00"/>
    <n v="5.1123287671232873"/>
    <n v="61.347945205479448"/>
    <x v="1"/>
  </r>
  <r>
    <x v="21"/>
    <x v="3"/>
    <x v="3"/>
    <n v="10"/>
    <d v="2023-11-30T00:00:00"/>
    <d v="2023-02-08T00:00:00"/>
    <n v="1.0849315068493151"/>
    <n v="13.019178082191781"/>
    <x v="1"/>
  </r>
  <r>
    <x v="22"/>
    <x v="1"/>
    <x v="1"/>
    <n v="10"/>
    <d v="2023-11-30T00:00:00"/>
    <d v="2005-08-17T00:00:00"/>
    <n v="18.575342465753426"/>
    <n v="222.90410958904113"/>
    <x v="1"/>
  </r>
  <r>
    <x v="27"/>
    <x v="0"/>
    <x v="0"/>
    <n v="8"/>
    <d v="2023-11-30T00:00:00"/>
    <d v="2023-04-23T00:00:00"/>
    <n v="0.88219178082191785"/>
    <n v="10.586301369863014"/>
    <x v="0"/>
  </r>
  <r>
    <x v="23"/>
    <x v="1"/>
    <x v="1"/>
    <n v="10"/>
    <d v="2023-11-30T00:00:00"/>
    <d v="2021-08-12T00:00:00"/>
    <n v="2.5780821917808221"/>
    <n v="30.936986301369863"/>
    <x v="1"/>
  </r>
  <r>
    <x v="24"/>
    <x v="2"/>
    <x v="2"/>
    <n v="9"/>
    <d v="2023-11-30T00:00:00"/>
    <d v="2023-02-04T00:00:00"/>
    <n v="1.095890410958904"/>
    <n v="13.150684931506849"/>
    <x v="1"/>
  </r>
  <r>
    <x v="25"/>
    <x v="3"/>
    <x v="3"/>
    <n v="10"/>
    <d v="2023-11-30T00:00:00"/>
    <d v="2012-07-04T00:00:00"/>
    <n v="11.69041095890411"/>
    <n v="140.28493150684932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x v="0"/>
    <s v="Ikeshino"/>
    <s v="Naganori"/>
    <x v="0"/>
    <x v="0"/>
    <x v="0"/>
    <x v="0"/>
    <n v="0"/>
  </r>
  <r>
    <x v="1"/>
    <s v="Kokawa"/>
    <s v="Kazukuni"/>
    <x v="0"/>
    <x v="0"/>
    <x v="0"/>
    <x v="0"/>
    <n v="0"/>
  </r>
  <r>
    <x v="2"/>
    <s v="Kushiro"/>
    <s v="Homune"/>
    <x v="1"/>
    <x v="1"/>
    <x v="0"/>
    <x v="0"/>
    <n v="0"/>
  </r>
  <r>
    <x v="3"/>
    <s v="Kuwasaka"/>
    <s v="Kanaka"/>
    <x v="2"/>
    <x v="2"/>
    <x v="0"/>
    <x v="0"/>
    <n v="0"/>
  </r>
  <r>
    <x v="4"/>
    <s v="Yamabe"/>
    <s v="Hokugeru"/>
    <x v="3"/>
    <x v="3"/>
    <x v="0"/>
    <x v="0"/>
    <n v="0"/>
  </r>
  <r>
    <x v="5"/>
    <s v="Mitsukita"/>
    <s v="Fukutsuna"/>
    <x v="2"/>
    <x v="4"/>
    <x v="0"/>
    <x v="0"/>
    <n v="0"/>
  </r>
  <r>
    <x v="6"/>
    <s v="Yujima"/>
    <s v="Atsumasa"/>
    <x v="0"/>
    <x v="0"/>
    <x v="0"/>
    <x v="0"/>
    <n v="0"/>
  </r>
  <r>
    <x v="7"/>
    <s v="Kokono"/>
    <s v="Shohito"/>
    <x v="1"/>
    <x v="1"/>
    <x v="0"/>
    <x v="0"/>
    <n v="0"/>
  </r>
  <r>
    <x v="8"/>
    <s v="Aratanda"/>
    <s v="Chodao"/>
    <x v="2"/>
    <x v="2"/>
    <x v="0"/>
    <x v="0"/>
    <n v="0"/>
  </r>
  <r>
    <x v="9"/>
    <s v="Hatasaka"/>
    <s v="Ashifusa"/>
    <x v="3"/>
    <x v="3"/>
    <x v="0"/>
    <x v="0"/>
    <n v="0"/>
  </r>
  <r>
    <x v="10"/>
    <s v="Iwawa"/>
    <s v="Gonkei"/>
    <x v="0"/>
    <x v="0"/>
    <x v="0"/>
    <x v="0"/>
    <n v="0"/>
  </r>
  <r>
    <x v="11"/>
    <s v="Takagaki"/>
    <s v="Atsusu"/>
    <x v="0"/>
    <x v="0"/>
    <x v="0"/>
    <x v="0"/>
    <n v="0"/>
  </r>
  <r>
    <x v="12"/>
    <s v="Nabira"/>
    <s v="Dohashi"/>
    <x v="1"/>
    <x v="1"/>
    <x v="0"/>
    <x v="0"/>
    <n v="0"/>
  </r>
  <r>
    <x v="13"/>
    <s v="Adanagi"/>
    <s v="Kyutane"/>
    <x v="0"/>
    <x v="0"/>
    <x v="0"/>
    <x v="0"/>
    <n v="0"/>
  </r>
  <r>
    <x v="14"/>
    <s v="Detaki"/>
    <s v="Katsune"/>
    <x v="3"/>
    <x v="3"/>
    <x v="0"/>
    <x v="0"/>
    <n v="0"/>
  </r>
  <r>
    <x v="15"/>
    <s v="Hataraki"/>
    <s v="Yoshihachi"/>
    <x v="2"/>
    <x v="4"/>
    <x v="0"/>
    <x v="0"/>
    <n v="0"/>
  </r>
  <r>
    <x v="16"/>
    <s v="Akizumi"/>
    <s v="Baishiro"/>
    <x v="0"/>
    <x v="0"/>
    <x v="0"/>
    <x v="0"/>
    <n v="0"/>
  </r>
  <r>
    <x v="17"/>
    <s v="Shirazuki"/>
    <s v="Kukao"/>
    <x v="1"/>
    <x v="1"/>
    <x v="0"/>
    <x v="0"/>
    <n v="0"/>
  </r>
  <r>
    <x v="18"/>
    <s v="Hishige"/>
    <s v="Jamuro"/>
    <x v="1"/>
    <x v="1"/>
    <x v="0"/>
    <x v="0"/>
    <n v="0"/>
  </r>
  <r>
    <x v="19"/>
    <s v="Kanekuma"/>
    <s v="Mataki"/>
    <x v="3"/>
    <x v="3"/>
    <x v="0"/>
    <x v="0"/>
    <n v="0"/>
  </r>
  <r>
    <x v="20"/>
    <s v="Arishida"/>
    <s v="Mototomi"/>
    <x v="2"/>
    <x v="4"/>
    <x v="0"/>
    <x v="0"/>
    <n v="0"/>
  </r>
  <r>
    <x v="21"/>
    <s v="Hanawara"/>
    <s v="Mushai"/>
    <x v="0"/>
    <x v="0"/>
    <x v="0"/>
    <x v="0"/>
    <n v="0"/>
  </r>
  <r>
    <x v="22"/>
    <s v="Tatetsu"/>
    <s v="Itsu"/>
    <x v="1"/>
    <x v="1"/>
    <x v="0"/>
    <x v="0"/>
    <n v="0"/>
  </r>
  <r>
    <x v="23"/>
    <s v="Kumatake"/>
    <s v="Asukiko"/>
    <x v="2"/>
    <x v="2"/>
    <x v="0"/>
    <x v="0"/>
    <n v="0"/>
  </r>
  <r>
    <x v="24"/>
    <s v="Koyoshi"/>
    <s v="Rinarako"/>
    <x v="3"/>
    <x v="3"/>
    <x v="0"/>
    <x v="0"/>
    <n v="0"/>
  </r>
  <r>
    <x v="25"/>
    <s v="Tanibaru"/>
    <s v="Honomomi"/>
    <x v="1"/>
    <x v="1"/>
    <x v="0"/>
    <x v="0"/>
    <n v="0"/>
  </r>
  <r>
    <x v="26"/>
    <s v="Masazaki"/>
    <s v="Tamaki"/>
    <x v="0"/>
    <x v="0"/>
    <x v="0"/>
    <x v="0"/>
    <n v="0"/>
  </r>
  <r>
    <x v="27"/>
    <s v="Isodera"/>
    <s v="Kaizumi"/>
    <x v="1"/>
    <x v="1"/>
    <x v="0"/>
    <x v="0"/>
    <n v="0"/>
  </r>
  <r>
    <x v="28"/>
    <s v="Semisu"/>
    <s v="Maesa"/>
    <x v="2"/>
    <x v="2"/>
    <x v="0"/>
    <x v="0"/>
    <n v="0"/>
  </r>
  <r>
    <x v="29"/>
    <s v="Okijima"/>
    <s v="Inasa"/>
    <x v="3"/>
    <x v="3"/>
    <x v="0"/>
    <x v="0"/>
    <n v="0"/>
  </r>
  <r>
    <x v="0"/>
    <s v="Ikeshino"/>
    <s v="Naganori"/>
    <x v="0"/>
    <x v="0"/>
    <x v="1"/>
    <x v="1"/>
    <n v="1"/>
  </r>
  <r>
    <x v="1"/>
    <s v="Kokawa"/>
    <s v="Kazukuni"/>
    <x v="0"/>
    <x v="0"/>
    <x v="1"/>
    <x v="1"/>
    <n v="1"/>
  </r>
  <r>
    <x v="2"/>
    <s v="Kushiro"/>
    <s v="Homune"/>
    <x v="1"/>
    <x v="1"/>
    <x v="1"/>
    <x v="2"/>
    <n v="0"/>
  </r>
  <r>
    <x v="3"/>
    <s v="Kuwasaka"/>
    <s v="Kanaka"/>
    <x v="2"/>
    <x v="2"/>
    <x v="1"/>
    <x v="1"/>
    <n v="1"/>
  </r>
  <r>
    <x v="4"/>
    <s v="Yamabe"/>
    <s v="Hokugeru"/>
    <x v="3"/>
    <x v="3"/>
    <x v="1"/>
    <x v="1"/>
    <n v="1"/>
  </r>
  <r>
    <x v="5"/>
    <s v="Mitsukita"/>
    <s v="Fukutsuna"/>
    <x v="2"/>
    <x v="4"/>
    <x v="1"/>
    <x v="2"/>
    <n v="0"/>
  </r>
  <r>
    <x v="6"/>
    <s v="Yujima"/>
    <s v="Atsumasa"/>
    <x v="0"/>
    <x v="0"/>
    <x v="1"/>
    <x v="1"/>
    <n v="1"/>
  </r>
  <r>
    <x v="7"/>
    <s v="Kokono"/>
    <s v="Shohito"/>
    <x v="1"/>
    <x v="1"/>
    <x v="1"/>
    <x v="2"/>
    <n v="0"/>
  </r>
  <r>
    <x v="8"/>
    <s v="Aratanda"/>
    <s v="Chodao"/>
    <x v="2"/>
    <x v="2"/>
    <x v="1"/>
    <x v="1"/>
    <n v="1"/>
  </r>
  <r>
    <x v="9"/>
    <s v="Hatasaka"/>
    <s v="Ashifusa"/>
    <x v="3"/>
    <x v="3"/>
    <x v="1"/>
    <x v="1"/>
    <n v="1"/>
  </r>
  <r>
    <x v="10"/>
    <s v="Iwawa"/>
    <s v="Gonkei"/>
    <x v="0"/>
    <x v="0"/>
    <x v="1"/>
    <x v="1"/>
    <n v="1"/>
  </r>
  <r>
    <x v="11"/>
    <s v="Takagaki"/>
    <s v="Atsusu"/>
    <x v="0"/>
    <x v="0"/>
    <x v="1"/>
    <x v="1"/>
    <n v="1"/>
  </r>
  <r>
    <x v="12"/>
    <s v="Nabira"/>
    <s v="Dohashi"/>
    <x v="1"/>
    <x v="1"/>
    <x v="1"/>
    <x v="1"/>
    <n v="1"/>
  </r>
  <r>
    <x v="13"/>
    <s v="Adanagi"/>
    <s v="Kyutane"/>
    <x v="0"/>
    <x v="0"/>
    <x v="1"/>
    <x v="1"/>
    <n v="1"/>
  </r>
  <r>
    <x v="14"/>
    <s v="Detaki"/>
    <s v="Katsune"/>
    <x v="3"/>
    <x v="3"/>
    <x v="1"/>
    <x v="3"/>
    <n v="0"/>
  </r>
  <r>
    <x v="15"/>
    <s v="Hataraki"/>
    <s v="Yoshihachi"/>
    <x v="2"/>
    <x v="4"/>
    <x v="1"/>
    <x v="1"/>
    <n v="1"/>
  </r>
  <r>
    <x v="16"/>
    <s v="Akizumi"/>
    <s v="Baishiro"/>
    <x v="0"/>
    <x v="0"/>
    <x v="1"/>
    <x v="1"/>
    <n v="1"/>
  </r>
  <r>
    <x v="17"/>
    <s v="Shirazuki"/>
    <s v="Kukao"/>
    <x v="1"/>
    <x v="1"/>
    <x v="1"/>
    <x v="1"/>
    <n v="1"/>
  </r>
  <r>
    <x v="18"/>
    <s v="Hishige"/>
    <s v="Jamuro"/>
    <x v="1"/>
    <x v="1"/>
    <x v="1"/>
    <x v="1"/>
    <n v="1"/>
  </r>
  <r>
    <x v="19"/>
    <s v="Kanekuma"/>
    <s v="Mataki"/>
    <x v="3"/>
    <x v="3"/>
    <x v="1"/>
    <x v="0"/>
    <n v="0"/>
  </r>
  <r>
    <x v="20"/>
    <s v="Arishida"/>
    <s v="Mototomi"/>
    <x v="2"/>
    <x v="4"/>
    <x v="1"/>
    <x v="1"/>
    <n v="1"/>
  </r>
  <r>
    <x v="21"/>
    <s v="Hanawara"/>
    <s v="Mushai"/>
    <x v="0"/>
    <x v="0"/>
    <x v="1"/>
    <x v="1"/>
    <n v="1"/>
  </r>
  <r>
    <x v="22"/>
    <s v="Tatetsu"/>
    <s v="Itsu"/>
    <x v="1"/>
    <x v="1"/>
    <x v="1"/>
    <x v="1"/>
    <n v="1"/>
  </r>
  <r>
    <x v="23"/>
    <s v="Kumatake"/>
    <s v="Asukiko"/>
    <x v="2"/>
    <x v="2"/>
    <x v="1"/>
    <x v="2"/>
    <n v="0"/>
  </r>
  <r>
    <x v="24"/>
    <s v="Koyoshi"/>
    <s v="Rinarako"/>
    <x v="3"/>
    <x v="3"/>
    <x v="1"/>
    <x v="1"/>
    <n v="1"/>
  </r>
  <r>
    <x v="25"/>
    <s v="Tanibaru"/>
    <s v="Honomomi"/>
    <x v="1"/>
    <x v="1"/>
    <x v="1"/>
    <x v="1"/>
    <n v="1"/>
  </r>
  <r>
    <x v="26"/>
    <s v="Masazaki"/>
    <s v="Tamaki"/>
    <x v="0"/>
    <x v="0"/>
    <x v="1"/>
    <x v="1"/>
    <n v="1"/>
  </r>
  <r>
    <x v="27"/>
    <s v="Isodera"/>
    <s v="Kaizumi"/>
    <x v="1"/>
    <x v="1"/>
    <x v="1"/>
    <x v="1"/>
    <n v="1"/>
  </r>
  <r>
    <x v="28"/>
    <s v="Semisu"/>
    <s v="Maesa"/>
    <x v="2"/>
    <x v="2"/>
    <x v="1"/>
    <x v="3"/>
    <n v="0"/>
  </r>
  <r>
    <x v="29"/>
    <s v="Okijima"/>
    <s v="Inasa"/>
    <x v="3"/>
    <x v="3"/>
    <x v="1"/>
    <x v="1"/>
    <n v="1"/>
  </r>
  <r>
    <x v="0"/>
    <s v="Ikeshino"/>
    <s v="Naganori"/>
    <x v="0"/>
    <x v="0"/>
    <x v="2"/>
    <x v="1"/>
    <n v="1"/>
  </r>
  <r>
    <x v="1"/>
    <s v="Kokawa"/>
    <s v="Kazukuni"/>
    <x v="0"/>
    <x v="0"/>
    <x v="2"/>
    <x v="1"/>
    <n v="1"/>
  </r>
  <r>
    <x v="2"/>
    <s v="Kushiro"/>
    <s v="Homune"/>
    <x v="1"/>
    <x v="1"/>
    <x v="2"/>
    <x v="2"/>
    <n v="0"/>
  </r>
  <r>
    <x v="3"/>
    <s v="Kuwasaka"/>
    <s v="Kanaka"/>
    <x v="2"/>
    <x v="2"/>
    <x v="2"/>
    <x v="1"/>
    <n v="1"/>
  </r>
  <r>
    <x v="4"/>
    <s v="Yamabe"/>
    <s v="Hokugeru"/>
    <x v="3"/>
    <x v="3"/>
    <x v="2"/>
    <x v="0"/>
    <n v="0"/>
  </r>
  <r>
    <x v="5"/>
    <s v="Mitsukita"/>
    <s v="Fukutsuna"/>
    <x v="2"/>
    <x v="4"/>
    <x v="2"/>
    <x v="1"/>
    <n v="1"/>
  </r>
  <r>
    <x v="6"/>
    <s v="Yujima"/>
    <s v="Atsumasa"/>
    <x v="0"/>
    <x v="0"/>
    <x v="2"/>
    <x v="1"/>
    <n v="1"/>
  </r>
  <r>
    <x v="7"/>
    <s v="Kokono"/>
    <s v="Shohito"/>
    <x v="1"/>
    <x v="1"/>
    <x v="2"/>
    <x v="1"/>
    <n v="1"/>
  </r>
  <r>
    <x v="8"/>
    <s v="Aratanda"/>
    <s v="Chodao"/>
    <x v="2"/>
    <x v="2"/>
    <x v="2"/>
    <x v="1"/>
    <n v="1"/>
  </r>
  <r>
    <x v="9"/>
    <s v="Hatasaka"/>
    <s v="Ashifusa"/>
    <x v="3"/>
    <x v="3"/>
    <x v="2"/>
    <x v="1"/>
    <n v="1"/>
  </r>
  <r>
    <x v="10"/>
    <s v="Iwawa"/>
    <s v="Gonkei"/>
    <x v="0"/>
    <x v="0"/>
    <x v="2"/>
    <x v="1"/>
    <n v="1"/>
  </r>
  <r>
    <x v="11"/>
    <s v="Takagaki"/>
    <s v="Atsusu"/>
    <x v="0"/>
    <x v="0"/>
    <x v="2"/>
    <x v="1"/>
    <n v="1"/>
  </r>
  <r>
    <x v="12"/>
    <s v="Nabira"/>
    <s v="Dohashi"/>
    <x v="1"/>
    <x v="1"/>
    <x v="2"/>
    <x v="0"/>
    <n v="0"/>
  </r>
  <r>
    <x v="13"/>
    <s v="Adanagi"/>
    <s v="Kyutane"/>
    <x v="0"/>
    <x v="0"/>
    <x v="2"/>
    <x v="1"/>
    <n v="1"/>
  </r>
  <r>
    <x v="14"/>
    <s v="Detaki"/>
    <s v="Katsune"/>
    <x v="3"/>
    <x v="3"/>
    <x v="2"/>
    <x v="1"/>
    <n v="1"/>
  </r>
  <r>
    <x v="15"/>
    <s v="Hataraki"/>
    <s v="Yoshihachi"/>
    <x v="2"/>
    <x v="4"/>
    <x v="2"/>
    <x v="1"/>
    <n v="1"/>
  </r>
  <r>
    <x v="16"/>
    <s v="Akizumi"/>
    <s v="Baishiro"/>
    <x v="0"/>
    <x v="0"/>
    <x v="2"/>
    <x v="1"/>
    <n v="1"/>
  </r>
  <r>
    <x v="17"/>
    <s v="Shirazuki"/>
    <s v="Kukao"/>
    <x v="1"/>
    <x v="1"/>
    <x v="2"/>
    <x v="1"/>
    <n v="1"/>
  </r>
  <r>
    <x v="18"/>
    <s v="Hishige"/>
    <s v="Jamuro"/>
    <x v="1"/>
    <x v="1"/>
    <x v="2"/>
    <x v="0"/>
    <n v="0"/>
  </r>
  <r>
    <x v="19"/>
    <s v="Kanekuma"/>
    <s v="Mataki"/>
    <x v="3"/>
    <x v="3"/>
    <x v="2"/>
    <x v="1"/>
    <n v="1"/>
  </r>
  <r>
    <x v="20"/>
    <s v="Arishida"/>
    <s v="Mototomi"/>
    <x v="2"/>
    <x v="4"/>
    <x v="2"/>
    <x v="1"/>
    <n v="1"/>
  </r>
  <r>
    <x v="21"/>
    <s v="Hanawara"/>
    <s v="Mushai"/>
    <x v="0"/>
    <x v="0"/>
    <x v="2"/>
    <x v="1"/>
    <n v="1"/>
  </r>
  <r>
    <x v="22"/>
    <s v="Tatetsu"/>
    <s v="Itsu"/>
    <x v="1"/>
    <x v="1"/>
    <x v="2"/>
    <x v="1"/>
    <n v="1"/>
  </r>
  <r>
    <x v="23"/>
    <s v="Kumatake"/>
    <s v="Asukiko"/>
    <x v="2"/>
    <x v="2"/>
    <x v="2"/>
    <x v="1"/>
    <n v="1"/>
  </r>
  <r>
    <x v="24"/>
    <s v="Koyoshi"/>
    <s v="Rinarako"/>
    <x v="3"/>
    <x v="3"/>
    <x v="2"/>
    <x v="1"/>
    <n v="1"/>
  </r>
  <r>
    <x v="25"/>
    <s v="Tanibaru"/>
    <s v="Honomomi"/>
    <x v="1"/>
    <x v="1"/>
    <x v="2"/>
    <x v="1"/>
    <n v="1"/>
  </r>
  <r>
    <x v="26"/>
    <s v="Masazaki"/>
    <s v="Tamaki"/>
    <x v="0"/>
    <x v="0"/>
    <x v="2"/>
    <x v="1"/>
    <n v="1"/>
  </r>
  <r>
    <x v="27"/>
    <s v="Isodera"/>
    <s v="Kaizumi"/>
    <x v="1"/>
    <x v="1"/>
    <x v="2"/>
    <x v="0"/>
    <n v="0"/>
  </r>
  <r>
    <x v="28"/>
    <s v="Semisu"/>
    <s v="Maesa"/>
    <x v="2"/>
    <x v="2"/>
    <x v="2"/>
    <x v="1"/>
    <n v="1"/>
  </r>
  <r>
    <x v="29"/>
    <s v="Okijima"/>
    <s v="Inasa"/>
    <x v="3"/>
    <x v="3"/>
    <x v="2"/>
    <x v="1"/>
    <n v="1"/>
  </r>
  <r>
    <x v="0"/>
    <s v="Ikeshino"/>
    <s v="Naganori"/>
    <x v="0"/>
    <x v="0"/>
    <x v="3"/>
    <x v="1"/>
    <n v="1"/>
  </r>
  <r>
    <x v="1"/>
    <s v="Kokawa"/>
    <s v="Kazukuni"/>
    <x v="0"/>
    <x v="0"/>
    <x v="3"/>
    <x v="1"/>
    <n v="1"/>
  </r>
  <r>
    <x v="2"/>
    <s v="Kushiro"/>
    <s v="Homune"/>
    <x v="1"/>
    <x v="1"/>
    <x v="3"/>
    <x v="1"/>
    <n v="1"/>
  </r>
  <r>
    <x v="3"/>
    <s v="Kuwasaka"/>
    <s v="Kanaka"/>
    <x v="2"/>
    <x v="2"/>
    <x v="3"/>
    <x v="3"/>
    <n v="0"/>
  </r>
  <r>
    <x v="4"/>
    <s v="Yamabe"/>
    <s v="Hokugeru"/>
    <x v="3"/>
    <x v="3"/>
    <x v="3"/>
    <x v="1"/>
    <n v="1"/>
  </r>
  <r>
    <x v="5"/>
    <s v="Mitsukita"/>
    <s v="Fukutsuna"/>
    <x v="2"/>
    <x v="4"/>
    <x v="3"/>
    <x v="1"/>
    <n v="1"/>
  </r>
  <r>
    <x v="6"/>
    <s v="Yujima"/>
    <s v="Atsumasa"/>
    <x v="0"/>
    <x v="0"/>
    <x v="3"/>
    <x v="1"/>
    <n v="1"/>
  </r>
  <r>
    <x v="7"/>
    <s v="Kokono"/>
    <s v="Shohito"/>
    <x v="1"/>
    <x v="1"/>
    <x v="3"/>
    <x v="1"/>
    <n v="1"/>
  </r>
  <r>
    <x v="8"/>
    <s v="Aratanda"/>
    <s v="Chodao"/>
    <x v="2"/>
    <x v="2"/>
    <x v="3"/>
    <x v="0"/>
    <n v="0"/>
  </r>
  <r>
    <x v="9"/>
    <s v="Hatasaka"/>
    <s v="Ashifusa"/>
    <x v="3"/>
    <x v="3"/>
    <x v="3"/>
    <x v="1"/>
    <n v="1"/>
  </r>
  <r>
    <x v="10"/>
    <s v="Iwawa"/>
    <s v="Gonkei"/>
    <x v="0"/>
    <x v="0"/>
    <x v="3"/>
    <x v="1"/>
    <n v="1"/>
  </r>
  <r>
    <x v="11"/>
    <s v="Takagaki"/>
    <s v="Atsusu"/>
    <x v="0"/>
    <x v="0"/>
    <x v="3"/>
    <x v="1"/>
    <n v="1"/>
  </r>
  <r>
    <x v="12"/>
    <s v="Nabira"/>
    <s v="Dohashi"/>
    <x v="1"/>
    <x v="1"/>
    <x v="3"/>
    <x v="2"/>
    <n v="0"/>
  </r>
  <r>
    <x v="13"/>
    <s v="Adanagi"/>
    <s v="Kyutane"/>
    <x v="0"/>
    <x v="0"/>
    <x v="3"/>
    <x v="1"/>
    <n v="1"/>
  </r>
  <r>
    <x v="14"/>
    <s v="Detaki"/>
    <s v="Katsune"/>
    <x v="3"/>
    <x v="3"/>
    <x v="3"/>
    <x v="1"/>
    <n v="1"/>
  </r>
  <r>
    <x v="15"/>
    <s v="Hataraki"/>
    <s v="Yoshihachi"/>
    <x v="2"/>
    <x v="4"/>
    <x v="3"/>
    <x v="1"/>
    <n v="1"/>
  </r>
  <r>
    <x v="16"/>
    <s v="Akizumi"/>
    <s v="Baishiro"/>
    <x v="0"/>
    <x v="0"/>
    <x v="3"/>
    <x v="1"/>
    <n v="1"/>
  </r>
  <r>
    <x v="17"/>
    <s v="Shirazuki"/>
    <s v="Kukao"/>
    <x v="1"/>
    <x v="1"/>
    <x v="3"/>
    <x v="3"/>
    <n v="0"/>
  </r>
  <r>
    <x v="18"/>
    <s v="Hishige"/>
    <s v="Jamuro"/>
    <x v="1"/>
    <x v="1"/>
    <x v="3"/>
    <x v="1"/>
    <n v="1"/>
  </r>
  <r>
    <x v="19"/>
    <s v="Kanekuma"/>
    <s v="Mataki"/>
    <x v="3"/>
    <x v="3"/>
    <x v="3"/>
    <x v="1"/>
    <n v="1"/>
  </r>
  <r>
    <x v="20"/>
    <s v="Arishida"/>
    <s v="Mototomi"/>
    <x v="2"/>
    <x v="4"/>
    <x v="3"/>
    <x v="1"/>
    <n v="1"/>
  </r>
  <r>
    <x v="21"/>
    <s v="Hanawara"/>
    <s v="Mushai"/>
    <x v="0"/>
    <x v="0"/>
    <x v="3"/>
    <x v="2"/>
    <n v="0"/>
  </r>
  <r>
    <x v="22"/>
    <s v="Tatetsu"/>
    <s v="Itsu"/>
    <x v="1"/>
    <x v="1"/>
    <x v="3"/>
    <x v="1"/>
    <n v="1"/>
  </r>
  <r>
    <x v="23"/>
    <s v="Kumatake"/>
    <s v="Asukiko"/>
    <x v="2"/>
    <x v="2"/>
    <x v="3"/>
    <x v="0"/>
    <n v="0"/>
  </r>
  <r>
    <x v="24"/>
    <s v="Koyoshi"/>
    <s v="Rinarako"/>
    <x v="3"/>
    <x v="3"/>
    <x v="3"/>
    <x v="1"/>
    <n v="1"/>
  </r>
  <r>
    <x v="25"/>
    <s v="Tanibaru"/>
    <s v="Honomomi"/>
    <x v="1"/>
    <x v="1"/>
    <x v="3"/>
    <x v="1"/>
    <n v="1"/>
  </r>
  <r>
    <x v="26"/>
    <s v="Masazaki"/>
    <s v="Tamaki"/>
    <x v="0"/>
    <x v="0"/>
    <x v="3"/>
    <x v="1"/>
    <n v="1"/>
  </r>
  <r>
    <x v="27"/>
    <s v="Isodera"/>
    <s v="Kaizumi"/>
    <x v="1"/>
    <x v="1"/>
    <x v="3"/>
    <x v="1"/>
    <n v="1"/>
  </r>
  <r>
    <x v="28"/>
    <s v="Semisu"/>
    <s v="Maesa"/>
    <x v="2"/>
    <x v="2"/>
    <x v="3"/>
    <x v="2"/>
    <n v="0"/>
  </r>
  <r>
    <x v="29"/>
    <s v="Okijima"/>
    <s v="Inasa"/>
    <x v="3"/>
    <x v="3"/>
    <x v="3"/>
    <x v="1"/>
    <n v="1"/>
  </r>
  <r>
    <x v="0"/>
    <s v="Ikeshino"/>
    <s v="Naganori"/>
    <x v="0"/>
    <x v="0"/>
    <x v="4"/>
    <x v="1"/>
    <n v="1"/>
  </r>
  <r>
    <x v="1"/>
    <s v="Kokawa"/>
    <s v="Kazukuni"/>
    <x v="0"/>
    <x v="0"/>
    <x v="4"/>
    <x v="0"/>
    <n v="0"/>
  </r>
  <r>
    <x v="2"/>
    <s v="Kushiro"/>
    <s v="Homune"/>
    <x v="1"/>
    <x v="1"/>
    <x v="4"/>
    <x v="1"/>
    <n v="1"/>
  </r>
  <r>
    <x v="3"/>
    <s v="Kuwasaka"/>
    <s v="Kanaka"/>
    <x v="2"/>
    <x v="2"/>
    <x v="4"/>
    <x v="1"/>
    <n v="1"/>
  </r>
  <r>
    <x v="4"/>
    <s v="Yamabe"/>
    <s v="Hokugeru"/>
    <x v="3"/>
    <x v="3"/>
    <x v="4"/>
    <x v="1"/>
    <n v="1"/>
  </r>
  <r>
    <x v="5"/>
    <s v="Mitsukita"/>
    <s v="Fukutsuna"/>
    <x v="2"/>
    <x v="4"/>
    <x v="4"/>
    <x v="1"/>
    <n v="1"/>
  </r>
  <r>
    <x v="6"/>
    <s v="Yujima"/>
    <s v="Atsumasa"/>
    <x v="0"/>
    <x v="0"/>
    <x v="4"/>
    <x v="1"/>
    <n v="1"/>
  </r>
  <r>
    <x v="7"/>
    <s v="Kokono"/>
    <s v="Shohito"/>
    <x v="1"/>
    <x v="1"/>
    <x v="4"/>
    <x v="0"/>
    <n v="0"/>
  </r>
  <r>
    <x v="8"/>
    <s v="Aratanda"/>
    <s v="Chodao"/>
    <x v="2"/>
    <x v="2"/>
    <x v="4"/>
    <x v="1"/>
    <n v="1"/>
  </r>
  <r>
    <x v="9"/>
    <s v="Hatasaka"/>
    <s v="Ashifusa"/>
    <x v="3"/>
    <x v="3"/>
    <x v="4"/>
    <x v="1"/>
    <n v="1"/>
  </r>
  <r>
    <x v="10"/>
    <s v="Iwawa"/>
    <s v="Gonkei"/>
    <x v="0"/>
    <x v="0"/>
    <x v="4"/>
    <x v="1"/>
    <n v="1"/>
  </r>
  <r>
    <x v="11"/>
    <s v="Takagaki"/>
    <s v="Atsusu"/>
    <x v="0"/>
    <x v="0"/>
    <x v="4"/>
    <x v="1"/>
    <n v="1"/>
  </r>
  <r>
    <x v="12"/>
    <s v="Nabira"/>
    <s v="Dohashi"/>
    <x v="1"/>
    <x v="1"/>
    <x v="4"/>
    <x v="1"/>
    <n v="1"/>
  </r>
  <r>
    <x v="13"/>
    <s v="Adanagi"/>
    <s v="Kyutane"/>
    <x v="0"/>
    <x v="0"/>
    <x v="4"/>
    <x v="1"/>
    <n v="1"/>
  </r>
  <r>
    <x v="14"/>
    <s v="Detaki"/>
    <s v="Katsune"/>
    <x v="3"/>
    <x v="3"/>
    <x v="4"/>
    <x v="1"/>
    <n v="1"/>
  </r>
  <r>
    <x v="15"/>
    <s v="Hataraki"/>
    <s v="Yoshihachi"/>
    <x v="2"/>
    <x v="4"/>
    <x v="4"/>
    <x v="1"/>
    <n v="1"/>
  </r>
  <r>
    <x v="16"/>
    <s v="Akizumi"/>
    <s v="Baishiro"/>
    <x v="0"/>
    <x v="0"/>
    <x v="4"/>
    <x v="0"/>
    <n v="0"/>
  </r>
  <r>
    <x v="17"/>
    <s v="Shirazuki"/>
    <s v="Kukao"/>
    <x v="1"/>
    <x v="1"/>
    <x v="4"/>
    <x v="1"/>
    <n v="1"/>
  </r>
  <r>
    <x v="18"/>
    <s v="Hishige"/>
    <s v="Jamuro"/>
    <x v="1"/>
    <x v="1"/>
    <x v="4"/>
    <x v="1"/>
    <n v="1"/>
  </r>
  <r>
    <x v="19"/>
    <s v="Kanekuma"/>
    <s v="Mataki"/>
    <x v="3"/>
    <x v="3"/>
    <x v="4"/>
    <x v="2"/>
    <n v="0"/>
  </r>
  <r>
    <x v="20"/>
    <s v="Arishida"/>
    <s v="Mototomi"/>
    <x v="2"/>
    <x v="4"/>
    <x v="4"/>
    <x v="1"/>
    <n v="1"/>
  </r>
  <r>
    <x v="21"/>
    <s v="Hanawara"/>
    <s v="Mushai"/>
    <x v="0"/>
    <x v="0"/>
    <x v="4"/>
    <x v="1"/>
    <n v="1"/>
  </r>
  <r>
    <x v="22"/>
    <s v="Tatetsu"/>
    <s v="Itsu"/>
    <x v="1"/>
    <x v="1"/>
    <x v="4"/>
    <x v="1"/>
    <n v="1"/>
  </r>
  <r>
    <x v="23"/>
    <s v="Kumatake"/>
    <s v="Asukiko"/>
    <x v="2"/>
    <x v="2"/>
    <x v="4"/>
    <x v="1"/>
    <n v="1"/>
  </r>
  <r>
    <x v="24"/>
    <s v="Koyoshi"/>
    <s v="Rinarako"/>
    <x v="3"/>
    <x v="3"/>
    <x v="4"/>
    <x v="1"/>
    <n v="1"/>
  </r>
  <r>
    <x v="25"/>
    <s v="Tanibaru"/>
    <s v="Honomomi"/>
    <x v="1"/>
    <x v="1"/>
    <x v="4"/>
    <x v="1"/>
    <n v="1"/>
  </r>
  <r>
    <x v="26"/>
    <s v="Masazaki"/>
    <s v="Tamaki"/>
    <x v="0"/>
    <x v="0"/>
    <x v="4"/>
    <x v="3"/>
    <n v="0"/>
  </r>
  <r>
    <x v="27"/>
    <s v="Isodera"/>
    <s v="Kaizumi"/>
    <x v="1"/>
    <x v="1"/>
    <x v="4"/>
    <x v="1"/>
    <n v="1"/>
  </r>
  <r>
    <x v="28"/>
    <s v="Semisu"/>
    <s v="Maesa"/>
    <x v="2"/>
    <x v="2"/>
    <x v="4"/>
    <x v="1"/>
    <n v="1"/>
  </r>
  <r>
    <x v="29"/>
    <s v="Okijima"/>
    <s v="Inasa"/>
    <x v="3"/>
    <x v="3"/>
    <x v="4"/>
    <x v="1"/>
    <n v="1"/>
  </r>
  <r>
    <x v="0"/>
    <s v="Ikeshino"/>
    <s v="Naganori"/>
    <x v="0"/>
    <x v="0"/>
    <x v="5"/>
    <x v="1"/>
    <n v="1"/>
  </r>
  <r>
    <x v="1"/>
    <s v="Kokawa"/>
    <s v="Kazukuni"/>
    <x v="0"/>
    <x v="0"/>
    <x v="5"/>
    <x v="0"/>
    <n v="0"/>
  </r>
  <r>
    <x v="2"/>
    <s v="Kushiro"/>
    <s v="Homune"/>
    <x v="1"/>
    <x v="1"/>
    <x v="5"/>
    <x v="1"/>
    <n v="1"/>
  </r>
  <r>
    <x v="3"/>
    <s v="Kuwasaka"/>
    <s v="Kanaka"/>
    <x v="2"/>
    <x v="2"/>
    <x v="5"/>
    <x v="1"/>
    <n v="1"/>
  </r>
  <r>
    <x v="4"/>
    <s v="Yamabe"/>
    <s v="Hokugeru"/>
    <x v="3"/>
    <x v="3"/>
    <x v="5"/>
    <x v="1"/>
    <n v="1"/>
  </r>
  <r>
    <x v="5"/>
    <s v="Mitsukita"/>
    <s v="Fukutsuna"/>
    <x v="2"/>
    <x v="4"/>
    <x v="5"/>
    <x v="2"/>
    <n v="0"/>
  </r>
  <r>
    <x v="6"/>
    <s v="Yujima"/>
    <s v="Atsumasa"/>
    <x v="0"/>
    <x v="0"/>
    <x v="5"/>
    <x v="1"/>
    <n v="1"/>
  </r>
  <r>
    <x v="7"/>
    <s v="Kokono"/>
    <s v="Shohito"/>
    <x v="1"/>
    <x v="1"/>
    <x v="5"/>
    <x v="1"/>
    <n v="1"/>
  </r>
  <r>
    <x v="8"/>
    <s v="Aratanda"/>
    <s v="Chodao"/>
    <x v="2"/>
    <x v="2"/>
    <x v="5"/>
    <x v="1"/>
    <n v="1"/>
  </r>
  <r>
    <x v="9"/>
    <s v="Hatasaka"/>
    <s v="Ashifusa"/>
    <x v="3"/>
    <x v="3"/>
    <x v="5"/>
    <x v="1"/>
    <n v="1"/>
  </r>
  <r>
    <x v="10"/>
    <s v="Iwawa"/>
    <s v="Gonkei"/>
    <x v="0"/>
    <x v="0"/>
    <x v="5"/>
    <x v="3"/>
    <n v="0"/>
  </r>
  <r>
    <x v="11"/>
    <s v="Takagaki"/>
    <s v="Atsusu"/>
    <x v="0"/>
    <x v="0"/>
    <x v="5"/>
    <x v="1"/>
    <n v="1"/>
  </r>
  <r>
    <x v="12"/>
    <s v="Nabira"/>
    <s v="Dohashi"/>
    <x v="1"/>
    <x v="1"/>
    <x v="5"/>
    <x v="1"/>
    <n v="1"/>
  </r>
  <r>
    <x v="13"/>
    <s v="Adanagi"/>
    <s v="Kyutane"/>
    <x v="0"/>
    <x v="0"/>
    <x v="5"/>
    <x v="1"/>
    <n v="1"/>
  </r>
  <r>
    <x v="14"/>
    <s v="Detaki"/>
    <s v="Katsune"/>
    <x v="3"/>
    <x v="3"/>
    <x v="5"/>
    <x v="2"/>
    <n v="0"/>
  </r>
  <r>
    <x v="15"/>
    <s v="Hataraki"/>
    <s v="Yoshihachi"/>
    <x v="2"/>
    <x v="4"/>
    <x v="5"/>
    <x v="1"/>
    <n v="1"/>
  </r>
  <r>
    <x v="16"/>
    <s v="Akizumi"/>
    <s v="Baishiro"/>
    <x v="0"/>
    <x v="0"/>
    <x v="5"/>
    <x v="0"/>
    <n v="0"/>
  </r>
  <r>
    <x v="17"/>
    <s v="Shirazuki"/>
    <s v="Kukao"/>
    <x v="1"/>
    <x v="1"/>
    <x v="5"/>
    <x v="1"/>
    <n v="1"/>
  </r>
  <r>
    <x v="18"/>
    <s v="Hishige"/>
    <s v="Jamuro"/>
    <x v="1"/>
    <x v="1"/>
    <x v="5"/>
    <x v="1"/>
    <n v="1"/>
  </r>
  <r>
    <x v="19"/>
    <s v="Kanekuma"/>
    <s v="Mataki"/>
    <x v="3"/>
    <x v="3"/>
    <x v="5"/>
    <x v="1"/>
    <n v="1"/>
  </r>
  <r>
    <x v="20"/>
    <s v="Arishida"/>
    <s v="Mototomi"/>
    <x v="2"/>
    <x v="4"/>
    <x v="5"/>
    <x v="1"/>
    <n v="1"/>
  </r>
  <r>
    <x v="21"/>
    <s v="Hanawara"/>
    <s v="Mushai"/>
    <x v="0"/>
    <x v="0"/>
    <x v="5"/>
    <x v="2"/>
    <n v="0"/>
  </r>
  <r>
    <x v="22"/>
    <s v="Tatetsu"/>
    <s v="Itsu"/>
    <x v="1"/>
    <x v="1"/>
    <x v="5"/>
    <x v="1"/>
    <n v="1"/>
  </r>
  <r>
    <x v="23"/>
    <s v="Kumatake"/>
    <s v="Asukiko"/>
    <x v="2"/>
    <x v="2"/>
    <x v="5"/>
    <x v="1"/>
    <n v="1"/>
  </r>
  <r>
    <x v="24"/>
    <s v="Koyoshi"/>
    <s v="Rinarako"/>
    <x v="3"/>
    <x v="3"/>
    <x v="5"/>
    <x v="0"/>
    <n v="0"/>
  </r>
  <r>
    <x v="25"/>
    <s v="Tanibaru"/>
    <s v="Honomomi"/>
    <x v="1"/>
    <x v="1"/>
    <x v="5"/>
    <x v="1"/>
    <n v="1"/>
  </r>
  <r>
    <x v="26"/>
    <s v="Masazaki"/>
    <s v="Tamaki"/>
    <x v="0"/>
    <x v="0"/>
    <x v="5"/>
    <x v="1"/>
    <n v="1"/>
  </r>
  <r>
    <x v="27"/>
    <s v="Isodera"/>
    <s v="Kaizumi"/>
    <x v="1"/>
    <x v="1"/>
    <x v="5"/>
    <x v="1"/>
    <n v="1"/>
  </r>
  <r>
    <x v="28"/>
    <s v="Semisu"/>
    <s v="Maesa"/>
    <x v="2"/>
    <x v="2"/>
    <x v="5"/>
    <x v="1"/>
    <n v="1"/>
  </r>
  <r>
    <x v="29"/>
    <s v="Okijima"/>
    <s v="Inasa"/>
    <x v="3"/>
    <x v="3"/>
    <x v="5"/>
    <x v="1"/>
    <n v="1"/>
  </r>
  <r>
    <x v="0"/>
    <s v="Ikeshino"/>
    <s v="Naganori"/>
    <x v="0"/>
    <x v="0"/>
    <x v="6"/>
    <x v="0"/>
    <n v="0"/>
  </r>
  <r>
    <x v="1"/>
    <s v="Kokawa"/>
    <s v="Kazukuni"/>
    <x v="0"/>
    <x v="0"/>
    <x v="6"/>
    <x v="1"/>
    <n v="1"/>
  </r>
  <r>
    <x v="2"/>
    <s v="Kushiro"/>
    <s v="Homune"/>
    <x v="1"/>
    <x v="1"/>
    <x v="6"/>
    <x v="1"/>
    <n v="1"/>
  </r>
  <r>
    <x v="3"/>
    <s v="Kuwasaka"/>
    <s v="Kanaka"/>
    <x v="2"/>
    <x v="2"/>
    <x v="6"/>
    <x v="1"/>
    <n v="1"/>
  </r>
  <r>
    <x v="4"/>
    <s v="Yamabe"/>
    <s v="Hokugeru"/>
    <x v="3"/>
    <x v="3"/>
    <x v="6"/>
    <x v="1"/>
    <n v="1"/>
  </r>
  <r>
    <x v="5"/>
    <s v="Mitsukita"/>
    <s v="Fukutsuna"/>
    <x v="2"/>
    <x v="4"/>
    <x v="6"/>
    <x v="1"/>
    <n v="1"/>
  </r>
  <r>
    <x v="6"/>
    <s v="Yujima"/>
    <s v="Atsumasa"/>
    <x v="0"/>
    <x v="0"/>
    <x v="6"/>
    <x v="1"/>
    <n v="1"/>
  </r>
  <r>
    <x v="7"/>
    <s v="Kokono"/>
    <s v="Shohito"/>
    <x v="1"/>
    <x v="1"/>
    <x v="6"/>
    <x v="1"/>
    <n v="1"/>
  </r>
  <r>
    <x v="8"/>
    <s v="Aratanda"/>
    <s v="Chodao"/>
    <x v="2"/>
    <x v="2"/>
    <x v="6"/>
    <x v="1"/>
    <n v="1"/>
  </r>
  <r>
    <x v="9"/>
    <s v="Hatasaka"/>
    <s v="Ashifusa"/>
    <x v="3"/>
    <x v="3"/>
    <x v="6"/>
    <x v="0"/>
    <n v="0"/>
  </r>
  <r>
    <x v="10"/>
    <s v="Iwawa"/>
    <s v="Gonkei"/>
    <x v="0"/>
    <x v="0"/>
    <x v="6"/>
    <x v="1"/>
    <n v="1"/>
  </r>
  <r>
    <x v="11"/>
    <s v="Takagaki"/>
    <s v="Atsusu"/>
    <x v="0"/>
    <x v="0"/>
    <x v="6"/>
    <x v="1"/>
    <n v="1"/>
  </r>
  <r>
    <x v="12"/>
    <s v="Nabira"/>
    <s v="Dohashi"/>
    <x v="1"/>
    <x v="1"/>
    <x v="6"/>
    <x v="1"/>
    <n v="1"/>
  </r>
  <r>
    <x v="13"/>
    <s v="Adanagi"/>
    <s v="Kyutane"/>
    <x v="0"/>
    <x v="0"/>
    <x v="6"/>
    <x v="1"/>
    <n v="1"/>
  </r>
  <r>
    <x v="14"/>
    <s v="Detaki"/>
    <s v="Katsune"/>
    <x v="3"/>
    <x v="3"/>
    <x v="6"/>
    <x v="1"/>
    <n v="1"/>
  </r>
  <r>
    <x v="15"/>
    <s v="Hataraki"/>
    <s v="Yoshihachi"/>
    <x v="2"/>
    <x v="4"/>
    <x v="6"/>
    <x v="3"/>
    <n v="0"/>
  </r>
  <r>
    <x v="16"/>
    <s v="Akizumi"/>
    <s v="Baishiro"/>
    <x v="0"/>
    <x v="0"/>
    <x v="6"/>
    <x v="1"/>
    <n v="1"/>
  </r>
  <r>
    <x v="17"/>
    <s v="Shirazuki"/>
    <s v="Kukao"/>
    <x v="1"/>
    <x v="1"/>
    <x v="6"/>
    <x v="1"/>
    <n v="1"/>
  </r>
  <r>
    <x v="18"/>
    <s v="Hishige"/>
    <s v="Jamuro"/>
    <x v="1"/>
    <x v="1"/>
    <x v="6"/>
    <x v="1"/>
    <n v="1"/>
  </r>
  <r>
    <x v="19"/>
    <s v="Kanekuma"/>
    <s v="Mataki"/>
    <x v="3"/>
    <x v="3"/>
    <x v="6"/>
    <x v="1"/>
    <n v="1"/>
  </r>
  <r>
    <x v="20"/>
    <s v="Arishida"/>
    <s v="Mototomi"/>
    <x v="2"/>
    <x v="4"/>
    <x v="6"/>
    <x v="0"/>
    <n v="0"/>
  </r>
  <r>
    <x v="21"/>
    <s v="Hanawara"/>
    <s v="Mushai"/>
    <x v="0"/>
    <x v="0"/>
    <x v="6"/>
    <x v="1"/>
    <n v="1"/>
  </r>
  <r>
    <x v="22"/>
    <s v="Tatetsu"/>
    <s v="Itsu"/>
    <x v="1"/>
    <x v="1"/>
    <x v="6"/>
    <x v="1"/>
    <n v="1"/>
  </r>
  <r>
    <x v="23"/>
    <s v="Kumatake"/>
    <s v="Asukiko"/>
    <x v="2"/>
    <x v="2"/>
    <x v="6"/>
    <x v="1"/>
    <n v="1"/>
  </r>
  <r>
    <x v="24"/>
    <s v="Koyoshi"/>
    <s v="Rinarako"/>
    <x v="3"/>
    <x v="3"/>
    <x v="6"/>
    <x v="2"/>
    <n v="0"/>
  </r>
  <r>
    <x v="25"/>
    <s v="Tanibaru"/>
    <s v="Honomomi"/>
    <x v="1"/>
    <x v="1"/>
    <x v="6"/>
    <x v="1"/>
    <n v="1"/>
  </r>
  <r>
    <x v="26"/>
    <s v="Masazaki"/>
    <s v="Tamaki"/>
    <x v="0"/>
    <x v="0"/>
    <x v="6"/>
    <x v="1"/>
    <n v="1"/>
  </r>
  <r>
    <x v="27"/>
    <s v="Isodera"/>
    <s v="Kaizumi"/>
    <x v="1"/>
    <x v="1"/>
    <x v="6"/>
    <x v="1"/>
    <n v="1"/>
  </r>
  <r>
    <x v="28"/>
    <s v="Semisu"/>
    <s v="Maesa"/>
    <x v="2"/>
    <x v="2"/>
    <x v="6"/>
    <x v="1"/>
    <n v="1"/>
  </r>
  <r>
    <x v="29"/>
    <s v="Okijima"/>
    <s v="Inasa"/>
    <x v="3"/>
    <x v="3"/>
    <x v="6"/>
    <x v="3"/>
    <n v="0"/>
  </r>
  <r>
    <x v="0"/>
    <s v="Ikeshino"/>
    <s v="Naganori"/>
    <x v="0"/>
    <x v="0"/>
    <x v="7"/>
    <x v="1"/>
    <n v="1"/>
  </r>
  <r>
    <x v="1"/>
    <s v="Kokawa"/>
    <s v="Kazukuni"/>
    <x v="0"/>
    <x v="0"/>
    <x v="7"/>
    <x v="1"/>
    <n v="1"/>
  </r>
  <r>
    <x v="2"/>
    <s v="Kushiro"/>
    <s v="Homune"/>
    <x v="1"/>
    <x v="1"/>
    <x v="7"/>
    <x v="1"/>
    <n v="1"/>
  </r>
  <r>
    <x v="3"/>
    <s v="Kuwasaka"/>
    <s v="Kanaka"/>
    <x v="2"/>
    <x v="2"/>
    <x v="7"/>
    <x v="2"/>
    <n v="0"/>
  </r>
  <r>
    <x v="4"/>
    <s v="Yamabe"/>
    <s v="Hokugeru"/>
    <x v="3"/>
    <x v="3"/>
    <x v="7"/>
    <x v="1"/>
    <n v="1"/>
  </r>
  <r>
    <x v="5"/>
    <s v="Mitsukita"/>
    <s v="Fukutsuna"/>
    <x v="2"/>
    <x v="4"/>
    <x v="7"/>
    <x v="0"/>
    <n v="0"/>
  </r>
  <r>
    <x v="6"/>
    <s v="Yujima"/>
    <s v="Atsumasa"/>
    <x v="0"/>
    <x v="0"/>
    <x v="7"/>
    <x v="1"/>
    <n v="1"/>
  </r>
  <r>
    <x v="7"/>
    <s v="Kokono"/>
    <s v="Shohito"/>
    <x v="1"/>
    <x v="1"/>
    <x v="7"/>
    <x v="1"/>
    <n v="1"/>
  </r>
  <r>
    <x v="8"/>
    <s v="Aratanda"/>
    <s v="Chodao"/>
    <x v="2"/>
    <x v="2"/>
    <x v="7"/>
    <x v="1"/>
    <n v="1"/>
  </r>
  <r>
    <x v="9"/>
    <s v="Hatasaka"/>
    <s v="Ashifusa"/>
    <x v="3"/>
    <x v="3"/>
    <x v="7"/>
    <x v="1"/>
    <n v="1"/>
  </r>
  <r>
    <x v="10"/>
    <s v="Iwawa"/>
    <s v="Gonkei"/>
    <x v="0"/>
    <x v="0"/>
    <x v="7"/>
    <x v="2"/>
    <n v="0"/>
  </r>
  <r>
    <x v="11"/>
    <s v="Takagaki"/>
    <s v="Atsusu"/>
    <x v="0"/>
    <x v="0"/>
    <x v="7"/>
    <x v="1"/>
    <n v="1"/>
  </r>
  <r>
    <x v="12"/>
    <s v="Nabira"/>
    <s v="Dohashi"/>
    <x v="1"/>
    <x v="1"/>
    <x v="7"/>
    <x v="1"/>
    <n v="1"/>
  </r>
  <r>
    <x v="13"/>
    <s v="Adanagi"/>
    <s v="Kyutane"/>
    <x v="0"/>
    <x v="0"/>
    <x v="7"/>
    <x v="0"/>
    <n v="0"/>
  </r>
  <r>
    <x v="14"/>
    <s v="Detaki"/>
    <s v="Katsune"/>
    <x v="3"/>
    <x v="3"/>
    <x v="7"/>
    <x v="1"/>
    <n v="1"/>
  </r>
  <r>
    <x v="15"/>
    <s v="Hataraki"/>
    <s v="Yoshihachi"/>
    <x v="2"/>
    <x v="4"/>
    <x v="7"/>
    <x v="1"/>
    <n v="1"/>
  </r>
  <r>
    <x v="16"/>
    <s v="Akizumi"/>
    <s v="Baishiro"/>
    <x v="0"/>
    <x v="0"/>
    <x v="7"/>
    <x v="1"/>
    <n v="1"/>
  </r>
  <r>
    <x v="17"/>
    <s v="Shirazuki"/>
    <s v="Kukao"/>
    <x v="1"/>
    <x v="1"/>
    <x v="7"/>
    <x v="1"/>
    <n v="1"/>
  </r>
  <r>
    <x v="18"/>
    <s v="Hishige"/>
    <s v="Jamuro"/>
    <x v="1"/>
    <x v="1"/>
    <x v="7"/>
    <x v="1"/>
    <n v="1"/>
  </r>
  <r>
    <x v="19"/>
    <s v="Kanekuma"/>
    <s v="Mataki"/>
    <x v="3"/>
    <x v="3"/>
    <x v="7"/>
    <x v="0"/>
    <n v="0"/>
  </r>
  <r>
    <x v="20"/>
    <s v="Arishida"/>
    <s v="Mototomi"/>
    <x v="2"/>
    <x v="4"/>
    <x v="7"/>
    <x v="1"/>
    <n v="1"/>
  </r>
  <r>
    <x v="21"/>
    <s v="Hanawara"/>
    <s v="Mushai"/>
    <x v="0"/>
    <x v="0"/>
    <x v="7"/>
    <x v="1"/>
    <n v="1"/>
  </r>
  <r>
    <x v="22"/>
    <s v="Tatetsu"/>
    <s v="Itsu"/>
    <x v="1"/>
    <x v="1"/>
    <x v="7"/>
    <x v="1"/>
    <n v="1"/>
  </r>
  <r>
    <x v="23"/>
    <s v="Kumatake"/>
    <s v="Asukiko"/>
    <x v="2"/>
    <x v="2"/>
    <x v="7"/>
    <x v="1"/>
    <n v="1"/>
  </r>
  <r>
    <x v="24"/>
    <s v="Koyoshi"/>
    <s v="Rinarako"/>
    <x v="3"/>
    <x v="3"/>
    <x v="7"/>
    <x v="1"/>
    <n v="1"/>
  </r>
  <r>
    <x v="25"/>
    <s v="Tanibaru"/>
    <s v="Honomomi"/>
    <x v="1"/>
    <x v="1"/>
    <x v="7"/>
    <x v="1"/>
    <n v="1"/>
  </r>
  <r>
    <x v="26"/>
    <s v="Masazaki"/>
    <s v="Tamaki"/>
    <x v="0"/>
    <x v="0"/>
    <x v="7"/>
    <x v="1"/>
    <n v="1"/>
  </r>
  <r>
    <x v="27"/>
    <s v="Isodera"/>
    <s v="Kaizumi"/>
    <x v="1"/>
    <x v="1"/>
    <x v="7"/>
    <x v="1"/>
    <n v="1"/>
  </r>
  <r>
    <x v="28"/>
    <s v="Semisu"/>
    <s v="Maesa"/>
    <x v="2"/>
    <x v="2"/>
    <x v="7"/>
    <x v="0"/>
    <n v="0"/>
  </r>
  <r>
    <x v="29"/>
    <s v="Okijima"/>
    <s v="Inasa"/>
    <x v="3"/>
    <x v="3"/>
    <x v="7"/>
    <x v="1"/>
    <n v="1"/>
  </r>
  <r>
    <x v="0"/>
    <s v="Ikeshino"/>
    <s v="Naganori"/>
    <x v="0"/>
    <x v="0"/>
    <x v="8"/>
    <x v="1"/>
    <n v="1"/>
  </r>
  <r>
    <x v="1"/>
    <s v="Kokawa"/>
    <s v="Kazukuni"/>
    <x v="0"/>
    <x v="0"/>
    <x v="8"/>
    <x v="2"/>
    <n v="0"/>
  </r>
  <r>
    <x v="2"/>
    <s v="Kushiro"/>
    <s v="Homune"/>
    <x v="1"/>
    <x v="1"/>
    <x v="8"/>
    <x v="1"/>
    <n v="1"/>
  </r>
  <r>
    <x v="3"/>
    <s v="Kuwasaka"/>
    <s v="Kanaka"/>
    <x v="2"/>
    <x v="2"/>
    <x v="8"/>
    <x v="0"/>
    <n v="0"/>
  </r>
  <r>
    <x v="4"/>
    <s v="Yamabe"/>
    <s v="Hokugeru"/>
    <x v="3"/>
    <x v="3"/>
    <x v="8"/>
    <x v="1"/>
    <n v="1"/>
  </r>
  <r>
    <x v="5"/>
    <s v="Mitsukita"/>
    <s v="Fukutsuna"/>
    <x v="2"/>
    <x v="4"/>
    <x v="8"/>
    <x v="1"/>
    <n v="1"/>
  </r>
  <r>
    <x v="6"/>
    <s v="Yujima"/>
    <s v="Atsumasa"/>
    <x v="0"/>
    <x v="0"/>
    <x v="8"/>
    <x v="1"/>
    <n v="1"/>
  </r>
  <r>
    <x v="7"/>
    <s v="Kokono"/>
    <s v="Shohito"/>
    <x v="1"/>
    <x v="1"/>
    <x v="8"/>
    <x v="1"/>
    <n v="1"/>
  </r>
  <r>
    <x v="8"/>
    <s v="Aratanda"/>
    <s v="Chodao"/>
    <x v="2"/>
    <x v="2"/>
    <x v="8"/>
    <x v="3"/>
    <n v="0"/>
  </r>
  <r>
    <x v="9"/>
    <s v="Hatasaka"/>
    <s v="Ashifusa"/>
    <x v="3"/>
    <x v="3"/>
    <x v="8"/>
    <x v="1"/>
    <n v="1"/>
  </r>
  <r>
    <x v="10"/>
    <s v="Iwawa"/>
    <s v="Gonkei"/>
    <x v="0"/>
    <x v="0"/>
    <x v="8"/>
    <x v="1"/>
    <n v="1"/>
  </r>
  <r>
    <x v="11"/>
    <s v="Takagaki"/>
    <s v="Atsusu"/>
    <x v="0"/>
    <x v="0"/>
    <x v="8"/>
    <x v="1"/>
    <n v="1"/>
  </r>
  <r>
    <x v="12"/>
    <s v="Nabira"/>
    <s v="Dohashi"/>
    <x v="1"/>
    <x v="1"/>
    <x v="8"/>
    <x v="0"/>
    <n v="0"/>
  </r>
  <r>
    <x v="13"/>
    <s v="Adanagi"/>
    <s v="Kyutane"/>
    <x v="0"/>
    <x v="0"/>
    <x v="8"/>
    <x v="0"/>
    <n v="0"/>
  </r>
  <r>
    <x v="14"/>
    <s v="Detaki"/>
    <s v="Katsune"/>
    <x v="3"/>
    <x v="3"/>
    <x v="8"/>
    <x v="1"/>
    <n v="1"/>
  </r>
  <r>
    <x v="15"/>
    <s v="Hataraki"/>
    <s v="Yoshihachi"/>
    <x v="2"/>
    <x v="4"/>
    <x v="8"/>
    <x v="1"/>
    <n v="1"/>
  </r>
  <r>
    <x v="16"/>
    <s v="Akizumi"/>
    <s v="Baishiro"/>
    <x v="0"/>
    <x v="0"/>
    <x v="8"/>
    <x v="1"/>
    <n v="1"/>
  </r>
  <r>
    <x v="17"/>
    <s v="Shirazuki"/>
    <s v="Kukao"/>
    <x v="1"/>
    <x v="1"/>
    <x v="8"/>
    <x v="2"/>
    <n v="0"/>
  </r>
  <r>
    <x v="18"/>
    <s v="Hishige"/>
    <s v="Jamuro"/>
    <x v="1"/>
    <x v="1"/>
    <x v="8"/>
    <x v="1"/>
    <n v="1"/>
  </r>
  <r>
    <x v="19"/>
    <s v="Kanekuma"/>
    <s v="Mataki"/>
    <x v="3"/>
    <x v="3"/>
    <x v="8"/>
    <x v="1"/>
    <n v="1"/>
  </r>
  <r>
    <x v="20"/>
    <s v="Arishida"/>
    <s v="Mototomi"/>
    <x v="2"/>
    <x v="4"/>
    <x v="8"/>
    <x v="1"/>
    <n v="1"/>
  </r>
  <r>
    <x v="21"/>
    <s v="Hanawara"/>
    <s v="Mushai"/>
    <x v="0"/>
    <x v="0"/>
    <x v="8"/>
    <x v="1"/>
    <n v="1"/>
  </r>
  <r>
    <x v="22"/>
    <s v="Tatetsu"/>
    <s v="Itsu"/>
    <x v="1"/>
    <x v="1"/>
    <x v="8"/>
    <x v="3"/>
    <n v="0"/>
  </r>
  <r>
    <x v="23"/>
    <s v="Kumatake"/>
    <s v="Asukiko"/>
    <x v="2"/>
    <x v="2"/>
    <x v="8"/>
    <x v="1"/>
    <n v="1"/>
  </r>
  <r>
    <x v="24"/>
    <s v="Koyoshi"/>
    <s v="Rinarako"/>
    <x v="3"/>
    <x v="3"/>
    <x v="8"/>
    <x v="1"/>
    <n v="1"/>
  </r>
  <r>
    <x v="25"/>
    <s v="Tanibaru"/>
    <s v="Honomomi"/>
    <x v="1"/>
    <x v="1"/>
    <x v="8"/>
    <x v="1"/>
    <n v="1"/>
  </r>
  <r>
    <x v="26"/>
    <s v="Masazaki"/>
    <s v="Tamaki"/>
    <x v="0"/>
    <x v="0"/>
    <x v="8"/>
    <x v="2"/>
    <n v="0"/>
  </r>
  <r>
    <x v="27"/>
    <s v="Isodera"/>
    <s v="Kaizumi"/>
    <x v="1"/>
    <x v="1"/>
    <x v="8"/>
    <x v="1"/>
    <n v="1"/>
  </r>
  <r>
    <x v="28"/>
    <s v="Semisu"/>
    <s v="Maesa"/>
    <x v="2"/>
    <x v="2"/>
    <x v="8"/>
    <x v="0"/>
    <n v="0"/>
  </r>
  <r>
    <x v="29"/>
    <s v="Okijima"/>
    <s v="Inasa"/>
    <x v="3"/>
    <x v="3"/>
    <x v="8"/>
    <x v="1"/>
    <n v="1"/>
  </r>
  <r>
    <x v="0"/>
    <s v="Ikeshino"/>
    <s v="Naganori"/>
    <x v="0"/>
    <x v="0"/>
    <x v="9"/>
    <x v="1"/>
    <n v="1"/>
  </r>
  <r>
    <x v="1"/>
    <s v="Kokawa"/>
    <s v="Kazukuni"/>
    <x v="0"/>
    <x v="0"/>
    <x v="9"/>
    <x v="1"/>
    <n v="1"/>
  </r>
  <r>
    <x v="2"/>
    <s v="Kushiro"/>
    <s v="Homune"/>
    <x v="1"/>
    <x v="1"/>
    <x v="9"/>
    <x v="1"/>
    <n v="1"/>
  </r>
  <r>
    <x v="3"/>
    <s v="Kuwasaka"/>
    <s v="Kanaka"/>
    <x v="2"/>
    <x v="2"/>
    <x v="9"/>
    <x v="2"/>
    <n v="0"/>
  </r>
  <r>
    <x v="4"/>
    <s v="Yamabe"/>
    <s v="Hokugeru"/>
    <x v="3"/>
    <x v="3"/>
    <x v="9"/>
    <x v="1"/>
    <n v="1"/>
  </r>
  <r>
    <x v="5"/>
    <s v="Mitsukita"/>
    <s v="Fukutsuna"/>
    <x v="2"/>
    <x v="4"/>
    <x v="9"/>
    <x v="1"/>
    <n v="1"/>
  </r>
  <r>
    <x v="6"/>
    <s v="Yujima"/>
    <s v="Atsumasa"/>
    <x v="0"/>
    <x v="0"/>
    <x v="9"/>
    <x v="0"/>
    <n v="0"/>
  </r>
  <r>
    <x v="7"/>
    <s v="Kokono"/>
    <s v="Shohito"/>
    <x v="1"/>
    <x v="1"/>
    <x v="9"/>
    <x v="1"/>
    <n v="1"/>
  </r>
  <r>
    <x v="8"/>
    <s v="Aratanda"/>
    <s v="Chodao"/>
    <x v="2"/>
    <x v="2"/>
    <x v="9"/>
    <x v="1"/>
    <n v="1"/>
  </r>
  <r>
    <x v="9"/>
    <s v="Hatasaka"/>
    <s v="Ashifusa"/>
    <x v="3"/>
    <x v="3"/>
    <x v="9"/>
    <x v="1"/>
    <n v="1"/>
  </r>
  <r>
    <x v="10"/>
    <s v="Iwawa"/>
    <s v="Gonkei"/>
    <x v="0"/>
    <x v="0"/>
    <x v="9"/>
    <x v="1"/>
    <n v="1"/>
  </r>
  <r>
    <x v="11"/>
    <s v="Takagaki"/>
    <s v="Atsusu"/>
    <x v="0"/>
    <x v="0"/>
    <x v="9"/>
    <x v="1"/>
    <n v="1"/>
  </r>
  <r>
    <x v="12"/>
    <s v="Nabira"/>
    <s v="Dohashi"/>
    <x v="1"/>
    <x v="1"/>
    <x v="9"/>
    <x v="0"/>
    <n v="0"/>
  </r>
  <r>
    <x v="13"/>
    <s v="Adanagi"/>
    <s v="Kyutane"/>
    <x v="0"/>
    <x v="0"/>
    <x v="9"/>
    <x v="1"/>
    <n v="1"/>
  </r>
  <r>
    <x v="14"/>
    <s v="Detaki"/>
    <s v="Katsune"/>
    <x v="3"/>
    <x v="3"/>
    <x v="9"/>
    <x v="1"/>
    <n v="1"/>
  </r>
  <r>
    <x v="15"/>
    <s v="Hataraki"/>
    <s v="Yoshihachi"/>
    <x v="2"/>
    <x v="4"/>
    <x v="9"/>
    <x v="1"/>
    <n v="1"/>
  </r>
  <r>
    <x v="16"/>
    <s v="Akizumi"/>
    <s v="Baishiro"/>
    <x v="0"/>
    <x v="0"/>
    <x v="9"/>
    <x v="1"/>
    <n v="1"/>
  </r>
  <r>
    <x v="17"/>
    <s v="Shirazuki"/>
    <s v="Kukao"/>
    <x v="1"/>
    <x v="1"/>
    <x v="9"/>
    <x v="1"/>
    <n v="1"/>
  </r>
  <r>
    <x v="18"/>
    <s v="Hishige"/>
    <s v="Jamuro"/>
    <x v="1"/>
    <x v="1"/>
    <x v="9"/>
    <x v="1"/>
    <n v="1"/>
  </r>
  <r>
    <x v="19"/>
    <s v="Kanekuma"/>
    <s v="Mataki"/>
    <x v="3"/>
    <x v="3"/>
    <x v="9"/>
    <x v="1"/>
    <n v="1"/>
  </r>
  <r>
    <x v="20"/>
    <s v="Arishida"/>
    <s v="Mototomi"/>
    <x v="2"/>
    <x v="4"/>
    <x v="9"/>
    <x v="1"/>
    <n v="1"/>
  </r>
  <r>
    <x v="21"/>
    <s v="Hanawara"/>
    <s v="Mushai"/>
    <x v="0"/>
    <x v="0"/>
    <x v="9"/>
    <x v="0"/>
    <n v="0"/>
  </r>
  <r>
    <x v="22"/>
    <s v="Tatetsu"/>
    <s v="Itsu"/>
    <x v="1"/>
    <x v="1"/>
    <x v="9"/>
    <x v="1"/>
    <n v="1"/>
  </r>
  <r>
    <x v="23"/>
    <s v="Kumatake"/>
    <s v="Asukiko"/>
    <x v="2"/>
    <x v="2"/>
    <x v="9"/>
    <x v="1"/>
    <n v="1"/>
  </r>
  <r>
    <x v="24"/>
    <s v="Koyoshi"/>
    <s v="Rinarako"/>
    <x v="3"/>
    <x v="3"/>
    <x v="9"/>
    <x v="1"/>
    <n v="1"/>
  </r>
  <r>
    <x v="25"/>
    <s v="Tanibaru"/>
    <s v="Honomomi"/>
    <x v="1"/>
    <x v="1"/>
    <x v="9"/>
    <x v="1"/>
    <n v="1"/>
  </r>
  <r>
    <x v="26"/>
    <s v="Masazaki"/>
    <s v="Tamaki"/>
    <x v="0"/>
    <x v="0"/>
    <x v="9"/>
    <x v="1"/>
    <n v="1"/>
  </r>
  <r>
    <x v="27"/>
    <s v="Isodera"/>
    <s v="Kaizumi"/>
    <x v="1"/>
    <x v="1"/>
    <x v="9"/>
    <x v="3"/>
    <n v="0"/>
  </r>
  <r>
    <x v="28"/>
    <s v="Semisu"/>
    <s v="Maesa"/>
    <x v="2"/>
    <x v="2"/>
    <x v="9"/>
    <x v="1"/>
    <n v="1"/>
  </r>
  <r>
    <x v="29"/>
    <s v="Okijima"/>
    <s v="Inasa"/>
    <x v="3"/>
    <x v="3"/>
    <x v="9"/>
    <x v="1"/>
    <n v="1"/>
  </r>
  <r>
    <x v="0"/>
    <s v="Ikeshino"/>
    <s v="Naganori"/>
    <x v="0"/>
    <x v="0"/>
    <x v="10"/>
    <x v="1"/>
    <n v="1"/>
  </r>
  <r>
    <x v="1"/>
    <s v="Kokawa"/>
    <s v="Kazukuni"/>
    <x v="0"/>
    <x v="0"/>
    <x v="10"/>
    <x v="1"/>
    <n v="1"/>
  </r>
  <r>
    <x v="2"/>
    <s v="Kushiro"/>
    <s v="Homune"/>
    <x v="1"/>
    <x v="1"/>
    <x v="10"/>
    <x v="0"/>
    <n v="0"/>
  </r>
  <r>
    <x v="3"/>
    <s v="Kuwasaka"/>
    <s v="Kanaka"/>
    <x v="2"/>
    <x v="2"/>
    <x v="10"/>
    <x v="1"/>
    <n v="1"/>
  </r>
  <r>
    <x v="4"/>
    <s v="Yamabe"/>
    <s v="Hokugeru"/>
    <x v="3"/>
    <x v="3"/>
    <x v="10"/>
    <x v="1"/>
    <n v="1"/>
  </r>
  <r>
    <x v="5"/>
    <s v="Mitsukita"/>
    <s v="Fukutsuna"/>
    <x v="2"/>
    <x v="4"/>
    <x v="10"/>
    <x v="1"/>
    <n v="1"/>
  </r>
  <r>
    <x v="6"/>
    <s v="Yujima"/>
    <s v="Atsumasa"/>
    <x v="0"/>
    <x v="0"/>
    <x v="10"/>
    <x v="2"/>
    <n v="0"/>
  </r>
  <r>
    <x v="7"/>
    <s v="Kokono"/>
    <s v="Shohito"/>
    <x v="1"/>
    <x v="1"/>
    <x v="10"/>
    <x v="1"/>
    <n v="1"/>
  </r>
  <r>
    <x v="8"/>
    <s v="Aratanda"/>
    <s v="Chodao"/>
    <x v="2"/>
    <x v="2"/>
    <x v="10"/>
    <x v="0"/>
    <n v="0"/>
  </r>
  <r>
    <x v="9"/>
    <s v="Hatasaka"/>
    <s v="Ashifusa"/>
    <x v="3"/>
    <x v="3"/>
    <x v="10"/>
    <x v="1"/>
    <n v="1"/>
  </r>
  <r>
    <x v="10"/>
    <s v="Iwawa"/>
    <s v="Gonkei"/>
    <x v="0"/>
    <x v="0"/>
    <x v="10"/>
    <x v="1"/>
    <n v="1"/>
  </r>
  <r>
    <x v="11"/>
    <s v="Takagaki"/>
    <s v="Atsusu"/>
    <x v="0"/>
    <x v="0"/>
    <x v="10"/>
    <x v="3"/>
    <n v="0"/>
  </r>
  <r>
    <x v="12"/>
    <s v="Nabira"/>
    <s v="Dohashi"/>
    <x v="1"/>
    <x v="1"/>
    <x v="10"/>
    <x v="1"/>
    <n v="1"/>
  </r>
  <r>
    <x v="13"/>
    <s v="Adanagi"/>
    <s v="Kyutane"/>
    <x v="0"/>
    <x v="0"/>
    <x v="10"/>
    <x v="1"/>
    <n v="1"/>
  </r>
  <r>
    <x v="14"/>
    <s v="Detaki"/>
    <s v="Katsune"/>
    <x v="3"/>
    <x v="3"/>
    <x v="10"/>
    <x v="1"/>
    <n v="1"/>
  </r>
  <r>
    <x v="15"/>
    <s v="Hataraki"/>
    <s v="Yoshihachi"/>
    <x v="2"/>
    <x v="4"/>
    <x v="10"/>
    <x v="0"/>
    <n v="0"/>
  </r>
  <r>
    <x v="16"/>
    <s v="Akizumi"/>
    <s v="Baishiro"/>
    <x v="0"/>
    <x v="0"/>
    <x v="10"/>
    <x v="1"/>
    <n v="1"/>
  </r>
  <r>
    <x v="17"/>
    <s v="Shirazuki"/>
    <s v="Kukao"/>
    <x v="1"/>
    <x v="1"/>
    <x v="10"/>
    <x v="0"/>
    <n v="0"/>
  </r>
  <r>
    <x v="18"/>
    <s v="Hishige"/>
    <s v="Jamuro"/>
    <x v="1"/>
    <x v="1"/>
    <x v="10"/>
    <x v="1"/>
    <n v="1"/>
  </r>
  <r>
    <x v="19"/>
    <s v="Kanekuma"/>
    <s v="Mataki"/>
    <x v="3"/>
    <x v="3"/>
    <x v="10"/>
    <x v="1"/>
    <n v="1"/>
  </r>
  <r>
    <x v="20"/>
    <s v="Arishida"/>
    <s v="Mototomi"/>
    <x v="2"/>
    <x v="4"/>
    <x v="10"/>
    <x v="1"/>
    <n v="1"/>
  </r>
  <r>
    <x v="21"/>
    <s v="Hanawara"/>
    <s v="Mushai"/>
    <x v="0"/>
    <x v="0"/>
    <x v="10"/>
    <x v="1"/>
    <n v="1"/>
  </r>
  <r>
    <x v="22"/>
    <s v="Tatetsu"/>
    <s v="Itsu"/>
    <x v="1"/>
    <x v="1"/>
    <x v="10"/>
    <x v="2"/>
    <n v="0"/>
  </r>
  <r>
    <x v="23"/>
    <s v="Kumatake"/>
    <s v="Asukiko"/>
    <x v="2"/>
    <x v="2"/>
    <x v="10"/>
    <x v="1"/>
    <n v="1"/>
  </r>
  <r>
    <x v="24"/>
    <s v="Koyoshi"/>
    <s v="Rinarako"/>
    <x v="3"/>
    <x v="3"/>
    <x v="10"/>
    <x v="1"/>
    <n v="1"/>
  </r>
  <r>
    <x v="25"/>
    <s v="Tanibaru"/>
    <s v="Honomomi"/>
    <x v="1"/>
    <x v="1"/>
    <x v="10"/>
    <x v="0"/>
    <n v="0"/>
  </r>
  <r>
    <x v="26"/>
    <s v="Masazaki"/>
    <s v="Tamaki"/>
    <x v="0"/>
    <x v="0"/>
    <x v="10"/>
    <x v="1"/>
    <n v="1"/>
  </r>
  <r>
    <x v="27"/>
    <s v="Isodera"/>
    <s v="Kaizumi"/>
    <x v="1"/>
    <x v="1"/>
    <x v="10"/>
    <x v="1"/>
    <n v="1"/>
  </r>
  <r>
    <x v="28"/>
    <s v="Semisu"/>
    <s v="Maesa"/>
    <x v="2"/>
    <x v="2"/>
    <x v="10"/>
    <x v="1"/>
    <n v="1"/>
  </r>
  <r>
    <x v="29"/>
    <s v="Okijima"/>
    <s v="Inasa"/>
    <x v="3"/>
    <x v="3"/>
    <x v="10"/>
    <x v="1"/>
    <n v="1"/>
  </r>
  <r>
    <x v="0"/>
    <s v="Ikeshino"/>
    <s v="Naganori"/>
    <x v="0"/>
    <x v="0"/>
    <x v="11"/>
    <x v="1"/>
    <n v="1"/>
  </r>
  <r>
    <x v="1"/>
    <s v="Kokawa"/>
    <s v="Kazukuni"/>
    <x v="0"/>
    <x v="0"/>
    <x v="11"/>
    <x v="0"/>
    <n v="0"/>
  </r>
  <r>
    <x v="2"/>
    <s v="Kushiro"/>
    <s v="Homune"/>
    <x v="1"/>
    <x v="1"/>
    <x v="11"/>
    <x v="1"/>
    <n v="1"/>
  </r>
  <r>
    <x v="3"/>
    <s v="Kuwasaka"/>
    <s v="Kanaka"/>
    <x v="2"/>
    <x v="2"/>
    <x v="11"/>
    <x v="1"/>
    <n v="1"/>
  </r>
  <r>
    <x v="4"/>
    <s v="Yamabe"/>
    <s v="Hokugeru"/>
    <x v="3"/>
    <x v="3"/>
    <x v="11"/>
    <x v="1"/>
    <n v="1"/>
  </r>
  <r>
    <x v="5"/>
    <s v="Mitsukita"/>
    <s v="Fukutsuna"/>
    <x v="2"/>
    <x v="4"/>
    <x v="11"/>
    <x v="1"/>
    <n v="1"/>
  </r>
  <r>
    <x v="6"/>
    <s v="Yujima"/>
    <s v="Atsumasa"/>
    <x v="0"/>
    <x v="0"/>
    <x v="11"/>
    <x v="1"/>
    <n v="1"/>
  </r>
  <r>
    <x v="7"/>
    <s v="Kokono"/>
    <s v="Shohito"/>
    <x v="1"/>
    <x v="1"/>
    <x v="11"/>
    <x v="1"/>
    <n v="1"/>
  </r>
  <r>
    <x v="8"/>
    <s v="Aratanda"/>
    <s v="Chodao"/>
    <x v="2"/>
    <x v="2"/>
    <x v="11"/>
    <x v="1"/>
    <n v="1"/>
  </r>
  <r>
    <x v="9"/>
    <s v="Hatasaka"/>
    <s v="Ashifusa"/>
    <x v="3"/>
    <x v="3"/>
    <x v="11"/>
    <x v="1"/>
    <n v="1"/>
  </r>
  <r>
    <x v="10"/>
    <s v="Iwawa"/>
    <s v="Gonkei"/>
    <x v="0"/>
    <x v="0"/>
    <x v="11"/>
    <x v="0"/>
    <n v="0"/>
  </r>
  <r>
    <x v="11"/>
    <s v="Takagaki"/>
    <s v="Atsusu"/>
    <x v="0"/>
    <x v="0"/>
    <x v="11"/>
    <x v="1"/>
    <n v="1"/>
  </r>
  <r>
    <x v="12"/>
    <s v="Nabira"/>
    <s v="Dohashi"/>
    <x v="1"/>
    <x v="1"/>
    <x v="11"/>
    <x v="1"/>
    <n v="1"/>
  </r>
  <r>
    <x v="13"/>
    <s v="Adanagi"/>
    <s v="Kyutane"/>
    <x v="0"/>
    <x v="0"/>
    <x v="11"/>
    <x v="2"/>
    <n v="0"/>
  </r>
  <r>
    <x v="14"/>
    <s v="Detaki"/>
    <s v="Katsune"/>
    <x v="3"/>
    <x v="3"/>
    <x v="11"/>
    <x v="1"/>
    <n v="1"/>
  </r>
  <r>
    <x v="15"/>
    <s v="Hataraki"/>
    <s v="Yoshihachi"/>
    <x v="2"/>
    <x v="4"/>
    <x v="11"/>
    <x v="1"/>
    <n v="1"/>
  </r>
  <r>
    <x v="16"/>
    <s v="Akizumi"/>
    <s v="Baishiro"/>
    <x v="0"/>
    <x v="0"/>
    <x v="11"/>
    <x v="1"/>
    <n v="1"/>
  </r>
  <r>
    <x v="17"/>
    <s v="Shirazuki"/>
    <s v="Kukao"/>
    <x v="1"/>
    <x v="1"/>
    <x v="11"/>
    <x v="1"/>
    <n v="1"/>
  </r>
  <r>
    <x v="18"/>
    <s v="Hishige"/>
    <s v="Jamuro"/>
    <x v="1"/>
    <x v="1"/>
    <x v="11"/>
    <x v="1"/>
    <n v="1"/>
  </r>
  <r>
    <x v="19"/>
    <s v="Kanekuma"/>
    <s v="Mataki"/>
    <x v="3"/>
    <x v="3"/>
    <x v="11"/>
    <x v="1"/>
    <n v="1"/>
  </r>
  <r>
    <x v="20"/>
    <s v="Arishida"/>
    <s v="Mototomi"/>
    <x v="2"/>
    <x v="4"/>
    <x v="11"/>
    <x v="3"/>
    <n v="0"/>
  </r>
  <r>
    <x v="21"/>
    <s v="Hanawara"/>
    <s v="Mushai"/>
    <x v="0"/>
    <x v="0"/>
    <x v="11"/>
    <x v="1"/>
    <n v="1"/>
  </r>
  <r>
    <x v="22"/>
    <s v="Tatetsu"/>
    <s v="Itsu"/>
    <x v="1"/>
    <x v="1"/>
    <x v="11"/>
    <x v="1"/>
    <n v="1"/>
  </r>
  <r>
    <x v="23"/>
    <s v="Kumatake"/>
    <s v="Asukiko"/>
    <x v="2"/>
    <x v="2"/>
    <x v="11"/>
    <x v="1"/>
    <n v="1"/>
  </r>
  <r>
    <x v="24"/>
    <s v="Koyoshi"/>
    <s v="Rinarako"/>
    <x v="3"/>
    <x v="3"/>
    <x v="11"/>
    <x v="1"/>
    <n v="1"/>
  </r>
  <r>
    <x v="25"/>
    <s v="Tanibaru"/>
    <s v="Honomomi"/>
    <x v="1"/>
    <x v="1"/>
    <x v="11"/>
    <x v="0"/>
    <n v="0"/>
  </r>
  <r>
    <x v="26"/>
    <s v="Masazaki"/>
    <s v="Tamaki"/>
    <x v="0"/>
    <x v="0"/>
    <x v="11"/>
    <x v="1"/>
    <n v="1"/>
  </r>
  <r>
    <x v="27"/>
    <s v="Isodera"/>
    <s v="Kaizumi"/>
    <x v="1"/>
    <x v="1"/>
    <x v="11"/>
    <x v="1"/>
    <n v="1"/>
  </r>
  <r>
    <x v="28"/>
    <s v="Semisu"/>
    <s v="Maesa"/>
    <x v="2"/>
    <x v="2"/>
    <x v="11"/>
    <x v="1"/>
    <n v="1"/>
  </r>
  <r>
    <x v="29"/>
    <s v="Okijima"/>
    <s v="Inasa"/>
    <x v="3"/>
    <x v="3"/>
    <x v="11"/>
    <x v="2"/>
    <n v="0"/>
  </r>
  <r>
    <x v="0"/>
    <s v="Ikeshino"/>
    <s v="Naganori"/>
    <x v="0"/>
    <x v="0"/>
    <x v="12"/>
    <x v="1"/>
    <n v="1"/>
  </r>
  <r>
    <x v="1"/>
    <s v="Kokawa"/>
    <s v="Kazukuni"/>
    <x v="0"/>
    <x v="0"/>
    <x v="12"/>
    <x v="1"/>
    <n v="1"/>
  </r>
  <r>
    <x v="2"/>
    <s v="Kushiro"/>
    <s v="Homune"/>
    <x v="1"/>
    <x v="1"/>
    <x v="12"/>
    <x v="1"/>
    <n v="1"/>
  </r>
  <r>
    <x v="3"/>
    <s v="Kuwasaka"/>
    <s v="Kanaka"/>
    <x v="2"/>
    <x v="2"/>
    <x v="12"/>
    <x v="1"/>
    <n v="1"/>
  </r>
  <r>
    <x v="4"/>
    <s v="Yamabe"/>
    <s v="Hokugeru"/>
    <x v="3"/>
    <x v="3"/>
    <x v="12"/>
    <x v="3"/>
    <n v="0"/>
  </r>
  <r>
    <x v="5"/>
    <s v="Mitsukita"/>
    <s v="Fukutsuna"/>
    <x v="2"/>
    <x v="4"/>
    <x v="12"/>
    <x v="1"/>
    <n v="1"/>
  </r>
  <r>
    <x v="6"/>
    <s v="Yujima"/>
    <s v="Atsumasa"/>
    <x v="0"/>
    <x v="0"/>
    <x v="12"/>
    <x v="1"/>
    <n v="1"/>
  </r>
  <r>
    <x v="7"/>
    <s v="Kokono"/>
    <s v="Shohito"/>
    <x v="1"/>
    <x v="1"/>
    <x v="12"/>
    <x v="0"/>
    <n v="0"/>
  </r>
  <r>
    <x v="8"/>
    <s v="Aratanda"/>
    <s v="Chodao"/>
    <x v="2"/>
    <x v="2"/>
    <x v="12"/>
    <x v="2"/>
    <n v="0"/>
  </r>
  <r>
    <x v="9"/>
    <s v="Hatasaka"/>
    <s v="Ashifusa"/>
    <x v="3"/>
    <x v="3"/>
    <x v="12"/>
    <x v="1"/>
    <n v="1"/>
  </r>
  <r>
    <x v="10"/>
    <s v="Iwawa"/>
    <s v="Gonkei"/>
    <x v="0"/>
    <x v="0"/>
    <x v="12"/>
    <x v="0"/>
    <n v="0"/>
  </r>
  <r>
    <x v="11"/>
    <s v="Takagaki"/>
    <s v="Atsusu"/>
    <x v="0"/>
    <x v="0"/>
    <x v="12"/>
    <x v="1"/>
    <n v="1"/>
  </r>
  <r>
    <x v="12"/>
    <s v="Nabira"/>
    <s v="Dohashi"/>
    <x v="1"/>
    <x v="1"/>
    <x v="12"/>
    <x v="1"/>
    <n v="1"/>
  </r>
  <r>
    <x v="13"/>
    <s v="Adanagi"/>
    <s v="Kyutane"/>
    <x v="0"/>
    <x v="0"/>
    <x v="12"/>
    <x v="1"/>
    <n v="1"/>
  </r>
  <r>
    <x v="14"/>
    <s v="Detaki"/>
    <s v="Katsune"/>
    <x v="3"/>
    <x v="3"/>
    <x v="12"/>
    <x v="1"/>
    <n v="1"/>
  </r>
  <r>
    <x v="15"/>
    <s v="Hataraki"/>
    <s v="Yoshihachi"/>
    <x v="2"/>
    <x v="4"/>
    <x v="12"/>
    <x v="2"/>
    <n v="0"/>
  </r>
  <r>
    <x v="16"/>
    <s v="Akizumi"/>
    <s v="Baishiro"/>
    <x v="0"/>
    <x v="0"/>
    <x v="12"/>
    <x v="1"/>
    <n v="1"/>
  </r>
  <r>
    <x v="17"/>
    <s v="Shirazuki"/>
    <s v="Kukao"/>
    <x v="1"/>
    <x v="1"/>
    <x v="12"/>
    <x v="1"/>
    <n v="1"/>
  </r>
  <r>
    <x v="18"/>
    <s v="Hishige"/>
    <s v="Jamuro"/>
    <x v="1"/>
    <x v="1"/>
    <x v="12"/>
    <x v="0"/>
    <n v="0"/>
  </r>
  <r>
    <x v="19"/>
    <s v="Kanekuma"/>
    <s v="Mataki"/>
    <x v="3"/>
    <x v="3"/>
    <x v="12"/>
    <x v="1"/>
    <n v="1"/>
  </r>
  <r>
    <x v="20"/>
    <s v="Arishida"/>
    <s v="Mototomi"/>
    <x v="2"/>
    <x v="4"/>
    <x v="12"/>
    <x v="1"/>
    <n v="1"/>
  </r>
  <r>
    <x v="21"/>
    <s v="Hanawara"/>
    <s v="Mushai"/>
    <x v="0"/>
    <x v="0"/>
    <x v="12"/>
    <x v="1"/>
    <n v="1"/>
  </r>
  <r>
    <x v="22"/>
    <s v="Tatetsu"/>
    <s v="Itsu"/>
    <x v="1"/>
    <x v="1"/>
    <x v="12"/>
    <x v="1"/>
    <n v="1"/>
  </r>
  <r>
    <x v="23"/>
    <s v="Kumatake"/>
    <s v="Asukiko"/>
    <x v="2"/>
    <x v="2"/>
    <x v="12"/>
    <x v="1"/>
    <n v="1"/>
  </r>
  <r>
    <x v="24"/>
    <s v="Koyoshi"/>
    <s v="Rinarako"/>
    <x v="3"/>
    <x v="3"/>
    <x v="12"/>
    <x v="0"/>
    <n v="0"/>
  </r>
  <r>
    <x v="25"/>
    <s v="Tanibaru"/>
    <s v="Honomomi"/>
    <x v="1"/>
    <x v="1"/>
    <x v="12"/>
    <x v="1"/>
    <n v="1"/>
  </r>
  <r>
    <x v="26"/>
    <s v="Masazaki"/>
    <s v="Tamaki"/>
    <x v="0"/>
    <x v="0"/>
    <x v="12"/>
    <x v="1"/>
    <n v="1"/>
  </r>
  <r>
    <x v="27"/>
    <s v="Isodera"/>
    <s v="Kaizumi"/>
    <x v="1"/>
    <x v="1"/>
    <x v="12"/>
    <x v="1"/>
    <n v="1"/>
  </r>
  <r>
    <x v="28"/>
    <s v="Semisu"/>
    <s v="Maesa"/>
    <x v="2"/>
    <x v="2"/>
    <x v="12"/>
    <x v="1"/>
    <n v="1"/>
  </r>
  <r>
    <x v="29"/>
    <s v="Okijima"/>
    <s v="Inasa"/>
    <x v="3"/>
    <x v="3"/>
    <x v="12"/>
    <x v="1"/>
    <n v="1"/>
  </r>
  <r>
    <x v="0"/>
    <s v="Ikeshino"/>
    <s v="Naganori"/>
    <x v="0"/>
    <x v="0"/>
    <x v="13"/>
    <x v="1"/>
    <n v="1"/>
  </r>
  <r>
    <x v="1"/>
    <s v="Kokawa"/>
    <s v="Kazukuni"/>
    <x v="0"/>
    <x v="0"/>
    <x v="13"/>
    <x v="1"/>
    <n v="1"/>
  </r>
  <r>
    <x v="2"/>
    <s v="Kushiro"/>
    <s v="Homune"/>
    <x v="1"/>
    <x v="1"/>
    <x v="13"/>
    <x v="1"/>
    <n v="1"/>
  </r>
  <r>
    <x v="3"/>
    <s v="Kuwasaka"/>
    <s v="Kanaka"/>
    <x v="2"/>
    <x v="2"/>
    <x v="13"/>
    <x v="0"/>
    <n v="0"/>
  </r>
  <r>
    <x v="4"/>
    <s v="Yamabe"/>
    <s v="Hokugeru"/>
    <x v="3"/>
    <x v="3"/>
    <x v="13"/>
    <x v="1"/>
    <n v="1"/>
  </r>
  <r>
    <x v="5"/>
    <s v="Mitsukita"/>
    <s v="Fukutsuna"/>
    <x v="2"/>
    <x v="4"/>
    <x v="13"/>
    <x v="1"/>
    <n v="1"/>
  </r>
  <r>
    <x v="6"/>
    <s v="Yujima"/>
    <s v="Atsumasa"/>
    <x v="0"/>
    <x v="0"/>
    <x v="13"/>
    <x v="1"/>
    <n v="1"/>
  </r>
  <r>
    <x v="7"/>
    <s v="Kokono"/>
    <s v="Shohito"/>
    <x v="1"/>
    <x v="1"/>
    <x v="13"/>
    <x v="1"/>
    <n v="1"/>
  </r>
  <r>
    <x v="8"/>
    <s v="Aratanda"/>
    <s v="Chodao"/>
    <x v="2"/>
    <x v="2"/>
    <x v="13"/>
    <x v="0"/>
    <n v="0"/>
  </r>
  <r>
    <x v="9"/>
    <s v="Hatasaka"/>
    <s v="Ashifusa"/>
    <x v="3"/>
    <x v="3"/>
    <x v="13"/>
    <x v="3"/>
    <n v="0"/>
  </r>
  <r>
    <x v="10"/>
    <s v="Iwawa"/>
    <s v="Gonkei"/>
    <x v="0"/>
    <x v="0"/>
    <x v="13"/>
    <x v="1"/>
    <n v="1"/>
  </r>
  <r>
    <x v="11"/>
    <s v="Takagaki"/>
    <s v="Atsusu"/>
    <x v="0"/>
    <x v="0"/>
    <x v="13"/>
    <x v="1"/>
    <n v="1"/>
  </r>
  <r>
    <x v="12"/>
    <s v="Nabira"/>
    <s v="Dohashi"/>
    <x v="1"/>
    <x v="1"/>
    <x v="13"/>
    <x v="1"/>
    <n v="1"/>
  </r>
  <r>
    <x v="13"/>
    <s v="Adanagi"/>
    <s v="Kyutane"/>
    <x v="0"/>
    <x v="0"/>
    <x v="13"/>
    <x v="1"/>
    <n v="1"/>
  </r>
  <r>
    <x v="14"/>
    <s v="Detaki"/>
    <s v="Katsune"/>
    <x v="3"/>
    <x v="3"/>
    <x v="13"/>
    <x v="0"/>
    <n v="0"/>
  </r>
  <r>
    <x v="15"/>
    <s v="Hataraki"/>
    <s v="Yoshihachi"/>
    <x v="2"/>
    <x v="4"/>
    <x v="13"/>
    <x v="1"/>
    <n v="1"/>
  </r>
  <r>
    <x v="16"/>
    <s v="Akizumi"/>
    <s v="Baishiro"/>
    <x v="0"/>
    <x v="0"/>
    <x v="13"/>
    <x v="1"/>
    <n v="1"/>
  </r>
  <r>
    <x v="17"/>
    <s v="Shirazuki"/>
    <s v="Kukao"/>
    <x v="1"/>
    <x v="1"/>
    <x v="13"/>
    <x v="1"/>
    <n v="1"/>
  </r>
  <r>
    <x v="18"/>
    <s v="Hishige"/>
    <s v="Jamuro"/>
    <x v="1"/>
    <x v="1"/>
    <x v="13"/>
    <x v="2"/>
    <n v="0"/>
  </r>
  <r>
    <x v="19"/>
    <s v="Kanekuma"/>
    <s v="Mataki"/>
    <x v="3"/>
    <x v="3"/>
    <x v="13"/>
    <x v="1"/>
    <n v="1"/>
  </r>
  <r>
    <x v="20"/>
    <s v="Arishida"/>
    <s v="Mototomi"/>
    <x v="2"/>
    <x v="4"/>
    <x v="13"/>
    <x v="1"/>
    <n v="1"/>
  </r>
  <r>
    <x v="21"/>
    <s v="Hanawara"/>
    <s v="Mushai"/>
    <x v="0"/>
    <x v="0"/>
    <x v="13"/>
    <x v="1"/>
    <n v="1"/>
  </r>
  <r>
    <x v="22"/>
    <s v="Tatetsu"/>
    <s v="Itsu"/>
    <x v="1"/>
    <x v="1"/>
    <x v="13"/>
    <x v="1"/>
    <n v="1"/>
  </r>
  <r>
    <x v="23"/>
    <s v="Kumatake"/>
    <s v="Asukiko"/>
    <x v="2"/>
    <x v="2"/>
    <x v="13"/>
    <x v="3"/>
    <n v="0"/>
  </r>
  <r>
    <x v="24"/>
    <s v="Koyoshi"/>
    <s v="Rinarako"/>
    <x v="3"/>
    <x v="3"/>
    <x v="13"/>
    <x v="1"/>
    <n v="1"/>
  </r>
  <r>
    <x v="25"/>
    <s v="Tanibaru"/>
    <s v="Honomomi"/>
    <x v="1"/>
    <x v="1"/>
    <x v="13"/>
    <x v="1"/>
    <n v="1"/>
  </r>
  <r>
    <x v="26"/>
    <s v="Masazaki"/>
    <s v="Tamaki"/>
    <x v="0"/>
    <x v="0"/>
    <x v="13"/>
    <x v="1"/>
    <n v="1"/>
  </r>
  <r>
    <x v="27"/>
    <s v="Isodera"/>
    <s v="Kaizumi"/>
    <x v="1"/>
    <x v="1"/>
    <x v="13"/>
    <x v="2"/>
    <n v="0"/>
  </r>
  <r>
    <x v="28"/>
    <s v="Semisu"/>
    <s v="Maesa"/>
    <x v="2"/>
    <x v="2"/>
    <x v="13"/>
    <x v="1"/>
    <n v="1"/>
  </r>
  <r>
    <x v="29"/>
    <s v="Okijima"/>
    <s v="Inasa"/>
    <x v="3"/>
    <x v="3"/>
    <x v="13"/>
    <x v="0"/>
    <n v="0"/>
  </r>
  <r>
    <x v="0"/>
    <s v="Ikeshino"/>
    <s v="Naganori"/>
    <x v="0"/>
    <x v="0"/>
    <x v="14"/>
    <x v="1"/>
    <n v="1"/>
  </r>
  <r>
    <x v="1"/>
    <s v="Kokawa"/>
    <s v="Kazukuni"/>
    <x v="0"/>
    <x v="0"/>
    <x v="14"/>
    <x v="1"/>
    <n v="1"/>
  </r>
  <r>
    <x v="2"/>
    <s v="Kushiro"/>
    <s v="Homune"/>
    <x v="1"/>
    <x v="1"/>
    <x v="14"/>
    <x v="1"/>
    <n v="1"/>
  </r>
  <r>
    <x v="3"/>
    <s v="Kuwasaka"/>
    <s v="Kanaka"/>
    <x v="2"/>
    <x v="2"/>
    <x v="14"/>
    <x v="1"/>
    <n v="1"/>
  </r>
  <r>
    <x v="4"/>
    <s v="Yamabe"/>
    <s v="Hokugeru"/>
    <x v="3"/>
    <x v="3"/>
    <x v="14"/>
    <x v="2"/>
    <n v="0"/>
  </r>
  <r>
    <x v="5"/>
    <s v="Mitsukita"/>
    <s v="Fukutsuna"/>
    <x v="2"/>
    <x v="4"/>
    <x v="14"/>
    <x v="1"/>
    <n v="1"/>
  </r>
  <r>
    <x v="6"/>
    <s v="Yujima"/>
    <s v="Atsumasa"/>
    <x v="0"/>
    <x v="0"/>
    <x v="14"/>
    <x v="1"/>
    <n v="1"/>
  </r>
  <r>
    <x v="7"/>
    <s v="Kokono"/>
    <s v="Shohito"/>
    <x v="1"/>
    <x v="1"/>
    <x v="14"/>
    <x v="0"/>
    <n v="0"/>
  </r>
  <r>
    <x v="8"/>
    <s v="Aratanda"/>
    <s v="Chodao"/>
    <x v="2"/>
    <x v="2"/>
    <x v="14"/>
    <x v="1"/>
    <n v="1"/>
  </r>
  <r>
    <x v="9"/>
    <s v="Hatasaka"/>
    <s v="Ashifusa"/>
    <x v="3"/>
    <x v="3"/>
    <x v="14"/>
    <x v="1"/>
    <n v="1"/>
  </r>
  <r>
    <x v="10"/>
    <s v="Iwawa"/>
    <s v="Gonkei"/>
    <x v="0"/>
    <x v="0"/>
    <x v="14"/>
    <x v="1"/>
    <n v="1"/>
  </r>
  <r>
    <x v="11"/>
    <s v="Takagaki"/>
    <s v="Atsusu"/>
    <x v="0"/>
    <x v="0"/>
    <x v="14"/>
    <x v="1"/>
    <n v="1"/>
  </r>
  <r>
    <x v="12"/>
    <s v="Nabira"/>
    <s v="Dohashi"/>
    <x v="1"/>
    <x v="1"/>
    <x v="14"/>
    <x v="1"/>
    <n v="1"/>
  </r>
  <r>
    <x v="13"/>
    <s v="Adanagi"/>
    <s v="Kyutane"/>
    <x v="0"/>
    <x v="0"/>
    <x v="14"/>
    <x v="0"/>
    <n v="0"/>
  </r>
  <r>
    <x v="14"/>
    <s v="Detaki"/>
    <s v="Katsune"/>
    <x v="3"/>
    <x v="3"/>
    <x v="14"/>
    <x v="1"/>
    <n v="1"/>
  </r>
  <r>
    <x v="15"/>
    <s v="Hataraki"/>
    <s v="Yoshihachi"/>
    <x v="2"/>
    <x v="4"/>
    <x v="14"/>
    <x v="1"/>
    <n v="1"/>
  </r>
  <r>
    <x v="16"/>
    <s v="Akizumi"/>
    <s v="Baishiro"/>
    <x v="0"/>
    <x v="0"/>
    <x v="14"/>
    <x v="1"/>
    <n v="1"/>
  </r>
  <r>
    <x v="17"/>
    <s v="Shirazuki"/>
    <s v="Kukao"/>
    <x v="1"/>
    <x v="1"/>
    <x v="14"/>
    <x v="1"/>
    <n v="1"/>
  </r>
  <r>
    <x v="18"/>
    <s v="Hishige"/>
    <s v="Jamuro"/>
    <x v="1"/>
    <x v="1"/>
    <x v="14"/>
    <x v="1"/>
    <n v="1"/>
  </r>
  <r>
    <x v="19"/>
    <s v="Kanekuma"/>
    <s v="Mataki"/>
    <x v="3"/>
    <x v="3"/>
    <x v="14"/>
    <x v="1"/>
    <n v="1"/>
  </r>
  <r>
    <x v="20"/>
    <s v="Arishida"/>
    <s v="Mototomi"/>
    <x v="2"/>
    <x v="4"/>
    <x v="14"/>
    <x v="1"/>
    <n v="1"/>
  </r>
  <r>
    <x v="21"/>
    <s v="Hanawara"/>
    <s v="Mushai"/>
    <x v="0"/>
    <x v="0"/>
    <x v="14"/>
    <x v="1"/>
    <n v="1"/>
  </r>
  <r>
    <x v="22"/>
    <s v="Tatetsu"/>
    <s v="Itsu"/>
    <x v="1"/>
    <x v="1"/>
    <x v="14"/>
    <x v="0"/>
    <n v="0"/>
  </r>
  <r>
    <x v="23"/>
    <s v="Kumatake"/>
    <s v="Asukiko"/>
    <x v="2"/>
    <x v="2"/>
    <x v="14"/>
    <x v="1"/>
    <n v="1"/>
  </r>
  <r>
    <x v="24"/>
    <s v="Koyoshi"/>
    <s v="Rinarako"/>
    <x v="3"/>
    <x v="3"/>
    <x v="14"/>
    <x v="1"/>
    <n v="1"/>
  </r>
  <r>
    <x v="25"/>
    <s v="Tanibaru"/>
    <s v="Honomomi"/>
    <x v="1"/>
    <x v="1"/>
    <x v="14"/>
    <x v="2"/>
    <n v="0"/>
  </r>
  <r>
    <x v="26"/>
    <s v="Masazaki"/>
    <s v="Tamaki"/>
    <x v="0"/>
    <x v="0"/>
    <x v="14"/>
    <x v="1"/>
    <n v="1"/>
  </r>
  <r>
    <x v="27"/>
    <s v="Isodera"/>
    <s v="Kaizumi"/>
    <x v="1"/>
    <x v="1"/>
    <x v="14"/>
    <x v="1"/>
    <n v="1"/>
  </r>
  <r>
    <x v="28"/>
    <s v="Semisu"/>
    <s v="Maesa"/>
    <x v="2"/>
    <x v="2"/>
    <x v="14"/>
    <x v="1"/>
    <n v="1"/>
  </r>
  <r>
    <x v="29"/>
    <s v="Okijima"/>
    <s v="Inasa"/>
    <x v="3"/>
    <x v="3"/>
    <x v="14"/>
    <x v="1"/>
    <n v="1"/>
  </r>
  <r>
    <x v="0"/>
    <s v="Ikeshino"/>
    <s v="Naganori"/>
    <x v="0"/>
    <x v="0"/>
    <x v="15"/>
    <x v="1"/>
    <n v="1"/>
  </r>
  <r>
    <x v="1"/>
    <s v="Kokawa"/>
    <s v="Kazukuni"/>
    <x v="0"/>
    <x v="0"/>
    <x v="15"/>
    <x v="1"/>
    <n v="1"/>
  </r>
  <r>
    <x v="2"/>
    <s v="Kushiro"/>
    <s v="Homune"/>
    <x v="1"/>
    <x v="1"/>
    <x v="15"/>
    <x v="3"/>
    <n v="0"/>
  </r>
  <r>
    <x v="3"/>
    <s v="Kuwasaka"/>
    <s v="Kanaka"/>
    <x v="2"/>
    <x v="2"/>
    <x v="15"/>
    <x v="1"/>
    <n v="1"/>
  </r>
  <r>
    <x v="4"/>
    <s v="Yamabe"/>
    <s v="Hokugeru"/>
    <x v="3"/>
    <x v="3"/>
    <x v="15"/>
    <x v="1"/>
    <n v="1"/>
  </r>
  <r>
    <x v="5"/>
    <s v="Mitsukita"/>
    <s v="Fukutsuna"/>
    <x v="2"/>
    <x v="4"/>
    <x v="15"/>
    <x v="1"/>
    <n v="1"/>
  </r>
  <r>
    <x v="6"/>
    <s v="Yujima"/>
    <s v="Atsumasa"/>
    <x v="0"/>
    <x v="0"/>
    <x v="15"/>
    <x v="1"/>
    <n v="1"/>
  </r>
  <r>
    <x v="7"/>
    <s v="Kokono"/>
    <s v="Shohito"/>
    <x v="1"/>
    <x v="1"/>
    <x v="15"/>
    <x v="0"/>
    <n v="0"/>
  </r>
  <r>
    <x v="8"/>
    <s v="Aratanda"/>
    <s v="Chodao"/>
    <x v="2"/>
    <x v="2"/>
    <x v="15"/>
    <x v="1"/>
    <n v="1"/>
  </r>
  <r>
    <x v="9"/>
    <s v="Hatasaka"/>
    <s v="Ashifusa"/>
    <x v="3"/>
    <x v="3"/>
    <x v="15"/>
    <x v="3"/>
    <n v="0"/>
  </r>
  <r>
    <x v="10"/>
    <s v="Iwawa"/>
    <s v="Gonkei"/>
    <x v="0"/>
    <x v="0"/>
    <x v="15"/>
    <x v="1"/>
    <n v="1"/>
  </r>
  <r>
    <x v="11"/>
    <s v="Takagaki"/>
    <s v="Atsusu"/>
    <x v="0"/>
    <x v="0"/>
    <x v="15"/>
    <x v="2"/>
    <n v="0"/>
  </r>
  <r>
    <x v="12"/>
    <s v="Nabira"/>
    <s v="Dohashi"/>
    <x v="1"/>
    <x v="1"/>
    <x v="15"/>
    <x v="1"/>
    <n v="1"/>
  </r>
  <r>
    <x v="13"/>
    <s v="Adanagi"/>
    <s v="Kyutane"/>
    <x v="0"/>
    <x v="0"/>
    <x v="15"/>
    <x v="1"/>
    <n v="1"/>
  </r>
  <r>
    <x v="14"/>
    <s v="Detaki"/>
    <s v="Katsune"/>
    <x v="3"/>
    <x v="3"/>
    <x v="15"/>
    <x v="1"/>
    <n v="1"/>
  </r>
  <r>
    <x v="15"/>
    <s v="Hataraki"/>
    <s v="Yoshihachi"/>
    <x v="2"/>
    <x v="4"/>
    <x v="15"/>
    <x v="1"/>
    <n v="1"/>
  </r>
  <r>
    <x v="16"/>
    <s v="Akizumi"/>
    <s v="Baishiro"/>
    <x v="0"/>
    <x v="0"/>
    <x v="15"/>
    <x v="3"/>
    <n v="0"/>
  </r>
  <r>
    <x v="17"/>
    <s v="Shirazuki"/>
    <s v="Kukao"/>
    <x v="1"/>
    <x v="1"/>
    <x v="15"/>
    <x v="1"/>
    <n v="1"/>
  </r>
  <r>
    <x v="18"/>
    <s v="Hishige"/>
    <s v="Jamuro"/>
    <x v="1"/>
    <x v="1"/>
    <x v="15"/>
    <x v="1"/>
    <n v="1"/>
  </r>
  <r>
    <x v="19"/>
    <s v="Kanekuma"/>
    <s v="Mataki"/>
    <x v="3"/>
    <x v="3"/>
    <x v="15"/>
    <x v="1"/>
    <n v="1"/>
  </r>
  <r>
    <x v="20"/>
    <s v="Arishida"/>
    <s v="Mototomi"/>
    <x v="2"/>
    <x v="4"/>
    <x v="15"/>
    <x v="2"/>
    <n v="0"/>
  </r>
  <r>
    <x v="21"/>
    <s v="Hanawara"/>
    <s v="Mushai"/>
    <x v="0"/>
    <x v="0"/>
    <x v="15"/>
    <x v="1"/>
    <n v="1"/>
  </r>
  <r>
    <x v="22"/>
    <s v="Tatetsu"/>
    <s v="Itsu"/>
    <x v="1"/>
    <x v="1"/>
    <x v="15"/>
    <x v="0"/>
    <n v="0"/>
  </r>
  <r>
    <x v="23"/>
    <s v="Kumatake"/>
    <s v="Asukiko"/>
    <x v="2"/>
    <x v="2"/>
    <x v="15"/>
    <x v="1"/>
    <n v="1"/>
  </r>
  <r>
    <x v="24"/>
    <s v="Koyoshi"/>
    <s v="Rinarako"/>
    <x v="3"/>
    <x v="3"/>
    <x v="15"/>
    <x v="1"/>
    <n v="1"/>
  </r>
  <r>
    <x v="25"/>
    <s v="Tanibaru"/>
    <s v="Honomomi"/>
    <x v="1"/>
    <x v="1"/>
    <x v="15"/>
    <x v="1"/>
    <n v="1"/>
  </r>
  <r>
    <x v="26"/>
    <s v="Masazaki"/>
    <s v="Tamaki"/>
    <x v="0"/>
    <x v="0"/>
    <x v="15"/>
    <x v="1"/>
    <n v="1"/>
  </r>
  <r>
    <x v="27"/>
    <s v="Isodera"/>
    <s v="Kaizumi"/>
    <x v="1"/>
    <x v="1"/>
    <x v="15"/>
    <x v="2"/>
    <n v="0"/>
  </r>
  <r>
    <x v="28"/>
    <s v="Semisu"/>
    <s v="Maesa"/>
    <x v="2"/>
    <x v="2"/>
    <x v="15"/>
    <x v="1"/>
    <n v="1"/>
  </r>
  <r>
    <x v="29"/>
    <s v="Okijima"/>
    <s v="Inasa"/>
    <x v="3"/>
    <x v="3"/>
    <x v="15"/>
    <x v="1"/>
    <n v="1"/>
  </r>
  <r>
    <x v="0"/>
    <s v="Ikeshino"/>
    <s v="Naganori"/>
    <x v="0"/>
    <x v="0"/>
    <x v="16"/>
    <x v="0"/>
    <n v="0"/>
  </r>
  <r>
    <x v="1"/>
    <s v="Kokawa"/>
    <s v="Kazukuni"/>
    <x v="0"/>
    <x v="0"/>
    <x v="16"/>
    <x v="1"/>
    <n v="1"/>
  </r>
  <r>
    <x v="2"/>
    <s v="Kushiro"/>
    <s v="Homune"/>
    <x v="1"/>
    <x v="1"/>
    <x v="16"/>
    <x v="1"/>
    <n v="1"/>
  </r>
  <r>
    <x v="3"/>
    <s v="Kuwasaka"/>
    <s v="Kanaka"/>
    <x v="2"/>
    <x v="2"/>
    <x v="16"/>
    <x v="1"/>
    <n v="1"/>
  </r>
  <r>
    <x v="4"/>
    <s v="Yamabe"/>
    <s v="Hokugeru"/>
    <x v="3"/>
    <x v="3"/>
    <x v="16"/>
    <x v="1"/>
    <n v="1"/>
  </r>
  <r>
    <x v="5"/>
    <s v="Mitsukita"/>
    <s v="Fukutsuna"/>
    <x v="2"/>
    <x v="4"/>
    <x v="16"/>
    <x v="1"/>
    <n v="1"/>
  </r>
  <r>
    <x v="6"/>
    <s v="Yujima"/>
    <s v="Atsumasa"/>
    <x v="0"/>
    <x v="0"/>
    <x v="16"/>
    <x v="0"/>
    <n v="0"/>
  </r>
  <r>
    <x v="7"/>
    <s v="Kokono"/>
    <s v="Shohito"/>
    <x v="1"/>
    <x v="1"/>
    <x v="16"/>
    <x v="1"/>
    <n v="1"/>
  </r>
  <r>
    <x v="8"/>
    <s v="Aratanda"/>
    <s v="Chodao"/>
    <x v="2"/>
    <x v="2"/>
    <x v="16"/>
    <x v="1"/>
    <n v="1"/>
  </r>
  <r>
    <x v="9"/>
    <s v="Hatasaka"/>
    <s v="Ashifusa"/>
    <x v="3"/>
    <x v="3"/>
    <x v="16"/>
    <x v="1"/>
    <n v="1"/>
  </r>
  <r>
    <x v="10"/>
    <s v="Iwawa"/>
    <s v="Gonkei"/>
    <x v="0"/>
    <x v="0"/>
    <x v="16"/>
    <x v="1"/>
    <n v="1"/>
  </r>
  <r>
    <x v="11"/>
    <s v="Takagaki"/>
    <s v="Atsusu"/>
    <x v="0"/>
    <x v="0"/>
    <x v="16"/>
    <x v="3"/>
    <n v="0"/>
  </r>
  <r>
    <x v="12"/>
    <s v="Nabira"/>
    <s v="Dohashi"/>
    <x v="1"/>
    <x v="1"/>
    <x v="16"/>
    <x v="1"/>
    <n v="1"/>
  </r>
  <r>
    <x v="13"/>
    <s v="Adanagi"/>
    <s v="Kyutane"/>
    <x v="0"/>
    <x v="0"/>
    <x v="16"/>
    <x v="1"/>
    <n v="1"/>
  </r>
  <r>
    <x v="14"/>
    <s v="Detaki"/>
    <s v="Katsune"/>
    <x v="3"/>
    <x v="3"/>
    <x v="16"/>
    <x v="1"/>
    <n v="1"/>
  </r>
  <r>
    <x v="15"/>
    <s v="Hataraki"/>
    <s v="Yoshihachi"/>
    <x v="2"/>
    <x v="4"/>
    <x v="16"/>
    <x v="0"/>
    <n v="0"/>
  </r>
  <r>
    <x v="16"/>
    <s v="Akizumi"/>
    <s v="Baishiro"/>
    <x v="0"/>
    <x v="0"/>
    <x v="16"/>
    <x v="1"/>
    <n v="1"/>
  </r>
  <r>
    <x v="17"/>
    <s v="Shirazuki"/>
    <s v="Kukao"/>
    <x v="1"/>
    <x v="1"/>
    <x v="16"/>
    <x v="1"/>
    <n v="1"/>
  </r>
  <r>
    <x v="18"/>
    <s v="Hishige"/>
    <s v="Jamuro"/>
    <x v="1"/>
    <x v="1"/>
    <x v="16"/>
    <x v="1"/>
    <n v="1"/>
  </r>
  <r>
    <x v="19"/>
    <s v="Kanekuma"/>
    <s v="Mataki"/>
    <x v="3"/>
    <x v="3"/>
    <x v="16"/>
    <x v="1"/>
    <n v="1"/>
  </r>
  <r>
    <x v="20"/>
    <s v="Arishida"/>
    <s v="Mototomi"/>
    <x v="2"/>
    <x v="4"/>
    <x v="16"/>
    <x v="1"/>
    <n v="1"/>
  </r>
  <r>
    <x v="21"/>
    <s v="Hanawara"/>
    <s v="Mushai"/>
    <x v="0"/>
    <x v="0"/>
    <x v="16"/>
    <x v="3"/>
    <n v="0"/>
  </r>
  <r>
    <x v="22"/>
    <s v="Tatetsu"/>
    <s v="Itsu"/>
    <x v="1"/>
    <x v="1"/>
    <x v="16"/>
    <x v="1"/>
    <n v="1"/>
  </r>
  <r>
    <x v="23"/>
    <s v="Kumatake"/>
    <s v="Asukiko"/>
    <x v="2"/>
    <x v="2"/>
    <x v="16"/>
    <x v="1"/>
    <n v="1"/>
  </r>
  <r>
    <x v="24"/>
    <s v="Koyoshi"/>
    <s v="Rinarako"/>
    <x v="3"/>
    <x v="3"/>
    <x v="16"/>
    <x v="1"/>
    <n v="1"/>
  </r>
  <r>
    <x v="25"/>
    <s v="Tanibaru"/>
    <s v="Honomomi"/>
    <x v="1"/>
    <x v="1"/>
    <x v="16"/>
    <x v="1"/>
    <n v="1"/>
  </r>
  <r>
    <x v="26"/>
    <s v="Masazaki"/>
    <s v="Tamaki"/>
    <x v="0"/>
    <x v="0"/>
    <x v="16"/>
    <x v="0"/>
    <n v="0"/>
  </r>
  <r>
    <x v="27"/>
    <s v="Isodera"/>
    <s v="Kaizumi"/>
    <x v="1"/>
    <x v="1"/>
    <x v="16"/>
    <x v="1"/>
    <n v="1"/>
  </r>
  <r>
    <x v="28"/>
    <s v="Semisu"/>
    <s v="Maesa"/>
    <x v="2"/>
    <x v="2"/>
    <x v="16"/>
    <x v="1"/>
    <n v="1"/>
  </r>
  <r>
    <x v="29"/>
    <s v="Okijima"/>
    <s v="Inasa"/>
    <x v="3"/>
    <x v="3"/>
    <x v="16"/>
    <x v="1"/>
    <n v="1"/>
  </r>
  <r>
    <x v="0"/>
    <s v="Ikeshino"/>
    <s v="Naganori"/>
    <x v="0"/>
    <x v="0"/>
    <x v="17"/>
    <x v="2"/>
    <n v="0"/>
  </r>
  <r>
    <x v="1"/>
    <s v="Kokawa"/>
    <s v="Kazukuni"/>
    <x v="0"/>
    <x v="0"/>
    <x v="17"/>
    <x v="1"/>
    <n v="1"/>
  </r>
  <r>
    <x v="2"/>
    <s v="Kushiro"/>
    <s v="Homune"/>
    <x v="1"/>
    <x v="1"/>
    <x v="17"/>
    <x v="1"/>
    <n v="1"/>
  </r>
  <r>
    <x v="3"/>
    <s v="Kuwasaka"/>
    <s v="Kanaka"/>
    <x v="2"/>
    <x v="2"/>
    <x v="17"/>
    <x v="1"/>
    <n v="1"/>
  </r>
  <r>
    <x v="4"/>
    <s v="Yamabe"/>
    <s v="Hokugeru"/>
    <x v="3"/>
    <x v="3"/>
    <x v="17"/>
    <x v="1"/>
    <n v="1"/>
  </r>
  <r>
    <x v="5"/>
    <s v="Mitsukita"/>
    <s v="Fukutsuna"/>
    <x v="2"/>
    <x v="4"/>
    <x v="17"/>
    <x v="3"/>
    <n v="0"/>
  </r>
  <r>
    <x v="6"/>
    <s v="Yujima"/>
    <s v="Atsumasa"/>
    <x v="0"/>
    <x v="0"/>
    <x v="17"/>
    <x v="1"/>
    <n v="1"/>
  </r>
  <r>
    <x v="7"/>
    <s v="Kokono"/>
    <s v="Shohito"/>
    <x v="1"/>
    <x v="1"/>
    <x v="17"/>
    <x v="1"/>
    <n v="1"/>
  </r>
  <r>
    <x v="8"/>
    <s v="Aratanda"/>
    <s v="Chodao"/>
    <x v="2"/>
    <x v="2"/>
    <x v="17"/>
    <x v="1"/>
    <n v="1"/>
  </r>
  <r>
    <x v="9"/>
    <s v="Hatasaka"/>
    <s v="Ashifusa"/>
    <x v="3"/>
    <x v="3"/>
    <x v="17"/>
    <x v="2"/>
    <n v="0"/>
  </r>
  <r>
    <x v="10"/>
    <s v="Iwawa"/>
    <s v="Gonkei"/>
    <x v="0"/>
    <x v="0"/>
    <x v="17"/>
    <x v="1"/>
    <n v="1"/>
  </r>
  <r>
    <x v="11"/>
    <s v="Takagaki"/>
    <s v="Atsusu"/>
    <x v="0"/>
    <x v="0"/>
    <x v="17"/>
    <x v="0"/>
    <n v="0"/>
  </r>
  <r>
    <x v="12"/>
    <s v="Nabira"/>
    <s v="Dohashi"/>
    <x v="1"/>
    <x v="1"/>
    <x v="17"/>
    <x v="1"/>
    <n v="1"/>
  </r>
  <r>
    <x v="13"/>
    <s v="Adanagi"/>
    <s v="Kyutane"/>
    <x v="0"/>
    <x v="0"/>
    <x v="17"/>
    <x v="1"/>
    <n v="1"/>
  </r>
  <r>
    <x v="14"/>
    <s v="Detaki"/>
    <s v="Katsune"/>
    <x v="3"/>
    <x v="3"/>
    <x v="17"/>
    <x v="1"/>
    <n v="1"/>
  </r>
  <r>
    <x v="15"/>
    <s v="Hataraki"/>
    <s v="Yoshihachi"/>
    <x v="2"/>
    <x v="4"/>
    <x v="17"/>
    <x v="1"/>
    <n v="1"/>
  </r>
  <r>
    <x v="16"/>
    <s v="Akizumi"/>
    <s v="Baishiro"/>
    <x v="0"/>
    <x v="0"/>
    <x v="17"/>
    <x v="2"/>
    <n v="0"/>
  </r>
  <r>
    <x v="17"/>
    <s v="Shirazuki"/>
    <s v="Kukao"/>
    <x v="1"/>
    <x v="1"/>
    <x v="17"/>
    <x v="1"/>
    <n v="1"/>
  </r>
  <r>
    <x v="18"/>
    <s v="Hishige"/>
    <s v="Jamuro"/>
    <x v="1"/>
    <x v="1"/>
    <x v="17"/>
    <x v="1"/>
    <n v="1"/>
  </r>
  <r>
    <x v="19"/>
    <s v="Kanekuma"/>
    <s v="Mataki"/>
    <x v="3"/>
    <x v="3"/>
    <x v="17"/>
    <x v="0"/>
    <n v="0"/>
  </r>
  <r>
    <x v="20"/>
    <s v="Arishida"/>
    <s v="Mototomi"/>
    <x v="2"/>
    <x v="4"/>
    <x v="17"/>
    <x v="1"/>
    <n v="1"/>
  </r>
  <r>
    <x v="21"/>
    <s v="Hanawara"/>
    <s v="Mushai"/>
    <x v="0"/>
    <x v="0"/>
    <x v="17"/>
    <x v="1"/>
    <n v="1"/>
  </r>
  <r>
    <x v="22"/>
    <s v="Tatetsu"/>
    <s v="Itsu"/>
    <x v="1"/>
    <x v="1"/>
    <x v="17"/>
    <x v="1"/>
    <n v="1"/>
  </r>
  <r>
    <x v="23"/>
    <s v="Kumatake"/>
    <s v="Asukiko"/>
    <x v="2"/>
    <x v="2"/>
    <x v="17"/>
    <x v="1"/>
    <n v="1"/>
  </r>
  <r>
    <x v="24"/>
    <s v="Koyoshi"/>
    <s v="Rinarako"/>
    <x v="3"/>
    <x v="3"/>
    <x v="17"/>
    <x v="1"/>
    <n v="1"/>
  </r>
  <r>
    <x v="25"/>
    <s v="Tanibaru"/>
    <s v="Honomomi"/>
    <x v="1"/>
    <x v="1"/>
    <x v="17"/>
    <x v="0"/>
    <n v="0"/>
  </r>
  <r>
    <x v="26"/>
    <s v="Masazaki"/>
    <s v="Tamaki"/>
    <x v="0"/>
    <x v="0"/>
    <x v="17"/>
    <x v="1"/>
    <n v="1"/>
  </r>
  <r>
    <x v="27"/>
    <s v="Isodera"/>
    <s v="Kaizumi"/>
    <x v="1"/>
    <x v="1"/>
    <x v="17"/>
    <x v="1"/>
    <n v="1"/>
  </r>
  <r>
    <x v="28"/>
    <s v="Semisu"/>
    <s v="Maesa"/>
    <x v="2"/>
    <x v="2"/>
    <x v="17"/>
    <x v="1"/>
    <n v="1"/>
  </r>
  <r>
    <x v="29"/>
    <s v="Okijima"/>
    <s v="Inasa"/>
    <x v="3"/>
    <x v="3"/>
    <x v="17"/>
    <x v="1"/>
    <n v="1"/>
  </r>
  <r>
    <x v="0"/>
    <s v="Ikeshino"/>
    <s v="Naganori"/>
    <x v="0"/>
    <x v="0"/>
    <x v="18"/>
    <x v="0"/>
    <n v="0"/>
  </r>
  <r>
    <x v="1"/>
    <s v="Kokawa"/>
    <s v="Kazukuni"/>
    <x v="0"/>
    <x v="0"/>
    <x v="18"/>
    <x v="1"/>
    <n v="1"/>
  </r>
  <r>
    <x v="2"/>
    <s v="Kushiro"/>
    <s v="Homune"/>
    <x v="1"/>
    <x v="1"/>
    <x v="18"/>
    <x v="1"/>
    <n v="1"/>
  </r>
  <r>
    <x v="3"/>
    <s v="Kuwasaka"/>
    <s v="Kanaka"/>
    <x v="2"/>
    <x v="2"/>
    <x v="18"/>
    <x v="1"/>
    <n v="1"/>
  </r>
  <r>
    <x v="4"/>
    <s v="Yamabe"/>
    <s v="Hokugeru"/>
    <x v="3"/>
    <x v="3"/>
    <x v="18"/>
    <x v="0"/>
    <n v="0"/>
  </r>
  <r>
    <x v="5"/>
    <s v="Mitsukita"/>
    <s v="Fukutsuna"/>
    <x v="2"/>
    <x v="4"/>
    <x v="18"/>
    <x v="1"/>
    <n v="1"/>
  </r>
  <r>
    <x v="6"/>
    <s v="Yujima"/>
    <s v="Atsumasa"/>
    <x v="0"/>
    <x v="0"/>
    <x v="18"/>
    <x v="1"/>
    <n v="1"/>
  </r>
  <r>
    <x v="7"/>
    <s v="Kokono"/>
    <s v="Shohito"/>
    <x v="1"/>
    <x v="1"/>
    <x v="18"/>
    <x v="2"/>
    <n v="0"/>
  </r>
  <r>
    <x v="8"/>
    <s v="Aratanda"/>
    <s v="Chodao"/>
    <x v="2"/>
    <x v="2"/>
    <x v="18"/>
    <x v="1"/>
    <n v="1"/>
  </r>
  <r>
    <x v="9"/>
    <s v="Hatasaka"/>
    <s v="Ashifusa"/>
    <x v="3"/>
    <x v="3"/>
    <x v="18"/>
    <x v="1"/>
    <n v="1"/>
  </r>
  <r>
    <x v="10"/>
    <s v="Iwawa"/>
    <s v="Gonkei"/>
    <x v="0"/>
    <x v="0"/>
    <x v="18"/>
    <x v="1"/>
    <n v="1"/>
  </r>
  <r>
    <x v="11"/>
    <s v="Takagaki"/>
    <s v="Atsusu"/>
    <x v="0"/>
    <x v="0"/>
    <x v="18"/>
    <x v="1"/>
    <n v="1"/>
  </r>
  <r>
    <x v="12"/>
    <s v="Nabira"/>
    <s v="Dohashi"/>
    <x v="1"/>
    <x v="1"/>
    <x v="18"/>
    <x v="1"/>
    <n v="1"/>
  </r>
  <r>
    <x v="13"/>
    <s v="Adanagi"/>
    <s v="Kyutane"/>
    <x v="0"/>
    <x v="0"/>
    <x v="18"/>
    <x v="0"/>
    <n v="0"/>
  </r>
  <r>
    <x v="14"/>
    <s v="Detaki"/>
    <s v="Katsune"/>
    <x v="3"/>
    <x v="3"/>
    <x v="18"/>
    <x v="3"/>
    <n v="0"/>
  </r>
  <r>
    <x v="15"/>
    <s v="Hataraki"/>
    <s v="Yoshihachi"/>
    <x v="2"/>
    <x v="4"/>
    <x v="18"/>
    <x v="1"/>
    <n v="1"/>
  </r>
  <r>
    <x v="16"/>
    <s v="Akizumi"/>
    <s v="Baishiro"/>
    <x v="0"/>
    <x v="0"/>
    <x v="18"/>
    <x v="1"/>
    <n v="1"/>
  </r>
  <r>
    <x v="17"/>
    <s v="Shirazuki"/>
    <s v="Kukao"/>
    <x v="1"/>
    <x v="1"/>
    <x v="18"/>
    <x v="1"/>
    <n v="1"/>
  </r>
  <r>
    <x v="18"/>
    <s v="Hishige"/>
    <s v="Jamuro"/>
    <x v="1"/>
    <x v="1"/>
    <x v="18"/>
    <x v="1"/>
    <n v="1"/>
  </r>
  <r>
    <x v="19"/>
    <s v="Kanekuma"/>
    <s v="Mataki"/>
    <x v="3"/>
    <x v="3"/>
    <x v="18"/>
    <x v="0"/>
    <n v="0"/>
  </r>
  <r>
    <x v="20"/>
    <s v="Arishida"/>
    <s v="Mototomi"/>
    <x v="2"/>
    <x v="4"/>
    <x v="18"/>
    <x v="1"/>
    <n v="1"/>
  </r>
  <r>
    <x v="21"/>
    <s v="Hanawara"/>
    <s v="Mushai"/>
    <x v="0"/>
    <x v="0"/>
    <x v="18"/>
    <x v="1"/>
    <n v="1"/>
  </r>
  <r>
    <x v="22"/>
    <s v="Tatetsu"/>
    <s v="Itsu"/>
    <x v="1"/>
    <x v="1"/>
    <x v="18"/>
    <x v="1"/>
    <n v="1"/>
  </r>
  <r>
    <x v="23"/>
    <s v="Kumatake"/>
    <s v="Asukiko"/>
    <x v="2"/>
    <x v="2"/>
    <x v="18"/>
    <x v="2"/>
    <n v="0"/>
  </r>
  <r>
    <x v="24"/>
    <s v="Koyoshi"/>
    <s v="Rinarako"/>
    <x v="3"/>
    <x v="3"/>
    <x v="18"/>
    <x v="1"/>
    <n v="1"/>
  </r>
  <r>
    <x v="25"/>
    <s v="Tanibaru"/>
    <s v="Honomomi"/>
    <x v="1"/>
    <x v="1"/>
    <x v="18"/>
    <x v="1"/>
    <n v="1"/>
  </r>
  <r>
    <x v="26"/>
    <s v="Masazaki"/>
    <s v="Tamaki"/>
    <x v="0"/>
    <x v="0"/>
    <x v="18"/>
    <x v="1"/>
    <n v="1"/>
  </r>
  <r>
    <x v="27"/>
    <s v="Isodera"/>
    <s v="Kaizumi"/>
    <x v="1"/>
    <x v="1"/>
    <x v="18"/>
    <x v="1"/>
    <n v="1"/>
  </r>
  <r>
    <x v="28"/>
    <s v="Semisu"/>
    <s v="Maesa"/>
    <x v="2"/>
    <x v="2"/>
    <x v="18"/>
    <x v="3"/>
    <n v="0"/>
  </r>
  <r>
    <x v="29"/>
    <s v="Okijima"/>
    <s v="Inasa"/>
    <x v="3"/>
    <x v="3"/>
    <x v="18"/>
    <x v="1"/>
    <n v="1"/>
  </r>
  <r>
    <x v="0"/>
    <s v="Ikeshino"/>
    <s v="Naganori"/>
    <x v="0"/>
    <x v="0"/>
    <x v="19"/>
    <x v="1"/>
    <n v="1"/>
  </r>
  <r>
    <x v="1"/>
    <s v="Kokawa"/>
    <s v="Kazukuni"/>
    <x v="0"/>
    <x v="0"/>
    <x v="19"/>
    <x v="1"/>
    <n v="1"/>
  </r>
  <r>
    <x v="2"/>
    <s v="Kushiro"/>
    <s v="Homune"/>
    <x v="1"/>
    <x v="1"/>
    <x v="19"/>
    <x v="2"/>
    <n v="0"/>
  </r>
  <r>
    <x v="3"/>
    <s v="Kuwasaka"/>
    <s v="Kanaka"/>
    <x v="2"/>
    <x v="2"/>
    <x v="19"/>
    <x v="0"/>
    <n v="0"/>
  </r>
  <r>
    <x v="4"/>
    <s v="Yamabe"/>
    <s v="Hokugeru"/>
    <x v="3"/>
    <x v="3"/>
    <x v="19"/>
    <x v="0"/>
    <n v="0"/>
  </r>
  <r>
    <x v="5"/>
    <s v="Mitsukita"/>
    <s v="Fukutsuna"/>
    <x v="2"/>
    <x v="4"/>
    <x v="19"/>
    <x v="1"/>
    <n v="1"/>
  </r>
  <r>
    <x v="6"/>
    <s v="Yujima"/>
    <s v="Atsumasa"/>
    <x v="0"/>
    <x v="0"/>
    <x v="19"/>
    <x v="1"/>
    <n v="1"/>
  </r>
  <r>
    <x v="7"/>
    <s v="Kokono"/>
    <s v="Shohito"/>
    <x v="1"/>
    <x v="1"/>
    <x v="19"/>
    <x v="1"/>
    <n v="1"/>
  </r>
  <r>
    <x v="8"/>
    <s v="Aratanda"/>
    <s v="Chodao"/>
    <x v="2"/>
    <x v="2"/>
    <x v="19"/>
    <x v="1"/>
    <n v="1"/>
  </r>
  <r>
    <x v="9"/>
    <s v="Hatasaka"/>
    <s v="Ashifusa"/>
    <x v="3"/>
    <x v="3"/>
    <x v="19"/>
    <x v="1"/>
    <n v="1"/>
  </r>
  <r>
    <x v="10"/>
    <s v="Iwawa"/>
    <s v="Gonkei"/>
    <x v="0"/>
    <x v="0"/>
    <x v="19"/>
    <x v="1"/>
    <n v="1"/>
  </r>
  <r>
    <x v="11"/>
    <s v="Takagaki"/>
    <s v="Atsusu"/>
    <x v="0"/>
    <x v="0"/>
    <x v="19"/>
    <x v="1"/>
    <n v="1"/>
  </r>
  <r>
    <x v="12"/>
    <s v="Nabira"/>
    <s v="Dohashi"/>
    <x v="1"/>
    <x v="1"/>
    <x v="19"/>
    <x v="0"/>
    <n v="0"/>
  </r>
  <r>
    <x v="13"/>
    <s v="Adanagi"/>
    <s v="Kyutane"/>
    <x v="0"/>
    <x v="0"/>
    <x v="19"/>
    <x v="1"/>
    <n v="1"/>
  </r>
  <r>
    <x v="14"/>
    <s v="Detaki"/>
    <s v="Katsune"/>
    <x v="3"/>
    <x v="3"/>
    <x v="19"/>
    <x v="1"/>
    <n v="1"/>
  </r>
  <r>
    <x v="15"/>
    <s v="Hataraki"/>
    <s v="Yoshihachi"/>
    <x v="2"/>
    <x v="4"/>
    <x v="19"/>
    <x v="1"/>
    <n v="1"/>
  </r>
  <r>
    <x v="16"/>
    <s v="Akizumi"/>
    <s v="Baishiro"/>
    <x v="0"/>
    <x v="0"/>
    <x v="19"/>
    <x v="1"/>
    <n v="1"/>
  </r>
  <r>
    <x v="17"/>
    <s v="Shirazuki"/>
    <s v="Kukao"/>
    <x v="1"/>
    <x v="1"/>
    <x v="19"/>
    <x v="1"/>
    <n v="1"/>
  </r>
  <r>
    <x v="18"/>
    <s v="Hishige"/>
    <s v="Jamuro"/>
    <x v="1"/>
    <x v="1"/>
    <x v="19"/>
    <x v="0"/>
    <n v="0"/>
  </r>
  <r>
    <x v="19"/>
    <s v="Kanekuma"/>
    <s v="Mataki"/>
    <x v="3"/>
    <x v="3"/>
    <x v="19"/>
    <x v="1"/>
    <n v="1"/>
  </r>
  <r>
    <x v="20"/>
    <s v="Arishida"/>
    <s v="Mototomi"/>
    <x v="2"/>
    <x v="4"/>
    <x v="19"/>
    <x v="1"/>
    <n v="1"/>
  </r>
  <r>
    <x v="21"/>
    <s v="Hanawara"/>
    <s v="Mushai"/>
    <x v="0"/>
    <x v="0"/>
    <x v="19"/>
    <x v="1"/>
    <n v="1"/>
  </r>
  <r>
    <x v="22"/>
    <s v="Tatetsu"/>
    <s v="Itsu"/>
    <x v="1"/>
    <x v="1"/>
    <x v="19"/>
    <x v="1"/>
    <n v="1"/>
  </r>
  <r>
    <x v="23"/>
    <s v="Kumatake"/>
    <s v="Asukiko"/>
    <x v="2"/>
    <x v="2"/>
    <x v="19"/>
    <x v="1"/>
    <n v="1"/>
  </r>
  <r>
    <x v="24"/>
    <s v="Koyoshi"/>
    <s v="Rinarako"/>
    <x v="3"/>
    <x v="3"/>
    <x v="19"/>
    <x v="1"/>
    <n v="1"/>
  </r>
  <r>
    <x v="25"/>
    <s v="Tanibaru"/>
    <s v="Honomomi"/>
    <x v="1"/>
    <x v="1"/>
    <x v="19"/>
    <x v="1"/>
    <n v="1"/>
  </r>
  <r>
    <x v="26"/>
    <s v="Masazaki"/>
    <s v="Tamaki"/>
    <x v="0"/>
    <x v="0"/>
    <x v="19"/>
    <x v="1"/>
    <n v="1"/>
  </r>
  <r>
    <x v="27"/>
    <s v="Isodera"/>
    <s v="Kaizumi"/>
    <x v="1"/>
    <x v="1"/>
    <x v="19"/>
    <x v="0"/>
    <n v="0"/>
  </r>
  <r>
    <x v="28"/>
    <s v="Semisu"/>
    <s v="Maesa"/>
    <x v="2"/>
    <x v="2"/>
    <x v="19"/>
    <x v="1"/>
    <n v="1"/>
  </r>
  <r>
    <x v="29"/>
    <s v="Okijima"/>
    <s v="Inasa"/>
    <x v="3"/>
    <x v="3"/>
    <x v="19"/>
    <x v="1"/>
    <n v="1"/>
  </r>
  <r>
    <x v="0"/>
    <s v="Ikeshino"/>
    <s v="Naganori"/>
    <x v="0"/>
    <x v="0"/>
    <x v="20"/>
    <x v="1"/>
    <n v="1"/>
  </r>
  <r>
    <x v="1"/>
    <s v="Kokawa"/>
    <s v="Kazukuni"/>
    <x v="0"/>
    <x v="0"/>
    <x v="20"/>
    <x v="1"/>
    <n v="1"/>
  </r>
  <r>
    <x v="2"/>
    <s v="Kushiro"/>
    <s v="Homune"/>
    <x v="1"/>
    <x v="1"/>
    <x v="20"/>
    <x v="1"/>
    <n v="1"/>
  </r>
  <r>
    <x v="3"/>
    <s v="Kuwasaka"/>
    <s v="Kanaka"/>
    <x v="2"/>
    <x v="2"/>
    <x v="20"/>
    <x v="3"/>
    <n v="0"/>
  </r>
  <r>
    <x v="4"/>
    <s v="Yamabe"/>
    <s v="Hokugeru"/>
    <x v="3"/>
    <x v="3"/>
    <x v="20"/>
    <x v="1"/>
    <n v="1"/>
  </r>
  <r>
    <x v="5"/>
    <s v="Mitsukita"/>
    <s v="Fukutsuna"/>
    <x v="2"/>
    <x v="4"/>
    <x v="20"/>
    <x v="1"/>
    <n v="1"/>
  </r>
  <r>
    <x v="6"/>
    <s v="Yujima"/>
    <s v="Atsumasa"/>
    <x v="0"/>
    <x v="0"/>
    <x v="20"/>
    <x v="1"/>
    <n v="1"/>
  </r>
  <r>
    <x v="7"/>
    <s v="Kokono"/>
    <s v="Shohito"/>
    <x v="1"/>
    <x v="1"/>
    <x v="20"/>
    <x v="1"/>
    <n v="1"/>
  </r>
  <r>
    <x v="8"/>
    <s v="Aratanda"/>
    <s v="Chodao"/>
    <x v="2"/>
    <x v="2"/>
    <x v="20"/>
    <x v="0"/>
    <n v="0"/>
  </r>
  <r>
    <x v="9"/>
    <s v="Hatasaka"/>
    <s v="Ashifusa"/>
    <x v="3"/>
    <x v="3"/>
    <x v="20"/>
    <x v="1"/>
    <n v="1"/>
  </r>
  <r>
    <x v="10"/>
    <s v="Iwawa"/>
    <s v="Gonkei"/>
    <x v="0"/>
    <x v="0"/>
    <x v="20"/>
    <x v="1"/>
    <n v="1"/>
  </r>
  <r>
    <x v="11"/>
    <s v="Takagaki"/>
    <s v="Atsusu"/>
    <x v="0"/>
    <x v="0"/>
    <x v="20"/>
    <x v="1"/>
    <n v="1"/>
  </r>
  <r>
    <x v="12"/>
    <s v="Nabira"/>
    <s v="Dohashi"/>
    <x v="1"/>
    <x v="1"/>
    <x v="20"/>
    <x v="2"/>
    <n v="0"/>
  </r>
  <r>
    <x v="13"/>
    <s v="Adanagi"/>
    <s v="Kyutane"/>
    <x v="0"/>
    <x v="0"/>
    <x v="20"/>
    <x v="1"/>
    <n v="1"/>
  </r>
  <r>
    <x v="14"/>
    <s v="Detaki"/>
    <s v="Katsune"/>
    <x v="3"/>
    <x v="3"/>
    <x v="20"/>
    <x v="1"/>
    <n v="1"/>
  </r>
  <r>
    <x v="15"/>
    <s v="Hataraki"/>
    <s v="Yoshihachi"/>
    <x v="2"/>
    <x v="4"/>
    <x v="20"/>
    <x v="1"/>
    <n v="1"/>
  </r>
  <r>
    <x v="16"/>
    <s v="Akizumi"/>
    <s v="Baishiro"/>
    <x v="0"/>
    <x v="0"/>
    <x v="20"/>
    <x v="0"/>
    <n v="0"/>
  </r>
  <r>
    <x v="17"/>
    <s v="Shirazuki"/>
    <s v="Kukao"/>
    <x v="1"/>
    <x v="1"/>
    <x v="20"/>
    <x v="3"/>
    <n v="0"/>
  </r>
  <r>
    <x v="18"/>
    <s v="Hishige"/>
    <s v="Jamuro"/>
    <x v="1"/>
    <x v="1"/>
    <x v="20"/>
    <x v="1"/>
    <n v="1"/>
  </r>
  <r>
    <x v="19"/>
    <s v="Kanekuma"/>
    <s v="Mataki"/>
    <x v="3"/>
    <x v="3"/>
    <x v="20"/>
    <x v="1"/>
    <n v="1"/>
  </r>
  <r>
    <x v="20"/>
    <s v="Arishida"/>
    <s v="Mototomi"/>
    <x v="2"/>
    <x v="4"/>
    <x v="20"/>
    <x v="1"/>
    <n v="1"/>
  </r>
  <r>
    <x v="21"/>
    <s v="Hanawara"/>
    <s v="Mushai"/>
    <x v="0"/>
    <x v="0"/>
    <x v="20"/>
    <x v="2"/>
    <n v="0"/>
  </r>
  <r>
    <x v="22"/>
    <s v="Tatetsu"/>
    <s v="Itsu"/>
    <x v="1"/>
    <x v="1"/>
    <x v="20"/>
    <x v="0"/>
    <n v="0"/>
  </r>
  <r>
    <x v="23"/>
    <s v="Kumatake"/>
    <s v="Asukiko"/>
    <x v="2"/>
    <x v="2"/>
    <x v="20"/>
    <x v="0"/>
    <n v="0"/>
  </r>
  <r>
    <x v="24"/>
    <s v="Koyoshi"/>
    <s v="Rinarako"/>
    <x v="3"/>
    <x v="3"/>
    <x v="20"/>
    <x v="1"/>
    <n v="1"/>
  </r>
  <r>
    <x v="25"/>
    <s v="Tanibaru"/>
    <s v="Honomomi"/>
    <x v="1"/>
    <x v="1"/>
    <x v="20"/>
    <x v="1"/>
    <n v="1"/>
  </r>
  <r>
    <x v="26"/>
    <s v="Masazaki"/>
    <s v="Tamaki"/>
    <x v="0"/>
    <x v="0"/>
    <x v="20"/>
    <x v="1"/>
    <n v="1"/>
  </r>
  <r>
    <x v="27"/>
    <s v="Isodera"/>
    <s v="Kaizumi"/>
    <x v="1"/>
    <x v="1"/>
    <x v="20"/>
    <x v="1"/>
    <n v="1"/>
  </r>
  <r>
    <x v="28"/>
    <s v="Semisu"/>
    <s v="Maesa"/>
    <x v="2"/>
    <x v="2"/>
    <x v="20"/>
    <x v="2"/>
    <n v="0"/>
  </r>
  <r>
    <x v="29"/>
    <s v="Okijima"/>
    <s v="Inasa"/>
    <x v="3"/>
    <x v="3"/>
    <x v="20"/>
    <x v="1"/>
    <n v="1"/>
  </r>
  <r>
    <x v="0"/>
    <s v="Ikeshino"/>
    <s v="Naganori"/>
    <x v="0"/>
    <x v="0"/>
    <x v="21"/>
    <x v="1"/>
    <n v="1"/>
  </r>
  <r>
    <x v="1"/>
    <s v="Kokawa"/>
    <s v="Kazukuni"/>
    <x v="0"/>
    <x v="0"/>
    <x v="21"/>
    <x v="0"/>
    <n v="0"/>
  </r>
  <r>
    <x v="2"/>
    <s v="Kushiro"/>
    <s v="Homune"/>
    <x v="1"/>
    <x v="1"/>
    <x v="21"/>
    <x v="1"/>
    <n v="1"/>
  </r>
  <r>
    <x v="3"/>
    <s v="Kuwasaka"/>
    <s v="Kanaka"/>
    <x v="2"/>
    <x v="2"/>
    <x v="21"/>
    <x v="1"/>
    <n v="1"/>
  </r>
  <r>
    <x v="4"/>
    <s v="Yamabe"/>
    <s v="Hokugeru"/>
    <x v="3"/>
    <x v="3"/>
    <x v="21"/>
    <x v="1"/>
    <n v="1"/>
  </r>
  <r>
    <x v="5"/>
    <s v="Mitsukita"/>
    <s v="Fukutsuna"/>
    <x v="2"/>
    <x v="4"/>
    <x v="21"/>
    <x v="1"/>
    <n v="1"/>
  </r>
  <r>
    <x v="6"/>
    <s v="Yujima"/>
    <s v="Atsumasa"/>
    <x v="0"/>
    <x v="0"/>
    <x v="21"/>
    <x v="1"/>
    <n v="1"/>
  </r>
  <r>
    <x v="7"/>
    <s v="Kokono"/>
    <s v="Shohito"/>
    <x v="1"/>
    <x v="1"/>
    <x v="21"/>
    <x v="0"/>
    <n v="0"/>
  </r>
  <r>
    <x v="8"/>
    <s v="Aratanda"/>
    <s v="Chodao"/>
    <x v="2"/>
    <x v="2"/>
    <x v="21"/>
    <x v="1"/>
    <n v="1"/>
  </r>
  <r>
    <x v="9"/>
    <s v="Hatasaka"/>
    <s v="Ashifusa"/>
    <x v="3"/>
    <x v="3"/>
    <x v="21"/>
    <x v="1"/>
    <n v="1"/>
  </r>
  <r>
    <x v="10"/>
    <s v="Iwawa"/>
    <s v="Gonkei"/>
    <x v="0"/>
    <x v="0"/>
    <x v="21"/>
    <x v="1"/>
    <n v="1"/>
  </r>
  <r>
    <x v="11"/>
    <s v="Takagaki"/>
    <s v="Atsusu"/>
    <x v="0"/>
    <x v="0"/>
    <x v="21"/>
    <x v="1"/>
    <n v="1"/>
  </r>
  <r>
    <x v="12"/>
    <s v="Nabira"/>
    <s v="Dohashi"/>
    <x v="1"/>
    <x v="1"/>
    <x v="21"/>
    <x v="1"/>
    <n v="1"/>
  </r>
  <r>
    <x v="13"/>
    <s v="Adanagi"/>
    <s v="Kyutane"/>
    <x v="0"/>
    <x v="0"/>
    <x v="21"/>
    <x v="1"/>
    <n v="1"/>
  </r>
  <r>
    <x v="14"/>
    <s v="Detaki"/>
    <s v="Katsune"/>
    <x v="3"/>
    <x v="3"/>
    <x v="21"/>
    <x v="1"/>
    <n v="1"/>
  </r>
  <r>
    <x v="15"/>
    <s v="Hataraki"/>
    <s v="Yoshihachi"/>
    <x v="2"/>
    <x v="4"/>
    <x v="21"/>
    <x v="1"/>
    <n v="1"/>
  </r>
  <r>
    <x v="16"/>
    <s v="Akizumi"/>
    <s v="Baishiro"/>
    <x v="0"/>
    <x v="0"/>
    <x v="21"/>
    <x v="0"/>
    <n v="0"/>
  </r>
  <r>
    <x v="17"/>
    <s v="Shirazuki"/>
    <s v="Kukao"/>
    <x v="1"/>
    <x v="1"/>
    <x v="21"/>
    <x v="1"/>
    <n v="1"/>
  </r>
  <r>
    <x v="18"/>
    <s v="Hishige"/>
    <s v="Jamuro"/>
    <x v="1"/>
    <x v="1"/>
    <x v="21"/>
    <x v="1"/>
    <n v="1"/>
  </r>
  <r>
    <x v="19"/>
    <s v="Kanekuma"/>
    <s v="Mataki"/>
    <x v="3"/>
    <x v="3"/>
    <x v="21"/>
    <x v="0"/>
    <n v="0"/>
  </r>
  <r>
    <x v="20"/>
    <s v="Arishida"/>
    <s v="Mototomi"/>
    <x v="2"/>
    <x v="4"/>
    <x v="21"/>
    <x v="1"/>
    <n v="1"/>
  </r>
  <r>
    <x v="21"/>
    <s v="Hanawara"/>
    <s v="Mushai"/>
    <x v="0"/>
    <x v="0"/>
    <x v="21"/>
    <x v="1"/>
    <n v="1"/>
  </r>
  <r>
    <x v="22"/>
    <s v="Tatetsu"/>
    <s v="Itsu"/>
    <x v="1"/>
    <x v="1"/>
    <x v="21"/>
    <x v="1"/>
    <n v="1"/>
  </r>
  <r>
    <x v="23"/>
    <s v="Kumatake"/>
    <s v="Asukiko"/>
    <x v="2"/>
    <x v="2"/>
    <x v="21"/>
    <x v="0"/>
    <n v="0"/>
  </r>
  <r>
    <x v="24"/>
    <s v="Koyoshi"/>
    <s v="Rinarako"/>
    <x v="3"/>
    <x v="3"/>
    <x v="21"/>
    <x v="1"/>
    <n v="1"/>
  </r>
  <r>
    <x v="25"/>
    <s v="Tanibaru"/>
    <s v="Honomomi"/>
    <x v="1"/>
    <x v="1"/>
    <x v="21"/>
    <x v="1"/>
    <n v="1"/>
  </r>
  <r>
    <x v="26"/>
    <s v="Masazaki"/>
    <s v="Tamaki"/>
    <x v="0"/>
    <x v="0"/>
    <x v="21"/>
    <x v="3"/>
    <n v="0"/>
  </r>
  <r>
    <x v="27"/>
    <s v="Isodera"/>
    <s v="Kaizumi"/>
    <x v="1"/>
    <x v="1"/>
    <x v="21"/>
    <x v="1"/>
    <n v="1"/>
  </r>
  <r>
    <x v="28"/>
    <s v="Semisu"/>
    <s v="Maesa"/>
    <x v="2"/>
    <x v="2"/>
    <x v="21"/>
    <x v="0"/>
    <n v="0"/>
  </r>
  <r>
    <x v="29"/>
    <s v="Okijima"/>
    <s v="Inasa"/>
    <x v="3"/>
    <x v="3"/>
    <x v="21"/>
    <x v="1"/>
    <n v="1"/>
  </r>
  <r>
    <x v="0"/>
    <s v="Ikeshino"/>
    <s v="Naganori"/>
    <x v="0"/>
    <x v="0"/>
    <x v="22"/>
    <x v="1"/>
    <n v="1"/>
  </r>
  <r>
    <x v="1"/>
    <s v="Kokawa"/>
    <s v="Kazukuni"/>
    <x v="0"/>
    <x v="0"/>
    <x v="22"/>
    <x v="0"/>
    <n v="0"/>
  </r>
  <r>
    <x v="2"/>
    <s v="Kushiro"/>
    <s v="Homune"/>
    <x v="1"/>
    <x v="1"/>
    <x v="22"/>
    <x v="1"/>
    <n v="1"/>
  </r>
  <r>
    <x v="3"/>
    <s v="Kuwasaka"/>
    <s v="Kanaka"/>
    <x v="2"/>
    <x v="2"/>
    <x v="22"/>
    <x v="1"/>
    <n v="1"/>
  </r>
  <r>
    <x v="4"/>
    <s v="Yamabe"/>
    <s v="Hokugeru"/>
    <x v="3"/>
    <x v="3"/>
    <x v="22"/>
    <x v="1"/>
    <n v="1"/>
  </r>
  <r>
    <x v="5"/>
    <s v="Mitsukita"/>
    <s v="Fukutsuna"/>
    <x v="2"/>
    <x v="4"/>
    <x v="22"/>
    <x v="2"/>
    <n v="0"/>
  </r>
  <r>
    <x v="6"/>
    <s v="Yujima"/>
    <s v="Atsumasa"/>
    <x v="0"/>
    <x v="0"/>
    <x v="22"/>
    <x v="1"/>
    <n v="1"/>
  </r>
  <r>
    <x v="7"/>
    <s v="Kokono"/>
    <s v="Shohito"/>
    <x v="1"/>
    <x v="1"/>
    <x v="22"/>
    <x v="1"/>
    <n v="1"/>
  </r>
  <r>
    <x v="8"/>
    <s v="Aratanda"/>
    <s v="Chodao"/>
    <x v="2"/>
    <x v="2"/>
    <x v="22"/>
    <x v="1"/>
    <n v="1"/>
  </r>
  <r>
    <x v="9"/>
    <s v="Hatasaka"/>
    <s v="Ashifusa"/>
    <x v="3"/>
    <x v="3"/>
    <x v="22"/>
    <x v="1"/>
    <n v="1"/>
  </r>
  <r>
    <x v="10"/>
    <s v="Iwawa"/>
    <s v="Gonkei"/>
    <x v="0"/>
    <x v="0"/>
    <x v="22"/>
    <x v="3"/>
    <n v="0"/>
  </r>
  <r>
    <x v="11"/>
    <s v="Takagaki"/>
    <s v="Atsusu"/>
    <x v="0"/>
    <x v="0"/>
    <x v="22"/>
    <x v="1"/>
    <n v="1"/>
  </r>
  <r>
    <x v="12"/>
    <s v="Nabira"/>
    <s v="Dohashi"/>
    <x v="1"/>
    <x v="1"/>
    <x v="22"/>
    <x v="1"/>
    <n v="1"/>
  </r>
  <r>
    <x v="13"/>
    <s v="Adanagi"/>
    <s v="Kyutane"/>
    <x v="0"/>
    <x v="0"/>
    <x v="22"/>
    <x v="1"/>
    <n v="1"/>
  </r>
  <r>
    <x v="14"/>
    <s v="Detaki"/>
    <s v="Katsune"/>
    <x v="3"/>
    <x v="3"/>
    <x v="22"/>
    <x v="2"/>
    <n v="0"/>
  </r>
  <r>
    <x v="15"/>
    <s v="Hataraki"/>
    <s v="Yoshihachi"/>
    <x v="2"/>
    <x v="4"/>
    <x v="22"/>
    <x v="1"/>
    <n v="1"/>
  </r>
  <r>
    <x v="16"/>
    <s v="Akizumi"/>
    <s v="Baishiro"/>
    <x v="0"/>
    <x v="0"/>
    <x v="22"/>
    <x v="0"/>
    <n v="0"/>
  </r>
  <r>
    <x v="17"/>
    <s v="Shirazuki"/>
    <s v="Kukao"/>
    <x v="1"/>
    <x v="1"/>
    <x v="22"/>
    <x v="1"/>
    <n v="1"/>
  </r>
  <r>
    <x v="18"/>
    <s v="Hishige"/>
    <s v="Jamuro"/>
    <x v="1"/>
    <x v="1"/>
    <x v="22"/>
    <x v="1"/>
    <n v="1"/>
  </r>
  <r>
    <x v="19"/>
    <s v="Kanekuma"/>
    <s v="Mataki"/>
    <x v="3"/>
    <x v="3"/>
    <x v="22"/>
    <x v="1"/>
    <n v="1"/>
  </r>
  <r>
    <x v="20"/>
    <s v="Arishida"/>
    <s v="Mototomi"/>
    <x v="2"/>
    <x v="4"/>
    <x v="22"/>
    <x v="1"/>
    <n v="1"/>
  </r>
  <r>
    <x v="21"/>
    <s v="Hanawara"/>
    <s v="Mushai"/>
    <x v="0"/>
    <x v="0"/>
    <x v="22"/>
    <x v="2"/>
    <n v="0"/>
  </r>
  <r>
    <x v="22"/>
    <s v="Tatetsu"/>
    <s v="Itsu"/>
    <x v="1"/>
    <x v="1"/>
    <x v="22"/>
    <x v="1"/>
    <n v="1"/>
  </r>
  <r>
    <x v="23"/>
    <s v="Kumatake"/>
    <s v="Asukiko"/>
    <x v="2"/>
    <x v="2"/>
    <x v="22"/>
    <x v="1"/>
    <n v="1"/>
  </r>
  <r>
    <x v="24"/>
    <s v="Koyoshi"/>
    <s v="Rinarako"/>
    <x v="3"/>
    <x v="3"/>
    <x v="22"/>
    <x v="0"/>
    <n v="0"/>
  </r>
  <r>
    <x v="25"/>
    <s v="Tanibaru"/>
    <s v="Honomomi"/>
    <x v="1"/>
    <x v="1"/>
    <x v="22"/>
    <x v="1"/>
    <n v="1"/>
  </r>
  <r>
    <x v="26"/>
    <s v="Masazaki"/>
    <s v="Tamaki"/>
    <x v="0"/>
    <x v="0"/>
    <x v="22"/>
    <x v="1"/>
    <n v="1"/>
  </r>
  <r>
    <x v="27"/>
    <s v="Isodera"/>
    <s v="Kaizumi"/>
    <x v="1"/>
    <x v="1"/>
    <x v="22"/>
    <x v="1"/>
    <n v="1"/>
  </r>
  <r>
    <x v="28"/>
    <s v="Semisu"/>
    <s v="Maesa"/>
    <x v="2"/>
    <x v="2"/>
    <x v="22"/>
    <x v="1"/>
    <n v="1"/>
  </r>
  <r>
    <x v="29"/>
    <s v="Okijima"/>
    <s v="Inasa"/>
    <x v="3"/>
    <x v="3"/>
    <x v="22"/>
    <x v="1"/>
    <n v="1"/>
  </r>
  <r>
    <x v="0"/>
    <s v="Ikeshino"/>
    <s v="Naganori"/>
    <x v="0"/>
    <x v="0"/>
    <x v="23"/>
    <x v="0"/>
    <n v="0"/>
  </r>
  <r>
    <x v="1"/>
    <s v="Kokawa"/>
    <s v="Kazukuni"/>
    <x v="0"/>
    <x v="0"/>
    <x v="23"/>
    <x v="1"/>
    <n v="1"/>
  </r>
  <r>
    <x v="2"/>
    <s v="Kushiro"/>
    <s v="Homune"/>
    <x v="1"/>
    <x v="1"/>
    <x v="23"/>
    <x v="1"/>
    <n v="1"/>
  </r>
  <r>
    <x v="3"/>
    <s v="Kuwasaka"/>
    <s v="Kanaka"/>
    <x v="2"/>
    <x v="2"/>
    <x v="23"/>
    <x v="1"/>
    <n v="1"/>
  </r>
  <r>
    <x v="4"/>
    <s v="Yamabe"/>
    <s v="Hokugeru"/>
    <x v="3"/>
    <x v="3"/>
    <x v="23"/>
    <x v="1"/>
    <n v="1"/>
  </r>
  <r>
    <x v="5"/>
    <s v="Mitsukita"/>
    <s v="Fukutsuna"/>
    <x v="2"/>
    <x v="4"/>
    <x v="23"/>
    <x v="1"/>
    <n v="1"/>
  </r>
  <r>
    <x v="6"/>
    <s v="Yujima"/>
    <s v="Atsumasa"/>
    <x v="0"/>
    <x v="0"/>
    <x v="23"/>
    <x v="1"/>
    <n v="1"/>
  </r>
  <r>
    <x v="7"/>
    <s v="Kokono"/>
    <s v="Shohito"/>
    <x v="1"/>
    <x v="1"/>
    <x v="23"/>
    <x v="0"/>
    <n v="0"/>
  </r>
  <r>
    <x v="8"/>
    <s v="Aratanda"/>
    <s v="Chodao"/>
    <x v="2"/>
    <x v="2"/>
    <x v="23"/>
    <x v="1"/>
    <n v="1"/>
  </r>
  <r>
    <x v="9"/>
    <s v="Hatasaka"/>
    <s v="Ashifusa"/>
    <x v="3"/>
    <x v="3"/>
    <x v="23"/>
    <x v="0"/>
    <n v="0"/>
  </r>
  <r>
    <x v="10"/>
    <s v="Iwawa"/>
    <s v="Gonkei"/>
    <x v="0"/>
    <x v="0"/>
    <x v="23"/>
    <x v="1"/>
    <n v="1"/>
  </r>
  <r>
    <x v="11"/>
    <s v="Takagaki"/>
    <s v="Atsusu"/>
    <x v="0"/>
    <x v="0"/>
    <x v="23"/>
    <x v="1"/>
    <n v="1"/>
  </r>
  <r>
    <x v="12"/>
    <s v="Nabira"/>
    <s v="Dohashi"/>
    <x v="1"/>
    <x v="1"/>
    <x v="23"/>
    <x v="1"/>
    <n v="1"/>
  </r>
  <r>
    <x v="13"/>
    <s v="Adanagi"/>
    <s v="Kyutane"/>
    <x v="0"/>
    <x v="0"/>
    <x v="23"/>
    <x v="1"/>
    <n v="1"/>
  </r>
  <r>
    <x v="14"/>
    <s v="Detaki"/>
    <s v="Katsune"/>
    <x v="3"/>
    <x v="3"/>
    <x v="23"/>
    <x v="1"/>
    <n v="1"/>
  </r>
  <r>
    <x v="15"/>
    <s v="Hataraki"/>
    <s v="Yoshihachi"/>
    <x v="2"/>
    <x v="4"/>
    <x v="23"/>
    <x v="3"/>
    <n v="0"/>
  </r>
  <r>
    <x v="16"/>
    <s v="Akizumi"/>
    <s v="Baishiro"/>
    <x v="0"/>
    <x v="0"/>
    <x v="23"/>
    <x v="1"/>
    <n v="1"/>
  </r>
  <r>
    <x v="17"/>
    <s v="Shirazuki"/>
    <s v="Kukao"/>
    <x v="1"/>
    <x v="1"/>
    <x v="23"/>
    <x v="1"/>
    <n v="1"/>
  </r>
  <r>
    <x v="18"/>
    <s v="Hishige"/>
    <s v="Jamuro"/>
    <x v="1"/>
    <x v="1"/>
    <x v="23"/>
    <x v="1"/>
    <n v="1"/>
  </r>
  <r>
    <x v="19"/>
    <s v="Kanekuma"/>
    <s v="Mataki"/>
    <x v="3"/>
    <x v="3"/>
    <x v="23"/>
    <x v="1"/>
    <n v="1"/>
  </r>
  <r>
    <x v="20"/>
    <s v="Arishida"/>
    <s v="Mototomi"/>
    <x v="2"/>
    <x v="4"/>
    <x v="23"/>
    <x v="0"/>
    <n v="0"/>
  </r>
  <r>
    <x v="21"/>
    <s v="Hanawara"/>
    <s v="Mushai"/>
    <x v="0"/>
    <x v="0"/>
    <x v="23"/>
    <x v="1"/>
    <n v="1"/>
  </r>
  <r>
    <x v="22"/>
    <s v="Tatetsu"/>
    <s v="Itsu"/>
    <x v="1"/>
    <x v="1"/>
    <x v="23"/>
    <x v="1"/>
    <n v="1"/>
  </r>
  <r>
    <x v="23"/>
    <s v="Kumatake"/>
    <s v="Asukiko"/>
    <x v="2"/>
    <x v="2"/>
    <x v="23"/>
    <x v="1"/>
    <n v="1"/>
  </r>
  <r>
    <x v="24"/>
    <s v="Koyoshi"/>
    <s v="Rinarako"/>
    <x v="3"/>
    <x v="3"/>
    <x v="23"/>
    <x v="2"/>
    <n v="0"/>
  </r>
  <r>
    <x v="25"/>
    <s v="Tanibaru"/>
    <s v="Honomomi"/>
    <x v="1"/>
    <x v="1"/>
    <x v="23"/>
    <x v="1"/>
    <n v="1"/>
  </r>
  <r>
    <x v="26"/>
    <s v="Masazaki"/>
    <s v="Tamaki"/>
    <x v="0"/>
    <x v="0"/>
    <x v="23"/>
    <x v="1"/>
    <n v="1"/>
  </r>
  <r>
    <x v="27"/>
    <s v="Isodera"/>
    <s v="Kaizumi"/>
    <x v="1"/>
    <x v="1"/>
    <x v="23"/>
    <x v="1"/>
    <n v="1"/>
  </r>
  <r>
    <x v="28"/>
    <s v="Semisu"/>
    <s v="Maesa"/>
    <x v="2"/>
    <x v="2"/>
    <x v="23"/>
    <x v="1"/>
    <n v="1"/>
  </r>
  <r>
    <x v="29"/>
    <s v="Okijima"/>
    <s v="Inasa"/>
    <x v="3"/>
    <x v="3"/>
    <x v="23"/>
    <x v="3"/>
    <n v="0"/>
  </r>
  <r>
    <x v="0"/>
    <s v="Ikeshino"/>
    <s v="Naganori"/>
    <x v="0"/>
    <x v="0"/>
    <x v="24"/>
    <x v="1"/>
    <n v="1"/>
  </r>
  <r>
    <x v="1"/>
    <s v="Kokawa"/>
    <s v="Kazukuni"/>
    <x v="0"/>
    <x v="0"/>
    <x v="24"/>
    <x v="1"/>
    <n v="1"/>
  </r>
  <r>
    <x v="2"/>
    <s v="Kushiro"/>
    <s v="Homune"/>
    <x v="1"/>
    <x v="1"/>
    <x v="24"/>
    <x v="1"/>
    <n v="1"/>
  </r>
  <r>
    <x v="3"/>
    <s v="Kuwasaka"/>
    <s v="Kanaka"/>
    <x v="2"/>
    <x v="2"/>
    <x v="24"/>
    <x v="2"/>
    <n v="0"/>
  </r>
  <r>
    <x v="4"/>
    <s v="Yamabe"/>
    <s v="Hokugeru"/>
    <x v="3"/>
    <x v="3"/>
    <x v="24"/>
    <x v="1"/>
    <n v="1"/>
  </r>
  <r>
    <x v="5"/>
    <s v="Mitsukita"/>
    <s v="Fukutsuna"/>
    <x v="2"/>
    <x v="4"/>
    <x v="24"/>
    <x v="0"/>
    <n v="0"/>
  </r>
  <r>
    <x v="6"/>
    <s v="Yujima"/>
    <s v="Atsumasa"/>
    <x v="0"/>
    <x v="0"/>
    <x v="24"/>
    <x v="1"/>
    <n v="1"/>
  </r>
  <r>
    <x v="7"/>
    <s v="Kokono"/>
    <s v="Shohito"/>
    <x v="1"/>
    <x v="1"/>
    <x v="24"/>
    <x v="1"/>
    <n v="1"/>
  </r>
  <r>
    <x v="8"/>
    <s v="Aratanda"/>
    <s v="Chodao"/>
    <x v="2"/>
    <x v="2"/>
    <x v="24"/>
    <x v="1"/>
    <n v="1"/>
  </r>
  <r>
    <x v="9"/>
    <s v="Hatasaka"/>
    <s v="Ashifusa"/>
    <x v="3"/>
    <x v="3"/>
    <x v="24"/>
    <x v="1"/>
    <n v="1"/>
  </r>
  <r>
    <x v="10"/>
    <s v="Iwawa"/>
    <s v="Gonkei"/>
    <x v="0"/>
    <x v="0"/>
    <x v="24"/>
    <x v="2"/>
    <n v="0"/>
  </r>
  <r>
    <x v="11"/>
    <s v="Takagaki"/>
    <s v="Atsusu"/>
    <x v="0"/>
    <x v="0"/>
    <x v="24"/>
    <x v="1"/>
    <n v="1"/>
  </r>
  <r>
    <x v="12"/>
    <s v="Nabira"/>
    <s v="Dohashi"/>
    <x v="1"/>
    <x v="1"/>
    <x v="24"/>
    <x v="1"/>
    <n v="1"/>
  </r>
  <r>
    <x v="13"/>
    <s v="Adanagi"/>
    <s v="Kyutane"/>
    <x v="0"/>
    <x v="0"/>
    <x v="24"/>
    <x v="0"/>
    <n v="0"/>
  </r>
  <r>
    <x v="14"/>
    <s v="Detaki"/>
    <s v="Katsune"/>
    <x v="3"/>
    <x v="3"/>
    <x v="24"/>
    <x v="1"/>
    <n v="1"/>
  </r>
  <r>
    <x v="15"/>
    <s v="Hataraki"/>
    <s v="Yoshihachi"/>
    <x v="2"/>
    <x v="4"/>
    <x v="24"/>
    <x v="1"/>
    <n v="1"/>
  </r>
  <r>
    <x v="16"/>
    <s v="Akizumi"/>
    <s v="Baishiro"/>
    <x v="0"/>
    <x v="0"/>
    <x v="24"/>
    <x v="1"/>
    <n v="1"/>
  </r>
  <r>
    <x v="17"/>
    <s v="Shirazuki"/>
    <s v="Kukao"/>
    <x v="1"/>
    <x v="1"/>
    <x v="24"/>
    <x v="1"/>
    <n v="1"/>
  </r>
  <r>
    <x v="18"/>
    <s v="Hishige"/>
    <s v="Jamuro"/>
    <x v="1"/>
    <x v="1"/>
    <x v="24"/>
    <x v="1"/>
    <n v="1"/>
  </r>
  <r>
    <x v="19"/>
    <s v="Kanekuma"/>
    <s v="Mataki"/>
    <x v="3"/>
    <x v="3"/>
    <x v="24"/>
    <x v="0"/>
    <n v="0"/>
  </r>
  <r>
    <x v="20"/>
    <s v="Arishida"/>
    <s v="Mototomi"/>
    <x v="2"/>
    <x v="4"/>
    <x v="24"/>
    <x v="1"/>
    <n v="1"/>
  </r>
  <r>
    <x v="21"/>
    <s v="Hanawara"/>
    <s v="Mushai"/>
    <x v="0"/>
    <x v="0"/>
    <x v="24"/>
    <x v="1"/>
    <n v="1"/>
  </r>
  <r>
    <x v="22"/>
    <s v="Tatetsu"/>
    <s v="Itsu"/>
    <x v="1"/>
    <x v="1"/>
    <x v="24"/>
    <x v="1"/>
    <n v="1"/>
  </r>
  <r>
    <x v="23"/>
    <s v="Kumatake"/>
    <s v="Asukiko"/>
    <x v="2"/>
    <x v="2"/>
    <x v="24"/>
    <x v="1"/>
    <n v="1"/>
  </r>
  <r>
    <x v="24"/>
    <s v="Koyoshi"/>
    <s v="Rinarako"/>
    <x v="3"/>
    <x v="3"/>
    <x v="24"/>
    <x v="1"/>
    <n v="1"/>
  </r>
  <r>
    <x v="25"/>
    <s v="Tanibaru"/>
    <s v="Honomomi"/>
    <x v="1"/>
    <x v="1"/>
    <x v="24"/>
    <x v="1"/>
    <n v="1"/>
  </r>
  <r>
    <x v="26"/>
    <s v="Masazaki"/>
    <s v="Tamaki"/>
    <x v="0"/>
    <x v="0"/>
    <x v="24"/>
    <x v="1"/>
    <n v="1"/>
  </r>
  <r>
    <x v="27"/>
    <s v="Isodera"/>
    <s v="Kaizumi"/>
    <x v="1"/>
    <x v="1"/>
    <x v="24"/>
    <x v="1"/>
    <n v="1"/>
  </r>
  <r>
    <x v="28"/>
    <s v="Semisu"/>
    <s v="Maesa"/>
    <x v="2"/>
    <x v="2"/>
    <x v="24"/>
    <x v="0"/>
    <n v="0"/>
  </r>
  <r>
    <x v="29"/>
    <s v="Okijima"/>
    <s v="Inasa"/>
    <x v="3"/>
    <x v="3"/>
    <x v="24"/>
    <x v="1"/>
    <n v="1"/>
  </r>
  <r>
    <x v="0"/>
    <s v="Ikeshino"/>
    <s v="Naganori"/>
    <x v="0"/>
    <x v="0"/>
    <x v="25"/>
    <x v="1"/>
    <n v="1"/>
  </r>
  <r>
    <x v="1"/>
    <s v="Kokawa"/>
    <s v="Kazukuni"/>
    <x v="0"/>
    <x v="0"/>
    <x v="25"/>
    <x v="2"/>
    <n v="0"/>
  </r>
  <r>
    <x v="2"/>
    <s v="Kushiro"/>
    <s v="Homune"/>
    <x v="1"/>
    <x v="1"/>
    <x v="25"/>
    <x v="1"/>
    <n v="1"/>
  </r>
  <r>
    <x v="3"/>
    <s v="Kuwasaka"/>
    <s v="Kanaka"/>
    <x v="2"/>
    <x v="2"/>
    <x v="25"/>
    <x v="3"/>
    <n v="0"/>
  </r>
  <r>
    <x v="4"/>
    <s v="Yamabe"/>
    <s v="Hokugeru"/>
    <x v="3"/>
    <x v="3"/>
    <x v="25"/>
    <x v="1"/>
    <n v="1"/>
  </r>
  <r>
    <x v="5"/>
    <s v="Mitsukita"/>
    <s v="Fukutsuna"/>
    <x v="2"/>
    <x v="4"/>
    <x v="25"/>
    <x v="1"/>
    <n v="1"/>
  </r>
  <r>
    <x v="6"/>
    <s v="Yujima"/>
    <s v="Atsumasa"/>
    <x v="0"/>
    <x v="0"/>
    <x v="25"/>
    <x v="1"/>
    <n v="1"/>
  </r>
  <r>
    <x v="7"/>
    <s v="Kokono"/>
    <s v="Shohito"/>
    <x v="1"/>
    <x v="1"/>
    <x v="25"/>
    <x v="1"/>
    <n v="1"/>
  </r>
  <r>
    <x v="8"/>
    <s v="Aratanda"/>
    <s v="Chodao"/>
    <x v="2"/>
    <x v="2"/>
    <x v="25"/>
    <x v="3"/>
    <n v="0"/>
  </r>
  <r>
    <x v="9"/>
    <s v="Hatasaka"/>
    <s v="Ashifusa"/>
    <x v="3"/>
    <x v="3"/>
    <x v="25"/>
    <x v="1"/>
    <n v="1"/>
  </r>
  <r>
    <x v="10"/>
    <s v="Iwawa"/>
    <s v="Gonkei"/>
    <x v="0"/>
    <x v="0"/>
    <x v="25"/>
    <x v="1"/>
    <n v="1"/>
  </r>
  <r>
    <x v="11"/>
    <s v="Takagaki"/>
    <s v="Atsusu"/>
    <x v="0"/>
    <x v="0"/>
    <x v="25"/>
    <x v="3"/>
    <n v="0"/>
  </r>
  <r>
    <x v="12"/>
    <s v="Nabira"/>
    <s v="Dohashi"/>
    <x v="1"/>
    <x v="1"/>
    <x v="25"/>
    <x v="1"/>
    <n v="1"/>
  </r>
  <r>
    <x v="13"/>
    <s v="Adanagi"/>
    <s v="Kyutane"/>
    <x v="0"/>
    <x v="0"/>
    <x v="25"/>
    <x v="0"/>
    <n v="0"/>
  </r>
  <r>
    <x v="14"/>
    <s v="Detaki"/>
    <s v="Katsune"/>
    <x v="3"/>
    <x v="3"/>
    <x v="25"/>
    <x v="1"/>
    <n v="1"/>
  </r>
  <r>
    <x v="15"/>
    <s v="Hataraki"/>
    <s v="Yoshihachi"/>
    <x v="2"/>
    <x v="4"/>
    <x v="25"/>
    <x v="1"/>
    <n v="1"/>
  </r>
  <r>
    <x v="16"/>
    <s v="Akizumi"/>
    <s v="Baishiro"/>
    <x v="0"/>
    <x v="0"/>
    <x v="25"/>
    <x v="1"/>
    <n v="1"/>
  </r>
  <r>
    <x v="17"/>
    <s v="Shirazuki"/>
    <s v="Kukao"/>
    <x v="1"/>
    <x v="1"/>
    <x v="25"/>
    <x v="2"/>
    <n v="0"/>
  </r>
  <r>
    <x v="18"/>
    <s v="Hishige"/>
    <s v="Jamuro"/>
    <x v="1"/>
    <x v="1"/>
    <x v="25"/>
    <x v="1"/>
    <n v="1"/>
  </r>
  <r>
    <x v="19"/>
    <s v="Kanekuma"/>
    <s v="Mataki"/>
    <x v="3"/>
    <x v="3"/>
    <x v="25"/>
    <x v="1"/>
    <n v="1"/>
  </r>
  <r>
    <x v="20"/>
    <s v="Arishida"/>
    <s v="Mototomi"/>
    <x v="2"/>
    <x v="4"/>
    <x v="25"/>
    <x v="1"/>
    <n v="1"/>
  </r>
  <r>
    <x v="21"/>
    <s v="Hanawara"/>
    <s v="Mushai"/>
    <x v="0"/>
    <x v="0"/>
    <x v="25"/>
    <x v="1"/>
    <n v="1"/>
  </r>
  <r>
    <x v="22"/>
    <s v="Tatetsu"/>
    <s v="Itsu"/>
    <x v="1"/>
    <x v="1"/>
    <x v="25"/>
    <x v="3"/>
    <n v="0"/>
  </r>
  <r>
    <x v="23"/>
    <s v="Kumatake"/>
    <s v="Asukiko"/>
    <x v="2"/>
    <x v="2"/>
    <x v="25"/>
    <x v="1"/>
    <n v="1"/>
  </r>
  <r>
    <x v="24"/>
    <s v="Koyoshi"/>
    <s v="Rinarako"/>
    <x v="3"/>
    <x v="3"/>
    <x v="25"/>
    <x v="1"/>
    <n v="1"/>
  </r>
  <r>
    <x v="25"/>
    <s v="Tanibaru"/>
    <s v="Honomomi"/>
    <x v="1"/>
    <x v="1"/>
    <x v="25"/>
    <x v="1"/>
    <n v="1"/>
  </r>
  <r>
    <x v="26"/>
    <s v="Masazaki"/>
    <s v="Tamaki"/>
    <x v="0"/>
    <x v="0"/>
    <x v="25"/>
    <x v="2"/>
    <n v="0"/>
  </r>
  <r>
    <x v="27"/>
    <s v="Isodera"/>
    <s v="Kaizumi"/>
    <x v="1"/>
    <x v="1"/>
    <x v="25"/>
    <x v="1"/>
    <n v="1"/>
  </r>
  <r>
    <x v="28"/>
    <s v="Semisu"/>
    <s v="Maesa"/>
    <x v="2"/>
    <x v="2"/>
    <x v="25"/>
    <x v="0"/>
    <n v="0"/>
  </r>
  <r>
    <x v="29"/>
    <s v="Okijima"/>
    <s v="Inasa"/>
    <x v="3"/>
    <x v="3"/>
    <x v="25"/>
    <x v="1"/>
    <n v="1"/>
  </r>
  <r>
    <x v="0"/>
    <s v="Ikeshino"/>
    <s v="Naganori"/>
    <x v="0"/>
    <x v="0"/>
    <x v="26"/>
    <x v="1"/>
    <n v="1"/>
  </r>
  <r>
    <x v="1"/>
    <s v="Kokawa"/>
    <s v="Kazukuni"/>
    <x v="0"/>
    <x v="0"/>
    <x v="26"/>
    <x v="1"/>
    <n v="1"/>
  </r>
  <r>
    <x v="2"/>
    <s v="Kushiro"/>
    <s v="Homune"/>
    <x v="1"/>
    <x v="1"/>
    <x v="26"/>
    <x v="1"/>
    <n v="1"/>
  </r>
  <r>
    <x v="3"/>
    <s v="Kuwasaka"/>
    <s v="Kanaka"/>
    <x v="2"/>
    <x v="2"/>
    <x v="26"/>
    <x v="2"/>
    <n v="0"/>
  </r>
  <r>
    <x v="4"/>
    <s v="Yamabe"/>
    <s v="Hokugeru"/>
    <x v="3"/>
    <x v="3"/>
    <x v="26"/>
    <x v="1"/>
    <n v="1"/>
  </r>
  <r>
    <x v="5"/>
    <s v="Mitsukita"/>
    <s v="Fukutsuna"/>
    <x v="2"/>
    <x v="4"/>
    <x v="26"/>
    <x v="1"/>
    <n v="1"/>
  </r>
  <r>
    <x v="6"/>
    <s v="Yujima"/>
    <s v="Atsumasa"/>
    <x v="0"/>
    <x v="0"/>
    <x v="26"/>
    <x v="0"/>
    <n v="0"/>
  </r>
  <r>
    <x v="7"/>
    <s v="Kokono"/>
    <s v="Shohito"/>
    <x v="1"/>
    <x v="1"/>
    <x v="26"/>
    <x v="1"/>
    <n v="1"/>
  </r>
  <r>
    <x v="8"/>
    <s v="Aratanda"/>
    <s v="Chodao"/>
    <x v="2"/>
    <x v="2"/>
    <x v="26"/>
    <x v="1"/>
    <n v="1"/>
  </r>
  <r>
    <x v="9"/>
    <s v="Hatasaka"/>
    <s v="Ashifusa"/>
    <x v="3"/>
    <x v="3"/>
    <x v="26"/>
    <x v="1"/>
    <n v="1"/>
  </r>
  <r>
    <x v="10"/>
    <s v="Iwawa"/>
    <s v="Gonkei"/>
    <x v="0"/>
    <x v="0"/>
    <x v="26"/>
    <x v="1"/>
    <n v="1"/>
  </r>
  <r>
    <x v="11"/>
    <s v="Takagaki"/>
    <s v="Atsusu"/>
    <x v="0"/>
    <x v="0"/>
    <x v="26"/>
    <x v="1"/>
    <n v="1"/>
  </r>
  <r>
    <x v="12"/>
    <s v="Nabira"/>
    <s v="Dohashi"/>
    <x v="1"/>
    <x v="1"/>
    <x v="26"/>
    <x v="0"/>
    <n v="0"/>
  </r>
  <r>
    <x v="13"/>
    <s v="Adanagi"/>
    <s v="Kyutane"/>
    <x v="0"/>
    <x v="0"/>
    <x v="26"/>
    <x v="1"/>
    <n v="1"/>
  </r>
  <r>
    <x v="14"/>
    <s v="Detaki"/>
    <s v="Katsune"/>
    <x v="3"/>
    <x v="3"/>
    <x v="26"/>
    <x v="1"/>
    <n v="1"/>
  </r>
  <r>
    <x v="15"/>
    <s v="Hataraki"/>
    <s v="Yoshihachi"/>
    <x v="2"/>
    <x v="4"/>
    <x v="26"/>
    <x v="1"/>
    <n v="1"/>
  </r>
  <r>
    <x v="16"/>
    <s v="Akizumi"/>
    <s v="Baishiro"/>
    <x v="0"/>
    <x v="0"/>
    <x v="26"/>
    <x v="1"/>
    <n v="1"/>
  </r>
  <r>
    <x v="17"/>
    <s v="Shirazuki"/>
    <s v="Kukao"/>
    <x v="1"/>
    <x v="1"/>
    <x v="26"/>
    <x v="1"/>
    <n v="1"/>
  </r>
  <r>
    <x v="18"/>
    <s v="Hishige"/>
    <s v="Jamuro"/>
    <x v="1"/>
    <x v="1"/>
    <x v="26"/>
    <x v="1"/>
    <n v="1"/>
  </r>
  <r>
    <x v="19"/>
    <s v="Kanekuma"/>
    <s v="Mataki"/>
    <x v="3"/>
    <x v="3"/>
    <x v="26"/>
    <x v="1"/>
    <n v="1"/>
  </r>
  <r>
    <x v="20"/>
    <s v="Arishida"/>
    <s v="Mototomi"/>
    <x v="2"/>
    <x v="4"/>
    <x v="26"/>
    <x v="1"/>
    <n v="1"/>
  </r>
  <r>
    <x v="21"/>
    <s v="Hanawara"/>
    <s v="Mushai"/>
    <x v="0"/>
    <x v="0"/>
    <x v="26"/>
    <x v="0"/>
    <n v="0"/>
  </r>
  <r>
    <x v="22"/>
    <s v="Tatetsu"/>
    <s v="Itsu"/>
    <x v="1"/>
    <x v="1"/>
    <x v="26"/>
    <x v="1"/>
    <n v="1"/>
  </r>
  <r>
    <x v="23"/>
    <s v="Kumatake"/>
    <s v="Asukiko"/>
    <x v="2"/>
    <x v="2"/>
    <x v="26"/>
    <x v="1"/>
    <n v="1"/>
  </r>
  <r>
    <x v="24"/>
    <s v="Koyoshi"/>
    <s v="Rinarako"/>
    <x v="3"/>
    <x v="3"/>
    <x v="26"/>
    <x v="1"/>
    <n v="1"/>
  </r>
  <r>
    <x v="25"/>
    <s v="Tanibaru"/>
    <s v="Honomomi"/>
    <x v="1"/>
    <x v="1"/>
    <x v="26"/>
    <x v="1"/>
    <n v="1"/>
  </r>
  <r>
    <x v="26"/>
    <s v="Masazaki"/>
    <s v="Tamaki"/>
    <x v="0"/>
    <x v="0"/>
    <x v="26"/>
    <x v="1"/>
    <n v="1"/>
  </r>
  <r>
    <x v="27"/>
    <s v="Isodera"/>
    <s v="Kaizumi"/>
    <x v="1"/>
    <x v="1"/>
    <x v="26"/>
    <x v="3"/>
    <n v="0"/>
  </r>
  <r>
    <x v="28"/>
    <s v="Semisu"/>
    <s v="Maesa"/>
    <x v="2"/>
    <x v="2"/>
    <x v="26"/>
    <x v="1"/>
    <n v="1"/>
  </r>
  <r>
    <x v="29"/>
    <s v="Okijima"/>
    <s v="Inasa"/>
    <x v="3"/>
    <x v="3"/>
    <x v="26"/>
    <x v="1"/>
    <n v="1"/>
  </r>
  <r>
    <x v="0"/>
    <s v="Ikeshino"/>
    <s v="Naganori"/>
    <x v="0"/>
    <x v="0"/>
    <x v="27"/>
    <x v="1"/>
    <n v="1"/>
  </r>
  <r>
    <x v="1"/>
    <s v="Kokawa"/>
    <s v="Kazukuni"/>
    <x v="0"/>
    <x v="0"/>
    <x v="27"/>
    <x v="1"/>
    <n v="1"/>
  </r>
  <r>
    <x v="2"/>
    <s v="Kushiro"/>
    <s v="Homune"/>
    <x v="1"/>
    <x v="1"/>
    <x v="27"/>
    <x v="0"/>
    <n v="0"/>
  </r>
  <r>
    <x v="3"/>
    <s v="Kuwasaka"/>
    <s v="Kanaka"/>
    <x v="2"/>
    <x v="2"/>
    <x v="27"/>
    <x v="1"/>
    <n v="1"/>
  </r>
  <r>
    <x v="4"/>
    <s v="Yamabe"/>
    <s v="Hokugeru"/>
    <x v="3"/>
    <x v="3"/>
    <x v="27"/>
    <x v="1"/>
    <n v="1"/>
  </r>
  <r>
    <x v="5"/>
    <s v="Mitsukita"/>
    <s v="Fukutsuna"/>
    <x v="2"/>
    <x v="4"/>
    <x v="27"/>
    <x v="1"/>
    <n v="1"/>
  </r>
  <r>
    <x v="6"/>
    <s v="Yujima"/>
    <s v="Atsumasa"/>
    <x v="0"/>
    <x v="0"/>
    <x v="27"/>
    <x v="2"/>
    <n v="0"/>
  </r>
  <r>
    <x v="7"/>
    <s v="Kokono"/>
    <s v="Shohito"/>
    <x v="1"/>
    <x v="1"/>
    <x v="27"/>
    <x v="1"/>
    <n v="1"/>
  </r>
  <r>
    <x v="8"/>
    <s v="Aratanda"/>
    <s v="Chodao"/>
    <x v="2"/>
    <x v="2"/>
    <x v="27"/>
    <x v="1"/>
    <n v="1"/>
  </r>
  <r>
    <x v="9"/>
    <s v="Hatasaka"/>
    <s v="Ashifusa"/>
    <x v="3"/>
    <x v="3"/>
    <x v="27"/>
    <x v="1"/>
    <n v="1"/>
  </r>
  <r>
    <x v="10"/>
    <s v="Iwawa"/>
    <s v="Gonkei"/>
    <x v="0"/>
    <x v="0"/>
    <x v="27"/>
    <x v="1"/>
    <n v="1"/>
  </r>
  <r>
    <x v="11"/>
    <s v="Takagaki"/>
    <s v="Atsusu"/>
    <x v="0"/>
    <x v="0"/>
    <x v="27"/>
    <x v="3"/>
    <n v="0"/>
  </r>
  <r>
    <x v="12"/>
    <s v="Nabira"/>
    <s v="Dohashi"/>
    <x v="1"/>
    <x v="1"/>
    <x v="27"/>
    <x v="3"/>
    <n v="0"/>
  </r>
  <r>
    <x v="13"/>
    <s v="Adanagi"/>
    <s v="Kyutane"/>
    <x v="0"/>
    <x v="0"/>
    <x v="27"/>
    <x v="1"/>
    <n v="1"/>
  </r>
  <r>
    <x v="14"/>
    <s v="Detaki"/>
    <s v="Katsune"/>
    <x v="3"/>
    <x v="3"/>
    <x v="27"/>
    <x v="1"/>
    <n v="1"/>
  </r>
  <r>
    <x v="15"/>
    <s v="Hataraki"/>
    <s v="Yoshihachi"/>
    <x v="2"/>
    <x v="4"/>
    <x v="27"/>
    <x v="2"/>
    <n v="0"/>
  </r>
  <r>
    <x v="16"/>
    <s v="Akizumi"/>
    <s v="Baishiro"/>
    <x v="0"/>
    <x v="0"/>
    <x v="27"/>
    <x v="1"/>
    <n v="1"/>
  </r>
  <r>
    <x v="17"/>
    <s v="Shirazuki"/>
    <s v="Kukao"/>
    <x v="1"/>
    <x v="1"/>
    <x v="27"/>
    <x v="0"/>
    <n v="0"/>
  </r>
  <r>
    <x v="18"/>
    <s v="Hishige"/>
    <s v="Jamuro"/>
    <x v="1"/>
    <x v="1"/>
    <x v="27"/>
    <x v="1"/>
    <n v="1"/>
  </r>
  <r>
    <x v="19"/>
    <s v="Kanekuma"/>
    <s v="Mataki"/>
    <x v="3"/>
    <x v="3"/>
    <x v="27"/>
    <x v="1"/>
    <n v="1"/>
  </r>
  <r>
    <x v="20"/>
    <s v="Arishida"/>
    <s v="Mototomi"/>
    <x v="2"/>
    <x v="4"/>
    <x v="27"/>
    <x v="1"/>
    <n v="1"/>
  </r>
  <r>
    <x v="21"/>
    <s v="Hanawara"/>
    <s v="Mushai"/>
    <x v="0"/>
    <x v="0"/>
    <x v="27"/>
    <x v="1"/>
    <n v="1"/>
  </r>
  <r>
    <x v="22"/>
    <s v="Tatetsu"/>
    <s v="Itsu"/>
    <x v="1"/>
    <x v="1"/>
    <x v="27"/>
    <x v="2"/>
    <n v="0"/>
  </r>
  <r>
    <x v="23"/>
    <s v="Kumatake"/>
    <s v="Asukiko"/>
    <x v="2"/>
    <x v="2"/>
    <x v="27"/>
    <x v="1"/>
    <n v="1"/>
  </r>
  <r>
    <x v="24"/>
    <s v="Koyoshi"/>
    <s v="Rinarako"/>
    <x v="3"/>
    <x v="3"/>
    <x v="27"/>
    <x v="1"/>
    <n v="1"/>
  </r>
  <r>
    <x v="25"/>
    <s v="Tanibaru"/>
    <s v="Honomomi"/>
    <x v="1"/>
    <x v="1"/>
    <x v="27"/>
    <x v="0"/>
    <n v="0"/>
  </r>
  <r>
    <x v="26"/>
    <s v="Masazaki"/>
    <s v="Tamaki"/>
    <x v="0"/>
    <x v="0"/>
    <x v="27"/>
    <x v="1"/>
    <n v="1"/>
  </r>
  <r>
    <x v="27"/>
    <s v="Isodera"/>
    <s v="Kaizumi"/>
    <x v="1"/>
    <x v="1"/>
    <x v="27"/>
    <x v="1"/>
    <n v="1"/>
  </r>
  <r>
    <x v="28"/>
    <s v="Semisu"/>
    <s v="Maesa"/>
    <x v="2"/>
    <x v="2"/>
    <x v="27"/>
    <x v="1"/>
    <n v="1"/>
  </r>
  <r>
    <x v="29"/>
    <s v="Okijima"/>
    <s v="Inasa"/>
    <x v="3"/>
    <x v="3"/>
    <x v="27"/>
    <x v="1"/>
    <n v="1"/>
  </r>
  <r>
    <x v="0"/>
    <s v="Ikeshino"/>
    <s v="Naganori"/>
    <x v="0"/>
    <x v="0"/>
    <x v="28"/>
    <x v="1"/>
    <n v="1"/>
  </r>
  <r>
    <x v="1"/>
    <s v="Kokawa"/>
    <s v="Kazukuni"/>
    <x v="0"/>
    <x v="0"/>
    <x v="28"/>
    <x v="0"/>
    <n v="0"/>
  </r>
  <r>
    <x v="2"/>
    <s v="Kushiro"/>
    <s v="Homune"/>
    <x v="1"/>
    <x v="1"/>
    <x v="28"/>
    <x v="1"/>
    <n v="1"/>
  </r>
  <r>
    <x v="3"/>
    <s v="Kuwasaka"/>
    <s v="Kanaka"/>
    <x v="2"/>
    <x v="2"/>
    <x v="28"/>
    <x v="1"/>
    <n v="1"/>
  </r>
  <r>
    <x v="4"/>
    <s v="Yamabe"/>
    <s v="Hokugeru"/>
    <x v="3"/>
    <x v="3"/>
    <x v="28"/>
    <x v="1"/>
    <n v="1"/>
  </r>
  <r>
    <x v="5"/>
    <s v="Mitsukita"/>
    <s v="Fukutsuna"/>
    <x v="2"/>
    <x v="4"/>
    <x v="28"/>
    <x v="1"/>
    <n v="1"/>
  </r>
  <r>
    <x v="6"/>
    <s v="Yujima"/>
    <s v="Atsumasa"/>
    <x v="0"/>
    <x v="0"/>
    <x v="28"/>
    <x v="1"/>
    <n v="1"/>
  </r>
  <r>
    <x v="7"/>
    <s v="Kokono"/>
    <s v="Shohito"/>
    <x v="1"/>
    <x v="1"/>
    <x v="28"/>
    <x v="1"/>
    <n v="1"/>
  </r>
  <r>
    <x v="8"/>
    <s v="Aratanda"/>
    <s v="Chodao"/>
    <x v="2"/>
    <x v="2"/>
    <x v="28"/>
    <x v="1"/>
    <n v="1"/>
  </r>
  <r>
    <x v="9"/>
    <s v="Hatasaka"/>
    <s v="Ashifusa"/>
    <x v="3"/>
    <x v="3"/>
    <x v="28"/>
    <x v="1"/>
    <n v="1"/>
  </r>
  <r>
    <x v="10"/>
    <s v="Iwawa"/>
    <s v="Gonkei"/>
    <x v="0"/>
    <x v="0"/>
    <x v="28"/>
    <x v="0"/>
    <n v="0"/>
  </r>
  <r>
    <x v="11"/>
    <s v="Takagaki"/>
    <s v="Atsusu"/>
    <x v="0"/>
    <x v="0"/>
    <x v="28"/>
    <x v="1"/>
    <n v="1"/>
  </r>
  <r>
    <x v="12"/>
    <s v="Nabira"/>
    <s v="Dohashi"/>
    <x v="1"/>
    <x v="1"/>
    <x v="28"/>
    <x v="1"/>
    <n v="1"/>
  </r>
  <r>
    <x v="13"/>
    <s v="Adanagi"/>
    <s v="Kyutane"/>
    <x v="0"/>
    <x v="0"/>
    <x v="28"/>
    <x v="2"/>
    <n v="0"/>
  </r>
  <r>
    <x v="14"/>
    <s v="Detaki"/>
    <s v="Katsune"/>
    <x v="3"/>
    <x v="3"/>
    <x v="28"/>
    <x v="1"/>
    <n v="1"/>
  </r>
  <r>
    <x v="15"/>
    <s v="Hataraki"/>
    <s v="Yoshihachi"/>
    <x v="2"/>
    <x v="4"/>
    <x v="28"/>
    <x v="1"/>
    <n v="1"/>
  </r>
  <r>
    <x v="16"/>
    <s v="Akizumi"/>
    <s v="Baishiro"/>
    <x v="0"/>
    <x v="0"/>
    <x v="28"/>
    <x v="1"/>
    <n v="1"/>
  </r>
  <r>
    <x v="17"/>
    <s v="Shirazuki"/>
    <s v="Kukao"/>
    <x v="1"/>
    <x v="1"/>
    <x v="28"/>
    <x v="1"/>
    <n v="1"/>
  </r>
  <r>
    <x v="18"/>
    <s v="Hishige"/>
    <s v="Jamuro"/>
    <x v="1"/>
    <x v="1"/>
    <x v="28"/>
    <x v="1"/>
    <n v="1"/>
  </r>
  <r>
    <x v="19"/>
    <s v="Kanekuma"/>
    <s v="Mataki"/>
    <x v="3"/>
    <x v="3"/>
    <x v="28"/>
    <x v="1"/>
    <n v="1"/>
  </r>
  <r>
    <x v="20"/>
    <s v="Arishida"/>
    <s v="Mototomi"/>
    <x v="2"/>
    <x v="4"/>
    <x v="28"/>
    <x v="3"/>
    <n v="0"/>
  </r>
  <r>
    <x v="21"/>
    <s v="Hanawara"/>
    <s v="Mushai"/>
    <x v="0"/>
    <x v="0"/>
    <x v="28"/>
    <x v="1"/>
    <n v="1"/>
  </r>
  <r>
    <x v="22"/>
    <s v="Tatetsu"/>
    <s v="Itsu"/>
    <x v="1"/>
    <x v="1"/>
    <x v="28"/>
    <x v="1"/>
    <n v="1"/>
  </r>
  <r>
    <x v="23"/>
    <s v="Kumatake"/>
    <s v="Asukiko"/>
    <x v="2"/>
    <x v="2"/>
    <x v="28"/>
    <x v="1"/>
    <n v="1"/>
  </r>
  <r>
    <x v="24"/>
    <s v="Koyoshi"/>
    <s v="Rinarako"/>
    <x v="3"/>
    <x v="3"/>
    <x v="28"/>
    <x v="1"/>
    <n v="1"/>
  </r>
  <r>
    <x v="25"/>
    <s v="Tanibaru"/>
    <s v="Honomomi"/>
    <x v="1"/>
    <x v="1"/>
    <x v="28"/>
    <x v="0"/>
    <n v="0"/>
  </r>
  <r>
    <x v="26"/>
    <s v="Masazaki"/>
    <s v="Tamaki"/>
    <x v="0"/>
    <x v="0"/>
    <x v="28"/>
    <x v="1"/>
    <n v="1"/>
  </r>
  <r>
    <x v="27"/>
    <s v="Isodera"/>
    <s v="Kaizumi"/>
    <x v="1"/>
    <x v="1"/>
    <x v="28"/>
    <x v="1"/>
    <n v="1"/>
  </r>
  <r>
    <x v="28"/>
    <s v="Semisu"/>
    <s v="Maesa"/>
    <x v="2"/>
    <x v="2"/>
    <x v="28"/>
    <x v="1"/>
    <n v="1"/>
  </r>
  <r>
    <x v="29"/>
    <s v="Okijima"/>
    <s v="Inasa"/>
    <x v="3"/>
    <x v="3"/>
    <x v="28"/>
    <x v="2"/>
    <n v="0"/>
  </r>
  <r>
    <x v="0"/>
    <s v="Ikeshino"/>
    <s v="Naganori"/>
    <x v="0"/>
    <x v="0"/>
    <x v="29"/>
    <x v="1"/>
    <n v="1"/>
  </r>
  <r>
    <x v="1"/>
    <s v="Kokawa"/>
    <s v="Kazukuni"/>
    <x v="0"/>
    <x v="0"/>
    <x v="29"/>
    <x v="1"/>
    <n v="1"/>
  </r>
  <r>
    <x v="2"/>
    <s v="Kushiro"/>
    <s v="Homune"/>
    <x v="1"/>
    <x v="1"/>
    <x v="29"/>
    <x v="3"/>
    <n v="0"/>
  </r>
  <r>
    <x v="3"/>
    <s v="Kuwasaka"/>
    <s v="Kanaka"/>
    <x v="2"/>
    <x v="2"/>
    <x v="29"/>
    <x v="1"/>
    <n v="1"/>
  </r>
  <r>
    <x v="4"/>
    <s v="Yamabe"/>
    <s v="Hokugeru"/>
    <x v="3"/>
    <x v="3"/>
    <x v="29"/>
    <x v="3"/>
    <n v="0"/>
  </r>
  <r>
    <x v="5"/>
    <s v="Mitsukita"/>
    <s v="Fukutsuna"/>
    <x v="2"/>
    <x v="4"/>
    <x v="29"/>
    <x v="1"/>
    <n v="1"/>
  </r>
  <r>
    <x v="6"/>
    <s v="Yujima"/>
    <s v="Atsumasa"/>
    <x v="0"/>
    <x v="0"/>
    <x v="29"/>
    <x v="1"/>
    <n v="1"/>
  </r>
  <r>
    <x v="7"/>
    <s v="Kokono"/>
    <s v="Shohito"/>
    <x v="1"/>
    <x v="1"/>
    <x v="29"/>
    <x v="1"/>
    <n v="1"/>
  </r>
  <r>
    <x v="8"/>
    <s v="Aratanda"/>
    <s v="Chodao"/>
    <x v="2"/>
    <x v="2"/>
    <x v="29"/>
    <x v="2"/>
    <n v="0"/>
  </r>
  <r>
    <x v="9"/>
    <s v="Hatasaka"/>
    <s v="Ashifusa"/>
    <x v="3"/>
    <x v="3"/>
    <x v="29"/>
    <x v="1"/>
    <n v="1"/>
  </r>
  <r>
    <x v="10"/>
    <s v="Iwawa"/>
    <s v="Gonkei"/>
    <x v="0"/>
    <x v="0"/>
    <x v="29"/>
    <x v="0"/>
    <n v="0"/>
  </r>
  <r>
    <x v="11"/>
    <s v="Takagaki"/>
    <s v="Atsusu"/>
    <x v="0"/>
    <x v="0"/>
    <x v="29"/>
    <x v="1"/>
    <n v="1"/>
  </r>
  <r>
    <x v="12"/>
    <s v="Nabira"/>
    <s v="Dohashi"/>
    <x v="1"/>
    <x v="1"/>
    <x v="29"/>
    <x v="1"/>
    <n v="1"/>
  </r>
  <r>
    <x v="13"/>
    <s v="Adanagi"/>
    <s v="Kyutane"/>
    <x v="0"/>
    <x v="0"/>
    <x v="29"/>
    <x v="1"/>
    <n v="1"/>
  </r>
  <r>
    <x v="14"/>
    <s v="Detaki"/>
    <s v="Katsune"/>
    <x v="3"/>
    <x v="3"/>
    <x v="29"/>
    <x v="1"/>
    <n v="1"/>
  </r>
  <r>
    <x v="15"/>
    <s v="Hataraki"/>
    <s v="Yoshihachi"/>
    <x v="2"/>
    <x v="4"/>
    <x v="29"/>
    <x v="2"/>
    <n v="0"/>
  </r>
  <r>
    <x v="16"/>
    <s v="Akizumi"/>
    <s v="Baishiro"/>
    <x v="0"/>
    <x v="0"/>
    <x v="29"/>
    <x v="1"/>
    <n v="1"/>
  </r>
  <r>
    <x v="17"/>
    <s v="Shirazuki"/>
    <s v="Kukao"/>
    <x v="1"/>
    <x v="1"/>
    <x v="29"/>
    <x v="1"/>
    <n v="1"/>
  </r>
  <r>
    <x v="18"/>
    <s v="Hishige"/>
    <s v="Jamuro"/>
    <x v="1"/>
    <x v="1"/>
    <x v="29"/>
    <x v="0"/>
    <n v="0"/>
  </r>
  <r>
    <x v="19"/>
    <s v="Kanekuma"/>
    <s v="Mataki"/>
    <x v="3"/>
    <x v="3"/>
    <x v="29"/>
    <x v="1"/>
    <n v="1"/>
  </r>
  <r>
    <x v="20"/>
    <s v="Arishida"/>
    <s v="Mototomi"/>
    <x v="2"/>
    <x v="4"/>
    <x v="29"/>
    <x v="1"/>
    <n v="1"/>
  </r>
  <r>
    <x v="21"/>
    <s v="Hanawara"/>
    <s v="Mushai"/>
    <x v="0"/>
    <x v="0"/>
    <x v="29"/>
    <x v="1"/>
    <n v="1"/>
  </r>
  <r>
    <x v="22"/>
    <s v="Tatetsu"/>
    <s v="Itsu"/>
    <x v="1"/>
    <x v="1"/>
    <x v="29"/>
    <x v="1"/>
    <n v="1"/>
  </r>
  <r>
    <x v="23"/>
    <s v="Kumatake"/>
    <s v="Asukiko"/>
    <x v="2"/>
    <x v="2"/>
    <x v="29"/>
    <x v="1"/>
    <n v="1"/>
  </r>
  <r>
    <x v="24"/>
    <s v="Koyoshi"/>
    <s v="Rinarako"/>
    <x v="3"/>
    <x v="3"/>
    <x v="29"/>
    <x v="0"/>
    <n v="0"/>
  </r>
  <r>
    <x v="25"/>
    <s v="Tanibaru"/>
    <s v="Honomomi"/>
    <x v="1"/>
    <x v="1"/>
    <x v="29"/>
    <x v="1"/>
    <n v="1"/>
  </r>
  <r>
    <x v="26"/>
    <s v="Masazaki"/>
    <s v="Tamaki"/>
    <x v="0"/>
    <x v="0"/>
    <x v="29"/>
    <x v="1"/>
    <n v="1"/>
  </r>
  <r>
    <x v="27"/>
    <s v="Isodera"/>
    <s v="Kaizumi"/>
    <x v="1"/>
    <x v="1"/>
    <x v="29"/>
    <x v="1"/>
    <n v="1"/>
  </r>
  <r>
    <x v="28"/>
    <s v="Semisu"/>
    <s v="Maesa"/>
    <x v="2"/>
    <x v="2"/>
    <x v="29"/>
    <x v="1"/>
    <n v="1"/>
  </r>
  <r>
    <x v="29"/>
    <s v="Okijima"/>
    <s v="Inasa"/>
    <x v="3"/>
    <x v="3"/>
    <x v="29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76083-3992-43A1-A2AE-C8D4A1D64D96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OB">
  <location ref="L14:M20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346FE-522F-4B70-9C68-59A2D37FF3F8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">
  <location ref="L6:M11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1077D-B29F-49BC-89AB-0D5717546F81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ID">
  <location ref="J6:J37" firstHeaderRow="1" firstDataRow="1" firstDataCol="1"/>
  <pivotFields count="7">
    <pivotField axis="axisRow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476E7C-86B8-4C11-B40F-E04C4053C9C1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9:P59" firstHeaderRow="1" firstDataRow="1" firstDataCol="1"/>
  <pivotFields count="7">
    <pivotField axis="axisRow"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3">
    <field x="4"/>
    <field x="5"/>
    <field x="0"/>
  </rowFields>
  <rowItems count="40">
    <i>
      <x/>
    </i>
    <i r="1">
      <x v="3"/>
    </i>
    <i r="2">
      <x v="2"/>
    </i>
    <i r="2">
      <x v="16"/>
    </i>
    <i r="2">
      <x v="18"/>
    </i>
    <i r="2">
      <x v="23"/>
    </i>
    <i r="1">
      <x v="4"/>
    </i>
    <i r="2">
      <x v="3"/>
    </i>
    <i r="2">
      <x v="7"/>
    </i>
    <i r="2">
      <x v="20"/>
    </i>
    <i>
      <x v="1"/>
    </i>
    <i r="1">
      <x v="1"/>
    </i>
    <i r="2">
      <x v="8"/>
    </i>
    <i r="2">
      <x v="10"/>
    </i>
    <i r="2">
      <x v="14"/>
    </i>
    <i r="2">
      <x v="17"/>
    </i>
    <i r="2">
      <x v="21"/>
    </i>
    <i r="2">
      <x v="24"/>
    </i>
    <i r="2">
      <x v="26"/>
    </i>
    <i r="2">
      <x v="27"/>
    </i>
    <i>
      <x v="2"/>
    </i>
    <i r="1">
      <x v="2"/>
    </i>
    <i r="2">
      <x v="4"/>
    </i>
    <i r="2">
      <x v="6"/>
    </i>
    <i r="2">
      <x v="12"/>
    </i>
    <i r="2">
      <x v="15"/>
    </i>
    <i r="2">
      <x v="22"/>
    </i>
    <i r="2">
      <x v="28"/>
    </i>
    <i>
      <x v="3"/>
    </i>
    <i r="1">
      <x/>
    </i>
    <i r="2">
      <x/>
    </i>
    <i r="2">
      <x v="1"/>
    </i>
    <i r="2">
      <x v="5"/>
    </i>
    <i r="2">
      <x v="9"/>
    </i>
    <i r="2">
      <x v="11"/>
    </i>
    <i r="2">
      <x v="13"/>
    </i>
    <i r="2">
      <x v="19"/>
    </i>
    <i r="2">
      <x v="25"/>
    </i>
    <i r="2">
      <x v="29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8AC45-0FDC-4DB7-9504-755A25603BC5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6:P16" firstHeaderRow="1" firstDataRow="1" firstDataCol="1"/>
  <pivotFields count="7">
    <pivotField dataField="1" showAll="0">
      <items count="34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m="1" x="31"/>
        <item m="1" x="32"/>
        <item m="1" x="3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</pivotFields>
  <rowFields count="2">
    <field x="4"/>
    <field x="5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7AE90D-392B-487B-A061-559E8784ADE6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">
  <location ref="W8:X13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2">
    <format dxfId="98">
      <pivotArea collapsedLevelsAreSubtotals="1" fieldPosition="0">
        <references count="1">
          <reference field="4" count="1">
            <x v="2"/>
          </reference>
        </references>
      </pivotArea>
    </format>
    <format dxfId="97">
      <pivotArea dataOnly="0" labelOnly="1" fieldPosition="0">
        <references count="1">
          <reference field="4" count="1">
            <x v="2"/>
          </reference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4" count="4">
              <x v="0"/>
              <x v="1"/>
              <x v="2"/>
              <x v="3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82EBD-5FEA-4118-BBFB-C171E9734CDD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ID">
  <location ref="T8:U39" firstHeaderRow="1" firstDataRow="1" firstDataCol="1"/>
  <pivotFields count="17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0"/>
  </rowFields>
  <rowItems count="31">
    <i>
      <x v="9"/>
    </i>
    <i>
      <x v="14"/>
    </i>
    <i>
      <x v="24"/>
    </i>
    <i>
      <x v="21"/>
    </i>
    <i>
      <x v="5"/>
    </i>
    <i>
      <x v="7"/>
    </i>
    <i>
      <x v="1"/>
    </i>
    <i>
      <x v="29"/>
    </i>
    <i>
      <x v="20"/>
    </i>
    <i>
      <x v="11"/>
    </i>
    <i>
      <x v="26"/>
    </i>
    <i>
      <x v="27"/>
    </i>
    <i>
      <x v="3"/>
    </i>
    <i>
      <x v="17"/>
    </i>
    <i>
      <x v="13"/>
    </i>
    <i>
      <x v="19"/>
    </i>
    <i>
      <x v="10"/>
    </i>
    <i>
      <x v="25"/>
    </i>
    <i>
      <x v="4"/>
    </i>
    <i>
      <x v="18"/>
    </i>
    <i>
      <x v="6"/>
    </i>
    <i>
      <x v="16"/>
    </i>
    <i>
      <x v="28"/>
    </i>
    <i>
      <x v="22"/>
    </i>
    <i>
      <x v="2"/>
    </i>
    <i>
      <x/>
    </i>
    <i>
      <x v="8"/>
    </i>
    <i>
      <x v="23"/>
    </i>
    <i>
      <x v="15"/>
    </i>
    <i>
      <x v="12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">
    <format dxfId="99">
      <pivotArea dataOnly="0" fieldPosition="0">
        <references count="1">
          <reference field="0" count="12">
            <x v="0"/>
            <x v="2"/>
            <x v="4"/>
            <x v="6"/>
            <x v="8"/>
            <x v="12"/>
            <x v="15"/>
            <x v="16"/>
            <x v="18"/>
            <x v="22"/>
            <x v="23"/>
            <x v="28"/>
          </reference>
        </references>
      </pivotArea>
    </format>
  </format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FFD65-3C21-46D5-8AEC-95C39208985C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ROW LABELS">
  <location ref="Z24:AA64" firstHeaderRow="1" firstDataRow="1" firstDataCol="1"/>
  <pivotFields count="17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3">
    <field x="4"/>
    <field x="5"/>
    <field x="0"/>
  </rowFields>
  <rowItems count="40">
    <i>
      <x/>
    </i>
    <i r="1">
      <x v="3"/>
    </i>
    <i r="2">
      <x v="18"/>
    </i>
    <i r="2">
      <x v="16"/>
    </i>
    <i r="2">
      <x v="2"/>
    </i>
    <i r="2">
      <x v="23"/>
    </i>
    <i r="1">
      <x v="4"/>
    </i>
    <i r="2">
      <x v="7"/>
    </i>
    <i r="2">
      <x v="20"/>
    </i>
    <i r="2">
      <x v="3"/>
    </i>
    <i>
      <x v="1"/>
    </i>
    <i r="1">
      <x v="1"/>
    </i>
    <i r="2">
      <x v="14"/>
    </i>
    <i r="2">
      <x v="24"/>
    </i>
    <i r="2">
      <x v="21"/>
    </i>
    <i r="2">
      <x v="26"/>
    </i>
    <i r="2">
      <x v="27"/>
    </i>
    <i r="2">
      <x v="17"/>
    </i>
    <i r="2">
      <x v="10"/>
    </i>
    <i r="2">
      <x v="8"/>
    </i>
    <i>
      <x v="2"/>
    </i>
    <i r="1">
      <x v="2"/>
    </i>
    <i r="2">
      <x v="4"/>
    </i>
    <i r="2">
      <x v="6"/>
    </i>
    <i r="2">
      <x v="28"/>
    </i>
    <i r="2">
      <x v="22"/>
    </i>
    <i r="2">
      <x v="15"/>
    </i>
    <i r="2">
      <x v="12"/>
    </i>
    <i>
      <x v="3"/>
    </i>
    <i r="1">
      <x/>
    </i>
    <i r="2">
      <x v="9"/>
    </i>
    <i r="2">
      <x v="5"/>
    </i>
    <i r="2">
      <x v="1"/>
    </i>
    <i r="2">
      <x v="29"/>
    </i>
    <i r="2">
      <x v="11"/>
    </i>
    <i r="2">
      <x v="13"/>
    </i>
    <i r="2">
      <x v="19"/>
    </i>
    <i r="2">
      <x v="25"/>
    </i>
    <i r="2">
      <x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1">
    <format dxfId="110">
      <pivotArea dataOnly="0" fieldPosition="0">
        <references count="1">
          <reference field="5" count="2">
            <x v="2"/>
            <x v="3"/>
          </reference>
        </references>
      </pivotArea>
    </format>
    <format dxfId="109">
      <pivotArea dataOnly="0" labelOnly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08">
      <pivotArea dataOnly="0" labelOnly="1" fieldPosition="0">
        <references count="3">
          <reference field="0" count="4">
            <x v="2"/>
            <x v="16"/>
            <x v="18"/>
            <x v="23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107">
      <pivotArea collapsedLevelsAreSubtotals="1" fieldPosition="0">
        <references count="3">
          <reference field="0" count="4">
            <x v="2"/>
            <x v="16"/>
            <x v="18"/>
            <x v="23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106">
      <pivotArea dataOnly="0" labelOnly="1" fieldPosition="0">
        <references count="3">
          <reference field="0" count="1">
            <x v="8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05">
      <pivotArea collapsedLevelsAreSubtotals="1" fieldPosition="0">
        <references count="3">
          <reference field="0" count="1">
            <x v="8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04">
      <pivotArea dataOnly="0" labelOnly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03">
      <pivotArea dataOnly="0" labelOnly="1" fieldPosition="0">
        <references count="3">
          <reference field="0" count="6">
            <x v="4"/>
            <x v="6"/>
            <x v="12"/>
            <x v="15"/>
            <x v="22"/>
            <x v="28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02">
      <pivotArea collapsedLevelsAreSubtotals="1" fieldPosition="0">
        <references count="3">
          <reference field="0" count="6">
            <x v="4"/>
            <x v="6"/>
            <x v="12"/>
            <x v="15"/>
            <x v="22"/>
            <x v="28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01">
      <pivotArea dataOnly="0" labelOnly="1" fieldPosition="0">
        <references count="3">
          <reference field="0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00">
      <pivotArea collapsedLevelsAreSubtotals="1" fieldPosition="0">
        <references count="3">
          <reference field="0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87F12-9F9D-425B-9240-37663C630C89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LEAD &amp; LOB">
  <location ref="Z10:AA20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2">
    <field x="4"/>
    <field x="5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9">
    <format dxfId="119">
      <pivotArea dataOnly="0" fieldPosition="0">
        <references count="1">
          <reference field="5" count="2">
            <x v="2"/>
            <x v="3"/>
          </reference>
        </references>
      </pivotArea>
    </format>
    <format dxfId="118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7">
      <pivotArea dataOnly="0" labelOnly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6">
      <pivotArea collapsedLevelsAreSubtotals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5">
      <pivotArea dataOnly="0" labelOnly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4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3">
      <pivotArea collapsedLevelsAreSubtotals="1" fieldPosition="0">
        <references count="2">
          <reference field="4" count="1" selected="0">
            <x v="0"/>
          </reference>
          <reference field="5" count="1">
            <x v="3"/>
          </reference>
        </references>
      </pivotArea>
    </format>
    <format dxfId="112">
      <pivotArea collapsedLevelsAreSubtotals="1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11">
      <pivotArea collapsedLevelsAreSubtotals="1" fieldPosition="0">
        <references count="1">
          <reference field="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A9349B-F48A-4157-A861-D3410DBDB54F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LOB">
  <location ref="W16:X22" firstHeaderRow="1" firstDataRow="1" firstDataCol="1"/>
  <pivotFields count="17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QA Score" fld="16" subtotal="average" baseField="0" baseItem="0" numFmtId="10"/>
  </dataFields>
  <formats count="1">
    <format dxfId="120">
      <pivotArea dataOnly="0" fieldPosition="0">
        <references count="1">
          <reference field="5" count="2">
            <x v="2"/>
            <x v="3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5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461186-C713-439B-A4BD-9729C0EE479A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7:M27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2">
    <field x="1"/>
    <field x="2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3">
    <format dxfId="37">
      <pivotArea dataOnly="0" fieldPosition="0">
        <references count="1">
          <reference field="1" count="1">
            <x v="0"/>
          </reference>
        </references>
      </pivotArea>
    </format>
    <format dxfId="36">
      <pivotArea collapsedLevelsAreSubtotals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35">
      <pivotArea dataOnly="0" labelOnly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</formats>
  <conditionalFormats count="1">
    <conditionalFormat priority="3">
      <pivotAreas count="8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2">
              <x v="3"/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8ABE5-8550-4431-BBC3-2460754F6201}" name="PivotTable7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I119:J150" firstHeaderRow="1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showAll="0"/>
    <pivotField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Assigned" fld="4" baseField="0" baseItem="0"/>
  </dataFields>
  <formats count="1">
    <format dxfId="38">
      <pivotArea collapsedLevelsAreSubtotals="1" fieldPosition="0">
        <references count="1">
          <reference field="3" count="0"/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8288D-9BAE-47F4-ABF4-C25391C398F3}" name="Pivo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Q54:S85" firstHeaderRow="0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dataField="1" showAll="0"/>
    <pivotField showAll="0"/>
    <pivotField dataField="1"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oductivity" fld="6" subtotal="average" baseField="3" baseItem="0" numFmtId="10"/>
    <dataField name="Sum of Assigned" fld="4" baseField="0" baseItem="0"/>
  </dataFields>
  <formats count="2">
    <format dxfId="40">
      <pivotArea collapsedLevelsAreSubtotals="1" fieldPosition="0">
        <references count="1">
          <reference field="3" count="0"/>
        </references>
      </pivotArea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7E58A3-301F-4DC7-9C0C-9F1D84F24D7E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9:J40" firstHeaderRow="1" firstDataRow="1" firstDataCol="1"/>
  <pivotFields count="7">
    <pivotField axis="axisRow"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showAll="0"/>
    <pivotField showAll="0"/>
    <pivotField dataField="1" numFmtId="10" showAll="0"/>
  </pivotFields>
  <rowFields count="1">
    <field x="0"/>
  </rowFields>
  <rowItems count="31">
    <i>
      <x/>
    </i>
    <i>
      <x v="6"/>
    </i>
    <i>
      <x v="12"/>
    </i>
    <i>
      <x v="9"/>
    </i>
    <i>
      <x v="13"/>
    </i>
    <i>
      <x v="11"/>
    </i>
    <i>
      <x v="14"/>
    </i>
    <i>
      <x v="29"/>
    </i>
    <i>
      <x v="1"/>
    </i>
    <i>
      <x v="15"/>
    </i>
    <i>
      <x v="25"/>
    </i>
    <i>
      <x v="19"/>
    </i>
    <i>
      <x v="3"/>
    </i>
    <i>
      <x v="17"/>
    </i>
    <i>
      <x v="24"/>
    </i>
    <i>
      <x v="23"/>
    </i>
    <i>
      <x v="22"/>
    </i>
    <i>
      <x v="27"/>
    </i>
    <i>
      <x v="8"/>
    </i>
    <i>
      <x v="28"/>
    </i>
    <i>
      <x v="26"/>
    </i>
    <i>
      <x v="21"/>
    </i>
    <i>
      <x v="20"/>
    </i>
    <i>
      <x v="7"/>
    </i>
    <i>
      <x v="4"/>
    </i>
    <i>
      <x v="2"/>
    </i>
    <i>
      <x v="16"/>
    </i>
    <i>
      <x v="18"/>
    </i>
    <i>
      <x v="10"/>
    </i>
    <i>
      <x v="5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1">
    <format dxfId="41">
      <pivotArea dataOnly="0" fieldPosition="0">
        <references count="1">
          <reference field="0" count="8">
            <x v="2"/>
            <x v="4"/>
            <x v="5"/>
            <x v="7"/>
            <x v="10"/>
            <x v="16"/>
            <x v="18"/>
            <x v="20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7FB91-BFE0-4014-8D6F-A75DE24A72A2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9:M14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showAll="0"/>
    <pivotField numFmtId="14" showAll="0"/>
    <pivotField showAll="0"/>
    <pivotField showAll="0"/>
    <pivotField dataField="1"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2">
    <format dxfId="43">
      <pivotArea dataOnly="0" fieldPosition="0">
        <references count="1">
          <reference field="1" count="1">
            <x v="0"/>
          </reference>
        </references>
      </pivotArea>
    </format>
    <format dxfId="42">
      <pivotArea dataOnly="0" labelOnly="1" fieldPosition="0">
        <references count="1">
          <reference field="1" count="1">
            <x v="0"/>
          </reference>
        </references>
      </pivotArea>
    </format>
  </formats>
  <conditionalFormats count="1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4">
              <x v="0"/>
              <x v="1"/>
              <x v="2"/>
              <x v="3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62A472-C59B-4889-A1CA-C4FA538468DD}" name="PivotTable9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R9:S15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ductivity" fld="6" subtotal="average" baseField="0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CA0D9-91E4-4B92-8B27-0B0D886FAF43}" name="PivotTable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85:J116" firstHeaderRow="1" firstDataRow="1" firstDataCol="1"/>
  <pivotFields count="7">
    <pivotField showAll="0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dataField="1" showAll="0"/>
    <pivotField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Completed" fld="5" baseField="0" baseItem="0"/>
  </dataFields>
  <formats count="1">
    <format dxfId="44">
      <pivotArea collapsedLevelsAreSubtotals="1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34A95-BD9B-49A7-B825-F8F3E9A046D6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9:P49" firstHeaderRow="1" firstDataRow="1" firstDataCol="1"/>
  <pivotFields count="7">
    <pivotField axis="axisRow"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showAll="0"/>
    <pivotField showAll="0"/>
    <pivotField dataField="1" numFmtId="10" showAll="0"/>
  </pivotFields>
  <rowFields count="3">
    <field x="1"/>
    <field x="2"/>
    <field x="0"/>
  </rowFields>
  <rowItems count="40">
    <i>
      <x/>
    </i>
    <i r="1">
      <x v="3"/>
    </i>
    <i r="2">
      <x v="23"/>
    </i>
    <i r="2">
      <x v="2"/>
    </i>
    <i r="2">
      <x v="16"/>
    </i>
    <i r="2">
      <x v="18"/>
    </i>
    <i r="1">
      <x v="4"/>
    </i>
    <i r="2">
      <x v="3"/>
    </i>
    <i r="2">
      <x v="20"/>
    </i>
    <i r="2">
      <x v="7"/>
    </i>
    <i>
      <x v="1"/>
    </i>
    <i r="1">
      <x v="1"/>
    </i>
    <i r="2">
      <x v="14"/>
    </i>
    <i r="2">
      <x v="17"/>
    </i>
    <i r="2">
      <x v="24"/>
    </i>
    <i r="2">
      <x v="27"/>
    </i>
    <i r="2">
      <x v="8"/>
    </i>
    <i r="2">
      <x v="26"/>
    </i>
    <i r="2">
      <x v="21"/>
    </i>
    <i r="2">
      <x v="10"/>
    </i>
    <i>
      <x v="2"/>
    </i>
    <i r="1">
      <x v="2"/>
    </i>
    <i r="2">
      <x v="6"/>
    </i>
    <i r="2">
      <x v="12"/>
    </i>
    <i r="2">
      <x v="15"/>
    </i>
    <i r="2">
      <x v="22"/>
    </i>
    <i r="2">
      <x v="28"/>
    </i>
    <i r="2">
      <x v="4"/>
    </i>
    <i>
      <x v="3"/>
    </i>
    <i r="1">
      <x/>
    </i>
    <i r="2">
      <x/>
    </i>
    <i r="2">
      <x v="9"/>
    </i>
    <i r="2">
      <x v="13"/>
    </i>
    <i r="2">
      <x v="11"/>
    </i>
    <i r="2">
      <x v="29"/>
    </i>
    <i r="2">
      <x v="1"/>
    </i>
    <i r="2">
      <x v="25"/>
    </i>
    <i r="2">
      <x v="19"/>
    </i>
    <i r="2">
      <x v="5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22">
    <format dxfId="66">
      <pivotArea dataOnly="0" fieldPosition="0">
        <references count="1">
          <reference field="1" count="1">
            <x v="0"/>
          </reference>
        </references>
      </pivotArea>
    </format>
    <format dxfId="65">
      <pivotArea collapsedLevelsAreSubtotals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64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63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62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61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60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59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58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7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6">
      <pivotArea collapsedLevelsAreSubtotals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5">
      <pivotArea dataOnly="0" labelOnly="1" fieldPosition="0">
        <references count="3">
          <reference field="0" count="3">
            <x v="2"/>
            <x v="16"/>
            <x v="18"/>
          </reference>
          <reference field="1" count="1" selected="0">
            <x v="0"/>
          </reference>
          <reference field="2" count="1" selected="0">
            <x v="3"/>
          </reference>
        </references>
      </pivotArea>
    </format>
    <format dxfId="54">
      <pivotArea collapsedLevelsAreSubtotals="1" fieldPosition="0">
        <references count="3">
          <reference field="0" count="2">
            <x v="7"/>
            <x v="20"/>
          </reference>
          <reference field="1" count="1" selected="0">
            <x v="0"/>
          </reference>
          <reference field="2" count="1" selected="0">
            <x v="4"/>
          </reference>
        </references>
      </pivotArea>
    </format>
    <format dxfId="53">
      <pivotArea dataOnly="0" labelOnly="1" fieldPosition="0">
        <references count="3">
          <reference field="0" count="2">
            <x v="7"/>
            <x v="20"/>
          </reference>
          <reference field="1" count="1" selected="0">
            <x v="0"/>
          </reference>
          <reference field="2" count="1" selected="0">
            <x v="4"/>
          </reference>
        </references>
      </pivotArea>
    </format>
    <format dxfId="52">
      <pivotArea dataOnly="0" labelOnly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51">
      <pivotArea collapsedLevelsAreSubtotals="1" fieldPosition="0">
        <references count="3">
          <reference field="0" count="1">
            <x v="10"/>
          </reference>
          <reference field="1" count="1" selected="0">
            <x v="1"/>
          </reference>
          <reference field="2" count="1" selected="0">
            <x v="1"/>
          </reference>
        </references>
      </pivotArea>
    </format>
    <format dxfId="50">
      <pivotArea dataOnly="0" labelOnly="1" fieldPosition="0">
        <references count="3">
          <reference field="0" count="1">
            <x v="10"/>
          </reference>
          <reference field="1" count="1" selected="0">
            <x v="1"/>
          </reference>
          <reference field="2" count="1" selected="0">
            <x v="1"/>
          </reference>
        </references>
      </pivotArea>
    </format>
    <format dxfId="49">
      <pivotArea collapsedLevelsAreSubtotals="1" fieldPosition="0">
        <references count="1">
          <reference field="1" count="1">
            <x v="0"/>
          </reference>
        </references>
      </pivotArea>
    </format>
    <format dxfId="48">
      <pivotArea collapsedLevelsAreSubtotals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47">
      <pivotArea dataOnly="0" labelOnly="1" fieldPosition="0">
        <references count="3">
          <reference field="0" count="1">
            <x v="4"/>
          </reference>
          <reference field="1" count="1" selected="0">
            <x v="2"/>
          </reference>
          <reference field="2" count="1" selected="0">
            <x v="2"/>
          </reference>
        </references>
      </pivotArea>
    </format>
    <format dxfId="46">
      <pivotArea collapsedLevelsAreSubtotals="1" fieldPosition="0">
        <references count="3">
          <reference field="0" count="1">
            <x v="5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5">
      <pivotArea dataOnly="0" labelOnly="1" fieldPosition="0">
        <references count="3">
          <reference field="0" count="1">
            <x v="5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</formats>
  <conditionalFormats count="1">
    <conditionalFormat priority="6">
      <pivotAreas count="14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4">
              <x v="2"/>
              <x v="16"/>
              <x v="18"/>
              <x v="23"/>
            </reference>
            <reference field="1" count="1" selected="0">
              <x v="0"/>
            </reference>
            <reference field="2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3">
              <x v="3"/>
              <x v="7"/>
              <x v="20"/>
            </reference>
            <reference field="1" count="1" selected="0">
              <x v="0"/>
            </reference>
            <reference field="2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8">
              <x v="8"/>
              <x v="10"/>
              <x v="14"/>
              <x v="17"/>
              <x v="21"/>
              <x v="24"/>
              <x v="26"/>
              <x v="27"/>
            </reference>
            <reference field="1" count="1" selected="0">
              <x v="1"/>
            </reference>
            <reference field="2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6">
              <x v="4"/>
              <x v="6"/>
              <x v="12"/>
              <x v="15"/>
              <x v="22"/>
              <x v="28"/>
            </reference>
            <reference field="1" count="1" selected="0">
              <x v="2"/>
            </reference>
            <reference field="2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9">
              <x v="0"/>
              <x v="1"/>
              <x v="5"/>
              <x v="9"/>
              <x v="11"/>
              <x v="13"/>
              <x v="19"/>
              <x v="25"/>
              <x v="29"/>
            </reference>
            <reference field="1" count="1" selected="0">
              <x v="3"/>
            </reference>
            <reference field="2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83D7E4-1815-4CB6-B0FB-A16F5F8B3A69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I51:J82" firstHeaderRow="1" firstDataRow="1" firstDataCol="1"/>
  <pivotFields count="7">
    <pivotField showAll="0" sortType="descending">
      <items count="31">
        <item x="13"/>
        <item x="16"/>
        <item x="8"/>
        <item x="19"/>
        <item x="14"/>
        <item x="20"/>
        <item x="9"/>
        <item x="15"/>
        <item x="18"/>
        <item x="0"/>
        <item x="26"/>
        <item x="10"/>
        <item x="29"/>
        <item x="1"/>
        <item x="7"/>
        <item x="23"/>
        <item x="22"/>
        <item x="2"/>
        <item x="3"/>
        <item x="25"/>
        <item x="5"/>
        <item x="12"/>
        <item x="28"/>
        <item x="27"/>
        <item x="17"/>
        <item x="11"/>
        <item x="24"/>
        <item x="21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dataField="1" numFmtId="10" showAll="0"/>
  </pivotFields>
  <rowFields count="1">
    <field x="3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Average of Productivity" fld="6" subtotal="average" baseField="0" baseItem="0" numFmtId="10"/>
  </dataFields>
  <formats count="6">
    <format dxfId="72">
      <pivotArea collapsedLevelsAreSubtotals="1" fieldPosition="0">
        <references count="1">
          <reference field="3" count="1">
            <x v="0"/>
          </reference>
        </references>
      </pivotArea>
    </format>
    <format dxfId="71">
      <pivotArea collapsedLevelsAreSubtotals="1" fieldPosition="0">
        <references count="1">
          <reference field="3" count="1">
            <x v="2"/>
          </reference>
        </references>
      </pivotArea>
    </format>
    <format dxfId="70">
      <pivotArea collapsedLevelsAreSubtotals="1" fieldPosition="0">
        <references count="1">
          <reference field="3" count="1">
            <x v="8"/>
          </reference>
        </references>
      </pivotArea>
    </format>
    <format dxfId="69">
      <pivotArea collapsedLevelsAreSubtotals="1" fieldPosition="0">
        <references count="1">
          <reference field="3" count="3">
            <x v="14"/>
            <x v="15"/>
            <x v="16"/>
          </reference>
        </references>
      </pivotArea>
    </format>
    <format dxfId="68">
      <pivotArea collapsedLevelsAreSubtotals="1" fieldPosition="0">
        <references count="1">
          <reference field="3" count="1">
            <x v="19"/>
          </reference>
        </references>
      </pivotArea>
    </format>
    <format dxfId="67">
      <pivotArea collapsedLevelsAreSubtotals="1" fieldPosition="0">
        <references count="1">
          <reference field="3" count="1">
            <x v="21"/>
          </reference>
        </references>
      </pivotArea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3D0871-838F-4688-B36E-7F2D30CE89A5}" name="PivotTable15" cacheId="6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K48:L51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Distinct Count of EID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Y24 Bootcamp Beginner Workbook-jerico.xlsm!Table7">
        <x15:activeTabTopLevelEntity name="[Table7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3E151-156A-487A-AC90-797D7B99454F}" name="PivotTable1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2:L45" firstHeaderRow="1" firstDataRow="1" firstDataCol="1"/>
  <pivotFields count="9">
    <pivotField dataField="1" showAll="0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</pivotField>
    <pivotField showAll="0">
      <items count="5">
        <item x="2"/>
        <item x="1"/>
        <item x="3"/>
        <item x="0"/>
        <item t="default"/>
      </items>
    </pivotField>
    <pivotField showAll="0">
      <items count="6">
        <item x="0"/>
        <item x="1"/>
        <item x="3"/>
        <item x="2"/>
        <item x="4"/>
        <item t="default"/>
      </items>
    </pivotField>
    <pivotField showAll="0"/>
    <pivotField numFmtId="14" showAll="0"/>
    <pivotField numFmtId="14" showAll="0"/>
    <pivotField numFmtId="2" showAll="0"/>
    <pivotField numFmtId="2" showAll="0"/>
    <pivotField axis="axisRow" showAll="0">
      <items count="3">
        <item x="0"/>
        <item x="1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E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FA436-40AC-4510-BF58-8C06903C37F4}" name="PivotTable1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5:O71" firstHeaderRow="1" firstDataRow="1" firstDataCol="1"/>
  <pivotFields count="9">
    <pivotField axis="axisRow"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dataField="1" showAll="0"/>
    <pivotField numFmtId="14" showAll="0"/>
    <pivotField numFmtId="14" showAll="0"/>
    <pivotField numFmtId="2" showAll="0"/>
    <pivotField numFmtId="2" showAll="0"/>
    <pivotField axis="axisRow" showAll="0">
      <items count="3">
        <item x="0"/>
        <item x="1"/>
        <item t="default"/>
      </items>
    </pivotField>
  </pivotFields>
  <rowFields count="4">
    <field x="1"/>
    <field x="2"/>
    <field x="8"/>
    <field x="0"/>
  </rowFields>
  <rowItems count="46">
    <i>
      <x/>
    </i>
    <i r="1">
      <x v="3"/>
    </i>
    <i r="2">
      <x v="1"/>
    </i>
    <i r="3">
      <x v="11"/>
    </i>
    <i r="3">
      <x v="13"/>
    </i>
    <i r="3">
      <x v="6"/>
    </i>
    <i r="3">
      <x v="27"/>
    </i>
    <i r="1">
      <x v="4"/>
    </i>
    <i r="2">
      <x v="1"/>
    </i>
    <i r="3">
      <x v="22"/>
    </i>
    <i r="3">
      <x v="26"/>
    </i>
    <i r="3">
      <x v="9"/>
    </i>
    <i>
      <x v="1"/>
    </i>
    <i r="1">
      <x v="1"/>
    </i>
    <i r="2">
      <x v="1"/>
    </i>
    <i r="3">
      <x v="8"/>
    </i>
    <i r="3">
      <x v="12"/>
    </i>
    <i r="3">
      <x v="15"/>
    </i>
    <i r="3">
      <x v="21"/>
    </i>
    <i r="3">
      <x v="5"/>
    </i>
    <i r="3">
      <x v="3"/>
    </i>
    <i r="3">
      <x v="2"/>
    </i>
    <i r="3">
      <x v="19"/>
    </i>
    <i>
      <x v="2"/>
    </i>
    <i r="1">
      <x v="2"/>
    </i>
    <i r="2">
      <x v="1"/>
    </i>
    <i r="3">
      <x v="7"/>
    </i>
    <i r="3">
      <x v="1"/>
    </i>
    <i r="3">
      <x v="25"/>
    </i>
    <i r="3">
      <x v="17"/>
    </i>
    <i r="3">
      <x v="14"/>
    </i>
    <i r="3">
      <x v="23"/>
    </i>
    <i>
      <x v="3"/>
    </i>
    <i r="1">
      <x/>
    </i>
    <i r="2">
      <x/>
    </i>
    <i r="3">
      <x v="20"/>
    </i>
    <i r="3">
      <x v="10"/>
    </i>
    <i r="3">
      <x v="28"/>
    </i>
    <i r="3">
      <x v="29"/>
    </i>
    <i r="2">
      <x v="1"/>
    </i>
    <i r="3">
      <x/>
    </i>
    <i r="3">
      <x v="24"/>
    </i>
    <i r="3">
      <x v="4"/>
    </i>
    <i r="3">
      <x v="16"/>
    </i>
    <i r="3">
      <x v="18"/>
    </i>
    <i t="grand">
      <x/>
    </i>
  </rowItems>
  <colItems count="1">
    <i/>
  </colItems>
  <dataFields count="1">
    <dataField name="Average of CSAT" fld="3" subtotal="average" baseField="0" baseItem="0" numFmtId="2"/>
  </dataFields>
  <conditionalFormats count="1">
    <conditionalFormat priority="1">
      <pivotAreas count="14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4">
              <x v="6"/>
              <x v="11"/>
              <x v="13"/>
              <x v="27"/>
            </reference>
            <reference field="1" count="1" selected="0">
              <x v="0"/>
            </reference>
            <reference field="2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0"/>
            </reference>
            <reference field="2" count="1"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3">
              <x v="9"/>
              <x v="22"/>
              <x v="26"/>
            </reference>
            <reference field="1" count="1" selected="0">
              <x v="0"/>
            </reference>
            <reference field="2" count="1" selected="0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1"/>
            </reference>
            <reference field="2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8">
              <x v="2"/>
              <x v="3"/>
              <x v="5"/>
              <x v="8"/>
              <x v="12"/>
              <x v="15"/>
              <x v="19"/>
              <x v="21"/>
            </reference>
            <reference field="1" count="1" selected="0">
              <x v="1"/>
            </reference>
            <reference field="2" count="1" selected="0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2"/>
            </reference>
            <reference field="2" count="1">
              <x v="2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6">
              <x v="1"/>
              <x v="7"/>
              <x v="14"/>
              <x v="17"/>
              <x v="23"/>
              <x v="25"/>
            </reference>
            <reference field="1" count="1" selected="0">
              <x v="2"/>
            </reference>
            <reference field="2" count="1" selected="0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1" count="1" selected="0">
              <x v="3"/>
            </reference>
            <reference field="2" count="1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0" count="9">
              <x v="0"/>
              <x v="4"/>
              <x v="10"/>
              <x v="16"/>
              <x v="18"/>
              <x v="20"/>
              <x v="24"/>
              <x v="28"/>
              <x v="29"/>
            </reference>
            <reference field="1" count="1" selected="0">
              <x v="3"/>
            </reference>
            <reference field="2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99E5-EACA-4E0D-AB09-5D37D83792E4}" name="PivotTable1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N16:O22" firstHeaderRow="1" firstDataRow="1" firstDataCol="1"/>
  <pivotFields count="9">
    <pivotField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1"/>
        <item x="3"/>
        <item x="0"/>
        <item t="default"/>
      </items>
    </pivotField>
    <pivotField axis="axisRow" showAll="0" sortType="descending">
      <items count="6">
        <item x="0"/>
        <item x="1"/>
        <item x="3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2"/>
  </rowFields>
  <rowItems count="6">
    <i>
      <x v="4"/>
    </i>
    <i>
      <x v="3"/>
    </i>
    <i>
      <x v="2"/>
    </i>
    <i>
      <x v="1"/>
    </i>
    <i>
      <x/>
    </i>
    <i t="grand">
      <x/>
    </i>
  </rowItems>
  <colItems count="1">
    <i/>
  </colItems>
  <dataFields count="1">
    <dataField name="Average of CSAT" fld="3" subtotal="average" baseField="0" baseItem="0" numFmtId="2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6D43F3-7417-411A-B92D-DCA2EC538B96}" name="PivotTable10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8:O13" firstHeaderRow="1" firstDataRow="1" firstDataCol="1"/>
  <pivotFields count="9">
    <pivotField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5">
        <item x="2"/>
        <item x="1"/>
        <item x="3"/>
        <item x="0"/>
        <item t="default"/>
      </items>
    </pivotField>
    <pivotField showAll="0"/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CSAT" fld="3" subtotal="average" baseField="0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750B43-DE24-441D-AF27-EA3AC1D672D5}" name="PivotTable9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8:L39" firstHeaderRow="1" firstDataRow="1" firstDataCol="1"/>
  <pivotFields count="9">
    <pivotField axis="axisRow" showAll="0" sortType="descending">
      <items count="31">
        <item x="5"/>
        <item x="3"/>
        <item x="19"/>
        <item x="22"/>
        <item x="10"/>
        <item x="14"/>
        <item x="24"/>
        <item x="25"/>
        <item x="11"/>
        <item x="4"/>
        <item x="27"/>
        <item x="2"/>
        <item x="1"/>
        <item x="20"/>
        <item x="21"/>
        <item x="6"/>
        <item x="29"/>
        <item x="16"/>
        <item x="9"/>
        <item x="23"/>
        <item x="0"/>
        <item x="15"/>
        <item x="13"/>
        <item x="8"/>
        <item x="18"/>
        <item x="12"/>
        <item x="17"/>
        <item x="7"/>
        <item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numFmtId="14" showAll="0"/>
    <pivotField numFmtId="14" showAll="0"/>
    <pivotField numFmtId="2" showAll="0"/>
    <pivotField numFmtId="2" showAll="0"/>
    <pivotField showAll="0"/>
  </pivotFields>
  <rowFields count="1">
    <field x="0"/>
  </rowFields>
  <rowItems count="31">
    <i>
      <x v="7"/>
    </i>
    <i>
      <x v="22"/>
    </i>
    <i>
      <x v="8"/>
    </i>
    <i>
      <x v="26"/>
    </i>
    <i>
      <x v="11"/>
    </i>
    <i>
      <x v="12"/>
    </i>
    <i>
      <x/>
    </i>
    <i>
      <x v="15"/>
    </i>
    <i>
      <x v="13"/>
    </i>
    <i>
      <x v="1"/>
    </i>
    <i>
      <x v="24"/>
    </i>
    <i>
      <x v="25"/>
    </i>
    <i>
      <x v="6"/>
    </i>
    <i>
      <x v="17"/>
    </i>
    <i>
      <x v="5"/>
    </i>
    <i>
      <x v="21"/>
    </i>
    <i>
      <x v="14"/>
    </i>
    <i>
      <x v="20"/>
    </i>
    <i>
      <x v="3"/>
    </i>
    <i>
      <x v="4"/>
    </i>
    <i>
      <x v="2"/>
    </i>
    <i>
      <x v="27"/>
    </i>
    <i>
      <x v="23"/>
    </i>
    <i>
      <x v="19"/>
    </i>
    <i>
      <x v="9"/>
    </i>
    <i>
      <x v="10"/>
    </i>
    <i>
      <x v="16"/>
    </i>
    <i>
      <x v="28"/>
    </i>
    <i>
      <x v="29"/>
    </i>
    <i>
      <x v="18"/>
    </i>
    <i t="grand">
      <x/>
    </i>
  </rowItems>
  <colItems count="1">
    <i/>
  </colItems>
  <dataFields count="1">
    <dataField name="Average of CSAT" fld="3" subtotal="average" baseField="0" baseItem="0" numFmtId="2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84F2F-DECF-45C0-ABF4-4E5CD729DF33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9:K40" firstHeaderRow="1" firstDataRow="1" firstDataCol="1" rowPageCount="1" colPageCount="1"/>
  <pivotFields count="8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0"/>
  </rowFields>
  <rowItems count="31">
    <i>
      <x v="9"/>
    </i>
    <i>
      <x v="8"/>
    </i>
    <i>
      <x v="26"/>
    </i>
    <i>
      <x v="12"/>
    </i>
    <i>
      <x v="29"/>
    </i>
    <i>
      <x v="15"/>
    </i>
    <i>
      <x v="1"/>
    </i>
    <i>
      <x v="13"/>
    </i>
    <i>
      <x/>
    </i>
    <i>
      <x v="14"/>
    </i>
    <i>
      <x v="3"/>
    </i>
    <i>
      <x v="6"/>
    </i>
    <i>
      <x v="28"/>
    </i>
    <i>
      <x v="16"/>
    </i>
    <i>
      <x v="21"/>
    </i>
    <i>
      <x v="4"/>
    </i>
    <i>
      <x v="22"/>
    </i>
    <i>
      <x v="19"/>
    </i>
    <i>
      <x v="10"/>
    </i>
    <i>
      <x v="24"/>
    </i>
    <i>
      <x v="20"/>
    </i>
    <i>
      <x v="27"/>
    </i>
    <i>
      <x v="2"/>
    </i>
    <i>
      <x v="11"/>
    </i>
    <i>
      <x v="23"/>
    </i>
    <i>
      <x v="25"/>
    </i>
    <i>
      <x v="5"/>
    </i>
    <i>
      <x v="17"/>
    </i>
    <i>
      <x v="7"/>
    </i>
    <i>
      <x v="18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6162E5-A9FF-45A5-A5AA-9E4CB5F550E2}" name="PivotTable8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6:O88" firstHeaderRow="1" firstDataRow="2" firstDataCol="1" rowPageCount="1" colPageCount="1"/>
  <pivotFields count="8">
    <pivotField axis="axisPage" showAll="0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</pivotField>
    <pivotField showAll="0"/>
    <pivotField showAll="0"/>
    <pivotField showAll="0"/>
    <pivotField showAll="0">
      <items count="6">
        <item x="0"/>
        <item x="1"/>
        <item x="3"/>
        <item x="2"/>
        <item x="4"/>
        <item t="default"/>
      </items>
    </pivotField>
    <pivotField axis="axisRow" numFmtId="1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Col" showAll="0">
      <items count="5">
        <item x="2"/>
        <item x="1"/>
        <item x="3"/>
        <item x="0"/>
        <item t="default"/>
      </items>
    </pivotField>
    <pivotField dataField="1" showAll="0"/>
  </pivotFields>
  <rowFields count="1">
    <field x="5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0" item="18" hier="-1"/>
  </pageFields>
  <dataFields count="1">
    <dataField name="Count of Attendance Rate" fld="7" subtotal="count" baseField="0" baseItem="2"/>
  </dataFields>
  <formats count="6">
    <format dxfId="10">
      <pivotArea dataOnly="0" fieldPosition="0">
        <references count="2">
          <reference field="0" count="1" selected="0">
            <x v="18"/>
          </reference>
          <reference field="5" count="3">
            <x v="4"/>
            <x v="5"/>
            <x v="6"/>
          </reference>
        </references>
      </pivotArea>
    </format>
    <format dxfId="9">
      <pivotArea dataOnly="0" fieldPosition="0">
        <references count="2">
          <reference field="0" count="1" selected="0">
            <x v="18"/>
          </reference>
          <reference field="5" count="3">
            <x v="10"/>
            <x v="11"/>
            <x v="12"/>
          </reference>
        </references>
      </pivotArea>
    </format>
    <format dxfId="8">
      <pivotArea collapsedLevelsAreSubtotals="1" fieldPosition="0">
        <references count="1">
          <reference field="5" count="3">
            <x v="21"/>
            <x v="22"/>
            <x v="23"/>
          </reference>
        </references>
      </pivotArea>
    </format>
    <format dxfId="7">
      <pivotArea dataOnly="0" labelOnly="1" fieldPosition="0">
        <references count="1">
          <reference field="5" count="3">
            <x v="21"/>
            <x v="22"/>
            <x v="23"/>
          </reference>
        </references>
      </pivotArea>
    </format>
    <format dxfId="6">
      <pivotArea collapsedLevelsAreSubtotals="1" fieldPosition="0">
        <references count="1">
          <reference field="5" count="3">
            <x v="27"/>
            <x v="28"/>
            <x v="29"/>
          </reference>
        </references>
      </pivotArea>
    </format>
    <format dxfId="5">
      <pivotArea dataOnly="0" labelOnly="1" fieldPosition="0">
        <references count="1">
          <reference field="5" count="3">
            <x v="27"/>
            <x v="28"/>
            <x v="2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96256F-F157-4A21-92EC-188BC7419A52}" name="PivotTable5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6:R66" firstHeaderRow="1" firstDataRow="1" firstDataCol="1" rowPageCount="1" colPageCount="1"/>
  <pivotFields count="8">
    <pivotField axis="axisRow"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3">
    <field x="3"/>
    <field x="4"/>
    <field x="0"/>
  </rowFields>
  <rowItems count="40">
    <i>
      <x/>
    </i>
    <i r="1">
      <x v="3"/>
    </i>
    <i r="2">
      <x v="16"/>
    </i>
    <i r="2">
      <x v="2"/>
    </i>
    <i r="2">
      <x v="23"/>
    </i>
    <i r="2">
      <x v="18"/>
    </i>
    <i r="1">
      <x v="4"/>
    </i>
    <i r="2">
      <x v="3"/>
    </i>
    <i r="2">
      <x v="20"/>
    </i>
    <i r="2">
      <x v="7"/>
    </i>
    <i>
      <x v="1"/>
    </i>
    <i r="1">
      <x v="1"/>
    </i>
    <i r="2">
      <x v="8"/>
    </i>
    <i r="2">
      <x v="26"/>
    </i>
    <i r="2">
      <x v="14"/>
    </i>
    <i r="2">
      <x v="21"/>
    </i>
    <i r="2">
      <x v="24"/>
    </i>
    <i r="2">
      <x v="10"/>
    </i>
    <i r="2">
      <x v="27"/>
    </i>
    <i r="2">
      <x v="17"/>
    </i>
    <i>
      <x v="2"/>
    </i>
    <i r="1">
      <x v="2"/>
    </i>
    <i r="2">
      <x v="12"/>
    </i>
    <i r="2">
      <x v="15"/>
    </i>
    <i r="2">
      <x v="6"/>
    </i>
    <i r="2">
      <x v="28"/>
    </i>
    <i r="2">
      <x v="4"/>
    </i>
    <i r="2">
      <x v="22"/>
    </i>
    <i>
      <x v="3"/>
    </i>
    <i r="1">
      <x/>
    </i>
    <i r="2">
      <x v="9"/>
    </i>
    <i r="2">
      <x v="29"/>
    </i>
    <i r="2">
      <x v="1"/>
    </i>
    <i r="2">
      <x v="13"/>
    </i>
    <i r="2">
      <x/>
    </i>
    <i r="2">
      <x v="19"/>
    </i>
    <i r="2">
      <x v="11"/>
    </i>
    <i r="2">
      <x v="25"/>
    </i>
    <i r="2">
      <x v="5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8E57F-C679-4864-8FA6-CA53808316E6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N16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showAll="0"/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3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791762-A0D6-4333-B7AE-B27BBCD4CD29}" name="PivotTable7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5:O51" firstHeaderRow="1" firstDataRow="2" firstDataCol="1" rowPageCount="1" colPageCount="1"/>
  <pivotFields count="8">
    <pivotField axis="axisRow" showAll="0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</pivotField>
    <pivotField showAll="0"/>
    <pivotField showAll="0"/>
    <pivotField showAll="0"/>
    <pivotField axis="axisPage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Col" showAll="0">
      <items count="5">
        <item x="2"/>
        <item x="1"/>
        <item x="3"/>
        <item x="0"/>
        <item t="default"/>
      </items>
    </pivotField>
    <pivotField dataField="1" showAll="0"/>
  </pivotFields>
  <rowFields count="1">
    <field x="0"/>
  </rowFields>
  <rowItems count="5">
    <i>
      <x v="2"/>
    </i>
    <i>
      <x v="16"/>
    </i>
    <i>
      <x v="18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4" item="3" hier="-1"/>
  </pageFields>
  <dataFields count="1">
    <dataField name="Count of Attendance Rate" fld="7" subtotal="count" baseField="0" baseItem="2"/>
  </dataFields>
  <formats count="2">
    <format dxfId="12">
      <pivotArea dataOnly="0" fieldPosition="0">
        <references count="2">
          <reference field="0" count="1">
            <x v="18"/>
          </reference>
          <reference field="4" count="1" selected="0">
            <x v="3"/>
          </reference>
        </references>
      </pivotArea>
    </format>
    <format dxfId="11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5400A-46BD-4FA6-A5F7-24127B2884C8}" name="PivotTable4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11:R21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2">
    <field x="3"/>
    <field x="4"/>
  </rowFields>
  <rowItems count="10">
    <i>
      <x/>
    </i>
    <i r="1">
      <x v="3"/>
    </i>
    <i r="1">
      <x v="4"/>
    </i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4627B-A9A9-4E36-BA49-F09C17362018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M21:N27" firstHeaderRow="1" firstDataRow="1" firstDataCol="1" rowPageCount="1" colPageCount="1"/>
  <pivotFields count="8">
    <pivotField showAll="0" sortType="descending">
      <items count="31">
        <item x="13"/>
        <item x="16"/>
        <item x="8"/>
        <item x="20"/>
        <item x="14"/>
        <item x="21"/>
        <item x="9"/>
        <item x="15"/>
        <item x="18"/>
        <item x="0"/>
        <item x="27"/>
        <item x="10"/>
        <item x="19"/>
        <item x="1"/>
        <item x="7"/>
        <item x="24"/>
        <item x="23"/>
        <item x="2"/>
        <item x="3"/>
        <item x="26"/>
        <item x="5"/>
        <item x="12"/>
        <item x="29"/>
        <item x="28"/>
        <item x="17"/>
        <item x="11"/>
        <item x="25"/>
        <item x="22"/>
        <item x="4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numFmtId="14" showAll="0"/>
    <pivotField axis="axisPage" multipleItemSelectionAllowed="1" showAll="0">
      <items count="5">
        <item x="2"/>
        <item x="1"/>
        <item x="3"/>
        <item h="1" x="0"/>
        <item t="default"/>
      </items>
    </pivotField>
    <pivotField dataField="1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6" hier="-1"/>
  </pageFields>
  <dataFields count="1">
    <dataField name="Average of Attendance Rate" fld="7" subtotal="average" baseField="0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6FC1B0-6F3A-4336-808E-CA7DC12D5105}" name="Table1" displayName="Table1" ref="A4:B40" totalsRowShown="0">
  <autoFilter ref="A4:B40" xr:uid="{DDC97768-0655-4E6A-BD57-E2CFAB93D1C4}"/>
  <tableColumns count="2">
    <tableColumn id="1" xr3:uid="{B5BFFEC2-4A00-4067-B118-1B85F29079CF}" name="Logins"/>
    <tableColumn id="2" xr3:uid="{5832B464-026A-4C51-BAD7-B5046972FFA7}" name="TimeStamp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1591C5-E090-4E6F-B566-D1368015AEA8}" name="Table2" displayName="Table2" ref="G1:H53" totalsRowShown="0">
  <autoFilter ref="G1:H53" xr:uid="{641591C5-E090-4E6F-B566-D1368015AEA8}"/>
  <tableColumns count="2">
    <tableColumn id="1" xr3:uid="{CBB8DE76-CA75-4567-B29C-CCD975B329FD}" name="Participant EID"/>
    <tableColumn id="2" xr3:uid="{0A52044B-E05A-42D4-BA03-041659135D81}" name="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27D584D-8054-4613-B31B-12F897FE3CC7}" name="Table16" displayName="Table16" ref="A1:G31" totalsRowShown="0" headerRowDxfId="131" dataDxfId="130">
  <autoFilter ref="A1:G31" xr:uid="{C4664BF5-F1F9-43F3-BB86-BB486130454B}"/>
  <tableColumns count="7">
    <tableColumn id="1" xr3:uid="{93854D1D-52C4-49F9-887F-B0E3F365F0A2}" name="EID" dataDxfId="129"/>
    <tableColumn id="2" xr3:uid="{B4B45E14-06EC-4258-8D75-7FC45C827553}" name="First" dataDxfId="128"/>
    <tableColumn id="3" xr3:uid="{7B6D4642-DA14-4DBE-B8B2-45205D7A377F}" name="Last" dataDxfId="127"/>
    <tableColumn id="4" xr3:uid="{0FE4E2E5-C1E7-4616-902C-EC96E48971D7}" name="SAP" dataDxfId="126"/>
    <tableColumn id="5" xr3:uid="{022E5F01-E074-48DA-8A14-B5931BE9D00D}" name="Lead" dataDxfId="125"/>
    <tableColumn id="6" xr3:uid="{E4CDD446-8EAA-48EE-9B39-520812562E1C}" name="LOB" dataDxfId="124"/>
    <tableColumn id="7" xr3:uid="{D4E89BFA-00C0-46A8-A1EB-120C9D57D398}" name="Hire Date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276275-6A6A-4FFE-9D23-1F0240E5588A}" name="Table3" displayName="Table3" ref="A1:Q1831" totalsRowShown="0" headerRowDxfId="96" dataDxfId="95">
  <autoFilter ref="A1:Q1831" xr:uid="{7DC187F5-2FF3-4747-B3F4-F80E26CD22D4}"/>
  <tableColumns count="17">
    <tableColumn id="1" xr3:uid="{E8CCAAD8-94F9-49BF-8B1B-2F6B097C2DC5}" name="EID" dataDxfId="94"/>
    <tableColumn id="2" xr3:uid="{0A23644B-1015-422D-B675-CF8005DC6F96}" name="Date" dataDxfId="93"/>
    <tableColumn id="14" xr3:uid="{CBA67E03-BF7E-41BD-BD5E-3F6893B326B4}" name="Year" dataDxfId="92">
      <calculatedColumnFormula>YEAR(Table3[[#This Row],[Date]])</calculatedColumnFormula>
    </tableColumn>
    <tableColumn id="13" xr3:uid="{E5C9BD26-1D7C-4116-A9E4-776C1672DB88}" name="Month" dataDxfId="91">
      <calculatedColumnFormula>TEXT(Table3[[#This Row],[Date]],"MMMM")</calculatedColumnFormula>
    </tableColumn>
    <tableColumn id="15" xr3:uid="{C4F0C64F-BCDA-4B7B-BBE8-D1CDEBDF2BDE}" name="Lead" dataDxfId="90">
      <calculatedColumnFormula>_xlfn.XLOOKUP(Table3[[#This Row],[EID]],Roster!A:A,Roster!E:E)</calculatedColumnFormula>
    </tableColumn>
    <tableColumn id="16" xr3:uid="{110C7C33-3FD7-4762-AEA5-D9B7040EE130}" name="LOB" dataDxfId="89">
      <calculatedColumnFormula>_xlfn.XLOOKUP(Table3[[#This Row],[EID]],Roster!A:A,Roster!F:F)</calculatedColumnFormula>
    </tableColumn>
    <tableColumn id="3" xr3:uid="{5DF50E77-88C9-4754-A2B3-09F543799441}" name="Audit 1" dataDxfId="88"/>
    <tableColumn id="4" xr3:uid="{28D0AE7E-BA2E-4EEA-A5E1-54C9B9E89C30}" name="Audit 2" dataDxfId="87"/>
    <tableColumn id="5" xr3:uid="{141B7026-8F3B-4A97-9AA7-8781235CFCE3}" name="Audit 3" dataDxfId="86"/>
    <tableColumn id="6" xr3:uid="{FAC06D21-457B-4510-9532-1A5B21A66483}" name="Audit 4" dataDxfId="85"/>
    <tableColumn id="7" xr3:uid="{8457BDD3-92B4-48D6-AF19-53E8415AF7E8}" name="Audit 5" dataDxfId="84"/>
    <tableColumn id="8" xr3:uid="{B8C23437-EB46-4973-BB46-BD0C3619F81A}" name="Audit 6" dataDxfId="83"/>
    <tableColumn id="9" xr3:uid="{D5458651-4459-4CF3-84B0-AB9AD007C8DC}" name="Audit 7" dataDxfId="82"/>
    <tableColumn id="10" xr3:uid="{020BCFAA-032B-4BB5-8FC9-9C15DACE3877}" name="Audit 8" dataDxfId="81"/>
    <tableColumn id="11" xr3:uid="{DB10304A-3A8F-4B3F-88F8-70AB422A0C7C}" name="Audit 9" dataDxfId="80"/>
    <tableColumn id="12" xr3:uid="{66C25604-70F4-40BC-9FDD-730BA952751D}" name="Audit 10" dataDxfId="79"/>
    <tableColumn id="17" xr3:uid="{660F1942-A16C-4D28-93F6-A94CD656FAD1}" name="QA Score" dataDxfId="78" dataCellStyle="Percent">
      <calculatedColumnFormula>AVERAGE(Table3[[#This Row],[Audit 1]:[Audit 10]])/100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F3DD80-5579-4653-BD91-C5E71A250FBC}" name="Table5" displayName="Table5" ref="A1:G799" totalsRowShown="0" headerRowDxfId="34" dataDxfId="33">
  <autoFilter ref="A1:G799" xr:uid="{1CF3DD80-5579-4653-BD91-C5E71A250FBC}"/>
  <tableColumns count="7">
    <tableColumn id="1" xr3:uid="{0690E585-E6FF-4170-A187-471D947580D4}" name="EID" dataDxfId="32"/>
    <tableColumn id="6" xr3:uid="{D2B214EB-4006-4812-A352-C27725396851}" name="LEAD" dataDxfId="31">
      <calculatedColumnFormula>_xlfn.XLOOKUP(Table5[[#This Row],[EID]],Roster!A:A,Roster!E:E)</calculatedColumnFormula>
    </tableColumn>
    <tableColumn id="5" xr3:uid="{046B83F8-169F-4427-AEDB-15BBE73EB578}" name="LOB" dataDxfId="30">
      <calculatedColumnFormula>_xlfn.XLOOKUP(Table5[[#This Row],[EID]],Roster!A:A,Roster!F:F)</calculatedColumnFormula>
    </tableColumn>
    <tableColumn id="2" xr3:uid="{69B17EC0-D901-4F88-BB29-8AF2F88F4638}" name="Date" dataDxfId="29"/>
    <tableColumn id="3" xr3:uid="{46433C1A-38BE-4410-96BF-C5B2FFF6ACEA}" name="Assigned" dataDxfId="28"/>
    <tableColumn id="4" xr3:uid="{ADE41E1E-7F3A-43CD-9432-B537628B324E}" name="Completed" dataDxfId="27"/>
    <tableColumn id="7" xr3:uid="{69ABB441-A1B6-40EA-AB10-DAF38AD803EC}" name="Productivity" dataDxfId="26" dataCellStyle="Percent">
      <calculatedColumnFormula>Table5[[#This Row],[Completed]]/Table5[[#This Row],[Assigned]]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38A224-C125-4042-AD73-21B560FE2315}" name="Table7" displayName="Table7" ref="A1:I5932" totalsRowShown="0" headerRowDxfId="23">
  <autoFilter ref="A1:I5932" xr:uid="{2238A224-C125-4042-AD73-21B560FE2315}"/>
  <tableColumns count="9">
    <tableColumn id="1" xr3:uid="{EF549A8B-ADF5-46EC-9790-375866250927}" name="EID" dataDxfId="22"/>
    <tableColumn id="5" xr3:uid="{1A5FB678-C18F-4003-947A-A0582DF8B085}" name="LEAD" dataDxfId="21">
      <calculatedColumnFormula>_xlfn.XLOOKUP(Table7[[#This Row],[EID]],Roster!A:A,Roster!E:E)</calculatedColumnFormula>
    </tableColumn>
    <tableColumn id="4" xr3:uid="{04A4DBAA-E8F9-4259-9B8A-FD58A87CA5C5}" name="LOB" dataDxfId="20">
      <calculatedColumnFormula>_xlfn.XLOOKUP(Table7[[#This Row],[EID]],Roster!A:A,Roster!F:F)</calculatedColumnFormula>
    </tableColumn>
    <tableColumn id="2" xr3:uid="{832195B4-9E68-4DA2-9975-DED1361E4F9A}" name="CSAT"/>
    <tableColumn id="3" xr3:uid="{861FA04E-0EA5-4DA8-9F8C-1B72610B333F}" name="Date" dataDxfId="19"/>
    <tableColumn id="6" xr3:uid="{49DA695D-74A3-4B69-9F4D-4AABC8F64D42}" name="Hire Date" dataDxfId="18">
      <calculatedColumnFormula>_xlfn.XLOOKUP(Table7[[#This Row],[EID]],Roster!A:A,Roster!G:G)</calculatedColumnFormula>
    </tableColumn>
    <tableColumn id="7" xr3:uid="{B000F8C6-1579-41E9-B766-5D49A6E38D62}" name="Year" dataDxfId="17">
      <calculatedColumnFormula>(TODAY()-Table7[[#This Row],[Hire Date]])/365</calculatedColumnFormula>
    </tableColumn>
    <tableColumn id="8" xr3:uid="{8550C819-2AAB-463C-BE6A-0FD4288AF8B9}" name="Month" dataDxfId="16">
      <calculatedColumnFormula>Table7[[#This Row],[Year]]*12</calculatedColumnFormula>
    </tableColumn>
    <tableColumn id="9" xr3:uid="{C2A93D95-D64F-4C80-9B31-1AC8895F3B47}" name="Status" dataDxfId="15">
      <calculatedColumnFormula>IF(Table7[[#This Row],[Month]]&gt;=12,"Tenured","New Hire")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236A19D-3F56-48E8-8AB2-C6885497D7BB}" name="Table8" displayName="Table8" ref="A1:H901" totalsRowShown="0" headerRowDxfId="4">
  <autoFilter ref="A1:H901" xr:uid="{51D579BE-336B-41DD-82C3-0E203F5F06CC}"/>
  <tableColumns count="8">
    <tableColumn id="1" xr3:uid="{BCCBD7F1-F5B6-4851-9C87-4E2436172F00}" name="EID"/>
    <tableColumn id="2" xr3:uid="{3F2F4FFF-EBA5-4FD5-99D3-8768035948C5}" name="First"/>
    <tableColumn id="3" xr3:uid="{3B88858C-4950-4E44-91A2-BDEACBBD9D1E}" name="Last"/>
    <tableColumn id="4" xr3:uid="{E9919C05-1D37-4571-AC9D-0018B3A9E0CB}" name="Lead"/>
    <tableColumn id="7" xr3:uid="{68F7E3DF-5BA0-4CCA-A711-423BD2D6C345}" name="LOB" dataDxfId="3">
      <calculatedColumnFormula>_xlfn.XLOOKUP(Table8[[#This Row],[EID]],Roster!A:A,Roster!F:F)</calculatedColumnFormula>
    </tableColumn>
    <tableColumn id="5" xr3:uid="{CF2A5985-A6D2-41A0-A78A-6A340011921D}" name="Date" dataDxfId="2"/>
    <tableColumn id="6" xr3:uid="{2629B5BB-F578-45B4-8C94-535517106DA0}" name="Attendance" dataDxfId="1"/>
    <tableColumn id="8" xr3:uid="{7B4BC4E6-86CD-44AC-88FB-3E8C12FB8A13}" name="Attendance Rate" dataDxfId="0">
      <calculatedColumnFormula>_xlfn.XLOOKUP(Table8[[#This Row],[Attendance]],$J$2:$J$5,$K$2:$K$5)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8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table" Target="../tables/table5.xml"/><Relationship Id="rId5" Type="http://schemas.openxmlformats.org/officeDocument/2006/relationships/pivotTable" Target="../pivotTables/pivotTable15.xml"/><Relationship Id="rId10" Type="http://schemas.openxmlformats.org/officeDocument/2006/relationships/drawing" Target="../drawings/drawing4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ivotTable" Target="../pivotTables/pivotTable22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21.xml"/><Relationship Id="rId1" Type="http://schemas.openxmlformats.org/officeDocument/2006/relationships/pivotTable" Target="../pivotTables/pivotTable20.xml"/><Relationship Id="rId6" Type="http://schemas.openxmlformats.org/officeDocument/2006/relationships/pivotTable" Target="../pivotTables/pivotTable25.xml"/><Relationship Id="rId5" Type="http://schemas.openxmlformats.org/officeDocument/2006/relationships/pivotTable" Target="../pivotTables/pivotTable24.xml"/><Relationship Id="rId4" Type="http://schemas.openxmlformats.org/officeDocument/2006/relationships/pivotTable" Target="../pivotTables/pivot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28.xml"/><Relationship Id="rId7" Type="http://schemas.openxmlformats.org/officeDocument/2006/relationships/pivotTable" Target="../pivotTables/pivotTable32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pivotTable" Target="../pivotTables/pivotTable31.xml"/><Relationship Id="rId5" Type="http://schemas.openxmlformats.org/officeDocument/2006/relationships/pivotTable" Target="../pivotTables/pivotTable30.xml"/><Relationship Id="rId10" Type="http://schemas.openxmlformats.org/officeDocument/2006/relationships/table" Target="../tables/table7.xml"/><Relationship Id="rId4" Type="http://schemas.openxmlformats.org/officeDocument/2006/relationships/pivotTable" Target="../pivotTables/pivotTable29.xml"/><Relationship Id="rId9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D8FB1-8471-4C86-BEA6-10C7CECDE29B}">
  <sheetPr codeName="Sheet7"/>
  <dimension ref="A1:H53"/>
  <sheetViews>
    <sheetView workbookViewId="0">
      <selection activeCell="A5" sqref="A5:B39"/>
    </sheetView>
  </sheetViews>
  <sheetFormatPr defaultColWidth="8.625" defaultRowHeight="14.25"/>
  <cols>
    <col min="1" max="1" width="12.875" customWidth="1"/>
    <col min="2" max="2" width="13.875" customWidth="1"/>
    <col min="7" max="7" width="13.875" bestFit="1" customWidth="1"/>
  </cols>
  <sheetData>
    <row r="1" spans="1:8">
      <c r="A1" t="s">
        <v>137</v>
      </c>
      <c r="G1" t="s">
        <v>140</v>
      </c>
      <c r="H1" t="s">
        <v>21</v>
      </c>
    </row>
    <row r="2" spans="1:8" ht="15">
      <c r="A2" s="1"/>
      <c r="G2" t="s">
        <v>141</v>
      </c>
      <c r="H2" s="2">
        <v>44979</v>
      </c>
    </row>
    <row r="3" spans="1:8">
      <c r="G3" t="s">
        <v>142</v>
      </c>
      <c r="H3" s="2">
        <v>44979</v>
      </c>
    </row>
    <row r="4" spans="1:8">
      <c r="A4" t="s">
        <v>138</v>
      </c>
      <c r="B4" t="s">
        <v>139</v>
      </c>
      <c r="G4" t="s">
        <v>143</v>
      </c>
      <c r="H4" s="2">
        <v>44979</v>
      </c>
    </row>
    <row r="5" spans="1:8">
      <c r="A5" s="87" t="s">
        <v>264</v>
      </c>
      <c r="B5" s="89">
        <v>45602.271354166667</v>
      </c>
      <c r="G5" t="s">
        <v>144</v>
      </c>
      <c r="H5" s="2">
        <v>44979</v>
      </c>
    </row>
    <row r="6" spans="1:8">
      <c r="A6" s="84" t="s">
        <v>208</v>
      </c>
      <c r="B6" s="7">
        <v>45364.989849537036</v>
      </c>
      <c r="G6" t="s">
        <v>145</v>
      </c>
      <c r="H6" s="2">
        <v>44979</v>
      </c>
    </row>
    <row r="7" spans="1:8">
      <c r="A7" s="82" t="s">
        <v>208</v>
      </c>
      <c r="B7" s="7">
        <v>45364.988043981481</v>
      </c>
      <c r="G7" t="s">
        <v>146</v>
      </c>
      <c r="H7" s="2">
        <v>44979</v>
      </c>
    </row>
    <row r="8" spans="1:8">
      <c r="A8" s="73" t="s">
        <v>208</v>
      </c>
      <c r="B8" s="7">
        <v>45364.367303240739</v>
      </c>
      <c r="G8" t="s">
        <v>147</v>
      </c>
      <c r="H8" s="2">
        <v>44979</v>
      </c>
    </row>
    <row r="9" spans="1:8">
      <c r="A9" s="41" t="s">
        <v>208</v>
      </c>
      <c r="B9" s="7">
        <v>45362.14099537037</v>
      </c>
      <c r="G9" t="s">
        <v>148</v>
      </c>
      <c r="H9" s="2">
        <v>44979</v>
      </c>
    </row>
    <row r="10" spans="1:8">
      <c r="A10" s="36" t="s">
        <v>208</v>
      </c>
      <c r="B10" s="7">
        <v>45361.378182870372</v>
      </c>
      <c r="G10" t="s">
        <v>149</v>
      </c>
      <c r="H10" s="2">
        <v>44979</v>
      </c>
    </row>
    <row r="11" spans="1:8">
      <c r="A11" s="32" t="s">
        <v>208</v>
      </c>
      <c r="B11" s="7">
        <v>45360.195567129631</v>
      </c>
      <c r="G11" t="s">
        <v>150</v>
      </c>
      <c r="H11" s="2">
        <v>44979</v>
      </c>
    </row>
    <row r="12" spans="1:8">
      <c r="A12" s="26" t="s">
        <v>208</v>
      </c>
      <c r="B12" s="7">
        <v>45359.303657407407</v>
      </c>
      <c r="G12" t="s">
        <v>151</v>
      </c>
      <c r="H12" s="2">
        <v>44979</v>
      </c>
    </row>
    <row r="13" spans="1:8">
      <c r="A13" s="25" t="s">
        <v>208</v>
      </c>
      <c r="B13" s="7">
        <v>45358.315000000002</v>
      </c>
      <c r="G13" t="s">
        <v>152</v>
      </c>
      <c r="H13" s="2">
        <v>44979</v>
      </c>
    </row>
    <row r="14" spans="1:8">
      <c r="A14" s="24" t="s">
        <v>194</v>
      </c>
      <c r="B14" s="7">
        <v>45349.791412037041</v>
      </c>
      <c r="G14" t="s">
        <v>153</v>
      </c>
      <c r="H14" s="2">
        <v>44979</v>
      </c>
    </row>
    <row r="15" spans="1:8">
      <c r="A15" s="22" t="s">
        <v>202</v>
      </c>
      <c r="B15" s="7">
        <v>45341.744826388887</v>
      </c>
      <c r="G15" t="s">
        <v>154</v>
      </c>
      <c r="H15" s="2">
        <v>44979</v>
      </c>
    </row>
    <row r="16" spans="1:8">
      <c r="A16" s="20" t="s">
        <v>194</v>
      </c>
      <c r="B16" s="7">
        <v>45330.009259259263</v>
      </c>
      <c r="G16" t="s">
        <v>155</v>
      </c>
      <c r="H16" s="2">
        <v>44979</v>
      </c>
    </row>
    <row r="17" spans="1:8">
      <c r="A17" s="19" t="s">
        <v>202</v>
      </c>
      <c r="B17" s="7">
        <v>45267.516388888886</v>
      </c>
      <c r="G17" t="s">
        <v>156</v>
      </c>
      <c r="H17" s="2">
        <v>44979</v>
      </c>
    </row>
    <row r="18" spans="1:8">
      <c r="A18" s="18" t="s">
        <v>194</v>
      </c>
      <c r="B18" s="7">
        <v>45261.513483796298</v>
      </c>
      <c r="G18" t="s">
        <v>157</v>
      </c>
      <c r="H18" s="2">
        <v>44979</v>
      </c>
    </row>
    <row r="19" spans="1:8">
      <c r="A19" s="17" t="s">
        <v>194</v>
      </c>
      <c r="B19" s="7">
        <v>45261.433877314812</v>
      </c>
      <c r="G19" t="s">
        <v>158</v>
      </c>
      <c r="H19" s="2">
        <v>44979</v>
      </c>
    </row>
    <row r="20" spans="1:8">
      <c r="A20" s="16" t="s">
        <v>194</v>
      </c>
      <c r="B20" s="7">
        <v>45238.691377314812</v>
      </c>
      <c r="G20" t="s">
        <v>159</v>
      </c>
      <c r="H20" s="2">
        <v>44979</v>
      </c>
    </row>
    <row r="21" spans="1:8">
      <c r="A21" t="s">
        <v>194</v>
      </c>
      <c r="B21" s="7">
        <v>45223.979942129627</v>
      </c>
      <c r="G21" t="s">
        <v>160</v>
      </c>
      <c r="H21" s="2">
        <v>44979</v>
      </c>
    </row>
    <row r="22" spans="1:8">
      <c r="A22" t="s">
        <v>194</v>
      </c>
      <c r="B22" s="7">
        <v>45189.845324074071</v>
      </c>
      <c r="G22" t="s">
        <v>161</v>
      </c>
      <c r="H22" s="2">
        <v>44979</v>
      </c>
    </row>
    <row r="23" spans="1:8">
      <c r="A23" t="s">
        <v>202</v>
      </c>
      <c r="B23" s="7">
        <v>45180.708090277774</v>
      </c>
      <c r="G23" t="s">
        <v>162</v>
      </c>
      <c r="H23" s="2">
        <v>44979</v>
      </c>
    </row>
    <row r="24" spans="1:8">
      <c r="A24" t="s">
        <v>194</v>
      </c>
      <c r="B24" s="7">
        <v>45169.669652777775</v>
      </c>
      <c r="G24" t="s">
        <v>163</v>
      </c>
      <c r="H24" s="2">
        <v>44979</v>
      </c>
    </row>
    <row r="25" spans="1:8">
      <c r="A25" t="s">
        <v>202</v>
      </c>
      <c r="B25" s="7">
        <v>45133.375462962962</v>
      </c>
      <c r="G25" t="s">
        <v>164</v>
      </c>
      <c r="H25" s="2">
        <v>44979</v>
      </c>
    </row>
    <row r="26" spans="1:8">
      <c r="A26" t="s">
        <v>194</v>
      </c>
      <c r="B26" s="7">
        <v>45118.77138888889</v>
      </c>
      <c r="G26" t="s">
        <v>165</v>
      </c>
      <c r="H26" s="2">
        <v>44979</v>
      </c>
    </row>
    <row r="27" spans="1:8">
      <c r="A27" t="s">
        <v>194</v>
      </c>
      <c r="B27" s="7">
        <v>45100.548125000001</v>
      </c>
      <c r="G27" t="s">
        <v>166</v>
      </c>
      <c r="H27" s="2">
        <v>44979</v>
      </c>
    </row>
    <row r="28" spans="1:8">
      <c r="A28" t="s">
        <v>202</v>
      </c>
      <c r="B28" s="7">
        <v>45092.726481481484</v>
      </c>
      <c r="G28" t="s">
        <v>167</v>
      </c>
      <c r="H28" s="2">
        <v>44986</v>
      </c>
    </row>
    <row r="29" spans="1:8">
      <c r="A29" t="s">
        <v>194</v>
      </c>
      <c r="B29" s="7">
        <v>45092.725069444445</v>
      </c>
      <c r="G29" t="s">
        <v>168</v>
      </c>
      <c r="H29" s="2">
        <v>44986</v>
      </c>
    </row>
    <row r="30" spans="1:8">
      <c r="A30" t="s">
        <v>202</v>
      </c>
      <c r="B30" s="7">
        <v>45092.502465277779</v>
      </c>
      <c r="G30" t="s">
        <v>169</v>
      </c>
      <c r="H30" s="2">
        <v>44986</v>
      </c>
    </row>
    <row r="31" spans="1:8">
      <c r="A31" t="s">
        <v>193</v>
      </c>
      <c r="B31" s="7">
        <v>45091.548645833333</v>
      </c>
      <c r="G31" t="s">
        <v>170</v>
      </c>
      <c r="H31" s="2">
        <v>44986</v>
      </c>
    </row>
    <row r="32" spans="1:8">
      <c r="A32" t="s">
        <v>202</v>
      </c>
      <c r="B32" s="7">
        <v>45077.934247685182</v>
      </c>
      <c r="G32" t="s">
        <v>171</v>
      </c>
      <c r="H32" s="2">
        <v>44986</v>
      </c>
    </row>
    <row r="33" spans="1:8">
      <c r="A33" t="s">
        <v>193</v>
      </c>
      <c r="B33" s="7">
        <v>45071.720729166664</v>
      </c>
      <c r="G33" t="s">
        <v>172</v>
      </c>
      <c r="H33" s="2">
        <v>44986</v>
      </c>
    </row>
    <row r="34" spans="1:8">
      <c r="A34" t="s">
        <v>194</v>
      </c>
      <c r="B34" s="7">
        <v>45062.607025462959</v>
      </c>
      <c r="G34" t="s">
        <v>173</v>
      </c>
      <c r="H34" s="2">
        <v>44986</v>
      </c>
    </row>
    <row r="35" spans="1:8">
      <c r="A35" t="s">
        <v>194</v>
      </c>
      <c r="B35" s="7">
        <v>45002.467858796299</v>
      </c>
      <c r="G35" t="s">
        <v>174</v>
      </c>
      <c r="H35" s="2">
        <v>44986</v>
      </c>
    </row>
    <row r="36" spans="1:8">
      <c r="A36" t="s">
        <v>194</v>
      </c>
      <c r="B36" s="7">
        <v>45002.414826388886</v>
      </c>
      <c r="G36" t="s">
        <v>175</v>
      </c>
      <c r="H36" s="2">
        <v>44986</v>
      </c>
    </row>
    <row r="37" spans="1:8">
      <c r="A37" t="s">
        <v>194</v>
      </c>
      <c r="B37" s="7">
        <v>45002.389918981484</v>
      </c>
      <c r="G37" t="s">
        <v>176</v>
      </c>
      <c r="H37" s="2">
        <v>44986</v>
      </c>
    </row>
    <row r="38" spans="1:8">
      <c r="A38" t="s">
        <v>194</v>
      </c>
      <c r="B38" s="7">
        <v>45000.938298611109</v>
      </c>
      <c r="G38" t="s">
        <v>177</v>
      </c>
      <c r="H38" s="2">
        <v>44986</v>
      </c>
    </row>
    <row r="39" spans="1:8">
      <c r="A39" t="s">
        <v>193</v>
      </c>
      <c r="B39" s="7">
        <v>44993.367708333331</v>
      </c>
      <c r="G39" t="s">
        <v>178</v>
      </c>
      <c r="H39" s="2">
        <v>44986</v>
      </c>
    </row>
    <row r="40" spans="1:8">
      <c r="A40" t="s">
        <v>193</v>
      </c>
      <c r="B40" s="7">
        <v>44979.313090277778</v>
      </c>
      <c r="G40" t="s">
        <v>179</v>
      </c>
      <c r="H40" s="2">
        <v>44986</v>
      </c>
    </row>
    <row r="41" spans="1:8">
      <c r="G41" t="s">
        <v>180</v>
      </c>
      <c r="H41" s="2">
        <v>44986</v>
      </c>
    </row>
    <row r="42" spans="1:8">
      <c r="G42" t="s">
        <v>181</v>
      </c>
      <c r="H42" s="2">
        <v>44986</v>
      </c>
    </row>
    <row r="43" spans="1:8">
      <c r="G43" t="s">
        <v>182</v>
      </c>
      <c r="H43" s="2">
        <v>44986</v>
      </c>
    </row>
    <row r="44" spans="1:8">
      <c r="G44" t="s">
        <v>183</v>
      </c>
      <c r="H44" s="2">
        <v>44986</v>
      </c>
    </row>
    <row r="45" spans="1:8">
      <c r="G45" t="s">
        <v>184</v>
      </c>
      <c r="H45" s="2">
        <v>44986</v>
      </c>
    </row>
    <row r="46" spans="1:8">
      <c r="G46" t="s">
        <v>185</v>
      </c>
      <c r="H46" s="2">
        <v>44986</v>
      </c>
    </row>
    <row r="47" spans="1:8">
      <c r="G47" t="s">
        <v>186</v>
      </c>
      <c r="H47" s="2">
        <v>44986</v>
      </c>
    </row>
    <row r="48" spans="1:8">
      <c r="G48" t="s">
        <v>187</v>
      </c>
      <c r="H48" s="2">
        <v>44986</v>
      </c>
    </row>
    <row r="49" spans="7:8">
      <c r="G49" t="s">
        <v>188</v>
      </c>
      <c r="H49" s="2">
        <v>44986</v>
      </c>
    </row>
    <row r="50" spans="7:8">
      <c r="G50" t="s">
        <v>189</v>
      </c>
      <c r="H50" s="2">
        <v>44986</v>
      </c>
    </row>
    <row r="51" spans="7:8">
      <c r="G51" t="s">
        <v>190</v>
      </c>
      <c r="H51" s="2">
        <v>44986</v>
      </c>
    </row>
    <row r="52" spans="7:8">
      <c r="G52" t="s">
        <v>191</v>
      </c>
      <c r="H52" s="2">
        <v>44986</v>
      </c>
    </row>
    <row r="53" spans="7:8">
      <c r="G53" t="s">
        <v>192</v>
      </c>
      <c r="H53" s="2">
        <v>44986</v>
      </c>
    </row>
  </sheetData>
  <sheetProtection algorithmName="SHA-512" hashValue="PwH3OqiLvy3avLy6Ty6v/fZUb+gIU8etgffNArRn4ULQJAqiqTGXGfNfvfuQwk9Kn/D9i/f/mOZfGBFw8iXpXw==" saltValue="6yf/S8JgxH67Z3VCpJZwWw==" spinCount="100000" sheet="1" objects="1" scenarios="1"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83CCB-B23D-4A61-B5F3-DBED24918AA1}">
  <sheetPr codeName="Sheet1"/>
  <dimension ref="A1:S37"/>
  <sheetViews>
    <sheetView showGridLines="0" topLeftCell="A3" zoomScale="85" zoomScaleNormal="85" workbookViewId="0">
      <selection activeCell="L7" sqref="L7"/>
    </sheetView>
  </sheetViews>
  <sheetFormatPr defaultRowHeight="14.25"/>
  <cols>
    <col min="1" max="1" width="12.5" customWidth="1"/>
    <col min="3" max="3" width="11" customWidth="1"/>
    <col min="12" max="12" width="14.875" customWidth="1"/>
  </cols>
  <sheetData>
    <row r="1" spans="1:19">
      <c r="J1" s="110"/>
      <c r="K1" s="110"/>
      <c r="L1" s="110"/>
      <c r="M1" s="110"/>
      <c r="N1" s="110"/>
      <c r="O1" s="110"/>
      <c r="P1" s="110"/>
      <c r="Q1" s="110"/>
      <c r="R1" s="110"/>
      <c r="S1" s="110"/>
    </row>
    <row r="2" spans="1:19">
      <c r="J2" s="110"/>
      <c r="K2" s="110"/>
      <c r="L2" s="110"/>
      <c r="M2" s="110"/>
      <c r="N2" s="110"/>
      <c r="O2" s="110"/>
      <c r="P2" s="110"/>
      <c r="Q2" s="110"/>
      <c r="R2" s="110"/>
      <c r="S2" s="110"/>
    </row>
    <row r="3" spans="1:19" ht="16.350000000000001" customHeight="1"/>
    <row r="6" spans="1:19" ht="15">
      <c r="A6" s="1" t="s">
        <v>0</v>
      </c>
      <c r="B6" t="s">
        <v>1</v>
      </c>
    </row>
    <row r="8" spans="1:19" ht="16.350000000000001" customHeight="1">
      <c r="A8" s="1" t="s">
        <v>127</v>
      </c>
      <c r="B8" s="90" t="s">
        <v>128</v>
      </c>
      <c r="C8" s="90"/>
      <c r="D8" s="90"/>
      <c r="E8" s="90"/>
      <c r="F8" s="90"/>
    </row>
    <row r="9" spans="1:19">
      <c r="B9" s="90"/>
      <c r="C9" s="90"/>
      <c r="D9" s="90"/>
      <c r="E9" s="90"/>
      <c r="F9" s="90"/>
    </row>
    <row r="10" spans="1:19">
      <c r="B10" s="90"/>
      <c r="C10" s="90"/>
      <c r="D10" s="90"/>
      <c r="E10" s="90"/>
      <c r="F10" s="90"/>
    </row>
    <row r="11" spans="1:19">
      <c r="B11" s="90"/>
      <c r="C11" s="90"/>
      <c r="D11" s="90"/>
      <c r="E11" s="90"/>
      <c r="F11" s="90"/>
    </row>
    <row r="12" spans="1:19">
      <c r="B12" s="90"/>
      <c r="C12" s="90"/>
      <c r="D12" s="90"/>
      <c r="E12" s="90"/>
      <c r="F12" s="90"/>
    </row>
    <row r="13" spans="1:19">
      <c r="B13" s="90"/>
      <c r="C13" s="90"/>
      <c r="D13" s="90"/>
      <c r="E13" s="90"/>
      <c r="F13" s="90"/>
    </row>
    <row r="14" spans="1:19">
      <c r="B14" s="90"/>
      <c r="C14" s="90"/>
      <c r="D14" s="90"/>
      <c r="E14" s="90"/>
      <c r="F14" s="90"/>
    </row>
    <row r="15" spans="1:19">
      <c r="B15" s="90"/>
      <c r="C15" s="90"/>
      <c r="D15" s="90"/>
      <c r="E15" s="90"/>
      <c r="F15" s="90"/>
    </row>
    <row r="17" spans="1:8" ht="15">
      <c r="A17" s="1" t="s">
        <v>201</v>
      </c>
      <c r="B17" s="90" t="s">
        <v>129</v>
      </c>
      <c r="C17" s="90"/>
      <c r="D17" s="90"/>
      <c r="E17" s="90"/>
      <c r="F17" s="90"/>
    </row>
    <row r="18" spans="1:8">
      <c r="B18" s="90"/>
      <c r="C18" s="90"/>
      <c r="D18" s="90"/>
      <c r="E18" s="90"/>
      <c r="F18" s="90"/>
    </row>
    <row r="19" spans="1:8">
      <c r="B19" s="90"/>
      <c r="C19" s="90"/>
      <c r="D19" s="90"/>
      <c r="E19" s="90"/>
      <c r="F19" s="90"/>
    </row>
    <row r="20" spans="1:8">
      <c r="B20" s="90"/>
      <c r="C20" s="90"/>
      <c r="D20" s="90"/>
      <c r="E20" s="90"/>
      <c r="F20" s="90"/>
    </row>
    <row r="21" spans="1:8">
      <c r="B21" s="90"/>
      <c r="C21" s="90"/>
      <c r="D21" s="90"/>
      <c r="E21" s="90"/>
      <c r="F21" s="90"/>
    </row>
    <row r="22" spans="1:8" ht="16.350000000000001" customHeight="1">
      <c r="A22" s="91" t="s">
        <v>130</v>
      </c>
      <c r="B22" s="91"/>
      <c r="C22" s="92" t="s">
        <v>131</v>
      </c>
      <c r="D22" s="91" t="s">
        <v>132</v>
      </c>
      <c r="E22" s="91"/>
      <c r="F22" s="91"/>
      <c r="G22" s="91"/>
      <c r="H22" s="91"/>
    </row>
    <row r="23" spans="1:8" ht="16.350000000000001" customHeight="1">
      <c r="A23" s="91"/>
      <c r="B23" s="91"/>
      <c r="C23" s="92"/>
      <c r="D23" s="91"/>
      <c r="E23" s="91"/>
      <c r="F23" s="91"/>
      <c r="G23" s="91"/>
      <c r="H23" s="91"/>
    </row>
    <row r="24" spans="1:8" ht="22.7" customHeight="1">
      <c r="A24" s="93" t="s">
        <v>199</v>
      </c>
      <c r="B24" s="93"/>
      <c r="C24" s="6">
        <v>-5</v>
      </c>
      <c r="D24" s="94" t="s">
        <v>200</v>
      </c>
      <c r="E24" s="94"/>
      <c r="F24" s="94"/>
      <c r="G24" s="94"/>
      <c r="H24" s="94"/>
    </row>
    <row r="25" spans="1:8" ht="28.35" customHeight="1">
      <c r="A25" s="96" t="s">
        <v>133</v>
      </c>
      <c r="B25" s="97"/>
      <c r="C25" s="21">
        <v>-5</v>
      </c>
      <c r="D25" s="98" t="s">
        <v>134</v>
      </c>
      <c r="E25" s="99"/>
      <c r="F25" s="99"/>
      <c r="G25" s="99"/>
      <c r="H25" s="100"/>
    </row>
    <row r="26" spans="1:8" ht="35.450000000000003" customHeight="1">
      <c r="A26" s="96" t="s">
        <v>135</v>
      </c>
      <c r="B26" s="97"/>
      <c r="C26" s="21">
        <v>-1</v>
      </c>
      <c r="D26" s="98" t="s">
        <v>136</v>
      </c>
      <c r="E26" s="99"/>
      <c r="F26" s="99"/>
      <c r="G26" s="99"/>
      <c r="H26" s="100"/>
    </row>
    <row r="27" spans="1:8" ht="27.6" customHeight="1">
      <c r="A27" s="93" t="s">
        <v>197</v>
      </c>
      <c r="B27" s="93"/>
      <c r="C27" s="6">
        <v>-1</v>
      </c>
      <c r="D27" s="95" t="s">
        <v>198</v>
      </c>
      <c r="E27" s="95"/>
      <c r="F27" s="95"/>
      <c r="G27" s="95"/>
      <c r="H27" s="95"/>
    </row>
    <row r="28" spans="1:8" ht="29.45" customHeight="1">
      <c r="A28" s="93" t="s">
        <v>203</v>
      </c>
      <c r="B28" s="93"/>
      <c r="C28" s="21">
        <v>-1</v>
      </c>
      <c r="D28" s="101" t="s">
        <v>204</v>
      </c>
      <c r="E28" s="102"/>
      <c r="F28" s="102"/>
      <c r="G28" s="102"/>
      <c r="H28" s="103"/>
    </row>
    <row r="29" spans="1:8">
      <c r="C29" s="3"/>
      <c r="D29" s="104"/>
      <c r="E29" s="104"/>
      <c r="F29" s="104"/>
      <c r="G29" s="104"/>
      <c r="H29" s="104"/>
    </row>
    <row r="30" spans="1:8" ht="13.7" customHeight="1">
      <c r="C30" s="3"/>
      <c r="D30" s="104"/>
      <c r="E30" s="104"/>
      <c r="F30" s="104"/>
      <c r="G30" s="104"/>
      <c r="H30" s="104"/>
    </row>
    <row r="31" spans="1:8">
      <c r="A31" s="23"/>
      <c r="B31" s="23"/>
      <c r="C31" s="3"/>
      <c r="D31" s="104"/>
      <c r="E31" s="104"/>
      <c r="F31" s="104"/>
      <c r="G31" s="104"/>
      <c r="H31" s="104"/>
    </row>
    <row r="32" spans="1:8">
      <c r="A32" s="23"/>
      <c r="B32" s="23"/>
      <c r="C32" s="3"/>
      <c r="D32" s="104"/>
      <c r="E32" s="104"/>
      <c r="F32" s="104"/>
      <c r="G32" s="104"/>
      <c r="H32" s="104"/>
    </row>
    <row r="33" spans="1:8">
      <c r="A33" s="104" t="s">
        <v>195</v>
      </c>
      <c r="B33" s="104"/>
      <c r="D33" s="106"/>
      <c r="E33" s="106"/>
      <c r="F33" s="106"/>
      <c r="G33" s="106"/>
      <c r="H33" s="106"/>
    </row>
    <row r="34" spans="1:8" ht="120.6" customHeight="1">
      <c r="A34" s="105" t="s">
        <v>196</v>
      </c>
      <c r="B34" s="105"/>
      <c r="C34" s="105"/>
    </row>
    <row r="35" spans="1:8">
      <c r="A35" s="23"/>
      <c r="B35" s="23"/>
    </row>
    <row r="36" spans="1:8">
      <c r="A36" s="23"/>
      <c r="B36" s="23"/>
    </row>
    <row r="37" spans="1:8">
      <c r="A37" s="23"/>
      <c r="B37" s="23"/>
    </row>
  </sheetData>
  <mergeCells count="23">
    <mergeCell ref="A28:B28"/>
    <mergeCell ref="D28:H28"/>
    <mergeCell ref="A33:B33"/>
    <mergeCell ref="D29:H29"/>
    <mergeCell ref="A34:C34"/>
    <mergeCell ref="D33:H33"/>
    <mergeCell ref="D30:H30"/>
    <mergeCell ref="D31:H31"/>
    <mergeCell ref="D32:H32"/>
    <mergeCell ref="A24:B24"/>
    <mergeCell ref="D24:H24"/>
    <mergeCell ref="A27:B27"/>
    <mergeCell ref="D27:H27"/>
    <mergeCell ref="A26:B26"/>
    <mergeCell ref="D26:H26"/>
    <mergeCell ref="A25:B25"/>
    <mergeCell ref="D25:H25"/>
    <mergeCell ref="J1:S2"/>
    <mergeCell ref="B8:F15"/>
    <mergeCell ref="B17:F21"/>
    <mergeCell ref="A22:B23"/>
    <mergeCell ref="C22:C23"/>
    <mergeCell ref="D22:H2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64BF5-F1F9-43F3-BB86-BB486130454B}">
  <sheetPr codeName="Sheet2"/>
  <dimension ref="A1:P59"/>
  <sheetViews>
    <sheetView workbookViewId="0">
      <selection activeCell="D1" sqref="D1"/>
    </sheetView>
  </sheetViews>
  <sheetFormatPr defaultRowHeight="14.25"/>
  <cols>
    <col min="1" max="1" width="10.125" bestFit="1" customWidth="1"/>
    <col min="2" max="2" width="8.125" style="3" bestFit="1" customWidth="1"/>
    <col min="3" max="3" width="8.75" style="3" bestFit="1" customWidth="1"/>
    <col min="4" max="4" width="5.75" style="3" bestFit="1" customWidth="1"/>
    <col min="5" max="5" width="9.375" style="3" bestFit="1" customWidth="1"/>
    <col min="6" max="6" width="7" style="3" bestFit="1" customWidth="1"/>
    <col min="7" max="7" width="15.75" style="3" bestFit="1" customWidth="1"/>
    <col min="10" max="10" width="10.75" bestFit="1" customWidth="1"/>
    <col min="12" max="12" width="10.75" bestFit="1" customWidth="1"/>
    <col min="13" max="13" width="9.875" bestFit="1" customWidth="1"/>
    <col min="14" max="14" width="13.375" bestFit="1" customWidth="1"/>
    <col min="15" max="15" width="14.625" bestFit="1" customWidth="1"/>
    <col min="16" max="16" width="9.875" bestFit="1" customWidth="1"/>
    <col min="17" max="17" width="9.25" bestFit="1" customWidth="1"/>
  </cols>
  <sheetData>
    <row r="1" spans="1:16" ht="15">
      <c r="A1" s="15" t="s">
        <v>6</v>
      </c>
      <c r="B1" s="15" t="s">
        <v>7</v>
      </c>
      <c r="C1" s="15" t="s">
        <v>8</v>
      </c>
      <c r="D1" s="15" t="s">
        <v>9</v>
      </c>
      <c r="E1" s="15" t="s">
        <v>5</v>
      </c>
      <c r="F1" s="15" t="s">
        <v>4</v>
      </c>
      <c r="G1" s="15" t="s">
        <v>10</v>
      </c>
      <c r="J1" t="s">
        <v>212</v>
      </c>
    </row>
    <row r="2" spans="1:16">
      <c r="A2" s="3" t="s">
        <v>94</v>
      </c>
      <c r="B2" s="3" t="s">
        <v>25</v>
      </c>
      <c r="C2" s="3" t="s">
        <v>53</v>
      </c>
      <c r="D2" s="3">
        <v>91396</v>
      </c>
      <c r="E2" s="3" t="s">
        <v>85</v>
      </c>
      <c r="F2" s="3" t="s">
        <v>90</v>
      </c>
      <c r="G2" s="12">
        <v>45032</v>
      </c>
      <c r="H2" s="2"/>
      <c r="I2" s="2"/>
      <c r="J2" s="11" t="s">
        <v>209</v>
      </c>
    </row>
    <row r="3" spans="1:16">
      <c r="A3" s="3" t="s">
        <v>95</v>
      </c>
      <c r="B3" s="3" t="s">
        <v>26</v>
      </c>
      <c r="C3" s="3" t="s">
        <v>54</v>
      </c>
      <c r="D3" s="3">
        <v>43019</v>
      </c>
      <c r="E3" s="3" t="s">
        <v>85</v>
      </c>
      <c r="F3" s="3" t="s">
        <v>90</v>
      </c>
      <c r="G3" s="12">
        <v>44990</v>
      </c>
      <c r="H3" s="2"/>
      <c r="I3" s="2"/>
      <c r="J3" t="s">
        <v>210</v>
      </c>
    </row>
    <row r="4" spans="1:16">
      <c r="A4" s="3" t="s">
        <v>96</v>
      </c>
      <c r="B4" s="3" t="s">
        <v>27</v>
      </c>
      <c r="C4" s="3" t="s">
        <v>55</v>
      </c>
      <c r="D4" s="3">
        <v>76538</v>
      </c>
      <c r="E4" s="3" t="s">
        <v>86</v>
      </c>
      <c r="F4" s="3" t="s">
        <v>91</v>
      </c>
      <c r="G4" s="12">
        <v>44979</v>
      </c>
      <c r="H4" s="2"/>
      <c r="I4" s="2"/>
      <c r="J4" t="s">
        <v>223</v>
      </c>
    </row>
    <row r="5" spans="1:16">
      <c r="A5" s="3" t="s">
        <v>97</v>
      </c>
      <c r="B5" s="3" t="s">
        <v>28</v>
      </c>
      <c r="C5" s="3" t="s">
        <v>56</v>
      </c>
      <c r="D5" s="3">
        <v>65860</v>
      </c>
      <c r="E5" s="3" t="s">
        <v>87</v>
      </c>
      <c r="F5" s="3" t="s">
        <v>92</v>
      </c>
      <c r="G5" s="12">
        <v>44419</v>
      </c>
      <c r="H5" s="2"/>
      <c r="I5" s="2"/>
    </row>
    <row r="6" spans="1:16">
      <c r="A6" s="3" t="s">
        <v>98</v>
      </c>
      <c r="B6" s="3" t="s">
        <v>29</v>
      </c>
      <c r="C6" s="3" t="s">
        <v>57</v>
      </c>
      <c r="D6" s="3">
        <v>76268</v>
      </c>
      <c r="E6" s="3" t="s">
        <v>88</v>
      </c>
      <c r="F6" s="3" t="s">
        <v>93</v>
      </c>
      <c r="G6" s="4">
        <v>41964</v>
      </c>
      <c r="H6" s="2"/>
      <c r="I6" s="2"/>
      <c r="J6" s="27" t="s">
        <v>6</v>
      </c>
      <c r="L6" s="27" t="s">
        <v>218</v>
      </c>
      <c r="M6" t="s">
        <v>207</v>
      </c>
      <c r="O6" s="27" t="s">
        <v>205</v>
      </c>
      <c r="P6" t="s">
        <v>207</v>
      </c>
    </row>
    <row r="7" spans="1:16">
      <c r="A7" s="3" t="s">
        <v>99</v>
      </c>
      <c r="B7" s="3" t="s">
        <v>30</v>
      </c>
      <c r="C7" s="3" t="s">
        <v>58</v>
      </c>
      <c r="D7" s="3">
        <v>40989</v>
      </c>
      <c r="E7" s="3" t="s">
        <v>87</v>
      </c>
      <c r="F7" s="3" t="s">
        <v>89</v>
      </c>
      <c r="G7" s="4">
        <v>39732</v>
      </c>
      <c r="H7" s="2"/>
      <c r="I7" s="2"/>
      <c r="J7" s="28" t="s">
        <v>107</v>
      </c>
      <c r="L7" s="28" t="s">
        <v>87</v>
      </c>
      <c r="M7" s="30">
        <v>7</v>
      </c>
      <c r="O7" s="28" t="s">
        <v>87</v>
      </c>
      <c r="P7" s="30">
        <v>7</v>
      </c>
    </row>
    <row r="8" spans="1:16">
      <c r="A8" s="3" t="s">
        <v>100</v>
      </c>
      <c r="B8" s="3" t="s">
        <v>31</v>
      </c>
      <c r="C8" s="3" t="s">
        <v>59</v>
      </c>
      <c r="D8" s="3">
        <v>64431</v>
      </c>
      <c r="E8" s="3" t="s">
        <v>85</v>
      </c>
      <c r="F8" s="3" t="s">
        <v>90</v>
      </c>
      <c r="G8" s="4">
        <v>44956</v>
      </c>
      <c r="H8" s="2"/>
      <c r="I8" s="2"/>
      <c r="J8" s="28" t="s">
        <v>110</v>
      </c>
      <c r="L8" s="28" t="s">
        <v>86</v>
      </c>
      <c r="M8" s="30">
        <v>8</v>
      </c>
      <c r="O8" s="29" t="s">
        <v>92</v>
      </c>
      <c r="P8" s="30">
        <v>4</v>
      </c>
    </row>
    <row r="9" spans="1:16">
      <c r="A9" s="3" t="s">
        <v>101</v>
      </c>
      <c r="B9" s="3" t="s">
        <v>32</v>
      </c>
      <c r="C9" s="3" t="s">
        <v>60</v>
      </c>
      <c r="D9" s="3">
        <v>41796</v>
      </c>
      <c r="E9" s="3" t="s">
        <v>86</v>
      </c>
      <c r="F9" s="3" t="s">
        <v>91</v>
      </c>
      <c r="G9" s="4">
        <v>42161</v>
      </c>
      <c r="H9" s="2"/>
      <c r="I9" s="2"/>
      <c r="J9" s="28" t="s">
        <v>102</v>
      </c>
      <c r="L9" s="28" t="s">
        <v>88</v>
      </c>
      <c r="M9" s="30">
        <v>6</v>
      </c>
      <c r="O9" s="29" t="s">
        <v>89</v>
      </c>
      <c r="P9" s="30">
        <v>3</v>
      </c>
    </row>
    <row r="10" spans="1:16">
      <c r="A10" s="3" t="s">
        <v>102</v>
      </c>
      <c r="B10" s="3" t="s">
        <v>33</v>
      </c>
      <c r="C10" s="3" t="s">
        <v>61</v>
      </c>
      <c r="D10" s="3">
        <v>8455</v>
      </c>
      <c r="E10" s="3" t="s">
        <v>87</v>
      </c>
      <c r="F10" s="3" t="s">
        <v>92</v>
      </c>
      <c r="G10" s="4">
        <v>37784</v>
      </c>
      <c r="H10" s="2"/>
      <c r="I10" s="2"/>
      <c r="J10" s="28" t="s">
        <v>114</v>
      </c>
      <c r="L10" s="28" t="s">
        <v>85</v>
      </c>
      <c r="M10" s="30">
        <v>9</v>
      </c>
      <c r="O10" s="28" t="s">
        <v>86</v>
      </c>
      <c r="P10" s="30">
        <v>8</v>
      </c>
    </row>
    <row r="11" spans="1:16">
      <c r="A11" s="3" t="s">
        <v>103</v>
      </c>
      <c r="B11" s="3" t="s">
        <v>34</v>
      </c>
      <c r="C11" s="3" t="s">
        <v>62</v>
      </c>
      <c r="D11" s="3">
        <v>6851</v>
      </c>
      <c r="E11" s="3" t="s">
        <v>88</v>
      </c>
      <c r="F11" s="3" t="s">
        <v>93</v>
      </c>
      <c r="G11" s="4">
        <v>44132</v>
      </c>
      <c r="H11" s="2"/>
      <c r="I11" s="2"/>
      <c r="J11" s="28" t="s">
        <v>108</v>
      </c>
      <c r="L11" s="28" t="s">
        <v>206</v>
      </c>
      <c r="M11" s="30">
        <v>30</v>
      </c>
      <c r="O11" s="29" t="s">
        <v>91</v>
      </c>
      <c r="P11" s="30">
        <v>8</v>
      </c>
    </row>
    <row r="12" spans="1:16">
      <c r="A12" s="3" t="s">
        <v>104</v>
      </c>
      <c r="B12" s="3" t="s">
        <v>35</v>
      </c>
      <c r="C12" s="3" t="s">
        <v>63</v>
      </c>
      <c r="D12" s="3">
        <v>43987</v>
      </c>
      <c r="E12" s="3" t="s">
        <v>85</v>
      </c>
      <c r="F12" s="3" t="s">
        <v>90</v>
      </c>
      <c r="G12" s="4">
        <v>44977</v>
      </c>
      <c r="H12" s="2"/>
      <c r="I12" s="2"/>
      <c r="J12" s="28" t="s">
        <v>115</v>
      </c>
      <c r="O12" s="28" t="s">
        <v>88</v>
      </c>
      <c r="P12" s="30">
        <v>6</v>
      </c>
    </row>
    <row r="13" spans="1:16">
      <c r="A13" s="3" t="s">
        <v>105</v>
      </c>
      <c r="B13" s="3" t="s">
        <v>36</v>
      </c>
      <c r="C13" s="3" t="s">
        <v>64</v>
      </c>
      <c r="D13" s="3">
        <v>32633</v>
      </c>
      <c r="E13" s="3" t="s">
        <v>85</v>
      </c>
      <c r="F13" s="3" t="s">
        <v>90</v>
      </c>
      <c r="G13" s="4">
        <v>37806</v>
      </c>
      <c r="H13" s="2"/>
      <c r="I13" s="2"/>
      <c r="J13" s="28" t="s">
        <v>103</v>
      </c>
      <c r="O13" s="29" t="s">
        <v>93</v>
      </c>
      <c r="P13" s="30">
        <v>6</v>
      </c>
    </row>
    <row r="14" spans="1:16">
      <c r="A14" s="3" t="s">
        <v>106</v>
      </c>
      <c r="B14" s="3" t="s">
        <v>37</v>
      </c>
      <c r="C14" s="3" t="s">
        <v>65</v>
      </c>
      <c r="D14" s="3">
        <v>17507</v>
      </c>
      <c r="E14" s="3" t="s">
        <v>86</v>
      </c>
      <c r="F14" s="3" t="s">
        <v>91</v>
      </c>
      <c r="G14" s="4">
        <v>40457</v>
      </c>
      <c r="H14" s="2"/>
      <c r="I14" s="2"/>
      <c r="J14" s="28" t="s">
        <v>109</v>
      </c>
      <c r="L14" s="27" t="s">
        <v>4</v>
      </c>
      <c r="M14" t="s">
        <v>207</v>
      </c>
      <c r="O14" s="28" t="s">
        <v>85</v>
      </c>
      <c r="P14" s="30">
        <v>9</v>
      </c>
    </row>
    <row r="15" spans="1:16">
      <c r="A15" s="3" t="s">
        <v>107</v>
      </c>
      <c r="B15" s="3" t="s">
        <v>38</v>
      </c>
      <c r="C15" s="3" t="s">
        <v>66</v>
      </c>
      <c r="D15" s="3">
        <v>68803</v>
      </c>
      <c r="E15" s="3" t="s">
        <v>85</v>
      </c>
      <c r="F15" s="3" t="s">
        <v>90</v>
      </c>
      <c r="G15" s="4">
        <v>45001</v>
      </c>
      <c r="H15" s="2"/>
      <c r="I15" s="2"/>
      <c r="J15" s="28" t="s">
        <v>112</v>
      </c>
      <c r="L15" s="28" t="s">
        <v>90</v>
      </c>
      <c r="M15" s="30">
        <v>9</v>
      </c>
      <c r="O15" s="29" t="s">
        <v>90</v>
      </c>
      <c r="P15" s="30">
        <v>9</v>
      </c>
    </row>
    <row r="16" spans="1:16">
      <c r="A16" s="3" t="s">
        <v>108</v>
      </c>
      <c r="B16" s="3" t="s">
        <v>39</v>
      </c>
      <c r="C16" s="3" t="s">
        <v>67</v>
      </c>
      <c r="D16" s="3">
        <v>72200</v>
      </c>
      <c r="E16" s="3" t="s">
        <v>88</v>
      </c>
      <c r="F16" s="3" t="s">
        <v>93</v>
      </c>
      <c r="G16" s="13">
        <v>41289</v>
      </c>
      <c r="H16" s="2"/>
      <c r="I16" s="2"/>
      <c r="J16" s="28" t="s">
        <v>94</v>
      </c>
      <c r="L16" s="28" t="s">
        <v>91</v>
      </c>
      <c r="M16" s="30">
        <v>8</v>
      </c>
      <c r="O16" s="28" t="s">
        <v>206</v>
      </c>
      <c r="P16" s="30">
        <v>30</v>
      </c>
    </row>
    <row r="17" spans="1:16">
      <c r="A17" s="3" t="s">
        <v>109</v>
      </c>
      <c r="B17" s="3" t="s">
        <v>40</v>
      </c>
      <c r="C17" s="3" t="s">
        <v>68</v>
      </c>
      <c r="D17" s="3">
        <v>62387</v>
      </c>
      <c r="E17" s="3" t="s">
        <v>87</v>
      </c>
      <c r="F17" s="3" t="s">
        <v>89</v>
      </c>
      <c r="G17" s="13">
        <v>39092</v>
      </c>
      <c r="H17" s="2"/>
      <c r="I17" s="2"/>
      <c r="J17" s="28" t="s">
        <v>121</v>
      </c>
      <c r="L17" s="28" t="s">
        <v>93</v>
      </c>
      <c r="M17" s="30">
        <v>6</v>
      </c>
    </row>
    <row r="18" spans="1:16">
      <c r="A18" s="3" t="s">
        <v>110</v>
      </c>
      <c r="B18" s="3" t="s">
        <v>41</v>
      </c>
      <c r="C18" s="3" t="s">
        <v>69</v>
      </c>
      <c r="D18" s="3">
        <v>76096</v>
      </c>
      <c r="E18" s="3" t="s">
        <v>85</v>
      </c>
      <c r="F18" s="3" t="s">
        <v>90</v>
      </c>
      <c r="G18" s="13">
        <v>45029</v>
      </c>
      <c r="H18" s="2"/>
      <c r="I18" s="2"/>
      <c r="J18" s="28" t="s">
        <v>104</v>
      </c>
      <c r="L18" s="28" t="s">
        <v>92</v>
      </c>
      <c r="M18" s="30">
        <v>4</v>
      </c>
    </row>
    <row r="19" spans="1:16">
      <c r="A19" s="3" t="s">
        <v>111</v>
      </c>
      <c r="B19" s="3" t="s">
        <v>42</v>
      </c>
      <c r="C19" s="3" t="s">
        <v>70</v>
      </c>
      <c r="D19" s="3">
        <v>5874</v>
      </c>
      <c r="E19" s="3" t="s">
        <v>86</v>
      </c>
      <c r="F19" s="3" t="s">
        <v>91</v>
      </c>
      <c r="G19" s="13">
        <v>42145</v>
      </c>
      <c r="H19" s="2"/>
      <c r="I19" s="2"/>
      <c r="J19" s="28" t="s">
        <v>113</v>
      </c>
      <c r="L19" s="28" t="s">
        <v>89</v>
      </c>
      <c r="M19" s="30">
        <v>3</v>
      </c>
      <c r="O19" s="27" t="s">
        <v>205</v>
      </c>
      <c r="P19" t="s">
        <v>207</v>
      </c>
    </row>
    <row r="20" spans="1:16">
      <c r="A20" s="3" t="s">
        <v>112</v>
      </c>
      <c r="B20" s="3" t="s">
        <v>43</v>
      </c>
      <c r="C20" s="3" t="s">
        <v>71</v>
      </c>
      <c r="D20" s="3">
        <v>97260</v>
      </c>
      <c r="E20" s="3" t="s">
        <v>86</v>
      </c>
      <c r="F20" s="3" t="s">
        <v>91</v>
      </c>
      <c r="G20" s="13">
        <v>44989</v>
      </c>
      <c r="H20" s="2"/>
      <c r="I20" s="2"/>
      <c r="J20" s="28" t="s">
        <v>95</v>
      </c>
      <c r="L20" s="28" t="s">
        <v>206</v>
      </c>
      <c r="M20" s="30">
        <v>30</v>
      </c>
      <c r="O20" s="28" t="s">
        <v>87</v>
      </c>
      <c r="P20" s="30">
        <v>7</v>
      </c>
    </row>
    <row r="21" spans="1:16">
      <c r="A21" s="3" t="s">
        <v>113</v>
      </c>
      <c r="B21" s="3" t="s">
        <v>44</v>
      </c>
      <c r="C21" s="3" t="s">
        <v>72</v>
      </c>
      <c r="D21" s="3">
        <v>96649</v>
      </c>
      <c r="E21" s="3" t="s">
        <v>88</v>
      </c>
      <c r="F21" s="3" t="s">
        <v>93</v>
      </c>
      <c r="G21" s="13">
        <v>44152</v>
      </c>
      <c r="H21" s="2"/>
      <c r="I21" s="2"/>
      <c r="J21" s="28" t="s">
        <v>101</v>
      </c>
      <c r="O21" s="29" t="s">
        <v>92</v>
      </c>
      <c r="P21" s="30">
        <v>4</v>
      </c>
    </row>
    <row r="22" spans="1:16">
      <c r="A22" s="3" t="s">
        <v>114</v>
      </c>
      <c r="B22" s="3" t="s">
        <v>45</v>
      </c>
      <c r="C22" s="3" t="s">
        <v>73</v>
      </c>
      <c r="D22" s="3">
        <v>51370</v>
      </c>
      <c r="E22" s="3" t="s">
        <v>87</v>
      </c>
      <c r="F22" s="3" t="s">
        <v>89</v>
      </c>
      <c r="G22" s="12">
        <v>37165</v>
      </c>
      <c r="H22" s="2"/>
      <c r="I22" s="2"/>
      <c r="J22" s="28" t="s">
        <v>118</v>
      </c>
      <c r="O22" s="31" t="s">
        <v>102</v>
      </c>
      <c r="P22" s="30">
        <v>1</v>
      </c>
    </row>
    <row r="23" spans="1:16">
      <c r="A23" s="3" t="s">
        <v>115</v>
      </c>
      <c r="B23" s="3" t="s">
        <v>46</v>
      </c>
      <c r="C23" s="3" t="s">
        <v>74</v>
      </c>
      <c r="D23" s="3">
        <v>26611</v>
      </c>
      <c r="E23" s="3" t="s">
        <v>85</v>
      </c>
      <c r="F23" s="3" t="s">
        <v>90</v>
      </c>
      <c r="G23" s="14">
        <v>44841</v>
      </c>
      <c r="H23" s="2"/>
      <c r="I23" s="2"/>
      <c r="J23" s="28" t="s">
        <v>117</v>
      </c>
      <c r="O23" s="31" t="s">
        <v>117</v>
      </c>
      <c r="P23" s="30">
        <v>1</v>
      </c>
    </row>
    <row r="24" spans="1:16">
      <c r="A24" s="3" t="s">
        <v>116</v>
      </c>
      <c r="B24" s="3" t="s">
        <v>47</v>
      </c>
      <c r="C24" s="3" t="s">
        <v>75</v>
      </c>
      <c r="D24" s="3">
        <v>41225</v>
      </c>
      <c r="E24" s="3" t="s">
        <v>86</v>
      </c>
      <c r="F24" s="3" t="s">
        <v>91</v>
      </c>
      <c r="G24" s="14">
        <v>39490</v>
      </c>
      <c r="H24" s="2"/>
      <c r="I24" s="2"/>
      <c r="J24" s="28" t="s">
        <v>96</v>
      </c>
      <c r="O24" s="31" t="s">
        <v>97</v>
      </c>
      <c r="P24" s="30">
        <v>1</v>
      </c>
    </row>
    <row r="25" spans="1:16">
      <c r="A25" s="3" t="s">
        <v>117</v>
      </c>
      <c r="B25" s="3" t="s">
        <v>48</v>
      </c>
      <c r="C25" s="3" t="s">
        <v>76</v>
      </c>
      <c r="D25" s="3">
        <v>47147</v>
      </c>
      <c r="E25" s="3" t="s">
        <v>87</v>
      </c>
      <c r="F25" s="3" t="s">
        <v>92</v>
      </c>
      <c r="G25" s="14">
        <v>43495</v>
      </c>
      <c r="H25" s="2"/>
      <c r="I25" s="2"/>
      <c r="J25" s="28" t="s">
        <v>97</v>
      </c>
      <c r="O25" s="31" t="s">
        <v>122</v>
      </c>
      <c r="P25" s="30">
        <v>1</v>
      </c>
    </row>
    <row r="26" spans="1:16">
      <c r="A26" s="3" t="s">
        <v>118</v>
      </c>
      <c r="B26" s="3" t="s">
        <v>49</v>
      </c>
      <c r="C26" s="3" t="s">
        <v>77</v>
      </c>
      <c r="D26" s="3">
        <v>3354</v>
      </c>
      <c r="E26" s="3" t="s">
        <v>88</v>
      </c>
      <c r="F26" s="3" t="s">
        <v>93</v>
      </c>
      <c r="G26" s="14">
        <v>44965</v>
      </c>
      <c r="H26" s="2"/>
      <c r="I26" s="2"/>
      <c r="J26" s="28" t="s">
        <v>120</v>
      </c>
      <c r="O26" s="29" t="s">
        <v>89</v>
      </c>
      <c r="P26" s="30">
        <v>3</v>
      </c>
    </row>
    <row r="27" spans="1:16">
      <c r="A27" s="3" t="s">
        <v>119</v>
      </c>
      <c r="B27" s="3" t="s">
        <v>50</v>
      </c>
      <c r="C27" s="3" t="s">
        <v>78</v>
      </c>
      <c r="D27" s="3">
        <v>82120</v>
      </c>
      <c r="E27" s="3" t="s">
        <v>86</v>
      </c>
      <c r="F27" s="3" t="s">
        <v>91</v>
      </c>
      <c r="G27" s="14">
        <v>38581</v>
      </c>
      <c r="H27" s="2"/>
      <c r="I27" s="2"/>
      <c r="J27" s="28" t="s">
        <v>99</v>
      </c>
      <c r="O27" s="31" t="s">
        <v>114</v>
      </c>
      <c r="P27" s="30">
        <v>1</v>
      </c>
    </row>
    <row r="28" spans="1:16">
      <c r="A28" s="3" t="s">
        <v>120</v>
      </c>
      <c r="B28" s="3" t="s">
        <v>51</v>
      </c>
      <c r="C28" s="3" t="s">
        <v>79</v>
      </c>
      <c r="D28" s="3">
        <v>92243</v>
      </c>
      <c r="E28" s="3" t="s">
        <v>85</v>
      </c>
      <c r="F28" s="3" t="s">
        <v>90</v>
      </c>
      <c r="G28" s="12">
        <v>45039</v>
      </c>
      <c r="H28" s="2"/>
      <c r="I28" s="2"/>
      <c r="J28" s="28" t="s">
        <v>106</v>
      </c>
      <c r="O28" s="31" t="s">
        <v>109</v>
      </c>
      <c r="P28" s="30">
        <v>1</v>
      </c>
    </row>
    <row r="29" spans="1:16">
      <c r="A29" s="3" t="s">
        <v>121</v>
      </c>
      <c r="B29" s="3" t="s">
        <v>52</v>
      </c>
      <c r="C29" s="3" t="s">
        <v>80</v>
      </c>
      <c r="D29" s="3">
        <v>41807</v>
      </c>
      <c r="E29" s="3" t="s">
        <v>86</v>
      </c>
      <c r="F29" s="3" t="s">
        <v>91</v>
      </c>
      <c r="G29" s="12">
        <v>44420</v>
      </c>
      <c r="H29" s="2"/>
      <c r="I29" s="2"/>
      <c r="J29" s="28" t="s">
        <v>123</v>
      </c>
      <c r="O29" s="31" t="s">
        <v>99</v>
      </c>
      <c r="P29" s="30">
        <v>1</v>
      </c>
    </row>
    <row r="30" spans="1:16">
      <c r="A30" s="3" t="s">
        <v>122</v>
      </c>
      <c r="B30" s="3" t="s">
        <v>81</v>
      </c>
      <c r="C30" s="3" t="s">
        <v>82</v>
      </c>
      <c r="D30" s="3">
        <v>41232</v>
      </c>
      <c r="E30" s="3" t="s">
        <v>87</v>
      </c>
      <c r="F30" s="3" t="s">
        <v>92</v>
      </c>
      <c r="G30" s="4">
        <v>44961</v>
      </c>
      <c r="H30" s="2"/>
      <c r="I30" s="2"/>
      <c r="J30" s="28" t="s">
        <v>122</v>
      </c>
      <c r="O30" s="28" t="s">
        <v>86</v>
      </c>
      <c r="P30" s="30">
        <v>8</v>
      </c>
    </row>
    <row r="31" spans="1:16">
      <c r="A31" s="3" t="s">
        <v>123</v>
      </c>
      <c r="B31" s="3" t="s">
        <v>83</v>
      </c>
      <c r="C31" s="3" t="s">
        <v>84</v>
      </c>
      <c r="D31" s="3">
        <v>91231</v>
      </c>
      <c r="E31" s="3" t="s">
        <v>88</v>
      </c>
      <c r="F31" s="3" t="s">
        <v>93</v>
      </c>
      <c r="G31" s="4">
        <v>41094</v>
      </c>
      <c r="H31" s="2"/>
      <c r="I31" s="2"/>
      <c r="J31" s="28" t="s">
        <v>111</v>
      </c>
      <c r="O31" s="29" t="s">
        <v>91</v>
      </c>
      <c r="P31" s="30">
        <v>8</v>
      </c>
    </row>
    <row r="32" spans="1:16">
      <c r="J32" s="28" t="s">
        <v>105</v>
      </c>
      <c r="O32" s="31" t="s">
        <v>112</v>
      </c>
      <c r="P32" s="30">
        <v>1</v>
      </c>
    </row>
    <row r="33" spans="10:16">
      <c r="J33" s="28" t="s">
        <v>119</v>
      </c>
      <c r="O33" s="31" t="s">
        <v>121</v>
      </c>
      <c r="P33" s="30">
        <v>1</v>
      </c>
    </row>
    <row r="34" spans="10:16">
      <c r="J34" s="28" t="s">
        <v>116</v>
      </c>
      <c r="O34" s="31" t="s">
        <v>101</v>
      </c>
      <c r="P34" s="30">
        <v>1</v>
      </c>
    </row>
    <row r="35" spans="10:16">
      <c r="J35" s="28" t="s">
        <v>98</v>
      </c>
      <c r="O35" s="31" t="s">
        <v>96</v>
      </c>
      <c r="P35" s="30">
        <v>1</v>
      </c>
    </row>
    <row r="36" spans="10:16">
      <c r="J36" s="28" t="s">
        <v>100</v>
      </c>
      <c r="O36" s="31" t="s">
        <v>106</v>
      </c>
      <c r="P36" s="30">
        <v>1</v>
      </c>
    </row>
    <row r="37" spans="10:16">
      <c r="J37" s="28" t="s">
        <v>206</v>
      </c>
      <c r="O37" s="31" t="s">
        <v>111</v>
      </c>
      <c r="P37" s="30">
        <v>1</v>
      </c>
    </row>
    <row r="38" spans="10:16">
      <c r="O38" s="31" t="s">
        <v>119</v>
      </c>
      <c r="P38" s="30">
        <v>1</v>
      </c>
    </row>
    <row r="39" spans="10:16">
      <c r="O39" s="31" t="s">
        <v>116</v>
      </c>
      <c r="P39" s="30">
        <v>1</v>
      </c>
    </row>
    <row r="40" spans="10:16">
      <c r="O40" s="28" t="s">
        <v>88</v>
      </c>
      <c r="P40" s="30">
        <v>6</v>
      </c>
    </row>
    <row r="41" spans="10:16">
      <c r="O41" s="29" t="s">
        <v>93</v>
      </c>
      <c r="P41" s="30">
        <v>6</v>
      </c>
    </row>
    <row r="42" spans="10:16">
      <c r="O42" s="31" t="s">
        <v>108</v>
      </c>
      <c r="P42" s="30">
        <v>1</v>
      </c>
    </row>
    <row r="43" spans="10:16">
      <c r="O43" s="31" t="s">
        <v>103</v>
      </c>
      <c r="P43" s="30">
        <v>1</v>
      </c>
    </row>
    <row r="44" spans="10:16">
      <c r="O44" s="31" t="s">
        <v>113</v>
      </c>
      <c r="P44" s="30">
        <v>1</v>
      </c>
    </row>
    <row r="45" spans="10:16">
      <c r="O45" s="31" t="s">
        <v>118</v>
      </c>
      <c r="P45" s="30">
        <v>1</v>
      </c>
    </row>
    <row r="46" spans="10:16">
      <c r="O46" s="31" t="s">
        <v>123</v>
      </c>
      <c r="P46" s="30">
        <v>1</v>
      </c>
    </row>
    <row r="47" spans="10:16">
      <c r="O47" s="31" t="s">
        <v>98</v>
      </c>
      <c r="P47" s="30">
        <v>1</v>
      </c>
    </row>
    <row r="48" spans="10:16">
      <c r="O48" s="28" t="s">
        <v>85</v>
      </c>
      <c r="P48" s="30">
        <v>9</v>
      </c>
    </row>
    <row r="49" spans="15:16">
      <c r="O49" s="29" t="s">
        <v>90</v>
      </c>
      <c r="P49" s="30">
        <v>9</v>
      </c>
    </row>
    <row r="50" spans="15:16">
      <c r="O50" s="31" t="s">
        <v>107</v>
      </c>
      <c r="P50" s="30">
        <v>1</v>
      </c>
    </row>
    <row r="51" spans="15:16">
      <c r="O51" s="31" t="s">
        <v>110</v>
      </c>
      <c r="P51" s="30">
        <v>1</v>
      </c>
    </row>
    <row r="52" spans="15:16">
      <c r="O52" s="31" t="s">
        <v>115</v>
      </c>
      <c r="P52" s="30">
        <v>1</v>
      </c>
    </row>
    <row r="53" spans="15:16">
      <c r="O53" s="31" t="s">
        <v>94</v>
      </c>
      <c r="P53" s="30">
        <v>1</v>
      </c>
    </row>
    <row r="54" spans="15:16">
      <c r="O54" s="31" t="s">
        <v>104</v>
      </c>
      <c r="P54" s="30">
        <v>1</v>
      </c>
    </row>
    <row r="55" spans="15:16">
      <c r="O55" s="31" t="s">
        <v>95</v>
      </c>
      <c r="P55" s="30">
        <v>1</v>
      </c>
    </row>
    <row r="56" spans="15:16">
      <c r="O56" s="31" t="s">
        <v>120</v>
      </c>
      <c r="P56" s="30">
        <v>1</v>
      </c>
    </row>
    <row r="57" spans="15:16">
      <c r="O57" s="31" t="s">
        <v>105</v>
      </c>
      <c r="P57" s="30">
        <v>1</v>
      </c>
    </row>
    <row r="58" spans="15:16">
      <c r="O58" s="31" t="s">
        <v>100</v>
      </c>
      <c r="P58" s="30">
        <v>1</v>
      </c>
    </row>
    <row r="59" spans="15:16">
      <c r="O59" s="28" t="s">
        <v>206</v>
      </c>
      <c r="P59" s="30">
        <v>30</v>
      </c>
    </row>
  </sheetData>
  <pageMargins left="0.7" right="0.7" top="0.75" bottom="0.75" header="0.3" footer="0.3"/>
  <pageSetup orientation="portrait" r:id="rId6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187F5-2FF3-4747-B3F4-F80E26CD22D4}">
  <sheetPr codeName="Sheet3"/>
  <dimension ref="A1:AG1831"/>
  <sheetViews>
    <sheetView topLeftCell="Q47" workbookViewId="0">
      <selection activeCell="V72" sqref="V72"/>
    </sheetView>
  </sheetViews>
  <sheetFormatPr defaultRowHeight="14.25"/>
  <cols>
    <col min="1" max="1" width="11.625" style="3" bestFit="1" customWidth="1"/>
    <col min="2" max="2" width="9.75" style="5" bestFit="1" customWidth="1"/>
    <col min="3" max="3" width="8.875" style="34" bestFit="1" customWidth="1"/>
    <col min="4" max="4" width="10.125" style="5" bestFit="1" customWidth="1"/>
    <col min="5" max="5" width="10.375" style="5" bestFit="1" customWidth="1"/>
    <col min="6" max="6" width="8.75" style="5" bestFit="1" customWidth="1"/>
    <col min="7" max="14" width="10.875" style="3" bestFit="1" customWidth="1"/>
    <col min="15" max="15" width="8.75" bestFit="1" customWidth="1"/>
    <col min="16" max="16" width="9.75" bestFit="1" customWidth="1"/>
    <col min="17" max="17" width="13.125" style="38" bestFit="1" customWidth="1"/>
    <col min="20" max="20" width="12" bestFit="1" customWidth="1"/>
    <col min="21" max="21" width="18.875" bestFit="1" customWidth="1"/>
    <col min="23" max="23" width="10.875" bestFit="1" customWidth="1"/>
    <col min="24" max="24" width="18.875" bestFit="1" customWidth="1"/>
    <col min="26" max="26" width="17.5" bestFit="1" customWidth="1"/>
    <col min="27" max="27" width="18.875" bestFit="1" customWidth="1"/>
    <col min="29" max="29" width="86.5" bestFit="1" customWidth="1"/>
  </cols>
  <sheetData>
    <row r="1" spans="1:33">
      <c r="A1" s="8" t="s">
        <v>6</v>
      </c>
      <c r="B1" s="9" t="s">
        <v>21</v>
      </c>
      <c r="C1" s="33" t="s">
        <v>213</v>
      </c>
      <c r="D1" s="9" t="s">
        <v>214</v>
      </c>
      <c r="E1" s="9" t="s">
        <v>5</v>
      </c>
      <c r="F1" s="9" t="s">
        <v>4</v>
      </c>
      <c r="G1" s="8" t="s">
        <v>11</v>
      </c>
      <c r="H1" s="8" t="s">
        <v>12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17</v>
      </c>
      <c r="N1" s="8" t="s">
        <v>18</v>
      </c>
      <c r="O1" s="10" t="s">
        <v>19</v>
      </c>
      <c r="P1" s="10" t="s">
        <v>20</v>
      </c>
      <c r="Q1" s="37" t="s">
        <v>215</v>
      </c>
      <c r="T1" t="s">
        <v>212</v>
      </c>
    </row>
    <row r="2" spans="1:33">
      <c r="A2" s="8" t="s">
        <v>94</v>
      </c>
      <c r="B2" s="9">
        <v>45200</v>
      </c>
      <c r="C2" s="33">
        <f>YEAR(Table3[[#This Row],[Date]])</f>
        <v>2023</v>
      </c>
      <c r="D2" s="9" t="str">
        <f>TEXT(Table3[[#This Row],[Date]],"MMMM")</f>
        <v>October</v>
      </c>
      <c r="E2" s="9" t="str">
        <f>_xlfn.XLOOKUP(Table3[[#This Row],[EID]],Roster!A:A,Roster!E:E)</f>
        <v>oka.koch.55</v>
      </c>
      <c r="F2" s="9" t="str">
        <f>_xlfn.XLOOKUP(Table3[[#This Row],[EID]],Roster!A:A,Roster!F:F)</f>
        <v>F&amp;A</v>
      </c>
      <c r="G2" s="8">
        <v>91</v>
      </c>
      <c r="H2" s="8">
        <v>95</v>
      </c>
      <c r="I2" s="8">
        <v>92</v>
      </c>
      <c r="J2" s="8">
        <v>100</v>
      </c>
      <c r="K2" s="8">
        <v>89</v>
      </c>
      <c r="L2" s="8">
        <v>87</v>
      </c>
      <c r="M2" s="8">
        <v>81</v>
      </c>
      <c r="N2" s="8">
        <v>92</v>
      </c>
      <c r="O2" s="10">
        <v>82</v>
      </c>
      <c r="P2" s="10">
        <v>96</v>
      </c>
      <c r="Q2" s="37">
        <f>AVERAGE(Table3[[#This Row],[Audit 1]:[Audit 10]])/100</f>
        <v>0.90500000000000003</v>
      </c>
    </row>
    <row r="3" spans="1:33">
      <c r="A3" s="8" t="s">
        <v>95</v>
      </c>
      <c r="B3" s="9">
        <v>45200</v>
      </c>
      <c r="C3" s="33">
        <f>YEAR(Table3[[#This Row],[Date]])</f>
        <v>2023</v>
      </c>
      <c r="D3" s="9" t="str">
        <f>TEXT(Table3[[#This Row],[Date]],"MMMM")</f>
        <v>October</v>
      </c>
      <c r="E3" s="9" t="str">
        <f>_xlfn.XLOOKUP(Table3[[#This Row],[EID]],Roster!A:A,Roster!E:E)</f>
        <v>oka.koch.55</v>
      </c>
      <c r="F3" s="9" t="str">
        <f>_xlfn.XLOOKUP(Table3[[#This Row],[EID]],Roster!A:A,Roster!F:F)</f>
        <v>F&amp;A</v>
      </c>
      <c r="G3" s="8">
        <v>81</v>
      </c>
      <c r="H3" s="8">
        <v>90</v>
      </c>
      <c r="I3" s="8">
        <v>84</v>
      </c>
      <c r="J3" s="8">
        <v>88</v>
      </c>
      <c r="K3" s="8">
        <v>83</v>
      </c>
      <c r="L3" s="8">
        <v>85</v>
      </c>
      <c r="M3" s="8">
        <v>81</v>
      </c>
      <c r="N3" s="8">
        <v>87</v>
      </c>
      <c r="O3" s="10">
        <v>95</v>
      </c>
      <c r="P3" s="10">
        <v>87</v>
      </c>
      <c r="Q3" s="37">
        <f>AVERAGE(Table3[[#This Row],[Audit 1]:[Audit 10]])/100</f>
        <v>0.86099999999999999</v>
      </c>
      <c r="T3" t="s">
        <v>209</v>
      </c>
    </row>
    <row r="4" spans="1:33">
      <c r="A4" s="8" t="s">
        <v>96</v>
      </c>
      <c r="B4" s="9">
        <v>45200</v>
      </c>
      <c r="C4" s="33">
        <f>YEAR(Table3[[#This Row],[Date]])</f>
        <v>2023</v>
      </c>
      <c r="D4" s="9" t="str">
        <f>TEXT(Table3[[#This Row],[Date]],"MMMM")</f>
        <v>October</v>
      </c>
      <c r="E4" s="9" t="str">
        <f>_xlfn.XLOOKUP(Table3[[#This Row],[EID]],Roster!A:A,Roster!E:E)</f>
        <v>hir.kame.31</v>
      </c>
      <c r="F4" s="9" t="str">
        <f>_xlfn.XLOOKUP(Table3[[#This Row],[EID]],Roster!A:A,Roster!F:F)</f>
        <v>Health</v>
      </c>
      <c r="G4" s="8">
        <v>93</v>
      </c>
      <c r="H4" s="8">
        <v>83</v>
      </c>
      <c r="I4" s="8">
        <v>87</v>
      </c>
      <c r="J4" s="8">
        <v>82</v>
      </c>
      <c r="K4" s="8">
        <v>92</v>
      </c>
      <c r="L4" s="8">
        <v>84</v>
      </c>
      <c r="M4" s="8">
        <v>96</v>
      </c>
      <c r="N4" s="8">
        <v>80</v>
      </c>
      <c r="O4" s="10">
        <v>93</v>
      </c>
      <c r="P4" s="10">
        <v>93</v>
      </c>
      <c r="Q4" s="37">
        <f>AVERAGE(Table3[[#This Row],[Audit 1]:[Audit 10]])/100</f>
        <v>0.88300000000000001</v>
      </c>
      <c r="T4" t="s">
        <v>210</v>
      </c>
    </row>
    <row r="5" spans="1:33">
      <c r="A5" s="8" t="s">
        <v>97</v>
      </c>
      <c r="B5" s="9">
        <v>45200</v>
      </c>
      <c r="C5" s="33">
        <f>YEAR(Table3[[#This Row],[Date]])</f>
        <v>2023</v>
      </c>
      <c r="D5" s="9" t="str">
        <f>TEXT(Table3[[#This Row],[Date]],"MMMM")</f>
        <v>October</v>
      </c>
      <c r="E5" s="9" t="str">
        <f>_xlfn.XLOOKUP(Table3[[#This Row],[EID]],Roster!A:A,Roster!E:E)</f>
        <v>han.oriz.24</v>
      </c>
      <c r="F5" s="9" t="str">
        <f>_xlfn.XLOOKUP(Table3[[#This Row],[EID]],Roster!A:A,Roster!F:F)</f>
        <v>Network</v>
      </c>
      <c r="G5" s="8">
        <v>50</v>
      </c>
      <c r="H5" s="8">
        <v>63</v>
      </c>
      <c r="I5" s="8">
        <v>57</v>
      </c>
      <c r="J5" s="8">
        <v>69</v>
      </c>
      <c r="K5" s="8">
        <v>87</v>
      </c>
      <c r="L5" s="8">
        <v>54</v>
      </c>
      <c r="M5" s="8">
        <v>72</v>
      </c>
      <c r="N5" s="8">
        <v>56</v>
      </c>
      <c r="O5" s="10">
        <v>89</v>
      </c>
      <c r="P5" s="10">
        <v>98</v>
      </c>
      <c r="Q5" s="37">
        <f>AVERAGE(Table3[[#This Row],[Audit 1]:[Audit 10]])/100</f>
        <v>0.69499999999999995</v>
      </c>
      <c r="T5" t="s">
        <v>211</v>
      </c>
    </row>
    <row r="6" spans="1:33">
      <c r="A6" s="8" t="s">
        <v>98</v>
      </c>
      <c r="B6" s="9">
        <v>45200</v>
      </c>
      <c r="C6" s="33">
        <f>YEAR(Table3[[#This Row],[Date]])</f>
        <v>2023</v>
      </c>
      <c r="D6" s="9" t="str">
        <f>TEXT(Table3[[#This Row],[Date]],"MMMM")</f>
        <v>October</v>
      </c>
      <c r="E6" s="9" t="str">
        <f>_xlfn.XLOOKUP(Table3[[#This Row],[EID]],Roster!A:A,Roster!E:E)</f>
        <v>kig.imaz.62</v>
      </c>
      <c r="F6" s="9" t="str">
        <f>_xlfn.XLOOKUP(Table3[[#This Row],[EID]],Roster!A:A,Roster!F:F)</f>
        <v>HR</v>
      </c>
      <c r="G6" s="8">
        <v>89</v>
      </c>
      <c r="H6" s="8">
        <v>81</v>
      </c>
      <c r="I6" s="8">
        <v>85</v>
      </c>
      <c r="J6" s="8">
        <v>64</v>
      </c>
      <c r="K6" s="8">
        <v>80</v>
      </c>
      <c r="L6" s="8">
        <v>69</v>
      </c>
      <c r="M6" s="8">
        <v>73</v>
      </c>
      <c r="N6" s="8">
        <v>51</v>
      </c>
      <c r="O6" s="10">
        <v>68</v>
      </c>
      <c r="P6" s="10">
        <v>66</v>
      </c>
      <c r="Q6" s="37">
        <f>AVERAGE(Table3[[#This Row],[Audit 1]:[Audit 10]])/100</f>
        <v>0.72599999999999998</v>
      </c>
    </row>
    <row r="7" spans="1:33" ht="15">
      <c r="A7" s="8" t="s">
        <v>99</v>
      </c>
      <c r="B7" s="9">
        <v>45200</v>
      </c>
      <c r="C7" s="33">
        <f>YEAR(Table3[[#This Row],[Date]])</f>
        <v>2023</v>
      </c>
      <c r="D7" s="9" t="str">
        <f>TEXT(Table3[[#This Row],[Date]],"MMMM")</f>
        <v>October</v>
      </c>
      <c r="E7" s="9" t="str">
        <f>_xlfn.XLOOKUP(Table3[[#This Row],[EID]],Roster!A:A,Roster!E:E)</f>
        <v>han.oriz.24</v>
      </c>
      <c r="F7" s="9" t="str">
        <f>_xlfn.XLOOKUP(Table3[[#This Row],[EID]],Roster!A:A,Roster!F:F)</f>
        <v>Strategy</v>
      </c>
      <c r="G7" s="8">
        <v>90</v>
      </c>
      <c r="H7" s="8">
        <v>80</v>
      </c>
      <c r="I7" s="8">
        <v>83</v>
      </c>
      <c r="J7" s="8">
        <v>91</v>
      </c>
      <c r="K7" s="8">
        <v>100</v>
      </c>
      <c r="L7" s="8">
        <v>94</v>
      </c>
      <c r="M7" s="8">
        <v>94</v>
      </c>
      <c r="N7" s="8">
        <v>93</v>
      </c>
      <c r="O7" s="10">
        <v>97</v>
      </c>
      <c r="P7" s="10">
        <v>90</v>
      </c>
      <c r="Q7" s="37">
        <f>AVERAGE(Table3[[#This Row],[Audit 1]:[Audit 10]])/100</f>
        <v>0.91200000000000003</v>
      </c>
      <c r="T7" s="64" t="s">
        <v>217</v>
      </c>
      <c r="U7" s="65">
        <v>0.8</v>
      </c>
    </row>
    <row r="8" spans="1:33">
      <c r="A8" s="8" t="s">
        <v>100</v>
      </c>
      <c r="B8" s="9">
        <v>45200</v>
      </c>
      <c r="C8" s="33">
        <f>YEAR(Table3[[#This Row],[Date]])</f>
        <v>2023</v>
      </c>
      <c r="D8" s="9" t="str">
        <f>TEXT(Table3[[#This Row],[Date]],"MMMM")</f>
        <v>October</v>
      </c>
      <c r="E8" s="9" t="str">
        <f>_xlfn.XLOOKUP(Table3[[#This Row],[EID]],Roster!A:A,Roster!E:E)</f>
        <v>oka.koch.55</v>
      </c>
      <c r="F8" s="9" t="str">
        <f>_xlfn.XLOOKUP(Table3[[#This Row],[EID]],Roster!A:A,Roster!F:F)</f>
        <v>F&amp;A</v>
      </c>
      <c r="G8" s="8">
        <v>83</v>
      </c>
      <c r="H8" s="8">
        <v>81</v>
      </c>
      <c r="I8" s="8">
        <v>88</v>
      </c>
      <c r="J8" s="8">
        <v>100</v>
      </c>
      <c r="K8" s="8">
        <v>92</v>
      </c>
      <c r="L8" s="8">
        <v>100</v>
      </c>
      <c r="M8" s="8">
        <v>95</v>
      </c>
      <c r="N8" s="8">
        <v>94</v>
      </c>
      <c r="O8" s="10">
        <v>91</v>
      </c>
      <c r="P8" s="10">
        <v>97</v>
      </c>
      <c r="Q8" s="37">
        <f>AVERAGE(Table3[[#This Row],[Audit 1]:[Audit 10]])/100</f>
        <v>0.92099999999999993</v>
      </c>
      <c r="T8" s="27" t="s">
        <v>6</v>
      </c>
      <c r="U8" t="s">
        <v>216</v>
      </c>
      <c r="W8" s="27" t="s">
        <v>218</v>
      </c>
      <c r="X8" t="s">
        <v>216</v>
      </c>
    </row>
    <row r="9" spans="1:33">
      <c r="A9" s="8" t="s">
        <v>101</v>
      </c>
      <c r="B9" s="9">
        <v>45200</v>
      </c>
      <c r="C9" s="33">
        <f>YEAR(Table3[[#This Row],[Date]])</f>
        <v>2023</v>
      </c>
      <c r="D9" s="9" t="str">
        <f>TEXT(Table3[[#This Row],[Date]],"MMMM")</f>
        <v>October</v>
      </c>
      <c r="E9" s="9" t="str">
        <f>_xlfn.XLOOKUP(Table3[[#This Row],[EID]],Roster!A:A,Roster!E:E)</f>
        <v>hir.kame.31</v>
      </c>
      <c r="F9" s="9" t="str">
        <f>_xlfn.XLOOKUP(Table3[[#This Row],[EID]],Roster!A:A,Roster!F:F)</f>
        <v>Health</v>
      </c>
      <c r="G9" s="8">
        <v>83</v>
      </c>
      <c r="H9" s="8">
        <v>100</v>
      </c>
      <c r="I9" s="8">
        <v>91</v>
      </c>
      <c r="J9" s="8">
        <v>92</v>
      </c>
      <c r="K9" s="8">
        <v>84</v>
      </c>
      <c r="L9" s="8">
        <v>92</v>
      </c>
      <c r="M9" s="8">
        <v>88</v>
      </c>
      <c r="N9" s="8">
        <v>100</v>
      </c>
      <c r="O9" s="10">
        <v>87</v>
      </c>
      <c r="P9" s="10">
        <v>87</v>
      </c>
      <c r="Q9" s="37">
        <f>AVERAGE(Table3[[#This Row],[Audit 1]:[Audit 10]])/100</f>
        <v>0.90400000000000003</v>
      </c>
      <c r="T9" s="28" t="s">
        <v>94</v>
      </c>
      <c r="U9" s="39">
        <v>0.90418032786885272</v>
      </c>
      <c r="W9" s="28" t="s">
        <v>87</v>
      </c>
      <c r="X9" s="39">
        <v>0.81529976580796248</v>
      </c>
    </row>
    <row r="10" spans="1:33">
      <c r="A10" s="8" t="s">
        <v>102</v>
      </c>
      <c r="B10" s="9">
        <v>45200</v>
      </c>
      <c r="C10" s="33">
        <f>YEAR(Table3[[#This Row],[Date]])</f>
        <v>2023</v>
      </c>
      <c r="D10" s="9" t="str">
        <f>TEXT(Table3[[#This Row],[Date]],"MMMM")</f>
        <v>October</v>
      </c>
      <c r="E10" s="9" t="str">
        <f>_xlfn.XLOOKUP(Table3[[#This Row],[EID]],Roster!A:A,Roster!E:E)</f>
        <v>han.oriz.24</v>
      </c>
      <c r="F10" s="9" t="str">
        <f>_xlfn.XLOOKUP(Table3[[#This Row],[EID]],Roster!A:A,Roster!F:F)</f>
        <v>Network</v>
      </c>
      <c r="G10" s="8">
        <v>93</v>
      </c>
      <c r="H10" s="8">
        <v>80</v>
      </c>
      <c r="I10" s="8">
        <v>75</v>
      </c>
      <c r="J10" s="8">
        <v>75</v>
      </c>
      <c r="K10" s="8">
        <v>77</v>
      </c>
      <c r="L10" s="8">
        <v>84</v>
      </c>
      <c r="M10" s="8">
        <v>56</v>
      </c>
      <c r="N10" s="8">
        <v>100</v>
      </c>
      <c r="O10" s="10">
        <v>66</v>
      </c>
      <c r="P10" s="10">
        <v>93</v>
      </c>
      <c r="Q10" s="37">
        <f>AVERAGE(Table3[[#This Row],[Audit 1]:[Audit 10]])/100</f>
        <v>0.79900000000000004</v>
      </c>
      <c r="T10" s="28" t="s">
        <v>101</v>
      </c>
      <c r="U10" s="39">
        <v>0.90365573770491803</v>
      </c>
      <c r="W10" s="28" t="s">
        <v>86</v>
      </c>
      <c r="X10" s="39">
        <v>0.88130327868852298</v>
      </c>
      <c r="Z10" s="27" t="s">
        <v>219</v>
      </c>
      <c r="AA10" t="s">
        <v>216</v>
      </c>
      <c r="AC10" s="107" t="s">
        <v>244</v>
      </c>
      <c r="AD10" s="108"/>
      <c r="AE10" s="108"/>
      <c r="AF10" s="108"/>
      <c r="AG10" s="108"/>
    </row>
    <row r="11" spans="1:33">
      <c r="A11" s="8" t="s">
        <v>103</v>
      </c>
      <c r="B11" s="9">
        <v>45200</v>
      </c>
      <c r="C11" s="33">
        <f>YEAR(Table3[[#This Row],[Date]])</f>
        <v>2023</v>
      </c>
      <c r="D11" s="9" t="str">
        <f>TEXT(Table3[[#This Row],[Date]],"MMMM")</f>
        <v>October</v>
      </c>
      <c r="E11" s="9" t="str">
        <f>_xlfn.XLOOKUP(Table3[[#This Row],[EID]],Roster!A:A,Roster!E:E)</f>
        <v>kig.imaz.62</v>
      </c>
      <c r="F11" s="9" t="str">
        <f>_xlfn.XLOOKUP(Table3[[#This Row],[EID]],Roster!A:A,Roster!F:F)</f>
        <v>HR</v>
      </c>
      <c r="G11" s="8">
        <v>66</v>
      </c>
      <c r="H11" s="8">
        <v>71</v>
      </c>
      <c r="I11" s="8">
        <v>79</v>
      </c>
      <c r="J11" s="8">
        <v>91</v>
      </c>
      <c r="K11" s="8">
        <v>82</v>
      </c>
      <c r="L11" s="8">
        <v>57</v>
      </c>
      <c r="M11" s="8">
        <v>53</v>
      </c>
      <c r="N11" s="8">
        <v>76</v>
      </c>
      <c r="O11" s="10">
        <v>57</v>
      </c>
      <c r="P11" s="10">
        <v>86</v>
      </c>
      <c r="Q11" s="37">
        <f>AVERAGE(Table3[[#This Row],[Audit 1]:[Audit 10]])/100</f>
        <v>0.71799999999999997</v>
      </c>
      <c r="T11" s="28" t="s">
        <v>111</v>
      </c>
      <c r="U11" s="39">
        <v>0.90239344262295063</v>
      </c>
      <c r="W11" s="47" t="s">
        <v>88</v>
      </c>
      <c r="X11" s="48">
        <v>0.74944808743169411</v>
      </c>
      <c r="Z11" s="28" t="s">
        <v>87</v>
      </c>
      <c r="AA11" s="39">
        <v>0.81529976580796326</v>
      </c>
      <c r="AC11" s="108"/>
      <c r="AD11" s="108"/>
      <c r="AE11" s="108"/>
      <c r="AF11" s="108"/>
      <c r="AG11" s="108"/>
    </row>
    <row r="12" spans="1:33">
      <c r="A12" s="8" t="s">
        <v>104</v>
      </c>
      <c r="B12" s="9">
        <v>45200</v>
      </c>
      <c r="C12" s="33">
        <f>YEAR(Table3[[#This Row],[Date]])</f>
        <v>2023</v>
      </c>
      <c r="D12" s="9" t="str">
        <f>TEXT(Table3[[#This Row],[Date]],"MMMM")</f>
        <v>October</v>
      </c>
      <c r="E12" s="9" t="str">
        <f>_xlfn.XLOOKUP(Table3[[#This Row],[EID]],Roster!A:A,Roster!E:E)</f>
        <v>oka.koch.55</v>
      </c>
      <c r="F12" s="9" t="str">
        <f>_xlfn.XLOOKUP(Table3[[#This Row],[EID]],Roster!A:A,Roster!F:F)</f>
        <v>F&amp;A</v>
      </c>
      <c r="G12" s="8">
        <v>91</v>
      </c>
      <c r="H12" s="8">
        <v>98</v>
      </c>
      <c r="I12" s="8">
        <v>81</v>
      </c>
      <c r="J12" s="8">
        <v>98</v>
      </c>
      <c r="K12" s="8">
        <v>88</v>
      </c>
      <c r="L12" s="8">
        <v>92</v>
      </c>
      <c r="M12" s="8">
        <v>90</v>
      </c>
      <c r="N12" s="8">
        <v>82</v>
      </c>
      <c r="O12" s="10">
        <v>86</v>
      </c>
      <c r="P12" s="10">
        <v>86</v>
      </c>
      <c r="Q12" s="37">
        <f>AVERAGE(Table3[[#This Row],[Audit 1]:[Audit 10]])/100</f>
        <v>0.89200000000000002</v>
      </c>
      <c r="T12" s="28" t="s">
        <v>106</v>
      </c>
      <c r="U12" s="39">
        <v>0.90229508196721298</v>
      </c>
      <c r="W12" s="28" t="s">
        <v>85</v>
      </c>
      <c r="X12" s="39">
        <v>0.88330418943533595</v>
      </c>
      <c r="Z12" s="67" t="s">
        <v>92</v>
      </c>
      <c r="AA12" s="68">
        <v>0.75118442622950854</v>
      </c>
      <c r="AC12" s="108"/>
      <c r="AD12" s="108"/>
      <c r="AE12" s="108"/>
      <c r="AF12" s="108"/>
      <c r="AG12" s="108"/>
    </row>
    <row r="13" spans="1:33">
      <c r="A13" s="8" t="s">
        <v>105</v>
      </c>
      <c r="B13" s="9">
        <v>45200</v>
      </c>
      <c r="C13" s="33">
        <f>YEAR(Table3[[#This Row],[Date]])</f>
        <v>2023</v>
      </c>
      <c r="D13" s="9" t="str">
        <f>TEXT(Table3[[#This Row],[Date]],"MMMM")</f>
        <v>October</v>
      </c>
      <c r="E13" s="9" t="str">
        <f>_xlfn.XLOOKUP(Table3[[#This Row],[EID]],Roster!A:A,Roster!E:E)</f>
        <v>oka.koch.55</v>
      </c>
      <c r="F13" s="9" t="str">
        <f>_xlfn.XLOOKUP(Table3[[#This Row],[EID]],Roster!A:A,Roster!F:F)</f>
        <v>F&amp;A</v>
      </c>
      <c r="G13" s="8">
        <v>82</v>
      </c>
      <c r="H13" s="8">
        <v>88</v>
      </c>
      <c r="I13" s="8">
        <v>89</v>
      </c>
      <c r="J13" s="8">
        <v>93</v>
      </c>
      <c r="K13" s="8">
        <v>94</v>
      </c>
      <c r="L13" s="8">
        <v>95</v>
      </c>
      <c r="M13" s="8">
        <v>100</v>
      </c>
      <c r="N13" s="8">
        <v>93</v>
      </c>
      <c r="O13" s="10">
        <v>91</v>
      </c>
      <c r="P13" s="10">
        <v>87</v>
      </c>
      <c r="Q13" s="37">
        <f>AVERAGE(Table3[[#This Row],[Audit 1]:[Audit 10]])/100</f>
        <v>0.91200000000000003</v>
      </c>
      <c r="T13" s="28" t="s">
        <v>115</v>
      </c>
      <c r="U13" s="39">
        <v>0.90214754098360661</v>
      </c>
      <c r="W13" s="28" t="s">
        <v>206</v>
      </c>
      <c r="X13" s="39">
        <v>0.84013169398907106</v>
      </c>
      <c r="Z13" s="29" t="s">
        <v>89</v>
      </c>
      <c r="AA13" s="39">
        <v>0.90078688524590211</v>
      </c>
      <c r="AC13" s="108"/>
      <c r="AD13" s="108"/>
      <c r="AE13" s="108"/>
      <c r="AF13" s="108"/>
      <c r="AG13" s="108"/>
    </row>
    <row r="14" spans="1:33">
      <c r="A14" s="8" t="s">
        <v>106</v>
      </c>
      <c r="B14" s="9">
        <v>45200</v>
      </c>
      <c r="C14" s="33">
        <f>YEAR(Table3[[#This Row],[Date]])</f>
        <v>2023</v>
      </c>
      <c r="D14" s="9" t="str">
        <f>TEXT(Table3[[#This Row],[Date]],"MMMM")</f>
        <v>October</v>
      </c>
      <c r="E14" s="9" t="str">
        <f>_xlfn.XLOOKUP(Table3[[#This Row],[EID]],Roster!A:A,Roster!E:E)</f>
        <v>hir.kame.31</v>
      </c>
      <c r="F14" s="9" t="str">
        <f>_xlfn.XLOOKUP(Table3[[#This Row],[EID]],Roster!A:A,Roster!F:F)</f>
        <v>Health</v>
      </c>
      <c r="G14" s="8">
        <v>87</v>
      </c>
      <c r="H14" s="8">
        <v>89</v>
      </c>
      <c r="I14" s="8">
        <v>95</v>
      </c>
      <c r="J14" s="8">
        <v>86</v>
      </c>
      <c r="K14" s="8">
        <v>93</v>
      </c>
      <c r="L14" s="8">
        <v>83</v>
      </c>
      <c r="M14" s="8">
        <v>89</v>
      </c>
      <c r="N14" s="8">
        <v>82</v>
      </c>
      <c r="O14" s="10">
        <v>88</v>
      </c>
      <c r="P14" s="10">
        <v>80</v>
      </c>
      <c r="Q14" s="37">
        <f>AVERAGE(Table3[[#This Row],[Audit 1]:[Audit 10]])/100</f>
        <v>0.872</v>
      </c>
      <c r="T14" s="28" t="s">
        <v>109</v>
      </c>
      <c r="U14" s="39">
        <v>0.90188524590163899</v>
      </c>
      <c r="Z14" s="28" t="s">
        <v>86</v>
      </c>
      <c r="AA14" s="39">
        <v>0.88130327868852298</v>
      </c>
      <c r="AC14" s="108"/>
      <c r="AD14" s="108"/>
      <c r="AE14" s="108"/>
      <c r="AF14" s="108"/>
      <c r="AG14" s="108"/>
    </row>
    <row r="15" spans="1:33">
      <c r="A15" s="8" t="s">
        <v>107</v>
      </c>
      <c r="B15" s="9">
        <v>45200</v>
      </c>
      <c r="C15" s="33">
        <f>YEAR(Table3[[#This Row],[Date]])</f>
        <v>2023</v>
      </c>
      <c r="D15" s="9" t="str">
        <f>TEXT(Table3[[#This Row],[Date]],"MMMM")</f>
        <v>October</v>
      </c>
      <c r="E15" s="9" t="str">
        <f>_xlfn.XLOOKUP(Table3[[#This Row],[EID]],Roster!A:A,Roster!E:E)</f>
        <v>oka.koch.55</v>
      </c>
      <c r="F15" s="9" t="str">
        <f>_xlfn.XLOOKUP(Table3[[#This Row],[EID]],Roster!A:A,Roster!F:F)</f>
        <v>F&amp;A</v>
      </c>
      <c r="G15" s="8">
        <v>100</v>
      </c>
      <c r="H15" s="8">
        <v>92</v>
      </c>
      <c r="I15" s="8">
        <v>84</v>
      </c>
      <c r="J15" s="8">
        <v>82</v>
      </c>
      <c r="K15" s="8">
        <v>71</v>
      </c>
      <c r="L15" s="8">
        <v>84</v>
      </c>
      <c r="M15" s="8">
        <v>97</v>
      </c>
      <c r="N15" s="8">
        <v>91</v>
      </c>
      <c r="O15" s="10">
        <v>68</v>
      </c>
      <c r="P15" s="10">
        <v>85</v>
      </c>
      <c r="Q15" s="37">
        <f>AVERAGE(Table3[[#This Row],[Audit 1]:[Audit 10]])/100</f>
        <v>0.85400000000000009</v>
      </c>
      <c r="T15" s="28" t="s">
        <v>110</v>
      </c>
      <c r="U15" s="39">
        <v>0.90168852459016435</v>
      </c>
      <c r="Z15" s="29" t="s">
        <v>91</v>
      </c>
      <c r="AA15" s="39">
        <v>0.88130327868852298</v>
      </c>
      <c r="AC15" s="108"/>
      <c r="AD15" s="108"/>
      <c r="AE15" s="108"/>
      <c r="AF15" s="108"/>
      <c r="AG15" s="108"/>
    </row>
    <row r="16" spans="1:33">
      <c r="A16" s="8" t="s">
        <v>108</v>
      </c>
      <c r="B16" s="9">
        <v>45200</v>
      </c>
      <c r="C16" s="33">
        <f>YEAR(Table3[[#This Row],[Date]])</f>
        <v>2023</v>
      </c>
      <c r="D16" s="9" t="str">
        <f>TEXT(Table3[[#This Row],[Date]],"MMMM")</f>
        <v>October</v>
      </c>
      <c r="E16" s="9" t="str">
        <f>_xlfn.XLOOKUP(Table3[[#This Row],[EID]],Roster!A:A,Roster!E:E)</f>
        <v>kig.imaz.62</v>
      </c>
      <c r="F16" s="9" t="str">
        <f>_xlfn.XLOOKUP(Table3[[#This Row],[EID]],Roster!A:A,Roster!F:F)</f>
        <v>HR</v>
      </c>
      <c r="G16" s="8">
        <v>66</v>
      </c>
      <c r="H16" s="8">
        <v>64</v>
      </c>
      <c r="I16" s="8">
        <v>100</v>
      </c>
      <c r="J16" s="8">
        <v>58</v>
      </c>
      <c r="K16" s="8">
        <v>80</v>
      </c>
      <c r="L16" s="8">
        <v>66</v>
      </c>
      <c r="M16" s="8">
        <v>98</v>
      </c>
      <c r="N16" s="8">
        <v>96</v>
      </c>
      <c r="O16" s="10">
        <v>63</v>
      </c>
      <c r="P16" s="10">
        <v>75</v>
      </c>
      <c r="Q16" s="37">
        <f>AVERAGE(Table3[[#This Row],[Audit 1]:[Audit 10]])/100</f>
        <v>0.7659999999999999</v>
      </c>
      <c r="T16" s="28" t="s">
        <v>100</v>
      </c>
      <c r="U16" s="39">
        <v>0.90165573770491825</v>
      </c>
      <c r="W16" s="27" t="s">
        <v>4</v>
      </c>
      <c r="X16" t="s">
        <v>216</v>
      </c>
      <c r="Z16" s="28" t="s">
        <v>88</v>
      </c>
      <c r="AA16" s="40">
        <v>0.74944808743169411</v>
      </c>
      <c r="AC16" s="108"/>
      <c r="AD16" s="108"/>
      <c r="AE16" s="108"/>
      <c r="AF16" s="108"/>
      <c r="AG16" s="108"/>
    </row>
    <row r="17" spans="1:33">
      <c r="A17" s="8" t="s">
        <v>109</v>
      </c>
      <c r="B17" s="9">
        <v>45200</v>
      </c>
      <c r="C17" s="33">
        <f>YEAR(Table3[[#This Row],[Date]])</f>
        <v>2023</v>
      </c>
      <c r="D17" s="9" t="str">
        <f>TEXT(Table3[[#This Row],[Date]],"MMMM")</f>
        <v>October</v>
      </c>
      <c r="E17" s="9" t="str">
        <f>_xlfn.XLOOKUP(Table3[[#This Row],[EID]],Roster!A:A,Roster!E:E)</f>
        <v>han.oriz.24</v>
      </c>
      <c r="F17" s="9" t="str">
        <f>_xlfn.XLOOKUP(Table3[[#This Row],[EID]],Roster!A:A,Roster!F:F)</f>
        <v>Strategy</v>
      </c>
      <c r="G17" s="8">
        <v>98</v>
      </c>
      <c r="H17" s="8">
        <v>90</v>
      </c>
      <c r="I17" s="8">
        <v>99</v>
      </c>
      <c r="J17" s="8">
        <v>89</v>
      </c>
      <c r="K17" s="8">
        <v>90</v>
      </c>
      <c r="L17" s="8">
        <v>83</v>
      </c>
      <c r="M17" s="8">
        <v>88</v>
      </c>
      <c r="N17" s="8">
        <v>85</v>
      </c>
      <c r="O17" s="10">
        <v>99</v>
      </c>
      <c r="P17" s="10">
        <v>82</v>
      </c>
      <c r="Q17" s="37">
        <f>AVERAGE(Table3[[#This Row],[Audit 1]:[Audit 10]])/100</f>
        <v>0.90300000000000002</v>
      </c>
      <c r="T17" s="28" t="s">
        <v>99</v>
      </c>
      <c r="U17" s="39">
        <v>0.90126229508196709</v>
      </c>
      <c r="W17" s="28" t="s">
        <v>90</v>
      </c>
      <c r="X17" s="39">
        <v>0.88330418943533595</v>
      </c>
      <c r="Z17" s="67" t="s">
        <v>93</v>
      </c>
      <c r="AA17" s="68">
        <v>0.74944808743169411</v>
      </c>
      <c r="AC17" s="108"/>
      <c r="AD17" s="108"/>
      <c r="AE17" s="108"/>
      <c r="AF17" s="108"/>
      <c r="AG17" s="108"/>
    </row>
    <row r="18" spans="1:33">
      <c r="A18" s="8" t="s">
        <v>110</v>
      </c>
      <c r="B18" s="9">
        <v>45200</v>
      </c>
      <c r="C18" s="33">
        <f>YEAR(Table3[[#This Row],[Date]])</f>
        <v>2023</v>
      </c>
      <c r="D18" s="9" t="str">
        <f>TEXT(Table3[[#This Row],[Date]],"MMMM")</f>
        <v>October</v>
      </c>
      <c r="E18" s="9" t="str">
        <f>_xlfn.XLOOKUP(Table3[[#This Row],[EID]],Roster!A:A,Roster!E:E)</f>
        <v>oka.koch.55</v>
      </c>
      <c r="F18" s="9" t="str">
        <f>_xlfn.XLOOKUP(Table3[[#This Row],[EID]],Roster!A:A,Roster!F:F)</f>
        <v>F&amp;A</v>
      </c>
      <c r="G18" s="8">
        <v>86</v>
      </c>
      <c r="H18" s="8">
        <v>82</v>
      </c>
      <c r="I18" s="8">
        <v>95</v>
      </c>
      <c r="J18" s="8">
        <v>91</v>
      </c>
      <c r="K18" s="8">
        <v>81</v>
      </c>
      <c r="L18" s="8">
        <v>94</v>
      </c>
      <c r="M18" s="8">
        <v>87</v>
      </c>
      <c r="N18" s="8">
        <v>100</v>
      </c>
      <c r="O18" s="10">
        <v>91</v>
      </c>
      <c r="P18" s="10">
        <v>97</v>
      </c>
      <c r="Q18" s="37">
        <f>AVERAGE(Table3[[#This Row],[Audit 1]:[Audit 10]])/100</f>
        <v>0.90400000000000003</v>
      </c>
      <c r="T18" s="28" t="s">
        <v>104</v>
      </c>
      <c r="U18" s="39">
        <v>0.90086885245901649</v>
      </c>
      <c r="W18" s="28" t="s">
        <v>91</v>
      </c>
      <c r="X18" s="39">
        <v>0.88130327868852298</v>
      </c>
      <c r="Z18" s="28" t="s">
        <v>85</v>
      </c>
      <c r="AA18" s="39">
        <v>0.88330418943533595</v>
      </c>
      <c r="AC18" s="108"/>
      <c r="AD18" s="108"/>
      <c r="AE18" s="108"/>
      <c r="AF18" s="108"/>
      <c r="AG18" s="108"/>
    </row>
    <row r="19" spans="1:33">
      <c r="A19" s="8" t="s">
        <v>111</v>
      </c>
      <c r="B19" s="9">
        <v>45200</v>
      </c>
      <c r="C19" s="33">
        <f>YEAR(Table3[[#This Row],[Date]])</f>
        <v>2023</v>
      </c>
      <c r="D19" s="9" t="str">
        <f>TEXT(Table3[[#This Row],[Date]],"MMMM")</f>
        <v>October</v>
      </c>
      <c r="E19" s="9" t="str">
        <f>_xlfn.XLOOKUP(Table3[[#This Row],[EID]],Roster!A:A,Roster!E:E)</f>
        <v>hir.kame.31</v>
      </c>
      <c r="F19" s="9" t="str">
        <f>_xlfn.XLOOKUP(Table3[[#This Row],[EID]],Roster!A:A,Roster!F:F)</f>
        <v>Health</v>
      </c>
      <c r="G19" s="8">
        <v>97</v>
      </c>
      <c r="H19" s="8">
        <v>83</v>
      </c>
      <c r="I19" s="8">
        <v>83</v>
      </c>
      <c r="J19" s="8">
        <v>99</v>
      </c>
      <c r="K19" s="8">
        <v>97</v>
      </c>
      <c r="L19" s="8">
        <v>87</v>
      </c>
      <c r="M19" s="8">
        <v>92</v>
      </c>
      <c r="N19" s="8">
        <v>96</v>
      </c>
      <c r="O19" s="10">
        <v>86</v>
      </c>
      <c r="P19" s="10">
        <v>89</v>
      </c>
      <c r="Q19" s="37">
        <f>AVERAGE(Table3[[#This Row],[Audit 1]:[Audit 10]])/100</f>
        <v>0.90900000000000003</v>
      </c>
      <c r="T19" s="28" t="s">
        <v>119</v>
      </c>
      <c r="U19" s="39">
        <v>0.8994590163934425</v>
      </c>
      <c r="W19" s="47" t="s">
        <v>93</v>
      </c>
      <c r="X19" s="48">
        <v>0.74944808743169411</v>
      </c>
      <c r="Z19" s="29" t="s">
        <v>90</v>
      </c>
      <c r="AA19" s="39">
        <v>0.88330418943533595</v>
      </c>
      <c r="AC19" s="108"/>
      <c r="AD19" s="108"/>
      <c r="AE19" s="108"/>
      <c r="AF19" s="108"/>
      <c r="AG19" s="108"/>
    </row>
    <row r="20" spans="1:33">
      <c r="A20" s="8" t="s">
        <v>112</v>
      </c>
      <c r="B20" s="9">
        <v>45200</v>
      </c>
      <c r="C20" s="33">
        <f>YEAR(Table3[[#This Row],[Date]])</f>
        <v>2023</v>
      </c>
      <c r="D20" s="9" t="str">
        <f>TEXT(Table3[[#This Row],[Date]],"MMMM")</f>
        <v>October</v>
      </c>
      <c r="E20" s="9" t="str">
        <f>_xlfn.XLOOKUP(Table3[[#This Row],[EID]],Roster!A:A,Roster!E:E)</f>
        <v>hir.kame.31</v>
      </c>
      <c r="F20" s="9" t="str">
        <f>_xlfn.XLOOKUP(Table3[[#This Row],[EID]],Roster!A:A,Roster!F:F)</f>
        <v>Health</v>
      </c>
      <c r="G20" s="8">
        <v>74</v>
      </c>
      <c r="H20" s="8">
        <v>58</v>
      </c>
      <c r="I20" s="8">
        <v>54</v>
      </c>
      <c r="J20" s="8">
        <v>75</v>
      </c>
      <c r="K20" s="8">
        <v>80</v>
      </c>
      <c r="L20" s="8">
        <v>84</v>
      </c>
      <c r="M20" s="8">
        <v>66</v>
      </c>
      <c r="N20" s="8">
        <v>87</v>
      </c>
      <c r="O20" s="10">
        <v>87</v>
      </c>
      <c r="P20" s="10">
        <v>78</v>
      </c>
      <c r="Q20" s="37">
        <f>AVERAGE(Table3[[#This Row],[Audit 1]:[Audit 10]])/100</f>
        <v>0.74299999999999999</v>
      </c>
      <c r="T20" s="28" t="s">
        <v>116</v>
      </c>
      <c r="U20" s="39">
        <v>0.89939344262295084</v>
      </c>
      <c r="W20" s="47" t="s">
        <v>92</v>
      </c>
      <c r="X20" s="48">
        <v>0.75118442622950854</v>
      </c>
      <c r="Z20" s="28" t="s">
        <v>206</v>
      </c>
      <c r="AA20" s="39">
        <v>0.84013169398907117</v>
      </c>
      <c r="AC20" s="108"/>
      <c r="AD20" s="108"/>
      <c r="AE20" s="108"/>
      <c r="AF20" s="108"/>
      <c r="AG20" s="108"/>
    </row>
    <row r="21" spans="1:33">
      <c r="A21" s="8" t="s">
        <v>113</v>
      </c>
      <c r="B21" s="9">
        <v>45200</v>
      </c>
      <c r="C21" s="33">
        <f>YEAR(Table3[[#This Row],[Date]])</f>
        <v>2023</v>
      </c>
      <c r="D21" s="9" t="str">
        <f>TEXT(Table3[[#This Row],[Date]],"MMMM")</f>
        <v>October</v>
      </c>
      <c r="E21" s="9" t="str">
        <f>_xlfn.XLOOKUP(Table3[[#This Row],[EID]],Roster!A:A,Roster!E:E)</f>
        <v>kig.imaz.62</v>
      </c>
      <c r="F21" s="9" t="str">
        <f>_xlfn.XLOOKUP(Table3[[#This Row],[EID]],Roster!A:A,Roster!F:F)</f>
        <v>HR</v>
      </c>
      <c r="G21" s="8">
        <v>89</v>
      </c>
      <c r="H21" s="8">
        <v>74</v>
      </c>
      <c r="I21" s="8">
        <v>67</v>
      </c>
      <c r="J21" s="8">
        <v>89</v>
      </c>
      <c r="K21" s="8">
        <v>99</v>
      </c>
      <c r="L21" s="8">
        <v>64</v>
      </c>
      <c r="M21" s="8">
        <v>61</v>
      </c>
      <c r="N21" s="8">
        <v>56</v>
      </c>
      <c r="O21" s="10">
        <v>80</v>
      </c>
      <c r="P21" s="10">
        <v>99</v>
      </c>
      <c r="Q21" s="37">
        <f>AVERAGE(Table3[[#This Row],[Audit 1]:[Audit 10]])/100</f>
        <v>0.77800000000000002</v>
      </c>
      <c r="T21" s="28" t="s">
        <v>114</v>
      </c>
      <c r="U21" s="39">
        <v>0.89921311475409837</v>
      </c>
      <c r="W21" s="28" t="s">
        <v>89</v>
      </c>
      <c r="X21" s="39">
        <v>0.90078688524590211</v>
      </c>
    </row>
    <row r="22" spans="1:33">
      <c r="A22" s="8" t="s">
        <v>114</v>
      </c>
      <c r="B22" s="9">
        <v>45200</v>
      </c>
      <c r="C22" s="33">
        <f>YEAR(Table3[[#This Row],[Date]])</f>
        <v>2023</v>
      </c>
      <c r="D22" s="9" t="str">
        <f>TEXT(Table3[[#This Row],[Date]],"MMMM")</f>
        <v>October</v>
      </c>
      <c r="E22" s="9" t="str">
        <f>_xlfn.XLOOKUP(Table3[[#This Row],[EID]],Roster!A:A,Roster!E:E)</f>
        <v>han.oriz.24</v>
      </c>
      <c r="F22" s="9" t="str">
        <f>_xlfn.XLOOKUP(Table3[[#This Row],[EID]],Roster!A:A,Roster!F:F)</f>
        <v>Strategy</v>
      </c>
      <c r="G22" s="8">
        <v>86</v>
      </c>
      <c r="H22" s="8">
        <v>90</v>
      </c>
      <c r="I22" s="8">
        <v>91</v>
      </c>
      <c r="J22" s="8">
        <v>90</v>
      </c>
      <c r="K22" s="8">
        <v>84</v>
      </c>
      <c r="L22" s="8">
        <v>83</v>
      </c>
      <c r="M22" s="8">
        <v>88</v>
      </c>
      <c r="N22" s="8">
        <v>82</v>
      </c>
      <c r="O22" s="10">
        <v>88</v>
      </c>
      <c r="P22" s="10">
        <v>89</v>
      </c>
      <c r="Q22" s="37">
        <f>AVERAGE(Table3[[#This Row],[Audit 1]:[Audit 10]])/100</f>
        <v>0.871</v>
      </c>
      <c r="T22" s="28" t="s">
        <v>96</v>
      </c>
      <c r="U22" s="39">
        <v>0.899098360655738</v>
      </c>
      <c r="W22" s="28" t="s">
        <v>206</v>
      </c>
      <c r="X22" s="39">
        <v>0.84013169398907017</v>
      </c>
    </row>
    <row r="23" spans="1:33">
      <c r="A23" s="8" t="s">
        <v>115</v>
      </c>
      <c r="B23" s="9">
        <v>45200</v>
      </c>
      <c r="C23" s="33">
        <f>YEAR(Table3[[#This Row],[Date]])</f>
        <v>2023</v>
      </c>
      <c r="D23" s="9" t="str">
        <f>TEXT(Table3[[#This Row],[Date]],"MMMM")</f>
        <v>October</v>
      </c>
      <c r="E23" s="9" t="str">
        <f>_xlfn.XLOOKUP(Table3[[#This Row],[EID]],Roster!A:A,Roster!E:E)</f>
        <v>oka.koch.55</v>
      </c>
      <c r="F23" s="9" t="str">
        <f>_xlfn.XLOOKUP(Table3[[#This Row],[EID]],Roster!A:A,Roster!F:F)</f>
        <v>F&amp;A</v>
      </c>
      <c r="G23" s="8">
        <v>80</v>
      </c>
      <c r="H23" s="8">
        <v>89</v>
      </c>
      <c r="I23" s="8">
        <v>81</v>
      </c>
      <c r="J23" s="8">
        <v>97</v>
      </c>
      <c r="K23" s="8">
        <v>90</v>
      </c>
      <c r="L23" s="8">
        <v>95</v>
      </c>
      <c r="M23" s="8">
        <v>94</v>
      </c>
      <c r="N23" s="8">
        <v>93</v>
      </c>
      <c r="O23" s="10">
        <v>100</v>
      </c>
      <c r="P23" s="10">
        <v>80</v>
      </c>
      <c r="Q23" s="37">
        <f>AVERAGE(Table3[[#This Row],[Audit 1]:[Audit 10]])/100</f>
        <v>0.89900000000000002</v>
      </c>
      <c r="T23" s="28" t="s">
        <v>95</v>
      </c>
      <c r="U23" s="39">
        <v>0.89837704918032824</v>
      </c>
    </row>
    <row r="24" spans="1:33">
      <c r="A24" s="8" t="s">
        <v>116</v>
      </c>
      <c r="B24" s="9">
        <v>45200</v>
      </c>
      <c r="C24" s="33">
        <f>YEAR(Table3[[#This Row],[Date]])</f>
        <v>2023</v>
      </c>
      <c r="D24" s="9" t="str">
        <f>TEXT(Table3[[#This Row],[Date]],"MMMM")</f>
        <v>October</v>
      </c>
      <c r="E24" s="9" t="str">
        <f>_xlfn.XLOOKUP(Table3[[#This Row],[EID]],Roster!A:A,Roster!E:E)</f>
        <v>hir.kame.31</v>
      </c>
      <c r="F24" s="9" t="str">
        <f>_xlfn.XLOOKUP(Table3[[#This Row],[EID]],Roster!A:A,Roster!F:F)</f>
        <v>Health</v>
      </c>
      <c r="G24" s="8">
        <v>86</v>
      </c>
      <c r="H24" s="8">
        <v>95</v>
      </c>
      <c r="I24" s="8">
        <v>94</v>
      </c>
      <c r="J24" s="8">
        <v>98</v>
      </c>
      <c r="K24" s="8">
        <v>89</v>
      </c>
      <c r="L24" s="8">
        <v>97</v>
      </c>
      <c r="M24" s="8">
        <v>80</v>
      </c>
      <c r="N24" s="8">
        <v>96</v>
      </c>
      <c r="O24" s="10">
        <v>86</v>
      </c>
      <c r="P24" s="10">
        <v>96</v>
      </c>
      <c r="Q24" s="37">
        <f>AVERAGE(Table3[[#This Row],[Audit 1]:[Audit 10]])/100</f>
        <v>0.91700000000000004</v>
      </c>
      <c r="T24" s="28" t="s">
        <v>120</v>
      </c>
      <c r="U24" s="39">
        <v>0.89755737704918037</v>
      </c>
      <c r="Z24" s="27" t="s">
        <v>220</v>
      </c>
      <c r="AA24" t="s">
        <v>216</v>
      </c>
      <c r="AC24" s="36"/>
      <c r="AD24" s="36"/>
      <c r="AE24" s="36"/>
      <c r="AF24" s="36"/>
      <c r="AG24" s="36"/>
    </row>
    <row r="25" spans="1:33">
      <c r="A25" s="8" t="s">
        <v>117</v>
      </c>
      <c r="B25" s="9">
        <v>45200</v>
      </c>
      <c r="C25" s="33">
        <f>YEAR(Table3[[#This Row],[Date]])</f>
        <v>2023</v>
      </c>
      <c r="D25" s="9" t="str">
        <f>TEXT(Table3[[#This Row],[Date]],"MMMM")</f>
        <v>October</v>
      </c>
      <c r="E25" s="9" t="str">
        <f>_xlfn.XLOOKUP(Table3[[#This Row],[EID]],Roster!A:A,Roster!E:E)</f>
        <v>han.oriz.24</v>
      </c>
      <c r="F25" s="9" t="str">
        <f>_xlfn.XLOOKUP(Table3[[#This Row],[EID]],Roster!A:A,Roster!F:F)</f>
        <v>Network</v>
      </c>
      <c r="G25" s="8">
        <v>79</v>
      </c>
      <c r="H25" s="8">
        <v>82</v>
      </c>
      <c r="I25" s="8">
        <v>97</v>
      </c>
      <c r="J25" s="8">
        <v>93</v>
      </c>
      <c r="K25" s="8">
        <v>67</v>
      </c>
      <c r="L25" s="8">
        <v>75</v>
      </c>
      <c r="M25" s="8">
        <v>95</v>
      </c>
      <c r="N25" s="8">
        <v>53</v>
      </c>
      <c r="O25" s="10">
        <v>83</v>
      </c>
      <c r="P25" s="10">
        <v>83</v>
      </c>
      <c r="Q25" s="37">
        <f>AVERAGE(Table3[[#This Row],[Audit 1]:[Audit 10]])/100</f>
        <v>0.80700000000000005</v>
      </c>
      <c r="T25" s="28" t="s">
        <v>121</v>
      </c>
      <c r="U25" s="39">
        <v>0.89639344262295095</v>
      </c>
      <c r="Z25" s="28" t="s">
        <v>87</v>
      </c>
      <c r="AA25" s="39">
        <v>0.8152997658079626</v>
      </c>
      <c r="AC25" s="36"/>
      <c r="AD25" s="36"/>
      <c r="AE25" s="36"/>
      <c r="AF25" s="36"/>
      <c r="AG25" s="36"/>
    </row>
    <row r="26" spans="1:33">
      <c r="A26" s="8" t="s">
        <v>118</v>
      </c>
      <c r="B26" s="9">
        <v>45200</v>
      </c>
      <c r="C26" s="33">
        <f>YEAR(Table3[[#This Row],[Date]])</f>
        <v>2023</v>
      </c>
      <c r="D26" s="9" t="str">
        <f>TEXT(Table3[[#This Row],[Date]],"MMMM")</f>
        <v>October</v>
      </c>
      <c r="E26" s="9" t="str">
        <f>_xlfn.XLOOKUP(Table3[[#This Row],[EID]],Roster!A:A,Roster!E:E)</f>
        <v>kig.imaz.62</v>
      </c>
      <c r="F26" s="9" t="str">
        <f>_xlfn.XLOOKUP(Table3[[#This Row],[EID]],Roster!A:A,Roster!F:F)</f>
        <v>HR</v>
      </c>
      <c r="G26" s="8">
        <v>56</v>
      </c>
      <c r="H26" s="8">
        <v>94</v>
      </c>
      <c r="I26" s="8">
        <v>61</v>
      </c>
      <c r="J26" s="8">
        <v>52</v>
      </c>
      <c r="K26" s="8">
        <v>54</v>
      </c>
      <c r="L26" s="8">
        <v>97</v>
      </c>
      <c r="M26" s="8">
        <v>54</v>
      </c>
      <c r="N26" s="8">
        <v>62</v>
      </c>
      <c r="O26" s="10">
        <v>75</v>
      </c>
      <c r="P26" s="10">
        <v>76</v>
      </c>
      <c r="Q26" s="37">
        <f>AVERAGE(Table3[[#This Row],[Audit 1]:[Audit 10]])/100</f>
        <v>0.68099999999999994</v>
      </c>
      <c r="T26" s="28" t="s">
        <v>105</v>
      </c>
      <c r="U26" s="39">
        <v>0.89545901639344272</v>
      </c>
      <c r="Z26" s="54" t="s">
        <v>92</v>
      </c>
      <c r="AA26" s="40">
        <v>0.75118442622950843</v>
      </c>
      <c r="AC26" s="36"/>
      <c r="AD26" s="36"/>
      <c r="AE26" s="36"/>
      <c r="AF26" s="36"/>
      <c r="AG26" s="36"/>
    </row>
    <row r="27" spans="1:33">
      <c r="A27" s="8" t="s">
        <v>119</v>
      </c>
      <c r="B27" s="9">
        <v>45200</v>
      </c>
      <c r="C27" s="33">
        <f>YEAR(Table3[[#This Row],[Date]])</f>
        <v>2023</v>
      </c>
      <c r="D27" s="9" t="str">
        <f>TEXT(Table3[[#This Row],[Date]],"MMMM")</f>
        <v>October</v>
      </c>
      <c r="E27" s="9" t="str">
        <f>_xlfn.XLOOKUP(Table3[[#This Row],[EID]],Roster!A:A,Roster!E:E)</f>
        <v>hir.kame.31</v>
      </c>
      <c r="F27" s="9" t="str">
        <f>_xlfn.XLOOKUP(Table3[[#This Row],[EID]],Roster!A:A,Roster!F:F)</f>
        <v>Health</v>
      </c>
      <c r="G27" s="8">
        <v>84</v>
      </c>
      <c r="H27" s="8">
        <v>93</v>
      </c>
      <c r="I27" s="8">
        <v>87</v>
      </c>
      <c r="J27" s="8">
        <v>88</v>
      </c>
      <c r="K27" s="8">
        <v>81</v>
      </c>
      <c r="L27" s="8">
        <v>95</v>
      </c>
      <c r="M27" s="8">
        <v>81</v>
      </c>
      <c r="N27" s="8">
        <v>92</v>
      </c>
      <c r="O27" s="10">
        <v>81</v>
      </c>
      <c r="P27" s="10">
        <v>88</v>
      </c>
      <c r="Q27" s="37">
        <f>AVERAGE(Table3[[#This Row],[Audit 1]:[Audit 10]])/100</f>
        <v>0.87</v>
      </c>
      <c r="T27" s="66" t="s">
        <v>108</v>
      </c>
      <c r="U27" s="53">
        <v>0.75844262295081954</v>
      </c>
      <c r="Z27" s="69" t="s">
        <v>97</v>
      </c>
      <c r="AA27" s="70">
        <v>0.75585245901639364</v>
      </c>
      <c r="AC27" s="36"/>
      <c r="AD27" s="36"/>
      <c r="AE27" s="36"/>
      <c r="AF27" s="36"/>
      <c r="AG27" s="36"/>
    </row>
    <row r="28" spans="1:33">
      <c r="A28" s="8" t="s">
        <v>120</v>
      </c>
      <c r="B28" s="9">
        <v>45200</v>
      </c>
      <c r="C28" s="33">
        <f>YEAR(Table3[[#This Row],[Date]])</f>
        <v>2023</v>
      </c>
      <c r="D28" s="9" t="str">
        <f>TEXT(Table3[[#This Row],[Date]],"MMMM")</f>
        <v>October</v>
      </c>
      <c r="E28" s="9" t="str">
        <f>_xlfn.XLOOKUP(Table3[[#This Row],[EID]],Roster!A:A,Roster!E:E)</f>
        <v>oka.koch.55</v>
      </c>
      <c r="F28" s="9" t="str">
        <f>_xlfn.XLOOKUP(Table3[[#This Row],[EID]],Roster!A:A,Roster!F:F)</f>
        <v>F&amp;A</v>
      </c>
      <c r="G28" s="8">
        <v>84</v>
      </c>
      <c r="H28" s="8">
        <v>83</v>
      </c>
      <c r="I28" s="8">
        <v>85</v>
      </c>
      <c r="J28" s="8">
        <v>80</v>
      </c>
      <c r="K28" s="8">
        <v>96</v>
      </c>
      <c r="L28" s="8">
        <v>93</v>
      </c>
      <c r="M28" s="8">
        <v>81</v>
      </c>
      <c r="N28" s="8">
        <v>100</v>
      </c>
      <c r="O28" s="10">
        <v>98</v>
      </c>
      <c r="P28" s="10">
        <v>100</v>
      </c>
      <c r="Q28" s="37">
        <f>AVERAGE(Table3[[#This Row],[Audit 1]:[Audit 10]])/100</f>
        <v>0.9</v>
      </c>
      <c r="T28" s="66" t="s">
        <v>97</v>
      </c>
      <c r="U28" s="53">
        <v>0.75585245901639364</v>
      </c>
      <c r="Z28" s="69" t="s">
        <v>117</v>
      </c>
      <c r="AA28" s="70">
        <v>0.75331147540983612</v>
      </c>
      <c r="AC28" s="36"/>
      <c r="AD28" s="36"/>
      <c r="AE28" s="36"/>
      <c r="AF28" s="36"/>
      <c r="AG28" s="36"/>
    </row>
    <row r="29" spans="1:33">
      <c r="A29" s="8" t="s">
        <v>121</v>
      </c>
      <c r="B29" s="9">
        <v>45200</v>
      </c>
      <c r="C29" s="33">
        <f>YEAR(Table3[[#This Row],[Date]])</f>
        <v>2023</v>
      </c>
      <c r="D29" s="9" t="str">
        <f>TEXT(Table3[[#This Row],[Date]],"MMMM")</f>
        <v>October</v>
      </c>
      <c r="E29" s="9" t="str">
        <f>_xlfn.XLOOKUP(Table3[[#This Row],[EID]],Roster!A:A,Roster!E:E)</f>
        <v>hir.kame.31</v>
      </c>
      <c r="F29" s="9" t="str">
        <f>_xlfn.XLOOKUP(Table3[[#This Row],[EID]],Roster!A:A,Roster!F:F)</f>
        <v>Health</v>
      </c>
      <c r="G29" s="8">
        <v>82</v>
      </c>
      <c r="H29" s="8">
        <v>87</v>
      </c>
      <c r="I29" s="8">
        <v>91</v>
      </c>
      <c r="J29" s="8">
        <v>81</v>
      </c>
      <c r="K29" s="8">
        <v>100</v>
      </c>
      <c r="L29" s="8">
        <v>84</v>
      </c>
      <c r="M29" s="8">
        <v>81</v>
      </c>
      <c r="N29" s="8">
        <v>95</v>
      </c>
      <c r="O29" s="10">
        <v>91</v>
      </c>
      <c r="P29" s="10">
        <v>92</v>
      </c>
      <c r="Q29" s="37">
        <f>AVERAGE(Table3[[#This Row],[Audit 1]:[Audit 10]])/100</f>
        <v>0.88400000000000001</v>
      </c>
      <c r="T29" s="66" t="s">
        <v>103</v>
      </c>
      <c r="U29" s="53">
        <v>0.75572131147540988</v>
      </c>
      <c r="Z29" s="69" t="s">
        <v>102</v>
      </c>
      <c r="AA29" s="70">
        <v>0.7494918032786887</v>
      </c>
      <c r="AC29" s="36"/>
      <c r="AD29" s="36"/>
      <c r="AE29" s="36"/>
      <c r="AF29" s="36"/>
      <c r="AG29" s="36"/>
    </row>
    <row r="30" spans="1:33">
      <c r="A30" s="8" t="s">
        <v>122</v>
      </c>
      <c r="B30" s="9">
        <v>45200</v>
      </c>
      <c r="C30" s="33">
        <f>YEAR(Table3[[#This Row],[Date]])</f>
        <v>2023</v>
      </c>
      <c r="D30" s="9" t="str">
        <f>TEXT(Table3[[#This Row],[Date]],"MMMM")</f>
        <v>October</v>
      </c>
      <c r="E30" s="9" t="str">
        <f>_xlfn.XLOOKUP(Table3[[#This Row],[EID]],Roster!A:A,Roster!E:E)</f>
        <v>han.oriz.24</v>
      </c>
      <c r="F30" s="9" t="str">
        <f>_xlfn.XLOOKUP(Table3[[#This Row],[EID]],Roster!A:A,Roster!F:F)</f>
        <v>Network</v>
      </c>
      <c r="G30" s="8">
        <v>69</v>
      </c>
      <c r="H30" s="8">
        <v>96</v>
      </c>
      <c r="I30" s="8">
        <v>99</v>
      </c>
      <c r="J30" s="8">
        <v>81</v>
      </c>
      <c r="K30" s="8">
        <v>67</v>
      </c>
      <c r="L30" s="8">
        <v>55</v>
      </c>
      <c r="M30" s="8">
        <v>99</v>
      </c>
      <c r="N30" s="8">
        <v>67</v>
      </c>
      <c r="O30" s="10">
        <v>72</v>
      </c>
      <c r="P30" s="10">
        <v>64</v>
      </c>
      <c r="Q30" s="37">
        <f>AVERAGE(Table3[[#This Row],[Audit 1]:[Audit 10]])/100</f>
        <v>0.76900000000000002</v>
      </c>
      <c r="T30" s="66" t="s">
        <v>117</v>
      </c>
      <c r="U30" s="53">
        <v>0.75331147540983612</v>
      </c>
      <c r="Z30" s="69" t="s">
        <v>122</v>
      </c>
      <c r="AA30" s="70">
        <v>0.74608196721311459</v>
      </c>
      <c r="AC30" s="36"/>
      <c r="AD30" s="36"/>
      <c r="AE30" s="36"/>
      <c r="AF30" s="36"/>
      <c r="AG30" s="36"/>
    </row>
    <row r="31" spans="1:33">
      <c r="A31" s="8" t="s">
        <v>123</v>
      </c>
      <c r="B31" s="9">
        <v>45200</v>
      </c>
      <c r="C31" s="33">
        <f>YEAR(Table3[[#This Row],[Date]])</f>
        <v>2023</v>
      </c>
      <c r="D31" s="9" t="str">
        <f>TEXT(Table3[[#This Row],[Date]],"MMMM")</f>
        <v>October</v>
      </c>
      <c r="E31" s="9" t="str">
        <f>_xlfn.XLOOKUP(Table3[[#This Row],[EID]],Roster!A:A,Roster!E:E)</f>
        <v>kig.imaz.62</v>
      </c>
      <c r="F31" s="9" t="str">
        <f>_xlfn.XLOOKUP(Table3[[#This Row],[EID]],Roster!A:A,Roster!F:F)</f>
        <v>HR</v>
      </c>
      <c r="G31" s="8">
        <v>88</v>
      </c>
      <c r="H31" s="8">
        <v>82</v>
      </c>
      <c r="I31" s="8">
        <v>55</v>
      </c>
      <c r="J31" s="8">
        <v>50</v>
      </c>
      <c r="K31" s="8">
        <v>60</v>
      </c>
      <c r="L31" s="8">
        <v>71</v>
      </c>
      <c r="M31" s="8">
        <v>79</v>
      </c>
      <c r="N31" s="8">
        <v>0</v>
      </c>
      <c r="O31" s="10">
        <v>50</v>
      </c>
      <c r="P31" s="10">
        <v>100</v>
      </c>
      <c r="Q31" s="37">
        <f>AVERAGE(Table3[[#This Row],[Audit 1]:[Audit 10]])/100</f>
        <v>0.63500000000000001</v>
      </c>
      <c r="T31" s="66" t="s">
        <v>98</v>
      </c>
      <c r="U31" s="53">
        <v>0.75196721311475379</v>
      </c>
      <c r="Z31" s="29" t="s">
        <v>89</v>
      </c>
      <c r="AA31" s="39">
        <v>0.90078688524590189</v>
      </c>
      <c r="AC31" s="36"/>
      <c r="AD31" s="36"/>
      <c r="AE31" s="36"/>
      <c r="AF31" s="36"/>
      <c r="AG31" s="36"/>
    </row>
    <row r="32" spans="1:33">
      <c r="A32" s="8" t="s">
        <v>94</v>
      </c>
      <c r="B32" s="9">
        <v>45201</v>
      </c>
      <c r="C32" s="33">
        <f>YEAR(Table3[[#This Row],[Date]])</f>
        <v>2023</v>
      </c>
      <c r="D32" s="9" t="str">
        <f>TEXT(Table3[[#This Row],[Date]],"MMMM")</f>
        <v>October</v>
      </c>
      <c r="E32" s="9" t="str">
        <f>_xlfn.XLOOKUP(Table3[[#This Row],[EID]],Roster!A:A,Roster!E:E)</f>
        <v>oka.koch.55</v>
      </c>
      <c r="F32" s="9" t="str">
        <f>_xlfn.XLOOKUP(Table3[[#This Row],[EID]],Roster!A:A,Roster!F:F)</f>
        <v>F&amp;A</v>
      </c>
      <c r="G32" s="8">
        <v>92</v>
      </c>
      <c r="H32" s="8">
        <v>84</v>
      </c>
      <c r="I32" s="8">
        <v>82</v>
      </c>
      <c r="J32" s="8">
        <v>91</v>
      </c>
      <c r="K32" s="8">
        <v>88</v>
      </c>
      <c r="L32" s="8">
        <v>96</v>
      </c>
      <c r="M32" s="8">
        <v>92</v>
      </c>
      <c r="N32" s="8">
        <v>93</v>
      </c>
      <c r="O32" s="10">
        <v>86</v>
      </c>
      <c r="P32" s="10">
        <v>90</v>
      </c>
      <c r="Q32" s="37">
        <f>AVERAGE(Table3[[#This Row],[Audit 1]:[Audit 10]])/100</f>
        <v>0.89400000000000002</v>
      </c>
      <c r="T32" s="66" t="s">
        <v>123</v>
      </c>
      <c r="U32" s="53">
        <v>0.75101639344262305</v>
      </c>
      <c r="Z32" s="31" t="s">
        <v>109</v>
      </c>
      <c r="AA32" s="39">
        <v>0.90188524590163899</v>
      </c>
      <c r="AC32" s="36"/>
      <c r="AD32" s="36"/>
      <c r="AE32" s="36"/>
      <c r="AF32" s="36"/>
      <c r="AG32" s="36"/>
    </row>
    <row r="33" spans="1:33">
      <c r="A33" s="8" t="s">
        <v>95</v>
      </c>
      <c r="B33" s="9">
        <v>45201</v>
      </c>
      <c r="C33" s="33">
        <f>YEAR(Table3[[#This Row],[Date]])</f>
        <v>2023</v>
      </c>
      <c r="D33" s="9" t="str">
        <f>TEXT(Table3[[#This Row],[Date]],"MMMM")</f>
        <v>October</v>
      </c>
      <c r="E33" s="9" t="str">
        <f>_xlfn.XLOOKUP(Table3[[#This Row],[EID]],Roster!A:A,Roster!E:E)</f>
        <v>oka.koch.55</v>
      </c>
      <c r="F33" s="9" t="str">
        <f>_xlfn.XLOOKUP(Table3[[#This Row],[EID]],Roster!A:A,Roster!F:F)</f>
        <v>F&amp;A</v>
      </c>
      <c r="G33" s="8">
        <v>94</v>
      </c>
      <c r="H33" s="8">
        <v>94</v>
      </c>
      <c r="I33" s="8">
        <v>85</v>
      </c>
      <c r="J33" s="8">
        <v>97</v>
      </c>
      <c r="K33" s="8">
        <v>96</v>
      </c>
      <c r="L33" s="8">
        <v>97</v>
      </c>
      <c r="M33" s="8">
        <v>87</v>
      </c>
      <c r="N33" s="8">
        <v>83</v>
      </c>
      <c r="O33" s="10">
        <v>84</v>
      </c>
      <c r="P33" s="10">
        <v>84</v>
      </c>
      <c r="Q33" s="37">
        <f>AVERAGE(Table3[[#This Row],[Audit 1]:[Audit 10]])/100</f>
        <v>0.90099999999999991</v>
      </c>
      <c r="T33" s="66" t="s">
        <v>102</v>
      </c>
      <c r="U33" s="53">
        <v>0.7494918032786887</v>
      </c>
      <c r="Z33" s="31" t="s">
        <v>99</v>
      </c>
      <c r="AA33" s="39">
        <v>0.90126229508196709</v>
      </c>
      <c r="AC33" s="36"/>
      <c r="AD33" s="36"/>
      <c r="AE33" s="36"/>
      <c r="AF33" s="36"/>
      <c r="AG33" s="36"/>
    </row>
    <row r="34" spans="1:33">
      <c r="A34" s="8" t="s">
        <v>96</v>
      </c>
      <c r="B34" s="9">
        <v>45201</v>
      </c>
      <c r="C34" s="33">
        <f>YEAR(Table3[[#This Row],[Date]])</f>
        <v>2023</v>
      </c>
      <c r="D34" s="9" t="str">
        <f>TEXT(Table3[[#This Row],[Date]],"MMMM")</f>
        <v>October</v>
      </c>
      <c r="E34" s="9" t="str">
        <f>_xlfn.XLOOKUP(Table3[[#This Row],[EID]],Roster!A:A,Roster!E:E)</f>
        <v>hir.kame.31</v>
      </c>
      <c r="F34" s="9" t="str">
        <f>_xlfn.XLOOKUP(Table3[[#This Row],[EID]],Roster!A:A,Roster!F:F)</f>
        <v>Health</v>
      </c>
      <c r="G34" s="8">
        <v>85</v>
      </c>
      <c r="H34" s="8">
        <v>99</v>
      </c>
      <c r="I34" s="8">
        <v>88</v>
      </c>
      <c r="J34" s="8">
        <v>88</v>
      </c>
      <c r="K34" s="8">
        <v>97</v>
      </c>
      <c r="L34" s="8">
        <v>86</v>
      </c>
      <c r="M34" s="8">
        <v>80</v>
      </c>
      <c r="N34" s="8">
        <v>80</v>
      </c>
      <c r="O34" s="10">
        <v>99</v>
      </c>
      <c r="P34" s="10">
        <v>96</v>
      </c>
      <c r="Q34" s="37">
        <f>AVERAGE(Table3[[#This Row],[Audit 1]:[Audit 10]])/100</f>
        <v>0.89800000000000002</v>
      </c>
      <c r="T34" s="66" t="s">
        <v>107</v>
      </c>
      <c r="U34" s="53">
        <v>0.74780327868852459</v>
      </c>
      <c r="Z34" s="31" t="s">
        <v>114</v>
      </c>
      <c r="AA34" s="39">
        <v>0.89921311475409837</v>
      </c>
      <c r="AC34" s="36"/>
      <c r="AD34" s="36"/>
      <c r="AE34" s="36"/>
      <c r="AF34" s="36"/>
      <c r="AG34" s="36"/>
    </row>
    <row r="35" spans="1:33">
      <c r="A35" s="8" t="s">
        <v>97</v>
      </c>
      <c r="B35" s="9">
        <v>45201</v>
      </c>
      <c r="C35" s="33">
        <f>YEAR(Table3[[#This Row],[Date]])</f>
        <v>2023</v>
      </c>
      <c r="D35" s="9" t="str">
        <f>TEXT(Table3[[#This Row],[Date]],"MMMM")</f>
        <v>October</v>
      </c>
      <c r="E35" s="9" t="str">
        <f>_xlfn.XLOOKUP(Table3[[#This Row],[EID]],Roster!A:A,Roster!E:E)</f>
        <v>han.oriz.24</v>
      </c>
      <c r="F35" s="9" t="str">
        <f>_xlfn.XLOOKUP(Table3[[#This Row],[EID]],Roster!A:A,Roster!F:F)</f>
        <v>Network</v>
      </c>
      <c r="G35" s="8">
        <v>50</v>
      </c>
      <c r="H35" s="8">
        <v>78</v>
      </c>
      <c r="I35" s="8">
        <v>65</v>
      </c>
      <c r="J35" s="8">
        <v>98</v>
      </c>
      <c r="K35" s="8">
        <v>87</v>
      </c>
      <c r="L35" s="8">
        <v>72</v>
      </c>
      <c r="M35" s="8">
        <v>87</v>
      </c>
      <c r="N35" s="8">
        <v>65</v>
      </c>
      <c r="O35" s="10">
        <v>82</v>
      </c>
      <c r="P35" s="10">
        <v>81</v>
      </c>
      <c r="Q35" s="37">
        <f>AVERAGE(Table3[[#This Row],[Audit 1]:[Audit 10]])/100</f>
        <v>0.76500000000000001</v>
      </c>
      <c r="T35" s="66" t="s">
        <v>112</v>
      </c>
      <c r="U35" s="53">
        <v>0.74773770491803293</v>
      </c>
      <c r="Z35" s="28" t="s">
        <v>86</v>
      </c>
      <c r="AA35" s="39">
        <v>0.88130327868852354</v>
      </c>
    </row>
    <row r="36" spans="1:33">
      <c r="A36" s="8" t="s">
        <v>98</v>
      </c>
      <c r="B36" s="9">
        <v>45201</v>
      </c>
      <c r="C36" s="33">
        <f>YEAR(Table3[[#This Row],[Date]])</f>
        <v>2023</v>
      </c>
      <c r="D36" s="9" t="str">
        <f>TEXT(Table3[[#This Row],[Date]],"MMMM")</f>
        <v>October</v>
      </c>
      <c r="E36" s="9" t="str">
        <f>_xlfn.XLOOKUP(Table3[[#This Row],[EID]],Roster!A:A,Roster!E:E)</f>
        <v>kig.imaz.62</v>
      </c>
      <c r="F36" s="9" t="str">
        <f>_xlfn.XLOOKUP(Table3[[#This Row],[EID]],Roster!A:A,Roster!F:F)</f>
        <v>HR</v>
      </c>
      <c r="G36" s="8">
        <v>75</v>
      </c>
      <c r="H36" s="8">
        <v>81</v>
      </c>
      <c r="I36" s="8">
        <v>54</v>
      </c>
      <c r="J36" s="8">
        <v>55</v>
      </c>
      <c r="K36" s="8">
        <v>69</v>
      </c>
      <c r="L36" s="8">
        <v>77</v>
      </c>
      <c r="M36" s="8">
        <v>88</v>
      </c>
      <c r="N36" s="8">
        <v>95</v>
      </c>
      <c r="O36" s="10">
        <v>99</v>
      </c>
      <c r="P36" s="10">
        <v>94</v>
      </c>
      <c r="Q36" s="37">
        <f>AVERAGE(Table3[[#This Row],[Audit 1]:[Audit 10]])/100</f>
        <v>0.78700000000000003</v>
      </c>
      <c r="T36" s="66" t="s">
        <v>122</v>
      </c>
      <c r="U36" s="53">
        <v>0.74608196721311459</v>
      </c>
      <c r="Z36" s="29" t="s">
        <v>91</v>
      </c>
      <c r="AA36" s="39">
        <v>0.88130327868852354</v>
      </c>
    </row>
    <row r="37" spans="1:33">
      <c r="A37" s="8" t="s">
        <v>99</v>
      </c>
      <c r="B37" s="9">
        <v>45201</v>
      </c>
      <c r="C37" s="33">
        <f>YEAR(Table3[[#This Row],[Date]])</f>
        <v>2023</v>
      </c>
      <c r="D37" s="9" t="str">
        <f>TEXT(Table3[[#This Row],[Date]],"MMMM")</f>
        <v>October</v>
      </c>
      <c r="E37" s="9" t="str">
        <f>_xlfn.XLOOKUP(Table3[[#This Row],[EID]],Roster!A:A,Roster!E:E)</f>
        <v>han.oriz.24</v>
      </c>
      <c r="F37" s="9" t="str">
        <f>_xlfn.XLOOKUP(Table3[[#This Row],[EID]],Roster!A:A,Roster!F:F)</f>
        <v>Strategy</v>
      </c>
      <c r="G37" s="8">
        <v>92</v>
      </c>
      <c r="H37" s="8">
        <v>94</v>
      </c>
      <c r="I37" s="8">
        <v>93</v>
      </c>
      <c r="J37" s="8">
        <v>82</v>
      </c>
      <c r="K37" s="8">
        <v>80</v>
      </c>
      <c r="L37" s="8">
        <v>99</v>
      </c>
      <c r="M37" s="8">
        <v>81</v>
      </c>
      <c r="N37" s="8">
        <v>97</v>
      </c>
      <c r="O37" s="10">
        <v>99</v>
      </c>
      <c r="P37" s="10">
        <v>99</v>
      </c>
      <c r="Q37" s="37">
        <f>AVERAGE(Table3[[#This Row],[Audit 1]:[Audit 10]])/100</f>
        <v>0.91599999999999993</v>
      </c>
      <c r="T37" s="66" t="s">
        <v>118</v>
      </c>
      <c r="U37" s="53">
        <v>0.74014754098360636</v>
      </c>
      <c r="Z37" s="31" t="s">
        <v>101</v>
      </c>
      <c r="AA37" s="39">
        <v>0.90365573770491803</v>
      </c>
    </row>
    <row r="38" spans="1:33">
      <c r="A38" s="8" t="s">
        <v>100</v>
      </c>
      <c r="B38" s="9">
        <v>45201</v>
      </c>
      <c r="C38" s="33">
        <f>YEAR(Table3[[#This Row],[Date]])</f>
        <v>2023</v>
      </c>
      <c r="D38" s="9" t="str">
        <f>TEXT(Table3[[#This Row],[Date]],"MMMM")</f>
        <v>October</v>
      </c>
      <c r="E38" s="9" t="str">
        <f>_xlfn.XLOOKUP(Table3[[#This Row],[EID]],Roster!A:A,Roster!E:E)</f>
        <v>oka.koch.55</v>
      </c>
      <c r="F38" s="9" t="str">
        <f>_xlfn.XLOOKUP(Table3[[#This Row],[EID]],Roster!A:A,Roster!F:F)</f>
        <v>F&amp;A</v>
      </c>
      <c r="G38" s="8">
        <v>96</v>
      </c>
      <c r="H38" s="8">
        <v>91</v>
      </c>
      <c r="I38" s="8">
        <v>82</v>
      </c>
      <c r="J38" s="8">
        <v>95</v>
      </c>
      <c r="K38" s="8">
        <v>80</v>
      </c>
      <c r="L38" s="8">
        <v>95</v>
      </c>
      <c r="M38" s="8">
        <v>81</v>
      </c>
      <c r="N38" s="8">
        <v>94</v>
      </c>
      <c r="O38" s="10">
        <v>93</v>
      </c>
      <c r="P38" s="10">
        <v>89</v>
      </c>
      <c r="Q38" s="37">
        <f>AVERAGE(Table3[[#This Row],[Audit 1]:[Audit 10]])/100</f>
        <v>0.89599999999999991</v>
      </c>
      <c r="T38" s="66" t="s">
        <v>113</v>
      </c>
      <c r="U38" s="53">
        <v>0.73939344262295059</v>
      </c>
      <c r="Z38" s="31" t="s">
        <v>111</v>
      </c>
      <c r="AA38" s="39">
        <v>0.90239344262295063</v>
      </c>
    </row>
    <row r="39" spans="1:33">
      <c r="A39" s="8" t="s">
        <v>101</v>
      </c>
      <c r="B39" s="9">
        <v>45201</v>
      </c>
      <c r="C39" s="33">
        <f>YEAR(Table3[[#This Row],[Date]])</f>
        <v>2023</v>
      </c>
      <c r="D39" s="9" t="str">
        <f>TEXT(Table3[[#This Row],[Date]],"MMMM")</f>
        <v>October</v>
      </c>
      <c r="E39" s="9" t="str">
        <f>_xlfn.XLOOKUP(Table3[[#This Row],[EID]],Roster!A:A,Roster!E:E)</f>
        <v>hir.kame.31</v>
      </c>
      <c r="F39" s="9" t="str">
        <f>_xlfn.XLOOKUP(Table3[[#This Row],[EID]],Roster!A:A,Roster!F:F)</f>
        <v>Health</v>
      </c>
      <c r="G39" s="8">
        <v>83</v>
      </c>
      <c r="H39" s="8">
        <v>98</v>
      </c>
      <c r="I39" s="8">
        <v>87</v>
      </c>
      <c r="J39" s="8">
        <v>89</v>
      </c>
      <c r="K39" s="8">
        <v>81</v>
      </c>
      <c r="L39" s="8">
        <v>86</v>
      </c>
      <c r="M39" s="8">
        <v>98</v>
      </c>
      <c r="N39" s="8">
        <v>91</v>
      </c>
      <c r="O39" s="10">
        <v>90</v>
      </c>
      <c r="P39" s="10">
        <v>80</v>
      </c>
      <c r="Q39" s="37">
        <f>AVERAGE(Table3[[#This Row],[Audit 1]:[Audit 10]])/100</f>
        <v>0.88300000000000001</v>
      </c>
      <c r="T39" s="28" t="s">
        <v>206</v>
      </c>
      <c r="U39" s="39">
        <v>0.84013169398906995</v>
      </c>
      <c r="Z39" s="31" t="s">
        <v>106</v>
      </c>
      <c r="AA39" s="39">
        <v>0.90229508196721298</v>
      </c>
    </row>
    <row r="40" spans="1:33">
      <c r="A40" s="8" t="s">
        <v>102</v>
      </c>
      <c r="B40" s="9">
        <v>45201</v>
      </c>
      <c r="C40" s="33">
        <f>YEAR(Table3[[#This Row],[Date]])</f>
        <v>2023</v>
      </c>
      <c r="D40" s="9" t="str">
        <f>TEXT(Table3[[#This Row],[Date]],"MMMM")</f>
        <v>October</v>
      </c>
      <c r="E40" s="9" t="str">
        <f>_xlfn.XLOOKUP(Table3[[#This Row],[EID]],Roster!A:A,Roster!E:E)</f>
        <v>han.oriz.24</v>
      </c>
      <c r="F40" s="9" t="str">
        <f>_xlfn.XLOOKUP(Table3[[#This Row],[EID]],Roster!A:A,Roster!F:F)</f>
        <v>Network</v>
      </c>
      <c r="G40" s="8">
        <v>81</v>
      </c>
      <c r="H40" s="8">
        <v>85</v>
      </c>
      <c r="I40" s="8">
        <v>59</v>
      </c>
      <c r="J40" s="8">
        <v>75</v>
      </c>
      <c r="K40" s="8">
        <v>87</v>
      </c>
      <c r="L40" s="8">
        <v>58</v>
      </c>
      <c r="M40" s="8">
        <v>62</v>
      </c>
      <c r="N40" s="8">
        <v>92</v>
      </c>
      <c r="O40" s="10">
        <v>84</v>
      </c>
      <c r="P40" s="10">
        <v>75</v>
      </c>
      <c r="Q40" s="37">
        <f>AVERAGE(Table3[[#This Row],[Audit 1]:[Audit 10]])/100</f>
        <v>0.75800000000000001</v>
      </c>
      <c r="Z40" s="31" t="s">
        <v>119</v>
      </c>
      <c r="AA40" s="39">
        <v>0.8994590163934425</v>
      </c>
      <c r="AC40" s="39">
        <f>GETPIVOTDATA("QA Score",$Z$10)</f>
        <v>0.84013169398907117</v>
      </c>
    </row>
    <row r="41" spans="1:33">
      <c r="A41" s="8" t="s">
        <v>103</v>
      </c>
      <c r="B41" s="9">
        <v>45201</v>
      </c>
      <c r="C41" s="33">
        <f>YEAR(Table3[[#This Row],[Date]])</f>
        <v>2023</v>
      </c>
      <c r="D41" s="9" t="str">
        <f>TEXT(Table3[[#This Row],[Date]],"MMMM")</f>
        <v>October</v>
      </c>
      <c r="E41" s="9" t="str">
        <f>_xlfn.XLOOKUP(Table3[[#This Row],[EID]],Roster!A:A,Roster!E:E)</f>
        <v>kig.imaz.62</v>
      </c>
      <c r="F41" s="9" t="str">
        <f>_xlfn.XLOOKUP(Table3[[#This Row],[EID]],Roster!A:A,Roster!F:F)</f>
        <v>HR</v>
      </c>
      <c r="G41" s="8">
        <v>57</v>
      </c>
      <c r="H41" s="8">
        <v>89</v>
      </c>
      <c r="I41" s="8">
        <v>95</v>
      </c>
      <c r="J41" s="8">
        <v>99</v>
      </c>
      <c r="K41" s="8">
        <v>55</v>
      </c>
      <c r="L41" s="8">
        <v>75</v>
      </c>
      <c r="M41" s="8">
        <v>97</v>
      </c>
      <c r="N41" s="8">
        <v>78</v>
      </c>
      <c r="O41" s="10">
        <v>64</v>
      </c>
      <c r="P41" s="10">
        <v>91</v>
      </c>
      <c r="Q41" s="37">
        <f>AVERAGE(Table3[[#This Row],[Audit 1]:[Audit 10]])/100</f>
        <v>0.8</v>
      </c>
      <c r="Z41" s="31" t="s">
        <v>116</v>
      </c>
      <c r="AA41" s="39">
        <v>0.89939344262295084</v>
      </c>
      <c r="AC41" s="39">
        <f>1-AC40</f>
        <v>0.15986830601092883</v>
      </c>
    </row>
    <row r="42" spans="1:33">
      <c r="A42" s="8" t="s">
        <v>104</v>
      </c>
      <c r="B42" s="9">
        <v>45201</v>
      </c>
      <c r="C42" s="33">
        <f>YEAR(Table3[[#This Row],[Date]])</f>
        <v>2023</v>
      </c>
      <c r="D42" s="9" t="str">
        <f>TEXT(Table3[[#This Row],[Date]],"MMMM")</f>
        <v>October</v>
      </c>
      <c r="E42" s="9" t="str">
        <f>_xlfn.XLOOKUP(Table3[[#This Row],[EID]],Roster!A:A,Roster!E:E)</f>
        <v>oka.koch.55</v>
      </c>
      <c r="F42" s="9" t="str">
        <f>_xlfn.XLOOKUP(Table3[[#This Row],[EID]],Roster!A:A,Roster!F:F)</f>
        <v>F&amp;A</v>
      </c>
      <c r="G42" s="8">
        <v>100</v>
      </c>
      <c r="H42" s="8">
        <v>85</v>
      </c>
      <c r="I42" s="8">
        <v>99</v>
      </c>
      <c r="J42" s="8">
        <v>90</v>
      </c>
      <c r="K42" s="8">
        <v>96</v>
      </c>
      <c r="L42" s="8">
        <v>89</v>
      </c>
      <c r="M42" s="8">
        <v>98</v>
      </c>
      <c r="N42" s="8">
        <v>94</v>
      </c>
      <c r="O42" s="10">
        <v>84</v>
      </c>
      <c r="P42" s="10">
        <v>84</v>
      </c>
      <c r="Q42" s="37">
        <f>AVERAGE(Table3[[#This Row],[Audit 1]:[Audit 10]])/100</f>
        <v>0.91900000000000004</v>
      </c>
      <c r="Z42" s="31" t="s">
        <v>96</v>
      </c>
      <c r="AA42" s="39">
        <v>0.899098360655738</v>
      </c>
    </row>
    <row r="43" spans="1:33">
      <c r="A43" s="8" t="s">
        <v>105</v>
      </c>
      <c r="B43" s="9">
        <v>45201</v>
      </c>
      <c r="C43" s="33">
        <f>YEAR(Table3[[#This Row],[Date]])</f>
        <v>2023</v>
      </c>
      <c r="D43" s="9" t="str">
        <f>TEXT(Table3[[#This Row],[Date]],"MMMM")</f>
        <v>October</v>
      </c>
      <c r="E43" s="9" t="str">
        <f>_xlfn.XLOOKUP(Table3[[#This Row],[EID]],Roster!A:A,Roster!E:E)</f>
        <v>oka.koch.55</v>
      </c>
      <c r="F43" s="9" t="str">
        <f>_xlfn.XLOOKUP(Table3[[#This Row],[EID]],Roster!A:A,Roster!F:F)</f>
        <v>F&amp;A</v>
      </c>
      <c r="G43" s="8">
        <v>88</v>
      </c>
      <c r="H43" s="8">
        <v>80</v>
      </c>
      <c r="I43" s="8">
        <v>82</v>
      </c>
      <c r="J43" s="8">
        <v>93</v>
      </c>
      <c r="K43" s="8">
        <v>92</v>
      </c>
      <c r="L43" s="8">
        <v>81</v>
      </c>
      <c r="M43" s="8">
        <v>89</v>
      </c>
      <c r="N43" s="8">
        <v>84</v>
      </c>
      <c r="O43" s="10">
        <v>98</v>
      </c>
      <c r="P43" s="10">
        <v>94</v>
      </c>
      <c r="Q43" s="37">
        <f>AVERAGE(Table3[[#This Row],[Audit 1]:[Audit 10]])/100</f>
        <v>0.88099999999999989</v>
      </c>
      <c r="Z43" s="31" t="s">
        <v>121</v>
      </c>
      <c r="AA43" s="39">
        <v>0.89639344262295095</v>
      </c>
    </row>
    <row r="44" spans="1:33">
      <c r="A44" s="8" t="s">
        <v>106</v>
      </c>
      <c r="B44" s="9">
        <v>45201</v>
      </c>
      <c r="C44" s="33">
        <f>YEAR(Table3[[#This Row],[Date]])</f>
        <v>2023</v>
      </c>
      <c r="D44" s="9" t="str">
        <f>TEXT(Table3[[#This Row],[Date]],"MMMM")</f>
        <v>October</v>
      </c>
      <c r="E44" s="9" t="str">
        <f>_xlfn.XLOOKUP(Table3[[#This Row],[EID]],Roster!A:A,Roster!E:E)</f>
        <v>hir.kame.31</v>
      </c>
      <c r="F44" s="9" t="str">
        <f>_xlfn.XLOOKUP(Table3[[#This Row],[EID]],Roster!A:A,Roster!F:F)</f>
        <v>Health</v>
      </c>
      <c r="G44" s="8">
        <v>80</v>
      </c>
      <c r="H44" s="8">
        <v>94</v>
      </c>
      <c r="I44" s="8">
        <v>90</v>
      </c>
      <c r="J44" s="8">
        <v>83</v>
      </c>
      <c r="K44" s="8">
        <v>84</v>
      </c>
      <c r="L44" s="8">
        <v>85</v>
      </c>
      <c r="M44" s="8">
        <v>87</v>
      </c>
      <c r="N44" s="8">
        <v>89</v>
      </c>
      <c r="O44" s="10">
        <v>88</v>
      </c>
      <c r="P44" s="10">
        <v>82</v>
      </c>
      <c r="Q44" s="37">
        <f>AVERAGE(Table3[[#This Row],[Audit 1]:[Audit 10]])/100</f>
        <v>0.86199999999999999</v>
      </c>
      <c r="Z44" s="69" t="s">
        <v>112</v>
      </c>
      <c r="AA44" s="70">
        <v>0.74773770491803293</v>
      </c>
    </row>
    <row r="45" spans="1:33">
      <c r="A45" s="8" t="s">
        <v>107</v>
      </c>
      <c r="B45" s="9">
        <v>45201</v>
      </c>
      <c r="C45" s="33">
        <f>YEAR(Table3[[#This Row],[Date]])</f>
        <v>2023</v>
      </c>
      <c r="D45" s="9" t="str">
        <f>TEXT(Table3[[#This Row],[Date]],"MMMM")</f>
        <v>October</v>
      </c>
      <c r="E45" s="9" t="str">
        <f>_xlfn.XLOOKUP(Table3[[#This Row],[EID]],Roster!A:A,Roster!E:E)</f>
        <v>oka.koch.55</v>
      </c>
      <c r="F45" s="9" t="str">
        <f>_xlfn.XLOOKUP(Table3[[#This Row],[EID]],Roster!A:A,Roster!F:F)</f>
        <v>F&amp;A</v>
      </c>
      <c r="G45" s="8">
        <v>100</v>
      </c>
      <c r="H45" s="8">
        <v>67</v>
      </c>
      <c r="I45" s="8">
        <v>81</v>
      </c>
      <c r="J45" s="8">
        <v>96</v>
      </c>
      <c r="K45" s="8">
        <v>80</v>
      </c>
      <c r="L45" s="8">
        <v>85</v>
      </c>
      <c r="M45" s="8">
        <v>66</v>
      </c>
      <c r="N45" s="8">
        <v>77</v>
      </c>
      <c r="O45" s="10">
        <v>61</v>
      </c>
      <c r="P45" s="10">
        <v>73</v>
      </c>
      <c r="Q45" s="37">
        <f>AVERAGE(Table3[[#This Row],[Audit 1]:[Audit 10]])/100</f>
        <v>0.78599999999999992</v>
      </c>
      <c r="Z45" s="28" t="s">
        <v>88</v>
      </c>
      <c r="AA45" s="39">
        <v>0.74944808743169433</v>
      </c>
    </row>
    <row r="46" spans="1:33">
      <c r="A46" s="8" t="s">
        <v>108</v>
      </c>
      <c r="B46" s="9">
        <v>45201</v>
      </c>
      <c r="C46" s="33">
        <f>YEAR(Table3[[#This Row],[Date]])</f>
        <v>2023</v>
      </c>
      <c r="D46" s="9" t="str">
        <f>TEXT(Table3[[#This Row],[Date]],"MMMM")</f>
        <v>October</v>
      </c>
      <c r="E46" s="9" t="str">
        <f>_xlfn.XLOOKUP(Table3[[#This Row],[EID]],Roster!A:A,Roster!E:E)</f>
        <v>kig.imaz.62</v>
      </c>
      <c r="F46" s="9" t="str">
        <f>_xlfn.XLOOKUP(Table3[[#This Row],[EID]],Roster!A:A,Roster!F:F)</f>
        <v>HR</v>
      </c>
      <c r="G46" s="8">
        <v>90</v>
      </c>
      <c r="H46" s="8">
        <v>97</v>
      </c>
      <c r="I46" s="8">
        <v>83</v>
      </c>
      <c r="J46" s="8">
        <v>77</v>
      </c>
      <c r="K46" s="8">
        <v>79</v>
      </c>
      <c r="L46" s="8">
        <v>58</v>
      </c>
      <c r="M46" s="8">
        <v>56</v>
      </c>
      <c r="N46" s="8">
        <v>81</v>
      </c>
      <c r="O46" s="10">
        <v>56</v>
      </c>
      <c r="P46" s="10">
        <v>70</v>
      </c>
      <c r="Q46" s="37">
        <f>AVERAGE(Table3[[#This Row],[Audit 1]:[Audit 10]])/100</f>
        <v>0.747</v>
      </c>
      <c r="Z46" s="54" t="s">
        <v>93</v>
      </c>
      <c r="AA46" s="40">
        <v>0.74944808743169433</v>
      </c>
    </row>
    <row r="47" spans="1:33">
      <c r="A47" s="8" t="s">
        <v>109</v>
      </c>
      <c r="B47" s="9">
        <v>45201</v>
      </c>
      <c r="C47" s="33">
        <f>YEAR(Table3[[#This Row],[Date]])</f>
        <v>2023</v>
      </c>
      <c r="D47" s="9" t="str">
        <f>TEXT(Table3[[#This Row],[Date]],"MMMM")</f>
        <v>October</v>
      </c>
      <c r="E47" s="9" t="str">
        <f>_xlfn.XLOOKUP(Table3[[#This Row],[EID]],Roster!A:A,Roster!E:E)</f>
        <v>han.oriz.24</v>
      </c>
      <c r="F47" s="9" t="str">
        <f>_xlfn.XLOOKUP(Table3[[#This Row],[EID]],Roster!A:A,Roster!F:F)</f>
        <v>Strategy</v>
      </c>
      <c r="G47" s="8">
        <v>92</v>
      </c>
      <c r="H47" s="8">
        <v>82</v>
      </c>
      <c r="I47" s="8">
        <v>95</v>
      </c>
      <c r="J47" s="8">
        <v>90</v>
      </c>
      <c r="K47" s="8">
        <v>99</v>
      </c>
      <c r="L47" s="8">
        <v>99</v>
      </c>
      <c r="M47" s="8">
        <v>83</v>
      </c>
      <c r="N47" s="8">
        <v>83</v>
      </c>
      <c r="O47" s="10">
        <v>85</v>
      </c>
      <c r="P47" s="10">
        <v>80</v>
      </c>
      <c r="Q47" s="37">
        <f>AVERAGE(Table3[[#This Row],[Audit 1]:[Audit 10]])/100</f>
        <v>0.88800000000000001</v>
      </c>
      <c r="Z47" s="69" t="s">
        <v>108</v>
      </c>
      <c r="AA47" s="70">
        <v>0.75844262295081954</v>
      </c>
    </row>
    <row r="48" spans="1:33">
      <c r="A48" s="8" t="s">
        <v>110</v>
      </c>
      <c r="B48" s="9">
        <v>45201</v>
      </c>
      <c r="C48" s="33">
        <f>YEAR(Table3[[#This Row],[Date]])</f>
        <v>2023</v>
      </c>
      <c r="D48" s="9" t="str">
        <f>TEXT(Table3[[#This Row],[Date]],"MMMM")</f>
        <v>October</v>
      </c>
      <c r="E48" s="9" t="str">
        <f>_xlfn.XLOOKUP(Table3[[#This Row],[EID]],Roster!A:A,Roster!E:E)</f>
        <v>oka.koch.55</v>
      </c>
      <c r="F48" s="9" t="str">
        <f>_xlfn.XLOOKUP(Table3[[#This Row],[EID]],Roster!A:A,Roster!F:F)</f>
        <v>F&amp;A</v>
      </c>
      <c r="G48" s="8">
        <v>99</v>
      </c>
      <c r="H48" s="8">
        <v>94</v>
      </c>
      <c r="I48" s="8">
        <v>83</v>
      </c>
      <c r="J48" s="8">
        <v>89</v>
      </c>
      <c r="K48" s="8">
        <v>84</v>
      </c>
      <c r="L48" s="8">
        <v>85</v>
      </c>
      <c r="M48" s="8">
        <v>87</v>
      </c>
      <c r="N48" s="8">
        <v>88</v>
      </c>
      <c r="O48" s="10">
        <v>84</v>
      </c>
      <c r="P48" s="10">
        <v>92</v>
      </c>
      <c r="Q48" s="37">
        <f>AVERAGE(Table3[[#This Row],[Audit 1]:[Audit 10]])/100</f>
        <v>0.88500000000000001</v>
      </c>
      <c r="Z48" s="69" t="s">
        <v>103</v>
      </c>
      <c r="AA48" s="70">
        <v>0.75572131147540988</v>
      </c>
    </row>
    <row r="49" spans="1:29">
      <c r="A49" s="8" t="s">
        <v>111</v>
      </c>
      <c r="B49" s="9">
        <v>45201</v>
      </c>
      <c r="C49" s="33">
        <f>YEAR(Table3[[#This Row],[Date]])</f>
        <v>2023</v>
      </c>
      <c r="D49" s="9" t="str">
        <f>TEXT(Table3[[#This Row],[Date]],"MMMM")</f>
        <v>October</v>
      </c>
      <c r="E49" s="9" t="str">
        <f>_xlfn.XLOOKUP(Table3[[#This Row],[EID]],Roster!A:A,Roster!E:E)</f>
        <v>hir.kame.31</v>
      </c>
      <c r="F49" s="9" t="str">
        <f>_xlfn.XLOOKUP(Table3[[#This Row],[EID]],Roster!A:A,Roster!F:F)</f>
        <v>Health</v>
      </c>
      <c r="G49" s="8">
        <v>83</v>
      </c>
      <c r="H49" s="8">
        <v>84</v>
      </c>
      <c r="I49" s="8">
        <v>86</v>
      </c>
      <c r="J49" s="8">
        <v>97</v>
      </c>
      <c r="K49" s="8">
        <v>93</v>
      </c>
      <c r="L49" s="8">
        <v>97</v>
      </c>
      <c r="M49" s="8">
        <v>88</v>
      </c>
      <c r="N49" s="8">
        <v>88</v>
      </c>
      <c r="O49" s="10">
        <v>99</v>
      </c>
      <c r="P49" s="10">
        <v>90</v>
      </c>
      <c r="Q49" s="37">
        <f>AVERAGE(Table3[[#This Row],[Audit 1]:[Audit 10]])/100</f>
        <v>0.90500000000000003</v>
      </c>
      <c r="Z49" s="69" t="s">
        <v>98</v>
      </c>
      <c r="AA49" s="70">
        <v>0.75196721311475379</v>
      </c>
    </row>
    <row r="50" spans="1:29">
      <c r="A50" s="8" t="s">
        <v>112</v>
      </c>
      <c r="B50" s="9">
        <v>45201</v>
      </c>
      <c r="C50" s="33">
        <f>YEAR(Table3[[#This Row],[Date]])</f>
        <v>2023</v>
      </c>
      <c r="D50" s="9" t="str">
        <f>TEXT(Table3[[#This Row],[Date]],"MMMM")</f>
        <v>October</v>
      </c>
      <c r="E50" s="9" t="str">
        <f>_xlfn.XLOOKUP(Table3[[#This Row],[EID]],Roster!A:A,Roster!E:E)</f>
        <v>hir.kame.31</v>
      </c>
      <c r="F50" s="9" t="str">
        <f>_xlfn.XLOOKUP(Table3[[#This Row],[EID]],Roster!A:A,Roster!F:F)</f>
        <v>Health</v>
      </c>
      <c r="G50" s="8">
        <v>70</v>
      </c>
      <c r="H50" s="8">
        <v>98</v>
      </c>
      <c r="I50" s="8">
        <v>100</v>
      </c>
      <c r="J50" s="8">
        <v>89</v>
      </c>
      <c r="K50" s="8">
        <v>92</v>
      </c>
      <c r="L50" s="8">
        <v>58</v>
      </c>
      <c r="M50" s="8">
        <v>68</v>
      </c>
      <c r="N50" s="8">
        <v>64</v>
      </c>
      <c r="O50" s="10">
        <v>94</v>
      </c>
      <c r="P50" s="10">
        <v>65</v>
      </c>
      <c r="Q50" s="37">
        <f>AVERAGE(Table3[[#This Row],[Audit 1]:[Audit 10]])/100</f>
        <v>0.79799999999999993</v>
      </c>
      <c r="Z50" s="69" t="s">
        <v>123</v>
      </c>
      <c r="AA50" s="70">
        <v>0.75101639344262305</v>
      </c>
    </row>
    <row r="51" spans="1:29">
      <c r="A51" s="8" t="s">
        <v>113</v>
      </c>
      <c r="B51" s="9">
        <v>45201</v>
      </c>
      <c r="C51" s="33">
        <f>YEAR(Table3[[#This Row],[Date]])</f>
        <v>2023</v>
      </c>
      <c r="D51" s="9" t="str">
        <f>TEXT(Table3[[#This Row],[Date]],"MMMM")</f>
        <v>October</v>
      </c>
      <c r="E51" s="9" t="str">
        <f>_xlfn.XLOOKUP(Table3[[#This Row],[EID]],Roster!A:A,Roster!E:E)</f>
        <v>kig.imaz.62</v>
      </c>
      <c r="F51" s="9" t="str">
        <f>_xlfn.XLOOKUP(Table3[[#This Row],[EID]],Roster!A:A,Roster!F:F)</f>
        <v>HR</v>
      </c>
      <c r="G51" s="8">
        <v>81</v>
      </c>
      <c r="H51" s="8">
        <v>58</v>
      </c>
      <c r="I51" s="8">
        <v>60</v>
      </c>
      <c r="J51" s="8">
        <v>79</v>
      </c>
      <c r="K51" s="8">
        <v>58</v>
      </c>
      <c r="L51" s="8">
        <v>72</v>
      </c>
      <c r="M51" s="8">
        <v>61</v>
      </c>
      <c r="N51" s="8">
        <v>95</v>
      </c>
      <c r="O51" s="10">
        <v>80</v>
      </c>
      <c r="P51" s="10">
        <v>77</v>
      </c>
      <c r="Q51" s="37">
        <f>AVERAGE(Table3[[#This Row],[Audit 1]:[Audit 10]])/100</f>
        <v>0.72099999999999997</v>
      </c>
      <c r="Z51" s="69" t="s">
        <v>118</v>
      </c>
      <c r="AA51" s="70">
        <v>0.74014754098360636</v>
      </c>
    </row>
    <row r="52" spans="1:29">
      <c r="A52" s="8" t="s">
        <v>114</v>
      </c>
      <c r="B52" s="9">
        <v>45201</v>
      </c>
      <c r="C52" s="33">
        <f>YEAR(Table3[[#This Row],[Date]])</f>
        <v>2023</v>
      </c>
      <c r="D52" s="9" t="str">
        <f>TEXT(Table3[[#This Row],[Date]],"MMMM")</f>
        <v>October</v>
      </c>
      <c r="E52" s="9" t="str">
        <f>_xlfn.XLOOKUP(Table3[[#This Row],[EID]],Roster!A:A,Roster!E:E)</f>
        <v>han.oriz.24</v>
      </c>
      <c r="F52" s="9" t="str">
        <f>_xlfn.XLOOKUP(Table3[[#This Row],[EID]],Roster!A:A,Roster!F:F)</f>
        <v>Strategy</v>
      </c>
      <c r="G52" s="8">
        <v>96</v>
      </c>
      <c r="H52" s="8">
        <v>99</v>
      </c>
      <c r="I52" s="8">
        <v>92</v>
      </c>
      <c r="J52" s="8">
        <v>86</v>
      </c>
      <c r="K52" s="8">
        <v>90</v>
      </c>
      <c r="L52" s="8">
        <v>82</v>
      </c>
      <c r="M52" s="8">
        <v>90</v>
      </c>
      <c r="N52" s="8">
        <v>98</v>
      </c>
      <c r="O52" s="10">
        <v>94</v>
      </c>
      <c r="P52" s="10">
        <v>80</v>
      </c>
      <c r="Q52" s="37">
        <f>AVERAGE(Table3[[#This Row],[Audit 1]:[Audit 10]])/100</f>
        <v>0.90700000000000003</v>
      </c>
      <c r="Z52" s="69" t="s">
        <v>113</v>
      </c>
      <c r="AA52" s="70">
        <v>0.73939344262295059</v>
      </c>
    </row>
    <row r="53" spans="1:29">
      <c r="A53" s="8" t="s">
        <v>115</v>
      </c>
      <c r="B53" s="9">
        <v>45201</v>
      </c>
      <c r="C53" s="33">
        <f>YEAR(Table3[[#This Row],[Date]])</f>
        <v>2023</v>
      </c>
      <c r="D53" s="9" t="str">
        <f>TEXT(Table3[[#This Row],[Date]],"MMMM")</f>
        <v>October</v>
      </c>
      <c r="E53" s="9" t="str">
        <f>_xlfn.XLOOKUP(Table3[[#This Row],[EID]],Roster!A:A,Roster!E:E)</f>
        <v>oka.koch.55</v>
      </c>
      <c r="F53" s="9" t="str">
        <f>_xlfn.XLOOKUP(Table3[[#This Row],[EID]],Roster!A:A,Roster!F:F)</f>
        <v>F&amp;A</v>
      </c>
      <c r="G53" s="8">
        <v>97</v>
      </c>
      <c r="H53" s="8">
        <v>82</v>
      </c>
      <c r="I53" s="8">
        <v>85</v>
      </c>
      <c r="J53" s="8">
        <v>93</v>
      </c>
      <c r="K53" s="8">
        <v>88</v>
      </c>
      <c r="L53" s="8">
        <v>82</v>
      </c>
      <c r="M53" s="8">
        <v>89</v>
      </c>
      <c r="N53" s="8">
        <v>83</v>
      </c>
      <c r="O53" s="10">
        <v>99</v>
      </c>
      <c r="P53" s="10">
        <v>80</v>
      </c>
      <c r="Q53" s="37">
        <f>AVERAGE(Table3[[#This Row],[Audit 1]:[Audit 10]])/100</f>
        <v>0.878</v>
      </c>
      <c r="Z53" s="28" t="s">
        <v>85</v>
      </c>
      <c r="AA53" s="39">
        <v>0.88330418943533573</v>
      </c>
    </row>
    <row r="54" spans="1:29">
      <c r="A54" s="8" t="s">
        <v>116</v>
      </c>
      <c r="B54" s="9">
        <v>45201</v>
      </c>
      <c r="C54" s="33">
        <f>YEAR(Table3[[#This Row],[Date]])</f>
        <v>2023</v>
      </c>
      <c r="D54" s="9" t="str">
        <f>TEXT(Table3[[#This Row],[Date]],"MMMM")</f>
        <v>October</v>
      </c>
      <c r="E54" s="9" t="str">
        <f>_xlfn.XLOOKUP(Table3[[#This Row],[EID]],Roster!A:A,Roster!E:E)</f>
        <v>hir.kame.31</v>
      </c>
      <c r="F54" s="9" t="str">
        <f>_xlfn.XLOOKUP(Table3[[#This Row],[EID]],Roster!A:A,Roster!F:F)</f>
        <v>Health</v>
      </c>
      <c r="G54" s="8">
        <v>84</v>
      </c>
      <c r="H54" s="8">
        <v>83</v>
      </c>
      <c r="I54" s="8">
        <v>89</v>
      </c>
      <c r="J54" s="8">
        <v>84</v>
      </c>
      <c r="K54" s="8">
        <v>93</v>
      </c>
      <c r="L54" s="8">
        <v>81</v>
      </c>
      <c r="M54" s="8">
        <v>100</v>
      </c>
      <c r="N54" s="8">
        <v>82</v>
      </c>
      <c r="O54" s="10">
        <v>86</v>
      </c>
      <c r="P54" s="10">
        <v>99</v>
      </c>
      <c r="Q54" s="37">
        <f>AVERAGE(Table3[[#This Row],[Audit 1]:[Audit 10]])/100</f>
        <v>0.88099999999999989</v>
      </c>
      <c r="Z54" s="29" t="s">
        <v>90</v>
      </c>
      <c r="AA54" s="39">
        <v>0.88330418943533573</v>
      </c>
    </row>
    <row r="55" spans="1:29">
      <c r="A55" s="8" t="s">
        <v>117</v>
      </c>
      <c r="B55" s="9">
        <v>45201</v>
      </c>
      <c r="C55" s="33">
        <f>YEAR(Table3[[#This Row],[Date]])</f>
        <v>2023</v>
      </c>
      <c r="D55" s="9" t="str">
        <f>TEXT(Table3[[#This Row],[Date]],"MMMM")</f>
        <v>October</v>
      </c>
      <c r="E55" s="9" t="str">
        <f>_xlfn.XLOOKUP(Table3[[#This Row],[EID]],Roster!A:A,Roster!E:E)</f>
        <v>han.oriz.24</v>
      </c>
      <c r="F55" s="9" t="str">
        <f>_xlfn.XLOOKUP(Table3[[#This Row],[EID]],Roster!A:A,Roster!F:F)</f>
        <v>Network</v>
      </c>
      <c r="G55" s="8">
        <v>78</v>
      </c>
      <c r="H55" s="8">
        <v>53</v>
      </c>
      <c r="I55" s="8">
        <v>71</v>
      </c>
      <c r="J55" s="8">
        <v>86</v>
      </c>
      <c r="K55" s="8">
        <v>66</v>
      </c>
      <c r="L55" s="8">
        <v>87</v>
      </c>
      <c r="M55" s="8">
        <v>87</v>
      </c>
      <c r="N55" s="8">
        <v>93</v>
      </c>
      <c r="O55" s="10">
        <v>68</v>
      </c>
      <c r="P55" s="10">
        <v>54</v>
      </c>
      <c r="Q55" s="37">
        <f>AVERAGE(Table3[[#This Row],[Audit 1]:[Audit 10]])/100</f>
        <v>0.74299999999999999</v>
      </c>
      <c r="Z55" s="31" t="s">
        <v>94</v>
      </c>
      <c r="AA55" s="39">
        <v>0.90418032786885272</v>
      </c>
    </row>
    <row r="56" spans="1:29">
      <c r="A56" s="8" t="s">
        <v>118</v>
      </c>
      <c r="B56" s="9">
        <v>45201</v>
      </c>
      <c r="C56" s="33">
        <f>YEAR(Table3[[#This Row],[Date]])</f>
        <v>2023</v>
      </c>
      <c r="D56" s="9" t="str">
        <f>TEXT(Table3[[#This Row],[Date]],"MMMM")</f>
        <v>October</v>
      </c>
      <c r="E56" s="9" t="str">
        <f>_xlfn.XLOOKUP(Table3[[#This Row],[EID]],Roster!A:A,Roster!E:E)</f>
        <v>kig.imaz.62</v>
      </c>
      <c r="F56" s="9" t="str">
        <f>_xlfn.XLOOKUP(Table3[[#This Row],[EID]],Roster!A:A,Roster!F:F)</f>
        <v>HR</v>
      </c>
      <c r="G56" s="8">
        <v>67</v>
      </c>
      <c r="H56" s="8">
        <v>54</v>
      </c>
      <c r="I56" s="8">
        <v>60</v>
      </c>
      <c r="J56" s="8">
        <v>82</v>
      </c>
      <c r="K56" s="8">
        <v>78</v>
      </c>
      <c r="L56" s="8">
        <v>69</v>
      </c>
      <c r="M56" s="8">
        <v>54</v>
      </c>
      <c r="N56" s="8">
        <v>0</v>
      </c>
      <c r="O56" s="10">
        <v>51</v>
      </c>
      <c r="P56" s="10">
        <v>95</v>
      </c>
      <c r="Q56" s="37">
        <f>AVERAGE(Table3[[#This Row],[Audit 1]:[Audit 10]])/100</f>
        <v>0.61</v>
      </c>
      <c r="Z56" s="31" t="s">
        <v>115</v>
      </c>
      <c r="AA56" s="39">
        <v>0.90214754098360661</v>
      </c>
      <c r="AC56" t="s">
        <v>263</v>
      </c>
    </row>
    <row r="57" spans="1:29">
      <c r="A57" s="8" t="s">
        <v>119</v>
      </c>
      <c r="B57" s="9">
        <v>45201</v>
      </c>
      <c r="C57" s="33">
        <f>YEAR(Table3[[#This Row],[Date]])</f>
        <v>2023</v>
      </c>
      <c r="D57" s="9" t="str">
        <f>TEXT(Table3[[#This Row],[Date]],"MMMM")</f>
        <v>October</v>
      </c>
      <c r="E57" s="9" t="str">
        <f>_xlfn.XLOOKUP(Table3[[#This Row],[EID]],Roster!A:A,Roster!E:E)</f>
        <v>hir.kame.31</v>
      </c>
      <c r="F57" s="9" t="str">
        <f>_xlfn.XLOOKUP(Table3[[#This Row],[EID]],Roster!A:A,Roster!F:F)</f>
        <v>Health</v>
      </c>
      <c r="G57" s="8">
        <v>81</v>
      </c>
      <c r="H57" s="8">
        <v>87</v>
      </c>
      <c r="I57" s="8">
        <v>96</v>
      </c>
      <c r="J57" s="8">
        <v>84</v>
      </c>
      <c r="K57" s="8">
        <v>93</v>
      </c>
      <c r="L57" s="8">
        <v>84</v>
      </c>
      <c r="M57" s="8">
        <v>80</v>
      </c>
      <c r="N57" s="8">
        <v>85</v>
      </c>
      <c r="O57" s="10">
        <v>81</v>
      </c>
      <c r="P57" s="10">
        <v>98</v>
      </c>
      <c r="Q57" s="37">
        <f>AVERAGE(Table3[[#This Row],[Audit 1]:[Audit 10]])/100</f>
        <v>0.86900000000000011</v>
      </c>
      <c r="Z57" s="31" t="s">
        <v>110</v>
      </c>
      <c r="AA57" s="39">
        <v>0.90168852459016435</v>
      </c>
    </row>
    <row r="58" spans="1:29">
      <c r="A58" s="8" t="s">
        <v>120</v>
      </c>
      <c r="B58" s="9">
        <v>45201</v>
      </c>
      <c r="C58" s="33">
        <f>YEAR(Table3[[#This Row],[Date]])</f>
        <v>2023</v>
      </c>
      <c r="D58" s="9" t="str">
        <f>TEXT(Table3[[#This Row],[Date]],"MMMM")</f>
        <v>October</v>
      </c>
      <c r="E58" s="9" t="str">
        <f>_xlfn.XLOOKUP(Table3[[#This Row],[EID]],Roster!A:A,Roster!E:E)</f>
        <v>oka.koch.55</v>
      </c>
      <c r="F58" s="9" t="str">
        <f>_xlfn.XLOOKUP(Table3[[#This Row],[EID]],Roster!A:A,Roster!F:F)</f>
        <v>F&amp;A</v>
      </c>
      <c r="G58" s="8">
        <v>93</v>
      </c>
      <c r="H58" s="8">
        <v>91</v>
      </c>
      <c r="I58" s="8">
        <v>94</v>
      </c>
      <c r="J58" s="8">
        <v>92</v>
      </c>
      <c r="K58" s="8">
        <v>100</v>
      </c>
      <c r="L58" s="8">
        <v>92</v>
      </c>
      <c r="M58" s="8">
        <v>84</v>
      </c>
      <c r="N58" s="8">
        <v>100</v>
      </c>
      <c r="O58" s="10">
        <v>80</v>
      </c>
      <c r="P58" s="10">
        <v>98</v>
      </c>
      <c r="Q58" s="37">
        <f>AVERAGE(Table3[[#This Row],[Audit 1]:[Audit 10]])/100</f>
        <v>0.92400000000000004</v>
      </c>
      <c r="Z58" s="31" t="s">
        <v>100</v>
      </c>
      <c r="AA58" s="39">
        <v>0.90165573770491825</v>
      </c>
    </row>
    <row r="59" spans="1:29">
      <c r="A59" s="8" t="s">
        <v>121</v>
      </c>
      <c r="B59" s="9">
        <v>45201</v>
      </c>
      <c r="C59" s="33">
        <f>YEAR(Table3[[#This Row],[Date]])</f>
        <v>2023</v>
      </c>
      <c r="D59" s="9" t="str">
        <f>TEXT(Table3[[#This Row],[Date]],"MMMM")</f>
        <v>October</v>
      </c>
      <c r="E59" s="9" t="str">
        <f>_xlfn.XLOOKUP(Table3[[#This Row],[EID]],Roster!A:A,Roster!E:E)</f>
        <v>hir.kame.31</v>
      </c>
      <c r="F59" s="9" t="str">
        <f>_xlfn.XLOOKUP(Table3[[#This Row],[EID]],Roster!A:A,Roster!F:F)</f>
        <v>Health</v>
      </c>
      <c r="G59" s="8">
        <v>91</v>
      </c>
      <c r="H59" s="8">
        <v>94</v>
      </c>
      <c r="I59" s="8">
        <v>80</v>
      </c>
      <c r="J59" s="8">
        <v>97</v>
      </c>
      <c r="K59" s="8">
        <v>85</v>
      </c>
      <c r="L59" s="8">
        <v>99</v>
      </c>
      <c r="M59" s="8">
        <v>84</v>
      </c>
      <c r="N59" s="8">
        <v>85</v>
      </c>
      <c r="O59" s="10">
        <v>81</v>
      </c>
      <c r="P59" s="10">
        <v>89</v>
      </c>
      <c r="Q59" s="37">
        <f>AVERAGE(Table3[[#This Row],[Audit 1]:[Audit 10]])/100</f>
        <v>0.88500000000000001</v>
      </c>
      <c r="Z59" s="31" t="s">
        <v>104</v>
      </c>
      <c r="AA59" s="39">
        <v>0.90086885245901649</v>
      </c>
    </row>
    <row r="60" spans="1:29">
      <c r="A60" s="8" t="s">
        <v>122</v>
      </c>
      <c r="B60" s="9">
        <v>45201</v>
      </c>
      <c r="C60" s="33">
        <f>YEAR(Table3[[#This Row],[Date]])</f>
        <v>2023</v>
      </c>
      <c r="D60" s="9" t="str">
        <f>TEXT(Table3[[#This Row],[Date]],"MMMM")</f>
        <v>October</v>
      </c>
      <c r="E60" s="9" t="str">
        <f>_xlfn.XLOOKUP(Table3[[#This Row],[EID]],Roster!A:A,Roster!E:E)</f>
        <v>han.oriz.24</v>
      </c>
      <c r="F60" s="9" t="str">
        <f>_xlfn.XLOOKUP(Table3[[#This Row],[EID]],Roster!A:A,Roster!F:F)</f>
        <v>Network</v>
      </c>
      <c r="G60" s="8">
        <v>88</v>
      </c>
      <c r="H60" s="8">
        <v>65</v>
      </c>
      <c r="I60" s="8">
        <v>55</v>
      </c>
      <c r="J60" s="8">
        <v>85</v>
      </c>
      <c r="K60" s="8">
        <v>71</v>
      </c>
      <c r="L60" s="8">
        <v>55</v>
      </c>
      <c r="M60" s="8">
        <v>100</v>
      </c>
      <c r="N60" s="8">
        <v>54</v>
      </c>
      <c r="O60" s="10">
        <v>89</v>
      </c>
      <c r="P60" s="10">
        <v>74</v>
      </c>
      <c r="Q60" s="37">
        <f>AVERAGE(Table3[[#This Row],[Audit 1]:[Audit 10]])/100</f>
        <v>0.73599999999999999</v>
      </c>
      <c r="Z60" s="31" t="s">
        <v>95</v>
      </c>
      <c r="AA60" s="39">
        <v>0.89837704918032824</v>
      </c>
    </row>
    <row r="61" spans="1:29">
      <c r="A61" s="8" t="s">
        <v>123</v>
      </c>
      <c r="B61" s="9">
        <v>45201</v>
      </c>
      <c r="C61" s="33">
        <f>YEAR(Table3[[#This Row],[Date]])</f>
        <v>2023</v>
      </c>
      <c r="D61" s="9" t="str">
        <f>TEXT(Table3[[#This Row],[Date]],"MMMM")</f>
        <v>October</v>
      </c>
      <c r="E61" s="9" t="str">
        <f>_xlfn.XLOOKUP(Table3[[#This Row],[EID]],Roster!A:A,Roster!E:E)</f>
        <v>kig.imaz.62</v>
      </c>
      <c r="F61" s="9" t="str">
        <f>_xlfn.XLOOKUP(Table3[[#This Row],[EID]],Roster!A:A,Roster!F:F)</f>
        <v>HR</v>
      </c>
      <c r="G61" s="8">
        <v>83</v>
      </c>
      <c r="H61" s="8">
        <v>52</v>
      </c>
      <c r="I61" s="8">
        <v>75</v>
      </c>
      <c r="J61" s="8">
        <v>96</v>
      </c>
      <c r="K61" s="8">
        <v>63</v>
      </c>
      <c r="L61" s="8">
        <v>96</v>
      </c>
      <c r="M61" s="8">
        <v>91</v>
      </c>
      <c r="N61" s="8">
        <v>77</v>
      </c>
      <c r="O61" s="10">
        <v>67</v>
      </c>
      <c r="P61" s="10">
        <v>52</v>
      </c>
      <c r="Q61" s="37">
        <f>AVERAGE(Table3[[#This Row],[Audit 1]:[Audit 10]])/100</f>
        <v>0.752</v>
      </c>
      <c r="Z61" s="31" t="s">
        <v>120</v>
      </c>
      <c r="AA61" s="39">
        <v>0.89755737704918037</v>
      </c>
    </row>
    <row r="62" spans="1:29">
      <c r="A62" s="8" t="s">
        <v>94</v>
      </c>
      <c r="B62" s="9">
        <v>45202</v>
      </c>
      <c r="C62" s="33">
        <f>YEAR(Table3[[#This Row],[Date]])</f>
        <v>2023</v>
      </c>
      <c r="D62" s="9" t="str">
        <f>TEXT(Table3[[#This Row],[Date]],"MMMM")</f>
        <v>October</v>
      </c>
      <c r="E62" s="9" t="str">
        <f>_xlfn.XLOOKUP(Table3[[#This Row],[EID]],Roster!A:A,Roster!E:E)</f>
        <v>oka.koch.55</v>
      </c>
      <c r="F62" s="9" t="str">
        <f>_xlfn.XLOOKUP(Table3[[#This Row],[EID]],Roster!A:A,Roster!F:F)</f>
        <v>F&amp;A</v>
      </c>
      <c r="G62" s="8">
        <v>83</v>
      </c>
      <c r="H62" s="8">
        <v>83</v>
      </c>
      <c r="I62" s="8">
        <v>97</v>
      </c>
      <c r="J62" s="8">
        <v>88</v>
      </c>
      <c r="K62" s="8">
        <v>81</v>
      </c>
      <c r="L62" s="8">
        <v>91</v>
      </c>
      <c r="M62" s="8">
        <v>90</v>
      </c>
      <c r="N62" s="8">
        <v>88</v>
      </c>
      <c r="O62" s="10">
        <v>83</v>
      </c>
      <c r="P62" s="10">
        <v>83</v>
      </c>
      <c r="Q62" s="37">
        <f>AVERAGE(Table3[[#This Row],[Audit 1]:[Audit 10]])/100</f>
        <v>0.86699999999999999</v>
      </c>
      <c r="Z62" s="31" t="s">
        <v>105</v>
      </c>
      <c r="AA62" s="39">
        <v>0.89545901639344272</v>
      </c>
    </row>
    <row r="63" spans="1:29">
      <c r="A63" s="8" t="s">
        <v>95</v>
      </c>
      <c r="B63" s="9">
        <v>45202</v>
      </c>
      <c r="C63" s="33">
        <f>YEAR(Table3[[#This Row],[Date]])</f>
        <v>2023</v>
      </c>
      <c r="D63" s="9" t="str">
        <f>TEXT(Table3[[#This Row],[Date]],"MMMM")</f>
        <v>October</v>
      </c>
      <c r="E63" s="9" t="str">
        <f>_xlfn.XLOOKUP(Table3[[#This Row],[EID]],Roster!A:A,Roster!E:E)</f>
        <v>oka.koch.55</v>
      </c>
      <c r="F63" s="9" t="str">
        <f>_xlfn.XLOOKUP(Table3[[#This Row],[EID]],Roster!A:A,Roster!F:F)</f>
        <v>F&amp;A</v>
      </c>
      <c r="G63" s="8">
        <v>94</v>
      </c>
      <c r="H63" s="8">
        <v>99</v>
      </c>
      <c r="I63" s="8">
        <v>98</v>
      </c>
      <c r="J63" s="8">
        <v>86</v>
      </c>
      <c r="K63" s="8">
        <v>93</v>
      </c>
      <c r="L63" s="8">
        <v>90</v>
      </c>
      <c r="M63" s="8">
        <v>98</v>
      </c>
      <c r="N63" s="8">
        <v>97</v>
      </c>
      <c r="O63" s="10">
        <v>89</v>
      </c>
      <c r="P63" s="10">
        <v>87</v>
      </c>
      <c r="Q63" s="37">
        <f>AVERAGE(Table3[[#This Row],[Audit 1]:[Audit 10]])/100</f>
        <v>0.93099999999999994</v>
      </c>
      <c r="Z63" s="69" t="s">
        <v>107</v>
      </c>
      <c r="AA63" s="70">
        <v>0.74780327868852459</v>
      </c>
    </row>
    <row r="64" spans="1:29">
      <c r="A64" s="8" t="s">
        <v>96</v>
      </c>
      <c r="B64" s="9">
        <v>45202</v>
      </c>
      <c r="C64" s="33">
        <f>YEAR(Table3[[#This Row],[Date]])</f>
        <v>2023</v>
      </c>
      <c r="D64" s="9" t="str">
        <f>TEXT(Table3[[#This Row],[Date]],"MMMM")</f>
        <v>October</v>
      </c>
      <c r="E64" s="9" t="str">
        <f>_xlfn.XLOOKUP(Table3[[#This Row],[EID]],Roster!A:A,Roster!E:E)</f>
        <v>hir.kame.31</v>
      </c>
      <c r="F64" s="9" t="str">
        <f>_xlfn.XLOOKUP(Table3[[#This Row],[EID]],Roster!A:A,Roster!F:F)</f>
        <v>Health</v>
      </c>
      <c r="G64" s="8">
        <v>100</v>
      </c>
      <c r="H64" s="8">
        <v>89</v>
      </c>
      <c r="I64" s="8">
        <v>85</v>
      </c>
      <c r="J64" s="8">
        <v>80</v>
      </c>
      <c r="K64" s="8">
        <v>80</v>
      </c>
      <c r="L64" s="8">
        <v>97</v>
      </c>
      <c r="M64" s="8">
        <v>81</v>
      </c>
      <c r="N64" s="8">
        <v>85</v>
      </c>
      <c r="O64" s="10">
        <v>90</v>
      </c>
      <c r="P64" s="10">
        <v>86</v>
      </c>
      <c r="Q64" s="37">
        <f>AVERAGE(Table3[[#This Row],[Audit 1]:[Audit 10]])/100</f>
        <v>0.873</v>
      </c>
      <c r="Z64" s="28" t="s">
        <v>206</v>
      </c>
      <c r="AA64" s="39">
        <v>0.84013169398907039</v>
      </c>
    </row>
    <row r="65" spans="1:17">
      <c r="A65" s="8" t="s">
        <v>97</v>
      </c>
      <c r="B65" s="9">
        <v>45202</v>
      </c>
      <c r="C65" s="33">
        <f>YEAR(Table3[[#This Row],[Date]])</f>
        <v>2023</v>
      </c>
      <c r="D65" s="9" t="str">
        <f>TEXT(Table3[[#This Row],[Date]],"MMMM")</f>
        <v>October</v>
      </c>
      <c r="E65" s="9" t="str">
        <f>_xlfn.XLOOKUP(Table3[[#This Row],[EID]],Roster!A:A,Roster!E:E)</f>
        <v>han.oriz.24</v>
      </c>
      <c r="F65" s="9" t="str">
        <f>_xlfn.XLOOKUP(Table3[[#This Row],[EID]],Roster!A:A,Roster!F:F)</f>
        <v>Network</v>
      </c>
      <c r="G65" s="8">
        <v>51</v>
      </c>
      <c r="H65" s="8">
        <v>51</v>
      </c>
      <c r="I65" s="8">
        <v>61</v>
      </c>
      <c r="J65" s="8">
        <v>76</v>
      </c>
      <c r="K65" s="8">
        <v>96</v>
      </c>
      <c r="L65" s="8">
        <v>58</v>
      </c>
      <c r="M65" s="8">
        <v>97</v>
      </c>
      <c r="N65" s="8">
        <v>96</v>
      </c>
      <c r="O65" s="10">
        <v>75</v>
      </c>
      <c r="P65" s="10">
        <v>71</v>
      </c>
      <c r="Q65" s="37">
        <f>AVERAGE(Table3[[#This Row],[Audit 1]:[Audit 10]])/100</f>
        <v>0.73199999999999998</v>
      </c>
    </row>
    <row r="66" spans="1:17">
      <c r="A66" s="8" t="s">
        <v>98</v>
      </c>
      <c r="B66" s="9">
        <v>45202</v>
      </c>
      <c r="C66" s="33">
        <f>YEAR(Table3[[#This Row],[Date]])</f>
        <v>2023</v>
      </c>
      <c r="D66" s="9" t="str">
        <f>TEXT(Table3[[#This Row],[Date]],"MMMM")</f>
        <v>October</v>
      </c>
      <c r="E66" s="9" t="str">
        <f>_xlfn.XLOOKUP(Table3[[#This Row],[EID]],Roster!A:A,Roster!E:E)</f>
        <v>kig.imaz.62</v>
      </c>
      <c r="F66" s="9" t="str">
        <f>_xlfn.XLOOKUP(Table3[[#This Row],[EID]],Roster!A:A,Roster!F:F)</f>
        <v>HR</v>
      </c>
      <c r="G66" s="8">
        <v>81</v>
      </c>
      <c r="H66" s="8">
        <v>86</v>
      </c>
      <c r="I66" s="8">
        <v>100</v>
      </c>
      <c r="J66" s="8">
        <v>73</v>
      </c>
      <c r="K66" s="8">
        <v>50</v>
      </c>
      <c r="L66" s="8">
        <v>93</v>
      </c>
      <c r="M66" s="8">
        <v>75</v>
      </c>
      <c r="N66" s="8">
        <v>61</v>
      </c>
      <c r="O66" s="10">
        <v>71</v>
      </c>
      <c r="P66" s="10">
        <v>64</v>
      </c>
      <c r="Q66" s="37">
        <f>AVERAGE(Table3[[#This Row],[Audit 1]:[Audit 10]])/100</f>
        <v>0.754</v>
      </c>
    </row>
    <row r="67" spans="1:17">
      <c r="A67" s="8" t="s">
        <v>99</v>
      </c>
      <c r="B67" s="9">
        <v>45202</v>
      </c>
      <c r="C67" s="33">
        <f>YEAR(Table3[[#This Row],[Date]])</f>
        <v>2023</v>
      </c>
      <c r="D67" s="9" t="str">
        <f>TEXT(Table3[[#This Row],[Date]],"MMMM")</f>
        <v>October</v>
      </c>
      <c r="E67" s="9" t="str">
        <f>_xlfn.XLOOKUP(Table3[[#This Row],[EID]],Roster!A:A,Roster!E:E)</f>
        <v>han.oriz.24</v>
      </c>
      <c r="F67" s="9" t="str">
        <f>_xlfn.XLOOKUP(Table3[[#This Row],[EID]],Roster!A:A,Roster!F:F)</f>
        <v>Strategy</v>
      </c>
      <c r="G67" s="8">
        <v>92</v>
      </c>
      <c r="H67" s="8">
        <v>80</v>
      </c>
      <c r="I67" s="8">
        <v>82</v>
      </c>
      <c r="J67" s="8">
        <v>82</v>
      </c>
      <c r="K67" s="8">
        <v>86</v>
      </c>
      <c r="L67" s="8">
        <v>94</v>
      </c>
      <c r="M67" s="8">
        <v>97</v>
      </c>
      <c r="N67" s="8">
        <v>98</v>
      </c>
      <c r="O67" s="10">
        <v>93</v>
      </c>
      <c r="P67" s="10">
        <v>93</v>
      </c>
      <c r="Q67" s="37">
        <f>AVERAGE(Table3[[#This Row],[Audit 1]:[Audit 10]])/100</f>
        <v>0.89700000000000002</v>
      </c>
    </row>
    <row r="68" spans="1:17">
      <c r="A68" s="8" t="s">
        <v>100</v>
      </c>
      <c r="B68" s="9">
        <v>45202</v>
      </c>
      <c r="C68" s="33">
        <f>YEAR(Table3[[#This Row],[Date]])</f>
        <v>2023</v>
      </c>
      <c r="D68" s="9" t="str">
        <f>TEXT(Table3[[#This Row],[Date]],"MMMM")</f>
        <v>October</v>
      </c>
      <c r="E68" s="9" t="str">
        <f>_xlfn.XLOOKUP(Table3[[#This Row],[EID]],Roster!A:A,Roster!E:E)</f>
        <v>oka.koch.55</v>
      </c>
      <c r="F68" s="9" t="str">
        <f>_xlfn.XLOOKUP(Table3[[#This Row],[EID]],Roster!A:A,Roster!F:F)</f>
        <v>F&amp;A</v>
      </c>
      <c r="G68" s="8">
        <v>83</v>
      </c>
      <c r="H68" s="8">
        <v>95</v>
      </c>
      <c r="I68" s="8">
        <v>95</v>
      </c>
      <c r="J68" s="8">
        <v>100</v>
      </c>
      <c r="K68" s="8">
        <v>99</v>
      </c>
      <c r="L68" s="8">
        <v>93</v>
      </c>
      <c r="M68" s="8">
        <v>82</v>
      </c>
      <c r="N68" s="8">
        <v>80</v>
      </c>
      <c r="O68" s="10">
        <v>93</v>
      </c>
      <c r="P68" s="10">
        <v>82</v>
      </c>
      <c r="Q68" s="37">
        <f>AVERAGE(Table3[[#This Row],[Audit 1]:[Audit 10]])/100</f>
        <v>0.90200000000000002</v>
      </c>
    </row>
    <row r="69" spans="1:17">
      <c r="A69" s="8" t="s">
        <v>101</v>
      </c>
      <c r="B69" s="9">
        <v>45202</v>
      </c>
      <c r="C69" s="33">
        <f>YEAR(Table3[[#This Row],[Date]])</f>
        <v>2023</v>
      </c>
      <c r="D69" s="9" t="str">
        <f>TEXT(Table3[[#This Row],[Date]],"MMMM")</f>
        <v>October</v>
      </c>
      <c r="E69" s="9" t="str">
        <f>_xlfn.XLOOKUP(Table3[[#This Row],[EID]],Roster!A:A,Roster!E:E)</f>
        <v>hir.kame.31</v>
      </c>
      <c r="F69" s="9" t="str">
        <f>_xlfn.XLOOKUP(Table3[[#This Row],[EID]],Roster!A:A,Roster!F:F)</f>
        <v>Health</v>
      </c>
      <c r="G69" s="8">
        <v>85</v>
      </c>
      <c r="H69" s="8">
        <v>85</v>
      </c>
      <c r="I69" s="8">
        <v>99</v>
      </c>
      <c r="J69" s="8">
        <v>100</v>
      </c>
      <c r="K69" s="8">
        <v>96</v>
      </c>
      <c r="L69" s="8">
        <v>98</v>
      </c>
      <c r="M69" s="8">
        <v>83</v>
      </c>
      <c r="N69" s="8">
        <v>100</v>
      </c>
      <c r="O69" s="10">
        <v>96</v>
      </c>
      <c r="P69" s="10">
        <v>100</v>
      </c>
      <c r="Q69" s="37">
        <f>AVERAGE(Table3[[#This Row],[Audit 1]:[Audit 10]])/100</f>
        <v>0.94200000000000006</v>
      </c>
    </row>
    <row r="70" spans="1:17">
      <c r="A70" s="8" t="s">
        <v>102</v>
      </c>
      <c r="B70" s="9">
        <v>45202</v>
      </c>
      <c r="C70" s="33">
        <f>YEAR(Table3[[#This Row],[Date]])</f>
        <v>2023</v>
      </c>
      <c r="D70" s="9" t="str">
        <f>TEXT(Table3[[#This Row],[Date]],"MMMM")</f>
        <v>October</v>
      </c>
      <c r="E70" s="9" t="str">
        <f>_xlfn.XLOOKUP(Table3[[#This Row],[EID]],Roster!A:A,Roster!E:E)</f>
        <v>han.oriz.24</v>
      </c>
      <c r="F70" s="9" t="str">
        <f>_xlfn.XLOOKUP(Table3[[#This Row],[EID]],Roster!A:A,Roster!F:F)</f>
        <v>Network</v>
      </c>
      <c r="G70" s="8">
        <v>65</v>
      </c>
      <c r="H70" s="8">
        <v>88</v>
      </c>
      <c r="I70" s="8">
        <v>53</v>
      </c>
      <c r="J70" s="8">
        <v>91</v>
      </c>
      <c r="K70" s="8">
        <v>81</v>
      </c>
      <c r="L70" s="8">
        <v>88</v>
      </c>
      <c r="M70" s="8">
        <v>75</v>
      </c>
      <c r="N70" s="8">
        <v>97</v>
      </c>
      <c r="O70" s="10">
        <v>97</v>
      </c>
      <c r="P70" s="10">
        <v>54</v>
      </c>
      <c r="Q70" s="37">
        <f>AVERAGE(Table3[[#This Row],[Audit 1]:[Audit 10]])/100</f>
        <v>0.78900000000000003</v>
      </c>
    </row>
    <row r="71" spans="1:17">
      <c r="A71" s="8" t="s">
        <v>103</v>
      </c>
      <c r="B71" s="9">
        <v>45202</v>
      </c>
      <c r="C71" s="33">
        <f>YEAR(Table3[[#This Row],[Date]])</f>
        <v>2023</v>
      </c>
      <c r="D71" s="9" t="str">
        <f>TEXT(Table3[[#This Row],[Date]],"MMMM")</f>
        <v>October</v>
      </c>
      <c r="E71" s="9" t="str">
        <f>_xlfn.XLOOKUP(Table3[[#This Row],[EID]],Roster!A:A,Roster!E:E)</f>
        <v>kig.imaz.62</v>
      </c>
      <c r="F71" s="9" t="str">
        <f>_xlfn.XLOOKUP(Table3[[#This Row],[EID]],Roster!A:A,Roster!F:F)</f>
        <v>HR</v>
      </c>
      <c r="G71" s="8">
        <v>63</v>
      </c>
      <c r="H71" s="8">
        <v>0</v>
      </c>
      <c r="I71" s="8">
        <v>64</v>
      </c>
      <c r="J71" s="8">
        <v>73</v>
      </c>
      <c r="K71" s="8">
        <v>50</v>
      </c>
      <c r="L71" s="8">
        <v>80</v>
      </c>
      <c r="M71" s="8">
        <v>85</v>
      </c>
      <c r="N71" s="8">
        <v>72</v>
      </c>
      <c r="O71" s="10">
        <v>54</v>
      </c>
      <c r="P71" s="10">
        <v>70</v>
      </c>
      <c r="Q71" s="37">
        <f>AVERAGE(Table3[[#This Row],[Audit 1]:[Audit 10]])/100</f>
        <v>0.61099999999999999</v>
      </c>
    </row>
    <row r="72" spans="1:17">
      <c r="A72" s="8" t="s">
        <v>104</v>
      </c>
      <c r="B72" s="9">
        <v>45202</v>
      </c>
      <c r="C72" s="33">
        <f>YEAR(Table3[[#This Row],[Date]])</f>
        <v>2023</v>
      </c>
      <c r="D72" s="9" t="str">
        <f>TEXT(Table3[[#This Row],[Date]],"MMMM")</f>
        <v>October</v>
      </c>
      <c r="E72" s="9" t="str">
        <f>_xlfn.XLOOKUP(Table3[[#This Row],[EID]],Roster!A:A,Roster!E:E)</f>
        <v>oka.koch.55</v>
      </c>
      <c r="F72" s="9" t="str">
        <f>_xlfn.XLOOKUP(Table3[[#This Row],[EID]],Roster!A:A,Roster!F:F)</f>
        <v>F&amp;A</v>
      </c>
      <c r="G72" s="8">
        <v>100</v>
      </c>
      <c r="H72" s="8">
        <v>86</v>
      </c>
      <c r="I72" s="8">
        <v>82</v>
      </c>
      <c r="J72" s="8">
        <v>83</v>
      </c>
      <c r="K72" s="8">
        <v>86</v>
      </c>
      <c r="L72" s="8">
        <v>96</v>
      </c>
      <c r="M72" s="8">
        <v>82</v>
      </c>
      <c r="N72" s="8">
        <v>88</v>
      </c>
      <c r="O72" s="10">
        <v>83</v>
      </c>
      <c r="P72" s="10">
        <v>81</v>
      </c>
      <c r="Q72" s="37">
        <f>AVERAGE(Table3[[#This Row],[Audit 1]:[Audit 10]])/100</f>
        <v>0.86699999999999999</v>
      </c>
    </row>
    <row r="73" spans="1:17">
      <c r="A73" s="8" t="s">
        <v>105</v>
      </c>
      <c r="B73" s="9">
        <v>45202</v>
      </c>
      <c r="C73" s="33">
        <f>YEAR(Table3[[#This Row],[Date]])</f>
        <v>2023</v>
      </c>
      <c r="D73" s="9" t="str">
        <f>TEXT(Table3[[#This Row],[Date]],"MMMM")</f>
        <v>October</v>
      </c>
      <c r="E73" s="9" t="str">
        <f>_xlfn.XLOOKUP(Table3[[#This Row],[EID]],Roster!A:A,Roster!E:E)</f>
        <v>oka.koch.55</v>
      </c>
      <c r="F73" s="9" t="str">
        <f>_xlfn.XLOOKUP(Table3[[#This Row],[EID]],Roster!A:A,Roster!F:F)</f>
        <v>F&amp;A</v>
      </c>
      <c r="G73" s="8">
        <v>86</v>
      </c>
      <c r="H73" s="8">
        <v>98</v>
      </c>
      <c r="I73" s="8">
        <v>85</v>
      </c>
      <c r="J73" s="8">
        <v>90</v>
      </c>
      <c r="K73" s="8">
        <v>92</v>
      </c>
      <c r="L73" s="8">
        <v>91</v>
      </c>
      <c r="M73" s="8">
        <v>84</v>
      </c>
      <c r="N73" s="8">
        <v>97</v>
      </c>
      <c r="O73" s="10">
        <v>95</v>
      </c>
      <c r="P73" s="10">
        <v>89</v>
      </c>
      <c r="Q73" s="37">
        <f>AVERAGE(Table3[[#This Row],[Audit 1]:[Audit 10]])/100</f>
        <v>0.90700000000000003</v>
      </c>
    </row>
    <row r="74" spans="1:17">
      <c r="A74" s="8" t="s">
        <v>106</v>
      </c>
      <c r="B74" s="9">
        <v>45202</v>
      </c>
      <c r="C74" s="33">
        <f>YEAR(Table3[[#This Row],[Date]])</f>
        <v>2023</v>
      </c>
      <c r="D74" s="9" t="str">
        <f>TEXT(Table3[[#This Row],[Date]],"MMMM")</f>
        <v>October</v>
      </c>
      <c r="E74" s="9" t="str">
        <f>_xlfn.XLOOKUP(Table3[[#This Row],[EID]],Roster!A:A,Roster!E:E)</f>
        <v>hir.kame.31</v>
      </c>
      <c r="F74" s="9" t="str">
        <f>_xlfn.XLOOKUP(Table3[[#This Row],[EID]],Roster!A:A,Roster!F:F)</f>
        <v>Health</v>
      </c>
      <c r="G74" s="8">
        <v>82</v>
      </c>
      <c r="H74" s="8">
        <v>88</v>
      </c>
      <c r="I74" s="8">
        <v>81</v>
      </c>
      <c r="J74" s="8">
        <v>97</v>
      </c>
      <c r="K74" s="8">
        <v>86</v>
      </c>
      <c r="L74" s="8">
        <v>100</v>
      </c>
      <c r="M74" s="8">
        <v>83</v>
      </c>
      <c r="N74" s="8">
        <v>96</v>
      </c>
      <c r="O74" s="10">
        <v>80</v>
      </c>
      <c r="P74" s="10">
        <v>97</v>
      </c>
      <c r="Q74" s="37">
        <f>AVERAGE(Table3[[#This Row],[Audit 1]:[Audit 10]])/100</f>
        <v>0.89</v>
      </c>
    </row>
    <row r="75" spans="1:17">
      <c r="A75" s="8" t="s">
        <v>107</v>
      </c>
      <c r="B75" s="9">
        <v>45202</v>
      </c>
      <c r="C75" s="33">
        <f>YEAR(Table3[[#This Row],[Date]])</f>
        <v>2023</v>
      </c>
      <c r="D75" s="9" t="str">
        <f>TEXT(Table3[[#This Row],[Date]],"MMMM")</f>
        <v>October</v>
      </c>
      <c r="E75" s="9" t="str">
        <f>_xlfn.XLOOKUP(Table3[[#This Row],[EID]],Roster!A:A,Roster!E:E)</f>
        <v>oka.koch.55</v>
      </c>
      <c r="F75" s="9" t="str">
        <f>_xlfn.XLOOKUP(Table3[[#This Row],[EID]],Roster!A:A,Roster!F:F)</f>
        <v>F&amp;A</v>
      </c>
      <c r="G75" s="8">
        <v>69</v>
      </c>
      <c r="H75" s="8">
        <v>53</v>
      </c>
      <c r="I75" s="8">
        <v>51</v>
      </c>
      <c r="J75" s="8">
        <v>68</v>
      </c>
      <c r="K75" s="8">
        <v>87</v>
      </c>
      <c r="L75" s="8">
        <v>76</v>
      </c>
      <c r="M75" s="8">
        <v>92</v>
      </c>
      <c r="N75" s="8">
        <v>51</v>
      </c>
      <c r="O75" s="10">
        <v>99</v>
      </c>
      <c r="P75" s="10">
        <v>84</v>
      </c>
      <c r="Q75" s="37">
        <f>AVERAGE(Table3[[#This Row],[Audit 1]:[Audit 10]])/100</f>
        <v>0.73</v>
      </c>
    </row>
    <row r="76" spans="1:17">
      <c r="A76" s="8" t="s">
        <v>108</v>
      </c>
      <c r="B76" s="9">
        <v>45202</v>
      </c>
      <c r="C76" s="33">
        <f>YEAR(Table3[[#This Row],[Date]])</f>
        <v>2023</v>
      </c>
      <c r="D76" s="9" t="str">
        <f>TEXT(Table3[[#This Row],[Date]],"MMMM")</f>
        <v>October</v>
      </c>
      <c r="E76" s="9" t="str">
        <f>_xlfn.XLOOKUP(Table3[[#This Row],[EID]],Roster!A:A,Roster!E:E)</f>
        <v>kig.imaz.62</v>
      </c>
      <c r="F76" s="9" t="str">
        <f>_xlfn.XLOOKUP(Table3[[#This Row],[EID]],Roster!A:A,Roster!F:F)</f>
        <v>HR</v>
      </c>
      <c r="G76" s="8">
        <v>70</v>
      </c>
      <c r="H76" s="8">
        <v>74</v>
      </c>
      <c r="I76" s="8">
        <v>57</v>
      </c>
      <c r="J76" s="8">
        <v>90</v>
      </c>
      <c r="K76" s="8">
        <v>52</v>
      </c>
      <c r="L76" s="8">
        <v>79</v>
      </c>
      <c r="M76" s="8">
        <v>54</v>
      </c>
      <c r="N76" s="8">
        <v>60</v>
      </c>
      <c r="O76" s="10">
        <v>93</v>
      </c>
      <c r="P76" s="10">
        <v>79</v>
      </c>
      <c r="Q76" s="37">
        <f>AVERAGE(Table3[[#This Row],[Audit 1]:[Audit 10]])/100</f>
        <v>0.70799999999999996</v>
      </c>
    </row>
    <row r="77" spans="1:17">
      <c r="A77" s="8" t="s">
        <v>109</v>
      </c>
      <c r="B77" s="9">
        <v>45202</v>
      </c>
      <c r="C77" s="33">
        <f>YEAR(Table3[[#This Row],[Date]])</f>
        <v>2023</v>
      </c>
      <c r="D77" s="9" t="str">
        <f>TEXT(Table3[[#This Row],[Date]],"MMMM")</f>
        <v>October</v>
      </c>
      <c r="E77" s="9" t="str">
        <f>_xlfn.XLOOKUP(Table3[[#This Row],[EID]],Roster!A:A,Roster!E:E)</f>
        <v>han.oriz.24</v>
      </c>
      <c r="F77" s="9" t="str">
        <f>_xlfn.XLOOKUP(Table3[[#This Row],[EID]],Roster!A:A,Roster!F:F)</f>
        <v>Strategy</v>
      </c>
      <c r="G77" s="8">
        <v>85</v>
      </c>
      <c r="H77" s="8">
        <v>97</v>
      </c>
      <c r="I77" s="8">
        <v>82</v>
      </c>
      <c r="J77" s="8">
        <v>83</v>
      </c>
      <c r="K77" s="8">
        <v>80</v>
      </c>
      <c r="L77" s="8">
        <v>90</v>
      </c>
      <c r="M77" s="8">
        <v>84</v>
      </c>
      <c r="N77" s="8">
        <v>85</v>
      </c>
      <c r="O77" s="10">
        <v>80</v>
      </c>
      <c r="P77" s="10">
        <v>93</v>
      </c>
      <c r="Q77" s="37">
        <f>AVERAGE(Table3[[#This Row],[Audit 1]:[Audit 10]])/100</f>
        <v>0.8590000000000001</v>
      </c>
    </row>
    <row r="78" spans="1:17">
      <c r="A78" s="8" t="s">
        <v>110</v>
      </c>
      <c r="B78" s="9">
        <v>45202</v>
      </c>
      <c r="C78" s="33">
        <f>YEAR(Table3[[#This Row],[Date]])</f>
        <v>2023</v>
      </c>
      <c r="D78" s="9" t="str">
        <f>TEXT(Table3[[#This Row],[Date]],"MMMM")</f>
        <v>October</v>
      </c>
      <c r="E78" s="9" t="str">
        <f>_xlfn.XLOOKUP(Table3[[#This Row],[EID]],Roster!A:A,Roster!E:E)</f>
        <v>oka.koch.55</v>
      </c>
      <c r="F78" s="9" t="str">
        <f>_xlfn.XLOOKUP(Table3[[#This Row],[EID]],Roster!A:A,Roster!F:F)</f>
        <v>F&amp;A</v>
      </c>
      <c r="G78" s="8">
        <v>100</v>
      </c>
      <c r="H78" s="8">
        <v>80</v>
      </c>
      <c r="I78" s="8">
        <v>84</v>
      </c>
      <c r="J78" s="8">
        <v>88</v>
      </c>
      <c r="K78" s="8">
        <v>88</v>
      </c>
      <c r="L78" s="8">
        <v>83</v>
      </c>
      <c r="M78" s="8">
        <v>87</v>
      </c>
      <c r="N78" s="8">
        <v>97</v>
      </c>
      <c r="O78" s="10">
        <v>96</v>
      </c>
      <c r="P78" s="10">
        <v>100</v>
      </c>
      <c r="Q78" s="37">
        <f>AVERAGE(Table3[[#This Row],[Audit 1]:[Audit 10]])/100</f>
        <v>0.90300000000000002</v>
      </c>
    </row>
    <row r="79" spans="1:17">
      <c r="A79" s="8" t="s">
        <v>111</v>
      </c>
      <c r="B79" s="9">
        <v>45202</v>
      </c>
      <c r="C79" s="33">
        <f>YEAR(Table3[[#This Row],[Date]])</f>
        <v>2023</v>
      </c>
      <c r="D79" s="9" t="str">
        <f>TEXT(Table3[[#This Row],[Date]],"MMMM")</f>
        <v>October</v>
      </c>
      <c r="E79" s="9" t="str">
        <f>_xlfn.XLOOKUP(Table3[[#This Row],[EID]],Roster!A:A,Roster!E:E)</f>
        <v>hir.kame.31</v>
      </c>
      <c r="F79" s="9" t="str">
        <f>_xlfn.XLOOKUP(Table3[[#This Row],[EID]],Roster!A:A,Roster!F:F)</f>
        <v>Health</v>
      </c>
      <c r="G79" s="8">
        <v>96</v>
      </c>
      <c r="H79" s="8">
        <v>90</v>
      </c>
      <c r="I79" s="8">
        <v>80</v>
      </c>
      <c r="J79" s="8">
        <v>83</v>
      </c>
      <c r="K79" s="8">
        <v>98</v>
      </c>
      <c r="L79" s="8">
        <v>81</v>
      </c>
      <c r="M79" s="8">
        <v>90</v>
      </c>
      <c r="N79" s="8">
        <v>98</v>
      </c>
      <c r="O79" s="10">
        <v>93</v>
      </c>
      <c r="P79" s="10">
        <v>94</v>
      </c>
      <c r="Q79" s="37">
        <f>AVERAGE(Table3[[#This Row],[Audit 1]:[Audit 10]])/100</f>
        <v>0.90300000000000002</v>
      </c>
    </row>
    <row r="80" spans="1:17">
      <c r="A80" s="8" t="s">
        <v>112</v>
      </c>
      <c r="B80" s="9">
        <v>45202</v>
      </c>
      <c r="C80" s="33">
        <f>YEAR(Table3[[#This Row],[Date]])</f>
        <v>2023</v>
      </c>
      <c r="D80" s="9" t="str">
        <f>TEXT(Table3[[#This Row],[Date]],"MMMM")</f>
        <v>October</v>
      </c>
      <c r="E80" s="9" t="str">
        <f>_xlfn.XLOOKUP(Table3[[#This Row],[EID]],Roster!A:A,Roster!E:E)</f>
        <v>hir.kame.31</v>
      </c>
      <c r="F80" s="9" t="str">
        <f>_xlfn.XLOOKUP(Table3[[#This Row],[EID]],Roster!A:A,Roster!F:F)</f>
        <v>Health</v>
      </c>
      <c r="G80" s="8">
        <v>70</v>
      </c>
      <c r="H80" s="8">
        <v>79</v>
      </c>
      <c r="I80" s="8">
        <v>73</v>
      </c>
      <c r="J80" s="8">
        <v>69</v>
      </c>
      <c r="K80" s="8">
        <v>68</v>
      </c>
      <c r="L80" s="8">
        <v>75</v>
      </c>
      <c r="M80" s="8">
        <v>78</v>
      </c>
      <c r="N80" s="8">
        <v>89</v>
      </c>
      <c r="O80" s="10">
        <v>89</v>
      </c>
      <c r="P80" s="10">
        <v>88</v>
      </c>
      <c r="Q80" s="37">
        <f>AVERAGE(Table3[[#This Row],[Audit 1]:[Audit 10]])/100</f>
        <v>0.77800000000000002</v>
      </c>
    </row>
    <row r="81" spans="1:17">
      <c r="A81" s="8" t="s">
        <v>113</v>
      </c>
      <c r="B81" s="9">
        <v>45202</v>
      </c>
      <c r="C81" s="33">
        <f>YEAR(Table3[[#This Row],[Date]])</f>
        <v>2023</v>
      </c>
      <c r="D81" s="9" t="str">
        <f>TEXT(Table3[[#This Row],[Date]],"MMMM")</f>
        <v>October</v>
      </c>
      <c r="E81" s="9" t="str">
        <f>_xlfn.XLOOKUP(Table3[[#This Row],[EID]],Roster!A:A,Roster!E:E)</f>
        <v>kig.imaz.62</v>
      </c>
      <c r="F81" s="9" t="str">
        <f>_xlfn.XLOOKUP(Table3[[#This Row],[EID]],Roster!A:A,Roster!F:F)</f>
        <v>HR</v>
      </c>
      <c r="G81" s="8">
        <v>91</v>
      </c>
      <c r="H81" s="8">
        <v>73</v>
      </c>
      <c r="I81" s="8">
        <v>87</v>
      </c>
      <c r="J81" s="8">
        <v>78</v>
      </c>
      <c r="K81" s="8">
        <v>53</v>
      </c>
      <c r="L81" s="8">
        <v>53</v>
      </c>
      <c r="M81" s="8">
        <v>69</v>
      </c>
      <c r="N81" s="8">
        <v>60</v>
      </c>
      <c r="O81" s="10">
        <v>57</v>
      </c>
      <c r="P81" s="10">
        <v>67</v>
      </c>
      <c r="Q81" s="37">
        <f>AVERAGE(Table3[[#This Row],[Audit 1]:[Audit 10]])/100</f>
        <v>0.68799999999999994</v>
      </c>
    </row>
    <row r="82" spans="1:17">
      <c r="A82" s="8" t="s">
        <v>114</v>
      </c>
      <c r="B82" s="9">
        <v>45202</v>
      </c>
      <c r="C82" s="33">
        <f>YEAR(Table3[[#This Row],[Date]])</f>
        <v>2023</v>
      </c>
      <c r="D82" s="9" t="str">
        <f>TEXT(Table3[[#This Row],[Date]],"MMMM")</f>
        <v>October</v>
      </c>
      <c r="E82" s="9" t="str">
        <f>_xlfn.XLOOKUP(Table3[[#This Row],[EID]],Roster!A:A,Roster!E:E)</f>
        <v>han.oriz.24</v>
      </c>
      <c r="F82" s="9" t="str">
        <f>_xlfn.XLOOKUP(Table3[[#This Row],[EID]],Roster!A:A,Roster!F:F)</f>
        <v>Strategy</v>
      </c>
      <c r="G82" s="8">
        <v>96</v>
      </c>
      <c r="H82" s="8">
        <v>93</v>
      </c>
      <c r="I82" s="8">
        <v>92</v>
      </c>
      <c r="J82" s="8">
        <v>96</v>
      </c>
      <c r="K82" s="8">
        <v>85</v>
      </c>
      <c r="L82" s="8">
        <v>87</v>
      </c>
      <c r="M82" s="8">
        <v>83</v>
      </c>
      <c r="N82" s="8">
        <v>87</v>
      </c>
      <c r="O82" s="10">
        <v>83</v>
      </c>
      <c r="P82" s="10">
        <v>81</v>
      </c>
      <c r="Q82" s="37">
        <f>AVERAGE(Table3[[#This Row],[Audit 1]:[Audit 10]])/100</f>
        <v>0.88300000000000001</v>
      </c>
    </row>
    <row r="83" spans="1:17">
      <c r="A83" s="8" t="s">
        <v>115</v>
      </c>
      <c r="B83" s="9">
        <v>45202</v>
      </c>
      <c r="C83" s="33">
        <f>YEAR(Table3[[#This Row],[Date]])</f>
        <v>2023</v>
      </c>
      <c r="D83" s="9" t="str">
        <f>TEXT(Table3[[#This Row],[Date]],"MMMM")</f>
        <v>October</v>
      </c>
      <c r="E83" s="9" t="str">
        <f>_xlfn.XLOOKUP(Table3[[#This Row],[EID]],Roster!A:A,Roster!E:E)</f>
        <v>oka.koch.55</v>
      </c>
      <c r="F83" s="9" t="str">
        <f>_xlfn.XLOOKUP(Table3[[#This Row],[EID]],Roster!A:A,Roster!F:F)</f>
        <v>F&amp;A</v>
      </c>
      <c r="G83" s="8">
        <v>85</v>
      </c>
      <c r="H83" s="8">
        <v>96</v>
      </c>
      <c r="I83" s="8">
        <v>92</v>
      </c>
      <c r="J83" s="8">
        <v>80</v>
      </c>
      <c r="K83" s="8">
        <v>92</v>
      </c>
      <c r="L83" s="8">
        <v>91</v>
      </c>
      <c r="M83" s="8">
        <v>91</v>
      </c>
      <c r="N83" s="8">
        <v>94</v>
      </c>
      <c r="O83" s="10">
        <v>91</v>
      </c>
      <c r="P83" s="10">
        <v>90</v>
      </c>
      <c r="Q83" s="37">
        <f>AVERAGE(Table3[[#This Row],[Audit 1]:[Audit 10]])/100</f>
        <v>0.90200000000000002</v>
      </c>
    </row>
    <row r="84" spans="1:17">
      <c r="A84" s="8" t="s">
        <v>116</v>
      </c>
      <c r="B84" s="9">
        <v>45202</v>
      </c>
      <c r="C84" s="33">
        <f>YEAR(Table3[[#This Row],[Date]])</f>
        <v>2023</v>
      </c>
      <c r="D84" s="9" t="str">
        <f>TEXT(Table3[[#This Row],[Date]],"MMMM")</f>
        <v>October</v>
      </c>
      <c r="E84" s="9" t="str">
        <f>_xlfn.XLOOKUP(Table3[[#This Row],[EID]],Roster!A:A,Roster!E:E)</f>
        <v>hir.kame.31</v>
      </c>
      <c r="F84" s="9" t="str">
        <f>_xlfn.XLOOKUP(Table3[[#This Row],[EID]],Roster!A:A,Roster!F:F)</f>
        <v>Health</v>
      </c>
      <c r="G84" s="8">
        <v>83</v>
      </c>
      <c r="H84" s="8">
        <v>89</v>
      </c>
      <c r="I84" s="8">
        <v>85</v>
      </c>
      <c r="J84" s="8">
        <v>100</v>
      </c>
      <c r="K84" s="8">
        <v>96</v>
      </c>
      <c r="L84" s="8">
        <v>100</v>
      </c>
      <c r="M84" s="8">
        <v>98</v>
      </c>
      <c r="N84" s="8">
        <v>88</v>
      </c>
      <c r="O84" s="10">
        <v>86</v>
      </c>
      <c r="P84" s="10">
        <v>88</v>
      </c>
      <c r="Q84" s="37">
        <f>AVERAGE(Table3[[#This Row],[Audit 1]:[Audit 10]])/100</f>
        <v>0.91299999999999992</v>
      </c>
    </row>
    <row r="85" spans="1:17">
      <c r="A85" s="8" t="s">
        <v>117</v>
      </c>
      <c r="B85" s="9">
        <v>45202</v>
      </c>
      <c r="C85" s="33">
        <f>YEAR(Table3[[#This Row],[Date]])</f>
        <v>2023</v>
      </c>
      <c r="D85" s="9" t="str">
        <f>TEXT(Table3[[#This Row],[Date]],"MMMM")</f>
        <v>October</v>
      </c>
      <c r="E85" s="9" t="str">
        <f>_xlfn.XLOOKUP(Table3[[#This Row],[EID]],Roster!A:A,Roster!E:E)</f>
        <v>han.oriz.24</v>
      </c>
      <c r="F85" s="9" t="str">
        <f>_xlfn.XLOOKUP(Table3[[#This Row],[EID]],Roster!A:A,Roster!F:F)</f>
        <v>Network</v>
      </c>
      <c r="G85" s="8">
        <v>91</v>
      </c>
      <c r="H85" s="8">
        <v>51</v>
      </c>
      <c r="I85" s="8">
        <v>93</v>
      </c>
      <c r="J85" s="8">
        <v>80</v>
      </c>
      <c r="K85" s="8">
        <v>50</v>
      </c>
      <c r="L85" s="8">
        <v>88</v>
      </c>
      <c r="M85" s="8">
        <v>97</v>
      </c>
      <c r="N85" s="8">
        <v>62</v>
      </c>
      <c r="O85" s="10">
        <v>97</v>
      </c>
      <c r="P85" s="10">
        <v>81</v>
      </c>
      <c r="Q85" s="37">
        <f>AVERAGE(Table3[[#This Row],[Audit 1]:[Audit 10]])/100</f>
        <v>0.79</v>
      </c>
    </row>
    <row r="86" spans="1:17">
      <c r="A86" s="8" t="s">
        <v>118</v>
      </c>
      <c r="B86" s="9">
        <v>45202</v>
      </c>
      <c r="C86" s="33">
        <f>YEAR(Table3[[#This Row],[Date]])</f>
        <v>2023</v>
      </c>
      <c r="D86" s="9" t="str">
        <f>TEXT(Table3[[#This Row],[Date]],"MMMM")</f>
        <v>October</v>
      </c>
      <c r="E86" s="9" t="str">
        <f>_xlfn.XLOOKUP(Table3[[#This Row],[EID]],Roster!A:A,Roster!E:E)</f>
        <v>kig.imaz.62</v>
      </c>
      <c r="F86" s="9" t="str">
        <f>_xlfn.XLOOKUP(Table3[[#This Row],[EID]],Roster!A:A,Roster!F:F)</f>
        <v>HR</v>
      </c>
      <c r="G86" s="8">
        <v>75</v>
      </c>
      <c r="H86" s="8">
        <v>55</v>
      </c>
      <c r="I86" s="8">
        <v>87</v>
      </c>
      <c r="J86" s="8">
        <v>65</v>
      </c>
      <c r="K86" s="8">
        <v>90</v>
      </c>
      <c r="L86" s="8">
        <v>0</v>
      </c>
      <c r="M86" s="8">
        <v>68</v>
      </c>
      <c r="N86" s="8">
        <v>92</v>
      </c>
      <c r="O86" s="10">
        <v>80</v>
      </c>
      <c r="P86" s="10">
        <v>100</v>
      </c>
      <c r="Q86" s="37">
        <f>AVERAGE(Table3[[#This Row],[Audit 1]:[Audit 10]])/100</f>
        <v>0.71200000000000008</v>
      </c>
    </row>
    <row r="87" spans="1:17">
      <c r="A87" s="8" t="s">
        <v>119</v>
      </c>
      <c r="B87" s="9">
        <v>45202</v>
      </c>
      <c r="C87" s="33">
        <f>YEAR(Table3[[#This Row],[Date]])</f>
        <v>2023</v>
      </c>
      <c r="D87" s="9" t="str">
        <f>TEXT(Table3[[#This Row],[Date]],"MMMM")</f>
        <v>October</v>
      </c>
      <c r="E87" s="9" t="str">
        <f>_xlfn.XLOOKUP(Table3[[#This Row],[EID]],Roster!A:A,Roster!E:E)</f>
        <v>hir.kame.31</v>
      </c>
      <c r="F87" s="9" t="str">
        <f>_xlfn.XLOOKUP(Table3[[#This Row],[EID]],Roster!A:A,Roster!F:F)</f>
        <v>Health</v>
      </c>
      <c r="G87" s="8">
        <v>87</v>
      </c>
      <c r="H87" s="8">
        <v>83</v>
      </c>
      <c r="I87" s="8">
        <v>87</v>
      </c>
      <c r="J87" s="8">
        <v>88</v>
      </c>
      <c r="K87" s="8">
        <v>95</v>
      </c>
      <c r="L87" s="8">
        <v>94</v>
      </c>
      <c r="M87" s="8">
        <v>97</v>
      </c>
      <c r="N87" s="8">
        <v>84</v>
      </c>
      <c r="O87" s="10">
        <v>92</v>
      </c>
      <c r="P87" s="10">
        <v>85</v>
      </c>
      <c r="Q87" s="37">
        <f>AVERAGE(Table3[[#This Row],[Audit 1]:[Audit 10]])/100</f>
        <v>0.89200000000000002</v>
      </c>
    </row>
    <row r="88" spans="1:17">
      <c r="A88" s="8" t="s">
        <v>120</v>
      </c>
      <c r="B88" s="9">
        <v>45202</v>
      </c>
      <c r="C88" s="33">
        <f>YEAR(Table3[[#This Row],[Date]])</f>
        <v>2023</v>
      </c>
      <c r="D88" s="9" t="str">
        <f>TEXT(Table3[[#This Row],[Date]],"MMMM")</f>
        <v>October</v>
      </c>
      <c r="E88" s="9" t="str">
        <f>_xlfn.XLOOKUP(Table3[[#This Row],[EID]],Roster!A:A,Roster!E:E)</f>
        <v>oka.koch.55</v>
      </c>
      <c r="F88" s="9" t="str">
        <f>_xlfn.XLOOKUP(Table3[[#This Row],[EID]],Roster!A:A,Roster!F:F)</f>
        <v>F&amp;A</v>
      </c>
      <c r="G88" s="8">
        <v>96</v>
      </c>
      <c r="H88" s="8">
        <v>84</v>
      </c>
      <c r="I88" s="8">
        <v>90</v>
      </c>
      <c r="J88" s="8">
        <v>94</v>
      </c>
      <c r="K88" s="8">
        <v>91</v>
      </c>
      <c r="L88" s="8">
        <v>93</v>
      </c>
      <c r="M88" s="8">
        <v>88</v>
      </c>
      <c r="N88" s="8">
        <v>82</v>
      </c>
      <c r="O88" s="10">
        <v>81</v>
      </c>
      <c r="P88" s="10">
        <v>85</v>
      </c>
      <c r="Q88" s="37">
        <f>AVERAGE(Table3[[#This Row],[Audit 1]:[Audit 10]])/100</f>
        <v>0.88400000000000001</v>
      </c>
    </row>
    <row r="89" spans="1:17">
      <c r="A89" s="8" t="s">
        <v>121</v>
      </c>
      <c r="B89" s="9">
        <v>45202</v>
      </c>
      <c r="C89" s="33">
        <f>YEAR(Table3[[#This Row],[Date]])</f>
        <v>2023</v>
      </c>
      <c r="D89" s="9" t="str">
        <f>TEXT(Table3[[#This Row],[Date]],"MMMM")</f>
        <v>October</v>
      </c>
      <c r="E89" s="9" t="str">
        <f>_xlfn.XLOOKUP(Table3[[#This Row],[EID]],Roster!A:A,Roster!E:E)</f>
        <v>hir.kame.31</v>
      </c>
      <c r="F89" s="9" t="str">
        <f>_xlfn.XLOOKUP(Table3[[#This Row],[EID]],Roster!A:A,Roster!F:F)</f>
        <v>Health</v>
      </c>
      <c r="G89" s="8">
        <v>99</v>
      </c>
      <c r="H89" s="8">
        <v>90</v>
      </c>
      <c r="I89" s="8">
        <v>84</v>
      </c>
      <c r="J89" s="8">
        <v>97</v>
      </c>
      <c r="K89" s="8">
        <v>95</v>
      </c>
      <c r="L89" s="8">
        <v>81</v>
      </c>
      <c r="M89" s="8">
        <v>89</v>
      </c>
      <c r="N89" s="8">
        <v>91</v>
      </c>
      <c r="O89" s="10">
        <v>93</v>
      </c>
      <c r="P89" s="10">
        <v>80</v>
      </c>
      <c r="Q89" s="37">
        <f>AVERAGE(Table3[[#This Row],[Audit 1]:[Audit 10]])/100</f>
        <v>0.89900000000000002</v>
      </c>
    </row>
    <row r="90" spans="1:17">
      <c r="A90" s="8" t="s">
        <v>122</v>
      </c>
      <c r="B90" s="9">
        <v>45202</v>
      </c>
      <c r="C90" s="33">
        <f>YEAR(Table3[[#This Row],[Date]])</f>
        <v>2023</v>
      </c>
      <c r="D90" s="9" t="str">
        <f>TEXT(Table3[[#This Row],[Date]],"MMMM")</f>
        <v>October</v>
      </c>
      <c r="E90" s="9" t="str">
        <f>_xlfn.XLOOKUP(Table3[[#This Row],[EID]],Roster!A:A,Roster!E:E)</f>
        <v>han.oriz.24</v>
      </c>
      <c r="F90" s="9" t="str">
        <f>_xlfn.XLOOKUP(Table3[[#This Row],[EID]],Roster!A:A,Roster!F:F)</f>
        <v>Network</v>
      </c>
      <c r="G90" s="8">
        <v>86</v>
      </c>
      <c r="H90" s="8">
        <v>54</v>
      </c>
      <c r="I90" s="8">
        <v>93</v>
      </c>
      <c r="J90" s="8">
        <v>56</v>
      </c>
      <c r="K90" s="8">
        <v>80</v>
      </c>
      <c r="L90" s="8">
        <v>82</v>
      </c>
      <c r="M90" s="8">
        <v>67</v>
      </c>
      <c r="N90" s="8">
        <v>58</v>
      </c>
      <c r="O90" s="10">
        <v>60</v>
      </c>
      <c r="P90" s="10">
        <v>91</v>
      </c>
      <c r="Q90" s="37">
        <f>AVERAGE(Table3[[#This Row],[Audit 1]:[Audit 10]])/100</f>
        <v>0.72699999999999998</v>
      </c>
    </row>
    <row r="91" spans="1:17">
      <c r="A91" s="8" t="s">
        <v>123</v>
      </c>
      <c r="B91" s="9">
        <v>45202</v>
      </c>
      <c r="C91" s="33">
        <f>YEAR(Table3[[#This Row],[Date]])</f>
        <v>2023</v>
      </c>
      <c r="D91" s="9" t="str">
        <f>TEXT(Table3[[#This Row],[Date]],"MMMM")</f>
        <v>October</v>
      </c>
      <c r="E91" s="9" t="str">
        <f>_xlfn.XLOOKUP(Table3[[#This Row],[EID]],Roster!A:A,Roster!E:E)</f>
        <v>kig.imaz.62</v>
      </c>
      <c r="F91" s="9" t="str">
        <f>_xlfn.XLOOKUP(Table3[[#This Row],[EID]],Roster!A:A,Roster!F:F)</f>
        <v>HR</v>
      </c>
      <c r="G91" s="8">
        <v>83</v>
      </c>
      <c r="H91" s="8">
        <v>61</v>
      </c>
      <c r="I91" s="8">
        <v>92</v>
      </c>
      <c r="J91" s="8">
        <v>72</v>
      </c>
      <c r="K91" s="8">
        <v>90</v>
      </c>
      <c r="L91" s="8">
        <v>94</v>
      </c>
      <c r="M91" s="8">
        <v>89</v>
      </c>
      <c r="N91" s="8">
        <v>60</v>
      </c>
      <c r="O91" s="10">
        <v>100</v>
      </c>
      <c r="P91" s="10">
        <v>69</v>
      </c>
      <c r="Q91" s="37">
        <f>AVERAGE(Table3[[#This Row],[Audit 1]:[Audit 10]])/100</f>
        <v>0.81</v>
      </c>
    </row>
    <row r="92" spans="1:17">
      <c r="A92" s="8" t="s">
        <v>94</v>
      </c>
      <c r="B92" s="9">
        <v>45203</v>
      </c>
      <c r="C92" s="33">
        <f>YEAR(Table3[[#This Row],[Date]])</f>
        <v>2023</v>
      </c>
      <c r="D92" s="9" t="str">
        <f>TEXT(Table3[[#This Row],[Date]],"MMMM")</f>
        <v>October</v>
      </c>
      <c r="E92" s="9" t="str">
        <f>_xlfn.XLOOKUP(Table3[[#This Row],[EID]],Roster!A:A,Roster!E:E)</f>
        <v>oka.koch.55</v>
      </c>
      <c r="F92" s="9" t="str">
        <f>_xlfn.XLOOKUP(Table3[[#This Row],[EID]],Roster!A:A,Roster!F:F)</f>
        <v>F&amp;A</v>
      </c>
      <c r="G92" s="8">
        <v>87</v>
      </c>
      <c r="H92" s="8">
        <v>81</v>
      </c>
      <c r="I92" s="8">
        <v>81</v>
      </c>
      <c r="J92" s="8">
        <v>92</v>
      </c>
      <c r="K92" s="8">
        <v>93</v>
      </c>
      <c r="L92" s="8">
        <v>83</v>
      </c>
      <c r="M92" s="8">
        <v>91</v>
      </c>
      <c r="N92" s="8">
        <v>88</v>
      </c>
      <c r="O92" s="10">
        <v>83</v>
      </c>
      <c r="P92" s="10">
        <v>98</v>
      </c>
      <c r="Q92" s="37">
        <f>AVERAGE(Table3[[#This Row],[Audit 1]:[Audit 10]])/100</f>
        <v>0.877</v>
      </c>
    </row>
    <row r="93" spans="1:17">
      <c r="A93" s="8" t="s">
        <v>95</v>
      </c>
      <c r="B93" s="9">
        <v>45203</v>
      </c>
      <c r="C93" s="33">
        <f>YEAR(Table3[[#This Row],[Date]])</f>
        <v>2023</v>
      </c>
      <c r="D93" s="9" t="str">
        <f>TEXT(Table3[[#This Row],[Date]],"MMMM")</f>
        <v>October</v>
      </c>
      <c r="E93" s="9" t="str">
        <f>_xlfn.XLOOKUP(Table3[[#This Row],[EID]],Roster!A:A,Roster!E:E)</f>
        <v>oka.koch.55</v>
      </c>
      <c r="F93" s="9" t="str">
        <f>_xlfn.XLOOKUP(Table3[[#This Row],[EID]],Roster!A:A,Roster!F:F)</f>
        <v>F&amp;A</v>
      </c>
      <c r="G93" s="8">
        <v>84</v>
      </c>
      <c r="H93" s="8">
        <v>90</v>
      </c>
      <c r="I93" s="8">
        <v>91</v>
      </c>
      <c r="J93" s="8">
        <v>92</v>
      </c>
      <c r="K93" s="8">
        <v>90</v>
      </c>
      <c r="L93" s="8">
        <v>95</v>
      </c>
      <c r="M93" s="8">
        <v>92</v>
      </c>
      <c r="N93" s="8">
        <v>86</v>
      </c>
      <c r="O93" s="10">
        <v>92</v>
      </c>
      <c r="P93" s="10">
        <v>97</v>
      </c>
      <c r="Q93" s="37">
        <f>AVERAGE(Table3[[#This Row],[Audit 1]:[Audit 10]])/100</f>
        <v>0.90900000000000003</v>
      </c>
    </row>
    <row r="94" spans="1:17">
      <c r="A94" s="8" t="s">
        <v>96</v>
      </c>
      <c r="B94" s="9">
        <v>45203</v>
      </c>
      <c r="C94" s="33">
        <f>YEAR(Table3[[#This Row],[Date]])</f>
        <v>2023</v>
      </c>
      <c r="D94" s="9" t="str">
        <f>TEXT(Table3[[#This Row],[Date]],"MMMM")</f>
        <v>October</v>
      </c>
      <c r="E94" s="9" t="str">
        <f>_xlfn.XLOOKUP(Table3[[#This Row],[EID]],Roster!A:A,Roster!E:E)</f>
        <v>hir.kame.31</v>
      </c>
      <c r="F94" s="9" t="str">
        <f>_xlfn.XLOOKUP(Table3[[#This Row],[EID]],Roster!A:A,Roster!F:F)</f>
        <v>Health</v>
      </c>
      <c r="G94" s="8">
        <v>80</v>
      </c>
      <c r="H94" s="8">
        <v>87</v>
      </c>
      <c r="I94" s="8">
        <v>90</v>
      </c>
      <c r="J94" s="8">
        <v>88</v>
      </c>
      <c r="K94" s="8">
        <v>92</v>
      </c>
      <c r="L94" s="8">
        <v>94</v>
      </c>
      <c r="M94" s="8">
        <v>85</v>
      </c>
      <c r="N94" s="8">
        <v>98</v>
      </c>
      <c r="O94" s="10">
        <v>89</v>
      </c>
      <c r="P94" s="10">
        <v>80</v>
      </c>
      <c r="Q94" s="37">
        <f>AVERAGE(Table3[[#This Row],[Audit 1]:[Audit 10]])/100</f>
        <v>0.88300000000000001</v>
      </c>
    </row>
    <row r="95" spans="1:17">
      <c r="A95" s="8" t="s">
        <v>97</v>
      </c>
      <c r="B95" s="9">
        <v>45203</v>
      </c>
      <c r="C95" s="33">
        <f>YEAR(Table3[[#This Row],[Date]])</f>
        <v>2023</v>
      </c>
      <c r="D95" s="9" t="str">
        <f>TEXT(Table3[[#This Row],[Date]],"MMMM")</f>
        <v>October</v>
      </c>
      <c r="E95" s="9" t="str">
        <f>_xlfn.XLOOKUP(Table3[[#This Row],[EID]],Roster!A:A,Roster!E:E)</f>
        <v>han.oriz.24</v>
      </c>
      <c r="F95" s="9" t="str">
        <f>_xlfn.XLOOKUP(Table3[[#This Row],[EID]],Roster!A:A,Roster!F:F)</f>
        <v>Network</v>
      </c>
      <c r="G95" s="8">
        <v>60</v>
      </c>
      <c r="H95" s="8">
        <v>72</v>
      </c>
      <c r="I95" s="8">
        <v>90</v>
      </c>
      <c r="J95" s="8">
        <v>63</v>
      </c>
      <c r="K95" s="8">
        <v>59</v>
      </c>
      <c r="L95" s="8">
        <v>89</v>
      </c>
      <c r="M95" s="8">
        <v>61</v>
      </c>
      <c r="N95" s="8">
        <v>70</v>
      </c>
      <c r="O95" s="10">
        <v>86</v>
      </c>
      <c r="P95" s="10">
        <v>56</v>
      </c>
      <c r="Q95" s="37">
        <f>AVERAGE(Table3[[#This Row],[Audit 1]:[Audit 10]])/100</f>
        <v>0.70599999999999996</v>
      </c>
    </row>
    <row r="96" spans="1:17">
      <c r="A96" s="8" t="s">
        <v>98</v>
      </c>
      <c r="B96" s="9">
        <v>45203</v>
      </c>
      <c r="C96" s="33">
        <f>YEAR(Table3[[#This Row],[Date]])</f>
        <v>2023</v>
      </c>
      <c r="D96" s="9" t="str">
        <f>TEXT(Table3[[#This Row],[Date]],"MMMM")</f>
        <v>October</v>
      </c>
      <c r="E96" s="9" t="str">
        <f>_xlfn.XLOOKUP(Table3[[#This Row],[EID]],Roster!A:A,Roster!E:E)</f>
        <v>kig.imaz.62</v>
      </c>
      <c r="F96" s="9" t="str">
        <f>_xlfn.XLOOKUP(Table3[[#This Row],[EID]],Roster!A:A,Roster!F:F)</f>
        <v>HR</v>
      </c>
      <c r="G96" s="8">
        <v>63</v>
      </c>
      <c r="H96" s="8">
        <v>95</v>
      </c>
      <c r="I96" s="8">
        <v>67</v>
      </c>
      <c r="J96" s="8">
        <v>81</v>
      </c>
      <c r="K96" s="8">
        <v>68</v>
      </c>
      <c r="L96" s="8">
        <v>59</v>
      </c>
      <c r="M96" s="8">
        <v>59</v>
      </c>
      <c r="N96" s="8">
        <v>63</v>
      </c>
      <c r="O96" s="10">
        <v>58</v>
      </c>
      <c r="P96" s="10">
        <v>81</v>
      </c>
      <c r="Q96" s="37">
        <f>AVERAGE(Table3[[#This Row],[Audit 1]:[Audit 10]])/100</f>
        <v>0.69400000000000006</v>
      </c>
    </row>
    <row r="97" spans="1:17">
      <c r="A97" s="8" t="s">
        <v>99</v>
      </c>
      <c r="B97" s="9">
        <v>45203</v>
      </c>
      <c r="C97" s="33">
        <f>YEAR(Table3[[#This Row],[Date]])</f>
        <v>2023</v>
      </c>
      <c r="D97" s="9" t="str">
        <f>TEXT(Table3[[#This Row],[Date]],"MMMM")</f>
        <v>October</v>
      </c>
      <c r="E97" s="9" t="str">
        <f>_xlfn.XLOOKUP(Table3[[#This Row],[EID]],Roster!A:A,Roster!E:E)</f>
        <v>han.oriz.24</v>
      </c>
      <c r="F97" s="9" t="str">
        <f>_xlfn.XLOOKUP(Table3[[#This Row],[EID]],Roster!A:A,Roster!F:F)</f>
        <v>Strategy</v>
      </c>
      <c r="G97" s="8">
        <v>91</v>
      </c>
      <c r="H97" s="8">
        <v>87</v>
      </c>
      <c r="I97" s="8">
        <v>84</v>
      </c>
      <c r="J97" s="8">
        <v>94</v>
      </c>
      <c r="K97" s="8">
        <v>87</v>
      </c>
      <c r="L97" s="8">
        <v>92</v>
      </c>
      <c r="M97" s="8">
        <v>89</v>
      </c>
      <c r="N97" s="8">
        <v>86</v>
      </c>
      <c r="O97" s="10">
        <v>94</v>
      </c>
      <c r="P97" s="10">
        <v>86</v>
      </c>
      <c r="Q97" s="37">
        <f>AVERAGE(Table3[[#This Row],[Audit 1]:[Audit 10]])/100</f>
        <v>0.89</v>
      </c>
    </row>
    <row r="98" spans="1:17">
      <c r="A98" s="8" t="s">
        <v>100</v>
      </c>
      <c r="B98" s="9">
        <v>45203</v>
      </c>
      <c r="C98" s="33">
        <f>YEAR(Table3[[#This Row],[Date]])</f>
        <v>2023</v>
      </c>
      <c r="D98" s="9" t="str">
        <f>TEXT(Table3[[#This Row],[Date]],"MMMM")</f>
        <v>October</v>
      </c>
      <c r="E98" s="9" t="str">
        <f>_xlfn.XLOOKUP(Table3[[#This Row],[EID]],Roster!A:A,Roster!E:E)</f>
        <v>oka.koch.55</v>
      </c>
      <c r="F98" s="9" t="str">
        <f>_xlfn.XLOOKUP(Table3[[#This Row],[EID]],Roster!A:A,Roster!F:F)</f>
        <v>F&amp;A</v>
      </c>
      <c r="G98" s="8">
        <v>83</v>
      </c>
      <c r="H98" s="8">
        <v>98</v>
      </c>
      <c r="I98" s="8">
        <v>90</v>
      </c>
      <c r="J98" s="8">
        <v>100</v>
      </c>
      <c r="K98" s="8">
        <v>96</v>
      </c>
      <c r="L98" s="8">
        <v>98</v>
      </c>
      <c r="M98" s="8">
        <v>96</v>
      </c>
      <c r="N98" s="8">
        <v>91</v>
      </c>
      <c r="O98" s="10">
        <v>97</v>
      </c>
      <c r="P98" s="10">
        <v>83</v>
      </c>
      <c r="Q98" s="37">
        <f>AVERAGE(Table3[[#This Row],[Audit 1]:[Audit 10]])/100</f>
        <v>0.93200000000000005</v>
      </c>
    </row>
    <row r="99" spans="1:17">
      <c r="A99" s="8" t="s">
        <v>101</v>
      </c>
      <c r="B99" s="9">
        <v>45203</v>
      </c>
      <c r="C99" s="33">
        <f>YEAR(Table3[[#This Row],[Date]])</f>
        <v>2023</v>
      </c>
      <c r="D99" s="9" t="str">
        <f>TEXT(Table3[[#This Row],[Date]],"MMMM")</f>
        <v>October</v>
      </c>
      <c r="E99" s="9" t="str">
        <f>_xlfn.XLOOKUP(Table3[[#This Row],[EID]],Roster!A:A,Roster!E:E)</f>
        <v>hir.kame.31</v>
      </c>
      <c r="F99" s="9" t="str">
        <f>_xlfn.XLOOKUP(Table3[[#This Row],[EID]],Roster!A:A,Roster!F:F)</f>
        <v>Health</v>
      </c>
      <c r="G99" s="8">
        <v>94</v>
      </c>
      <c r="H99" s="8">
        <v>88</v>
      </c>
      <c r="I99" s="8">
        <v>82</v>
      </c>
      <c r="J99" s="8">
        <v>86</v>
      </c>
      <c r="K99" s="8">
        <v>99</v>
      </c>
      <c r="L99" s="8">
        <v>95</v>
      </c>
      <c r="M99" s="8">
        <v>83</v>
      </c>
      <c r="N99" s="8">
        <v>93</v>
      </c>
      <c r="O99" s="10">
        <v>88</v>
      </c>
      <c r="P99" s="10">
        <v>88</v>
      </c>
      <c r="Q99" s="37">
        <f>AVERAGE(Table3[[#This Row],[Audit 1]:[Audit 10]])/100</f>
        <v>0.89599999999999991</v>
      </c>
    </row>
    <row r="100" spans="1:17">
      <c r="A100" s="8" t="s">
        <v>102</v>
      </c>
      <c r="B100" s="9">
        <v>45203</v>
      </c>
      <c r="C100" s="33">
        <f>YEAR(Table3[[#This Row],[Date]])</f>
        <v>2023</v>
      </c>
      <c r="D100" s="9" t="str">
        <f>TEXT(Table3[[#This Row],[Date]],"MMMM")</f>
        <v>October</v>
      </c>
      <c r="E100" s="9" t="str">
        <f>_xlfn.XLOOKUP(Table3[[#This Row],[EID]],Roster!A:A,Roster!E:E)</f>
        <v>han.oriz.24</v>
      </c>
      <c r="F100" s="9" t="str">
        <f>_xlfn.XLOOKUP(Table3[[#This Row],[EID]],Roster!A:A,Roster!F:F)</f>
        <v>Network</v>
      </c>
      <c r="G100" s="8">
        <v>98</v>
      </c>
      <c r="H100" s="8">
        <v>100</v>
      </c>
      <c r="I100" s="8">
        <v>79</v>
      </c>
      <c r="J100" s="8">
        <v>65</v>
      </c>
      <c r="K100" s="8">
        <v>77</v>
      </c>
      <c r="L100" s="8">
        <v>85</v>
      </c>
      <c r="M100" s="8">
        <v>88</v>
      </c>
      <c r="N100" s="8">
        <v>88</v>
      </c>
      <c r="O100" s="10">
        <v>73</v>
      </c>
      <c r="P100" s="10">
        <v>71</v>
      </c>
      <c r="Q100" s="37">
        <f>AVERAGE(Table3[[#This Row],[Audit 1]:[Audit 10]])/100</f>
        <v>0.82400000000000007</v>
      </c>
    </row>
    <row r="101" spans="1:17">
      <c r="A101" s="8" t="s">
        <v>103</v>
      </c>
      <c r="B101" s="9">
        <v>45203</v>
      </c>
      <c r="C101" s="33">
        <f>YEAR(Table3[[#This Row],[Date]])</f>
        <v>2023</v>
      </c>
      <c r="D101" s="9" t="str">
        <f>TEXT(Table3[[#This Row],[Date]],"MMMM")</f>
        <v>October</v>
      </c>
      <c r="E101" s="9" t="str">
        <f>_xlfn.XLOOKUP(Table3[[#This Row],[EID]],Roster!A:A,Roster!E:E)</f>
        <v>kig.imaz.62</v>
      </c>
      <c r="F101" s="9" t="str">
        <f>_xlfn.XLOOKUP(Table3[[#This Row],[EID]],Roster!A:A,Roster!F:F)</f>
        <v>HR</v>
      </c>
      <c r="G101" s="8">
        <v>83</v>
      </c>
      <c r="H101" s="8">
        <v>87</v>
      </c>
      <c r="I101" s="8">
        <v>87</v>
      </c>
      <c r="J101" s="8">
        <v>80</v>
      </c>
      <c r="K101" s="8">
        <v>95</v>
      </c>
      <c r="L101" s="8">
        <v>66</v>
      </c>
      <c r="M101" s="8">
        <v>50</v>
      </c>
      <c r="N101" s="8">
        <v>93</v>
      </c>
      <c r="O101" s="10">
        <v>71</v>
      </c>
      <c r="P101" s="10">
        <v>92</v>
      </c>
      <c r="Q101" s="37">
        <f>AVERAGE(Table3[[#This Row],[Audit 1]:[Audit 10]])/100</f>
        <v>0.80400000000000005</v>
      </c>
    </row>
    <row r="102" spans="1:17">
      <c r="A102" s="8" t="s">
        <v>104</v>
      </c>
      <c r="B102" s="9">
        <v>45203</v>
      </c>
      <c r="C102" s="33">
        <f>YEAR(Table3[[#This Row],[Date]])</f>
        <v>2023</v>
      </c>
      <c r="D102" s="9" t="str">
        <f>TEXT(Table3[[#This Row],[Date]],"MMMM")</f>
        <v>October</v>
      </c>
      <c r="E102" s="9" t="str">
        <f>_xlfn.XLOOKUP(Table3[[#This Row],[EID]],Roster!A:A,Roster!E:E)</f>
        <v>oka.koch.55</v>
      </c>
      <c r="F102" s="9" t="str">
        <f>_xlfn.XLOOKUP(Table3[[#This Row],[EID]],Roster!A:A,Roster!F:F)</f>
        <v>F&amp;A</v>
      </c>
      <c r="G102" s="8">
        <v>95</v>
      </c>
      <c r="H102" s="8">
        <v>83</v>
      </c>
      <c r="I102" s="8">
        <v>80</v>
      </c>
      <c r="J102" s="8">
        <v>85</v>
      </c>
      <c r="K102" s="8">
        <v>99</v>
      </c>
      <c r="L102" s="8">
        <v>92</v>
      </c>
      <c r="M102" s="8">
        <v>87</v>
      </c>
      <c r="N102" s="8">
        <v>90</v>
      </c>
      <c r="O102" s="10">
        <v>97</v>
      </c>
      <c r="P102" s="10">
        <v>85</v>
      </c>
      <c r="Q102" s="37">
        <f>AVERAGE(Table3[[#This Row],[Audit 1]:[Audit 10]])/100</f>
        <v>0.89300000000000002</v>
      </c>
    </row>
    <row r="103" spans="1:17">
      <c r="A103" s="8" t="s">
        <v>105</v>
      </c>
      <c r="B103" s="9">
        <v>45203</v>
      </c>
      <c r="C103" s="33">
        <f>YEAR(Table3[[#This Row],[Date]])</f>
        <v>2023</v>
      </c>
      <c r="D103" s="9" t="str">
        <f>TEXT(Table3[[#This Row],[Date]],"MMMM")</f>
        <v>October</v>
      </c>
      <c r="E103" s="9" t="str">
        <f>_xlfn.XLOOKUP(Table3[[#This Row],[EID]],Roster!A:A,Roster!E:E)</f>
        <v>oka.koch.55</v>
      </c>
      <c r="F103" s="9" t="str">
        <f>_xlfn.XLOOKUP(Table3[[#This Row],[EID]],Roster!A:A,Roster!F:F)</f>
        <v>F&amp;A</v>
      </c>
      <c r="G103" s="8">
        <v>99</v>
      </c>
      <c r="H103" s="8">
        <v>91</v>
      </c>
      <c r="I103" s="8">
        <v>94</v>
      </c>
      <c r="J103" s="8">
        <v>94</v>
      </c>
      <c r="K103" s="8">
        <v>89</v>
      </c>
      <c r="L103" s="8">
        <v>93</v>
      </c>
      <c r="M103" s="8">
        <v>80</v>
      </c>
      <c r="N103" s="8">
        <v>81</v>
      </c>
      <c r="O103" s="10">
        <v>85</v>
      </c>
      <c r="P103" s="10">
        <v>86</v>
      </c>
      <c r="Q103" s="37">
        <f>AVERAGE(Table3[[#This Row],[Audit 1]:[Audit 10]])/100</f>
        <v>0.89200000000000002</v>
      </c>
    </row>
    <row r="104" spans="1:17">
      <c r="A104" s="8" t="s">
        <v>106</v>
      </c>
      <c r="B104" s="9">
        <v>45203</v>
      </c>
      <c r="C104" s="33">
        <f>YEAR(Table3[[#This Row],[Date]])</f>
        <v>2023</v>
      </c>
      <c r="D104" s="9" t="str">
        <f>TEXT(Table3[[#This Row],[Date]],"MMMM")</f>
        <v>October</v>
      </c>
      <c r="E104" s="9" t="str">
        <f>_xlfn.XLOOKUP(Table3[[#This Row],[EID]],Roster!A:A,Roster!E:E)</f>
        <v>hir.kame.31</v>
      </c>
      <c r="F104" s="9" t="str">
        <f>_xlfn.XLOOKUP(Table3[[#This Row],[EID]],Roster!A:A,Roster!F:F)</f>
        <v>Health</v>
      </c>
      <c r="G104" s="8">
        <v>98</v>
      </c>
      <c r="H104" s="8">
        <v>87</v>
      </c>
      <c r="I104" s="8">
        <v>80</v>
      </c>
      <c r="J104" s="8">
        <v>81</v>
      </c>
      <c r="K104" s="8">
        <v>94</v>
      </c>
      <c r="L104" s="8">
        <v>83</v>
      </c>
      <c r="M104" s="8">
        <v>96</v>
      </c>
      <c r="N104" s="8">
        <v>91</v>
      </c>
      <c r="O104" s="10">
        <v>93</v>
      </c>
      <c r="P104" s="10">
        <v>83</v>
      </c>
      <c r="Q104" s="37">
        <f>AVERAGE(Table3[[#This Row],[Audit 1]:[Audit 10]])/100</f>
        <v>0.8859999999999999</v>
      </c>
    </row>
    <row r="105" spans="1:17">
      <c r="A105" s="8" t="s">
        <v>107</v>
      </c>
      <c r="B105" s="9">
        <v>45203</v>
      </c>
      <c r="C105" s="33">
        <f>YEAR(Table3[[#This Row],[Date]])</f>
        <v>2023</v>
      </c>
      <c r="D105" s="9" t="str">
        <f>TEXT(Table3[[#This Row],[Date]],"MMMM")</f>
        <v>October</v>
      </c>
      <c r="E105" s="9" t="str">
        <f>_xlfn.XLOOKUP(Table3[[#This Row],[EID]],Roster!A:A,Roster!E:E)</f>
        <v>oka.koch.55</v>
      </c>
      <c r="F105" s="9" t="str">
        <f>_xlfn.XLOOKUP(Table3[[#This Row],[EID]],Roster!A:A,Roster!F:F)</f>
        <v>F&amp;A</v>
      </c>
      <c r="G105" s="8">
        <v>98</v>
      </c>
      <c r="H105" s="8">
        <v>62</v>
      </c>
      <c r="I105" s="8">
        <v>97</v>
      </c>
      <c r="J105" s="8">
        <v>81</v>
      </c>
      <c r="K105" s="8">
        <v>71</v>
      </c>
      <c r="L105" s="8">
        <v>85</v>
      </c>
      <c r="M105" s="8">
        <v>55</v>
      </c>
      <c r="N105" s="8">
        <v>50</v>
      </c>
      <c r="O105" s="10">
        <v>67</v>
      </c>
      <c r="P105" s="10">
        <v>79</v>
      </c>
      <c r="Q105" s="37">
        <f>AVERAGE(Table3[[#This Row],[Audit 1]:[Audit 10]])/100</f>
        <v>0.745</v>
      </c>
    </row>
    <row r="106" spans="1:17">
      <c r="A106" s="8" t="s">
        <v>108</v>
      </c>
      <c r="B106" s="9">
        <v>45203</v>
      </c>
      <c r="C106" s="33">
        <f>YEAR(Table3[[#This Row],[Date]])</f>
        <v>2023</v>
      </c>
      <c r="D106" s="9" t="str">
        <f>TEXT(Table3[[#This Row],[Date]],"MMMM")</f>
        <v>October</v>
      </c>
      <c r="E106" s="9" t="str">
        <f>_xlfn.XLOOKUP(Table3[[#This Row],[EID]],Roster!A:A,Roster!E:E)</f>
        <v>kig.imaz.62</v>
      </c>
      <c r="F106" s="9" t="str">
        <f>_xlfn.XLOOKUP(Table3[[#This Row],[EID]],Roster!A:A,Roster!F:F)</f>
        <v>HR</v>
      </c>
      <c r="G106" s="8">
        <v>78</v>
      </c>
      <c r="H106" s="8">
        <v>91</v>
      </c>
      <c r="I106" s="8">
        <v>89</v>
      </c>
      <c r="J106" s="8">
        <v>66</v>
      </c>
      <c r="K106" s="8">
        <v>78</v>
      </c>
      <c r="L106" s="8">
        <v>71</v>
      </c>
      <c r="M106" s="8">
        <v>92</v>
      </c>
      <c r="N106" s="8">
        <v>58</v>
      </c>
      <c r="O106" s="10">
        <v>68</v>
      </c>
      <c r="P106" s="10">
        <v>77</v>
      </c>
      <c r="Q106" s="37">
        <f>AVERAGE(Table3[[#This Row],[Audit 1]:[Audit 10]])/100</f>
        <v>0.76800000000000002</v>
      </c>
    </row>
    <row r="107" spans="1:17">
      <c r="A107" s="8" t="s">
        <v>109</v>
      </c>
      <c r="B107" s="9">
        <v>45203</v>
      </c>
      <c r="C107" s="33">
        <f>YEAR(Table3[[#This Row],[Date]])</f>
        <v>2023</v>
      </c>
      <c r="D107" s="9" t="str">
        <f>TEXT(Table3[[#This Row],[Date]],"MMMM")</f>
        <v>October</v>
      </c>
      <c r="E107" s="9" t="str">
        <f>_xlfn.XLOOKUP(Table3[[#This Row],[EID]],Roster!A:A,Roster!E:E)</f>
        <v>han.oriz.24</v>
      </c>
      <c r="F107" s="9" t="str">
        <f>_xlfn.XLOOKUP(Table3[[#This Row],[EID]],Roster!A:A,Roster!F:F)</f>
        <v>Strategy</v>
      </c>
      <c r="G107" s="8">
        <v>89</v>
      </c>
      <c r="H107" s="8">
        <v>92</v>
      </c>
      <c r="I107" s="8">
        <v>88</v>
      </c>
      <c r="J107" s="8">
        <v>85</v>
      </c>
      <c r="K107" s="8">
        <v>90</v>
      </c>
      <c r="L107" s="8">
        <v>90</v>
      </c>
      <c r="M107" s="8">
        <v>82</v>
      </c>
      <c r="N107" s="8">
        <v>94</v>
      </c>
      <c r="O107" s="10">
        <v>93</v>
      </c>
      <c r="P107" s="10">
        <v>88</v>
      </c>
      <c r="Q107" s="37">
        <f>AVERAGE(Table3[[#This Row],[Audit 1]:[Audit 10]])/100</f>
        <v>0.8909999999999999</v>
      </c>
    </row>
    <row r="108" spans="1:17">
      <c r="A108" s="8" t="s">
        <v>110</v>
      </c>
      <c r="B108" s="9">
        <v>45203</v>
      </c>
      <c r="C108" s="33">
        <f>YEAR(Table3[[#This Row],[Date]])</f>
        <v>2023</v>
      </c>
      <c r="D108" s="9" t="str">
        <f>TEXT(Table3[[#This Row],[Date]],"MMMM")</f>
        <v>October</v>
      </c>
      <c r="E108" s="9" t="str">
        <f>_xlfn.XLOOKUP(Table3[[#This Row],[EID]],Roster!A:A,Roster!E:E)</f>
        <v>oka.koch.55</v>
      </c>
      <c r="F108" s="9" t="str">
        <f>_xlfn.XLOOKUP(Table3[[#This Row],[EID]],Roster!A:A,Roster!F:F)</f>
        <v>F&amp;A</v>
      </c>
      <c r="G108" s="8">
        <v>93</v>
      </c>
      <c r="H108" s="8">
        <v>93</v>
      </c>
      <c r="I108" s="8">
        <v>89</v>
      </c>
      <c r="J108" s="8">
        <v>99</v>
      </c>
      <c r="K108" s="8">
        <v>99</v>
      </c>
      <c r="L108" s="8">
        <v>98</v>
      </c>
      <c r="M108" s="8">
        <v>82</v>
      </c>
      <c r="N108" s="8">
        <v>96</v>
      </c>
      <c r="O108" s="10">
        <v>98</v>
      </c>
      <c r="P108" s="10">
        <v>88</v>
      </c>
      <c r="Q108" s="37">
        <f>AVERAGE(Table3[[#This Row],[Audit 1]:[Audit 10]])/100</f>
        <v>0.93500000000000005</v>
      </c>
    </row>
    <row r="109" spans="1:17">
      <c r="A109" s="8" t="s">
        <v>111</v>
      </c>
      <c r="B109" s="9">
        <v>45203</v>
      </c>
      <c r="C109" s="33">
        <f>YEAR(Table3[[#This Row],[Date]])</f>
        <v>2023</v>
      </c>
      <c r="D109" s="9" t="str">
        <f>TEXT(Table3[[#This Row],[Date]],"MMMM")</f>
        <v>October</v>
      </c>
      <c r="E109" s="9" t="str">
        <f>_xlfn.XLOOKUP(Table3[[#This Row],[EID]],Roster!A:A,Roster!E:E)</f>
        <v>hir.kame.31</v>
      </c>
      <c r="F109" s="9" t="str">
        <f>_xlfn.XLOOKUP(Table3[[#This Row],[EID]],Roster!A:A,Roster!F:F)</f>
        <v>Health</v>
      </c>
      <c r="G109" s="8">
        <v>89</v>
      </c>
      <c r="H109" s="8">
        <v>99</v>
      </c>
      <c r="I109" s="8">
        <v>97</v>
      </c>
      <c r="J109" s="8">
        <v>84</v>
      </c>
      <c r="K109" s="8">
        <v>92</v>
      </c>
      <c r="L109" s="8">
        <v>86</v>
      </c>
      <c r="M109" s="8">
        <v>91</v>
      </c>
      <c r="N109" s="8">
        <v>91</v>
      </c>
      <c r="O109" s="10">
        <v>80</v>
      </c>
      <c r="P109" s="10">
        <v>86</v>
      </c>
      <c r="Q109" s="37">
        <f>AVERAGE(Table3[[#This Row],[Audit 1]:[Audit 10]])/100</f>
        <v>0.89500000000000002</v>
      </c>
    </row>
    <row r="110" spans="1:17">
      <c r="A110" s="8" t="s">
        <v>112</v>
      </c>
      <c r="B110" s="9">
        <v>45203</v>
      </c>
      <c r="C110" s="33">
        <f>YEAR(Table3[[#This Row],[Date]])</f>
        <v>2023</v>
      </c>
      <c r="D110" s="9" t="str">
        <f>TEXT(Table3[[#This Row],[Date]],"MMMM")</f>
        <v>October</v>
      </c>
      <c r="E110" s="9" t="str">
        <f>_xlfn.XLOOKUP(Table3[[#This Row],[EID]],Roster!A:A,Roster!E:E)</f>
        <v>hir.kame.31</v>
      </c>
      <c r="F110" s="9" t="str">
        <f>_xlfn.XLOOKUP(Table3[[#This Row],[EID]],Roster!A:A,Roster!F:F)</f>
        <v>Health</v>
      </c>
      <c r="G110" s="8">
        <v>83</v>
      </c>
      <c r="H110" s="8">
        <v>98</v>
      </c>
      <c r="I110" s="8">
        <v>50</v>
      </c>
      <c r="J110" s="8">
        <v>82</v>
      </c>
      <c r="K110" s="8">
        <v>83</v>
      </c>
      <c r="L110" s="8">
        <v>80</v>
      </c>
      <c r="M110" s="8">
        <v>60</v>
      </c>
      <c r="N110" s="8">
        <v>92</v>
      </c>
      <c r="O110" s="10">
        <v>74</v>
      </c>
      <c r="P110" s="10">
        <v>96</v>
      </c>
      <c r="Q110" s="37">
        <f>AVERAGE(Table3[[#This Row],[Audit 1]:[Audit 10]])/100</f>
        <v>0.79799999999999993</v>
      </c>
    </row>
    <row r="111" spans="1:17">
      <c r="A111" s="8" t="s">
        <v>113</v>
      </c>
      <c r="B111" s="9">
        <v>45203</v>
      </c>
      <c r="C111" s="33">
        <f>YEAR(Table3[[#This Row],[Date]])</f>
        <v>2023</v>
      </c>
      <c r="D111" s="9" t="str">
        <f>TEXT(Table3[[#This Row],[Date]],"MMMM")</f>
        <v>October</v>
      </c>
      <c r="E111" s="9" t="str">
        <f>_xlfn.XLOOKUP(Table3[[#This Row],[EID]],Roster!A:A,Roster!E:E)</f>
        <v>kig.imaz.62</v>
      </c>
      <c r="F111" s="9" t="str">
        <f>_xlfn.XLOOKUP(Table3[[#This Row],[EID]],Roster!A:A,Roster!F:F)</f>
        <v>HR</v>
      </c>
      <c r="G111" s="8">
        <v>72</v>
      </c>
      <c r="H111" s="8">
        <v>90</v>
      </c>
      <c r="I111" s="8">
        <v>79</v>
      </c>
      <c r="J111" s="8">
        <v>56</v>
      </c>
      <c r="K111" s="8">
        <v>85</v>
      </c>
      <c r="L111" s="8">
        <v>80</v>
      </c>
      <c r="M111" s="8">
        <v>88</v>
      </c>
      <c r="N111" s="8">
        <v>91</v>
      </c>
      <c r="O111" s="10">
        <v>95</v>
      </c>
      <c r="P111" s="10">
        <v>81</v>
      </c>
      <c r="Q111" s="37">
        <f>AVERAGE(Table3[[#This Row],[Audit 1]:[Audit 10]])/100</f>
        <v>0.81700000000000006</v>
      </c>
    </row>
    <row r="112" spans="1:17">
      <c r="A112" s="8" t="s">
        <v>114</v>
      </c>
      <c r="B112" s="9">
        <v>45203</v>
      </c>
      <c r="C112" s="33">
        <f>YEAR(Table3[[#This Row],[Date]])</f>
        <v>2023</v>
      </c>
      <c r="D112" s="9" t="str">
        <f>TEXT(Table3[[#This Row],[Date]],"MMMM")</f>
        <v>October</v>
      </c>
      <c r="E112" s="9" t="str">
        <f>_xlfn.XLOOKUP(Table3[[#This Row],[EID]],Roster!A:A,Roster!E:E)</f>
        <v>han.oriz.24</v>
      </c>
      <c r="F112" s="9" t="str">
        <f>_xlfn.XLOOKUP(Table3[[#This Row],[EID]],Roster!A:A,Roster!F:F)</f>
        <v>Strategy</v>
      </c>
      <c r="G112" s="8">
        <v>90</v>
      </c>
      <c r="H112" s="8">
        <v>83</v>
      </c>
      <c r="I112" s="8">
        <v>85</v>
      </c>
      <c r="J112" s="8">
        <v>86</v>
      </c>
      <c r="K112" s="8">
        <v>81</v>
      </c>
      <c r="L112" s="8">
        <v>89</v>
      </c>
      <c r="M112" s="8">
        <v>82</v>
      </c>
      <c r="N112" s="8">
        <v>96</v>
      </c>
      <c r="O112" s="10">
        <v>82</v>
      </c>
      <c r="P112" s="10">
        <v>93</v>
      </c>
      <c r="Q112" s="37">
        <f>AVERAGE(Table3[[#This Row],[Audit 1]:[Audit 10]])/100</f>
        <v>0.86699999999999999</v>
      </c>
    </row>
    <row r="113" spans="1:17">
      <c r="A113" s="8" t="s">
        <v>115</v>
      </c>
      <c r="B113" s="9">
        <v>45203</v>
      </c>
      <c r="C113" s="33">
        <f>YEAR(Table3[[#This Row],[Date]])</f>
        <v>2023</v>
      </c>
      <c r="D113" s="9" t="str">
        <f>TEXT(Table3[[#This Row],[Date]],"MMMM")</f>
        <v>October</v>
      </c>
      <c r="E113" s="9" t="str">
        <f>_xlfn.XLOOKUP(Table3[[#This Row],[EID]],Roster!A:A,Roster!E:E)</f>
        <v>oka.koch.55</v>
      </c>
      <c r="F113" s="9" t="str">
        <f>_xlfn.XLOOKUP(Table3[[#This Row],[EID]],Roster!A:A,Roster!F:F)</f>
        <v>F&amp;A</v>
      </c>
      <c r="G113" s="8">
        <v>95</v>
      </c>
      <c r="H113" s="8">
        <v>94</v>
      </c>
      <c r="I113" s="8">
        <v>99</v>
      </c>
      <c r="J113" s="8">
        <v>94</v>
      </c>
      <c r="K113" s="8">
        <v>89</v>
      </c>
      <c r="L113" s="8">
        <v>93</v>
      </c>
      <c r="M113" s="8">
        <v>81</v>
      </c>
      <c r="N113" s="8">
        <v>87</v>
      </c>
      <c r="O113" s="10">
        <v>93</v>
      </c>
      <c r="P113" s="10">
        <v>94</v>
      </c>
      <c r="Q113" s="37">
        <f>AVERAGE(Table3[[#This Row],[Audit 1]:[Audit 10]])/100</f>
        <v>0.91900000000000004</v>
      </c>
    </row>
    <row r="114" spans="1:17">
      <c r="A114" s="8" t="s">
        <v>116</v>
      </c>
      <c r="B114" s="9">
        <v>45203</v>
      </c>
      <c r="C114" s="33">
        <f>YEAR(Table3[[#This Row],[Date]])</f>
        <v>2023</v>
      </c>
      <c r="D114" s="9" t="str">
        <f>TEXT(Table3[[#This Row],[Date]],"MMMM")</f>
        <v>October</v>
      </c>
      <c r="E114" s="9" t="str">
        <f>_xlfn.XLOOKUP(Table3[[#This Row],[EID]],Roster!A:A,Roster!E:E)</f>
        <v>hir.kame.31</v>
      </c>
      <c r="F114" s="9" t="str">
        <f>_xlfn.XLOOKUP(Table3[[#This Row],[EID]],Roster!A:A,Roster!F:F)</f>
        <v>Health</v>
      </c>
      <c r="G114" s="8">
        <v>97</v>
      </c>
      <c r="H114" s="8">
        <v>88</v>
      </c>
      <c r="I114" s="8">
        <v>94</v>
      </c>
      <c r="J114" s="8">
        <v>83</v>
      </c>
      <c r="K114" s="8">
        <v>82</v>
      </c>
      <c r="L114" s="8">
        <v>96</v>
      </c>
      <c r="M114" s="8">
        <v>87</v>
      </c>
      <c r="N114" s="8">
        <v>85</v>
      </c>
      <c r="O114" s="10">
        <v>91</v>
      </c>
      <c r="P114" s="10">
        <v>84</v>
      </c>
      <c r="Q114" s="37">
        <f>AVERAGE(Table3[[#This Row],[Audit 1]:[Audit 10]])/100</f>
        <v>0.88700000000000001</v>
      </c>
    </row>
    <row r="115" spans="1:17">
      <c r="A115" s="8" t="s">
        <v>117</v>
      </c>
      <c r="B115" s="9">
        <v>45203</v>
      </c>
      <c r="C115" s="33">
        <f>YEAR(Table3[[#This Row],[Date]])</f>
        <v>2023</v>
      </c>
      <c r="D115" s="9" t="str">
        <f>TEXT(Table3[[#This Row],[Date]],"MMMM")</f>
        <v>October</v>
      </c>
      <c r="E115" s="9" t="str">
        <f>_xlfn.XLOOKUP(Table3[[#This Row],[EID]],Roster!A:A,Roster!E:E)</f>
        <v>han.oriz.24</v>
      </c>
      <c r="F115" s="9" t="str">
        <f>_xlfn.XLOOKUP(Table3[[#This Row],[EID]],Roster!A:A,Roster!F:F)</f>
        <v>Network</v>
      </c>
      <c r="G115" s="8">
        <v>94</v>
      </c>
      <c r="H115" s="8">
        <v>82</v>
      </c>
      <c r="I115" s="8">
        <v>90</v>
      </c>
      <c r="J115" s="8">
        <v>70</v>
      </c>
      <c r="K115" s="8">
        <v>87</v>
      </c>
      <c r="L115" s="8">
        <v>61</v>
      </c>
      <c r="M115" s="8">
        <v>91</v>
      </c>
      <c r="N115" s="8">
        <v>69</v>
      </c>
      <c r="O115" s="10">
        <v>65</v>
      </c>
      <c r="P115" s="10">
        <v>53</v>
      </c>
      <c r="Q115" s="37">
        <f>AVERAGE(Table3[[#This Row],[Audit 1]:[Audit 10]])/100</f>
        <v>0.76200000000000001</v>
      </c>
    </row>
    <row r="116" spans="1:17">
      <c r="A116" s="8" t="s">
        <v>118</v>
      </c>
      <c r="B116" s="9">
        <v>45203</v>
      </c>
      <c r="C116" s="33">
        <f>YEAR(Table3[[#This Row],[Date]])</f>
        <v>2023</v>
      </c>
      <c r="D116" s="9" t="str">
        <f>TEXT(Table3[[#This Row],[Date]],"MMMM")</f>
        <v>October</v>
      </c>
      <c r="E116" s="9" t="str">
        <f>_xlfn.XLOOKUP(Table3[[#This Row],[EID]],Roster!A:A,Roster!E:E)</f>
        <v>kig.imaz.62</v>
      </c>
      <c r="F116" s="9" t="str">
        <f>_xlfn.XLOOKUP(Table3[[#This Row],[EID]],Roster!A:A,Roster!F:F)</f>
        <v>HR</v>
      </c>
      <c r="G116" s="8">
        <v>0</v>
      </c>
      <c r="H116" s="8">
        <v>63</v>
      </c>
      <c r="I116" s="8">
        <v>90</v>
      </c>
      <c r="J116" s="8">
        <v>58</v>
      </c>
      <c r="K116" s="8">
        <v>58</v>
      </c>
      <c r="L116" s="8">
        <v>78</v>
      </c>
      <c r="M116" s="8">
        <v>88</v>
      </c>
      <c r="N116" s="8">
        <v>75</v>
      </c>
      <c r="O116" s="10">
        <v>88</v>
      </c>
      <c r="P116" s="10">
        <v>60</v>
      </c>
      <c r="Q116" s="37">
        <f>AVERAGE(Table3[[#This Row],[Audit 1]:[Audit 10]])/100</f>
        <v>0.65799999999999992</v>
      </c>
    </row>
    <row r="117" spans="1:17">
      <c r="A117" s="8" t="s">
        <v>119</v>
      </c>
      <c r="B117" s="9">
        <v>45203</v>
      </c>
      <c r="C117" s="33">
        <f>YEAR(Table3[[#This Row],[Date]])</f>
        <v>2023</v>
      </c>
      <c r="D117" s="9" t="str">
        <f>TEXT(Table3[[#This Row],[Date]],"MMMM")</f>
        <v>October</v>
      </c>
      <c r="E117" s="9" t="str">
        <f>_xlfn.XLOOKUP(Table3[[#This Row],[EID]],Roster!A:A,Roster!E:E)</f>
        <v>hir.kame.31</v>
      </c>
      <c r="F117" s="9" t="str">
        <f>_xlfn.XLOOKUP(Table3[[#This Row],[EID]],Roster!A:A,Roster!F:F)</f>
        <v>Health</v>
      </c>
      <c r="G117" s="8">
        <v>94</v>
      </c>
      <c r="H117" s="8">
        <v>96</v>
      </c>
      <c r="I117" s="8">
        <v>95</v>
      </c>
      <c r="J117" s="8">
        <v>92</v>
      </c>
      <c r="K117" s="8">
        <v>87</v>
      </c>
      <c r="L117" s="8">
        <v>83</v>
      </c>
      <c r="M117" s="8">
        <v>95</v>
      </c>
      <c r="N117" s="8">
        <v>99</v>
      </c>
      <c r="O117" s="10">
        <v>88</v>
      </c>
      <c r="P117" s="10">
        <v>80</v>
      </c>
      <c r="Q117" s="37">
        <f>AVERAGE(Table3[[#This Row],[Audit 1]:[Audit 10]])/100</f>
        <v>0.90900000000000003</v>
      </c>
    </row>
    <row r="118" spans="1:17">
      <c r="A118" s="8" t="s">
        <v>120</v>
      </c>
      <c r="B118" s="9">
        <v>45203</v>
      </c>
      <c r="C118" s="33">
        <f>YEAR(Table3[[#This Row],[Date]])</f>
        <v>2023</v>
      </c>
      <c r="D118" s="9" t="str">
        <f>TEXT(Table3[[#This Row],[Date]],"MMMM")</f>
        <v>October</v>
      </c>
      <c r="E118" s="9" t="str">
        <f>_xlfn.XLOOKUP(Table3[[#This Row],[EID]],Roster!A:A,Roster!E:E)</f>
        <v>oka.koch.55</v>
      </c>
      <c r="F118" s="9" t="str">
        <f>_xlfn.XLOOKUP(Table3[[#This Row],[EID]],Roster!A:A,Roster!F:F)</f>
        <v>F&amp;A</v>
      </c>
      <c r="G118" s="8">
        <v>85</v>
      </c>
      <c r="H118" s="8">
        <v>100</v>
      </c>
      <c r="I118" s="8">
        <v>92</v>
      </c>
      <c r="J118" s="8">
        <v>87</v>
      </c>
      <c r="K118" s="8">
        <v>100</v>
      </c>
      <c r="L118" s="8">
        <v>98</v>
      </c>
      <c r="M118" s="8">
        <v>95</v>
      </c>
      <c r="N118" s="8">
        <v>85</v>
      </c>
      <c r="O118" s="10">
        <v>93</v>
      </c>
      <c r="P118" s="10">
        <v>85</v>
      </c>
      <c r="Q118" s="37">
        <f>AVERAGE(Table3[[#This Row],[Audit 1]:[Audit 10]])/100</f>
        <v>0.92</v>
      </c>
    </row>
    <row r="119" spans="1:17">
      <c r="A119" s="8" t="s">
        <v>121</v>
      </c>
      <c r="B119" s="9">
        <v>45203</v>
      </c>
      <c r="C119" s="33">
        <f>YEAR(Table3[[#This Row],[Date]])</f>
        <v>2023</v>
      </c>
      <c r="D119" s="9" t="str">
        <f>TEXT(Table3[[#This Row],[Date]],"MMMM")</f>
        <v>October</v>
      </c>
      <c r="E119" s="9" t="str">
        <f>_xlfn.XLOOKUP(Table3[[#This Row],[EID]],Roster!A:A,Roster!E:E)</f>
        <v>hir.kame.31</v>
      </c>
      <c r="F119" s="9" t="str">
        <f>_xlfn.XLOOKUP(Table3[[#This Row],[EID]],Roster!A:A,Roster!F:F)</f>
        <v>Health</v>
      </c>
      <c r="G119" s="8">
        <v>84</v>
      </c>
      <c r="H119" s="8">
        <v>99</v>
      </c>
      <c r="I119" s="8">
        <v>80</v>
      </c>
      <c r="J119" s="8">
        <v>92</v>
      </c>
      <c r="K119" s="8">
        <v>91</v>
      </c>
      <c r="L119" s="8">
        <v>80</v>
      </c>
      <c r="M119" s="8">
        <v>97</v>
      </c>
      <c r="N119" s="8">
        <v>93</v>
      </c>
      <c r="O119" s="10">
        <v>87</v>
      </c>
      <c r="P119" s="10">
        <v>83</v>
      </c>
      <c r="Q119" s="37">
        <f>AVERAGE(Table3[[#This Row],[Audit 1]:[Audit 10]])/100</f>
        <v>0.8859999999999999</v>
      </c>
    </row>
    <row r="120" spans="1:17">
      <c r="A120" s="8" t="s">
        <v>122</v>
      </c>
      <c r="B120" s="9">
        <v>45203</v>
      </c>
      <c r="C120" s="33">
        <f>YEAR(Table3[[#This Row],[Date]])</f>
        <v>2023</v>
      </c>
      <c r="D120" s="9" t="str">
        <f>TEXT(Table3[[#This Row],[Date]],"MMMM")</f>
        <v>October</v>
      </c>
      <c r="E120" s="9" t="str">
        <f>_xlfn.XLOOKUP(Table3[[#This Row],[EID]],Roster!A:A,Roster!E:E)</f>
        <v>han.oriz.24</v>
      </c>
      <c r="F120" s="9" t="str">
        <f>_xlfn.XLOOKUP(Table3[[#This Row],[EID]],Roster!A:A,Roster!F:F)</f>
        <v>Network</v>
      </c>
      <c r="G120" s="8">
        <v>77</v>
      </c>
      <c r="H120" s="8">
        <v>88</v>
      </c>
      <c r="I120" s="8">
        <v>83</v>
      </c>
      <c r="J120" s="8">
        <v>69</v>
      </c>
      <c r="K120" s="8">
        <v>67</v>
      </c>
      <c r="L120" s="8">
        <v>62</v>
      </c>
      <c r="M120" s="8">
        <v>69</v>
      </c>
      <c r="N120" s="8">
        <v>88</v>
      </c>
      <c r="O120" s="10">
        <v>75</v>
      </c>
      <c r="P120" s="10">
        <v>88</v>
      </c>
      <c r="Q120" s="37">
        <f>AVERAGE(Table3[[#This Row],[Audit 1]:[Audit 10]])/100</f>
        <v>0.7659999999999999</v>
      </c>
    </row>
    <row r="121" spans="1:17">
      <c r="A121" s="8" t="s">
        <v>123</v>
      </c>
      <c r="B121" s="9">
        <v>45203</v>
      </c>
      <c r="C121" s="33">
        <f>YEAR(Table3[[#This Row],[Date]])</f>
        <v>2023</v>
      </c>
      <c r="D121" s="9" t="str">
        <f>TEXT(Table3[[#This Row],[Date]],"MMMM")</f>
        <v>October</v>
      </c>
      <c r="E121" s="9" t="str">
        <f>_xlfn.XLOOKUP(Table3[[#This Row],[EID]],Roster!A:A,Roster!E:E)</f>
        <v>kig.imaz.62</v>
      </c>
      <c r="F121" s="9" t="str">
        <f>_xlfn.XLOOKUP(Table3[[#This Row],[EID]],Roster!A:A,Roster!F:F)</f>
        <v>HR</v>
      </c>
      <c r="G121" s="8">
        <v>74</v>
      </c>
      <c r="H121" s="8">
        <v>97</v>
      </c>
      <c r="I121" s="8">
        <v>99</v>
      </c>
      <c r="J121" s="8">
        <v>60</v>
      </c>
      <c r="K121" s="8">
        <v>86</v>
      </c>
      <c r="L121" s="8">
        <v>57</v>
      </c>
      <c r="M121" s="8">
        <v>84</v>
      </c>
      <c r="N121" s="8">
        <v>95</v>
      </c>
      <c r="O121" s="10">
        <v>72</v>
      </c>
      <c r="P121" s="10">
        <v>99</v>
      </c>
      <c r="Q121" s="37">
        <f>AVERAGE(Table3[[#This Row],[Audit 1]:[Audit 10]])/100</f>
        <v>0.82299999999999995</v>
      </c>
    </row>
    <row r="122" spans="1:17">
      <c r="A122" s="8" t="s">
        <v>94</v>
      </c>
      <c r="B122" s="9">
        <v>45204</v>
      </c>
      <c r="C122" s="33">
        <f>YEAR(Table3[[#This Row],[Date]])</f>
        <v>2023</v>
      </c>
      <c r="D122" s="9" t="str">
        <f>TEXT(Table3[[#This Row],[Date]],"MMMM")</f>
        <v>October</v>
      </c>
      <c r="E122" s="9" t="str">
        <f>_xlfn.XLOOKUP(Table3[[#This Row],[EID]],Roster!A:A,Roster!E:E)</f>
        <v>oka.koch.55</v>
      </c>
      <c r="F122" s="9" t="str">
        <f>_xlfn.XLOOKUP(Table3[[#This Row],[EID]],Roster!A:A,Roster!F:F)</f>
        <v>F&amp;A</v>
      </c>
      <c r="G122" s="8">
        <v>91</v>
      </c>
      <c r="H122" s="8">
        <v>83</v>
      </c>
      <c r="I122" s="8">
        <v>99</v>
      </c>
      <c r="J122" s="8">
        <v>84</v>
      </c>
      <c r="K122" s="8">
        <v>95</v>
      </c>
      <c r="L122" s="8">
        <v>99</v>
      </c>
      <c r="M122" s="8">
        <v>84</v>
      </c>
      <c r="N122" s="8">
        <v>87</v>
      </c>
      <c r="O122" s="10">
        <v>88</v>
      </c>
      <c r="P122" s="10">
        <v>89</v>
      </c>
      <c r="Q122" s="37">
        <f>AVERAGE(Table3[[#This Row],[Audit 1]:[Audit 10]])/100</f>
        <v>0.89900000000000002</v>
      </c>
    </row>
    <row r="123" spans="1:17">
      <c r="A123" s="8" t="s">
        <v>95</v>
      </c>
      <c r="B123" s="9">
        <v>45204</v>
      </c>
      <c r="C123" s="33">
        <f>YEAR(Table3[[#This Row],[Date]])</f>
        <v>2023</v>
      </c>
      <c r="D123" s="9" t="str">
        <f>TEXT(Table3[[#This Row],[Date]],"MMMM")</f>
        <v>October</v>
      </c>
      <c r="E123" s="9" t="str">
        <f>_xlfn.XLOOKUP(Table3[[#This Row],[EID]],Roster!A:A,Roster!E:E)</f>
        <v>oka.koch.55</v>
      </c>
      <c r="F123" s="9" t="str">
        <f>_xlfn.XLOOKUP(Table3[[#This Row],[EID]],Roster!A:A,Roster!F:F)</f>
        <v>F&amp;A</v>
      </c>
      <c r="G123" s="8">
        <v>98</v>
      </c>
      <c r="H123" s="8">
        <v>90</v>
      </c>
      <c r="I123" s="8">
        <v>100</v>
      </c>
      <c r="J123" s="8">
        <v>99</v>
      </c>
      <c r="K123" s="8">
        <v>98</v>
      </c>
      <c r="L123" s="8">
        <v>80</v>
      </c>
      <c r="M123" s="8">
        <v>91</v>
      </c>
      <c r="N123" s="8">
        <v>98</v>
      </c>
      <c r="O123" s="10">
        <v>80</v>
      </c>
      <c r="P123" s="10">
        <v>82</v>
      </c>
      <c r="Q123" s="37">
        <f>AVERAGE(Table3[[#This Row],[Audit 1]:[Audit 10]])/100</f>
        <v>0.91599999999999993</v>
      </c>
    </row>
    <row r="124" spans="1:17">
      <c r="A124" s="8" t="s">
        <v>96</v>
      </c>
      <c r="B124" s="9">
        <v>45204</v>
      </c>
      <c r="C124" s="33">
        <f>YEAR(Table3[[#This Row],[Date]])</f>
        <v>2023</v>
      </c>
      <c r="D124" s="9" t="str">
        <f>TEXT(Table3[[#This Row],[Date]],"MMMM")</f>
        <v>October</v>
      </c>
      <c r="E124" s="9" t="str">
        <f>_xlfn.XLOOKUP(Table3[[#This Row],[EID]],Roster!A:A,Roster!E:E)</f>
        <v>hir.kame.31</v>
      </c>
      <c r="F124" s="9" t="str">
        <f>_xlfn.XLOOKUP(Table3[[#This Row],[EID]],Roster!A:A,Roster!F:F)</f>
        <v>Health</v>
      </c>
      <c r="G124" s="8">
        <v>93</v>
      </c>
      <c r="H124" s="8">
        <v>86</v>
      </c>
      <c r="I124" s="8">
        <v>90</v>
      </c>
      <c r="J124" s="8">
        <v>93</v>
      </c>
      <c r="K124" s="8">
        <v>94</v>
      </c>
      <c r="L124" s="8">
        <v>82</v>
      </c>
      <c r="M124" s="8">
        <v>95</v>
      </c>
      <c r="N124" s="8">
        <v>82</v>
      </c>
      <c r="O124" s="10">
        <v>87</v>
      </c>
      <c r="P124" s="10">
        <v>94</v>
      </c>
      <c r="Q124" s="37">
        <f>AVERAGE(Table3[[#This Row],[Audit 1]:[Audit 10]])/100</f>
        <v>0.89599999999999991</v>
      </c>
    </row>
    <row r="125" spans="1:17">
      <c r="A125" s="8" t="s">
        <v>97</v>
      </c>
      <c r="B125" s="9">
        <v>45204</v>
      </c>
      <c r="C125" s="33">
        <f>YEAR(Table3[[#This Row],[Date]])</f>
        <v>2023</v>
      </c>
      <c r="D125" s="9" t="str">
        <f>TEXT(Table3[[#This Row],[Date]],"MMMM")</f>
        <v>October</v>
      </c>
      <c r="E125" s="9" t="str">
        <f>_xlfn.XLOOKUP(Table3[[#This Row],[EID]],Roster!A:A,Roster!E:E)</f>
        <v>han.oriz.24</v>
      </c>
      <c r="F125" s="9" t="str">
        <f>_xlfn.XLOOKUP(Table3[[#This Row],[EID]],Roster!A:A,Roster!F:F)</f>
        <v>Network</v>
      </c>
      <c r="G125" s="8">
        <v>84</v>
      </c>
      <c r="H125" s="8">
        <v>96</v>
      </c>
      <c r="I125" s="8">
        <v>89</v>
      </c>
      <c r="J125" s="8">
        <v>79</v>
      </c>
      <c r="K125" s="8">
        <v>95</v>
      </c>
      <c r="L125" s="8">
        <v>90</v>
      </c>
      <c r="M125" s="8">
        <v>61</v>
      </c>
      <c r="N125" s="8">
        <v>78</v>
      </c>
      <c r="O125" s="10">
        <v>77</v>
      </c>
      <c r="P125" s="10">
        <v>65</v>
      </c>
      <c r="Q125" s="37">
        <f>AVERAGE(Table3[[#This Row],[Audit 1]:[Audit 10]])/100</f>
        <v>0.81400000000000006</v>
      </c>
    </row>
    <row r="126" spans="1:17">
      <c r="A126" s="8" t="s">
        <v>98</v>
      </c>
      <c r="B126" s="9">
        <v>45204</v>
      </c>
      <c r="C126" s="33">
        <f>YEAR(Table3[[#This Row],[Date]])</f>
        <v>2023</v>
      </c>
      <c r="D126" s="9" t="str">
        <f>TEXT(Table3[[#This Row],[Date]],"MMMM")</f>
        <v>October</v>
      </c>
      <c r="E126" s="9" t="str">
        <f>_xlfn.XLOOKUP(Table3[[#This Row],[EID]],Roster!A:A,Roster!E:E)</f>
        <v>kig.imaz.62</v>
      </c>
      <c r="F126" s="9" t="str">
        <f>_xlfn.XLOOKUP(Table3[[#This Row],[EID]],Roster!A:A,Roster!F:F)</f>
        <v>HR</v>
      </c>
      <c r="G126" s="8">
        <v>71</v>
      </c>
      <c r="H126" s="8">
        <v>71</v>
      </c>
      <c r="I126" s="8">
        <v>88</v>
      </c>
      <c r="J126" s="8">
        <v>99</v>
      </c>
      <c r="K126" s="8">
        <v>93</v>
      </c>
      <c r="L126" s="8">
        <v>90</v>
      </c>
      <c r="M126" s="8">
        <v>58</v>
      </c>
      <c r="N126" s="8">
        <v>63</v>
      </c>
      <c r="O126" s="10">
        <v>73</v>
      </c>
      <c r="P126" s="10">
        <v>82</v>
      </c>
      <c r="Q126" s="37">
        <f>AVERAGE(Table3[[#This Row],[Audit 1]:[Audit 10]])/100</f>
        <v>0.78799999999999992</v>
      </c>
    </row>
    <row r="127" spans="1:17">
      <c r="A127" s="8" t="s">
        <v>99</v>
      </c>
      <c r="B127" s="9">
        <v>45204</v>
      </c>
      <c r="C127" s="33">
        <f>YEAR(Table3[[#This Row],[Date]])</f>
        <v>2023</v>
      </c>
      <c r="D127" s="9" t="str">
        <f>TEXT(Table3[[#This Row],[Date]],"MMMM")</f>
        <v>October</v>
      </c>
      <c r="E127" s="9" t="str">
        <f>_xlfn.XLOOKUP(Table3[[#This Row],[EID]],Roster!A:A,Roster!E:E)</f>
        <v>han.oriz.24</v>
      </c>
      <c r="F127" s="9" t="str">
        <f>_xlfn.XLOOKUP(Table3[[#This Row],[EID]],Roster!A:A,Roster!F:F)</f>
        <v>Strategy</v>
      </c>
      <c r="G127" s="8">
        <v>86</v>
      </c>
      <c r="H127" s="8">
        <v>81</v>
      </c>
      <c r="I127" s="8">
        <v>98</v>
      </c>
      <c r="J127" s="8">
        <v>82</v>
      </c>
      <c r="K127" s="8">
        <v>87</v>
      </c>
      <c r="L127" s="8">
        <v>89</v>
      </c>
      <c r="M127" s="8">
        <v>92</v>
      </c>
      <c r="N127" s="8">
        <v>87</v>
      </c>
      <c r="O127" s="10">
        <v>95</v>
      </c>
      <c r="P127" s="10">
        <v>100</v>
      </c>
      <c r="Q127" s="37">
        <f>AVERAGE(Table3[[#This Row],[Audit 1]:[Audit 10]])/100</f>
        <v>0.89700000000000002</v>
      </c>
    </row>
    <row r="128" spans="1:17">
      <c r="A128" s="8" t="s">
        <v>100</v>
      </c>
      <c r="B128" s="9">
        <v>45204</v>
      </c>
      <c r="C128" s="33">
        <f>YEAR(Table3[[#This Row],[Date]])</f>
        <v>2023</v>
      </c>
      <c r="D128" s="9" t="str">
        <f>TEXT(Table3[[#This Row],[Date]],"MMMM")</f>
        <v>October</v>
      </c>
      <c r="E128" s="9" t="str">
        <f>_xlfn.XLOOKUP(Table3[[#This Row],[EID]],Roster!A:A,Roster!E:E)</f>
        <v>oka.koch.55</v>
      </c>
      <c r="F128" s="9" t="str">
        <f>_xlfn.XLOOKUP(Table3[[#This Row],[EID]],Roster!A:A,Roster!F:F)</f>
        <v>F&amp;A</v>
      </c>
      <c r="G128" s="8">
        <v>98</v>
      </c>
      <c r="H128" s="8">
        <v>95</v>
      </c>
      <c r="I128" s="8">
        <v>95</v>
      </c>
      <c r="J128" s="8">
        <v>81</v>
      </c>
      <c r="K128" s="8">
        <v>88</v>
      </c>
      <c r="L128" s="8">
        <v>89</v>
      </c>
      <c r="M128" s="8">
        <v>91</v>
      </c>
      <c r="N128" s="8">
        <v>100</v>
      </c>
      <c r="O128" s="10">
        <v>95</v>
      </c>
      <c r="P128" s="10">
        <v>88</v>
      </c>
      <c r="Q128" s="37">
        <f>AVERAGE(Table3[[#This Row],[Audit 1]:[Audit 10]])/100</f>
        <v>0.92</v>
      </c>
    </row>
    <row r="129" spans="1:17">
      <c r="A129" s="8" t="s">
        <v>101</v>
      </c>
      <c r="B129" s="9">
        <v>45204</v>
      </c>
      <c r="C129" s="33">
        <f>YEAR(Table3[[#This Row],[Date]])</f>
        <v>2023</v>
      </c>
      <c r="D129" s="9" t="str">
        <f>TEXT(Table3[[#This Row],[Date]],"MMMM")</f>
        <v>October</v>
      </c>
      <c r="E129" s="9" t="str">
        <f>_xlfn.XLOOKUP(Table3[[#This Row],[EID]],Roster!A:A,Roster!E:E)</f>
        <v>hir.kame.31</v>
      </c>
      <c r="F129" s="9" t="str">
        <f>_xlfn.XLOOKUP(Table3[[#This Row],[EID]],Roster!A:A,Roster!F:F)</f>
        <v>Health</v>
      </c>
      <c r="G129" s="8">
        <v>82</v>
      </c>
      <c r="H129" s="8">
        <v>91</v>
      </c>
      <c r="I129" s="8">
        <v>92</v>
      </c>
      <c r="J129" s="8">
        <v>91</v>
      </c>
      <c r="K129" s="8">
        <v>92</v>
      </c>
      <c r="L129" s="8">
        <v>85</v>
      </c>
      <c r="M129" s="8">
        <v>93</v>
      </c>
      <c r="N129" s="8">
        <v>80</v>
      </c>
      <c r="O129" s="10">
        <v>88</v>
      </c>
      <c r="P129" s="10">
        <v>92</v>
      </c>
      <c r="Q129" s="37">
        <f>AVERAGE(Table3[[#This Row],[Audit 1]:[Audit 10]])/100</f>
        <v>0.8859999999999999</v>
      </c>
    </row>
    <row r="130" spans="1:17">
      <c r="A130" s="8" t="s">
        <v>102</v>
      </c>
      <c r="B130" s="9">
        <v>45204</v>
      </c>
      <c r="C130" s="33">
        <f>YEAR(Table3[[#This Row],[Date]])</f>
        <v>2023</v>
      </c>
      <c r="D130" s="9" t="str">
        <f>TEXT(Table3[[#This Row],[Date]],"MMMM")</f>
        <v>October</v>
      </c>
      <c r="E130" s="9" t="str">
        <f>_xlfn.XLOOKUP(Table3[[#This Row],[EID]],Roster!A:A,Roster!E:E)</f>
        <v>han.oriz.24</v>
      </c>
      <c r="F130" s="9" t="str">
        <f>_xlfn.XLOOKUP(Table3[[#This Row],[EID]],Roster!A:A,Roster!F:F)</f>
        <v>Network</v>
      </c>
      <c r="G130" s="8">
        <v>54</v>
      </c>
      <c r="H130" s="8">
        <v>88</v>
      </c>
      <c r="I130" s="8">
        <v>66</v>
      </c>
      <c r="J130" s="8">
        <v>97</v>
      </c>
      <c r="K130" s="8">
        <v>74</v>
      </c>
      <c r="L130" s="8">
        <v>93</v>
      </c>
      <c r="M130" s="8">
        <v>61</v>
      </c>
      <c r="N130" s="8">
        <v>85</v>
      </c>
      <c r="O130" s="10">
        <v>74</v>
      </c>
      <c r="P130" s="10">
        <v>80</v>
      </c>
      <c r="Q130" s="37">
        <f>AVERAGE(Table3[[#This Row],[Audit 1]:[Audit 10]])/100</f>
        <v>0.77200000000000002</v>
      </c>
    </row>
    <row r="131" spans="1:17">
      <c r="A131" s="8" t="s">
        <v>103</v>
      </c>
      <c r="B131" s="9">
        <v>45204</v>
      </c>
      <c r="C131" s="33">
        <f>YEAR(Table3[[#This Row],[Date]])</f>
        <v>2023</v>
      </c>
      <c r="D131" s="9" t="str">
        <f>TEXT(Table3[[#This Row],[Date]],"MMMM")</f>
        <v>October</v>
      </c>
      <c r="E131" s="9" t="str">
        <f>_xlfn.XLOOKUP(Table3[[#This Row],[EID]],Roster!A:A,Roster!E:E)</f>
        <v>kig.imaz.62</v>
      </c>
      <c r="F131" s="9" t="str">
        <f>_xlfn.XLOOKUP(Table3[[#This Row],[EID]],Roster!A:A,Roster!F:F)</f>
        <v>HR</v>
      </c>
      <c r="G131" s="8">
        <v>59</v>
      </c>
      <c r="H131" s="8">
        <v>91</v>
      </c>
      <c r="I131" s="8">
        <v>76</v>
      </c>
      <c r="J131" s="8">
        <v>90</v>
      </c>
      <c r="K131" s="8">
        <v>93</v>
      </c>
      <c r="L131" s="8">
        <v>70</v>
      </c>
      <c r="M131" s="8">
        <v>71</v>
      </c>
      <c r="N131" s="8">
        <v>54</v>
      </c>
      <c r="O131" s="10">
        <v>64</v>
      </c>
      <c r="P131" s="10">
        <v>100</v>
      </c>
      <c r="Q131" s="37">
        <f>AVERAGE(Table3[[#This Row],[Audit 1]:[Audit 10]])/100</f>
        <v>0.76800000000000002</v>
      </c>
    </row>
    <row r="132" spans="1:17">
      <c r="A132" s="8" t="s">
        <v>104</v>
      </c>
      <c r="B132" s="9">
        <v>45204</v>
      </c>
      <c r="C132" s="33">
        <f>YEAR(Table3[[#This Row],[Date]])</f>
        <v>2023</v>
      </c>
      <c r="D132" s="9" t="str">
        <f>TEXT(Table3[[#This Row],[Date]],"MMMM")</f>
        <v>October</v>
      </c>
      <c r="E132" s="9" t="str">
        <f>_xlfn.XLOOKUP(Table3[[#This Row],[EID]],Roster!A:A,Roster!E:E)</f>
        <v>oka.koch.55</v>
      </c>
      <c r="F132" s="9" t="str">
        <f>_xlfn.XLOOKUP(Table3[[#This Row],[EID]],Roster!A:A,Roster!F:F)</f>
        <v>F&amp;A</v>
      </c>
      <c r="G132" s="8">
        <v>81</v>
      </c>
      <c r="H132" s="8">
        <v>94</v>
      </c>
      <c r="I132" s="8">
        <v>88</v>
      </c>
      <c r="J132" s="8">
        <v>89</v>
      </c>
      <c r="K132" s="8">
        <v>82</v>
      </c>
      <c r="L132" s="8">
        <v>100</v>
      </c>
      <c r="M132" s="8">
        <v>97</v>
      </c>
      <c r="N132" s="8">
        <v>100</v>
      </c>
      <c r="O132" s="10">
        <v>91</v>
      </c>
      <c r="P132" s="10">
        <v>82</v>
      </c>
      <c r="Q132" s="37">
        <f>AVERAGE(Table3[[#This Row],[Audit 1]:[Audit 10]])/100</f>
        <v>0.90400000000000003</v>
      </c>
    </row>
    <row r="133" spans="1:17">
      <c r="A133" s="8" t="s">
        <v>105</v>
      </c>
      <c r="B133" s="9">
        <v>45204</v>
      </c>
      <c r="C133" s="33">
        <f>YEAR(Table3[[#This Row],[Date]])</f>
        <v>2023</v>
      </c>
      <c r="D133" s="9" t="str">
        <f>TEXT(Table3[[#This Row],[Date]],"MMMM")</f>
        <v>October</v>
      </c>
      <c r="E133" s="9" t="str">
        <f>_xlfn.XLOOKUP(Table3[[#This Row],[EID]],Roster!A:A,Roster!E:E)</f>
        <v>oka.koch.55</v>
      </c>
      <c r="F133" s="9" t="str">
        <f>_xlfn.XLOOKUP(Table3[[#This Row],[EID]],Roster!A:A,Roster!F:F)</f>
        <v>F&amp;A</v>
      </c>
      <c r="G133" s="8">
        <v>88</v>
      </c>
      <c r="H133" s="8">
        <v>88</v>
      </c>
      <c r="I133" s="8">
        <v>83</v>
      </c>
      <c r="J133" s="8">
        <v>92</v>
      </c>
      <c r="K133" s="8">
        <v>96</v>
      </c>
      <c r="L133" s="8">
        <v>81</v>
      </c>
      <c r="M133" s="8">
        <v>90</v>
      </c>
      <c r="N133" s="8">
        <v>96</v>
      </c>
      <c r="O133" s="10">
        <v>98</v>
      </c>
      <c r="P133" s="10">
        <v>100</v>
      </c>
      <c r="Q133" s="37">
        <f>AVERAGE(Table3[[#This Row],[Audit 1]:[Audit 10]])/100</f>
        <v>0.91200000000000003</v>
      </c>
    </row>
    <row r="134" spans="1:17">
      <c r="A134" s="8" t="s">
        <v>106</v>
      </c>
      <c r="B134" s="9">
        <v>45204</v>
      </c>
      <c r="C134" s="33">
        <f>YEAR(Table3[[#This Row],[Date]])</f>
        <v>2023</v>
      </c>
      <c r="D134" s="9" t="str">
        <f>TEXT(Table3[[#This Row],[Date]],"MMMM")</f>
        <v>October</v>
      </c>
      <c r="E134" s="9" t="str">
        <f>_xlfn.XLOOKUP(Table3[[#This Row],[EID]],Roster!A:A,Roster!E:E)</f>
        <v>hir.kame.31</v>
      </c>
      <c r="F134" s="9" t="str">
        <f>_xlfn.XLOOKUP(Table3[[#This Row],[EID]],Roster!A:A,Roster!F:F)</f>
        <v>Health</v>
      </c>
      <c r="G134" s="8">
        <v>90</v>
      </c>
      <c r="H134" s="8">
        <v>95</v>
      </c>
      <c r="I134" s="8">
        <v>83</v>
      </c>
      <c r="J134" s="8">
        <v>92</v>
      </c>
      <c r="K134" s="8">
        <v>90</v>
      </c>
      <c r="L134" s="8">
        <v>90</v>
      </c>
      <c r="M134" s="8">
        <v>89</v>
      </c>
      <c r="N134" s="8">
        <v>81</v>
      </c>
      <c r="O134" s="10">
        <v>94</v>
      </c>
      <c r="P134" s="10">
        <v>96</v>
      </c>
      <c r="Q134" s="37">
        <f>AVERAGE(Table3[[#This Row],[Audit 1]:[Audit 10]])/100</f>
        <v>0.9</v>
      </c>
    </row>
    <row r="135" spans="1:17">
      <c r="A135" s="8" t="s">
        <v>107</v>
      </c>
      <c r="B135" s="9">
        <v>45204</v>
      </c>
      <c r="C135" s="33">
        <f>YEAR(Table3[[#This Row],[Date]])</f>
        <v>2023</v>
      </c>
      <c r="D135" s="9" t="str">
        <f>TEXT(Table3[[#This Row],[Date]],"MMMM")</f>
        <v>October</v>
      </c>
      <c r="E135" s="9" t="str">
        <f>_xlfn.XLOOKUP(Table3[[#This Row],[EID]],Roster!A:A,Roster!E:E)</f>
        <v>oka.koch.55</v>
      </c>
      <c r="F135" s="9" t="str">
        <f>_xlfn.XLOOKUP(Table3[[#This Row],[EID]],Roster!A:A,Roster!F:F)</f>
        <v>F&amp;A</v>
      </c>
      <c r="G135" s="8">
        <v>66</v>
      </c>
      <c r="H135" s="8">
        <v>64</v>
      </c>
      <c r="I135" s="8">
        <v>63</v>
      </c>
      <c r="J135" s="8">
        <v>70</v>
      </c>
      <c r="K135" s="8">
        <v>51</v>
      </c>
      <c r="L135" s="8">
        <v>60</v>
      </c>
      <c r="M135" s="8">
        <v>76</v>
      </c>
      <c r="N135" s="8">
        <v>98</v>
      </c>
      <c r="O135" s="10">
        <v>56</v>
      </c>
      <c r="P135" s="10">
        <v>90</v>
      </c>
      <c r="Q135" s="37">
        <f>AVERAGE(Table3[[#This Row],[Audit 1]:[Audit 10]])/100</f>
        <v>0.69400000000000006</v>
      </c>
    </row>
    <row r="136" spans="1:17">
      <c r="A136" s="8" t="s">
        <v>108</v>
      </c>
      <c r="B136" s="9">
        <v>45204</v>
      </c>
      <c r="C136" s="33">
        <f>YEAR(Table3[[#This Row],[Date]])</f>
        <v>2023</v>
      </c>
      <c r="D136" s="9" t="str">
        <f>TEXT(Table3[[#This Row],[Date]],"MMMM")</f>
        <v>October</v>
      </c>
      <c r="E136" s="9" t="str">
        <f>_xlfn.XLOOKUP(Table3[[#This Row],[EID]],Roster!A:A,Roster!E:E)</f>
        <v>kig.imaz.62</v>
      </c>
      <c r="F136" s="9" t="str">
        <f>_xlfn.XLOOKUP(Table3[[#This Row],[EID]],Roster!A:A,Roster!F:F)</f>
        <v>HR</v>
      </c>
      <c r="G136" s="8">
        <v>78</v>
      </c>
      <c r="H136" s="8">
        <v>70</v>
      </c>
      <c r="I136" s="8">
        <v>74</v>
      </c>
      <c r="J136" s="8">
        <v>96</v>
      </c>
      <c r="K136" s="8">
        <v>54</v>
      </c>
      <c r="L136" s="8">
        <v>65</v>
      </c>
      <c r="M136" s="8">
        <v>100</v>
      </c>
      <c r="N136" s="8">
        <v>96</v>
      </c>
      <c r="O136" s="10">
        <v>95</v>
      </c>
      <c r="P136" s="10">
        <v>98</v>
      </c>
      <c r="Q136" s="37">
        <f>AVERAGE(Table3[[#This Row],[Audit 1]:[Audit 10]])/100</f>
        <v>0.82599999999999996</v>
      </c>
    </row>
    <row r="137" spans="1:17">
      <c r="A137" s="8" t="s">
        <v>109</v>
      </c>
      <c r="B137" s="9">
        <v>45204</v>
      </c>
      <c r="C137" s="33">
        <f>YEAR(Table3[[#This Row],[Date]])</f>
        <v>2023</v>
      </c>
      <c r="D137" s="9" t="str">
        <f>TEXT(Table3[[#This Row],[Date]],"MMMM")</f>
        <v>October</v>
      </c>
      <c r="E137" s="9" t="str">
        <f>_xlfn.XLOOKUP(Table3[[#This Row],[EID]],Roster!A:A,Roster!E:E)</f>
        <v>han.oriz.24</v>
      </c>
      <c r="F137" s="9" t="str">
        <f>_xlfn.XLOOKUP(Table3[[#This Row],[EID]],Roster!A:A,Roster!F:F)</f>
        <v>Strategy</v>
      </c>
      <c r="G137" s="8">
        <v>99</v>
      </c>
      <c r="H137" s="8">
        <v>100</v>
      </c>
      <c r="I137" s="8">
        <v>87</v>
      </c>
      <c r="J137" s="8">
        <v>94</v>
      </c>
      <c r="K137" s="8">
        <v>85</v>
      </c>
      <c r="L137" s="8">
        <v>85</v>
      </c>
      <c r="M137" s="8">
        <v>86</v>
      </c>
      <c r="N137" s="8">
        <v>95</v>
      </c>
      <c r="O137" s="10">
        <v>88</v>
      </c>
      <c r="P137" s="10">
        <v>84</v>
      </c>
      <c r="Q137" s="37">
        <f>AVERAGE(Table3[[#This Row],[Audit 1]:[Audit 10]])/100</f>
        <v>0.90300000000000002</v>
      </c>
    </row>
    <row r="138" spans="1:17">
      <c r="A138" s="8" t="s">
        <v>110</v>
      </c>
      <c r="B138" s="9">
        <v>45204</v>
      </c>
      <c r="C138" s="33">
        <f>YEAR(Table3[[#This Row],[Date]])</f>
        <v>2023</v>
      </c>
      <c r="D138" s="9" t="str">
        <f>TEXT(Table3[[#This Row],[Date]],"MMMM")</f>
        <v>October</v>
      </c>
      <c r="E138" s="9" t="str">
        <f>_xlfn.XLOOKUP(Table3[[#This Row],[EID]],Roster!A:A,Roster!E:E)</f>
        <v>oka.koch.55</v>
      </c>
      <c r="F138" s="9" t="str">
        <f>_xlfn.XLOOKUP(Table3[[#This Row],[EID]],Roster!A:A,Roster!F:F)</f>
        <v>F&amp;A</v>
      </c>
      <c r="G138" s="8">
        <v>95</v>
      </c>
      <c r="H138" s="8">
        <v>97</v>
      </c>
      <c r="I138" s="8">
        <v>95</v>
      </c>
      <c r="J138" s="8">
        <v>89</v>
      </c>
      <c r="K138" s="8">
        <v>96</v>
      </c>
      <c r="L138" s="8">
        <v>98</v>
      </c>
      <c r="M138" s="8">
        <v>98</v>
      </c>
      <c r="N138" s="8">
        <v>96</v>
      </c>
      <c r="O138" s="10">
        <v>89</v>
      </c>
      <c r="P138" s="10">
        <v>84</v>
      </c>
      <c r="Q138" s="37">
        <f>AVERAGE(Table3[[#This Row],[Audit 1]:[Audit 10]])/100</f>
        <v>0.93700000000000006</v>
      </c>
    </row>
    <row r="139" spans="1:17">
      <c r="A139" s="8" t="s">
        <v>111</v>
      </c>
      <c r="B139" s="9">
        <v>45204</v>
      </c>
      <c r="C139" s="33">
        <f>YEAR(Table3[[#This Row],[Date]])</f>
        <v>2023</v>
      </c>
      <c r="D139" s="9" t="str">
        <f>TEXT(Table3[[#This Row],[Date]],"MMMM")</f>
        <v>October</v>
      </c>
      <c r="E139" s="9" t="str">
        <f>_xlfn.XLOOKUP(Table3[[#This Row],[EID]],Roster!A:A,Roster!E:E)</f>
        <v>hir.kame.31</v>
      </c>
      <c r="F139" s="9" t="str">
        <f>_xlfn.XLOOKUP(Table3[[#This Row],[EID]],Roster!A:A,Roster!F:F)</f>
        <v>Health</v>
      </c>
      <c r="G139" s="8">
        <v>92</v>
      </c>
      <c r="H139" s="8">
        <v>80</v>
      </c>
      <c r="I139" s="8">
        <v>89</v>
      </c>
      <c r="J139" s="8">
        <v>89</v>
      </c>
      <c r="K139" s="8">
        <v>80</v>
      </c>
      <c r="L139" s="8">
        <v>100</v>
      </c>
      <c r="M139" s="8">
        <v>91</v>
      </c>
      <c r="N139" s="8">
        <v>83</v>
      </c>
      <c r="O139" s="10">
        <v>98</v>
      </c>
      <c r="P139" s="10">
        <v>89</v>
      </c>
      <c r="Q139" s="37">
        <f>AVERAGE(Table3[[#This Row],[Audit 1]:[Audit 10]])/100</f>
        <v>0.8909999999999999</v>
      </c>
    </row>
    <row r="140" spans="1:17">
      <c r="A140" s="8" t="s">
        <v>112</v>
      </c>
      <c r="B140" s="9">
        <v>45204</v>
      </c>
      <c r="C140" s="33">
        <f>YEAR(Table3[[#This Row],[Date]])</f>
        <v>2023</v>
      </c>
      <c r="D140" s="9" t="str">
        <f>TEXT(Table3[[#This Row],[Date]],"MMMM")</f>
        <v>October</v>
      </c>
      <c r="E140" s="9" t="str">
        <f>_xlfn.XLOOKUP(Table3[[#This Row],[EID]],Roster!A:A,Roster!E:E)</f>
        <v>hir.kame.31</v>
      </c>
      <c r="F140" s="9" t="str">
        <f>_xlfn.XLOOKUP(Table3[[#This Row],[EID]],Roster!A:A,Roster!F:F)</f>
        <v>Health</v>
      </c>
      <c r="G140" s="8">
        <v>97</v>
      </c>
      <c r="H140" s="8">
        <v>72</v>
      </c>
      <c r="I140" s="8">
        <v>59</v>
      </c>
      <c r="J140" s="8">
        <v>51</v>
      </c>
      <c r="K140" s="8">
        <v>100</v>
      </c>
      <c r="L140" s="8">
        <v>80</v>
      </c>
      <c r="M140" s="8">
        <v>98</v>
      </c>
      <c r="N140" s="8">
        <v>57</v>
      </c>
      <c r="O140" s="10">
        <v>65</v>
      </c>
      <c r="P140" s="10">
        <v>73</v>
      </c>
      <c r="Q140" s="37">
        <f>AVERAGE(Table3[[#This Row],[Audit 1]:[Audit 10]])/100</f>
        <v>0.752</v>
      </c>
    </row>
    <row r="141" spans="1:17">
      <c r="A141" s="8" t="s">
        <v>113</v>
      </c>
      <c r="B141" s="9">
        <v>45204</v>
      </c>
      <c r="C141" s="33">
        <f>YEAR(Table3[[#This Row],[Date]])</f>
        <v>2023</v>
      </c>
      <c r="D141" s="9" t="str">
        <f>TEXT(Table3[[#This Row],[Date]],"MMMM")</f>
        <v>October</v>
      </c>
      <c r="E141" s="9" t="str">
        <f>_xlfn.XLOOKUP(Table3[[#This Row],[EID]],Roster!A:A,Roster!E:E)</f>
        <v>kig.imaz.62</v>
      </c>
      <c r="F141" s="9" t="str">
        <f>_xlfn.XLOOKUP(Table3[[#This Row],[EID]],Roster!A:A,Roster!F:F)</f>
        <v>HR</v>
      </c>
      <c r="G141" s="8">
        <v>54</v>
      </c>
      <c r="H141" s="8">
        <v>52</v>
      </c>
      <c r="I141" s="8">
        <v>50</v>
      </c>
      <c r="J141" s="8">
        <v>86</v>
      </c>
      <c r="K141" s="8">
        <v>84</v>
      </c>
      <c r="L141" s="8">
        <v>87</v>
      </c>
      <c r="M141" s="8">
        <v>88</v>
      </c>
      <c r="N141" s="8">
        <v>80</v>
      </c>
      <c r="O141" s="10">
        <v>89</v>
      </c>
      <c r="P141" s="10">
        <v>57</v>
      </c>
      <c r="Q141" s="37">
        <f>AVERAGE(Table3[[#This Row],[Audit 1]:[Audit 10]])/100</f>
        <v>0.72699999999999998</v>
      </c>
    </row>
    <row r="142" spans="1:17">
      <c r="A142" s="8" t="s">
        <v>114</v>
      </c>
      <c r="B142" s="9">
        <v>45204</v>
      </c>
      <c r="C142" s="33">
        <f>YEAR(Table3[[#This Row],[Date]])</f>
        <v>2023</v>
      </c>
      <c r="D142" s="9" t="str">
        <f>TEXT(Table3[[#This Row],[Date]],"MMMM")</f>
        <v>October</v>
      </c>
      <c r="E142" s="9" t="str">
        <f>_xlfn.XLOOKUP(Table3[[#This Row],[EID]],Roster!A:A,Roster!E:E)</f>
        <v>han.oriz.24</v>
      </c>
      <c r="F142" s="9" t="str">
        <f>_xlfn.XLOOKUP(Table3[[#This Row],[EID]],Roster!A:A,Roster!F:F)</f>
        <v>Strategy</v>
      </c>
      <c r="G142" s="8">
        <v>94</v>
      </c>
      <c r="H142" s="8">
        <v>94</v>
      </c>
      <c r="I142" s="8">
        <v>88</v>
      </c>
      <c r="J142" s="8">
        <v>93</v>
      </c>
      <c r="K142" s="8">
        <v>85</v>
      </c>
      <c r="L142" s="8">
        <v>81</v>
      </c>
      <c r="M142" s="8">
        <v>98</v>
      </c>
      <c r="N142" s="8">
        <v>80</v>
      </c>
      <c r="O142" s="10">
        <v>83</v>
      </c>
      <c r="P142" s="10">
        <v>80</v>
      </c>
      <c r="Q142" s="37">
        <f>AVERAGE(Table3[[#This Row],[Audit 1]:[Audit 10]])/100</f>
        <v>0.87599999999999989</v>
      </c>
    </row>
    <row r="143" spans="1:17">
      <c r="A143" s="8" t="s">
        <v>115</v>
      </c>
      <c r="B143" s="9">
        <v>45204</v>
      </c>
      <c r="C143" s="33">
        <f>YEAR(Table3[[#This Row],[Date]])</f>
        <v>2023</v>
      </c>
      <c r="D143" s="9" t="str">
        <f>TEXT(Table3[[#This Row],[Date]],"MMMM")</f>
        <v>October</v>
      </c>
      <c r="E143" s="9" t="str">
        <f>_xlfn.XLOOKUP(Table3[[#This Row],[EID]],Roster!A:A,Roster!E:E)</f>
        <v>oka.koch.55</v>
      </c>
      <c r="F143" s="9" t="str">
        <f>_xlfn.XLOOKUP(Table3[[#This Row],[EID]],Roster!A:A,Roster!F:F)</f>
        <v>F&amp;A</v>
      </c>
      <c r="G143" s="8">
        <v>94</v>
      </c>
      <c r="H143" s="8">
        <v>95</v>
      </c>
      <c r="I143" s="8">
        <v>81</v>
      </c>
      <c r="J143" s="8">
        <v>81</v>
      </c>
      <c r="K143" s="8">
        <v>82</v>
      </c>
      <c r="L143" s="8">
        <v>91</v>
      </c>
      <c r="M143" s="8">
        <v>89</v>
      </c>
      <c r="N143" s="8">
        <v>99</v>
      </c>
      <c r="O143" s="10">
        <v>87</v>
      </c>
      <c r="P143" s="10">
        <v>85</v>
      </c>
      <c r="Q143" s="37">
        <f>AVERAGE(Table3[[#This Row],[Audit 1]:[Audit 10]])/100</f>
        <v>0.88400000000000001</v>
      </c>
    </row>
    <row r="144" spans="1:17">
      <c r="A144" s="8" t="s">
        <v>116</v>
      </c>
      <c r="B144" s="9">
        <v>45204</v>
      </c>
      <c r="C144" s="33">
        <f>YEAR(Table3[[#This Row],[Date]])</f>
        <v>2023</v>
      </c>
      <c r="D144" s="9" t="str">
        <f>TEXT(Table3[[#This Row],[Date]],"MMMM")</f>
        <v>October</v>
      </c>
      <c r="E144" s="9" t="str">
        <f>_xlfn.XLOOKUP(Table3[[#This Row],[EID]],Roster!A:A,Roster!E:E)</f>
        <v>hir.kame.31</v>
      </c>
      <c r="F144" s="9" t="str">
        <f>_xlfn.XLOOKUP(Table3[[#This Row],[EID]],Roster!A:A,Roster!F:F)</f>
        <v>Health</v>
      </c>
      <c r="G144" s="8">
        <v>89</v>
      </c>
      <c r="H144" s="8">
        <v>83</v>
      </c>
      <c r="I144" s="8">
        <v>89</v>
      </c>
      <c r="J144" s="8">
        <v>91</v>
      </c>
      <c r="K144" s="8">
        <v>96</v>
      </c>
      <c r="L144" s="8">
        <v>88</v>
      </c>
      <c r="M144" s="8">
        <v>80</v>
      </c>
      <c r="N144" s="8">
        <v>90</v>
      </c>
      <c r="O144" s="10">
        <v>91</v>
      </c>
      <c r="P144" s="10">
        <v>83</v>
      </c>
      <c r="Q144" s="37">
        <f>AVERAGE(Table3[[#This Row],[Audit 1]:[Audit 10]])/100</f>
        <v>0.88</v>
      </c>
    </row>
    <row r="145" spans="1:17">
      <c r="A145" s="8" t="s">
        <v>117</v>
      </c>
      <c r="B145" s="9">
        <v>45204</v>
      </c>
      <c r="C145" s="33">
        <f>YEAR(Table3[[#This Row],[Date]])</f>
        <v>2023</v>
      </c>
      <c r="D145" s="9" t="str">
        <f>TEXT(Table3[[#This Row],[Date]],"MMMM")</f>
        <v>October</v>
      </c>
      <c r="E145" s="9" t="str">
        <f>_xlfn.XLOOKUP(Table3[[#This Row],[EID]],Roster!A:A,Roster!E:E)</f>
        <v>han.oriz.24</v>
      </c>
      <c r="F145" s="9" t="str">
        <f>_xlfn.XLOOKUP(Table3[[#This Row],[EID]],Roster!A:A,Roster!F:F)</f>
        <v>Network</v>
      </c>
      <c r="G145" s="8">
        <v>96</v>
      </c>
      <c r="H145" s="8">
        <v>93</v>
      </c>
      <c r="I145" s="8">
        <v>79</v>
      </c>
      <c r="J145" s="8">
        <v>75</v>
      </c>
      <c r="K145" s="8">
        <v>53</v>
      </c>
      <c r="L145" s="8">
        <v>57</v>
      </c>
      <c r="M145" s="8">
        <v>58</v>
      </c>
      <c r="N145" s="8">
        <v>63</v>
      </c>
      <c r="O145" s="10">
        <v>57</v>
      </c>
      <c r="P145" s="10">
        <v>64</v>
      </c>
      <c r="Q145" s="37">
        <f>AVERAGE(Table3[[#This Row],[Audit 1]:[Audit 10]])/100</f>
        <v>0.69499999999999995</v>
      </c>
    </row>
    <row r="146" spans="1:17">
      <c r="A146" s="8" t="s">
        <v>118</v>
      </c>
      <c r="B146" s="9">
        <v>45204</v>
      </c>
      <c r="C146" s="33">
        <f>YEAR(Table3[[#This Row],[Date]])</f>
        <v>2023</v>
      </c>
      <c r="D146" s="9" t="str">
        <f>TEXT(Table3[[#This Row],[Date]],"MMMM")</f>
        <v>October</v>
      </c>
      <c r="E146" s="9" t="str">
        <f>_xlfn.XLOOKUP(Table3[[#This Row],[EID]],Roster!A:A,Roster!E:E)</f>
        <v>kig.imaz.62</v>
      </c>
      <c r="F146" s="9" t="str">
        <f>_xlfn.XLOOKUP(Table3[[#This Row],[EID]],Roster!A:A,Roster!F:F)</f>
        <v>HR</v>
      </c>
      <c r="G146" s="8">
        <v>71</v>
      </c>
      <c r="H146" s="8">
        <v>83</v>
      </c>
      <c r="I146" s="8">
        <v>82</v>
      </c>
      <c r="J146" s="8">
        <v>85</v>
      </c>
      <c r="K146" s="8">
        <v>83</v>
      </c>
      <c r="L146" s="8">
        <v>65</v>
      </c>
      <c r="M146" s="8">
        <v>65</v>
      </c>
      <c r="N146" s="8">
        <v>55</v>
      </c>
      <c r="O146" s="10">
        <v>89</v>
      </c>
      <c r="P146" s="10">
        <v>89</v>
      </c>
      <c r="Q146" s="37">
        <f>AVERAGE(Table3[[#This Row],[Audit 1]:[Audit 10]])/100</f>
        <v>0.76700000000000002</v>
      </c>
    </row>
    <row r="147" spans="1:17">
      <c r="A147" s="8" t="s">
        <v>119</v>
      </c>
      <c r="B147" s="9">
        <v>45204</v>
      </c>
      <c r="C147" s="33">
        <f>YEAR(Table3[[#This Row],[Date]])</f>
        <v>2023</v>
      </c>
      <c r="D147" s="9" t="str">
        <f>TEXT(Table3[[#This Row],[Date]],"MMMM")</f>
        <v>October</v>
      </c>
      <c r="E147" s="9" t="str">
        <f>_xlfn.XLOOKUP(Table3[[#This Row],[EID]],Roster!A:A,Roster!E:E)</f>
        <v>hir.kame.31</v>
      </c>
      <c r="F147" s="9" t="str">
        <f>_xlfn.XLOOKUP(Table3[[#This Row],[EID]],Roster!A:A,Roster!F:F)</f>
        <v>Health</v>
      </c>
      <c r="G147" s="8">
        <v>93</v>
      </c>
      <c r="H147" s="8">
        <v>85</v>
      </c>
      <c r="I147" s="8">
        <v>98</v>
      </c>
      <c r="J147" s="8">
        <v>80</v>
      </c>
      <c r="K147" s="8">
        <v>86</v>
      </c>
      <c r="L147" s="8">
        <v>87</v>
      </c>
      <c r="M147" s="8">
        <v>95</v>
      </c>
      <c r="N147" s="8">
        <v>92</v>
      </c>
      <c r="O147" s="10">
        <v>80</v>
      </c>
      <c r="P147" s="10">
        <v>98</v>
      </c>
      <c r="Q147" s="37">
        <f>AVERAGE(Table3[[#This Row],[Audit 1]:[Audit 10]])/100</f>
        <v>0.89400000000000002</v>
      </c>
    </row>
    <row r="148" spans="1:17">
      <c r="A148" s="8" t="s">
        <v>120</v>
      </c>
      <c r="B148" s="9">
        <v>45204</v>
      </c>
      <c r="C148" s="33">
        <f>YEAR(Table3[[#This Row],[Date]])</f>
        <v>2023</v>
      </c>
      <c r="D148" s="9" t="str">
        <f>TEXT(Table3[[#This Row],[Date]],"MMMM")</f>
        <v>October</v>
      </c>
      <c r="E148" s="9" t="str">
        <f>_xlfn.XLOOKUP(Table3[[#This Row],[EID]],Roster!A:A,Roster!E:E)</f>
        <v>oka.koch.55</v>
      </c>
      <c r="F148" s="9" t="str">
        <f>_xlfn.XLOOKUP(Table3[[#This Row],[EID]],Roster!A:A,Roster!F:F)</f>
        <v>F&amp;A</v>
      </c>
      <c r="G148" s="8">
        <v>85</v>
      </c>
      <c r="H148" s="8">
        <v>84</v>
      </c>
      <c r="I148" s="8">
        <v>82</v>
      </c>
      <c r="J148" s="8">
        <v>82</v>
      </c>
      <c r="K148" s="8">
        <v>92</v>
      </c>
      <c r="L148" s="8">
        <v>83</v>
      </c>
      <c r="M148" s="8">
        <v>100</v>
      </c>
      <c r="N148" s="8">
        <v>96</v>
      </c>
      <c r="O148" s="10">
        <v>98</v>
      </c>
      <c r="P148" s="10">
        <v>88</v>
      </c>
      <c r="Q148" s="37">
        <f>AVERAGE(Table3[[#This Row],[Audit 1]:[Audit 10]])/100</f>
        <v>0.89</v>
      </c>
    </row>
    <row r="149" spans="1:17">
      <c r="A149" s="8" t="s">
        <v>121</v>
      </c>
      <c r="B149" s="9">
        <v>45204</v>
      </c>
      <c r="C149" s="33">
        <f>YEAR(Table3[[#This Row],[Date]])</f>
        <v>2023</v>
      </c>
      <c r="D149" s="9" t="str">
        <f>TEXT(Table3[[#This Row],[Date]],"MMMM")</f>
        <v>October</v>
      </c>
      <c r="E149" s="9" t="str">
        <f>_xlfn.XLOOKUP(Table3[[#This Row],[EID]],Roster!A:A,Roster!E:E)</f>
        <v>hir.kame.31</v>
      </c>
      <c r="F149" s="9" t="str">
        <f>_xlfn.XLOOKUP(Table3[[#This Row],[EID]],Roster!A:A,Roster!F:F)</f>
        <v>Health</v>
      </c>
      <c r="G149" s="8">
        <v>94</v>
      </c>
      <c r="H149" s="8">
        <v>96</v>
      </c>
      <c r="I149" s="8">
        <v>85</v>
      </c>
      <c r="J149" s="8">
        <v>96</v>
      </c>
      <c r="K149" s="8">
        <v>92</v>
      </c>
      <c r="L149" s="8">
        <v>92</v>
      </c>
      <c r="M149" s="8">
        <v>89</v>
      </c>
      <c r="N149" s="8">
        <v>92</v>
      </c>
      <c r="O149" s="10">
        <v>91</v>
      </c>
      <c r="P149" s="10">
        <v>90</v>
      </c>
      <c r="Q149" s="37">
        <f>AVERAGE(Table3[[#This Row],[Audit 1]:[Audit 10]])/100</f>
        <v>0.91700000000000004</v>
      </c>
    </row>
    <row r="150" spans="1:17">
      <c r="A150" s="8" t="s">
        <v>122</v>
      </c>
      <c r="B150" s="9">
        <v>45204</v>
      </c>
      <c r="C150" s="33">
        <f>YEAR(Table3[[#This Row],[Date]])</f>
        <v>2023</v>
      </c>
      <c r="D150" s="9" t="str">
        <f>TEXT(Table3[[#This Row],[Date]],"MMMM")</f>
        <v>October</v>
      </c>
      <c r="E150" s="9" t="str">
        <f>_xlfn.XLOOKUP(Table3[[#This Row],[EID]],Roster!A:A,Roster!E:E)</f>
        <v>han.oriz.24</v>
      </c>
      <c r="F150" s="9" t="str">
        <f>_xlfn.XLOOKUP(Table3[[#This Row],[EID]],Roster!A:A,Roster!F:F)</f>
        <v>Network</v>
      </c>
      <c r="G150" s="8">
        <v>100</v>
      </c>
      <c r="H150" s="8">
        <v>69</v>
      </c>
      <c r="I150" s="8">
        <v>55</v>
      </c>
      <c r="J150" s="8">
        <v>77</v>
      </c>
      <c r="K150" s="8">
        <v>50</v>
      </c>
      <c r="L150" s="8">
        <v>69</v>
      </c>
      <c r="M150" s="8">
        <v>85</v>
      </c>
      <c r="N150" s="8">
        <v>79</v>
      </c>
      <c r="O150" s="10">
        <v>95</v>
      </c>
      <c r="P150" s="10">
        <v>76</v>
      </c>
      <c r="Q150" s="37">
        <f>AVERAGE(Table3[[#This Row],[Audit 1]:[Audit 10]])/100</f>
        <v>0.755</v>
      </c>
    </row>
    <row r="151" spans="1:17">
      <c r="A151" s="8" t="s">
        <v>123</v>
      </c>
      <c r="B151" s="9">
        <v>45204</v>
      </c>
      <c r="C151" s="33">
        <f>YEAR(Table3[[#This Row],[Date]])</f>
        <v>2023</v>
      </c>
      <c r="D151" s="9" t="str">
        <f>TEXT(Table3[[#This Row],[Date]],"MMMM")</f>
        <v>October</v>
      </c>
      <c r="E151" s="9" t="str">
        <f>_xlfn.XLOOKUP(Table3[[#This Row],[EID]],Roster!A:A,Roster!E:E)</f>
        <v>kig.imaz.62</v>
      </c>
      <c r="F151" s="9" t="str">
        <f>_xlfn.XLOOKUP(Table3[[#This Row],[EID]],Roster!A:A,Roster!F:F)</f>
        <v>HR</v>
      </c>
      <c r="G151" s="8">
        <v>81</v>
      </c>
      <c r="H151" s="8">
        <v>69</v>
      </c>
      <c r="I151" s="8">
        <v>78</v>
      </c>
      <c r="J151" s="8">
        <v>64</v>
      </c>
      <c r="K151" s="8">
        <v>96</v>
      </c>
      <c r="L151" s="8">
        <v>55</v>
      </c>
      <c r="M151" s="8">
        <v>71</v>
      </c>
      <c r="N151" s="8">
        <v>73</v>
      </c>
      <c r="O151" s="10">
        <v>55</v>
      </c>
      <c r="P151" s="10">
        <v>90</v>
      </c>
      <c r="Q151" s="37">
        <f>AVERAGE(Table3[[#This Row],[Audit 1]:[Audit 10]])/100</f>
        <v>0.73199999999999998</v>
      </c>
    </row>
    <row r="152" spans="1:17">
      <c r="A152" s="8" t="s">
        <v>94</v>
      </c>
      <c r="B152" s="9">
        <v>45205</v>
      </c>
      <c r="C152" s="33">
        <f>YEAR(Table3[[#This Row],[Date]])</f>
        <v>2023</v>
      </c>
      <c r="D152" s="9" t="str">
        <f>TEXT(Table3[[#This Row],[Date]],"MMMM")</f>
        <v>October</v>
      </c>
      <c r="E152" s="9" t="str">
        <f>_xlfn.XLOOKUP(Table3[[#This Row],[EID]],Roster!A:A,Roster!E:E)</f>
        <v>oka.koch.55</v>
      </c>
      <c r="F152" s="9" t="str">
        <f>_xlfn.XLOOKUP(Table3[[#This Row],[EID]],Roster!A:A,Roster!F:F)</f>
        <v>F&amp;A</v>
      </c>
      <c r="G152" s="8">
        <v>92</v>
      </c>
      <c r="H152" s="8">
        <v>91</v>
      </c>
      <c r="I152" s="8">
        <v>93</v>
      </c>
      <c r="J152" s="8">
        <v>87</v>
      </c>
      <c r="K152" s="8">
        <v>85</v>
      </c>
      <c r="L152" s="8">
        <v>90</v>
      </c>
      <c r="M152" s="8">
        <v>88</v>
      </c>
      <c r="N152" s="8">
        <v>89</v>
      </c>
      <c r="O152" s="10">
        <v>80</v>
      </c>
      <c r="P152" s="10">
        <v>96</v>
      </c>
      <c r="Q152" s="37">
        <f>AVERAGE(Table3[[#This Row],[Audit 1]:[Audit 10]])/100</f>
        <v>0.8909999999999999</v>
      </c>
    </row>
    <row r="153" spans="1:17">
      <c r="A153" s="8" t="s">
        <v>95</v>
      </c>
      <c r="B153" s="9">
        <v>45205</v>
      </c>
      <c r="C153" s="33">
        <f>YEAR(Table3[[#This Row],[Date]])</f>
        <v>2023</v>
      </c>
      <c r="D153" s="9" t="str">
        <f>TEXT(Table3[[#This Row],[Date]],"MMMM")</f>
        <v>October</v>
      </c>
      <c r="E153" s="9" t="str">
        <f>_xlfn.XLOOKUP(Table3[[#This Row],[EID]],Roster!A:A,Roster!E:E)</f>
        <v>oka.koch.55</v>
      </c>
      <c r="F153" s="9" t="str">
        <f>_xlfn.XLOOKUP(Table3[[#This Row],[EID]],Roster!A:A,Roster!F:F)</f>
        <v>F&amp;A</v>
      </c>
      <c r="G153" s="8">
        <v>99</v>
      </c>
      <c r="H153" s="8">
        <v>98</v>
      </c>
      <c r="I153" s="8">
        <v>93</v>
      </c>
      <c r="J153" s="8">
        <v>95</v>
      </c>
      <c r="K153" s="8">
        <v>96</v>
      </c>
      <c r="L153" s="8">
        <v>88</v>
      </c>
      <c r="M153" s="8">
        <v>81</v>
      </c>
      <c r="N153" s="8">
        <v>96</v>
      </c>
      <c r="O153" s="10">
        <v>81</v>
      </c>
      <c r="P153" s="10">
        <v>93</v>
      </c>
      <c r="Q153" s="37">
        <f>AVERAGE(Table3[[#This Row],[Audit 1]:[Audit 10]])/100</f>
        <v>0.92</v>
      </c>
    </row>
    <row r="154" spans="1:17">
      <c r="A154" s="8" t="s">
        <v>96</v>
      </c>
      <c r="B154" s="9">
        <v>45205</v>
      </c>
      <c r="C154" s="33">
        <f>YEAR(Table3[[#This Row],[Date]])</f>
        <v>2023</v>
      </c>
      <c r="D154" s="9" t="str">
        <f>TEXT(Table3[[#This Row],[Date]],"MMMM")</f>
        <v>October</v>
      </c>
      <c r="E154" s="9" t="str">
        <f>_xlfn.XLOOKUP(Table3[[#This Row],[EID]],Roster!A:A,Roster!E:E)</f>
        <v>hir.kame.31</v>
      </c>
      <c r="F154" s="9" t="str">
        <f>_xlfn.XLOOKUP(Table3[[#This Row],[EID]],Roster!A:A,Roster!F:F)</f>
        <v>Health</v>
      </c>
      <c r="G154" s="8">
        <v>99</v>
      </c>
      <c r="H154" s="8">
        <v>99</v>
      </c>
      <c r="I154" s="8">
        <v>80</v>
      </c>
      <c r="J154" s="8">
        <v>84</v>
      </c>
      <c r="K154" s="8">
        <v>91</v>
      </c>
      <c r="L154" s="8">
        <v>88</v>
      </c>
      <c r="M154" s="8">
        <v>90</v>
      </c>
      <c r="N154" s="8">
        <v>83</v>
      </c>
      <c r="O154" s="10">
        <v>100</v>
      </c>
      <c r="P154" s="10">
        <v>90</v>
      </c>
      <c r="Q154" s="37">
        <f>AVERAGE(Table3[[#This Row],[Audit 1]:[Audit 10]])/100</f>
        <v>0.90400000000000003</v>
      </c>
    </row>
    <row r="155" spans="1:17">
      <c r="A155" s="8" t="s">
        <v>97</v>
      </c>
      <c r="B155" s="9">
        <v>45205</v>
      </c>
      <c r="C155" s="33">
        <f>YEAR(Table3[[#This Row],[Date]])</f>
        <v>2023</v>
      </c>
      <c r="D155" s="9" t="str">
        <f>TEXT(Table3[[#This Row],[Date]],"MMMM")</f>
        <v>October</v>
      </c>
      <c r="E155" s="9" t="str">
        <f>_xlfn.XLOOKUP(Table3[[#This Row],[EID]],Roster!A:A,Roster!E:E)</f>
        <v>han.oriz.24</v>
      </c>
      <c r="F155" s="9" t="str">
        <f>_xlfn.XLOOKUP(Table3[[#This Row],[EID]],Roster!A:A,Roster!F:F)</f>
        <v>Network</v>
      </c>
      <c r="G155" s="8">
        <v>81</v>
      </c>
      <c r="H155" s="8">
        <v>92</v>
      </c>
      <c r="I155" s="8">
        <v>90</v>
      </c>
      <c r="J155" s="8">
        <v>77</v>
      </c>
      <c r="K155" s="8">
        <v>54</v>
      </c>
      <c r="L155" s="8">
        <v>61</v>
      </c>
      <c r="M155" s="8">
        <v>84</v>
      </c>
      <c r="N155" s="8">
        <v>89</v>
      </c>
      <c r="O155" s="10">
        <v>99</v>
      </c>
      <c r="P155" s="10">
        <v>66</v>
      </c>
      <c r="Q155" s="37">
        <f>AVERAGE(Table3[[#This Row],[Audit 1]:[Audit 10]])/100</f>
        <v>0.79299999999999993</v>
      </c>
    </row>
    <row r="156" spans="1:17">
      <c r="A156" s="8" t="s">
        <v>98</v>
      </c>
      <c r="B156" s="9">
        <v>45205</v>
      </c>
      <c r="C156" s="33">
        <f>YEAR(Table3[[#This Row],[Date]])</f>
        <v>2023</v>
      </c>
      <c r="D156" s="9" t="str">
        <f>TEXT(Table3[[#This Row],[Date]],"MMMM")</f>
        <v>October</v>
      </c>
      <c r="E156" s="9" t="str">
        <f>_xlfn.XLOOKUP(Table3[[#This Row],[EID]],Roster!A:A,Roster!E:E)</f>
        <v>kig.imaz.62</v>
      </c>
      <c r="F156" s="9" t="str">
        <f>_xlfn.XLOOKUP(Table3[[#This Row],[EID]],Roster!A:A,Roster!F:F)</f>
        <v>HR</v>
      </c>
      <c r="G156" s="8">
        <v>66</v>
      </c>
      <c r="H156" s="8">
        <v>73</v>
      </c>
      <c r="I156" s="8">
        <v>65</v>
      </c>
      <c r="J156" s="8">
        <v>97</v>
      </c>
      <c r="K156" s="8">
        <v>62</v>
      </c>
      <c r="L156" s="8">
        <v>66</v>
      </c>
      <c r="M156" s="8">
        <v>53</v>
      </c>
      <c r="N156" s="8">
        <v>70</v>
      </c>
      <c r="O156" s="10">
        <v>98</v>
      </c>
      <c r="P156" s="10">
        <v>81</v>
      </c>
      <c r="Q156" s="37">
        <f>AVERAGE(Table3[[#This Row],[Audit 1]:[Audit 10]])/100</f>
        <v>0.73099999999999998</v>
      </c>
    </row>
    <row r="157" spans="1:17">
      <c r="A157" s="8" t="s">
        <v>99</v>
      </c>
      <c r="B157" s="9">
        <v>45205</v>
      </c>
      <c r="C157" s="33">
        <f>YEAR(Table3[[#This Row],[Date]])</f>
        <v>2023</v>
      </c>
      <c r="D157" s="9" t="str">
        <f>TEXT(Table3[[#This Row],[Date]],"MMMM")</f>
        <v>October</v>
      </c>
      <c r="E157" s="9" t="str">
        <f>_xlfn.XLOOKUP(Table3[[#This Row],[EID]],Roster!A:A,Roster!E:E)</f>
        <v>han.oriz.24</v>
      </c>
      <c r="F157" s="9" t="str">
        <f>_xlfn.XLOOKUP(Table3[[#This Row],[EID]],Roster!A:A,Roster!F:F)</f>
        <v>Strategy</v>
      </c>
      <c r="G157" s="8">
        <v>94</v>
      </c>
      <c r="H157" s="8">
        <v>83</v>
      </c>
      <c r="I157" s="8">
        <v>83</v>
      </c>
      <c r="J157" s="8">
        <v>86</v>
      </c>
      <c r="K157" s="8">
        <v>84</v>
      </c>
      <c r="L157" s="8">
        <v>86</v>
      </c>
      <c r="M157" s="8">
        <v>87</v>
      </c>
      <c r="N157" s="8">
        <v>88</v>
      </c>
      <c r="O157" s="10">
        <v>92</v>
      </c>
      <c r="P157" s="10">
        <v>81</v>
      </c>
      <c r="Q157" s="37">
        <f>AVERAGE(Table3[[#This Row],[Audit 1]:[Audit 10]])/100</f>
        <v>0.8640000000000001</v>
      </c>
    </row>
    <row r="158" spans="1:17">
      <c r="A158" s="8" t="s">
        <v>100</v>
      </c>
      <c r="B158" s="9">
        <v>45205</v>
      </c>
      <c r="C158" s="33">
        <f>YEAR(Table3[[#This Row],[Date]])</f>
        <v>2023</v>
      </c>
      <c r="D158" s="9" t="str">
        <f>TEXT(Table3[[#This Row],[Date]],"MMMM")</f>
        <v>October</v>
      </c>
      <c r="E158" s="9" t="str">
        <f>_xlfn.XLOOKUP(Table3[[#This Row],[EID]],Roster!A:A,Roster!E:E)</f>
        <v>oka.koch.55</v>
      </c>
      <c r="F158" s="9" t="str">
        <f>_xlfn.XLOOKUP(Table3[[#This Row],[EID]],Roster!A:A,Roster!F:F)</f>
        <v>F&amp;A</v>
      </c>
      <c r="G158" s="8">
        <v>90</v>
      </c>
      <c r="H158" s="8">
        <v>96</v>
      </c>
      <c r="I158" s="8">
        <v>83</v>
      </c>
      <c r="J158" s="8">
        <v>89</v>
      </c>
      <c r="K158" s="8">
        <v>93</v>
      </c>
      <c r="L158" s="8">
        <v>82</v>
      </c>
      <c r="M158" s="8">
        <v>90</v>
      </c>
      <c r="N158" s="8">
        <v>94</v>
      </c>
      <c r="O158" s="10">
        <v>95</v>
      </c>
      <c r="P158" s="10">
        <v>82</v>
      </c>
      <c r="Q158" s="37">
        <f>AVERAGE(Table3[[#This Row],[Audit 1]:[Audit 10]])/100</f>
        <v>0.89400000000000002</v>
      </c>
    </row>
    <row r="159" spans="1:17">
      <c r="A159" s="8" t="s">
        <v>101</v>
      </c>
      <c r="B159" s="9">
        <v>45205</v>
      </c>
      <c r="C159" s="33">
        <f>YEAR(Table3[[#This Row],[Date]])</f>
        <v>2023</v>
      </c>
      <c r="D159" s="9" t="str">
        <f>TEXT(Table3[[#This Row],[Date]],"MMMM")</f>
        <v>October</v>
      </c>
      <c r="E159" s="9" t="str">
        <f>_xlfn.XLOOKUP(Table3[[#This Row],[EID]],Roster!A:A,Roster!E:E)</f>
        <v>hir.kame.31</v>
      </c>
      <c r="F159" s="9" t="str">
        <f>_xlfn.XLOOKUP(Table3[[#This Row],[EID]],Roster!A:A,Roster!F:F)</f>
        <v>Health</v>
      </c>
      <c r="G159" s="8">
        <v>100</v>
      </c>
      <c r="H159" s="8">
        <v>80</v>
      </c>
      <c r="I159" s="8">
        <v>96</v>
      </c>
      <c r="J159" s="8">
        <v>97</v>
      </c>
      <c r="K159" s="8">
        <v>88</v>
      </c>
      <c r="L159" s="8">
        <v>81</v>
      </c>
      <c r="M159" s="8">
        <v>82</v>
      </c>
      <c r="N159" s="8">
        <v>99</v>
      </c>
      <c r="O159" s="10">
        <v>88</v>
      </c>
      <c r="P159" s="10">
        <v>91</v>
      </c>
      <c r="Q159" s="37">
        <f>AVERAGE(Table3[[#This Row],[Audit 1]:[Audit 10]])/100</f>
        <v>0.90200000000000002</v>
      </c>
    </row>
    <row r="160" spans="1:17">
      <c r="A160" s="8" t="s">
        <v>102</v>
      </c>
      <c r="B160" s="9">
        <v>45205</v>
      </c>
      <c r="C160" s="33">
        <f>YEAR(Table3[[#This Row],[Date]])</f>
        <v>2023</v>
      </c>
      <c r="D160" s="9" t="str">
        <f>TEXT(Table3[[#This Row],[Date]],"MMMM")</f>
        <v>October</v>
      </c>
      <c r="E160" s="9" t="str">
        <f>_xlfn.XLOOKUP(Table3[[#This Row],[EID]],Roster!A:A,Roster!E:E)</f>
        <v>han.oriz.24</v>
      </c>
      <c r="F160" s="9" t="str">
        <f>_xlfn.XLOOKUP(Table3[[#This Row],[EID]],Roster!A:A,Roster!F:F)</f>
        <v>Network</v>
      </c>
      <c r="G160" s="8">
        <v>70</v>
      </c>
      <c r="H160" s="8">
        <v>61</v>
      </c>
      <c r="I160" s="8">
        <v>84</v>
      </c>
      <c r="J160" s="8">
        <v>65</v>
      </c>
      <c r="K160" s="8">
        <v>78</v>
      </c>
      <c r="L160" s="8">
        <v>88</v>
      </c>
      <c r="M160" s="8">
        <v>68</v>
      </c>
      <c r="N160" s="8">
        <v>69</v>
      </c>
      <c r="O160" s="10">
        <v>63</v>
      </c>
      <c r="P160" s="10">
        <v>86</v>
      </c>
      <c r="Q160" s="37">
        <f>AVERAGE(Table3[[#This Row],[Audit 1]:[Audit 10]])/100</f>
        <v>0.73199999999999998</v>
      </c>
    </row>
    <row r="161" spans="1:17">
      <c r="A161" s="8" t="s">
        <v>103</v>
      </c>
      <c r="B161" s="9">
        <v>45205</v>
      </c>
      <c r="C161" s="33">
        <f>YEAR(Table3[[#This Row],[Date]])</f>
        <v>2023</v>
      </c>
      <c r="D161" s="9" t="str">
        <f>TEXT(Table3[[#This Row],[Date]],"MMMM")</f>
        <v>October</v>
      </c>
      <c r="E161" s="9" t="str">
        <f>_xlfn.XLOOKUP(Table3[[#This Row],[EID]],Roster!A:A,Roster!E:E)</f>
        <v>kig.imaz.62</v>
      </c>
      <c r="F161" s="9" t="str">
        <f>_xlfn.XLOOKUP(Table3[[#This Row],[EID]],Roster!A:A,Roster!F:F)</f>
        <v>HR</v>
      </c>
      <c r="G161" s="8">
        <v>99</v>
      </c>
      <c r="H161" s="8">
        <v>52</v>
      </c>
      <c r="I161" s="8">
        <v>73</v>
      </c>
      <c r="J161" s="8">
        <v>67</v>
      </c>
      <c r="K161" s="8">
        <v>75</v>
      </c>
      <c r="L161" s="8">
        <v>100</v>
      </c>
      <c r="M161" s="8">
        <v>63</v>
      </c>
      <c r="N161" s="8">
        <v>75</v>
      </c>
      <c r="O161" s="10">
        <v>85</v>
      </c>
      <c r="P161" s="10">
        <v>69</v>
      </c>
      <c r="Q161" s="37">
        <f>AVERAGE(Table3[[#This Row],[Audit 1]:[Audit 10]])/100</f>
        <v>0.75800000000000001</v>
      </c>
    </row>
    <row r="162" spans="1:17">
      <c r="A162" s="8" t="s">
        <v>104</v>
      </c>
      <c r="B162" s="9">
        <v>45205</v>
      </c>
      <c r="C162" s="33">
        <f>YEAR(Table3[[#This Row],[Date]])</f>
        <v>2023</v>
      </c>
      <c r="D162" s="9" t="str">
        <f>TEXT(Table3[[#This Row],[Date]],"MMMM")</f>
        <v>October</v>
      </c>
      <c r="E162" s="9" t="str">
        <f>_xlfn.XLOOKUP(Table3[[#This Row],[EID]],Roster!A:A,Roster!E:E)</f>
        <v>oka.koch.55</v>
      </c>
      <c r="F162" s="9" t="str">
        <f>_xlfn.XLOOKUP(Table3[[#This Row],[EID]],Roster!A:A,Roster!F:F)</f>
        <v>F&amp;A</v>
      </c>
      <c r="G162" s="8">
        <v>100</v>
      </c>
      <c r="H162" s="8">
        <v>80</v>
      </c>
      <c r="I162" s="8">
        <v>95</v>
      </c>
      <c r="J162" s="8">
        <v>99</v>
      </c>
      <c r="K162" s="8">
        <v>81</v>
      </c>
      <c r="L162" s="8">
        <v>90</v>
      </c>
      <c r="M162" s="8">
        <v>82</v>
      </c>
      <c r="N162" s="8">
        <v>81</v>
      </c>
      <c r="O162" s="10">
        <v>90</v>
      </c>
      <c r="P162" s="10">
        <v>85</v>
      </c>
      <c r="Q162" s="37">
        <f>AVERAGE(Table3[[#This Row],[Audit 1]:[Audit 10]])/100</f>
        <v>0.88300000000000001</v>
      </c>
    </row>
    <row r="163" spans="1:17">
      <c r="A163" s="8" t="s">
        <v>105</v>
      </c>
      <c r="B163" s="9">
        <v>45205</v>
      </c>
      <c r="C163" s="33">
        <f>YEAR(Table3[[#This Row],[Date]])</f>
        <v>2023</v>
      </c>
      <c r="D163" s="9" t="str">
        <f>TEXT(Table3[[#This Row],[Date]],"MMMM")</f>
        <v>October</v>
      </c>
      <c r="E163" s="9" t="str">
        <f>_xlfn.XLOOKUP(Table3[[#This Row],[EID]],Roster!A:A,Roster!E:E)</f>
        <v>oka.koch.55</v>
      </c>
      <c r="F163" s="9" t="str">
        <f>_xlfn.XLOOKUP(Table3[[#This Row],[EID]],Roster!A:A,Roster!F:F)</f>
        <v>F&amp;A</v>
      </c>
      <c r="G163" s="8">
        <v>84</v>
      </c>
      <c r="H163" s="8">
        <v>86</v>
      </c>
      <c r="I163" s="8">
        <v>91</v>
      </c>
      <c r="J163" s="8">
        <v>90</v>
      </c>
      <c r="K163" s="8">
        <v>80</v>
      </c>
      <c r="L163" s="8">
        <v>92</v>
      </c>
      <c r="M163" s="8">
        <v>88</v>
      </c>
      <c r="N163" s="8">
        <v>88</v>
      </c>
      <c r="O163" s="10">
        <v>89</v>
      </c>
      <c r="P163" s="10">
        <v>99</v>
      </c>
      <c r="Q163" s="37">
        <f>AVERAGE(Table3[[#This Row],[Audit 1]:[Audit 10]])/100</f>
        <v>0.88700000000000001</v>
      </c>
    </row>
    <row r="164" spans="1:17">
      <c r="A164" s="8" t="s">
        <v>106</v>
      </c>
      <c r="B164" s="9">
        <v>45205</v>
      </c>
      <c r="C164" s="33">
        <f>YEAR(Table3[[#This Row],[Date]])</f>
        <v>2023</v>
      </c>
      <c r="D164" s="9" t="str">
        <f>TEXT(Table3[[#This Row],[Date]],"MMMM")</f>
        <v>October</v>
      </c>
      <c r="E164" s="9" t="str">
        <f>_xlfn.XLOOKUP(Table3[[#This Row],[EID]],Roster!A:A,Roster!E:E)</f>
        <v>hir.kame.31</v>
      </c>
      <c r="F164" s="9" t="str">
        <f>_xlfn.XLOOKUP(Table3[[#This Row],[EID]],Roster!A:A,Roster!F:F)</f>
        <v>Health</v>
      </c>
      <c r="G164" s="8">
        <v>99</v>
      </c>
      <c r="H164" s="8">
        <v>96</v>
      </c>
      <c r="I164" s="8">
        <v>83</v>
      </c>
      <c r="J164" s="8">
        <v>94</v>
      </c>
      <c r="K164" s="8">
        <v>94</v>
      </c>
      <c r="L164" s="8">
        <v>95</v>
      </c>
      <c r="M164" s="8">
        <v>97</v>
      </c>
      <c r="N164" s="8">
        <v>90</v>
      </c>
      <c r="O164" s="10">
        <v>99</v>
      </c>
      <c r="P164" s="10">
        <v>93</v>
      </c>
      <c r="Q164" s="37">
        <f>AVERAGE(Table3[[#This Row],[Audit 1]:[Audit 10]])/100</f>
        <v>0.94</v>
      </c>
    </row>
    <row r="165" spans="1:17">
      <c r="A165" s="8" t="s">
        <v>107</v>
      </c>
      <c r="B165" s="9">
        <v>45205</v>
      </c>
      <c r="C165" s="33">
        <f>YEAR(Table3[[#This Row],[Date]])</f>
        <v>2023</v>
      </c>
      <c r="D165" s="9" t="str">
        <f>TEXT(Table3[[#This Row],[Date]],"MMMM")</f>
        <v>October</v>
      </c>
      <c r="E165" s="9" t="str">
        <f>_xlfn.XLOOKUP(Table3[[#This Row],[EID]],Roster!A:A,Roster!E:E)</f>
        <v>oka.koch.55</v>
      </c>
      <c r="F165" s="9" t="str">
        <f>_xlfn.XLOOKUP(Table3[[#This Row],[EID]],Roster!A:A,Roster!F:F)</f>
        <v>F&amp;A</v>
      </c>
      <c r="G165" s="8">
        <v>86</v>
      </c>
      <c r="H165" s="8">
        <v>60</v>
      </c>
      <c r="I165" s="8">
        <v>86</v>
      </c>
      <c r="J165" s="8">
        <v>71</v>
      </c>
      <c r="K165" s="8">
        <v>76</v>
      </c>
      <c r="L165" s="8">
        <v>76</v>
      </c>
      <c r="M165" s="8">
        <v>82</v>
      </c>
      <c r="N165" s="8">
        <v>51</v>
      </c>
      <c r="O165" s="10">
        <v>96</v>
      </c>
      <c r="P165" s="10">
        <v>52</v>
      </c>
      <c r="Q165" s="37">
        <f>AVERAGE(Table3[[#This Row],[Audit 1]:[Audit 10]])/100</f>
        <v>0.73599999999999999</v>
      </c>
    </row>
    <row r="166" spans="1:17">
      <c r="A166" s="8" t="s">
        <v>108</v>
      </c>
      <c r="B166" s="9">
        <v>45205</v>
      </c>
      <c r="C166" s="33">
        <f>YEAR(Table3[[#This Row],[Date]])</f>
        <v>2023</v>
      </c>
      <c r="D166" s="9" t="str">
        <f>TEXT(Table3[[#This Row],[Date]],"MMMM")</f>
        <v>October</v>
      </c>
      <c r="E166" s="9" t="str">
        <f>_xlfn.XLOOKUP(Table3[[#This Row],[EID]],Roster!A:A,Roster!E:E)</f>
        <v>kig.imaz.62</v>
      </c>
      <c r="F166" s="9" t="str">
        <f>_xlfn.XLOOKUP(Table3[[#This Row],[EID]],Roster!A:A,Roster!F:F)</f>
        <v>HR</v>
      </c>
      <c r="G166" s="8">
        <v>81</v>
      </c>
      <c r="H166" s="8">
        <v>63</v>
      </c>
      <c r="I166" s="8">
        <v>80</v>
      </c>
      <c r="J166" s="8">
        <v>69</v>
      </c>
      <c r="K166" s="8">
        <v>82</v>
      </c>
      <c r="L166" s="8">
        <v>82</v>
      </c>
      <c r="M166" s="8">
        <v>75</v>
      </c>
      <c r="N166" s="8">
        <v>79</v>
      </c>
      <c r="O166" s="10">
        <v>52</v>
      </c>
      <c r="P166" s="10">
        <v>72</v>
      </c>
      <c r="Q166" s="37">
        <f>AVERAGE(Table3[[#This Row],[Audit 1]:[Audit 10]])/100</f>
        <v>0.73499999999999999</v>
      </c>
    </row>
    <row r="167" spans="1:17">
      <c r="A167" s="8" t="s">
        <v>109</v>
      </c>
      <c r="B167" s="9">
        <v>45205</v>
      </c>
      <c r="C167" s="33">
        <f>YEAR(Table3[[#This Row],[Date]])</f>
        <v>2023</v>
      </c>
      <c r="D167" s="9" t="str">
        <f>TEXT(Table3[[#This Row],[Date]],"MMMM")</f>
        <v>October</v>
      </c>
      <c r="E167" s="9" t="str">
        <f>_xlfn.XLOOKUP(Table3[[#This Row],[EID]],Roster!A:A,Roster!E:E)</f>
        <v>han.oriz.24</v>
      </c>
      <c r="F167" s="9" t="str">
        <f>_xlfn.XLOOKUP(Table3[[#This Row],[EID]],Roster!A:A,Roster!F:F)</f>
        <v>Strategy</v>
      </c>
      <c r="G167" s="8">
        <v>98</v>
      </c>
      <c r="H167" s="8">
        <v>87</v>
      </c>
      <c r="I167" s="8">
        <v>89</v>
      </c>
      <c r="J167" s="8">
        <v>98</v>
      </c>
      <c r="K167" s="8">
        <v>93</v>
      </c>
      <c r="L167" s="8">
        <v>99</v>
      </c>
      <c r="M167" s="8">
        <v>86</v>
      </c>
      <c r="N167" s="8">
        <v>85</v>
      </c>
      <c r="O167" s="10">
        <v>90</v>
      </c>
      <c r="P167" s="10">
        <v>92</v>
      </c>
      <c r="Q167" s="37">
        <f>AVERAGE(Table3[[#This Row],[Audit 1]:[Audit 10]])/100</f>
        <v>0.91700000000000004</v>
      </c>
    </row>
    <row r="168" spans="1:17">
      <c r="A168" s="8" t="s">
        <v>110</v>
      </c>
      <c r="B168" s="9">
        <v>45205</v>
      </c>
      <c r="C168" s="33">
        <f>YEAR(Table3[[#This Row],[Date]])</f>
        <v>2023</v>
      </c>
      <c r="D168" s="9" t="str">
        <f>TEXT(Table3[[#This Row],[Date]],"MMMM")</f>
        <v>October</v>
      </c>
      <c r="E168" s="9" t="str">
        <f>_xlfn.XLOOKUP(Table3[[#This Row],[EID]],Roster!A:A,Roster!E:E)</f>
        <v>oka.koch.55</v>
      </c>
      <c r="F168" s="9" t="str">
        <f>_xlfn.XLOOKUP(Table3[[#This Row],[EID]],Roster!A:A,Roster!F:F)</f>
        <v>F&amp;A</v>
      </c>
      <c r="G168" s="8">
        <v>90</v>
      </c>
      <c r="H168" s="8">
        <v>83</v>
      </c>
      <c r="I168" s="8">
        <v>93</v>
      </c>
      <c r="J168" s="8">
        <v>94</v>
      </c>
      <c r="K168" s="8">
        <v>81</v>
      </c>
      <c r="L168" s="8">
        <v>91</v>
      </c>
      <c r="M168" s="8">
        <v>96</v>
      </c>
      <c r="N168" s="8">
        <v>95</v>
      </c>
      <c r="O168" s="10">
        <v>94</v>
      </c>
      <c r="P168" s="10">
        <v>96</v>
      </c>
      <c r="Q168" s="37">
        <f>AVERAGE(Table3[[#This Row],[Audit 1]:[Audit 10]])/100</f>
        <v>0.91299999999999992</v>
      </c>
    </row>
    <row r="169" spans="1:17">
      <c r="A169" s="8" t="s">
        <v>111</v>
      </c>
      <c r="B169" s="9">
        <v>45205</v>
      </c>
      <c r="C169" s="33">
        <f>YEAR(Table3[[#This Row],[Date]])</f>
        <v>2023</v>
      </c>
      <c r="D169" s="9" t="str">
        <f>TEXT(Table3[[#This Row],[Date]],"MMMM")</f>
        <v>October</v>
      </c>
      <c r="E169" s="9" t="str">
        <f>_xlfn.XLOOKUP(Table3[[#This Row],[EID]],Roster!A:A,Roster!E:E)</f>
        <v>hir.kame.31</v>
      </c>
      <c r="F169" s="9" t="str">
        <f>_xlfn.XLOOKUP(Table3[[#This Row],[EID]],Roster!A:A,Roster!F:F)</f>
        <v>Health</v>
      </c>
      <c r="G169" s="8">
        <v>88</v>
      </c>
      <c r="H169" s="8">
        <v>87</v>
      </c>
      <c r="I169" s="8">
        <v>86</v>
      </c>
      <c r="J169" s="8">
        <v>96</v>
      </c>
      <c r="K169" s="8">
        <v>89</v>
      </c>
      <c r="L169" s="8">
        <v>83</v>
      </c>
      <c r="M169" s="8">
        <v>90</v>
      </c>
      <c r="N169" s="8">
        <v>94</v>
      </c>
      <c r="O169" s="10">
        <v>98</v>
      </c>
      <c r="P169" s="10">
        <v>98</v>
      </c>
      <c r="Q169" s="37">
        <f>AVERAGE(Table3[[#This Row],[Audit 1]:[Audit 10]])/100</f>
        <v>0.90900000000000003</v>
      </c>
    </row>
    <row r="170" spans="1:17">
      <c r="A170" s="8" t="s">
        <v>112</v>
      </c>
      <c r="B170" s="9">
        <v>45205</v>
      </c>
      <c r="C170" s="33">
        <f>YEAR(Table3[[#This Row],[Date]])</f>
        <v>2023</v>
      </c>
      <c r="D170" s="9" t="str">
        <f>TEXT(Table3[[#This Row],[Date]],"MMMM")</f>
        <v>October</v>
      </c>
      <c r="E170" s="9" t="str">
        <f>_xlfn.XLOOKUP(Table3[[#This Row],[EID]],Roster!A:A,Roster!E:E)</f>
        <v>hir.kame.31</v>
      </c>
      <c r="F170" s="9" t="str">
        <f>_xlfn.XLOOKUP(Table3[[#This Row],[EID]],Roster!A:A,Roster!F:F)</f>
        <v>Health</v>
      </c>
      <c r="G170" s="8">
        <v>65</v>
      </c>
      <c r="H170" s="8">
        <v>87</v>
      </c>
      <c r="I170" s="8">
        <v>50</v>
      </c>
      <c r="J170" s="8">
        <v>95</v>
      </c>
      <c r="K170" s="8">
        <v>87</v>
      </c>
      <c r="L170" s="8">
        <v>90</v>
      </c>
      <c r="M170" s="8">
        <v>80</v>
      </c>
      <c r="N170" s="8">
        <v>71</v>
      </c>
      <c r="O170" s="10">
        <v>58</v>
      </c>
      <c r="P170" s="10">
        <v>79</v>
      </c>
      <c r="Q170" s="37">
        <f>AVERAGE(Table3[[#This Row],[Audit 1]:[Audit 10]])/100</f>
        <v>0.76200000000000001</v>
      </c>
    </row>
    <row r="171" spans="1:17">
      <c r="A171" s="8" t="s">
        <v>113</v>
      </c>
      <c r="B171" s="9">
        <v>45205</v>
      </c>
      <c r="C171" s="33">
        <f>YEAR(Table3[[#This Row],[Date]])</f>
        <v>2023</v>
      </c>
      <c r="D171" s="9" t="str">
        <f>TEXT(Table3[[#This Row],[Date]],"MMMM")</f>
        <v>October</v>
      </c>
      <c r="E171" s="9" t="str">
        <f>_xlfn.XLOOKUP(Table3[[#This Row],[EID]],Roster!A:A,Roster!E:E)</f>
        <v>kig.imaz.62</v>
      </c>
      <c r="F171" s="9" t="str">
        <f>_xlfn.XLOOKUP(Table3[[#This Row],[EID]],Roster!A:A,Roster!F:F)</f>
        <v>HR</v>
      </c>
      <c r="G171" s="8">
        <v>94</v>
      </c>
      <c r="H171" s="8">
        <v>70</v>
      </c>
      <c r="I171" s="8">
        <v>98</v>
      </c>
      <c r="J171" s="8">
        <v>54</v>
      </c>
      <c r="K171" s="8">
        <v>64</v>
      </c>
      <c r="L171" s="8">
        <v>85</v>
      </c>
      <c r="M171" s="8">
        <v>59</v>
      </c>
      <c r="N171" s="8">
        <v>92</v>
      </c>
      <c r="O171" s="10">
        <v>99</v>
      </c>
      <c r="P171" s="10">
        <v>77</v>
      </c>
      <c r="Q171" s="37">
        <f>AVERAGE(Table3[[#This Row],[Audit 1]:[Audit 10]])/100</f>
        <v>0.79200000000000004</v>
      </c>
    </row>
    <row r="172" spans="1:17">
      <c r="A172" s="8" t="s">
        <v>114</v>
      </c>
      <c r="B172" s="9">
        <v>45205</v>
      </c>
      <c r="C172" s="33">
        <f>YEAR(Table3[[#This Row],[Date]])</f>
        <v>2023</v>
      </c>
      <c r="D172" s="9" t="str">
        <f>TEXT(Table3[[#This Row],[Date]],"MMMM")</f>
        <v>October</v>
      </c>
      <c r="E172" s="9" t="str">
        <f>_xlfn.XLOOKUP(Table3[[#This Row],[EID]],Roster!A:A,Roster!E:E)</f>
        <v>han.oriz.24</v>
      </c>
      <c r="F172" s="9" t="str">
        <f>_xlfn.XLOOKUP(Table3[[#This Row],[EID]],Roster!A:A,Roster!F:F)</f>
        <v>Strategy</v>
      </c>
      <c r="G172" s="8">
        <v>80</v>
      </c>
      <c r="H172" s="8">
        <v>90</v>
      </c>
      <c r="I172" s="8">
        <v>84</v>
      </c>
      <c r="J172" s="8">
        <v>94</v>
      </c>
      <c r="K172" s="8">
        <v>92</v>
      </c>
      <c r="L172" s="8">
        <v>81</v>
      </c>
      <c r="M172" s="8">
        <v>87</v>
      </c>
      <c r="N172" s="8">
        <v>84</v>
      </c>
      <c r="O172" s="10">
        <v>95</v>
      </c>
      <c r="P172" s="10">
        <v>84</v>
      </c>
      <c r="Q172" s="37">
        <f>AVERAGE(Table3[[#This Row],[Audit 1]:[Audit 10]])/100</f>
        <v>0.871</v>
      </c>
    </row>
    <row r="173" spans="1:17">
      <c r="A173" s="8" t="s">
        <v>115</v>
      </c>
      <c r="B173" s="9">
        <v>45205</v>
      </c>
      <c r="C173" s="33">
        <f>YEAR(Table3[[#This Row],[Date]])</f>
        <v>2023</v>
      </c>
      <c r="D173" s="9" t="str">
        <f>TEXT(Table3[[#This Row],[Date]],"MMMM")</f>
        <v>October</v>
      </c>
      <c r="E173" s="9" t="str">
        <f>_xlfn.XLOOKUP(Table3[[#This Row],[EID]],Roster!A:A,Roster!E:E)</f>
        <v>oka.koch.55</v>
      </c>
      <c r="F173" s="9" t="str">
        <f>_xlfn.XLOOKUP(Table3[[#This Row],[EID]],Roster!A:A,Roster!F:F)</f>
        <v>F&amp;A</v>
      </c>
      <c r="G173" s="8">
        <v>82</v>
      </c>
      <c r="H173" s="8">
        <v>94</v>
      </c>
      <c r="I173" s="8">
        <v>85</v>
      </c>
      <c r="J173" s="8">
        <v>87</v>
      </c>
      <c r="K173" s="8">
        <v>84</v>
      </c>
      <c r="L173" s="8">
        <v>90</v>
      </c>
      <c r="M173" s="8">
        <v>93</v>
      </c>
      <c r="N173" s="8">
        <v>87</v>
      </c>
      <c r="O173" s="10">
        <v>90</v>
      </c>
      <c r="P173" s="10">
        <v>88</v>
      </c>
      <c r="Q173" s="37">
        <f>AVERAGE(Table3[[#This Row],[Audit 1]:[Audit 10]])/100</f>
        <v>0.88</v>
      </c>
    </row>
    <row r="174" spans="1:17">
      <c r="A174" s="8" t="s">
        <v>116</v>
      </c>
      <c r="B174" s="9">
        <v>45205</v>
      </c>
      <c r="C174" s="33">
        <f>YEAR(Table3[[#This Row],[Date]])</f>
        <v>2023</v>
      </c>
      <c r="D174" s="9" t="str">
        <f>TEXT(Table3[[#This Row],[Date]],"MMMM")</f>
        <v>October</v>
      </c>
      <c r="E174" s="9" t="str">
        <f>_xlfn.XLOOKUP(Table3[[#This Row],[EID]],Roster!A:A,Roster!E:E)</f>
        <v>hir.kame.31</v>
      </c>
      <c r="F174" s="9" t="str">
        <f>_xlfn.XLOOKUP(Table3[[#This Row],[EID]],Roster!A:A,Roster!F:F)</f>
        <v>Health</v>
      </c>
      <c r="G174" s="8">
        <v>86</v>
      </c>
      <c r="H174" s="8">
        <v>83</v>
      </c>
      <c r="I174" s="8">
        <v>96</v>
      </c>
      <c r="J174" s="8">
        <v>84</v>
      </c>
      <c r="K174" s="8">
        <v>96</v>
      </c>
      <c r="L174" s="8">
        <v>93</v>
      </c>
      <c r="M174" s="8">
        <v>80</v>
      </c>
      <c r="N174" s="8">
        <v>85</v>
      </c>
      <c r="O174" s="10">
        <v>86</v>
      </c>
      <c r="P174" s="10">
        <v>86</v>
      </c>
      <c r="Q174" s="37">
        <f>AVERAGE(Table3[[#This Row],[Audit 1]:[Audit 10]])/100</f>
        <v>0.875</v>
      </c>
    </row>
    <row r="175" spans="1:17">
      <c r="A175" s="8" t="s">
        <v>117</v>
      </c>
      <c r="B175" s="9">
        <v>45205</v>
      </c>
      <c r="C175" s="33">
        <f>YEAR(Table3[[#This Row],[Date]])</f>
        <v>2023</v>
      </c>
      <c r="D175" s="9" t="str">
        <f>TEXT(Table3[[#This Row],[Date]],"MMMM")</f>
        <v>October</v>
      </c>
      <c r="E175" s="9" t="str">
        <f>_xlfn.XLOOKUP(Table3[[#This Row],[EID]],Roster!A:A,Roster!E:E)</f>
        <v>han.oriz.24</v>
      </c>
      <c r="F175" s="9" t="str">
        <f>_xlfn.XLOOKUP(Table3[[#This Row],[EID]],Roster!A:A,Roster!F:F)</f>
        <v>Network</v>
      </c>
      <c r="G175" s="8">
        <v>89</v>
      </c>
      <c r="H175" s="8">
        <v>93</v>
      </c>
      <c r="I175" s="8">
        <v>77</v>
      </c>
      <c r="J175" s="8">
        <v>51</v>
      </c>
      <c r="K175" s="8">
        <v>85</v>
      </c>
      <c r="L175" s="8">
        <v>53</v>
      </c>
      <c r="M175" s="8">
        <v>68</v>
      </c>
      <c r="N175" s="8">
        <v>86</v>
      </c>
      <c r="O175" s="10">
        <v>62</v>
      </c>
      <c r="P175" s="10">
        <v>82</v>
      </c>
      <c r="Q175" s="37">
        <f>AVERAGE(Table3[[#This Row],[Audit 1]:[Audit 10]])/100</f>
        <v>0.746</v>
      </c>
    </row>
    <row r="176" spans="1:17">
      <c r="A176" s="8" t="s">
        <v>118</v>
      </c>
      <c r="B176" s="9">
        <v>45205</v>
      </c>
      <c r="C176" s="33">
        <f>YEAR(Table3[[#This Row],[Date]])</f>
        <v>2023</v>
      </c>
      <c r="D176" s="9" t="str">
        <f>TEXT(Table3[[#This Row],[Date]],"MMMM")</f>
        <v>October</v>
      </c>
      <c r="E176" s="9" t="str">
        <f>_xlfn.XLOOKUP(Table3[[#This Row],[EID]],Roster!A:A,Roster!E:E)</f>
        <v>kig.imaz.62</v>
      </c>
      <c r="F176" s="9" t="str">
        <f>_xlfn.XLOOKUP(Table3[[#This Row],[EID]],Roster!A:A,Roster!F:F)</f>
        <v>HR</v>
      </c>
      <c r="G176" s="8">
        <v>68</v>
      </c>
      <c r="H176" s="8">
        <v>53</v>
      </c>
      <c r="I176" s="8">
        <v>81</v>
      </c>
      <c r="J176" s="8">
        <v>88</v>
      </c>
      <c r="K176" s="8">
        <v>90</v>
      </c>
      <c r="L176" s="8">
        <v>50</v>
      </c>
      <c r="M176" s="8">
        <v>81</v>
      </c>
      <c r="N176" s="8">
        <v>81</v>
      </c>
      <c r="O176" s="10">
        <v>62</v>
      </c>
      <c r="P176" s="10">
        <v>91</v>
      </c>
      <c r="Q176" s="37">
        <f>AVERAGE(Table3[[#This Row],[Audit 1]:[Audit 10]])/100</f>
        <v>0.745</v>
      </c>
    </row>
    <row r="177" spans="1:17">
      <c r="A177" s="8" t="s">
        <v>119</v>
      </c>
      <c r="B177" s="9">
        <v>45205</v>
      </c>
      <c r="C177" s="33">
        <f>YEAR(Table3[[#This Row],[Date]])</f>
        <v>2023</v>
      </c>
      <c r="D177" s="9" t="str">
        <f>TEXT(Table3[[#This Row],[Date]],"MMMM")</f>
        <v>October</v>
      </c>
      <c r="E177" s="9" t="str">
        <f>_xlfn.XLOOKUP(Table3[[#This Row],[EID]],Roster!A:A,Roster!E:E)</f>
        <v>hir.kame.31</v>
      </c>
      <c r="F177" s="9" t="str">
        <f>_xlfn.XLOOKUP(Table3[[#This Row],[EID]],Roster!A:A,Roster!F:F)</f>
        <v>Health</v>
      </c>
      <c r="G177" s="8">
        <v>90</v>
      </c>
      <c r="H177" s="8">
        <v>83</v>
      </c>
      <c r="I177" s="8">
        <v>96</v>
      </c>
      <c r="J177" s="8">
        <v>89</v>
      </c>
      <c r="K177" s="8">
        <v>80</v>
      </c>
      <c r="L177" s="8">
        <v>87</v>
      </c>
      <c r="M177" s="8">
        <v>80</v>
      </c>
      <c r="N177" s="8">
        <v>82</v>
      </c>
      <c r="O177" s="10">
        <v>84</v>
      </c>
      <c r="P177" s="10">
        <v>95</v>
      </c>
      <c r="Q177" s="37">
        <f>AVERAGE(Table3[[#This Row],[Audit 1]:[Audit 10]])/100</f>
        <v>0.86599999999999999</v>
      </c>
    </row>
    <row r="178" spans="1:17">
      <c r="A178" s="8" t="s">
        <v>120</v>
      </c>
      <c r="B178" s="9">
        <v>45205</v>
      </c>
      <c r="C178" s="33">
        <f>YEAR(Table3[[#This Row],[Date]])</f>
        <v>2023</v>
      </c>
      <c r="D178" s="9" t="str">
        <f>TEXT(Table3[[#This Row],[Date]],"MMMM")</f>
        <v>October</v>
      </c>
      <c r="E178" s="9" t="str">
        <f>_xlfn.XLOOKUP(Table3[[#This Row],[EID]],Roster!A:A,Roster!E:E)</f>
        <v>oka.koch.55</v>
      </c>
      <c r="F178" s="9" t="str">
        <f>_xlfn.XLOOKUP(Table3[[#This Row],[EID]],Roster!A:A,Roster!F:F)</f>
        <v>F&amp;A</v>
      </c>
      <c r="G178" s="8">
        <v>88</v>
      </c>
      <c r="H178" s="8">
        <v>89</v>
      </c>
      <c r="I178" s="8">
        <v>98</v>
      </c>
      <c r="J178" s="8">
        <v>91</v>
      </c>
      <c r="K178" s="8">
        <v>100</v>
      </c>
      <c r="L178" s="8">
        <v>94</v>
      </c>
      <c r="M178" s="8">
        <v>81</v>
      </c>
      <c r="N178" s="8">
        <v>81</v>
      </c>
      <c r="O178" s="10">
        <v>83</v>
      </c>
      <c r="P178" s="10">
        <v>85</v>
      </c>
      <c r="Q178" s="37">
        <f>AVERAGE(Table3[[#This Row],[Audit 1]:[Audit 10]])/100</f>
        <v>0.89</v>
      </c>
    </row>
    <row r="179" spans="1:17">
      <c r="A179" s="8" t="s">
        <v>121</v>
      </c>
      <c r="B179" s="9">
        <v>45205</v>
      </c>
      <c r="C179" s="33">
        <f>YEAR(Table3[[#This Row],[Date]])</f>
        <v>2023</v>
      </c>
      <c r="D179" s="9" t="str">
        <f>TEXT(Table3[[#This Row],[Date]],"MMMM")</f>
        <v>October</v>
      </c>
      <c r="E179" s="9" t="str">
        <f>_xlfn.XLOOKUP(Table3[[#This Row],[EID]],Roster!A:A,Roster!E:E)</f>
        <v>hir.kame.31</v>
      </c>
      <c r="F179" s="9" t="str">
        <f>_xlfn.XLOOKUP(Table3[[#This Row],[EID]],Roster!A:A,Roster!F:F)</f>
        <v>Health</v>
      </c>
      <c r="G179" s="8">
        <v>93</v>
      </c>
      <c r="H179" s="8">
        <v>83</v>
      </c>
      <c r="I179" s="8">
        <v>81</v>
      </c>
      <c r="J179" s="8">
        <v>91</v>
      </c>
      <c r="K179" s="8">
        <v>93</v>
      </c>
      <c r="L179" s="8">
        <v>93</v>
      </c>
      <c r="M179" s="8">
        <v>100</v>
      </c>
      <c r="N179" s="8">
        <v>99</v>
      </c>
      <c r="O179" s="10">
        <v>90</v>
      </c>
      <c r="P179" s="10">
        <v>96</v>
      </c>
      <c r="Q179" s="37">
        <f>AVERAGE(Table3[[#This Row],[Audit 1]:[Audit 10]])/100</f>
        <v>0.91900000000000004</v>
      </c>
    </row>
    <row r="180" spans="1:17">
      <c r="A180" s="8" t="s">
        <v>122</v>
      </c>
      <c r="B180" s="9">
        <v>45205</v>
      </c>
      <c r="C180" s="33">
        <f>YEAR(Table3[[#This Row],[Date]])</f>
        <v>2023</v>
      </c>
      <c r="D180" s="9" t="str">
        <f>TEXT(Table3[[#This Row],[Date]],"MMMM")</f>
        <v>October</v>
      </c>
      <c r="E180" s="9" t="str">
        <f>_xlfn.XLOOKUP(Table3[[#This Row],[EID]],Roster!A:A,Roster!E:E)</f>
        <v>han.oriz.24</v>
      </c>
      <c r="F180" s="9" t="str">
        <f>_xlfn.XLOOKUP(Table3[[#This Row],[EID]],Roster!A:A,Roster!F:F)</f>
        <v>Network</v>
      </c>
      <c r="G180" s="8">
        <v>82</v>
      </c>
      <c r="H180" s="8">
        <v>96</v>
      </c>
      <c r="I180" s="8">
        <v>61</v>
      </c>
      <c r="J180" s="8">
        <v>90</v>
      </c>
      <c r="K180" s="8">
        <v>59</v>
      </c>
      <c r="L180" s="8">
        <v>59</v>
      </c>
      <c r="M180" s="8">
        <v>88</v>
      </c>
      <c r="N180" s="8">
        <v>84</v>
      </c>
      <c r="O180" s="10">
        <v>78</v>
      </c>
      <c r="P180" s="10">
        <v>93</v>
      </c>
      <c r="Q180" s="37">
        <f>AVERAGE(Table3[[#This Row],[Audit 1]:[Audit 10]])/100</f>
        <v>0.79</v>
      </c>
    </row>
    <row r="181" spans="1:17">
      <c r="A181" s="8" t="s">
        <v>123</v>
      </c>
      <c r="B181" s="9">
        <v>45205</v>
      </c>
      <c r="C181" s="33">
        <f>YEAR(Table3[[#This Row],[Date]])</f>
        <v>2023</v>
      </c>
      <c r="D181" s="9" t="str">
        <f>TEXT(Table3[[#This Row],[Date]],"MMMM")</f>
        <v>October</v>
      </c>
      <c r="E181" s="9" t="str">
        <f>_xlfn.XLOOKUP(Table3[[#This Row],[EID]],Roster!A:A,Roster!E:E)</f>
        <v>kig.imaz.62</v>
      </c>
      <c r="F181" s="9" t="str">
        <f>_xlfn.XLOOKUP(Table3[[#This Row],[EID]],Roster!A:A,Roster!F:F)</f>
        <v>HR</v>
      </c>
      <c r="G181" s="8">
        <v>84</v>
      </c>
      <c r="H181" s="8">
        <v>100</v>
      </c>
      <c r="I181" s="8">
        <v>60</v>
      </c>
      <c r="J181" s="8">
        <v>95</v>
      </c>
      <c r="K181" s="8">
        <v>94</v>
      </c>
      <c r="L181" s="8">
        <v>99</v>
      </c>
      <c r="M181" s="8">
        <v>89</v>
      </c>
      <c r="N181" s="8">
        <v>81</v>
      </c>
      <c r="O181" s="10">
        <v>97</v>
      </c>
      <c r="P181" s="10">
        <v>61</v>
      </c>
      <c r="Q181" s="37">
        <f>AVERAGE(Table3[[#This Row],[Audit 1]:[Audit 10]])/100</f>
        <v>0.86</v>
      </c>
    </row>
    <row r="182" spans="1:17">
      <c r="A182" s="8" t="s">
        <v>94</v>
      </c>
      <c r="B182" s="9">
        <v>45206</v>
      </c>
      <c r="C182" s="33">
        <f>YEAR(Table3[[#This Row],[Date]])</f>
        <v>2023</v>
      </c>
      <c r="D182" s="9" t="str">
        <f>TEXT(Table3[[#This Row],[Date]],"MMMM")</f>
        <v>October</v>
      </c>
      <c r="E182" s="9" t="str">
        <f>_xlfn.XLOOKUP(Table3[[#This Row],[EID]],Roster!A:A,Roster!E:E)</f>
        <v>oka.koch.55</v>
      </c>
      <c r="F182" s="9" t="str">
        <f>_xlfn.XLOOKUP(Table3[[#This Row],[EID]],Roster!A:A,Roster!F:F)</f>
        <v>F&amp;A</v>
      </c>
      <c r="G182" s="8">
        <v>92</v>
      </c>
      <c r="H182" s="8">
        <v>85</v>
      </c>
      <c r="I182" s="8">
        <v>93</v>
      </c>
      <c r="J182" s="8">
        <v>84</v>
      </c>
      <c r="K182" s="8">
        <v>87</v>
      </c>
      <c r="L182" s="8">
        <v>87</v>
      </c>
      <c r="M182" s="8">
        <v>86</v>
      </c>
      <c r="N182" s="8">
        <v>98</v>
      </c>
      <c r="O182" s="10">
        <v>90</v>
      </c>
      <c r="P182" s="10">
        <v>86</v>
      </c>
      <c r="Q182" s="37">
        <f>AVERAGE(Table3[[#This Row],[Audit 1]:[Audit 10]])/100</f>
        <v>0.88800000000000001</v>
      </c>
    </row>
    <row r="183" spans="1:17">
      <c r="A183" s="8" t="s">
        <v>95</v>
      </c>
      <c r="B183" s="9">
        <v>45206</v>
      </c>
      <c r="C183" s="33">
        <f>YEAR(Table3[[#This Row],[Date]])</f>
        <v>2023</v>
      </c>
      <c r="D183" s="9" t="str">
        <f>TEXT(Table3[[#This Row],[Date]],"MMMM")</f>
        <v>October</v>
      </c>
      <c r="E183" s="9" t="str">
        <f>_xlfn.XLOOKUP(Table3[[#This Row],[EID]],Roster!A:A,Roster!E:E)</f>
        <v>oka.koch.55</v>
      </c>
      <c r="F183" s="9" t="str">
        <f>_xlfn.XLOOKUP(Table3[[#This Row],[EID]],Roster!A:A,Roster!F:F)</f>
        <v>F&amp;A</v>
      </c>
      <c r="G183" s="8">
        <v>87</v>
      </c>
      <c r="H183" s="8">
        <v>81</v>
      </c>
      <c r="I183" s="8">
        <v>100</v>
      </c>
      <c r="J183" s="8">
        <v>86</v>
      </c>
      <c r="K183" s="8">
        <v>89</v>
      </c>
      <c r="L183" s="8">
        <v>81</v>
      </c>
      <c r="M183" s="8">
        <v>97</v>
      </c>
      <c r="N183" s="8">
        <v>86</v>
      </c>
      <c r="O183" s="10">
        <v>99</v>
      </c>
      <c r="P183" s="10">
        <v>86</v>
      </c>
      <c r="Q183" s="37">
        <f>AVERAGE(Table3[[#This Row],[Audit 1]:[Audit 10]])/100</f>
        <v>0.89200000000000002</v>
      </c>
    </row>
    <row r="184" spans="1:17">
      <c r="A184" s="8" t="s">
        <v>96</v>
      </c>
      <c r="B184" s="9">
        <v>45206</v>
      </c>
      <c r="C184" s="33">
        <f>YEAR(Table3[[#This Row],[Date]])</f>
        <v>2023</v>
      </c>
      <c r="D184" s="9" t="str">
        <f>TEXT(Table3[[#This Row],[Date]],"MMMM")</f>
        <v>October</v>
      </c>
      <c r="E184" s="9" t="str">
        <f>_xlfn.XLOOKUP(Table3[[#This Row],[EID]],Roster!A:A,Roster!E:E)</f>
        <v>hir.kame.31</v>
      </c>
      <c r="F184" s="9" t="str">
        <f>_xlfn.XLOOKUP(Table3[[#This Row],[EID]],Roster!A:A,Roster!F:F)</f>
        <v>Health</v>
      </c>
      <c r="G184" s="8">
        <v>86</v>
      </c>
      <c r="H184" s="8">
        <v>90</v>
      </c>
      <c r="I184" s="8">
        <v>97</v>
      </c>
      <c r="J184" s="8">
        <v>83</v>
      </c>
      <c r="K184" s="8">
        <v>96</v>
      </c>
      <c r="L184" s="8">
        <v>98</v>
      </c>
      <c r="M184" s="8">
        <v>95</v>
      </c>
      <c r="N184" s="8">
        <v>91</v>
      </c>
      <c r="O184" s="10">
        <v>82</v>
      </c>
      <c r="P184" s="10">
        <v>95</v>
      </c>
      <c r="Q184" s="37">
        <f>AVERAGE(Table3[[#This Row],[Audit 1]:[Audit 10]])/100</f>
        <v>0.91299999999999992</v>
      </c>
    </row>
    <row r="185" spans="1:17">
      <c r="A185" s="8" t="s">
        <v>97</v>
      </c>
      <c r="B185" s="9">
        <v>45206</v>
      </c>
      <c r="C185" s="33">
        <f>YEAR(Table3[[#This Row],[Date]])</f>
        <v>2023</v>
      </c>
      <c r="D185" s="9" t="str">
        <f>TEXT(Table3[[#This Row],[Date]],"MMMM")</f>
        <v>October</v>
      </c>
      <c r="E185" s="9" t="str">
        <f>_xlfn.XLOOKUP(Table3[[#This Row],[EID]],Roster!A:A,Roster!E:E)</f>
        <v>han.oriz.24</v>
      </c>
      <c r="F185" s="9" t="str">
        <f>_xlfn.XLOOKUP(Table3[[#This Row],[EID]],Roster!A:A,Roster!F:F)</f>
        <v>Network</v>
      </c>
      <c r="G185" s="8">
        <v>73</v>
      </c>
      <c r="H185" s="8">
        <v>60</v>
      </c>
      <c r="I185" s="8">
        <v>83</v>
      </c>
      <c r="J185" s="8">
        <v>53</v>
      </c>
      <c r="K185" s="8">
        <v>51</v>
      </c>
      <c r="L185" s="8">
        <v>98</v>
      </c>
      <c r="M185" s="8">
        <v>54</v>
      </c>
      <c r="N185" s="8">
        <v>92</v>
      </c>
      <c r="O185" s="10">
        <v>54</v>
      </c>
      <c r="P185" s="10">
        <v>84</v>
      </c>
      <c r="Q185" s="37">
        <f>AVERAGE(Table3[[#This Row],[Audit 1]:[Audit 10]])/100</f>
        <v>0.70200000000000007</v>
      </c>
    </row>
    <row r="186" spans="1:17">
      <c r="A186" s="8" t="s">
        <v>98</v>
      </c>
      <c r="B186" s="9">
        <v>45206</v>
      </c>
      <c r="C186" s="33">
        <f>YEAR(Table3[[#This Row],[Date]])</f>
        <v>2023</v>
      </c>
      <c r="D186" s="9" t="str">
        <f>TEXT(Table3[[#This Row],[Date]],"MMMM")</f>
        <v>October</v>
      </c>
      <c r="E186" s="9" t="str">
        <f>_xlfn.XLOOKUP(Table3[[#This Row],[EID]],Roster!A:A,Roster!E:E)</f>
        <v>kig.imaz.62</v>
      </c>
      <c r="F186" s="9" t="str">
        <f>_xlfn.XLOOKUP(Table3[[#This Row],[EID]],Roster!A:A,Roster!F:F)</f>
        <v>HR</v>
      </c>
      <c r="G186" s="8">
        <v>100</v>
      </c>
      <c r="H186" s="8">
        <v>72</v>
      </c>
      <c r="I186" s="8">
        <v>97</v>
      </c>
      <c r="J186" s="8">
        <v>72</v>
      </c>
      <c r="K186" s="8">
        <v>70</v>
      </c>
      <c r="L186" s="8">
        <v>87</v>
      </c>
      <c r="M186" s="8">
        <v>69</v>
      </c>
      <c r="N186" s="8">
        <v>82</v>
      </c>
      <c r="O186" s="10">
        <v>60</v>
      </c>
      <c r="P186" s="10">
        <v>54</v>
      </c>
      <c r="Q186" s="37">
        <f>AVERAGE(Table3[[#This Row],[Audit 1]:[Audit 10]])/100</f>
        <v>0.76300000000000001</v>
      </c>
    </row>
    <row r="187" spans="1:17">
      <c r="A187" s="8" t="s">
        <v>99</v>
      </c>
      <c r="B187" s="9">
        <v>45206</v>
      </c>
      <c r="C187" s="33">
        <f>YEAR(Table3[[#This Row],[Date]])</f>
        <v>2023</v>
      </c>
      <c r="D187" s="9" t="str">
        <f>TEXT(Table3[[#This Row],[Date]],"MMMM")</f>
        <v>October</v>
      </c>
      <c r="E187" s="9" t="str">
        <f>_xlfn.XLOOKUP(Table3[[#This Row],[EID]],Roster!A:A,Roster!E:E)</f>
        <v>han.oriz.24</v>
      </c>
      <c r="F187" s="9" t="str">
        <f>_xlfn.XLOOKUP(Table3[[#This Row],[EID]],Roster!A:A,Roster!F:F)</f>
        <v>Strategy</v>
      </c>
      <c r="G187" s="8">
        <v>100</v>
      </c>
      <c r="H187" s="8">
        <v>97</v>
      </c>
      <c r="I187" s="8">
        <v>96</v>
      </c>
      <c r="J187" s="8">
        <v>99</v>
      </c>
      <c r="K187" s="8">
        <v>88</v>
      </c>
      <c r="L187" s="8">
        <v>84</v>
      </c>
      <c r="M187" s="8">
        <v>94</v>
      </c>
      <c r="N187" s="8">
        <v>84</v>
      </c>
      <c r="O187" s="10">
        <v>94</v>
      </c>
      <c r="P187" s="10">
        <v>97</v>
      </c>
      <c r="Q187" s="37">
        <f>AVERAGE(Table3[[#This Row],[Audit 1]:[Audit 10]])/100</f>
        <v>0.93299999999999994</v>
      </c>
    </row>
    <row r="188" spans="1:17">
      <c r="A188" s="8" t="s">
        <v>100</v>
      </c>
      <c r="B188" s="9">
        <v>45206</v>
      </c>
      <c r="C188" s="33">
        <f>YEAR(Table3[[#This Row],[Date]])</f>
        <v>2023</v>
      </c>
      <c r="D188" s="9" t="str">
        <f>TEXT(Table3[[#This Row],[Date]],"MMMM")</f>
        <v>October</v>
      </c>
      <c r="E188" s="9" t="str">
        <f>_xlfn.XLOOKUP(Table3[[#This Row],[EID]],Roster!A:A,Roster!E:E)</f>
        <v>oka.koch.55</v>
      </c>
      <c r="F188" s="9" t="str">
        <f>_xlfn.XLOOKUP(Table3[[#This Row],[EID]],Roster!A:A,Roster!F:F)</f>
        <v>F&amp;A</v>
      </c>
      <c r="G188" s="8">
        <v>95</v>
      </c>
      <c r="H188" s="8">
        <v>86</v>
      </c>
      <c r="I188" s="8">
        <v>95</v>
      </c>
      <c r="J188" s="8">
        <v>83</v>
      </c>
      <c r="K188" s="8">
        <v>94</v>
      </c>
      <c r="L188" s="8">
        <v>86</v>
      </c>
      <c r="M188" s="8">
        <v>98</v>
      </c>
      <c r="N188" s="8">
        <v>89</v>
      </c>
      <c r="O188" s="10">
        <v>85</v>
      </c>
      <c r="P188" s="10">
        <v>87</v>
      </c>
      <c r="Q188" s="37">
        <f>AVERAGE(Table3[[#This Row],[Audit 1]:[Audit 10]])/100</f>
        <v>0.89800000000000002</v>
      </c>
    </row>
    <row r="189" spans="1:17">
      <c r="A189" s="8" t="s">
        <v>101</v>
      </c>
      <c r="B189" s="9">
        <v>45206</v>
      </c>
      <c r="C189" s="33">
        <f>YEAR(Table3[[#This Row],[Date]])</f>
        <v>2023</v>
      </c>
      <c r="D189" s="9" t="str">
        <f>TEXT(Table3[[#This Row],[Date]],"MMMM")</f>
        <v>October</v>
      </c>
      <c r="E189" s="9" t="str">
        <f>_xlfn.XLOOKUP(Table3[[#This Row],[EID]],Roster!A:A,Roster!E:E)</f>
        <v>hir.kame.31</v>
      </c>
      <c r="F189" s="9" t="str">
        <f>_xlfn.XLOOKUP(Table3[[#This Row],[EID]],Roster!A:A,Roster!F:F)</f>
        <v>Health</v>
      </c>
      <c r="G189" s="8">
        <v>82</v>
      </c>
      <c r="H189" s="8">
        <v>93</v>
      </c>
      <c r="I189" s="8">
        <v>99</v>
      </c>
      <c r="J189" s="8">
        <v>94</v>
      </c>
      <c r="K189" s="8">
        <v>99</v>
      </c>
      <c r="L189" s="8">
        <v>89</v>
      </c>
      <c r="M189" s="8">
        <v>96</v>
      </c>
      <c r="N189" s="8">
        <v>82</v>
      </c>
      <c r="O189" s="10">
        <v>87</v>
      </c>
      <c r="P189" s="10">
        <v>94</v>
      </c>
      <c r="Q189" s="37">
        <f>AVERAGE(Table3[[#This Row],[Audit 1]:[Audit 10]])/100</f>
        <v>0.91500000000000004</v>
      </c>
    </row>
    <row r="190" spans="1:17">
      <c r="A190" s="8" t="s">
        <v>102</v>
      </c>
      <c r="B190" s="9">
        <v>45206</v>
      </c>
      <c r="C190" s="33">
        <f>YEAR(Table3[[#This Row],[Date]])</f>
        <v>2023</v>
      </c>
      <c r="D190" s="9" t="str">
        <f>TEXT(Table3[[#This Row],[Date]],"MMMM")</f>
        <v>October</v>
      </c>
      <c r="E190" s="9" t="str">
        <f>_xlfn.XLOOKUP(Table3[[#This Row],[EID]],Roster!A:A,Roster!E:E)</f>
        <v>han.oriz.24</v>
      </c>
      <c r="F190" s="9" t="str">
        <f>_xlfn.XLOOKUP(Table3[[#This Row],[EID]],Roster!A:A,Roster!F:F)</f>
        <v>Network</v>
      </c>
      <c r="G190" s="8">
        <v>86</v>
      </c>
      <c r="H190" s="8">
        <v>83</v>
      </c>
      <c r="I190" s="8">
        <v>75</v>
      </c>
      <c r="J190" s="8">
        <v>93</v>
      </c>
      <c r="K190" s="8">
        <v>92</v>
      </c>
      <c r="L190" s="8">
        <v>72</v>
      </c>
      <c r="M190" s="8">
        <v>60</v>
      </c>
      <c r="N190" s="8">
        <v>83</v>
      </c>
      <c r="O190" s="10">
        <v>59</v>
      </c>
      <c r="P190" s="10">
        <v>98</v>
      </c>
      <c r="Q190" s="37">
        <f>AVERAGE(Table3[[#This Row],[Audit 1]:[Audit 10]])/100</f>
        <v>0.80099999999999993</v>
      </c>
    </row>
    <row r="191" spans="1:17">
      <c r="A191" s="8" t="s">
        <v>103</v>
      </c>
      <c r="B191" s="9">
        <v>45206</v>
      </c>
      <c r="C191" s="33">
        <f>YEAR(Table3[[#This Row],[Date]])</f>
        <v>2023</v>
      </c>
      <c r="D191" s="9" t="str">
        <f>TEXT(Table3[[#This Row],[Date]],"MMMM")</f>
        <v>October</v>
      </c>
      <c r="E191" s="9" t="str">
        <f>_xlfn.XLOOKUP(Table3[[#This Row],[EID]],Roster!A:A,Roster!E:E)</f>
        <v>kig.imaz.62</v>
      </c>
      <c r="F191" s="9" t="str">
        <f>_xlfn.XLOOKUP(Table3[[#This Row],[EID]],Roster!A:A,Roster!F:F)</f>
        <v>HR</v>
      </c>
      <c r="G191" s="8">
        <v>67</v>
      </c>
      <c r="H191" s="8">
        <v>99</v>
      </c>
      <c r="I191" s="8">
        <v>61</v>
      </c>
      <c r="J191" s="8">
        <v>78</v>
      </c>
      <c r="K191" s="8">
        <v>52</v>
      </c>
      <c r="L191" s="8">
        <v>77</v>
      </c>
      <c r="M191" s="8">
        <v>53</v>
      </c>
      <c r="N191" s="8">
        <v>88</v>
      </c>
      <c r="O191" s="10">
        <v>94</v>
      </c>
      <c r="P191" s="10">
        <v>86</v>
      </c>
      <c r="Q191" s="37">
        <f>AVERAGE(Table3[[#This Row],[Audit 1]:[Audit 10]])/100</f>
        <v>0.755</v>
      </c>
    </row>
    <row r="192" spans="1:17">
      <c r="A192" s="8" t="s">
        <v>104</v>
      </c>
      <c r="B192" s="9">
        <v>45206</v>
      </c>
      <c r="C192" s="33">
        <f>YEAR(Table3[[#This Row],[Date]])</f>
        <v>2023</v>
      </c>
      <c r="D192" s="9" t="str">
        <f>TEXT(Table3[[#This Row],[Date]],"MMMM")</f>
        <v>October</v>
      </c>
      <c r="E192" s="9" t="str">
        <f>_xlfn.XLOOKUP(Table3[[#This Row],[EID]],Roster!A:A,Roster!E:E)</f>
        <v>oka.koch.55</v>
      </c>
      <c r="F192" s="9" t="str">
        <f>_xlfn.XLOOKUP(Table3[[#This Row],[EID]],Roster!A:A,Roster!F:F)</f>
        <v>F&amp;A</v>
      </c>
      <c r="G192" s="8">
        <v>90</v>
      </c>
      <c r="H192" s="8">
        <v>97</v>
      </c>
      <c r="I192" s="8">
        <v>90</v>
      </c>
      <c r="J192" s="8">
        <v>84</v>
      </c>
      <c r="K192" s="8">
        <v>90</v>
      </c>
      <c r="L192" s="8">
        <v>93</v>
      </c>
      <c r="M192" s="8">
        <v>98</v>
      </c>
      <c r="N192" s="8">
        <v>84</v>
      </c>
      <c r="O192" s="10">
        <v>94</v>
      </c>
      <c r="P192" s="10">
        <v>92</v>
      </c>
      <c r="Q192" s="37">
        <f>AVERAGE(Table3[[#This Row],[Audit 1]:[Audit 10]])/100</f>
        <v>0.91200000000000003</v>
      </c>
    </row>
    <row r="193" spans="1:17">
      <c r="A193" s="8" t="s">
        <v>105</v>
      </c>
      <c r="B193" s="9">
        <v>45206</v>
      </c>
      <c r="C193" s="33">
        <f>YEAR(Table3[[#This Row],[Date]])</f>
        <v>2023</v>
      </c>
      <c r="D193" s="9" t="str">
        <f>TEXT(Table3[[#This Row],[Date]],"MMMM")</f>
        <v>October</v>
      </c>
      <c r="E193" s="9" t="str">
        <f>_xlfn.XLOOKUP(Table3[[#This Row],[EID]],Roster!A:A,Roster!E:E)</f>
        <v>oka.koch.55</v>
      </c>
      <c r="F193" s="9" t="str">
        <f>_xlfn.XLOOKUP(Table3[[#This Row],[EID]],Roster!A:A,Roster!F:F)</f>
        <v>F&amp;A</v>
      </c>
      <c r="G193" s="8">
        <v>95</v>
      </c>
      <c r="H193" s="8">
        <v>98</v>
      </c>
      <c r="I193" s="8">
        <v>80</v>
      </c>
      <c r="J193" s="8">
        <v>98</v>
      </c>
      <c r="K193" s="8">
        <v>87</v>
      </c>
      <c r="L193" s="8">
        <v>97</v>
      </c>
      <c r="M193" s="8">
        <v>88</v>
      </c>
      <c r="N193" s="8">
        <v>100</v>
      </c>
      <c r="O193" s="10">
        <v>98</v>
      </c>
      <c r="P193" s="10">
        <v>89</v>
      </c>
      <c r="Q193" s="37">
        <f>AVERAGE(Table3[[#This Row],[Audit 1]:[Audit 10]])/100</f>
        <v>0.93</v>
      </c>
    </row>
    <row r="194" spans="1:17">
      <c r="A194" s="8" t="s">
        <v>106</v>
      </c>
      <c r="B194" s="9">
        <v>45206</v>
      </c>
      <c r="C194" s="33">
        <f>YEAR(Table3[[#This Row],[Date]])</f>
        <v>2023</v>
      </c>
      <c r="D194" s="9" t="str">
        <f>TEXT(Table3[[#This Row],[Date]],"MMMM")</f>
        <v>October</v>
      </c>
      <c r="E194" s="9" t="str">
        <f>_xlfn.XLOOKUP(Table3[[#This Row],[EID]],Roster!A:A,Roster!E:E)</f>
        <v>hir.kame.31</v>
      </c>
      <c r="F194" s="9" t="str">
        <f>_xlfn.XLOOKUP(Table3[[#This Row],[EID]],Roster!A:A,Roster!F:F)</f>
        <v>Health</v>
      </c>
      <c r="G194" s="8">
        <v>83</v>
      </c>
      <c r="H194" s="8">
        <v>99</v>
      </c>
      <c r="I194" s="8">
        <v>85</v>
      </c>
      <c r="J194" s="8">
        <v>89</v>
      </c>
      <c r="K194" s="8">
        <v>85</v>
      </c>
      <c r="L194" s="8">
        <v>92</v>
      </c>
      <c r="M194" s="8">
        <v>95</v>
      </c>
      <c r="N194" s="8">
        <v>95</v>
      </c>
      <c r="O194" s="10">
        <v>99</v>
      </c>
      <c r="P194" s="10">
        <v>80</v>
      </c>
      <c r="Q194" s="37">
        <f>AVERAGE(Table3[[#This Row],[Audit 1]:[Audit 10]])/100</f>
        <v>0.90200000000000002</v>
      </c>
    </row>
    <row r="195" spans="1:17">
      <c r="A195" s="8" t="s">
        <v>107</v>
      </c>
      <c r="B195" s="9">
        <v>45206</v>
      </c>
      <c r="C195" s="33">
        <f>YEAR(Table3[[#This Row],[Date]])</f>
        <v>2023</v>
      </c>
      <c r="D195" s="9" t="str">
        <f>TEXT(Table3[[#This Row],[Date]],"MMMM")</f>
        <v>October</v>
      </c>
      <c r="E195" s="9" t="str">
        <f>_xlfn.XLOOKUP(Table3[[#This Row],[EID]],Roster!A:A,Roster!E:E)</f>
        <v>oka.koch.55</v>
      </c>
      <c r="F195" s="9" t="str">
        <f>_xlfn.XLOOKUP(Table3[[#This Row],[EID]],Roster!A:A,Roster!F:F)</f>
        <v>F&amp;A</v>
      </c>
      <c r="G195" s="8">
        <v>95</v>
      </c>
      <c r="H195" s="8">
        <v>81</v>
      </c>
      <c r="I195" s="8">
        <v>65</v>
      </c>
      <c r="J195" s="8">
        <v>71</v>
      </c>
      <c r="K195" s="8">
        <v>55</v>
      </c>
      <c r="L195" s="8">
        <v>50</v>
      </c>
      <c r="M195" s="8">
        <v>88</v>
      </c>
      <c r="N195" s="8">
        <v>75</v>
      </c>
      <c r="O195" s="10">
        <v>83</v>
      </c>
      <c r="P195" s="10">
        <v>89</v>
      </c>
      <c r="Q195" s="37">
        <f>AVERAGE(Table3[[#This Row],[Audit 1]:[Audit 10]])/100</f>
        <v>0.752</v>
      </c>
    </row>
    <row r="196" spans="1:17">
      <c r="A196" s="8" t="s">
        <v>108</v>
      </c>
      <c r="B196" s="9">
        <v>45206</v>
      </c>
      <c r="C196" s="33">
        <f>YEAR(Table3[[#This Row],[Date]])</f>
        <v>2023</v>
      </c>
      <c r="D196" s="9" t="str">
        <f>TEXT(Table3[[#This Row],[Date]],"MMMM")</f>
        <v>October</v>
      </c>
      <c r="E196" s="9" t="str">
        <f>_xlfn.XLOOKUP(Table3[[#This Row],[EID]],Roster!A:A,Roster!E:E)</f>
        <v>kig.imaz.62</v>
      </c>
      <c r="F196" s="9" t="str">
        <f>_xlfn.XLOOKUP(Table3[[#This Row],[EID]],Roster!A:A,Roster!F:F)</f>
        <v>HR</v>
      </c>
      <c r="G196" s="8">
        <v>72</v>
      </c>
      <c r="H196" s="8">
        <v>92</v>
      </c>
      <c r="I196" s="8">
        <v>50</v>
      </c>
      <c r="J196" s="8">
        <v>68</v>
      </c>
      <c r="K196" s="8">
        <v>69</v>
      </c>
      <c r="L196" s="8">
        <v>77</v>
      </c>
      <c r="M196" s="8">
        <v>60</v>
      </c>
      <c r="N196" s="8">
        <v>75</v>
      </c>
      <c r="O196" s="10">
        <v>74</v>
      </c>
      <c r="P196" s="10">
        <v>70</v>
      </c>
      <c r="Q196" s="37">
        <f>AVERAGE(Table3[[#This Row],[Audit 1]:[Audit 10]])/100</f>
        <v>0.70700000000000007</v>
      </c>
    </row>
    <row r="197" spans="1:17">
      <c r="A197" s="8" t="s">
        <v>109</v>
      </c>
      <c r="B197" s="9">
        <v>45206</v>
      </c>
      <c r="C197" s="33">
        <f>YEAR(Table3[[#This Row],[Date]])</f>
        <v>2023</v>
      </c>
      <c r="D197" s="9" t="str">
        <f>TEXT(Table3[[#This Row],[Date]],"MMMM")</f>
        <v>October</v>
      </c>
      <c r="E197" s="9" t="str">
        <f>_xlfn.XLOOKUP(Table3[[#This Row],[EID]],Roster!A:A,Roster!E:E)</f>
        <v>han.oriz.24</v>
      </c>
      <c r="F197" s="9" t="str">
        <f>_xlfn.XLOOKUP(Table3[[#This Row],[EID]],Roster!A:A,Roster!F:F)</f>
        <v>Strategy</v>
      </c>
      <c r="G197" s="8">
        <v>83</v>
      </c>
      <c r="H197" s="8">
        <v>91</v>
      </c>
      <c r="I197" s="8">
        <v>85</v>
      </c>
      <c r="J197" s="8">
        <v>95</v>
      </c>
      <c r="K197" s="8">
        <v>94</v>
      </c>
      <c r="L197" s="8">
        <v>89</v>
      </c>
      <c r="M197" s="8">
        <v>84</v>
      </c>
      <c r="N197" s="8">
        <v>87</v>
      </c>
      <c r="O197" s="10">
        <v>94</v>
      </c>
      <c r="P197" s="10">
        <v>85</v>
      </c>
      <c r="Q197" s="37">
        <f>AVERAGE(Table3[[#This Row],[Audit 1]:[Audit 10]])/100</f>
        <v>0.88700000000000001</v>
      </c>
    </row>
    <row r="198" spans="1:17">
      <c r="A198" s="8" t="s">
        <v>110</v>
      </c>
      <c r="B198" s="9">
        <v>45206</v>
      </c>
      <c r="C198" s="33">
        <f>YEAR(Table3[[#This Row],[Date]])</f>
        <v>2023</v>
      </c>
      <c r="D198" s="9" t="str">
        <f>TEXT(Table3[[#This Row],[Date]],"MMMM")</f>
        <v>October</v>
      </c>
      <c r="E198" s="9" t="str">
        <f>_xlfn.XLOOKUP(Table3[[#This Row],[EID]],Roster!A:A,Roster!E:E)</f>
        <v>oka.koch.55</v>
      </c>
      <c r="F198" s="9" t="str">
        <f>_xlfn.XLOOKUP(Table3[[#This Row],[EID]],Roster!A:A,Roster!F:F)</f>
        <v>F&amp;A</v>
      </c>
      <c r="G198" s="8">
        <v>86</v>
      </c>
      <c r="H198" s="8">
        <v>82</v>
      </c>
      <c r="I198" s="8">
        <v>98</v>
      </c>
      <c r="J198" s="8">
        <v>83</v>
      </c>
      <c r="K198" s="8">
        <v>96</v>
      </c>
      <c r="L198" s="8">
        <v>99</v>
      </c>
      <c r="M198" s="8">
        <v>100</v>
      </c>
      <c r="N198" s="8">
        <v>100</v>
      </c>
      <c r="O198" s="10">
        <v>86</v>
      </c>
      <c r="P198" s="10">
        <v>99</v>
      </c>
      <c r="Q198" s="37">
        <f>AVERAGE(Table3[[#This Row],[Audit 1]:[Audit 10]])/100</f>
        <v>0.92900000000000005</v>
      </c>
    </row>
    <row r="199" spans="1:17">
      <c r="A199" s="8" t="s">
        <v>111</v>
      </c>
      <c r="B199" s="9">
        <v>45206</v>
      </c>
      <c r="C199" s="33">
        <f>YEAR(Table3[[#This Row],[Date]])</f>
        <v>2023</v>
      </c>
      <c r="D199" s="9" t="str">
        <f>TEXT(Table3[[#This Row],[Date]],"MMMM")</f>
        <v>October</v>
      </c>
      <c r="E199" s="9" t="str">
        <f>_xlfn.XLOOKUP(Table3[[#This Row],[EID]],Roster!A:A,Roster!E:E)</f>
        <v>hir.kame.31</v>
      </c>
      <c r="F199" s="9" t="str">
        <f>_xlfn.XLOOKUP(Table3[[#This Row],[EID]],Roster!A:A,Roster!F:F)</f>
        <v>Health</v>
      </c>
      <c r="G199" s="8">
        <v>82</v>
      </c>
      <c r="H199" s="8">
        <v>83</v>
      </c>
      <c r="I199" s="8">
        <v>92</v>
      </c>
      <c r="J199" s="8">
        <v>85</v>
      </c>
      <c r="K199" s="8">
        <v>91</v>
      </c>
      <c r="L199" s="8">
        <v>80</v>
      </c>
      <c r="M199" s="8">
        <v>91</v>
      </c>
      <c r="N199" s="8">
        <v>99</v>
      </c>
      <c r="O199" s="10">
        <v>97</v>
      </c>
      <c r="P199" s="10">
        <v>96</v>
      </c>
      <c r="Q199" s="37">
        <f>AVERAGE(Table3[[#This Row],[Audit 1]:[Audit 10]])/100</f>
        <v>0.89599999999999991</v>
      </c>
    </row>
    <row r="200" spans="1:17">
      <c r="A200" s="8" t="s">
        <v>112</v>
      </c>
      <c r="B200" s="9">
        <v>45206</v>
      </c>
      <c r="C200" s="33">
        <f>YEAR(Table3[[#This Row],[Date]])</f>
        <v>2023</v>
      </c>
      <c r="D200" s="9" t="str">
        <f>TEXT(Table3[[#This Row],[Date]],"MMMM")</f>
        <v>October</v>
      </c>
      <c r="E200" s="9" t="str">
        <f>_xlfn.XLOOKUP(Table3[[#This Row],[EID]],Roster!A:A,Roster!E:E)</f>
        <v>hir.kame.31</v>
      </c>
      <c r="F200" s="9" t="str">
        <f>_xlfn.XLOOKUP(Table3[[#This Row],[EID]],Roster!A:A,Roster!F:F)</f>
        <v>Health</v>
      </c>
      <c r="G200" s="8">
        <v>59</v>
      </c>
      <c r="H200" s="8">
        <v>79</v>
      </c>
      <c r="I200" s="8">
        <v>69</v>
      </c>
      <c r="J200" s="8">
        <v>98</v>
      </c>
      <c r="K200" s="8">
        <v>71</v>
      </c>
      <c r="L200" s="8">
        <v>95</v>
      </c>
      <c r="M200" s="8">
        <v>69</v>
      </c>
      <c r="N200" s="8">
        <v>74</v>
      </c>
      <c r="O200" s="10">
        <v>92</v>
      </c>
      <c r="P200" s="10">
        <v>71</v>
      </c>
      <c r="Q200" s="37">
        <f>AVERAGE(Table3[[#This Row],[Audit 1]:[Audit 10]])/100</f>
        <v>0.77700000000000002</v>
      </c>
    </row>
    <row r="201" spans="1:17">
      <c r="A201" s="8" t="s">
        <v>113</v>
      </c>
      <c r="B201" s="9">
        <v>45206</v>
      </c>
      <c r="C201" s="33">
        <f>YEAR(Table3[[#This Row],[Date]])</f>
        <v>2023</v>
      </c>
      <c r="D201" s="9" t="str">
        <f>TEXT(Table3[[#This Row],[Date]],"MMMM")</f>
        <v>October</v>
      </c>
      <c r="E201" s="9" t="str">
        <f>_xlfn.XLOOKUP(Table3[[#This Row],[EID]],Roster!A:A,Roster!E:E)</f>
        <v>kig.imaz.62</v>
      </c>
      <c r="F201" s="9" t="str">
        <f>_xlfn.XLOOKUP(Table3[[#This Row],[EID]],Roster!A:A,Roster!F:F)</f>
        <v>HR</v>
      </c>
      <c r="G201" s="8">
        <v>94</v>
      </c>
      <c r="H201" s="8">
        <v>60</v>
      </c>
      <c r="I201" s="8">
        <v>81</v>
      </c>
      <c r="J201" s="8">
        <v>84</v>
      </c>
      <c r="K201" s="8">
        <v>98</v>
      </c>
      <c r="L201" s="8">
        <v>50</v>
      </c>
      <c r="M201" s="8">
        <v>95</v>
      </c>
      <c r="N201" s="8">
        <v>52</v>
      </c>
      <c r="O201" s="10">
        <v>70</v>
      </c>
      <c r="P201" s="10">
        <v>96</v>
      </c>
      <c r="Q201" s="37">
        <f>AVERAGE(Table3[[#This Row],[Audit 1]:[Audit 10]])/100</f>
        <v>0.78</v>
      </c>
    </row>
    <row r="202" spans="1:17">
      <c r="A202" s="8" t="s">
        <v>114</v>
      </c>
      <c r="B202" s="9">
        <v>45206</v>
      </c>
      <c r="C202" s="33">
        <f>YEAR(Table3[[#This Row],[Date]])</f>
        <v>2023</v>
      </c>
      <c r="D202" s="9" t="str">
        <f>TEXT(Table3[[#This Row],[Date]],"MMMM")</f>
        <v>October</v>
      </c>
      <c r="E202" s="9" t="str">
        <f>_xlfn.XLOOKUP(Table3[[#This Row],[EID]],Roster!A:A,Roster!E:E)</f>
        <v>han.oriz.24</v>
      </c>
      <c r="F202" s="9" t="str">
        <f>_xlfn.XLOOKUP(Table3[[#This Row],[EID]],Roster!A:A,Roster!F:F)</f>
        <v>Strategy</v>
      </c>
      <c r="G202" s="8">
        <v>98</v>
      </c>
      <c r="H202" s="8">
        <v>97</v>
      </c>
      <c r="I202" s="8">
        <v>91</v>
      </c>
      <c r="J202" s="8">
        <v>92</v>
      </c>
      <c r="K202" s="8">
        <v>96</v>
      </c>
      <c r="L202" s="8">
        <v>91</v>
      </c>
      <c r="M202" s="8">
        <v>83</v>
      </c>
      <c r="N202" s="8">
        <v>83</v>
      </c>
      <c r="O202" s="10">
        <v>93</v>
      </c>
      <c r="P202" s="10">
        <v>81</v>
      </c>
      <c r="Q202" s="37">
        <f>AVERAGE(Table3[[#This Row],[Audit 1]:[Audit 10]])/100</f>
        <v>0.90500000000000003</v>
      </c>
    </row>
    <row r="203" spans="1:17">
      <c r="A203" s="8" t="s">
        <v>115</v>
      </c>
      <c r="B203" s="9">
        <v>45206</v>
      </c>
      <c r="C203" s="33">
        <f>YEAR(Table3[[#This Row],[Date]])</f>
        <v>2023</v>
      </c>
      <c r="D203" s="9" t="str">
        <f>TEXT(Table3[[#This Row],[Date]],"MMMM")</f>
        <v>October</v>
      </c>
      <c r="E203" s="9" t="str">
        <f>_xlfn.XLOOKUP(Table3[[#This Row],[EID]],Roster!A:A,Roster!E:E)</f>
        <v>oka.koch.55</v>
      </c>
      <c r="F203" s="9" t="str">
        <f>_xlfn.XLOOKUP(Table3[[#This Row],[EID]],Roster!A:A,Roster!F:F)</f>
        <v>F&amp;A</v>
      </c>
      <c r="G203" s="8">
        <v>100</v>
      </c>
      <c r="H203" s="8">
        <v>89</v>
      </c>
      <c r="I203" s="8">
        <v>87</v>
      </c>
      <c r="J203" s="8">
        <v>96</v>
      </c>
      <c r="K203" s="8">
        <v>82</v>
      </c>
      <c r="L203" s="8">
        <v>100</v>
      </c>
      <c r="M203" s="8">
        <v>80</v>
      </c>
      <c r="N203" s="8">
        <v>97</v>
      </c>
      <c r="O203" s="10">
        <v>81</v>
      </c>
      <c r="P203" s="10">
        <v>95</v>
      </c>
      <c r="Q203" s="37">
        <f>AVERAGE(Table3[[#This Row],[Audit 1]:[Audit 10]])/100</f>
        <v>0.90700000000000003</v>
      </c>
    </row>
    <row r="204" spans="1:17">
      <c r="A204" s="8" t="s">
        <v>116</v>
      </c>
      <c r="B204" s="9">
        <v>45206</v>
      </c>
      <c r="C204" s="33">
        <f>YEAR(Table3[[#This Row],[Date]])</f>
        <v>2023</v>
      </c>
      <c r="D204" s="9" t="str">
        <f>TEXT(Table3[[#This Row],[Date]],"MMMM")</f>
        <v>October</v>
      </c>
      <c r="E204" s="9" t="str">
        <f>_xlfn.XLOOKUP(Table3[[#This Row],[EID]],Roster!A:A,Roster!E:E)</f>
        <v>hir.kame.31</v>
      </c>
      <c r="F204" s="9" t="str">
        <f>_xlfn.XLOOKUP(Table3[[#This Row],[EID]],Roster!A:A,Roster!F:F)</f>
        <v>Health</v>
      </c>
      <c r="G204" s="8">
        <v>81</v>
      </c>
      <c r="H204" s="8">
        <v>98</v>
      </c>
      <c r="I204" s="8">
        <v>97</v>
      </c>
      <c r="J204" s="8">
        <v>86</v>
      </c>
      <c r="K204" s="8">
        <v>81</v>
      </c>
      <c r="L204" s="8">
        <v>83</v>
      </c>
      <c r="M204" s="8">
        <v>94</v>
      </c>
      <c r="N204" s="8">
        <v>87</v>
      </c>
      <c r="O204" s="10">
        <v>80</v>
      </c>
      <c r="P204" s="10">
        <v>97</v>
      </c>
      <c r="Q204" s="37">
        <f>AVERAGE(Table3[[#This Row],[Audit 1]:[Audit 10]])/100</f>
        <v>0.88400000000000001</v>
      </c>
    </row>
    <row r="205" spans="1:17">
      <c r="A205" s="8" t="s">
        <v>117</v>
      </c>
      <c r="B205" s="9">
        <v>45206</v>
      </c>
      <c r="C205" s="33">
        <f>YEAR(Table3[[#This Row],[Date]])</f>
        <v>2023</v>
      </c>
      <c r="D205" s="9" t="str">
        <f>TEXT(Table3[[#This Row],[Date]],"MMMM")</f>
        <v>October</v>
      </c>
      <c r="E205" s="9" t="str">
        <f>_xlfn.XLOOKUP(Table3[[#This Row],[EID]],Roster!A:A,Roster!E:E)</f>
        <v>han.oriz.24</v>
      </c>
      <c r="F205" s="9" t="str">
        <f>_xlfn.XLOOKUP(Table3[[#This Row],[EID]],Roster!A:A,Roster!F:F)</f>
        <v>Network</v>
      </c>
      <c r="G205" s="8">
        <v>88</v>
      </c>
      <c r="H205" s="8">
        <v>78</v>
      </c>
      <c r="I205" s="8">
        <v>84</v>
      </c>
      <c r="J205" s="8">
        <v>55</v>
      </c>
      <c r="K205" s="8">
        <v>68</v>
      </c>
      <c r="L205" s="8">
        <v>55</v>
      </c>
      <c r="M205" s="8">
        <v>59</v>
      </c>
      <c r="N205" s="8">
        <v>88</v>
      </c>
      <c r="O205" s="10">
        <v>68</v>
      </c>
      <c r="P205" s="10">
        <v>55</v>
      </c>
      <c r="Q205" s="37">
        <f>AVERAGE(Table3[[#This Row],[Audit 1]:[Audit 10]])/100</f>
        <v>0.69799999999999995</v>
      </c>
    </row>
    <row r="206" spans="1:17">
      <c r="A206" s="8" t="s">
        <v>118</v>
      </c>
      <c r="B206" s="9">
        <v>45206</v>
      </c>
      <c r="C206" s="33">
        <f>YEAR(Table3[[#This Row],[Date]])</f>
        <v>2023</v>
      </c>
      <c r="D206" s="9" t="str">
        <f>TEXT(Table3[[#This Row],[Date]],"MMMM")</f>
        <v>October</v>
      </c>
      <c r="E206" s="9" t="str">
        <f>_xlfn.XLOOKUP(Table3[[#This Row],[EID]],Roster!A:A,Roster!E:E)</f>
        <v>kig.imaz.62</v>
      </c>
      <c r="F206" s="9" t="str">
        <f>_xlfn.XLOOKUP(Table3[[#This Row],[EID]],Roster!A:A,Roster!F:F)</f>
        <v>HR</v>
      </c>
      <c r="G206" s="8">
        <v>83</v>
      </c>
      <c r="H206" s="8">
        <v>56</v>
      </c>
      <c r="I206" s="8">
        <v>96</v>
      </c>
      <c r="J206" s="8">
        <v>69</v>
      </c>
      <c r="K206" s="8">
        <v>75</v>
      </c>
      <c r="L206" s="8">
        <v>58</v>
      </c>
      <c r="M206" s="8">
        <v>87</v>
      </c>
      <c r="N206" s="8">
        <v>65</v>
      </c>
      <c r="O206" s="10">
        <v>77</v>
      </c>
      <c r="P206" s="10">
        <v>80</v>
      </c>
      <c r="Q206" s="37">
        <f>AVERAGE(Table3[[#This Row],[Audit 1]:[Audit 10]])/100</f>
        <v>0.746</v>
      </c>
    </row>
    <row r="207" spans="1:17">
      <c r="A207" s="8" t="s">
        <v>119</v>
      </c>
      <c r="B207" s="9">
        <v>45206</v>
      </c>
      <c r="C207" s="33">
        <f>YEAR(Table3[[#This Row],[Date]])</f>
        <v>2023</v>
      </c>
      <c r="D207" s="9" t="str">
        <f>TEXT(Table3[[#This Row],[Date]],"MMMM")</f>
        <v>October</v>
      </c>
      <c r="E207" s="9" t="str">
        <f>_xlfn.XLOOKUP(Table3[[#This Row],[EID]],Roster!A:A,Roster!E:E)</f>
        <v>hir.kame.31</v>
      </c>
      <c r="F207" s="9" t="str">
        <f>_xlfn.XLOOKUP(Table3[[#This Row],[EID]],Roster!A:A,Roster!F:F)</f>
        <v>Health</v>
      </c>
      <c r="G207" s="8">
        <v>92</v>
      </c>
      <c r="H207" s="8">
        <v>86</v>
      </c>
      <c r="I207" s="8">
        <v>91</v>
      </c>
      <c r="J207" s="8">
        <v>89</v>
      </c>
      <c r="K207" s="8">
        <v>96</v>
      </c>
      <c r="L207" s="8">
        <v>95</v>
      </c>
      <c r="M207" s="8">
        <v>90</v>
      </c>
      <c r="N207" s="8">
        <v>86</v>
      </c>
      <c r="O207" s="10">
        <v>87</v>
      </c>
      <c r="P207" s="10">
        <v>83</v>
      </c>
      <c r="Q207" s="37">
        <f>AVERAGE(Table3[[#This Row],[Audit 1]:[Audit 10]])/100</f>
        <v>0.89500000000000002</v>
      </c>
    </row>
    <row r="208" spans="1:17">
      <c r="A208" s="8" t="s">
        <v>120</v>
      </c>
      <c r="B208" s="9">
        <v>45206</v>
      </c>
      <c r="C208" s="33">
        <f>YEAR(Table3[[#This Row],[Date]])</f>
        <v>2023</v>
      </c>
      <c r="D208" s="9" t="str">
        <f>TEXT(Table3[[#This Row],[Date]],"MMMM")</f>
        <v>October</v>
      </c>
      <c r="E208" s="9" t="str">
        <f>_xlfn.XLOOKUP(Table3[[#This Row],[EID]],Roster!A:A,Roster!E:E)</f>
        <v>oka.koch.55</v>
      </c>
      <c r="F208" s="9" t="str">
        <f>_xlfn.XLOOKUP(Table3[[#This Row],[EID]],Roster!A:A,Roster!F:F)</f>
        <v>F&amp;A</v>
      </c>
      <c r="G208" s="8">
        <v>84</v>
      </c>
      <c r="H208" s="8">
        <v>90</v>
      </c>
      <c r="I208" s="8">
        <v>94</v>
      </c>
      <c r="J208" s="8">
        <v>88</v>
      </c>
      <c r="K208" s="8">
        <v>96</v>
      </c>
      <c r="L208" s="8">
        <v>99</v>
      </c>
      <c r="M208" s="8">
        <v>85</v>
      </c>
      <c r="N208" s="8">
        <v>99</v>
      </c>
      <c r="O208" s="10">
        <v>90</v>
      </c>
      <c r="P208" s="10">
        <v>82</v>
      </c>
      <c r="Q208" s="37">
        <f>AVERAGE(Table3[[#This Row],[Audit 1]:[Audit 10]])/100</f>
        <v>0.90700000000000003</v>
      </c>
    </row>
    <row r="209" spans="1:17">
      <c r="A209" s="8" t="s">
        <v>121</v>
      </c>
      <c r="B209" s="9">
        <v>45206</v>
      </c>
      <c r="C209" s="33">
        <f>YEAR(Table3[[#This Row],[Date]])</f>
        <v>2023</v>
      </c>
      <c r="D209" s="9" t="str">
        <f>TEXT(Table3[[#This Row],[Date]],"MMMM")</f>
        <v>October</v>
      </c>
      <c r="E209" s="9" t="str">
        <f>_xlfn.XLOOKUP(Table3[[#This Row],[EID]],Roster!A:A,Roster!E:E)</f>
        <v>hir.kame.31</v>
      </c>
      <c r="F209" s="9" t="str">
        <f>_xlfn.XLOOKUP(Table3[[#This Row],[EID]],Roster!A:A,Roster!F:F)</f>
        <v>Health</v>
      </c>
      <c r="G209" s="8">
        <v>82</v>
      </c>
      <c r="H209" s="8">
        <v>89</v>
      </c>
      <c r="I209" s="8">
        <v>96</v>
      </c>
      <c r="J209" s="8">
        <v>97</v>
      </c>
      <c r="K209" s="8">
        <v>85</v>
      </c>
      <c r="L209" s="8">
        <v>87</v>
      </c>
      <c r="M209" s="8">
        <v>90</v>
      </c>
      <c r="N209" s="8">
        <v>90</v>
      </c>
      <c r="O209" s="10">
        <v>81</v>
      </c>
      <c r="P209" s="10">
        <v>86</v>
      </c>
      <c r="Q209" s="37">
        <f>AVERAGE(Table3[[#This Row],[Audit 1]:[Audit 10]])/100</f>
        <v>0.88300000000000001</v>
      </c>
    </row>
    <row r="210" spans="1:17">
      <c r="A210" s="8" t="s">
        <v>122</v>
      </c>
      <c r="B210" s="9">
        <v>45206</v>
      </c>
      <c r="C210" s="33">
        <f>YEAR(Table3[[#This Row],[Date]])</f>
        <v>2023</v>
      </c>
      <c r="D210" s="9" t="str">
        <f>TEXT(Table3[[#This Row],[Date]],"MMMM")</f>
        <v>October</v>
      </c>
      <c r="E210" s="9" t="str">
        <f>_xlfn.XLOOKUP(Table3[[#This Row],[EID]],Roster!A:A,Roster!E:E)</f>
        <v>han.oriz.24</v>
      </c>
      <c r="F210" s="9" t="str">
        <f>_xlfn.XLOOKUP(Table3[[#This Row],[EID]],Roster!A:A,Roster!F:F)</f>
        <v>Network</v>
      </c>
      <c r="G210" s="8">
        <v>93</v>
      </c>
      <c r="H210" s="8">
        <v>54</v>
      </c>
      <c r="I210" s="8">
        <v>92</v>
      </c>
      <c r="J210" s="8">
        <v>100</v>
      </c>
      <c r="K210" s="8">
        <v>60</v>
      </c>
      <c r="L210" s="8">
        <v>70</v>
      </c>
      <c r="M210" s="8">
        <v>66</v>
      </c>
      <c r="N210" s="8">
        <v>84</v>
      </c>
      <c r="O210" s="10">
        <v>54</v>
      </c>
      <c r="P210" s="10">
        <v>52</v>
      </c>
      <c r="Q210" s="37">
        <f>AVERAGE(Table3[[#This Row],[Audit 1]:[Audit 10]])/100</f>
        <v>0.72499999999999998</v>
      </c>
    </row>
    <row r="211" spans="1:17">
      <c r="A211" s="8" t="s">
        <v>123</v>
      </c>
      <c r="B211" s="9">
        <v>45206</v>
      </c>
      <c r="C211" s="33">
        <f>YEAR(Table3[[#This Row],[Date]])</f>
        <v>2023</v>
      </c>
      <c r="D211" s="9" t="str">
        <f>TEXT(Table3[[#This Row],[Date]],"MMMM")</f>
        <v>October</v>
      </c>
      <c r="E211" s="9" t="str">
        <f>_xlfn.XLOOKUP(Table3[[#This Row],[EID]],Roster!A:A,Roster!E:E)</f>
        <v>kig.imaz.62</v>
      </c>
      <c r="F211" s="9" t="str">
        <f>_xlfn.XLOOKUP(Table3[[#This Row],[EID]],Roster!A:A,Roster!F:F)</f>
        <v>HR</v>
      </c>
      <c r="G211" s="8">
        <v>52</v>
      </c>
      <c r="H211" s="8">
        <v>84</v>
      </c>
      <c r="I211" s="8">
        <v>85</v>
      </c>
      <c r="J211" s="8">
        <v>87</v>
      </c>
      <c r="K211" s="8">
        <v>82</v>
      </c>
      <c r="L211" s="8">
        <v>50</v>
      </c>
      <c r="M211" s="8">
        <v>82</v>
      </c>
      <c r="N211" s="8">
        <v>77</v>
      </c>
      <c r="O211" s="10">
        <v>65</v>
      </c>
      <c r="P211" s="10">
        <v>87</v>
      </c>
      <c r="Q211" s="37">
        <f>AVERAGE(Table3[[#This Row],[Audit 1]:[Audit 10]])/100</f>
        <v>0.75099999999999989</v>
      </c>
    </row>
    <row r="212" spans="1:17">
      <c r="A212" s="8" t="s">
        <v>94</v>
      </c>
      <c r="B212" s="9">
        <v>45207</v>
      </c>
      <c r="C212" s="33">
        <f>YEAR(Table3[[#This Row],[Date]])</f>
        <v>2023</v>
      </c>
      <c r="D212" s="9" t="str">
        <f>TEXT(Table3[[#This Row],[Date]],"MMMM")</f>
        <v>October</v>
      </c>
      <c r="E212" s="9" t="str">
        <f>_xlfn.XLOOKUP(Table3[[#This Row],[EID]],Roster!A:A,Roster!E:E)</f>
        <v>oka.koch.55</v>
      </c>
      <c r="F212" s="9" t="str">
        <f>_xlfn.XLOOKUP(Table3[[#This Row],[EID]],Roster!A:A,Roster!F:F)</f>
        <v>F&amp;A</v>
      </c>
      <c r="G212" s="8">
        <v>95</v>
      </c>
      <c r="H212" s="8">
        <v>97</v>
      </c>
      <c r="I212" s="8">
        <v>93</v>
      </c>
      <c r="J212" s="8">
        <v>87</v>
      </c>
      <c r="K212" s="8">
        <v>95</v>
      </c>
      <c r="L212" s="8">
        <v>93</v>
      </c>
      <c r="M212" s="8">
        <v>83</v>
      </c>
      <c r="N212" s="8">
        <v>94</v>
      </c>
      <c r="O212" s="10">
        <v>91</v>
      </c>
      <c r="P212" s="10">
        <v>84</v>
      </c>
      <c r="Q212" s="37">
        <f>AVERAGE(Table3[[#This Row],[Audit 1]:[Audit 10]])/100</f>
        <v>0.91200000000000003</v>
      </c>
    </row>
    <row r="213" spans="1:17">
      <c r="A213" s="8" t="s">
        <v>95</v>
      </c>
      <c r="B213" s="9">
        <v>45207</v>
      </c>
      <c r="C213" s="33">
        <f>YEAR(Table3[[#This Row],[Date]])</f>
        <v>2023</v>
      </c>
      <c r="D213" s="9" t="str">
        <f>TEXT(Table3[[#This Row],[Date]],"MMMM")</f>
        <v>October</v>
      </c>
      <c r="E213" s="9" t="str">
        <f>_xlfn.XLOOKUP(Table3[[#This Row],[EID]],Roster!A:A,Roster!E:E)</f>
        <v>oka.koch.55</v>
      </c>
      <c r="F213" s="9" t="str">
        <f>_xlfn.XLOOKUP(Table3[[#This Row],[EID]],Roster!A:A,Roster!F:F)</f>
        <v>F&amp;A</v>
      </c>
      <c r="G213" s="8">
        <v>90</v>
      </c>
      <c r="H213" s="8">
        <v>97</v>
      </c>
      <c r="I213" s="8">
        <v>80</v>
      </c>
      <c r="J213" s="8">
        <v>88</v>
      </c>
      <c r="K213" s="8">
        <v>87</v>
      </c>
      <c r="L213" s="8">
        <v>99</v>
      </c>
      <c r="M213" s="8">
        <v>89</v>
      </c>
      <c r="N213" s="8">
        <v>95</v>
      </c>
      <c r="O213" s="10">
        <v>87</v>
      </c>
      <c r="P213" s="10">
        <v>92</v>
      </c>
      <c r="Q213" s="37">
        <f>AVERAGE(Table3[[#This Row],[Audit 1]:[Audit 10]])/100</f>
        <v>0.90400000000000003</v>
      </c>
    </row>
    <row r="214" spans="1:17">
      <c r="A214" s="8" t="s">
        <v>96</v>
      </c>
      <c r="B214" s="9">
        <v>45207</v>
      </c>
      <c r="C214" s="33">
        <f>YEAR(Table3[[#This Row],[Date]])</f>
        <v>2023</v>
      </c>
      <c r="D214" s="9" t="str">
        <f>TEXT(Table3[[#This Row],[Date]],"MMMM")</f>
        <v>October</v>
      </c>
      <c r="E214" s="9" t="str">
        <f>_xlfn.XLOOKUP(Table3[[#This Row],[EID]],Roster!A:A,Roster!E:E)</f>
        <v>hir.kame.31</v>
      </c>
      <c r="F214" s="9" t="str">
        <f>_xlfn.XLOOKUP(Table3[[#This Row],[EID]],Roster!A:A,Roster!F:F)</f>
        <v>Health</v>
      </c>
      <c r="G214" s="8">
        <v>96</v>
      </c>
      <c r="H214" s="8">
        <v>91</v>
      </c>
      <c r="I214" s="8">
        <v>84</v>
      </c>
      <c r="J214" s="8">
        <v>82</v>
      </c>
      <c r="K214" s="8">
        <v>94</v>
      </c>
      <c r="L214" s="8">
        <v>93</v>
      </c>
      <c r="M214" s="8">
        <v>80</v>
      </c>
      <c r="N214" s="8">
        <v>82</v>
      </c>
      <c r="O214" s="10">
        <v>95</v>
      </c>
      <c r="P214" s="10">
        <v>89</v>
      </c>
      <c r="Q214" s="37">
        <f>AVERAGE(Table3[[#This Row],[Audit 1]:[Audit 10]])/100</f>
        <v>0.8859999999999999</v>
      </c>
    </row>
    <row r="215" spans="1:17">
      <c r="A215" s="8" t="s">
        <v>97</v>
      </c>
      <c r="B215" s="9">
        <v>45207</v>
      </c>
      <c r="C215" s="33">
        <f>YEAR(Table3[[#This Row],[Date]])</f>
        <v>2023</v>
      </c>
      <c r="D215" s="9" t="str">
        <f>TEXT(Table3[[#This Row],[Date]],"MMMM")</f>
        <v>October</v>
      </c>
      <c r="E215" s="9" t="str">
        <f>_xlfn.XLOOKUP(Table3[[#This Row],[EID]],Roster!A:A,Roster!E:E)</f>
        <v>han.oriz.24</v>
      </c>
      <c r="F215" s="9" t="str">
        <f>_xlfn.XLOOKUP(Table3[[#This Row],[EID]],Roster!A:A,Roster!F:F)</f>
        <v>Network</v>
      </c>
      <c r="G215" s="8">
        <v>79</v>
      </c>
      <c r="H215" s="8">
        <v>80</v>
      </c>
      <c r="I215" s="8">
        <v>94</v>
      </c>
      <c r="J215" s="8">
        <v>85</v>
      </c>
      <c r="K215" s="8">
        <v>87</v>
      </c>
      <c r="L215" s="8">
        <v>100</v>
      </c>
      <c r="M215" s="8">
        <v>77</v>
      </c>
      <c r="N215" s="8">
        <v>52</v>
      </c>
      <c r="O215" s="10">
        <v>52</v>
      </c>
      <c r="P215" s="10">
        <v>93</v>
      </c>
      <c r="Q215" s="37">
        <f>AVERAGE(Table3[[#This Row],[Audit 1]:[Audit 10]])/100</f>
        <v>0.79900000000000004</v>
      </c>
    </row>
    <row r="216" spans="1:17">
      <c r="A216" s="8" t="s">
        <v>98</v>
      </c>
      <c r="B216" s="9">
        <v>45207</v>
      </c>
      <c r="C216" s="33">
        <f>YEAR(Table3[[#This Row],[Date]])</f>
        <v>2023</v>
      </c>
      <c r="D216" s="9" t="str">
        <f>TEXT(Table3[[#This Row],[Date]],"MMMM")</f>
        <v>October</v>
      </c>
      <c r="E216" s="9" t="str">
        <f>_xlfn.XLOOKUP(Table3[[#This Row],[EID]],Roster!A:A,Roster!E:E)</f>
        <v>kig.imaz.62</v>
      </c>
      <c r="F216" s="9" t="str">
        <f>_xlfn.XLOOKUP(Table3[[#This Row],[EID]],Roster!A:A,Roster!F:F)</f>
        <v>HR</v>
      </c>
      <c r="G216" s="8">
        <v>94</v>
      </c>
      <c r="H216" s="8">
        <v>88</v>
      </c>
      <c r="I216" s="8">
        <v>65</v>
      </c>
      <c r="J216" s="8">
        <v>70</v>
      </c>
      <c r="K216" s="8">
        <v>72</v>
      </c>
      <c r="L216" s="8">
        <v>77</v>
      </c>
      <c r="M216" s="8">
        <v>76</v>
      </c>
      <c r="N216" s="8">
        <v>97</v>
      </c>
      <c r="O216" s="10">
        <v>81</v>
      </c>
      <c r="P216" s="10">
        <v>50</v>
      </c>
      <c r="Q216" s="37">
        <f>AVERAGE(Table3[[#This Row],[Audit 1]:[Audit 10]])/100</f>
        <v>0.77</v>
      </c>
    </row>
    <row r="217" spans="1:17">
      <c r="A217" s="8" t="s">
        <v>99</v>
      </c>
      <c r="B217" s="9">
        <v>45207</v>
      </c>
      <c r="C217" s="33">
        <f>YEAR(Table3[[#This Row],[Date]])</f>
        <v>2023</v>
      </c>
      <c r="D217" s="9" t="str">
        <f>TEXT(Table3[[#This Row],[Date]],"MMMM")</f>
        <v>October</v>
      </c>
      <c r="E217" s="9" t="str">
        <f>_xlfn.XLOOKUP(Table3[[#This Row],[EID]],Roster!A:A,Roster!E:E)</f>
        <v>han.oriz.24</v>
      </c>
      <c r="F217" s="9" t="str">
        <f>_xlfn.XLOOKUP(Table3[[#This Row],[EID]],Roster!A:A,Roster!F:F)</f>
        <v>Strategy</v>
      </c>
      <c r="G217" s="8">
        <v>85</v>
      </c>
      <c r="H217" s="8">
        <v>90</v>
      </c>
      <c r="I217" s="8">
        <v>80</v>
      </c>
      <c r="J217" s="8">
        <v>94</v>
      </c>
      <c r="K217" s="8">
        <v>80</v>
      </c>
      <c r="L217" s="8">
        <v>84</v>
      </c>
      <c r="M217" s="8">
        <v>80</v>
      </c>
      <c r="N217" s="8">
        <v>87</v>
      </c>
      <c r="O217" s="10">
        <v>90</v>
      </c>
      <c r="P217" s="10">
        <v>80</v>
      </c>
      <c r="Q217" s="37">
        <f>AVERAGE(Table3[[#This Row],[Audit 1]:[Audit 10]])/100</f>
        <v>0.85</v>
      </c>
    </row>
    <row r="218" spans="1:17">
      <c r="A218" s="8" t="s">
        <v>100</v>
      </c>
      <c r="B218" s="9">
        <v>45207</v>
      </c>
      <c r="C218" s="33">
        <f>YEAR(Table3[[#This Row],[Date]])</f>
        <v>2023</v>
      </c>
      <c r="D218" s="9" t="str">
        <f>TEXT(Table3[[#This Row],[Date]],"MMMM")</f>
        <v>October</v>
      </c>
      <c r="E218" s="9" t="str">
        <f>_xlfn.XLOOKUP(Table3[[#This Row],[EID]],Roster!A:A,Roster!E:E)</f>
        <v>oka.koch.55</v>
      </c>
      <c r="F218" s="9" t="str">
        <f>_xlfn.XLOOKUP(Table3[[#This Row],[EID]],Roster!A:A,Roster!F:F)</f>
        <v>F&amp;A</v>
      </c>
      <c r="G218" s="8">
        <v>87</v>
      </c>
      <c r="H218" s="8">
        <v>80</v>
      </c>
      <c r="I218" s="8">
        <v>96</v>
      </c>
      <c r="J218" s="8">
        <v>93</v>
      </c>
      <c r="K218" s="8">
        <v>96</v>
      </c>
      <c r="L218" s="8">
        <v>80</v>
      </c>
      <c r="M218" s="8">
        <v>86</v>
      </c>
      <c r="N218" s="8">
        <v>97</v>
      </c>
      <c r="O218" s="10">
        <v>86</v>
      </c>
      <c r="P218" s="10">
        <v>92</v>
      </c>
      <c r="Q218" s="37">
        <f>AVERAGE(Table3[[#This Row],[Audit 1]:[Audit 10]])/100</f>
        <v>0.89300000000000002</v>
      </c>
    </row>
    <row r="219" spans="1:17">
      <c r="A219" s="8" t="s">
        <v>101</v>
      </c>
      <c r="B219" s="9">
        <v>45207</v>
      </c>
      <c r="C219" s="33">
        <f>YEAR(Table3[[#This Row],[Date]])</f>
        <v>2023</v>
      </c>
      <c r="D219" s="9" t="str">
        <f>TEXT(Table3[[#This Row],[Date]],"MMMM")</f>
        <v>October</v>
      </c>
      <c r="E219" s="9" t="str">
        <f>_xlfn.XLOOKUP(Table3[[#This Row],[EID]],Roster!A:A,Roster!E:E)</f>
        <v>hir.kame.31</v>
      </c>
      <c r="F219" s="9" t="str">
        <f>_xlfn.XLOOKUP(Table3[[#This Row],[EID]],Roster!A:A,Roster!F:F)</f>
        <v>Health</v>
      </c>
      <c r="G219" s="8">
        <v>84</v>
      </c>
      <c r="H219" s="8">
        <v>92</v>
      </c>
      <c r="I219" s="8">
        <v>86</v>
      </c>
      <c r="J219" s="8">
        <v>86</v>
      </c>
      <c r="K219" s="8">
        <v>91</v>
      </c>
      <c r="L219" s="8">
        <v>97</v>
      </c>
      <c r="M219" s="8">
        <v>99</v>
      </c>
      <c r="N219" s="8">
        <v>89</v>
      </c>
      <c r="O219" s="10">
        <v>97</v>
      </c>
      <c r="P219" s="10">
        <v>81</v>
      </c>
      <c r="Q219" s="37">
        <f>AVERAGE(Table3[[#This Row],[Audit 1]:[Audit 10]])/100</f>
        <v>0.90200000000000002</v>
      </c>
    </row>
    <row r="220" spans="1:17">
      <c r="A220" s="8" t="s">
        <v>102</v>
      </c>
      <c r="B220" s="9">
        <v>45207</v>
      </c>
      <c r="C220" s="33">
        <f>YEAR(Table3[[#This Row],[Date]])</f>
        <v>2023</v>
      </c>
      <c r="D220" s="9" t="str">
        <f>TEXT(Table3[[#This Row],[Date]],"MMMM")</f>
        <v>October</v>
      </c>
      <c r="E220" s="9" t="str">
        <f>_xlfn.XLOOKUP(Table3[[#This Row],[EID]],Roster!A:A,Roster!E:E)</f>
        <v>han.oriz.24</v>
      </c>
      <c r="F220" s="9" t="str">
        <f>_xlfn.XLOOKUP(Table3[[#This Row],[EID]],Roster!A:A,Roster!F:F)</f>
        <v>Network</v>
      </c>
      <c r="G220" s="8">
        <v>65</v>
      </c>
      <c r="H220" s="8">
        <v>81</v>
      </c>
      <c r="I220" s="8">
        <v>0</v>
      </c>
      <c r="J220" s="8">
        <v>97</v>
      </c>
      <c r="K220" s="8">
        <v>72</v>
      </c>
      <c r="L220" s="8">
        <v>83</v>
      </c>
      <c r="M220" s="8">
        <v>65</v>
      </c>
      <c r="N220" s="8">
        <v>88</v>
      </c>
      <c r="O220" s="10">
        <v>76</v>
      </c>
      <c r="P220" s="10">
        <v>97</v>
      </c>
      <c r="Q220" s="37">
        <f>AVERAGE(Table3[[#This Row],[Audit 1]:[Audit 10]])/100</f>
        <v>0.72400000000000009</v>
      </c>
    </row>
    <row r="221" spans="1:17">
      <c r="A221" s="8" t="s">
        <v>103</v>
      </c>
      <c r="B221" s="9">
        <v>45207</v>
      </c>
      <c r="C221" s="33">
        <f>YEAR(Table3[[#This Row],[Date]])</f>
        <v>2023</v>
      </c>
      <c r="D221" s="9" t="str">
        <f>TEXT(Table3[[#This Row],[Date]],"MMMM")</f>
        <v>October</v>
      </c>
      <c r="E221" s="9" t="str">
        <f>_xlfn.XLOOKUP(Table3[[#This Row],[EID]],Roster!A:A,Roster!E:E)</f>
        <v>kig.imaz.62</v>
      </c>
      <c r="F221" s="9" t="str">
        <f>_xlfn.XLOOKUP(Table3[[#This Row],[EID]],Roster!A:A,Roster!F:F)</f>
        <v>HR</v>
      </c>
      <c r="G221" s="8">
        <v>96</v>
      </c>
      <c r="H221" s="8">
        <v>70</v>
      </c>
      <c r="I221" s="8">
        <v>83</v>
      </c>
      <c r="J221" s="8">
        <v>96</v>
      </c>
      <c r="K221" s="8">
        <v>57</v>
      </c>
      <c r="L221" s="8">
        <v>57</v>
      </c>
      <c r="M221" s="8">
        <v>68</v>
      </c>
      <c r="N221" s="8">
        <v>67</v>
      </c>
      <c r="O221" s="10">
        <v>85</v>
      </c>
      <c r="P221" s="10">
        <v>58</v>
      </c>
      <c r="Q221" s="37">
        <f>AVERAGE(Table3[[#This Row],[Audit 1]:[Audit 10]])/100</f>
        <v>0.73699999999999999</v>
      </c>
    </row>
    <row r="222" spans="1:17">
      <c r="A222" s="8" t="s">
        <v>104</v>
      </c>
      <c r="B222" s="9">
        <v>45207</v>
      </c>
      <c r="C222" s="33">
        <f>YEAR(Table3[[#This Row],[Date]])</f>
        <v>2023</v>
      </c>
      <c r="D222" s="9" t="str">
        <f>TEXT(Table3[[#This Row],[Date]],"MMMM")</f>
        <v>October</v>
      </c>
      <c r="E222" s="9" t="str">
        <f>_xlfn.XLOOKUP(Table3[[#This Row],[EID]],Roster!A:A,Roster!E:E)</f>
        <v>oka.koch.55</v>
      </c>
      <c r="F222" s="9" t="str">
        <f>_xlfn.XLOOKUP(Table3[[#This Row],[EID]],Roster!A:A,Roster!F:F)</f>
        <v>F&amp;A</v>
      </c>
      <c r="G222" s="8">
        <v>90</v>
      </c>
      <c r="H222" s="8">
        <v>91</v>
      </c>
      <c r="I222" s="8">
        <v>82</v>
      </c>
      <c r="J222" s="8">
        <v>90</v>
      </c>
      <c r="K222" s="8">
        <v>82</v>
      </c>
      <c r="L222" s="8">
        <v>96</v>
      </c>
      <c r="M222" s="8">
        <v>88</v>
      </c>
      <c r="N222" s="8">
        <v>85</v>
      </c>
      <c r="O222" s="10">
        <v>94</v>
      </c>
      <c r="P222" s="10">
        <v>99</v>
      </c>
      <c r="Q222" s="37">
        <f>AVERAGE(Table3[[#This Row],[Audit 1]:[Audit 10]])/100</f>
        <v>0.89700000000000002</v>
      </c>
    </row>
    <row r="223" spans="1:17">
      <c r="A223" s="8" t="s">
        <v>105</v>
      </c>
      <c r="B223" s="9">
        <v>45207</v>
      </c>
      <c r="C223" s="33">
        <f>YEAR(Table3[[#This Row],[Date]])</f>
        <v>2023</v>
      </c>
      <c r="D223" s="9" t="str">
        <f>TEXT(Table3[[#This Row],[Date]],"MMMM")</f>
        <v>October</v>
      </c>
      <c r="E223" s="9" t="str">
        <f>_xlfn.XLOOKUP(Table3[[#This Row],[EID]],Roster!A:A,Roster!E:E)</f>
        <v>oka.koch.55</v>
      </c>
      <c r="F223" s="9" t="str">
        <f>_xlfn.XLOOKUP(Table3[[#This Row],[EID]],Roster!A:A,Roster!F:F)</f>
        <v>F&amp;A</v>
      </c>
      <c r="G223" s="8">
        <v>85</v>
      </c>
      <c r="H223" s="8">
        <v>91</v>
      </c>
      <c r="I223" s="8">
        <v>93</v>
      </c>
      <c r="J223" s="8">
        <v>85</v>
      </c>
      <c r="K223" s="8">
        <v>95</v>
      </c>
      <c r="L223" s="8">
        <v>98</v>
      </c>
      <c r="M223" s="8">
        <v>99</v>
      </c>
      <c r="N223" s="8">
        <v>99</v>
      </c>
      <c r="O223" s="10">
        <v>85</v>
      </c>
      <c r="P223" s="10">
        <v>93</v>
      </c>
      <c r="Q223" s="37">
        <f>AVERAGE(Table3[[#This Row],[Audit 1]:[Audit 10]])/100</f>
        <v>0.92299999999999993</v>
      </c>
    </row>
    <row r="224" spans="1:17">
      <c r="A224" s="8" t="s">
        <v>106</v>
      </c>
      <c r="B224" s="9">
        <v>45207</v>
      </c>
      <c r="C224" s="33">
        <f>YEAR(Table3[[#This Row],[Date]])</f>
        <v>2023</v>
      </c>
      <c r="D224" s="9" t="str">
        <f>TEXT(Table3[[#This Row],[Date]],"MMMM")</f>
        <v>October</v>
      </c>
      <c r="E224" s="9" t="str">
        <f>_xlfn.XLOOKUP(Table3[[#This Row],[EID]],Roster!A:A,Roster!E:E)</f>
        <v>hir.kame.31</v>
      </c>
      <c r="F224" s="9" t="str">
        <f>_xlfn.XLOOKUP(Table3[[#This Row],[EID]],Roster!A:A,Roster!F:F)</f>
        <v>Health</v>
      </c>
      <c r="G224" s="8">
        <v>85</v>
      </c>
      <c r="H224" s="8">
        <v>99</v>
      </c>
      <c r="I224" s="8">
        <v>99</v>
      </c>
      <c r="J224" s="8">
        <v>99</v>
      </c>
      <c r="K224" s="8">
        <v>98</v>
      </c>
      <c r="L224" s="8">
        <v>88</v>
      </c>
      <c r="M224" s="8">
        <v>83</v>
      </c>
      <c r="N224" s="8">
        <v>100</v>
      </c>
      <c r="O224" s="10">
        <v>96</v>
      </c>
      <c r="P224" s="10">
        <v>84</v>
      </c>
      <c r="Q224" s="37">
        <f>AVERAGE(Table3[[#This Row],[Audit 1]:[Audit 10]])/100</f>
        <v>0.93099999999999994</v>
      </c>
    </row>
    <row r="225" spans="1:17">
      <c r="A225" s="8" t="s">
        <v>107</v>
      </c>
      <c r="B225" s="9">
        <v>45207</v>
      </c>
      <c r="C225" s="33">
        <f>YEAR(Table3[[#This Row],[Date]])</f>
        <v>2023</v>
      </c>
      <c r="D225" s="9" t="str">
        <f>TEXT(Table3[[#This Row],[Date]],"MMMM")</f>
        <v>October</v>
      </c>
      <c r="E225" s="9" t="str">
        <f>_xlfn.XLOOKUP(Table3[[#This Row],[EID]],Roster!A:A,Roster!E:E)</f>
        <v>oka.koch.55</v>
      </c>
      <c r="F225" s="9" t="str">
        <f>_xlfn.XLOOKUP(Table3[[#This Row],[EID]],Roster!A:A,Roster!F:F)</f>
        <v>F&amp;A</v>
      </c>
      <c r="G225" s="8">
        <v>92</v>
      </c>
      <c r="H225" s="8">
        <v>73</v>
      </c>
      <c r="I225" s="8">
        <v>98</v>
      </c>
      <c r="J225" s="8">
        <v>77</v>
      </c>
      <c r="K225" s="8">
        <v>56</v>
      </c>
      <c r="L225" s="8">
        <v>77</v>
      </c>
      <c r="M225" s="8">
        <v>97</v>
      </c>
      <c r="N225" s="8">
        <v>90</v>
      </c>
      <c r="O225" s="10">
        <v>65</v>
      </c>
      <c r="P225" s="10">
        <v>57</v>
      </c>
      <c r="Q225" s="37">
        <f>AVERAGE(Table3[[#This Row],[Audit 1]:[Audit 10]])/100</f>
        <v>0.78200000000000003</v>
      </c>
    </row>
    <row r="226" spans="1:17">
      <c r="A226" s="8" t="s">
        <v>108</v>
      </c>
      <c r="B226" s="9">
        <v>45207</v>
      </c>
      <c r="C226" s="33">
        <f>YEAR(Table3[[#This Row],[Date]])</f>
        <v>2023</v>
      </c>
      <c r="D226" s="9" t="str">
        <f>TEXT(Table3[[#This Row],[Date]],"MMMM")</f>
        <v>October</v>
      </c>
      <c r="E226" s="9" t="str">
        <f>_xlfn.XLOOKUP(Table3[[#This Row],[EID]],Roster!A:A,Roster!E:E)</f>
        <v>kig.imaz.62</v>
      </c>
      <c r="F226" s="9" t="str">
        <f>_xlfn.XLOOKUP(Table3[[#This Row],[EID]],Roster!A:A,Roster!F:F)</f>
        <v>HR</v>
      </c>
      <c r="G226" s="8">
        <v>63</v>
      </c>
      <c r="H226" s="8">
        <v>81</v>
      </c>
      <c r="I226" s="8">
        <v>61</v>
      </c>
      <c r="J226" s="8">
        <v>59</v>
      </c>
      <c r="K226" s="8">
        <v>98</v>
      </c>
      <c r="L226" s="8">
        <v>94</v>
      </c>
      <c r="M226" s="8">
        <v>93</v>
      </c>
      <c r="N226" s="8">
        <v>97</v>
      </c>
      <c r="O226" s="10">
        <v>88</v>
      </c>
      <c r="P226" s="10">
        <v>100</v>
      </c>
      <c r="Q226" s="37">
        <f>AVERAGE(Table3[[#This Row],[Audit 1]:[Audit 10]])/100</f>
        <v>0.83400000000000007</v>
      </c>
    </row>
    <row r="227" spans="1:17">
      <c r="A227" s="8" t="s">
        <v>109</v>
      </c>
      <c r="B227" s="9">
        <v>45207</v>
      </c>
      <c r="C227" s="33">
        <f>YEAR(Table3[[#This Row],[Date]])</f>
        <v>2023</v>
      </c>
      <c r="D227" s="9" t="str">
        <f>TEXT(Table3[[#This Row],[Date]],"MMMM")</f>
        <v>October</v>
      </c>
      <c r="E227" s="9" t="str">
        <f>_xlfn.XLOOKUP(Table3[[#This Row],[EID]],Roster!A:A,Roster!E:E)</f>
        <v>han.oriz.24</v>
      </c>
      <c r="F227" s="9" t="str">
        <f>_xlfn.XLOOKUP(Table3[[#This Row],[EID]],Roster!A:A,Roster!F:F)</f>
        <v>Strategy</v>
      </c>
      <c r="G227" s="8">
        <v>87</v>
      </c>
      <c r="H227" s="8">
        <v>90</v>
      </c>
      <c r="I227" s="8">
        <v>80</v>
      </c>
      <c r="J227" s="8">
        <v>85</v>
      </c>
      <c r="K227" s="8">
        <v>93</v>
      </c>
      <c r="L227" s="8">
        <v>93</v>
      </c>
      <c r="M227" s="8">
        <v>80</v>
      </c>
      <c r="N227" s="8">
        <v>99</v>
      </c>
      <c r="O227" s="10">
        <v>93</v>
      </c>
      <c r="P227" s="10">
        <v>95</v>
      </c>
      <c r="Q227" s="37">
        <f>AVERAGE(Table3[[#This Row],[Audit 1]:[Audit 10]])/100</f>
        <v>0.89500000000000002</v>
      </c>
    </row>
    <row r="228" spans="1:17">
      <c r="A228" s="8" t="s">
        <v>110</v>
      </c>
      <c r="B228" s="9">
        <v>45207</v>
      </c>
      <c r="C228" s="33">
        <f>YEAR(Table3[[#This Row],[Date]])</f>
        <v>2023</v>
      </c>
      <c r="D228" s="9" t="str">
        <f>TEXT(Table3[[#This Row],[Date]],"MMMM")</f>
        <v>October</v>
      </c>
      <c r="E228" s="9" t="str">
        <f>_xlfn.XLOOKUP(Table3[[#This Row],[EID]],Roster!A:A,Roster!E:E)</f>
        <v>oka.koch.55</v>
      </c>
      <c r="F228" s="9" t="str">
        <f>_xlfn.XLOOKUP(Table3[[#This Row],[EID]],Roster!A:A,Roster!F:F)</f>
        <v>F&amp;A</v>
      </c>
      <c r="G228" s="8">
        <v>88</v>
      </c>
      <c r="H228" s="8">
        <v>86</v>
      </c>
      <c r="I228" s="8">
        <v>80</v>
      </c>
      <c r="J228" s="8">
        <v>96</v>
      </c>
      <c r="K228" s="8">
        <v>93</v>
      </c>
      <c r="L228" s="8">
        <v>99</v>
      </c>
      <c r="M228" s="8">
        <v>80</v>
      </c>
      <c r="N228" s="8">
        <v>80</v>
      </c>
      <c r="O228" s="10">
        <v>84</v>
      </c>
      <c r="P228" s="10">
        <v>93</v>
      </c>
      <c r="Q228" s="37">
        <f>AVERAGE(Table3[[#This Row],[Audit 1]:[Audit 10]])/100</f>
        <v>0.879</v>
      </c>
    </row>
    <row r="229" spans="1:17">
      <c r="A229" s="8" t="s">
        <v>111</v>
      </c>
      <c r="B229" s="9">
        <v>45207</v>
      </c>
      <c r="C229" s="33">
        <f>YEAR(Table3[[#This Row],[Date]])</f>
        <v>2023</v>
      </c>
      <c r="D229" s="9" t="str">
        <f>TEXT(Table3[[#This Row],[Date]],"MMMM")</f>
        <v>October</v>
      </c>
      <c r="E229" s="9" t="str">
        <f>_xlfn.XLOOKUP(Table3[[#This Row],[EID]],Roster!A:A,Roster!E:E)</f>
        <v>hir.kame.31</v>
      </c>
      <c r="F229" s="9" t="str">
        <f>_xlfn.XLOOKUP(Table3[[#This Row],[EID]],Roster!A:A,Roster!F:F)</f>
        <v>Health</v>
      </c>
      <c r="G229" s="8">
        <v>98</v>
      </c>
      <c r="H229" s="8">
        <v>83</v>
      </c>
      <c r="I229" s="8">
        <v>85</v>
      </c>
      <c r="J229" s="8">
        <v>92</v>
      </c>
      <c r="K229" s="8">
        <v>96</v>
      </c>
      <c r="L229" s="8">
        <v>93</v>
      </c>
      <c r="M229" s="8">
        <v>97</v>
      </c>
      <c r="N229" s="8">
        <v>87</v>
      </c>
      <c r="O229" s="10">
        <v>94</v>
      </c>
      <c r="P229" s="10">
        <v>98</v>
      </c>
      <c r="Q229" s="37">
        <f>AVERAGE(Table3[[#This Row],[Audit 1]:[Audit 10]])/100</f>
        <v>0.92299999999999993</v>
      </c>
    </row>
    <row r="230" spans="1:17">
      <c r="A230" s="8" t="s">
        <v>112</v>
      </c>
      <c r="B230" s="9">
        <v>45207</v>
      </c>
      <c r="C230" s="33">
        <f>YEAR(Table3[[#This Row],[Date]])</f>
        <v>2023</v>
      </c>
      <c r="D230" s="9" t="str">
        <f>TEXT(Table3[[#This Row],[Date]],"MMMM")</f>
        <v>October</v>
      </c>
      <c r="E230" s="9" t="str">
        <f>_xlfn.XLOOKUP(Table3[[#This Row],[EID]],Roster!A:A,Roster!E:E)</f>
        <v>hir.kame.31</v>
      </c>
      <c r="F230" s="9" t="str">
        <f>_xlfn.XLOOKUP(Table3[[#This Row],[EID]],Roster!A:A,Roster!F:F)</f>
        <v>Health</v>
      </c>
      <c r="G230" s="8">
        <v>89</v>
      </c>
      <c r="H230" s="8">
        <v>68</v>
      </c>
      <c r="I230" s="8">
        <v>65</v>
      </c>
      <c r="J230" s="8">
        <v>77</v>
      </c>
      <c r="K230" s="8">
        <v>52</v>
      </c>
      <c r="L230" s="8">
        <v>59</v>
      </c>
      <c r="M230" s="8">
        <v>66</v>
      </c>
      <c r="N230" s="8">
        <v>88</v>
      </c>
      <c r="O230" s="10">
        <v>78</v>
      </c>
      <c r="P230" s="10">
        <v>53</v>
      </c>
      <c r="Q230" s="37">
        <f>AVERAGE(Table3[[#This Row],[Audit 1]:[Audit 10]])/100</f>
        <v>0.69499999999999995</v>
      </c>
    </row>
    <row r="231" spans="1:17">
      <c r="A231" s="8" t="s">
        <v>113</v>
      </c>
      <c r="B231" s="9">
        <v>45207</v>
      </c>
      <c r="C231" s="33">
        <f>YEAR(Table3[[#This Row],[Date]])</f>
        <v>2023</v>
      </c>
      <c r="D231" s="9" t="str">
        <f>TEXT(Table3[[#This Row],[Date]],"MMMM")</f>
        <v>October</v>
      </c>
      <c r="E231" s="9" t="str">
        <f>_xlfn.XLOOKUP(Table3[[#This Row],[EID]],Roster!A:A,Roster!E:E)</f>
        <v>kig.imaz.62</v>
      </c>
      <c r="F231" s="9" t="str">
        <f>_xlfn.XLOOKUP(Table3[[#This Row],[EID]],Roster!A:A,Roster!F:F)</f>
        <v>HR</v>
      </c>
      <c r="G231" s="8">
        <v>69</v>
      </c>
      <c r="H231" s="8">
        <v>100</v>
      </c>
      <c r="I231" s="8">
        <v>84</v>
      </c>
      <c r="J231" s="8">
        <v>76</v>
      </c>
      <c r="K231" s="8">
        <v>64</v>
      </c>
      <c r="L231" s="8">
        <v>60</v>
      </c>
      <c r="M231" s="8">
        <v>50</v>
      </c>
      <c r="N231" s="8">
        <v>53</v>
      </c>
      <c r="O231" s="10">
        <v>75</v>
      </c>
      <c r="P231" s="10">
        <v>90</v>
      </c>
      <c r="Q231" s="37">
        <f>AVERAGE(Table3[[#This Row],[Audit 1]:[Audit 10]])/100</f>
        <v>0.72099999999999997</v>
      </c>
    </row>
    <row r="232" spans="1:17">
      <c r="A232" s="8" t="s">
        <v>114</v>
      </c>
      <c r="B232" s="9">
        <v>45207</v>
      </c>
      <c r="C232" s="33">
        <f>YEAR(Table3[[#This Row],[Date]])</f>
        <v>2023</v>
      </c>
      <c r="D232" s="9" t="str">
        <f>TEXT(Table3[[#This Row],[Date]],"MMMM")</f>
        <v>October</v>
      </c>
      <c r="E232" s="9" t="str">
        <f>_xlfn.XLOOKUP(Table3[[#This Row],[EID]],Roster!A:A,Roster!E:E)</f>
        <v>han.oriz.24</v>
      </c>
      <c r="F232" s="9" t="str">
        <f>_xlfn.XLOOKUP(Table3[[#This Row],[EID]],Roster!A:A,Roster!F:F)</f>
        <v>Strategy</v>
      </c>
      <c r="G232" s="8">
        <v>84</v>
      </c>
      <c r="H232" s="8">
        <v>90</v>
      </c>
      <c r="I232" s="8">
        <v>99</v>
      </c>
      <c r="J232" s="8">
        <v>86</v>
      </c>
      <c r="K232" s="8">
        <v>83</v>
      </c>
      <c r="L232" s="8">
        <v>80</v>
      </c>
      <c r="M232" s="8">
        <v>89</v>
      </c>
      <c r="N232" s="8">
        <v>100</v>
      </c>
      <c r="O232" s="10">
        <v>85</v>
      </c>
      <c r="P232" s="10">
        <v>100</v>
      </c>
      <c r="Q232" s="37">
        <f>AVERAGE(Table3[[#This Row],[Audit 1]:[Audit 10]])/100</f>
        <v>0.89599999999999991</v>
      </c>
    </row>
    <row r="233" spans="1:17">
      <c r="A233" s="8" t="s">
        <v>115</v>
      </c>
      <c r="B233" s="9">
        <v>45207</v>
      </c>
      <c r="C233" s="33">
        <f>YEAR(Table3[[#This Row],[Date]])</f>
        <v>2023</v>
      </c>
      <c r="D233" s="9" t="str">
        <f>TEXT(Table3[[#This Row],[Date]],"MMMM")</f>
        <v>October</v>
      </c>
      <c r="E233" s="9" t="str">
        <f>_xlfn.XLOOKUP(Table3[[#This Row],[EID]],Roster!A:A,Roster!E:E)</f>
        <v>oka.koch.55</v>
      </c>
      <c r="F233" s="9" t="str">
        <f>_xlfn.XLOOKUP(Table3[[#This Row],[EID]],Roster!A:A,Roster!F:F)</f>
        <v>F&amp;A</v>
      </c>
      <c r="G233" s="8">
        <v>96</v>
      </c>
      <c r="H233" s="8">
        <v>91</v>
      </c>
      <c r="I233" s="8">
        <v>85</v>
      </c>
      <c r="J233" s="8">
        <v>86</v>
      </c>
      <c r="K233" s="8">
        <v>85</v>
      </c>
      <c r="L233" s="8">
        <v>96</v>
      </c>
      <c r="M233" s="8">
        <v>89</v>
      </c>
      <c r="N233" s="8">
        <v>84</v>
      </c>
      <c r="O233" s="10">
        <v>93</v>
      </c>
      <c r="P233" s="10">
        <v>91</v>
      </c>
      <c r="Q233" s="37">
        <f>AVERAGE(Table3[[#This Row],[Audit 1]:[Audit 10]])/100</f>
        <v>0.89599999999999991</v>
      </c>
    </row>
    <row r="234" spans="1:17">
      <c r="A234" s="8" t="s">
        <v>116</v>
      </c>
      <c r="B234" s="9">
        <v>45207</v>
      </c>
      <c r="C234" s="33">
        <f>YEAR(Table3[[#This Row],[Date]])</f>
        <v>2023</v>
      </c>
      <c r="D234" s="9" t="str">
        <f>TEXT(Table3[[#This Row],[Date]],"MMMM")</f>
        <v>October</v>
      </c>
      <c r="E234" s="9" t="str">
        <f>_xlfn.XLOOKUP(Table3[[#This Row],[EID]],Roster!A:A,Roster!E:E)</f>
        <v>hir.kame.31</v>
      </c>
      <c r="F234" s="9" t="str">
        <f>_xlfn.XLOOKUP(Table3[[#This Row],[EID]],Roster!A:A,Roster!F:F)</f>
        <v>Health</v>
      </c>
      <c r="G234" s="8">
        <v>86</v>
      </c>
      <c r="H234" s="8">
        <v>100</v>
      </c>
      <c r="I234" s="8">
        <v>83</v>
      </c>
      <c r="J234" s="8">
        <v>83</v>
      </c>
      <c r="K234" s="8">
        <v>84</v>
      </c>
      <c r="L234" s="8">
        <v>83</v>
      </c>
      <c r="M234" s="8">
        <v>96</v>
      </c>
      <c r="N234" s="8">
        <v>88</v>
      </c>
      <c r="O234" s="10">
        <v>92</v>
      </c>
      <c r="P234" s="10">
        <v>97</v>
      </c>
      <c r="Q234" s="37">
        <f>AVERAGE(Table3[[#This Row],[Audit 1]:[Audit 10]])/100</f>
        <v>0.89200000000000002</v>
      </c>
    </row>
    <row r="235" spans="1:17">
      <c r="A235" s="8" t="s">
        <v>117</v>
      </c>
      <c r="B235" s="9">
        <v>45207</v>
      </c>
      <c r="C235" s="33">
        <f>YEAR(Table3[[#This Row],[Date]])</f>
        <v>2023</v>
      </c>
      <c r="D235" s="9" t="str">
        <f>TEXT(Table3[[#This Row],[Date]],"MMMM")</f>
        <v>October</v>
      </c>
      <c r="E235" s="9" t="str">
        <f>_xlfn.XLOOKUP(Table3[[#This Row],[EID]],Roster!A:A,Roster!E:E)</f>
        <v>han.oriz.24</v>
      </c>
      <c r="F235" s="9" t="str">
        <f>_xlfn.XLOOKUP(Table3[[#This Row],[EID]],Roster!A:A,Roster!F:F)</f>
        <v>Network</v>
      </c>
      <c r="G235" s="8">
        <v>87</v>
      </c>
      <c r="H235" s="8">
        <v>66</v>
      </c>
      <c r="I235" s="8">
        <v>62</v>
      </c>
      <c r="J235" s="8">
        <v>85</v>
      </c>
      <c r="K235" s="8">
        <v>84</v>
      </c>
      <c r="L235" s="8">
        <v>88</v>
      </c>
      <c r="M235" s="8">
        <v>89</v>
      </c>
      <c r="N235" s="8">
        <v>58</v>
      </c>
      <c r="O235" s="10">
        <v>84</v>
      </c>
      <c r="P235" s="10">
        <v>72</v>
      </c>
      <c r="Q235" s="37">
        <f>AVERAGE(Table3[[#This Row],[Audit 1]:[Audit 10]])/100</f>
        <v>0.77500000000000002</v>
      </c>
    </row>
    <row r="236" spans="1:17">
      <c r="A236" s="8" t="s">
        <v>118</v>
      </c>
      <c r="B236" s="9">
        <v>45207</v>
      </c>
      <c r="C236" s="33">
        <f>YEAR(Table3[[#This Row],[Date]])</f>
        <v>2023</v>
      </c>
      <c r="D236" s="9" t="str">
        <f>TEXT(Table3[[#This Row],[Date]],"MMMM")</f>
        <v>October</v>
      </c>
      <c r="E236" s="9" t="str">
        <f>_xlfn.XLOOKUP(Table3[[#This Row],[EID]],Roster!A:A,Roster!E:E)</f>
        <v>kig.imaz.62</v>
      </c>
      <c r="F236" s="9" t="str">
        <f>_xlfn.XLOOKUP(Table3[[#This Row],[EID]],Roster!A:A,Roster!F:F)</f>
        <v>HR</v>
      </c>
      <c r="G236" s="8">
        <v>56</v>
      </c>
      <c r="H236" s="8">
        <v>56</v>
      </c>
      <c r="I236" s="8">
        <v>63</v>
      </c>
      <c r="J236" s="8">
        <v>65</v>
      </c>
      <c r="K236" s="8">
        <v>92</v>
      </c>
      <c r="L236" s="8">
        <v>60</v>
      </c>
      <c r="M236" s="8">
        <v>77</v>
      </c>
      <c r="N236" s="8">
        <v>70</v>
      </c>
      <c r="O236" s="10">
        <v>96</v>
      </c>
      <c r="P236" s="10">
        <v>66</v>
      </c>
      <c r="Q236" s="37">
        <f>AVERAGE(Table3[[#This Row],[Audit 1]:[Audit 10]])/100</f>
        <v>0.70099999999999996</v>
      </c>
    </row>
    <row r="237" spans="1:17">
      <c r="A237" s="8" t="s">
        <v>119</v>
      </c>
      <c r="B237" s="9">
        <v>45207</v>
      </c>
      <c r="C237" s="33">
        <f>YEAR(Table3[[#This Row],[Date]])</f>
        <v>2023</v>
      </c>
      <c r="D237" s="9" t="str">
        <f>TEXT(Table3[[#This Row],[Date]],"MMMM")</f>
        <v>October</v>
      </c>
      <c r="E237" s="9" t="str">
        <f>_xlfn.XLOOKUP(Table3[[#This Row],[EID]],Roster!A:A,Roster!E:E)</f>
        <v>hir.kame.31</v>
      </c>
      <c r="F237" s="9" t="str">
        <f>_xlfn.XLOOKUP(Table3[[#This Row],[EID]],Roster!A:A,Roster!F:F)</f>
        <v>Health</v>
      </c>
      <c r="G237" s="8">
        <v>84</v>
      </c>
      <c r="H237" s="8">
        <v>93</v>
      </c>
      <c r="I237" s="8">
        <v>95</v>
      </c>
      <c r="J237" s="8">
        <v>92</v>
      </c>
      <c r="K237" s="8">
        <v>91</v>
      </c>
      <c r="L237" s="8">
        <v>99</v>
      </c>
      <c r="M237" s="8">
        <v>90</v>
      </c>
      <c r="N237" s="8">
        <v>86</v>
      </c>
      <c r="O237" s="10">
        <v>88</v>
      </c>
      <c r="P237" s="10">
        <v>99</v>
      </c>
      <c r="Q237" s="37">
        <f>AVERAGE(Table3[[#This Row],[Audit 1]:[Audit 10]])/100</f>
        <v>0.91700000000000004</v>
      </c>
    </row>
    <row r="238" spans="1:17">
      <c r="A238" s="8" t="s">
        <v>120</v>
      </c>
      <c r="B238" s="9">
        <v>45207</v>
      </c>
      <c r="C238" s="33">
        <f>YEAR(Table3[[#This Row],[Date]])</f>
        <v>2023</v>
      </c>
      <c r="D238" s="9" t="str">
        <f>TEXT(Table3[[#This Row],[Date]],"MMMM")</f>
        <v>October</v>
      </c>
      <c r="E238" s="9" t="str">
        <f>_xlfn.XLOOKUP(Table3[[#This Row],[EID]],Roster!A:A,Roster!E:E)</f>
        <v>oka.koch.55</v>
      </c>
      <c r="F238" s="9" t="str">
        <f>_xlfn.XLOOKUP(Table3[[#This Row],[EID]],Roster!A:A,Roster!F:F)</f>
        <v>F&amp;A</v>
      </c>
      <c r="G238" s="8">
        <v>80</v>
      </c>
      <c r="H238" s="8">
        <v>86</v>
      </c>
      <c r="I238" s="8">
        <v>92</v>
      </c>
      <c r="J238" s="8">
        <v>90</v>
      </c>
      <c r="K238" s="8">
        <v>93</v>
      </c>
      <c r="L238" s="8">
        <v>85</v>
      </c>
      <c r="M238" s="8">
        <v>87</v>
      </c>
      <c r="N238" s="8">
        <v>99</v>
      </c>
      <c r="O238" s="10">
        <v>92</v>
      </c>
      <c r="P238" s="10">
        <v>83</v>
      </c>
      <c r="Q238" s="37">
        <f>AVERAGE(Table3[[#This Row],[Audit 1]:[Audit 10]])/100</f>
        <v>0.88700000000000001</v>
      </c>
    </row>
    <row r="239" spans="1:17">
      <c r="A239" s="8" t="s">
        <v>121</v>
      </c>
      <c r="B239" s="9">
        <v>45207</v>
      </c>
      <c r="C239" s="33">
        <f>YEAR(Table3[[#This Row],[Date]])</f>
        <v>2023</v>
      </c>
      <c r="D239" s="9" t="str">
        <f>TEXT(Table3[[#This Row],[Date]],"MMMM")</f>
        <v>October</v>
      </c>
      <c r="E239" s="9" t="str">
        <f>_xlfn.XLOOKUP(Table3[[#This Row],[EID]],Roster!A:A,Roster!E:E)</f>
        <v>hir.kame.31</v>
      </c>
      <c r="F239" s="9" t="str">
        <f>_xlfn.XLOOKUP(Table3[[#This Row],[EID]],Roster!A:A,Roster!F:F)</f>
        <v>Health</v>
      </c>
      <c r="G239" s="8">
        <v>99</v>
      </c>
      <c r="H239" s="8">
        <v>88</v>
      </c>
      <c r="I239" s="8">
        <v>88</v>
      </c>
      <c r="J239" s="8">
        <v>87</v>
      </c>
      <c r="K239" s="8">
        <v>84</v>
      </c>
      <c r="L239" s="8">
        <v>90</v>
      </c>
      <c r="M239" s="8">
        <v>87</v>
      </c>
      <c r="N239" s="8">
        <v>81</v>
      </c>
      <c r="O239" s="10">
        <v>86</v>
      </c>
      <c r="P239" s="10">
        <v>84</v>
      </c>
      <c r="Q239" s="37">
        <f>AVERAGE(Table3[[#This Row],[Audit 1]:[Audit 10]])/100</f>
        <v>0.87400000000000011</v>
      </c>
    </row>
    <row r="240" spans="1:17">
      <c r="A240" s="8" t="s">
        <v>122</v>
      </c>
      <c r="B240" s="9">
        <v>45207</v>
      </c>
      <c r="C240" s="33">
        <f>YEAR(Table3[[#This Row],[Date]])</f>
        <v>2023</v>
      </c>
      <c r="D240" s="9" t="str">
        <f>TEXT(Table3[[#This Row],[Date]],"MMMM")</f>
        <v>October</v>
      </c>
      <c r="E240" s="9" t="str">
        <f>_xlfn.XLOOKUP(Table3[[#This Row],[EID]],Roster!A:A,Roster!E:E)</f>
        <v>han.oriz.24</v>
      </c>
      <c r="F240" s="9" t="str">
        <f>_xlfn.XLOOKUP(Table3[[#This Row],[EID]],Roster!A:A,Roster!F:F)</f>
        <v>Network</v>
      </c>
      <c r="G240" s="8">
        <v>72</v>
      </c>
      <c r="H240" s="8">
        <v>72</v>
      </c>
      <c r="I240" s="8">
        <v>70</v>
      </c>
      <c r="J240" s="8">
        <v>77</v>
      </c>
      <c r="K240" s="8">
        <v>74</v>
      </c>
      <c r="L240" s="8">
        <v>52</v>
      </c>
      <c r="M240" s="8">
        <v>50</v>
      </c>
      <c r="N240" s="8">
        <v>77</v>
      </c>
      <c r="O240" s="10">
        <v>97</v>
      </c>
      <c r="P240" s="10">
        <v>78</v>
      </c>
      <c r="Q240" s="37">
        <f>AVERAGE(Table3[[#This Row],[Audit 1]:[Audit 10]])/100</f>
        <v>0.71900000000000008</v>
      </c>
    </row>
    <row r="241" spans="1:17">
      <c r="A241" s="8" t="s">
        <v>123</v>
      </c>
      <c r="B241" s="9">
        <v>45207</v>
      </c>
      <c r="C241" s="33">
        <f>YEAR(Table3[[#This Row],[Date]])</f>
        <v>2023</v>
      </c>
      <c r="D241" s="9" t="str">
        <f>TEXT(Table3[[#This Row],[Date]],"MMMM")</f>
        <v>October</v>
      </c>
      <c r="E241" s="9" t="str">
        <f>_xlfn.XLOOKUP(Table3[[#This Row],[EID]],Roster!A:A,Roster!E:E)</f>
        <v>kig.imaz.62</v>
      </c>
      <c r="F241" s="9" t="str">
        <f>_xlfn.XLOOKUP(Table3[[#This Row],[EID]],Roster!A:A,Roster!F:F)</f>
        <v>HR</v>
      </c>
      <c r="G241" s="8">
        <v>99</v>
      </c>
      <c r="H241" s="8">
        <v>57</v>
      </c>
      <c r="I241" s="8">
        <v>97</v>
      </c>
      <c r="J241" s="8">
        <v>63</v>
      </c>
      <c r="K241" s="8">
        <v>76</v>
      </c>
      <c r="L241" s="8">
        <v>53</v>
      </c>
      <c r="M241" s="8">
        <v>100</v>
      </c>
      <c r="N241" s="8">
        <v>60</v>
      </c>
      <c r="O241" s="10">
        <v>67</v>
      </c>
      <c r="P241" s="10">
        <v>61</v>
      </c>
      <c r="Q241" s="37">
        <f>AVERAGE(Table3[[#This Row],[Audit 1]:[Audit 10]])/100</f>
        <v>0.73299999999999998</v>
      </c>
    </row>
    <row r="242" spans="1:17">
      <c r="A242" s="8" t="s">
        <v>94</v>
      </c>
      <c r="B242" s="9">
        <v>45208</v>
      </c>
      <c r="C242" s="33">
        <f>YEAR(Table3[[#This Row],[Date]])</f>
        <v>2023</v>
      </c>
      <c r="D242" s="9" t="str">
        <f>TEXT(Table3[[#This Row],[Date]],"MMMM")</f>
        <v>October</v>
      </c>
      <c r="E242" s="9" t="str">
        <f>_xlfn.XLOOKUP(Table3[[#This Row],[EID]],Roster!A:A,Roster!E:E)</f>
        <v>oka.koch.55</v>
      </c>
      <c r="F242" s="9" t="str">
        <f>_xlfn.XLOOKUP(Table3[[#This Row],[EID]],Roster!A:A,Roster!F:F)</f>
        <v>F&amp;A</v>
      </c>
      <c r="G242" s="8">
        <v>85</v>
      </c>
      <c r="H242" s="8">
        <v>85</v>
      </c>
      <c r="I242" s="8">
        <v>89</v>
      </c>
      <c r="J242" s="8">
        <v>87</v>
      </c>
      <c r="K242" s="8">
        <v>92</v>
      </c>
      <c r="L242" s="8">
        <v>91</v>
      </c>
      <c r="M242" s="8">
        <v>94</v>
      </c>
      <c r="N242" s="8">
        <v>89</v>
      </c>
      <c r="O242" s="10">
        <v>84</v>
      </c>
      <c r="P242" s="10">
        <v>100</v>
      </c>
      <c r="Q242" s="37">
        <f>AVERAGE(Table3[[#This Row],[Audit 1]:[Audit 10]])/100</f>
        <v>0.89599999999999991</v>
      </c>
    </row>
    <row r="243" spans="1:17">
      <c r="A243" s="8" t="s">
        <v>95</v>
      </c>
      <c r="B243" s="9">
        <v>45208</v>
      </c>
      <c r="C243" s="33">
        <f>YEAR(Table3[[#This Row],[Date]])</f>
        <v>2023</v>
      </c>
      <c r="D243" s="9" t="str">
        <f>TEXT(Table3[[#This Row],[Date]],"MMMM")</f>
        <v>October</v>
      </c>
      <c r="E243" s="9" t="str">
        <f>_xlfn.XLOOKUP(Table3[[#This Row],[EID]],Roster!A:A,Roster!E:E)</f>
        <v>oka.koch.55</v>
      </c>
      <c r="F243" s="9" t="str">
        <f>_xlfn.XLOOKUP(Table3[[#This Row],[EID]],Roster!A:A,Roster!F:F)</f>
        <v>F&amp;A</v>
      </c>
      <c r="G243" s="8">
        <v>88</v>
      </c>
      <c r="H243" s="8">
        <v>98</v>
      </c>
      <c r="I243" s="8">
        <v>98</v>
      </c>
      <c r="J243" s="8">
        <v>91</v>
      </c>
      <c r="K243" s="8">
        <v>81</v>
      </c>
      <c r="L243" s="8">
        <v>91</v>
      </c>
      <c r="M243" s="8">
        <v>87</v>
      </c>
      <c r="N243" s="8">
        <v>93</v>
      </c>
      <c r="O243" s="10">
        <v>99</v>
      </c>
      <c r="P243" s="10">
        <v>91</v>
      </c>
      <c r="Q243" s="37">
        <f>AVERAGE(Table3[[#This Row],[Audit 1]:[Audit 10]])/100</f>
        <v>0.91700000000000004</v>
      </c>
    </row>
    <row r="244" spans="1:17">
      <c r="A244" s="8" t="s">
        <v>96</v>
      </c>
      <c r="B244" s="9">
        <v>45208</v>
      </c>
      <c r="C244" s="33">
        <f>YEAR(Table3[[#This Row],[Date]])</f>
        <v>2023</v>
      </c>
      <c r="D244" s="9" t="str">
        <f>TEXT(Table3[[#This Row],[Date]],"MMMM")</f>
        <v>October</v>
      </c>
      <c r="E244" s="9" t="str">
        <f>_xlfn.XLOOKUP(Table3[[#This Row],[EID]],Roster!A:A,Roster!E:E)</f>
        <v>hir.kame.31</v>
      </c>
      <c r="F244" s="9" t="str">
        <f>_xlfn.XLOOKUP(Table3[[#This Row],[EID]],Roster!A:A,Roster!F:F)</f>
        <v>Health</v>
      </c>
      <c r="G244" s="8">
        <v>87</v>
      </c>
      <c r="H244" s="8">
        <v>100</v>
      </c>
      <c r="I244" s="8">
        <v>97</v>
      </c>
      <c r="J244" s="8">
        <v>98</v>
      </c>
      <c r="K244" s="8">
        <v>91</v>
      </c>
      <c r="L244" s="8">
        <v>84</v>
      </c>
      <c r="M244" s="8">
        <v>82</v>
      </c>
      <c r="N244" s="8">
        <v>94</v>
      </c>
      <c r="O244" s="10">
        <v>96</v>
      </c>
      <c r="P244" s="10">
        <v>82</v>
      </c>
      <c r="Q244" s="37">
        <f>AVERAGE(Table3[[#This Row],[Audit 1]:[Audit 10]])/100</f>
        <v>0.91099999999999992</v>
      </c>
    </row>
    <row r="245" spans="1:17">
      <c r="A245" s="8" t="s">
        <v>97</v>
      </c>
      <c r="B245" s="9">
        <v>45208</v>
      </c>
      <c r="C245" s="33">
        <f>YEAR(Table3[[#This Row],[Date]])</f>
        <v>2023</v>
      </c>
      <c r="D245" s="9" t="str">
        <f>TEXT(Table3[[#This Row],[Date]],"MMMM")</f>
        <v>October</v>
      </c>
      <c r="E245" s="9" t="str">
        <f>_xlfn.XLOOKUP(Table3[[#This Row],[EID]],Roster!A:A,Roster!E:E)</f>
        <v>han.oriz.24</v>
      </c>
      <c r="F245" s="9" t="str">
        <f>_xlfn.XLOOKUP(Table3[[#This Row],[EID]],Roster!A:A,Roster!F:F)</f>
        <v>Network</v>
      </c>
      <c r="G245" s="8">
        <v>60</v>
      </c>
      <c r="H245" s="8">
        <v>99</v>
      </c>
      <c r="I245" s="8">
        <v>63</v>
      </c>
      <c r="J245" s="8">
        <v>92</v>
      </c>
      <c r="K245" s="8">
        <v>88</v>
      </c>
      <c r="L245" s="8">
        <v>65</v>
      </c>
      <c r="M245" s="8">
        <v>52</v>
      </c>
      <c r="N245" s="8">
        <v>98</v>
      </c>
      <c r="O245" s="10">
        <v>51</v>
      </c>
      <c r="P245" s="10">
        <v>69</v>
      </c>
      <c r="Q245" s="37">
        <f>AVERAGE(Table3[[#This Row],[Audit 1]:[Audit 10]])/100</f>
        <v>0.73699999999999999</v>
      </c>
    </row>
    <row r="246" spans="1:17">
      <c r="A246" s="8" t="s">
        <v>98</v>
      </c>
      <c r="B246" s="9">
        <v>45208</v>
      </c>
      <c r="C246" s="33">
        <f>YEAR(Table3[[#This Row],[Date]])</f>
        <v>2023</v>
      </c>
      <c r="D246" s="9" t="str">
        <f>TEXT(Table3[[#This Row],[Date]],"MMMM")</f>
        <v>October</v>
      </c>
      <c r="E246" s="9" t="str">
        <f>_xlfn.XLOOKUP(Table3[[#This Row],[EID]],Roster!A:A,Roster!E:E)</f>
        <v>kig.imaz.62</v>
      </c>
      <c r="F246" s="9" t="str">
        <f>_xlfn.XLOOKUP(Table3[[#This Row],[EID]],Roster!A:A,Roster!F:F)</f>
        <v>HR</v>
      </c>
      <c r="G246" s="8">
        <v>74</v>
      </c>
      <c r="H246" s="8">
        <v>58</v>
      </c>
      <c r="I246" s="8">
        <v>66</v>
      </c>
      <c r="J246" s="8">
        <v>96</v>
      </c>
      <c r="K246" s="8">
        <v>90</v>
      </c>
      <c r="L246" s="8">
        <v>82</v>
      </c>
      <c r="M246" s="8">
        <v>93</v>
      </c>
      <c r="N246" s="8">
        <v>51</v>
      </c>
      <c r="O246" s="10">
        <v>67</v>
      </c>
      <c r="P246" s="10">
        <v>51</v>
      </c>
      <c r="Q246" s="37">
        <f>AVERAGE(Table3[[#This Row],[Audit 1]:[Audit 10]])/100</f>
        <v>0.72799999999999998</v>
      </c>
    </row>
    <row r="247" spans="1:17">
      <c r="A247" s="8" t="s">
        <v>99</v>
      </c>
      <c r="B247" s="9">
        <v>45208</v>
      </c>
      <c r="C247" s="33">
        <f>YEAR(Table3[[#This Row],[Date]])</f>
        <v>2023</v>
      </c>
      <c r="D247" s="9" t="str">
        <f>TEXT(Table3[[#This Row],[Date]],"MMMM")</f>
        <v>October</v>
      </c>
      <c r="E247" s="9" t="str">
        <f>_xlfn.XLOOKUP(Table3[[#This Row],[EID]],Roster!A:A,Roster!E:E)</f>
        <v>han.oriz.24</v>
      </c>
      <c r="F247" s="9" t="str">
        <f>_xlfn.XLOOKUP(Table3[[#This Row],[EID]],Roster!A:A,Roster!F:F)</f>
        <v>Strategy</v>
      </c>
      <c r="G247" s="8">
        <v>91</v>
      </c>
      <c r="H247" s="8">
        <v>85</v>
      </c>
      <c r="I247" s="8">
        <v>93</v>
      </c>
      <c r="J247" s="8">
        <v>80</v>
      </c>
      <c r="K247" s="8">
        <v>88</v>
      </c>
      <c r="L247" s="8">
        <v>98</v>
      </c>
      <c r="M247" s="8">
        <v>99</v>
      </c>
      <c r="N247" s="8">
        <v>95</v>
      </c>
      <c r="O247" s="10">
        <v>86</v>
      </c>
      <c r="P247" s="10">
        <v>96</v>
      </c>
      <c r="Q247" s="37">
        <f>AVERAGE(Table3[[#This Row],[Audit 1]:[Audit 10]])/100</f>
        <v>0.91099999999999992</v>
      </c>
    </row>
    <row r="248" spans="1:17">
      <c r="A248" s="8" t="s">
        <v>100</v>
      </c>
      <c r="B248" s="9">
        <v>45208</v>
      </c>
      <c r="C248" s="33">
        <f>YEAR(Table3[[#This Row],[Date]])</f>
        <v>2023</v>
      </c>
      <c r="D248" s="9" t="str">
        <f>TEXT(Table3[[#This Row],[Date]],"MMMM")</f>
        <v>October</v>
      </c>
      <c r="E248" s="9" t="str">
        <f>_xlfn.XLOOKUP(Table3[[#This Row],[EID]],Roster!A:A,Roster!E:E)</f>
        <v>oka.koch.55</v>
      </c>
      <c r="F248" s="9" t="str">
        <f>_xlfn.XLOOKUP(Table3[[#This Row],[EID]],Roster!A:A,Roster!F:F)</f>
        <v>F&amp;A</v>
      </c>
      <c r="G248" s="8">
        <v>100</v>
      </c>
      <c r="H248" s="8">
        <v>94</v>
      </c>
      <c r="I248" s="8">
        <v>83</v>
      </c>
      <c r="J248" s="8">
        <v>96</v>
      </c>
      <c r="K248" s="8">
        <v>93</v>
      </c>
      <c r="L248" s="8">
        <v>95</v>
      </c>
      <c r="M248" s="8">
        <v>100</v>
      </c>
      <c r="N248" s="8">
        <v>82</v>
      </c>
      <c r="O248" s="10">
        <v>93</v>
      </c>
      <c r="P248" s="10">
        <v>95</v>
      </c>
      <c r="Q248" s="37">
        <f>AVERAGE(Table3[[#This Row],[Audit 1]:[Audit 10]])/100</f>
        <v>0.93099999999999994</v>
      </c>
    </row>
    <row r="249" spans="1:17">
      <c r="A249" s="8" t="s">
        <v>101</v>
      </c>
      <c r="B249" s="9">
        <v>45208</v>
      </c>
      <c r="C249" s="33">
        <f>YEAR(Table3[[#This Row],[Date]])</f>
        <v>2023</v>
      </c>
      <c r="D249" s="9" t="str">
        <f>TEXT(Table3[[#This Row],[Date]],"MMMM")</f>
        <v>October</v>
      </c>
      <c r="E249" s="9" t="str">
        <f>_xlfn.XLOOKUP(Table3[[#This Row],[EID]],Roster!A:A,Roster!E:E)</f>
        <v>hir.kame.31</v>
      </c>
      <c r="F249" s="9" t="str">
        <f>_xlfn.XLOOKUP(Table3[[#This Row],[EID]],Roster!A:A,Roster!F:F)</f>
        <v>Health</v>
      </c>
      <c r="G249" s="8">
        <v>83</v>
      </c>
      <c r="H249" s="8">
        <v>98</v>
      </c>
      <c r="I249" s="8">
        <v>89</v>
      </c>
      <c r="J249" s="8">
        <v>91</v>
      </c>
      <c r="K249" s="8">
        <v>95</v>
      </c>
      <c r="L249" s="8">
        <v>97</v>
      </c>
      <c r="M249" s="8">
        <v>82</v>
      </c>
      <c r="N249" s="8">
        <v>81</v>
      </c>
      <c r="O249" s="10">
        <v>89</v>
      </c>
      <c r="P249" s="10">
        <v>89</v>
      </c>
      <c r="Q249" s="37">
        <f>AVERAGE(Table3[[#This Row],[Audit 1]:[Audit 10]])/100</f>
        <v>0.89400000000000002</v>
      </c>
    </row>
    <row r="250" spans="1:17">
      <c r="A250" s="8" t="s">
        <v>102</v>
      </c>
      <c r="B250" s="9">
        <v>45208</v>
      </c>
      <c r="C250" s="33">
        <f>YEAR(Table3[[#This Row],[Date]])</f>
        <v>2023</v>
      </c>
      <c r="D250" s="9" t="str">
        <f>TEXT(Table3[[#This Row],[Date]],"MMMM")</f>
        <v>October</v>
      </c>
      <c r="E250" s="9" t="str">
        <f>_xlfn.XLOOKUP(Table3[[#This Row],[EID]],Roster!A:A,Roster!E:E)</f>
        <v>han.oriz.24</v>
      </c>
      <c r="F250" s="9" t="str">
        <f>_xlfn.XLOOKUP(Table3[[#This Row],[EID]],Roster!A:A,Roster!F:F)</f>
        <v>Network</v>
      </c>
      <c r="G250" s="8">
        <v>80</v>
      </c>
      <c r="H250" s="8">
        <v>83</v>
      </c>
      <c r="I250" s="8">
        <v>86</v>
      </c>
      <c r="J250" s="8">
        <v>57</v>
      </c>
      <c r="K250" s="8">
        <v>98</v>
      </c>
      <c r="L250" s="8">
        <v>91</v>
      </c>
      <c r="M250" s="8">
        <v>68</v>
      </c>
      <c r="N250" s="8">
        <v>70</v>
      </c>
      <c r="O250" s="10">
        <v>75</v>
      </c>
      <c r="P250" s="10">
        <v>92</v>
      </c>
      <c r="Q250" s="37">
        <f>AVERAGE(Table3[[#This Row],[Audit 1]:[Audit 10]])/100</f>
        <v>0.8</v>
      </c>
    </row>
    <row r="251" spans="1:17">
      <c r="A251" s="8" t="s">
        <v>103</v>
      </c>
      <c r="B251" s="9">
        <v>45208</v>
      </c>
      <c r="C251" s="33">
        <f>YEAR(Table3[[#This Row],[Date]])</f>
        <v>2023</v>
      </c>
      <c r="D251" s="9" t="str">
        <f>TEXT(Table3[[#This Row],[Date]],"MMMM")</f>
        <v>October</v>
      </c>
      <c r="E251" s="9" t="str">
        <f>_xlfn.XLOOKUP(Table3[[#This Row],[EID]],Roster!A:A,Roster!E:E)</f>
        <v>kig.imaz.62</v>
      </c>
      <c r="F251" s="9" t="str">
        <f>_xlfn.XLOOKUP(Table3[[#This Row],[EID]],Roster!A:A,Roster!F:F)</f>
        <v>HR</v>
      </c>
      <c r="G251" s="8">
        <v>85</v>
      </c>
      <c r="H251" s="8">
        <v>66</v>
      </c>
      <c r="I251" s="8">
        <v>73</v>
      </c>
      <c r="J251" s="8">
        <v>93</v>
      </c>
      <c r="K251" s="8">
        <v>73</v>
      </c>
      <c r="L251" s="8">
        <v>77</v>
      </c>
      <c r="M251" s="8">
        <v>50</v>
      </c>
      <c r="N251" s="8">
        <v>93</v>
      </c>
      <c r="O251" s="10">
        <v>59</v>
      </c>
      <c r="P251" s="10">
        <v>85</v>
      </c>
      <c r="Q251" s="37">
        <f>AVERAGE(Table3[[#This Row],[Audit 1]:[Audit 10]])/100</f>
        <v>0.754</v>
      </c>
    </row>
    <row r="252" spans="1:17">
      <c r="A252" s="8" t="s">
        <v>104</v>
      </c>
      <c r="B252" s="9">
        <v>45208</v>
      </c>
      <c r="C252" s="33">
        <f>YEAR(Table3[[#This Row],[Date]])</f>
        <v>2023</v>
      </c>
      <c r="D252" s="9" t="str">
        <f>TEXT(Table3[[#This Row],[Date]],"MMMM")</f>
        <v>October</v>
      </c>
      <c r="E252" s="9" t="str">
        <f>_xlfn.XLOOKUP(Table3[[#This Row],[EID]],Roster!A:A,Roster!E:E)</f>
        <v>oka.koch.55</v>
      </c>
      <c r="F252" s="9" t="str">
        <f>_xlfn.XLOOKUP(Table3[[#This Row],[EID]],Roster!A:A,Roster!F:F)</f>
        <v>F&amp;A</v>
      </c>
      <c r="G252" s="8">
        <v>87</v>
      </c>
      <c r="H252" s="8">
        <v>96</v>
      </c>
      <c r="I252" s="8">
        <v>96</v>
      </c>
      <c r="J252" s="8">
        <v>92</v>
      </c>
      <c r="K252" s="8">
        <v>93</v>
      </c>
      <c r="L252" s="8">
        <v>84</v>
      </c>
      <c r="M252" s="8">
        <v>96</v>
      </c>
      <c r="N252" s="8">
        <v>80</v>
      </c>
      <c r="O252" s="10">
        <v>94</v>
      </c>
      <c r="P252" s="10">
        <v>96</v>
      </c>
      <c r="Q252" s="37">
        <f>AVERAGE(Table3[[#This Row],[Audit 1]:[Audit 10]])/100</f>
        <v>0.91400000000000003</v>
      </c>
    </row>
    <row r="253" spans="1:17">
      <c r="A253" s="8" t="s">
        <v>105</v>
      </c>
      <c r="B253" s="9">
        <v>45208</v>
      </c>
      <c r="C253" s="33">
        <f>YEAR(Table3[[#This Row],[Date]])</f>
        <v>2023</v>
      </c>
      <c r="D253" s="9" t="str">
        <f>TEXT(Table3[[#This Row],[Date]],"MMMM")</f>
        <v>October</v>
      </c>
      <c r="E253" s="9" t="str">
        <f>_xlfn.XLOOKUP(Table3[[#This Row],[EID]],Roster!A:A,Roster!E:E)</f>
        <v>oka.koch.55</v>
      </c>
      <c r="F253" s="9" t="str">
        <f>_xlfn.XLOOKUP(Table3[[#This Row],[EID]],Roster!A:A,Roster!F:F)</f>
        <v>F&amp;A</v>
      </c>
      <c r="G253" s="8">
        <v>98</v>
      </c>
      <c r="H253" s="8">
        <v>100</v>
      </c>
      <c r="I253" s="8">
        <v>95</v>
      </c>
      <c r="J253" s="8">
        <v>81</v>
      </c>
      <c r="K253" s="8">
        <v>80</v>
      </c>
      <c r="L253" s="8">
        <v>85</v>
      </c>
      <c r="M253" s="8">
        <v>83</v>
      </c>
      <c r="N253" s="8">
        <v>88</v>
      </c>
      <c r="O253" s="10">
        <v>97</v>
      </c>
      <c r="P253" s="10">
        <v>95</v>
      </c>
      <c r="Q253" s="37">
        <f>AVERAGE(Table3[[#This Row],[Audit 1]:[Audit 10]])/100</f>
        <v>0.90200000000000002</v>
      </c>
    </row>
    <row r="254" spans="1:17">
      <c r="A254" s="8" t="s">
        <v>106</v>
      </c>
      <c r="B254" s="9">
        <v>45208</v>
      </c>
      <c r="C254" s="33">
        <f>YEAR(Table3[[#This Row],[Date]])</f>
        <v>2023</v>
      </c>
      <c r="D254" s="9" t="str">
        <f>TEXT(Table3[[#This Row],[Date]],"MMMM")</f>
        <v>October</v>
      </c>
      <c r="E254" s="9" t="str">
        <f>_xlfn.XLOOKUP(Table3[[#This Row],[EID]],Roster!A:A,Roster!E:E)</f>
        <v>hir.kame.31</v>
      </c>
      <c r="F254" s="9" t="str">
        <f>_xlfn.XLOOKUP(Table3[[#This Row],[EID]],Roster!A:A,Roster!F:F)</f>
        <v>Health</v>
      </c>
      <c r="G254" s="8">
        <v>87</v>
      </c>
      <c r="H254" s="8">
        <v>100</v>
      </c>
      <c r="I254" s="8">
        <v>90</v>
      </c>
      <c r="J254" s="8">
        <v>95</v>
      </c>
      <c r="K254" s="8">
        <v>91</v>
      </c>
      <c r="L254" s="8">
        <v>99</v>
      </c>
      <c r="M254" s="8">
        <v>81</v>
      </c>
      <c r="N254" s="8">
        <v>85</v>
      </c>
      <c r="O254" s="10">
        <v>83</v>
      </c>
      <c r="P254" s="10">
        <v>97</v>
      </c>
      <c r="Q254" s="37">
        <f>AVERAGE(Table3[[#This Row],[Audit 1]:[Audit 10]])/100</f>
        <v>0.90799999999999992</v>
      </c>
    </row>
    <row r="255" spans="1:17">
      <c r="A255" s="8" t="s">
        <v>107</v>
      </c>
      <c r="B255" s="9">
        <v>45208</v>
      </c>
      <c r="C255" s="33">
        <f>YEAR(Table3[[#This Row],[Date]])</f>
        <v>2023</v>
      </c>
      <c r="D255" s="9" t="str">
        <f>TEXT(Table3[[#This Row],[Date]],"MMMM")</f>
        <v>October</v>
      </c>
      <c r="E255" s="9" t="str">
        <f>_xlfn.XLOOKUP(Table3[[#This Row],[EID]],Roster!A:A,Roster!E:E)</f>
        <v>oka.koch.55</v>
      </c>
      <c r="F255" s="9" t="str">
        <f>_xlfn.XLOOKUP(Table3[[#This Row],[EID]],Roster!A:A,Roster!F:F)</f>
        <v>F&amp;A</v>
      </c>
      <c r="G255" s="8">
        <v>100</v>
      </c>
      <c r="H255" s="8">
        <v>85</v>
      </c>
      <c r="I255" s="8">
        <v>55</v>
      </c>
      <c r="J255" s="8">
        <v>60</v>
      </c>
      <c r="K255" s="8">
        <v>60</v>
      </c>
      <c r="L255" s="8">
        <v>59</v>
      </c>
      <c r="M255" s="8">
        <v>82</v>
      </c>
      <c r="N255" s="8">
        <v>92</v>
      </c>
      <c r="O255" s="10">
        <v>73</v>
      </c>
      <c r="P255" s="10">
        <v>88</v>
      </c>
      <c r="Q255" s="37">
        <f>AVERAGE(Table3[[#This Row],[Audit 1]:[Audit 10]])/100</f>
        <v>0.754</v>
      </c>
    </row>
    <row r="256" spans="1:17">
      <c r="A256" s="8" t="s">
        <v>108</v>
      </c>
      <c r="B256" s="9">
        <v>45208</v>
      </c>
      <c r="C256" s="33">
        <f>YEAR(Table3[[#This Row],[Date]])</f>
        <v>2023</v>
      </c>
      <c r="D256" s="9" t="str">
        <f>TEXT(Table3[[#This Row],[Date]],"MMMM")</f>
        <v>October</v>
      </c>
      <c r="E256" s="9" t="str">
        <f>_xlfn.XLOOKUP(Table3[[#This Row],[EID]],Roster!A:A,Roster!E:E)</f>
        <v>kig.imaz.62</v>
      </c>
      <c r="F256" s="9" t="str">
        <f>_xlfn.XLOOKUP(Table3[[#This Row],[EID]],Roster!A:A,Roster!F:F)</f>
        <v>HR</v>
      </c>
      <c r="G256" s="8">
        <v>64</v>
      </c>
      <c r="H256" s="8">
        <v>89</v>
      </c>
      <c r="I256" s="8">
        <v>73</v>
      </c>
      <c r="J256" s="8">
        <v>67</v>
      </c>
      <c r="K256" s="8">
        <v>87</v>
      </c>
      <c r="L256" s="8">
        <v>100</v>
      </c>
      <c r="M256" s="8">
        <v>95</v>
      </c>
      <c r="N256" s="8">
        <v>75</v>
      </c>
      <c r="O256" s="10">
        <v>51</v>
      </c>
      <c r="P256" s="10">
        <v>83</v>
      </c>
      <c r="Q256" s="37">
        <f>AVERAGE(Table3[[#This Row],[Audit 1]:[Audit 10]])/100</f>
        <v>0.78400000000000003</v>
      </c>
    </row>
    <row r="257" spans="1:17">
      <c r="A257" s="8" t="s">
        <v>109</v>
      </c>
      <c r="B257" s="9">
        <v>45208</v>
      </c>
      <c r="C257" s="33">
        <f>YEAR(Table3[[#This Row],[Date]])</f>
        <v>2023</v>
      </c>
      <c r="D257" s="9" t="str">
        <f>TEXT(Table3[[#This Row],[Date]],"MMMM")</f>
        <v>October</v>
      </c>
      <c r="E257" s="9" t="str">
        <f>_xlfn.XLOOKUP(Table3[[#This Row],[EID]],Roster!A:A,Roster!E:E)</f>
        <v>han.oriz.24</v>
      </c>
      <c r="F257" s="9" t="str">
        <f>_xlfn.XLOOKUP(Table3[[#This Row],[EID]],Roster!A:A,Roster!F:F)</f>
        <v>Strategy</v>
      </c>
      <c r="G257" s="8">
        <v>89</v>
      </c>
      <c r="H257" s="8">
        <v>93</v>
      </c>
      <c r="I257" s="8">
        <v>85</v>
      </c>
      <c r="J257" s="8">
        <v>99</v>
      </c>
      <c r="K257" s="8">
        <v>82</v>
      </c>
      <c r="L257" s="8">
        <v>97</v>
      </c>
      <c r="M257" s="8">
        <v>100</v>
      </c>
      <c r="N257" s="8">
        <v>98</v>
      </c>
      <c r="O257" s="10">
        <v>85</v>
      </c>
      <c r="P257" s="10">
        <v>89</v>
      </c>
      <c r="Q257" s="37">
        <f>AVERAGE(Table3[[#This Row],[Audit 1]:[Audit 10]])/100</f>
        <v>0.91700000000000004</v>
      </c>
    </row>
    <row r="258" spans="1:17">
      <c r="A258" s="8" t="s">
        <v>110</v>
      </c>
      <c r="B258" s="9">
        <v>45208</v>
      </c>
      <c r="C258" s="33">
        <f>YEAR(Table3[[#This Row],[Date]])</f>
        <v>2023</v>
      </c>
      <c r="D258" s="9" t="str">
        <f>TEXT(Table3[[#This Row],[Date]],"MMMM")</f>
        <v>October</v>
      </c>
      <c r="E258" s="9" t="str">
        <f>_xlfn.XLOOKUP(Table3[[#This Row],[EID]],Roster!A:A,Roster!E:E)</f>
        <v>oka.koch.55</v>
      </c>
      <c r="F258" s="9" t="str">
        <f>_xlfn.XLOOKUP(Table3[[#This Row],[EID]],Roster!A:A,Roster!F:F)</f>
        <v>F&amp;A</v>
      </c>
      <c r="G258" s="8">
        <v>99</v>
      </c>
      <c r="H258" s="8">
        <v>96</v>
      </c>
      <c r="I258" s="8">
        <v>85</v>
      </c>
      <c r="J258" s="8">
        <v>95</v>
      </c>
      <c r="K258" s="8">
        <v>94</v>
      </c>
      <c r="L258" s="8">
        <v>88</v>
      </c>
      <c r="M258" s="8">
        <v>82</v>
      </c>
      <c r="N258" s="8">
        <v>83</v>
      </c>
      <c r="O258" s="10">
        <v>83</v>
      </c>
      <c r="P258" s="10">
        <v>85</v>
      </c>
      <c r="Q258" s="37">
        <f>AVERAGE(Table3[[#This Row],[Audit 1]:[Audit 10]])/100</f>
        <v>0.89</v>
      </c>
    </row>
    <row r="259" spans="1:17">
      <c r="A259" s="8" t="s">
        <v>111</v>
      </c>
      <c r="B259" s="9">
        <v>45208</v>
      </c>
      <c r="C259" s="33">
        <f>YEAR(Table3[[#This Row],[Date]])</f>
        <v>2023</v>
      </c>
      <c r="D259" s="9" t="str">
        <f>TEXT(Table3[[#This Row],[Date]],"MMMM")</f>
        <v>October</v>
      </c>
      <c r="E259" s="9" t="str">
        <f>_xlfn.XLOOKUP(Table3[[#This Row],[EID]],Roster!A:A,Roster!E:E)</f>
        <v>hir.kame.31</v>
      </c>
      <c r="F259" s="9" t="str">
        <f>_xlfn.XLOOKUP(Table3[[#This Row],[EID]],Roster!A:A,Roster!F:F)</f>
        <v>Health</v>
      </c>
      <c r="G259" s="8">
        <v>89</v>
      </c>
      <c r="H259" s="8">
        <v>83</v>
      </c>
      <c r="I259" s="8">
        <v>91</v>
      </c>
      <c r="J259" s="8">
        <v>100</v>
      </c>
      <c r="K259" s="8">
        <v>94</v>
      </c>
      <c r="L259" s="8">
        <v>83</v>
      </c>
      <c r="M259" s="8">
        <v>87</v>
      </c>
      <c r="N259" s="8">
        <v>82</v>
      </c>
      <c r="O259" s="10">
        <v>92</v>
      </c>
      <c r="P259" s="10">
        <v>91</v>
      </c>
      <c r="Q259" s="37">
        <f>AVERAGE(Table3[[#This Row],[Audit 1]:[Audit 10]])/100</f>
        <v>0.89200000000000002</v>
      </c>
    </row>
    <row r="260" spans="1:17">
      <c r="A260" s="8" t="s">
        <v>112</v>
      </c>
      <c r="B260" s="9">
        <v>45208</v>
      </c>
      <c r="C260" s="33">
        <f>YEAR(Table3[[#This Row],[Date]])</f>
        <v>2023</v>
      </c>
      <c r="D260" s="9" t="str">
        <f>TEXT(Table3[[#This Row],[Date]],"MMMM")</f>
        <v>October</v>
      </c>
      <c r="E260" s="9" t="str">
        <f>_xlfn.XLOOKUP(Table3[[#This Row],[EID]],Roster!A:A,Roster!E:E)</f>
        <v>hir.kame.31</v>
      </c>
      <c r="F260" s="9" t="str">
        <f>_xlfn.XLOOKUP(Table3[[#This Row],[EID]],Roster!A:A,Roster!F:F)</f>
        <v>Health</v>
      </c>
      <c r="G260" s="8">
        <v>54</v>
      </c>
      <c r="H260" s="8">
        <v>67</v>
      </c>
      <c r="I260" s="8">
        <v>96</v>
      </c>
      <c r="J260" s="8">
        <v>84</v>
      </c>
      <c r="K260" s="8">
        <v>56</v>
      </c>
      <c r="L260" s="8">
        <v>72</v>
      </c>
      <c r="M260" s="8">
        <v>80</v>
      </c>
      <c r="N260" s="8">
        <v>56</v>
      </c>
      <c r="O260" s="10">
        <v>100</v>
      </c>
      <c r="P260" s="10">
        <v>88</v>
      </c>
      <c r="Q260" s="37">
        <f>AVERAGE(Table3[[#This Row],[Audit 1]:[Audit 10]])/100</f>
        <v>0.753</v>
      </c>
    </row>
    <row r="261" spans="1:17">
      <c r="A261" s="8" t="s">
        <v>113</v>
      </c>
      <c r="B261" s="9">
        <v>45208</v>
      </c>
      <c r="C261" s="33">
        <f>YEAR(Table3[[#This Row],[Date]])</f>
        <v>2023</v>
      </c>
      <c r="D261" s="9" t="str">
        <f>TEXT(Table3[[#This Row],[Date]],"MMMM")</f>
        <v>October</v>
      </c>
      <c r="E261" s="9" t="str">
        <f>_xlfn.XLOOKUP(Table3[[#This Row],[EID]],Roster!A:A,Roster!E:E)</f>
        <v>kig.imaz.62</v>
      </c>
      <c r="F261" s="9" t="str">
        <f>_xlfn.XLOOKUP(Table3[[#This Row],[EID]],Roster!A:A,Roster!F:F)</f>
        <v>HR</v>
      </c>
      <c r="G261" s="8">
        <v>57</v>
      </c>
      <c r="H261" s="8">
        <v>63</v>
      </c>
      <c r="I261" s="8">
        <v>71</v>
      </c>
      <c r="J261" s="8">
        <v>99</v>
      </c>
      <c r="K261" s="8">
        <v>68</v>
      </c>
      <c r="L261" s="8">
        <v>68</v>
      </c>
      <c r="M261" s="8">
        <v>66</v>
      </c>
      <c r="N261" s="8">
        <v>80</v>
      </c>
      <c r="O261" s="10">
        <v>94</v>
      </c>
      <c r="P261" s="10">
        <v>75</v>
      </c>
      <c r="Q261" s="37">
        <f>AVERAGE(Table3[[#This Row],[Audit 1]:[Audit 10]])/100</f>
        <v>0.74099999999999999</v>
      </c>
    </row>
    <row r="262" spans="1:17">
      <c r="A262" s="8" t="s">
        <v>114</v>
      </c>
      <c r="B262" s="9">
        <v>45208</v>
      </c>
      <c r="C262" s="33">
        <f>YEAR(Table3[[#This Row],[Date]])</f>
        <v>2023</v>
      </c>
      <c r="D262" s="9" t="str">
        <f>TEXT(Table3[[#This Row],[Date]],"MMMM")</f>
        <v>October</v>
      </c>
      <c r="E262" s="9" t="str">
        <f>_xlfn.XLOOKUP(Table3[[#This Row],[EID]],Roster!A:A,Roster!E:E)</f>
        <v>han.oriz.24</v>
      </c>
      <c r="F262" s="9" t="str">
        <f>_xlfn.XLOOKUP(Table3[[#This Row],[EID]],Roster!A:A,Roster!F:F)</f>
        <v>Strategy</v>
      </c>
      <c r="G262" s="8">
        <v>96</v>
      </c>
      <c r="H262" s="8">
        <v>92</v>
      </c>
      <c r="I262" s="8">
        <v>90</v>
      </c>
      <c r="J262" s="8">
        <v>85</v>
      </c>
      <c r="K262" s="8">
        <v>96</v>
      </c>
      <c r="L262" s="8">
        <v>95</v>
      </c>
      <c r="M262" s="8">
        <v>92</v>
      </c>
      <c r="N262" s="8">
        <v>91</v>
      </c>
      <c r="O262" s="10">
        <v>97</v>
      </c>
      <c r="P262" s="10">
        <v>94</v>
      </c>
      <c r="Q262" s="37">
        <f>AVERAGE(Table3[[#This Row],[Audit 1]:[Audit 10]])/100</f>
        <v>0.92799999999999994</v>
      </c>
    </row>
    <row r="263" spans="1:17">
      <c r="A263" s="8" t="s">
        <v>115</v>
      </c>
      <c r="B263" s="9">
        <v>45208</v>
      </c>
      <c r="C263" s="33">
        <f>YEAR(Table3[[#This Row],[Date]])</f>
        <v>2023</v>
      </c>
      <c r="D263" s="9" t="str">
        <f>TEXT(Table3[[#This Row],[Date]],"MMMM")</f>
        <v>October</v>
      </c>
      <c r="E263" s="9" t="str">
        <f>_xlfn.XLOOKUP(Table3[[#This Row],[EID]],Roster!A:A,Roster!E:E)</f>
        <v>oka.koch.55</v>
      </c>
      <c r="F263" s="9" t="str">
        <f>_xlfn.XLOOKUP(Table3[[#This Row],[EID]],Roster!A:A,Roster!F:F)</f>
        <v>F&amp;A</v>
      </c>
      <c r="G263" s="8">
        <v>82</v>
      </c>
      <c r="H263" s="8">
        <v>85</v>
      </c>
      <c r="I263" s="8">
        <v>87</v>
      </c>
      <c r="J263" s="8">
        <v>100</v>
      </c>
      <c r="K263" s="8">
        <v>82</v>
      </c>
      <c r="L263" s="8">
        <v>94</v>
      </c>
      <c r="M263" s="8">
        <v>95</v>
      </c>
      <c r="N263" s="8">
        <v>80</v>
      </c>
      <c r="O263" s="10">
        <v>86</v>
      </c>
      <c r="P263" s="10">
        <v>92</v>
      </c>
      <c r="Q263" s="37">
        <f>AVERAGE(Table3[[#This Row],[Audit 1]:[Audit 10]])/100</f>
        <v>0.88300000000000001</v>
      </c>
    </row>
    <row r="264" spans="1:17">
      <c r="A264" s="8" t="s">
        <v>116</v>
      </c>
      <c r="B264" s="9">
        <v>45208</v>
      </c>
      <c r="C264" s="33">
        <f>YEAR(Table3[[#This Row],[Date]])</f>
        <v>2023</v>
      </c>
      <c r="D264" s="9" t="str">
        <f>TEXT(Table3[[#This Row],[Date]],"MMMM")</f>
        <v>October</v>
      </c>
      <c r="E264" s="9" t="str">
        <f>_xlfn.XLOOKUP(Table3[[#This Row],[EID]],Roster!A:A,Roster!E:E)</f>
        <v>hir.kame.31</v>
      </c>
      <c r="F264" s="9" t="str">
        <f>_xlfn.XLOOKUP(Table3[[#This Row],[EID]],Roster!A:A,Roster!F:F)</f>
        <v>Health</v>
      </c>
      <c r="G264" s="8">
        <v>94</v>
      </c>
      <c r="H264" s="8">
        <v>100</v>
      </c>
      <c r="I264" s="8">
        <v>82</v>
      </c>
      <c r="J264" s="8">
        <v>96</v>
      </c>
      <c r="K264" s="8">
        <v>84</v>
      </c>
      <c r="L264" s="8">
        <v>89</v>
      </c>
      <c r="M264" s="8">
        <v>98</v>
      </c>
      <c r="N264" s="8">
        <v>87</v>
      </c>
      <c r="O264" s="10">
        <v>82</v>
      </c>
      <c r="P264" s="10">
        <v>80</v>
      </c>
      <c r="Q264" s="37">
        <f>AVERAGE(Table3[[#This Row],[Audit 1]:[Audit 10]])/100</f>
        <v>0.89200000000000002</v>
      </c>
    </row>
    <row r="265" spans="1:17">
      <c r="A265" s="8" t="s">
        <v>117</v>
      </c>
      <c r="B265" s="9">
        <v>45208</v>
      </c>
      <c r="C265" s="33">
        <f>YEAR(Table3[[#This Row],[Date]])</f>
        <v>2023</v>
      </c>
      <c r="D265" s="9" t="str">
        <f>TEXT(Table3[[#This Row],[Date]],"MMMM")</f>
        <v>October</v>
      </c>
      <c r="E265" s="9" t="str">
        <f>_xlfn.XLOOKUP(Table3[[#This Row],[EID]],Roster!A:A,Roster!E:E)</f>
        <v>han.oriz.24</v>
      </c>
      <c r="F265" s="9" t="str">
        <f>_xlfn.XLOOKUP(Table3[[#This Row],[EID]],Roster!A:A,Roster!F:F)</f>
        <v>Network</v>
      </c>
      <c r="G265" s="8">
        <v>55</v>
      </c>
      <c r="H265" s="8">
        <v>84</v>
      </c>
      <c r="I265" s="8">
        <v>60</v>
      </c>
      <c r="J265" s="8">
        <v>77</v>
      </c>
      <c r="K265" s="8">
        <v>93</v>
      </c>
      <c r="L265" s="8">
        <v>66</v>
      </c>
      <c r="M265" s="8">
        <v>55</v>
      </c>
      <c r="N265" s="8">
        <v>68</v>
      </c>
      <c r="O265" s="10">
        <v>92</v>
      </c>
      <c r="P265" s="10">
        <v>62</v>
      </c>
      <c r="Q265" s="37">
        <f>AVERAGE(Table3[[#This Row],[Audit 1]:[Audit 10]])/100</f>
        <v>0.71200000000000008</v>
      </c>
    </row>
    <row r="266" spans="1:17">
      <c r="A266" s="8" t="s">
        <v>118</v>
      </c>
      <c r="B266" s="9">
        <v>45208</v>
      </c>
      <c r="C266" s="33">
        <f>YEAR(Table3[[#This Row],[Date]])</f>
        <v>2023</v>
      </c>
      <c r="D266" s="9" t="str">
        <f>TEXT(Table3[[#This Row],[Date]],"MMMM")</f>
        <v>October</v>
      </c>
      <c r="E266" s="9" t="str">
        <f>_xlfn.XLOOKUP(Table3[[#This Row],[EID]],Roster!A:A,Roster!E:E)</f>
        <v>kig.imaz.62</v>
      </c>
      <c r="F266" s="9" t="str">
        <f>_xlfn.XLOOKUP(Table3[[#This Row],[EID]],Roster!A:A,Roster!F:F)</f>
        <v>HR</v>
      </c>
      <c r="G266" s="8">
        <v>98</v>
      </c>
      <c r="H266" s="8">
        <v>81</v>
      </c>
      <c r="I266" s="8">
        <v>67</v>
      </c>
      <c r="J266" s="8">
        <v>79</v>
      </c>
      <c r="K266" s="8">
        <v>85</v>
      </c>
      <c r="L266" s="8">
        <v>84</v>
      </c>
      <c r="M266" s="8">
        <v>83</v>
      </c>
      <c r="N266" s="8">
        <v>63</v>
      </c>
      <c r="O266" s="10">
        <v>96</v>
      </c>
      <c r="P266" s="10">
        <v>86</v>
      </c>
      <c r="Q266" s="37">
        <f>AVERAGE(Table3[[#This Row],[Audit 1]:[Audit 10]])/100</f>
        <v>0.82200000000000006</v>
      </c>
    </row>
    <row r="267" spans="1:17">
      <c r="A267" s="8" t="s">
        <v>119</v>
      </c>
      <c r="B267" s="9">
        <v>45208</v>
      </c>
      <c r="C267" s="33">
        <f>YEAR(Table3[[#This Row],[Date]])</f>
        <v>2023</v>
      </c>
      <c r="D267" s="9" t="str">
        <f>TEXT(Table3[[#This Row],[Date]],"MMMM")</f>
        <v>October</v>
      </c>
      <c r="E267" s="9" t="str">
        <f>_xlfn.XLOOKUP(Table3[[#This Row],[EID]],Roster!A:A,Roster!E:E)</f>
        <v>hir.kame.31</v>
      </c>
      <c r="F267" s="9" t="str">
        <f>_xlfn.XLOOKUP(Table3[[#This Row],[EID]],Roster!A:A,Roster!F:F)</f>
        <v>Health</v>
      </c>
      <c r="G267" s="8">
        <v>97</v>
      </c>
      <c r="H267" s="8">
        <v>95</v>
      </c>
      <c r="I267" s="8">
        <v>92</v>
      </c>
      <c r="J267" s="8">
        <v>95</v>
      </c>
      <c r="K267" s="8">
        <v>94</v>
      </c>
      <c r="L267" s="8">
        <v>86</v>
      </c>
      <c r="M267" s="8">
        <v>85</v>
      </c>
      <c r="N267" s="8">
        <v>85</v>
      </c>
      <c r="O267" s="10">
        <v>84</v>
      </c>
      <c r="P267" s="10">
        <v>83</v>
      </c>
      <c r="Q267" s="37">
        <f>AVERAGE(Table3[[#This Row],[Audit 1]:[Audit 10]])/100</f>
        <v>0.89599999999999991</v>
      </c>
    </row>
    <row r="268" spans="1:17">
      <c r="A268" s="8" t="s">
        <v>120</v>
      </c>
      <c r="B268" s="9">
        <v>45208</v>
      </c>
      <c r="C268" s="33">
        <f>YEAR(Table3[[#This Row],[Date]])</f>
        <v>2023</v>
      </c>
      <c r="D268" s="9" t="str">
        <f>TEXT(Table3[[#This Row],[Date]],"MMMM")</f>
        <v>October</v>
      </c>
      <c r="E268" s="9" t="str">
        <f>_xlfn.XLOOKUP(Table3[[#This Row],[EID]],Roster!A:A,Roster!E:E)</f>
        <v>oka.koch.55</v>
      </c>
      <c r="F268" s="9" t="str">
        <f>_xlfn.XLOOKUP(Table3[[#This Row],[EID]],Roster!A:A,Roster!F:F)</f>
        <v>F&amp;A</v>
      </c>
      <c r="G268" s="8">
        <v>84</v>
      </c>
      <c r="H268" s="8">
        <v>93</v>
      </c>
      <c r="I268" s="8">
        <v>94</v>
      </c>
      <c r="J268" s="8">
        <v>95</v>
      </c>
      <c r="K268" s="8">
        <v>83</v>
      </c>
      <c r="L268" s="8">
        <v>89</v>
      </c>
      <c r="M268" s="8">
        <v>91</v>
      </c>
      <c r="N268" s="8">
        <v>89</v>
      </c>
      <c r="O268" s="10">
        <v>97</v>
      </c>
      <c r="P268" s="10">
        <v>81</v>
      </c>
      <c r="Q268" s="37">
        <f>AVERAGE(Table3[[#This Row],[Audit 1]:[Audit 10]])/100</f>
        <v>0.89599999999999991</v>
      </c>
    </row>
    <row r="269" spans="1:17">
      <c r="A269" s="8" t="s">
        <v>121</v>
      </c>
      <c r="B269" s="9">
        <v>45208</v>
      </c>
      <c r="C269" s="33">
        <f>YEAR(Table3[[#This Row],[Date]])</f>
        <v>2023</v>
      </c>
      <c r="D269" s="9" t="str">
        <f>TEXT(Table3[[#This Row],[Date]],"MMMM")</f>
        <v>October</v>
      </c>
      <c r="E269" s="9" t="str">
        <f>_xlfn.XLOOKUP(Table3[[#This Row],[EID]],Roster!A:A,Roster!E:E)</f>
        <v>hir.kame.31</v>
      </c>
      <c r="F269" s="9" t="str">
        <f>_xlfn.XLOOKUP(Table3[[#This Row],[EID]],Roster!A:A,Roster!F:F)</f>
        <v>Health</v>
      </c>
      <c r="G269" s="8">
        <v>93</v>
      </c>
      <c r="H269" s="8">
        <v>99</v>
      </c>
      <c r="I269" s="8">
        <v>94</v>
      </c>
      <c r="J269" s="8">
        <v>88</v>
      </c>
      <c r="K269" s="8">
        <v>85</v>
      </c>
      <c r="L269" s="8">
        <v>86</v>
      </c>
      <c r="M269" s="8">
        <v>89</v>
      </c>
      <c r="N269" s="8">
        <v>82</v>
      </c>
      <c r="O269" s="10">
        <v>85</v>
      </c>
      <c r="P269" s="10">
        <v>87</v>
      </c>
      <c r="Q269" s="37">
        <f>AVERAGE(Table3[[#This Row],[Audit 1]:[Audit 10]])/100</f>
        <v>0.88800000000000001</v>
      </c>
    </row>
    <row r="270" spans="1:17">
      <c r="A270" s="8" t="s">
        <v>122</v>
      </c>
      <c r="B270" s="9">
        <v>45208</v>
      </c>
      <c r="C270" s="33">
        <f>YEAR(Table3[[#This Row],[Date]])</f>
        <v>2023</v>
      </c>
      <c r="D270" s="9" t="str">
        <f>TEXT(Table3[[#This Row],[Date]],"MMMM")</f>
        <v>October</v>
      </c>
      <c r="E270" s="9" t="str">
        <f>_xlfn.XLOOKUP(Table3[[#This Row],[EID]],Roster!A:A,Roster!E:E)</f>
        <v>han.oriz.24</v>
      </c>
      <c r="F270" s="9" t="str">
        <f>_xlfn.XLOOKUP(Table3[[#This Row],[EID]],Roster!A:A,Roster!F:F)</f>
        <v>Network</v>
      </c>
      <c r="G270" s="8">
        <v>98</v>
      </c>
      <c r="H270" s="8">
        <v>68</v>
      </c>
      <c r="I270" s="8">
        <v>69</v>
      </c>
      <c r="J270" s="8">
        <v>57</v>
      </c>
      <c r="K270" s="8">
        <v>58</v>
      </c>
      <c r="L270" s="8">
        <v>51</v>
      </c>
      <c r="M270" s="8">
        <v>77</v>
      </c>
      <c r="N270" s="8">
        <v>72</v>
      </c>
      <c r="O270" s="10">
        <v>70</v>
      </c>
      <c r="P270" s="10">
        <v>76</v>
      </c>
      <c r="Q270" s="37">
        <f>AVERAGE(Table3[[#This Row],[Audit 1]:[Audit 10]])/100</f>
        <v>0.69599999999999995</v>
      </c>
    </row>
    <row r="271" spans="1:17">
      <c r="A271" s="8" t="s">
        <v>123</v>
      </c>
      <c r="B271" s="9">
        <v>45208</v>
      </c>
      <c r="C271" s="33">
        <f>YEAR(Table3[[#This Row],[Date]])</f>
        <v>2023</v>
      </c>
      <c r="D271" s="9" t="str">
        <f>TEXT(Table3[[#This Row],[Date]],"MMMM")</f>
        <v>October</v>
      </c>
      <c r="E271" s="9" t="str">
        <f>_xlfn.XLOOKUP(Table3[[#This Row],[EID]],Roster!A:A,Roster!E:E)</f>
        <v>kig.imaz.62</v>
      </c>
      <c r="F271" s="9" t="str">
        <f>_xlfn.XLOOKUP(Table3[[#This Row],[EID]],Roster!A:A,Roster!F:F)</f>
        <v>HR</v>
      </c>
      <c r="G271" s="8">
        <v>91</v>
      </c>
      <c r="H271" s="8">
        <v>75</v>
      </c>
      <c r="I271" s="8">
        <v>61</v>
      </c>
      <c r="J271" s="8">
        <v>68</v>
      </c>
      <c r="K271" s="8">
        <v>79</v>
      </c>
      <c r="L271" s="8">
        <v>75</v>
      </c>
      <c r="M271" s="8">
        <v>71</v>
      </c>
      <c r="N271" s="8">
        <v>75</v>
      </c>
      <c r="O271" s="10">
        <v>74</v>
      </c>
      <c r="P271" s="10">
        <v>79</v>
      </c>
      <c r="Q271" s="37">
        <f>AVERAGE(Table3[[#This Row],[Audit 1]:[Audit 10]])/100</f>
        <v>0.748</v>
      </c>
    </row>
    <row r="272" spans="1:17">
      <c r="A272" s="8" t="s">
        <v>94</v>
      </c>
      <c r="B272" s="9">
        <v>45209</v>
      </c>
      <c r="C272" s="33">
        <f>YEAR(Table3[[#This Row],[Date]])</f>
        <v>2023</v>
      </c>
      <c r="D272" s="9" t="str">
        <f>TEXT(Table3[[#This Row],[Date]],"MMMM")</f>
        <v>October</v>
      </c>
      <c r="E272" s="9" t="str">
        <f>_xlfn.XLOOKUP(Table3[[#This Row],[EID]],Roster!A:A,Roster!E:E)</f>
        <v>oka.koch.55</v>
      </c>
      <c r="F272" s="9" t="str">
        <f>_xlfn.XLOOKUP(Table3[[#This Row],[EID]],Roster!A:A,Roster!F:F)</f>
        <v>F&amp;A</v>
      </c>
      <c r="G272" s="8">
        <v>81</v>
      </c>
      <c r="H272" s="8">
        <v>96</v>
      </c>
      <c r="I272" s="8">
        <v>94</v>
      </c>
      <c r="J272" s="8">
        <v>91</v>
      </c>
      <c r="K272" s="8">
        <v>86</v>
      </c>
      <c r="L272" s="8">
        <v>88</v>
      </c>
      <c r="M272" s="8">
        <v>92</v>
      </c>
      <c r="N272" s="8">
        <v>99</v>
      </c>
      <c r="O272" s="10">
        <v>92</v>
      </c>
      <c r="P272" s="10">
        <v>83</v>
      </c>
      <c r="Q272" s="37">
        <f>AVERAGE(Table3[[#This Row],[Audit 1]:[Audit 10]])/100</f>
        <v>0.90200000000000002</v>
      </c>
    </row>
    <row r="273" spans="1:17">
      <c r="A273" s="8" t="s">
        <v>95</v>
      </c>
      <c r="B273" s="9">
        <v>45209</v>
      </c>
      <c r="C273" s="33">
        <f>YEAR(Table3[[#This Row],[Date]])</f>
        <v>2023</v>
      </c>
      <c r="D273" s="9" t="str">
        <f>TEXT(Table3[[#This Row],[Date]],"MMMM")</f>
        <v>October</v>
      </c>
      <c r="E273" s="9" t="str">
        <f>_xlfn.XLOOKUP(Table3[[#This Row],[EID]],Roster!A:A,Roster!E:E)</f>
        <v>oka.koch.55</v>
      </c>
      <c r="F273" s="9" t="str">
        <f>_xlfn.XLOOKUP(Table3[[#This Row],[EID]],Roster!A:A,Roster!F:F)</f>
        <v>F&amp;A</v>
      </c>
      <c r="G273" s="8">
        <v>98</v>
      </c>
      <c r="H273" s="8">
        <v>89</v>
      </c>
      <c r="I273" s="8">
        <v>80</v>
      </c>
      <c r="J273" s="8">
        <v>90</v>
      </c>
      <c r="K273" s="8">
        <v>87</v>
      </c>
      <c r="L273" s="8">
        <v>99</v>
      </c>
      <c r="M273" s="8">
        <v>81</v>
      </c>
      <c r="N273" s="8">
        <v>94</v>
      </c>
      <c r="O273" s="10">
        <v>100</v>
      </c>
      <c r="P273" s="10">
        <v>80</v>
      </c>
      <c r="Q273" s="37">
        <f>AVERAGE(Table3[[#This Row],[Audit 1]:[Audit 10]])/100</f>
        <v>0.89800000000000002</v>
      </c>
    </row>
    <row r="274" spans="1:17">
      <c r="A274" s="8" t="s">
        <v>96</v>
      </c>
      <c r="B274" s="9">
        <v>45209</v>
      </c>
      <c r="C274" s="33">
        <f>YEAR(Table3[[#This Row],[Date]])</f>
        <v>2023</v>
      </c>
      <c r="D274" s="9" t="str">
        <f>TEXT(Table3[[#This Row],[Date]],"MMMM")</f>
        <v>October</v>
      </c>
      <c r="E274" s="9" t="str">
        <f>_xlfn.XLOOKUP(Table3[[#This Row],[EID]],Roster!A:A,Roster!E:E)</f>
        <v>hir.kame.31</v>
      </c>
      <c r="F274" s="9" t="str">
        <f>_xlfn.XLOOKUP(Table3[[#This Row],[EID]],Roster!A:A,Roster!F:F)</f>
        <v>Health</v>
      </c>
      <c r="G274" s="8">
        <v>93</v>
      </c>
      <c r="H274" s="8">
        <v>95</v>
      </c>
      <c r="I274" s="8">
        <v>88</v>
      </c>
      <c r="J274" s="8">
        <v>92</v>
      </c>
      <c r="K274" s="8">
        <v>82</v>
      </c>
      <c r="L274" s="8">
        <v>82</v>
      </c>
      <c r="M274" s="8">
        <v>100</v>
      </c>
      <c r="N274" s="8">
        <v>89</v>
      </c>
      <c r="O274" s="10">
        <v>90</v>
      </c>
      <c r="P274" s="10">
        <v>89</v>
      </c>
      <c r="Q274" s="37">
        <f>AVERAGE(Table3[[#This Row],[Audit 1]:[Audit 10]])/100</f>
        <v>0.9</v>
      </c>
    </row>
    <row r="275" spans="1:17">
      <c r="A275" s="8" t="s">
        <v>97</v>
      </c>
      <c r="B275" s="9">
        <v>45209</v>
      </c>
      <c r="C275" s="33">
        <f>YEAR(Table3[[#This Row],[Date]])</f>
        <v>2023</v>
      </c>
      <c r="D275" s="9" t="str">
        <f>TEXT(Table3[[#This Row],[Date]],"MMMM")</f>
        <v>October</v>
      </c>
      <c r="E275" s="9" t="str">
        <f>_xlfn.XLOOKUP(Table3[[#This Row],[EID]],Roster!A:A,Roster!E:E)</f>
        <v>han.oriz.24</v>
      </c>
      <c r="F275" s="9" t="str">
        <f>_xlfn.XLOOKUP(Table3[[#This Row],[EID]],Roster!A:A,Roster!F:F)</f>
        <v>Network</v>
      </c>
      <c r="G275" s="8">
        <v>58</v>
      </c>
      <c r="H275" s="8">
        <v>86</v>
      </c>
      <c r="I275" s="8">
        <v>70</v>
      </c>
      <c r="J275" s="8">
        <v>91</v>
      </c>
      <c r="K275" s="8">
        <v>62</v>
      </c>
      <c r="L275" s="8">
        <v>97</v>
      </c>
      <c r="M275" s="8">
        <v>54</v>
      </c>
      <c r="N275" s="8">
        <v>82</v>
      </c>
      <c r="O275" s="10">
        <v>78</v>
      </c>
      <c r="P275" s="10">
        <v>75</v>
      </c>
      <c r="Q275" s="37">
        <f>AVERAGE(Table3[[#This Row],[Audit 1]:[Audit 10]])/100</f>
        <v>0.753</v>
      </c>
    </row>
    <row r="276" spans="1:17">
      <c r="A276" s="8" t="s">
        <v>98</v>
      </c>
      <c r="B276" s="9">
        <v>45209</v>
      </c>
      <c r="C276" s="33">
        <f>YEAR(Table3[[#This Row],[Date]])</f>
        <v>2023</v>
      </c>
      <c r="D276" s="9" t="str">
        <f>TEXT(Table3[[#This Row],[Date]],"MMMM")</f>
        <v>October</v>
      </c>
      <c r="E276" s="9" t="str">
        <f>_xlfn.XLOOKUP(Table3[[#This Row],[EID]],Roster!A:A,Roster!E:E)</f>
        <v>kig.imaz.62</v>
      </c>
      <c r="F276" s="9" t="str">
        <f>_xlfn.XLOOKUP(Table3[[#This Row],[EID]],Roster!A:A,Roster!F:F)</f>
        <v>HR</v>
      </c>
      <c r="G276" s="8">
        <v>80</v>
      </c>
      <c r="H276" s="8">
        <v>55</v>
      </c>
      <c r="I276" s="8">
        <v>60</v>
      </c>
      <c r="J276" s="8">
        <v>74</v>
      </c>
      <c r="K276" s="8">
        <v>71</v>
      </c>
      <c r="L276" s="8">
        <v>97</v>
      </c>
      <c r="M276" s="8">
        <v>79</v>
      </c>
      <c r="N276" s="8">
        <v>74</v>
      </c>
      <c r="O276" s="10">
        <v>72</v>
      </c>
      <c r="P276" s="10">
        <v>65</v>
      </c>
      <c r="Q276" s="37">
        <f>AVERAGE(Table3[[#This Row],[Audit 1]:[Audit 10]])/100</f>
        <v>0.72699999999999998</v>
      </c>
    </row>
    <row r="277" spans="1:17">
      <c r="A277" s="8" t="s">
        <v>99</v>
      </c>
      <c r="B277" s="9">
        <v>45209</v>
      </c>
      <c r="C277" s="33">
        <f>YEAR(Table3[[#This Row],[Date]])</f>
        <v>2023</v>
      </c>
      <c r="D277" s="9" t="str">
        <f>TEXT(Table3[[#This Row],[Date]],"MMMM")</f>
        <v>October</v>
      </c>
      <c r="E277" s="9" t="str">
        <f>_xlfn.XLOOKUP(Table3[[#This Row],[EID]],Roster!A:A,Roster!E:E)</f>
        <v>han.oriz.24</v>
      </c>
      <c r="F277" s="9" t="str">
        <f>_xlfn.XLOOKUP(Table3[[#This Row],[EID]],Roster!A:A,Roster!F:F)</f>
        <v>Strategy</v>
      </c>
      <c r="G277" s="8">
        <v>84</v>
      </c>
      <c r="H277" s="8">
        <v>99</v>
      </c>
      <c r="I277" s="8">
        <v>94</v>
      </c>
      <c r="J277" s="8">
        <v>99</v>
      </c>
      <c r="K277" s="8">
        <v>100</v>
      </c>
      <c r="L277" s="8">
        <v>89</v>
      </c>
      <c r="M277" s="8">
        <v>89</v>
      </c>
      <c r="N277" s="8">
        <v>100</v>
      </c>
      <c r="O277" s="10">
        <v>99</v>
      </c>
      <c r="P277" s="10">
        <v>89</v>
      </c>
      <c r="Q277" s="37">
        <f>AVERAGE(Table3[[#This Row],[Audit 1]:[Audit 10]])/100</f>
        <v>0.94200000000000006</v>
      </c>
    </row>
    <row r="278" spans="1:17">
      <c r="A278" s="8" t="s">
        <v>100</v>
      </c>
      <c r="B278" s="9">
        <v>45209</v>
      </c>
      <c r="C278" s="33">
        <f>YEAR(Table3[[#This Row],[Date]])</f>
        <v>2023</v>
      </c>
      <c r="D278" s="9" t="str">
        <f>TEXT(Table3[[#This Row],[Date]],"MMMM")</f>
        <v>October</v>
      </c>
      <c r="E278" s="9" t="str">
        <f>_xlfn.XLOOKUP(Table3[[#This Row],[EID]],Roster!A:A,Roster!E:E)</f>
        <v>oka.koch.55</v>
      </c>
      <c r="F278" s="9" t="str">
        <f>_xlfn.XLOOKUP(Table3[[#This Row],[EID]],Roster!A:A,Roster!F:F)</f>
        <v>F&amp;A</v>
      </c>
      <c r="G278" s="8">
        <v>87</v>
      </c>
      <c r="H278" s="8">
        <v>82</v>
      </c>
      <c r="I278" s="8">
        <v>88</v>
      </c>
      <c r="J278" s="8">
        <v>89</v>
      </c>
      <c r="K278" s="8">
        <v>88</v>
      </c>
      <c r="L278" s="8">
        <v>96</v>
      </c>
      <c r="M278" s="8">
        <v>90</v>
      </c>
      <c r="N278" s="8">
        <v>92</v>
      </c>
      <c r="O278" s="10">
        <v>86</v>
      </c>
      <c r="P278" s="10">
        <v>97</v>
      </c>
      <c r="Q278" s="37">
        <f>AVERAGE(Table3[[#This Row],[Audit 1]:[Audit 10]])/100</f>
        <v>0.89500000000000002</v>
      </c>
    </row>
    <row r="279" spans="1:17">
      <c r="A279" s="8" t="s">
        <v>101</v>
      </c>
      <c r="B279" s="9">
        <v>45209</v>
      </c>
      <c r="C279" s="33">
        <f>YEAR(Table3[[#This Row],[Date]])</f>
        <v>2023</v>
      </c>
      <c r="D279" s="9" t="str">
        <f>TEXT(Table3[[#This Row],[Date]],"MMMM")</f>
        <v>October</v>
      </c>
      <c r="E279" s="9" t="str">
        <f>_xlfn.XLOOKUP(Table3[[#This Row],[EID]],Roster!A:A,Roster!E:E)</f>
        <v>hir.kame.31</v>
      </c>
      <c r="F279" s="9" t="str">
        <f>_xlfn.XLOOKUP(Table3[[#This Row],[EID]],Roster!A:A,Roster!F:F)</f>
        <v>Health</v>
      </c>
      <c r="G279" s="8">
        <v>94</v>
      </c>
      <c r="H279" s="8">
        <v>81</v>
      </c>
      <c r="I279" s="8">
        <v>95</v>
      </c>
      <c r="J279" s="8">
        <v>93</v>
      </c>
      <c r="K279" s="8">
        <v>93</v>
      </c>
      <c r="L279" s="8">
        <v>89</v>
      </c>
      <c r="M279" s="8">
        <v>83</v>
      </c>
      <c r="N279" s="8">
        <v>89</v>
      </c>
      <c r="O279" s="10">
        <v>84</v>
      </c>
      <c r="P279" s="10">
        <v>82</v>
      </c>
      <c r="Q279" s="37">
        <f>AVERAGE(Table3[[#This Row],[Audit 1]:[Audit 10]])/100</f>
        <v>0.88300000000000001</v>
      </c>
    </row>
    <row r="280" spans="1:17">
      <c r="A280" s="8" t="s">
        <v>102</v>
      </c>
      <c r="B280" s="9">
        <v>45209</v>
      </c>
      <c r="C280" s="33">
        <f>YEAR(Table3[[#This Row],[Date]])</f>
        <v>2023</v>
      </c>
      <c r="D280" s="9" t="str">
        <f>TEXT(Table3[[#This Row],[Date]],"MMMM")</f>
        <v>October</v>
      </c>
      <c r="E280" s="9" t="str">
        <f>_xlfn.XLOOKUP(Table3[[#This Row],[EID]],Roster!A:A,Roster!E:E)</f>
        <v>han.oriz.24</v>
      </c>
      <c r="F280" s="9" t="str">
        <f>_xlfn.XLOOKUP(Table3[[#This Row],[EID]],Roster!A:A,Roster!F:F)</f>
        <v>Network</v>
      </c>
      <c r="G280" s="8">
        <v>57</v>
      </c>
      <c r="H280" s="8">
        <v>92</v>
      </c>
      <c r="I280" s="8">
        <v>59</v>
      </c>
      <c r="J280" s="8">
        <v>57</v>
      </c>
      <c r="K280" s="8">
        <v>77</v>
      </c>
      <c r="L280" s="8">
        <v>0</v>
      </c>
      <c r="M280" s="8">
        <v>67</v>
      </c>
      <c r="N280" s="8">
        <v>71</v>
      </c>
      <c r="O280" s="10">
        <v>52</v>
      </c>
      <c r="P280" s="10">
        <v>63</v>
      </c>
      <c r="Q280" s="37">
        <f>AVERAGE(Table3[[#This Row],[Audit 1]:[Audit 10]])/100</f>
        <v>0.59499999999999997</v>
      </c>
    </row>
    <row r="281" spans="1:17">
      <c r="A281" s="8" t="s">
        <v>103</v>
      </c>
      <c r="B281" s="9">
        <v>45209</v>
      </c>
      <c r="C281" s="33">
        <f>YEAR(Table3[[#This Row],[Date]])</f>
        <v>2023</v>
      </c>
      <c r="D281" s="9" t="str">
        <f>TEXT(Table3[[#This Row],[Date]],"MMMM")</f>
        <v>October</v>
      </c>
      <c r="E281" s="9" t="str">
        <f>_xlfn.XLOOKUP(Table3[[#This Row],[EID]],Roster!A:A,Roster!E:E)</f>
        <v>kig.imaz.62</v>
      </c>
      <c r="F281" s="9" t="str">
        <f>_xlfn.XLOOKUP(Table3[[#This Row],[EID]],Roster!A:A,Roster!F:F)</f>
        <v>HR</v>
      </c>
      <c r="G281" s="8">
        <v>59</v>
      </c>
      <c r="H281" s="8">
        <v>89</v>
      </c>
      <c r="I281" s="8">
        <v>57</v>
      </c>
      <c r="J281" s="8">
        <v>62</v>
      </c>
      <c r="K281" s="8">
        <v>50</v>
      </c>
      <c r="L281" s="8">
        <v>87</v>
      </c>
      <c r="M281" s="8">
        <v>84</v>
      </c>
      <c r="N281" s="8">
        <v>84</v>
      </c>
      <c r="O281" s="10">
        <v>97</v>
      </c>
      <c r="P281" s="10">
        <v>76</v>
      </c>
      <c r="Q281" s="37">
        <f>AVERAGE(Table3[[#This Row],[Audit 1]:[Audit 10]])/100</f>
        <v>0.745</v>
      </c>
    </row>
    <row r="282" spans="1:17">
      <c r="A282" s="8" t="s">
        <v>104</v>
      </c>
      <c r="B282" s="9">
        <v>45209</v>
      </c>
      <c r="C282" s="33">
        <f>YEAR(Table3[[#This Row],[Date]])</f>
        <v>2023</v>
      </c>
      <c r="D282" s="9" t="str">
        <f>TEXT(Table3[[#This Row],[Date]],"MMMM")</f>
        <v>October</v>
      </c>
      <c r="E282" s="9" t="str">
        <f>_xlfn.XLOOKUP(Table3[[#This Row],[EID]],Roster!A:A,Roster!E:E)</f>
        <v>oka.koch.55</v>
      </c>
      <c r="F282" s="9" t="str">
        <f>_xlfn.XLOOKUP(Table3[[#This Row],[EID]],Roster!A:A,Roster!F:F)</f>
        <v>F&amp;A</v>
      </c>
      <c r="G282" s="8">
        <v>83</v>
      </c>
      <c r="H282" s="8">
        <v>84</v>
      </c>
      <c r="I282" s="8">
        <v>100</v>
      </c>
      <c r="J282" s="8">
        <v>86</v>
      </c>
      <c r="K282" s="8">
        <v>90</v>
      </c>
      <c r="L282" s="8">
        <v>84</v>
      </c>
      <c r="M282" s="8">
        <v>86</v>
      </c>
      <c r="N282" s="8">
        <v>92</v>
      </c>
      <c r="O282" s="10">
        <v>87</v>
      </c>
      <c r="P282" s="10">
        <v>82</v>
      </c>
      <c r="Q282" s="37">
        <f>AVERAGE(Table3[[#This Row],[Audit 1]:[Audit 10]])/100</f>
        <v>0.87400000000000011</v>
      </c>
    </row>
    <row r="283" spans="1:17">
      <c r="A283" s="8" t="s">
        <v>105</v>
      </c>
      <c r="B283" s="9">
        <v>45209</v>
      </c>
      <c r="C283" s="33">
        <f>YEAR(Table3[[#This Row],[Date]])</f>
        <v>2023</v>
      </c>
      <c r="D283" s="9" t="str">
        <f>TEXT(Table3[[#This Row],[Date]],"MMMM")</f>
        <v>October</v>
      </c>
      <c r="E283" s="9" t="str">
        <f>_xlfn.XLOOKUP(Table3[[#This Row],[EID]],Roster!A:A,Roster!E:E)</f>
        <v>oka.koch.55</v>
      </c>
      <c r="F283" s="9" t="str">
        <f>_xlfn.XLOOKUP(Table3[[#This Row],[EID]],Roster!A:A,Roster!F:F)</f>
        <v>F&amp;A</v>
      </c>
      <c r="G283" s="8">
        <v>82</v>
      </c>
      <c r="H283" s="8">
        <v>91</v>
      </c>
      <c r="I283" s="8">
        <v>89</v>
      </c>
      <c r="J283" s="8">
        <v>93</v>
      </c>
      <c r="K283" s="8">
        <v>90</v>
      </c>
      <c r="L283" s="8">
        <v>81</v>
      </c>
      <c r="M283" s="8">
        <v>96</v>
      </c>
      <c r="N283" s="8">
        <v>84</v>
      </c>
      <c r="O283" s="10">
        <v>93</v>
      </c>
      <c r="P283" s="10">
        <v>83</v>
      </c>
      <c r="Q283" s="37">
        <f>AVERAGE(Table3[[#This Row],[Audit 1]:[Audit 10]])/100</f>
        <v>0.88200000000000001</v>
      </c>
    </row>
    <row r="284" spans="1:17">
      <c r="A284" s="8" t="s">
        <v>106</v>
      </c>
      <c r="B284" s="9">
        <v>45209</v>
      </c>
      <c r="C284" s="33">
        <f>YEAR(Table3[[#This Row],[Date]])</f>
        <v>2023</v>
      </c>
      <c r="D284" s="9" t="str">
        <f>TEXT(Table3[[#This Row],[Date]],"MMMM")</f>
        <v>October</v>
      </c>
      <c r="E284" s="9" t="str">
        <f>_xlfn.XLOOKUP(Table3[[#This Row],[EID]],Roster!A:A,Roster!E:E)</f>
        <v>hir.kame.31</v>
      </c>
      <c r="F284" s="9" t="str">
        <f>_xlfn.XLOOKUP(Table3[[#This Row],[EID]],Roster!A:A,Roster!F:F)</f>
        <v>Health</v>
      </c>
      <c r="G284" s="8">
        <v>83</v>
      </c>
      <c r="H284" s="8">
        <v>91</v>
      </c>
      <c r="I284" s="8">
        <v>100</v>
      </c>
      <c r="J284" s="8">
        <v>87</v>
      </c>
      <c r="K284" s="8">
        <v>91</v>
      </c>
      <c r="L284" s="8">
        <v>98</v>
      </c>
      <c r="M284" s="8">
        <v>85</v>
      </c>
      <c r="N284" s="8">
        <v>98</v>
      </c>
      <c r="O284" s="10">
        <v>98</v>
      </c>
      <c r="P284" s="10">
        <v>83</v>
      </c>
      <c r="Q284" s="37">
        <f>AVERAGE(Table3[[#This Row],[Audit 1]:[Audit 10]])/100</f>
        <v>0.91400000000000003</v>
      </c>
    </row>
    <row r="285" spans="1:17">
      <c r="A285" s="8" t="s">
        <v>107</v>
      </c>
      <c r="B285" s="9">
        <v>45209</v>
      </c>
      <c r="C285" s="33">
        <f>YEAR(Table3[[#This Row],[Date]])</f>
        <v>2023</v>
      </c>
      <c r="D285" s="9" t="str">
        <f>TEXT(Table3[[#This Row],[Date]],"MMMM")</f>
        <v>October</v>
      </c>
      <c r="E285" s="9" t="str">
        <f>_xlfn.XLOOKUP(Table3[[#This Row],[EID]],Roster!A:A,Roster!E:E)</f>
        <v>oka.koch.55</v>
      </c>
      <c r="F285" s="9" t="str">
        <f>_xlfn.XLOOKUP(Table3[[#This Row],[EID]],Roster!A:A,Roster!F:F)</f>
        <v>F&amp;A</v>
      </c>
      <c r="G285" s="8">
        <v>96</v>
      </c>
      <c r="H285" s="8">
        <v>95</v>
      </c>
      <c r="I285" s="8">
        <v>58</v>
      </c>
      <c r="J285" s="8">
        <v>66</v>
      </c>
      <c r="K285" s="8">
        <v>60</v>
      </c>
      <c r="L285" s="8">
        <v>86</v>
      </c>
      <c r="M285" s="8">
        <v>56</v>
      </c>
      <c r="N285" s="8">
        <v>98</v>
      </c>
      <c r="O285" s="10">
        <v>83</v>
      </c>
      <c r="P285" s="10">
        <v>50</v>
      </c>
      <c r="Q285" s="37">
        <f>AVERAGE(Table3[[#This Row],[Audit 1]:[Audit 10]])/100</f>
        <v>0.748</v>
      </c>
    </row>
    <row r="286" spans="1:17">
      <c r="A286" s="8" t="s">
        <v>108</v>
      </c>
      <c r="B286" s="9">
        <v>45209</v>
      </c>
      <c r="C286" s="33">
        <f>YEAR(Table3[[#This Row],[Date]])</f>
        <v>2023</v>
      </c>
      <c r="D286" s="9" t="str">
        <f>TEXT(Table3[[#This Row],[Date]],"MMMM")</f>
        <v>October</v>
      </c>
      <c r="E286" s="9" t="str">
        <f>_xlfn.XLOOKUP(Table3[[#This Row],[EID]],Roster!A:A,Roster!E:E)</f>
        <v>kig.imaz.62</v>
      </c>
      <c r="F286" s="9" t="str">
        <f>_xlfn.XLOOKUP(Table3[[#This Row],[EID]],Roster!A:A,Roster!F:F)</f>
        <v>HR</v>
      </c>
      <c r="G286" s="8">
        <v>85</v>
      </c>
      <c r="H286" s="8">
        <v>100</v>
      </c>
      <c r="I286" s="8">
        <v>94</v>
      </c>
      <c r="J286" s="8">
        <v>53</v>
      </c>
      <c r="K286" s="8">
        <v>94</v>
      </c>
      <c r="L286" s="8">
        <v>56</v>
      </c>
      <c r="M286" s="8">
        <v>54</v>
      </c>
      <c r="N286" s="8">
        <v>75</v>
      </c>
      <c r="O286" s="10">
        <v>59</v>
      </c>
      <c r="P286" s="10">
        <v>80</v>
      </c>
      <c r="Q286" s="37">
        <f>AVERAGE(Table3[[#This Row],[Audit 1]:[Audit 10]])/100</f>
        <v>0.75</v>
      </c>
    </row>
    <row r="287" spans="1:17">
      <c r="A287" s="8" t="s">
        <v>109</v>
      </c>
      <c r="B287" s="9">
        <v>45209</v>
      </c>
      <c r="C287" s="33">
        <f>YEAR(Table3[[#This Row],[Date]])</f>
        <v>2023</v>
      </c>
      <c r="D287" s="9" t="str">
        <f>TEXT(Table3[[#This Row],[Date]],"MMMM")</f>
        <v>October</v>
      </c>
      <c r="E287" s="9" t="str">
        <f>_xlfn.XLOOKUP(Table3[[#This Row],[EID]],Roster!A:A,Roster!E:E)</f>
        <v>han.oriz.24</v>
      </c>
      <c r="F287" s="9" t="str">
        <f>_xlfn.XLOOKUP(Table3[[#This Row],[EID]],Roster!A:A,Roster!F:F)</f>
        <v>Strategy</v>
      </c>
      <c r="G287" s="8">
        <v>86</v>
      </c>
      <c r="H287" s="8">
        <v>100</v>
      </c>
      <c r="I287" s="8">
        <v>80</v>
      </c>
      <c r="J287" s="8">
        <v>81</v>
      </c>
      <c r="K287" s="8">
        <v>86</v>
      </c>
      <c r="L287" s="8">
        <v>83</v>
      </c>
      <c r="M287" s="8">
        <v>88</v>
      </c>
      <c r="N287" s="8">
        <v>95</v>
      </c>
      <c r="O287" s="10">
        <v>91</v>
      </c>
      <c r="P287" s="10">
        <v>87</v>
      </c>
      <c r="Q287" s="37">
        <f>AVERAGE(Table3[[#This Row],[Audit 1]:[Audit 10]])/100</f>
        <v>0.877</v>
      </c>
    </row>
    <row r="288" spans="1:17">
      <c r="A288" s="8" t="s">
        <v>110</v>
      </c>
      <c r="B288" s="9">
        <v>45209</v>
      </c>
      <c r="C288" s="33">
        <f>YEAR(Table3[[#This Row],[Date]])</f>
        <v>2023</v>
      </c>
      <c r="D288" s="9" t="str">
        <f>TEXT(Table3[[#This Row],[Date]],"MMMM")</f>
        <v>October</v>
      </c>
      <c r="E288" s="9" t="str">
        <f>_xlfn.XLOOKUP(Table3[[#This Row],[EID]],Roster!A:A,Roster!E:E)</f>
        <v>oka.koch.55</v>
      </c>
      <c r="F288" s="9" t="str">
        <f>_xlfn.XLOOKUP(Table3[[#This Row],[EID]],Roster!A:A,Roster!F:F)</f>
        <v>F&amp;A</v>
      </c>
      <c r="G288" s="8">
        <v>90</v>
      </c>
      <c r="H288" s="8">
        <v>92</v>
      </c>
      <c r="I288" s="8">
        <v>83</v>
      </c>
      <c r="J288" s="8">
        <v>84</v>
      </c>
      <c r="K288" s="8">
        <v>81</v>
      </c>
      <c r="L288" s="8">
        <v>93</v>
      </c>
      <c r="M288" s="8">
        <v>86</v>
      </c>
      <c r="N288" s="8">
        <v>84</v>
      </c>
      <c r="O288" s="10">
        <v>92</v>
      </c>
      <c r="P288" s="10">
        <v>92</v>
      </c>
      <c r="Q288" s="37">
        <f>AVERAGE(Table3[[#This Row],[Audit 1]:[Audit 10]])/100</f>
        <v>0.877</v>
      </c>
    </row>
    <row r="289" spans="1:17">
      <c r="A289" s="8" t="s">
        <v>111</v>
      </c>
      <c r="B289" s="9">
        <v>45209</v>
      </c>
      <c r="C289" s="33">
        <f>YEAR(Table3[[#This Row],[Date]])</f>
        <v>2023</v>
      </c>
      <c r="D289" s="9" t="str">
        <f>TEXT(Table3[[#This Row],[Date]],"MMMM")</f>
        <v>October</v>
      </c>
      <c r="E289" s="9" t="str">
        <f>_xlfn.XLOOKUP(Table3[[#This Row],[EID]],Roster!A:A,Roster!E:E)</f>
        <v>hir.kame.31</v>
      </c>
      <c r="F289" s="9" t="str">
        <f>_xlfn.XLOOKUP(Table3[[#This Row],[EID]],Roster!A:A,Roster!F:F)</f>
        <v>Health</v>
      </c>
      <c r="G289" s="8">
        <v>97</v>
      </c>
      <c r="H289" s="8">
        <v>94</v>
      </c>
      <c r="I289" s="8">
        <v>83</v>
      </c>
      <c r="J289" s="8">
        <v>93</v>
      </c>
      <c r="K289" s="8">
        <v>82</v>
      </c>
      <c r="L289" s="8">
        <v>83</v>
      </c>
      <c r="M289" s="8">
        <v>96</v>
      </c>
      <c r="N289" s="8">
        <v>100</v>
      </c>
      <c r="O289" s="10">
        <v>91</v>
      </c>
      <c r="P289" s="10">
        <v>88</v>
      </c>
      <c r="Q289" s="37">
        <f>AVERAGE(Table3[[#This Row],[Audit 1]:[Audit 10]])/100</f>
        <v>0.90700000000000003</v>
      </c>
    </row>
    <row r="290" spans="1:17">
      <c r="A290" s="8" t="s">
        <v>112</v>
      </c>
      <c r="B290" s="9">
        <v>45209</v>
      </c>
      <c r="C290" s="33">
        <f>YEAR(Table3[[#This Row],[Date]])</f>
        <v>2023</v>
      </c>
      <c r="D290" s="9" t="str">
        <f>TEXT(Table3[[#This Row],[Date]],"MMMM")</f>
        <v>October</v>
      </c>
      <c r="E290" s="9" t="str">
        <f>_xlfn.XLOOKUP(Table3[[#This Row],[EID]],Roster!A:A,Roster!E:E)</f>
        <v>hir.kame.31</v>
      </c>
      <c r="F290" s="9" t="str">
        <f>_xlfn.XLOOKUP(Table3[[#This Row],[EID]],Roster!A:A,Roster!F:F)</f>
        <v>Health</v>
      </c>
      <c r="G290" s="8">
        <v>75</v>
      </c>
      <c r="H290" s="8">
        <v>78</v>
      </c>
      <c r="I290" s="8">
        <v>96</v>
      </c>
      <c r="J290" s="8">
        <v>67</v>
      </c>
      <c r="K290" s="8">
        <v>64</v>
      </c>
      <c r="L290" s="8">
        <v>84</v>
      </c>
      <c r="M290" s="8">
        <v>69</v>
      </c>
      <c r="N290" s="8">
        <v>99</v>
      </c>
      <c r="O290" s="10">
        <v>92</v>
      </c>
      <c r="P290" s="10">
        <v>100</v>
      </c>
      <c r="Q290" s="37">
        <f>AVERAGE(Table3[[#This Row],[Audit 1]:[Audit 10]])/100</f>
        <v>0.82400000000000007</v>
      </c>
    </row>
    <row r="291" spans="1:17">
      <c r="A291" s="8" t="s">
        <v>113</v>
      </c>
      <c r="B291" s="9">
        <v>45209</v>
      </c>
      <c r="C291" s="33">
        <f>YEAR(Table3[[#This Row],[Date]])</f>
        <v>2023</v>
      </c>
      <c r="D291" s="9" t="str">
        <f>TEXT(Table3[[#This Row],[Date]],"MMMM")</f>
        <v>October</v>
      </c>
      <c r="E291" s="9" t="str">
        <f>_xlfn.XLOOKUP(Table3[[#This Row],[EID]],Roster!A:A,Roster!E:E)</f>
        <v>kig.imaz.62</v>
      </c>
      <c r="F291" s="9" t="str">
        <f>_xlfn.XLOOKUP(Table3[[#This Row],[EID]],Roster!A:A,Roster!F:F)</f>
        <v>HR</v>
      </c>
      <c r="G291" s="8">
        <v>94</v>
      </c>
      <c r="H291" s="8">
        <v>56</v>
      </c>
      <c r="I291" s="8">
        <v>65</v>
      </c>
      <c r="J291" s="8">
        <v>68</v>
      </c>
      <c r="K291" s="8">
        <v>62</v>
      </c>
      <c r="L291" s="8">
        <v>99</v>
      </c>
      <c r="M291" s="8">
        <v>81</v>
      </c>
      <c r="N291" s="8">
        <v>81</v>
      </c>
      <c r="O291" s="10">
        <v>70</v>
      </c>
      <c r="P291" s="10">
        <v>76</v>
      </c>
      <c r="Q291" s="37">
        <f>AVERAGE(Table3[[#This Row],[Audit 1]:[Audit 10]])/100</f>
        <v>0.752</v>
      </c>
    </row>
    <row r="292" spans="1:17">
      <c r="A292" s="8" t="s">
        <v>114</v>
      </c>
      <c r="B292" s="9">
        <v>45209</v>
      </c>
      <c r="C292" s="33">
        <f>YEAR(Table3[[#This Row],[Date]])</f>
        <v>2023</v>
      </c>
      <c r="D292" s="9" t="str">
        <f>TEXT(Table3[[#This Row],[Date]],"MMMM")</f>
        <v>October</v>
      </c>
      <c r="E292" s="9" t="str">
        <f>_xlfn.XLOOKUP(Table3[[#This Row],[EID]],Roster!A:A,Roster!E:E)</f>
        <v>han.oriz.24</v>
      </c>
      <c r="F292" s="9" t="str">
        <f>_xlfn.XLOOKUP(Table3[[#This Row],[EID]],Roster!A:A,Roster!F:F)</f>
        <v>Strategy</v>
      </c>
      <c r="G292" s="8">
        <v>97</v>
      </c>
      <c r="H292" s="8">
        <v>100</v>
      </c>
      <c r="I292" s="8">
        <v>98</v>
      </c>
      <c r="J292" s="8">
        <v>94</v>
      </c>
      <c r="K292" s="8">
        <v>95</v>
      </c>
      <c r="L292" s="8">
        <v>85</v>
      </c>
      <c r="M292" s="8">
        <v>86</v>
      </c>
      <c r="N292" s="8">
        <v>93</v>
      </c>
      <c r="O292" s="10">
        <v>88</v>
      </c>
      <c r="P292" s="10">
        <v>100</v>
      </c>
      <c r="Q292" s="37">
        <f>AVERAGE(Table3[[#This Row],[Audit 1]:[Audit 10]])/100</f>
        <v>0.93599999999999994</v>
      </c>
    </row>
    <row r="293" spans="1:17">
      <c r="A293" s="8" t="s">
        <v>115</v>
      </c>
      <c r="B293" s="9">
        <v>45209</v>
      </c>
      <c r="C293" s="33">
        <f>YEAR(Table3[[#This Row],[Date]])</f>
        <v>2023</v>
      </c>
      <c r="D293" s="9" t="str">
        <f>TEXT(Table3[[#This Row],[Date]],"MMMM")</f>
        <v>October</v>
      </c>
      <c r="E293" s="9" t="str">
        <f>_xlfn.XLOOKUP(Table3[[#This Row],[EID]],Roster!A:A,Roster!E:E)</f>
        <v>oka.koch.55</v>
      </c>
      <c r="F293" s="9" t="str">
        <f>_xlfn.XLOOKUP(Table3[[#This Row],[EID]],Roster!A:A,Roster!F:F)</f>
        <v>F&amp;A</v>
      </c>
      <c r="G293" s="8">
        <v>86</v>
      </c>
      <c r="H293" s="8">
        <v>98</v>
      </c>
      <c r="I293" s="8">
        <v>85</v>
      </c>
      <c r="J293" s="8">
        <v>100</v>
      </c>
      <c r="K293" s="8">
        <v>90</v>
      </c>
      <c r="L293" s="8">
        <v>88</v>
      </c>
      <c r="M293" s="8">
        <v>81</v>
      </c>
      <c r="N293" s="8">
        <v>100</v>
      </c>
      <c r="O293" s="10">
        <v>97</v>
      </c>
      <c r="P293" s="10">
        <v>96</v>
      </c>
      <c r="Q293" s="37">
        <f>AVERAGE(Table3[[#This Row],[Audit 1]:[Audit 10]])/100</f>
        <v>0.92099999999999993</v>
      </c>
    </row>
    <row r="294" spans="1:17">
      <c r="A294" s="8" t="s">
        <v>116</v>
      </c>
      <c r="B294" s="9">
        <v>45209</v>
      </c>
      <c r="C294" s="33">
        <f>YEAR(Table3[[#This Row],[Date]])</f>
        <v>2023</v>
      </c>
      <c r="D294" s="9" t="str">
        <f>TEXT(Table3[[#This Row],[Date]],"MMMM")</f>
        <v>October</v>
      </c>
      <c r="E294" s="9" t="str">
        <f>_xlfn.XLOOKUP(Table3[[#This Row],[EID]],Roster!A:A,Roster!E:E)</f>
        <v>hir.kame.31</v>
      </c>
      <c r="F294" s="9" t="str">
        <f>_xlfn.XLOOKUP(Table3[[#This Row],[EID]],Roster!A:A,Roster!F:F)</f>
        <v>Health</v>
      </c>
      <c r="G294" s="8">
        <v>85</v>
      </c>
      <c r="H294" s="8">
        <v>91</v>
      </c>
      <c r="I294" s="8">
        <v>89</v>
      </c>
      <c r="J294" s="8">
        <v>88</v>
      </c>
      <c r="K294" s="8">
        <v>86</v>
      </c>
      <c r="L294" s="8">
        <v>94</v>
      </c>
      <c r="M294" s="8">
        <v>90</v>
      </c>
      <c r="N294" s="8">
        <v>84</v>
      </c>
      <c r="O294" s="10">
        <v>98</v>
      </c>
      <c r="P294" s="10">
        <v>93</v>
      </c>
      <c r="Q294" s="37">
        <f>AVERAGE(Table3[[#This Row],[Audit 1]:[Audit 10]])/100</f>
        <v>0.89800000000000002</v>
      </c>
    </row>
    <row r="295" spans="1:17">
      <c r="A295" s="8" t="s">
        <v>117</v>
      </c>
      <c r="B295" s="9">
        <v>45209</v>
      </c>
      <c r="C295" s="33">
        <f>YEAR(Table3[[#This Row],[Date]])</f>
        <v>2023</v>
      </c>
      <c r="D295" s="9" t="str">
        <f>TEXT(Table3[[#This Row],[Date]],"MMMM")</f>
        <v>October</v>
      </c>
      <c r="E295" s="9" t="str">
        <f>_xlfn.XLOOKUP(Table3[[#This Row],[EID]],Roster!A:A,Roster!E:E)</f>
        <v>han.oriz.24</v>
      </c>
      <c r="F295" s="9" t="str">
        <f>_xlfn.XLOOKUP(Table3[[#This Row],[EID]],Roster!A:A,Roster!F:F)</f>
        <v>Network</v>
      </c>
      <c r="G295" s="8">
        <v>63</v>
      </c>
      <c r="H295" s="8">
        <v>64</v>
      </c>
      <c r="I295" s="8">
        <v>52</v>
      </c>
      <c r="J295" s="8">
        <v>82</v>
      </c>
      <c r="K295" s="8">
        <v>58</v>
      </c>
      <c r="L295" s="8">
        <v>58</v>
      </c>
      <c r="M295" s="8">
        <v>64</v>
      </c>
      <c r="N295" s="8">
        <v>98</v>
      </c>
      <c r="O295" s="10">
        <v>91</v>
      </c>
      <c r="P295" s="10">
        <v>50</v>
      </c>
      <c r="Q295" s="37">
        <f>AVERAGE(Table3[[#This Row],[Audit 1]:[Audit 10]])/100</f>
        <v>0.68</v>
      </c>
    </row>
    <row r="296" spans="1:17">
      <c r="A296" s="8" t="s">
        <v>118</v>
      </c>
      <c r="B296" s="9">
        <v>45209</v>
      </c>
      <c r="C296" s="33">
        <f>YEAR(Table3[[#This Row],[Date]])</f>
        <v>2023</v>
      </c>
      <c r="D296" s="9" t="str">
        <f>TEXT(Table3[[#This Row],[Date]],"MMMM")</f>
        <v>October</v>
      </c>
      <c r="E296" s="9" t="str">
        <f>_xlfn.XLOOKUP(Table3[[#This Row],[EID]],Roster!A:A,Roster!E:E)</f>
        <v>kig.imaz.62</v>
      </c>
      <c r="F296" s="9" t="str">
        <f>_xlfn.XLOOKUP(Table3[[#This Row],[EID]],Roster!A:A,Roster!F:F)</f>
        <v>HR</v>
      </c>
      <c r="G296" s="8">
        <v>89</v>
      </c>
      <c r="H296" s="8">
        <v>80</v>
      </c>
      <c r="I296" s="8">
        <v>62</v>
      </c>
      <c r="J296" s="8">
        <v>59</v>
      </c>
      <c r="K296" s="8">
        <v>98</v>
      </c>
      <c r="L296" s="8">
        <v>74</v>
      </c>
      <c r="M296" s="8">
        <v>83</v>
      </c>
      <c r="N296" s="8">
        <v>68</v>
      </c>
      <c r="O296" s="10">
        <v>73</v>
      </c>
      <c r="P296" s="10">
        <v>88</v>
      </c>
      <c r="Q296" s="37">
        <f>AVERAGE(Table3[[#This Row],[Audit 1]:[Audit 10]])/100</f>
        <v>0.77400000000000002</v>
      </c>
    </row>
    <row r="297" spans="1:17">
      <c r="A297" s="8" t="s">
        <v>119</v>
      </c>
      <c r="B297" s="9">
        <v>45209</v>
      </c>
      <c r="C297" s="33">
        <f>YEAR(Table3[[#This Row],[Date]])</f>
        <v>2023</v>
      </c>
      <c r="D297" s="9" t="str">
        <f>TEXT(Table3[[#This Row],[Date]],"MMMM")</f>
        <v>October</v>
      </c>
      <c r="E297" s="9" t="str">
        <f>_xlfn.XLOOKUP(Table3[[#This Row],[EID]],Roster!A:A,Roster!E:E)</f>
        <v>hir.kame.31</v>
      </c>
      <c r="F297" s="9" t="str">
        <f>_xlfn.XLOOKUP(Table3[[#This Row],[EID]],Roster!A:A,Roster!F:F)</f>
        <v>Health</v>
      </c>
      <c r="G297" s="8">
        <v>94</v>
      </c>
      <c r="H297" s="8">
        <v>86</v>
      </c>
      <c r="I297" s="8">
        <v>98</v>
      </c>
      <c r="J297" s="8">
        <v>94</v>
      </c>
      <c r="K297" s="8">
        <v>85</v>
      </c>
      <c r="L297" s="8">
        <v>80</v>
      </c>
      <c r="M297" s="8">
        <v>84</v>
      </c>
      <c r="N297" s="8">
        <v>88</v>
      </c>
      <c r="O297" s="10">
        <v>86</v>
      </c>
      <c r="P297" s="10">
        <v>97</v>
      </c>
      <c r="Q297" s="37">
        <f>AVERAGE(Table3[[#This Row],[Audit 1]:[Audit 10]])/100</f>
        <v>0.89200000000000002</v>
      </c>
    </row>
    <row r="298" spans="1:17">
      <c r="A298" s="8" t="s">
        <v>120</v>
      </c>
      <c r="B298" s="9">
        <v>45209</v>
      </c>
      <c r="C298" s="33">
        <f>YEAR(Table3[[#This Row],[Date]])</f>
        <v>2023</v>
      </c>
      <c r="D298" s="9" t="str">
        <f>TEXT(Table3[[#This Row],[Date]],"MMMM")</f>
        <v>October</v>
      </c>
      <c r="E298" s="9" t="str">
        <f>_xlfn.XLOOKUP(Table3[[#This Row],[EID]],Roster!A:A,Roster!E:E)</f>
        <v>oka.koch.55</v>
      </c>
      <c r="F298" s="9" t="str">
        <f>_xlfn.XLOOKUP(Table3[[#This Row],[EID]],Roster!A:A,Roster!F:F)</f>
        <v>F&amp;A</v>
      </c>
      <c r="G298" s="8">
        <v>100</v>
      </c>
      <c r="H298" s="8">
        <v>82</v>
      </c>
      <c r="I298" s="8">
        <v>81</v>
      </c>
      <c r="J298" s="8">
        <v>83</v>
      </c>
      <c r="K298" s="8">
        <v>100</v>
      </c>
      <c r="L298" s="8">
        <v>82</v>
      </c>
      <c r="M298" s="8">
        <v>86</v>
      </c>
      <c r="N298" s="8">
        <v>92</v>
      </c>
      <c r="O298" s="10">
        <v>90</v>
      </c>
      <c r="P298" s="10">
        <v>100</v>
      </c>
      <c r="Q298" s="37">
        <f>AVERAGE(Table3[[#This Row],[Audit 1]:[Audit 10]])/100</f>
        <v>0.89599999999999991</v>
      </c>
    </row>
    <row r="299" spans="1:17">
      <c r="A299" s="8" t="s">
        <v>121</v>
      </c>
      <c r="B299" s="9">
        <v>45209</v>
      </c>
      <c r="C299" s="33">
        <f>YEAR(Table3[[#This Row],[Date]])</f>
        <v>2023</v>
      </c>
      <c r="D299" s="9" t="str">
        <f>TEXT(Table3[[#This Row],[Date]],"MMMM")</f>
        <v>October</v>
      </c>
      <c r="E299" s="9" t="str">
        <f>_xlfn.XLOOKUP(Table3[[#This Row],[EID]],Roster!A:A,Roster!E:E)</f>
        <v>hir.kame.31</v>
      </c>
      <c r="F299" s="9" t="str">
        <f>_xlfn.XLOOKUP(Table3[[#This Row],[EID]],Roster!A:A,Roster!F:F)</f>
        <v>Health</v>
      </c>
      <c r="G299" s="8">
        <v>83</v>
      </c>
      <c r="H299" s="8">
        <v>95</v>
      </c>
      <c r="I299" s="8">
        <v>83</v>
      </c>
      <c r="J299" s="8">
        <v>85</v>
      </c>
      <c r="K299" s="8">
        <v>83</v>
      </c>
      <c r="L299" s="8">
        <v>87</v>
      </c>
      <c r="M299" s="8">
        <v>80</v>
      </c>
      <c r="N299" s="8">
        <v>92</v>
      </c>
      <c r="O299" s="10">
        <v>89</v>
      </c>
      <c r="P299" s="10">
        <v>90</v>
      </c>
      <c r="Q299" s="37">
        <f>AVERAGE(Table3[[#This Row],[Audit 1]:[Audit 10]])/100</f>
        <v>0.86699999999999999</v>
      </c>
    </row>
    <row r="300" spans="1:17">
      <c r="A300" s="8" t="s">
        <v>122</v>
      </c>
      <c r="B300" s="9">
        <v>45209</v>
      </c>
      <c r="C300" s="33">
        <f>YEAR(Table3[[#This Row],[Date]])</f>
        <v>2023</v>
      </c>
      <c r="D300" s="9" t="str">
        <f>TEXT(Table3[[#This Row],[Date]],"MMMM")</f>
        <v>October</v>
      </c>
      <c r="E300" s="9" t="str">
        <f>_xlfn.XLOOKUP(Table3[[#This Row],[EID]],Roster!A:A,Roster!E:E)</f>
        <v>han.oriz.24</v>
      </c>
      <c r="F300" s="9" t="str">
        <f>_xlfn.XLOOKUP(Table3[[#This Row],[EID]],Roster!A:A,Roster!F:F)</f>
        <v>Network</v>
      </c>
      <c r="G300" s="8">
        <v>61</v>
      </c>
      <c r="H300" s="8">
        <v>63</v>
      </c>
      <c r="I300" s="8">
        <v>74</v>
      </c>
      <c r="J300" s="8">
        <v>88</v>
      </c>
      <c r="K300" s="8">
        <v>98</v>
      </c>
      <c r="L300" s="8">
        <v>71</v>
      </c>
      <c r="M300" s="8">
        <v>97</v>
      </c>
      <c r="N300" s="8">
        <v>66</v>
      </c>
      <c r="O300" s="10">
        <v>67</v>
      </c>
      <c r="P300" s="10">
        <v>50</v>
      </c>
      <c r="Q300" s="37">
        <f>AVERAGE(Table3[[#This Row],[Audit 1]:[Audit 10]])/100</f>
        <v>0.73499999999999999</v>
      </c>
    </row>
    <row r="301" spans="1:17">
      <c r="A301" s="8" t="s">
        <v>123</v>
      </c>
      <c r="B301" s="9">
        <v>45209</v>
      </c>
      <c r="C301" s="33">
        <f>YEAR(Table3[[#This Row],[Date]])</f>
        <v>2023</v>
      </c>
      <c r="D301" s="9" t="str">
        <f>TEXT(Table3[[#This Row],[Date]],"MMMM")</f>
        <v>October</v>
      </c>
      <c r="E301" s="9" t="str">
        <f>_xlfn.XLOOKUP(Table3[[#This Row],[EID]],Roster!A:A,Roster!E:E)</f>
        <v>kig.imaz.62</v>
      </c>
      <c r="F301" s="9" t="str">
        <f>_xlfn.XLOOKUP(Table3[[#This Row],[EID]],Roster!A:A,Roster!F:F)</f>
        <v>HR</v>
      </c>
      <c r="G301" s="8">
        <v>66</v>
      </c>
      <c r="H301" s="8">
        <v>55</v>
      </c>
      <c r="I301" s="8">
        <v>65</v>
      </c>
      <c r="J301" s="8">
        <v>82</v>
      </c>
      <c r="K301" s="8">
        <v>87</v>
      </c>
      <c r="L301" s="8">
        <v>75</v>
      </c>
      <c r="M301" s="8">
        <v>89</v>
      </c>
      <c r="N301" s="8">
        <v>98</v>
      </c>
      <c r="O301" s="10">
        <v>56</v>
      </c>
      <c r="P301" s="10">
        <v>65</v>
      </c>
      <c r="Q301" s="37">
        <f>AVERAGE(Table3[[#This Row],[Audit 1]:[Audit 10]])/100</f>
        <v>0.73799999999999999</v>
      </c>
    </row>
    <row r="302" spans="1:17">
      <c r="A302" s="8" t="s">
        <v>94</v>
      </c>
      <c r="B302" s="9">
        <v>45210</v>
      </c>
      <c r="C302" s="33">
        <f>YEAR(Table3[[#This Row],[Date]])</f>
        <v>2023</v>
      </c>
      <c r="D302" s="9" t="str">
        <f>TEXT(Table3[[#This Row],[Date]],"MMMM")</f>
        <v>October</v>
      </c>
      <c r="E302" s="9" t="str">
        <f>_xlfn.XLOOKUP(Table3[[#This Row],[EID]],Roster!A:A,Roster!E:E)</f>
        <v>oka.koch.55</v>
      </c>
      <c r="F302" s="9" t="str">
        <f>_xlfn.XLOOKUP(Table3[[#This Row],[EID]],Roster!A:A,Roster!F:F)</f>
        <v>F&amp;A</v>
      </c>
      <c r="G302" s="8">
        <v>99</v>
      </c>
      <c r="H302" s="8">
        <v>86</v>
      </c>
      <c r="I302" s="8">
        <v>90</v>
      </c>
      <c r="J302" s="8">
        <v>100</v>
      </c>
      <c r="K302" s="8">
        <v>98</v>
      </c>
      <c r="L302" s="8">
        <v>94</v>
      </c>
      <c r="M302" s="8">
        <v>96</v>
      </c>
      <c r="N302" s="8">
        <v>95</v>
      </c>
      <c r="O302" s="10">
        <v>80</v>
      </c>
      <c r="P302" s="10">
        <v>88</v>
      </c>
      <c r="Q302" s="37">
        <f>AVERAGE(Table3[[#This Row],[Audit 1]:[Audit 10]])/100</f>
        <v>0.92599999999999993</v>
      </c>
    </row>
    <row r="303" spans="1:17">
      <c r="A303" s="8" t="s">
        <v>95</v>
      </c>
      <c r="B303" s="9">
        <v>45210</v>
      </c>
      <c r="C303" s="33">
        <f>YEAR(Table3[[#This Row],[Date]])</f>
        <v>2023</v>
      </c>
      <c r="D303" s="9" t="str">
        <f>TEXT(Table3[[#This Row],[Date]],"MMMM")</f>
        <v>October</v>
      </c>
      <c r="E303" s="9" t="str">
        <f>_xlfn.XLOOKUP(Table3[[#This Row],[EID]],Roster!A:A,Roster!E:E)</f>
        <v>oka.koch.55</v>
      </c>
      <c r="F303" s="9" t="str">
        <f>_xlfn.XLOOKUP(Table3[[#This Row],[EID]],Roster!A:A,Roster!F:F)</f>
        <v>F&amp;A</v>
      </c>
      <c r="G303" s="8">
        <v>94</v>
      </c>
      <c r="H303" s="8">
        <v>98</v>
      </c>
      <c r="I303" s="8">
        <v>98</v>
      </c>
      <c r="J303" s="8">
        <v>85</v>
      </c>
      <c r="K303" s="8">
        <v>90</v>
      </c>
      <c r="L303" s="8">
        <v>80</v>
      </c>
      <c r="M303" s="8">
        <v>85</v>
      </c>
      <c r="N303" s="8">
        <v>98</v>
      </c>
      <c r="O303" s="10">
        <v>86</v>
      </c>
      <c r="P303" s="10">
        <v>96</v>
      </c>
      <c r="Q303" s="37">
        <f>AVERAGE(Table3[[#This Row],[Audit 1]:[Audit 10]])/100</f>
        <v>0.91</v>
      </c>
    </row>
    <row r="304" spans="1:17">
      <c r="A304" s="8" t="s">
        <v>96</v>
      </c>
      <c r="B304" s="9">
        <v>45210</v>
      </c>
      <c r="C304" s="33">
        <f>YEAR(Table3[[#This Row],[Date]])</f>
        <v>2023</v>
      </c>
      <c r="D304" s="9" t="str">
        <f>TEXT(Table3[[#This Row],[Date]],"MMMM")</f>
        <v>October</v>
      </c>
      <c r="E304" s="9" t="str">
        <f>_xlfn.XLOOKUP(Table3[[#This Row],[EID]],Roster!A:A,Roster!E:E)</f>
        <v>hir.kame.31</v>
      </c>
      <c r="F304" s="9" t="str">
        <f>_xlfn.XLOOKUP(Table3[[#This Row],[EID]],Roster!A:A,Roster!F:F)</f>
        <v>Health</v>
      </c>
      <c r="G304" s="8">
        <v>94</v>
      </c>
      <c r="H304" s="8">
        <v>96</v>
      </c>
      <c r="I304" s="8">
        <v>81</v>
      </c>
      <c r="J304" s="8">
        <v>93</v>
      </c>
      <c r="K304" s="8">
        <v>83</v>
      </c>
      <c r="L304" s="8">
        <v>83</v>
      </c>
      <c r="M304" s="8">
        <v>89</v>
      </c>
      <c r="N304" s="8">
        <v>89</v>
      </c>
      <c r="O304" s="10">
        <v>94</v>
      </c>
      <c r="P304" s="10">
        <v>99</v>
      </c>
      <c r="Q304" s="37">
        <f>AVERAGE(Table3[[#This Row],[Audit 1]:[Audit 10]])/100</f>
        <v>0.90099999999999991</v>
      </c>
    </row>
    <row r="305" spans="1:17">
      <c r="A305" s="8" t="s">
        <v>97</v>
      </c>
      <c r="B305" s="9">
        <v>45210</v>
      </c>
      <c r="C305" s="33">
        <f>YEAR(Table3[[#This Row],[Date]])</f>
        <v>2023</v>
      </c>
      <c r="D305" s="9" t="str">
        <f>TEXT(Table3[[#This Row],[Date]],"MMMM")</f>
        <v>October</v>
      </c>
      <c r="E305" s="9" t="str">
        <f>_xlfn.XLOOKUP(Table3[[#This Row],[EID]],Roster!A:A,Roster!E:E)</f>
        <v>han.oriz.24</v>
      </c>
      <c r="F305" s="9" t="str">
        <f>_xlfn.XLOOKUP(Table3[[#This Row],[EID]],Roster!A:A,Roster!F:F)</f>
        <v>Network</v>
      </c>
      <c r="G305" s="8">
        <v>87</v>
      </c>
      <c r="H305" s="8">
        <v>64</v>
      </c>
      <c r="I305" s="8">
        <v>63</v>
      </c>
      <c r="J305" s="8">
        <v>76</v>
      </c>
      <c r="K305" s="8">
        <v>52</v>
      </c>
      <c r="L305" s="8">
        <v>83</v>
      </c>
      <c r="M305" s="8">
        <v>77</v>
      </c>
      <c r="N305" s="8">
        <v>81</v>
      </c>
      <c r="O305" s="10">
        <v>87</v>
      </c>
      <c r="P305" s="10">
        <v>54</v>
      </c>
      <c r="Q305" s="37">
        <f>AVERAGE(Table3[[#This Row],[Audit 1]:[Audit 10]])/100</f>
        <v>0.72400000000000009</v>
      </c>
    </row>
    <row r="306" spans="1:17">
      <c r="A306" s="8" t="s">
        <v>98</v>
      </c>
      <c r="B306" s="9">
        <v>45210</v>
      </c>
      <c r="C306" s="33">
        <f>YEAR(Table3[[#This Row],[Date]])</f>
        <v>2023</v>
      </c>
      <c r="D306" s="9" t="str">
        <f>TEXT(Table3[[#This Row],[Date]],"MMMM")</f>
        <v>October</v>
      </c>
      <c r="E306" s="9" t="str">
        <f>_xlfn.XLOOKUP(Table3[[#This Row],[EID]],Roster!A:A,Roster!E:E)</f>
        <v>kig.imaz.62</v>
      </c>
      <c r="F306" s="9" t="str">
        <f>_xlfn.XLOOKUP(Table3[[#This Row],[EID]],Roster!A:A,Roster!F:F)</f>
        <v>HR</v>
      </c>
      <c r="G306" s="8">
        <v>78</v>
      </c>
      <c r="H306" s="8">
        <v>65</v>
      </c>
      <c r="I306" s="8">
        <v>50</v>
      </c>
      <c r="J306" s="8">
        <v>59</v>
      </c>
      <c r="K306" s="8">
        <v>61</v>
      </c>
      <c r="L306" s="8">
        <v>76</v>
      </c>
      <c r="M306" s="8">
        <v>81</v>
      </c>
      <c r="N306" s="8">
        <v>69</v>
      </c>
      <c r="O306" s="10">
        <v>62</v>
      </c>
      <c r="P306" s="10">
        <v>62</v>
      </c>
      <c r="Q306" s="37">
        <f>AVERAGE(Table3[[#This Row],[Audit 1]:[Audit 10]])/100</f>
        <v>0.66299999999999992</v>
      </c>
    </row>
    <row r="307" spans="1:17">
      <c r="A307" s="8" t="s">
        <v>99</v>
      </c>
      <c r="B307" s="9">
        <v>45210</v>
      </c>
      <c r="C307" s="33">
        <f>YEAR(Table3[[#This Row],[Date]])</f>
        <v>2023</v>
      </c>
      <c r="D307" s="9" t="str">
        <f>TEXT(Table3[[#This Row],[Date]],"MMMM")</f>
        <v>October</v>
      </c>
      <c r="E307" s="9" t="str">
        <f>_xlfn.XLOOKUP(Table3[[#This Row],[EID]],Roster!A:A,Roster!E:E)</f>
        <v>han.oriz.24</v>
      </c>
      <c r="F307" s="9" t="str">
        <f>_xlfn.XLOOKUP(Table3[[#This Row],[EID]],Roster!A:A,Roster!F:F)</f>
        <v>Strategy</v>
      </c>
      <c r="G307" s="8">
        <v>86</v>
      </c>
      <c r="H307" s="8">
        <v>95</v>
      </c>
      <c r="I307" s="8">
        <v>90</v>
      </c>
      <c r="J307" s="8">
        <v>80</v>
      </c>
      <c r="K307" s="8">
        <v>93</v>
      </c>
      <c r="L307" s="8">
        <v>94</v>
      </c>
      <c r="M307" s="8">
        <v>92</v>
      </c>
      <c r="N307" s="8">
        <v>85</v>
      </c>
      <c r="O307" s="10">
        <v>88</v>
      </c>
      <c r="P307" s="10">
        <v>89</v>
      </c>
      <c r="Q307" s="37">
        <f>AVERAGE(Table3[[#This Row],[Audit 1]:[Audit 10]])/100</f>
        <v>0.89200000000000002</v>
      </c>
    </row>
    <row r="308" spans="1:17">
      <c r="A308" s="8" t="s">
        <v>100</v>
      </c>
      <c r="B308" s="9">
        <v>45210</v>
      </c>
      <c r="C308" s="33">
        <f>YEAR(Table3[[#This Row],[Date]])</f>
        <v>2023</v>
      </c>
      <c r="D308" s="9" t="str">
        <f>TEXT(Table3[[#This Row],[Date]],"MMMM")</f>
        <v>October</v>
      </c>
      <c r="E308" s="9" t="str">
        <f>_xlfn.XLOOKUP(Table3[[#This Row],[EID]],Roster!A:A,Roster!E:E)</f>
        <v>oka.koch.55</v>
      </c>
      <c r="F308" s="9" t="str">
        <f>_xlfn.XLOOKUP(Table3[[#This Row],[EID]],Roster!A:A,Roster!F:F)</f>
        <v>F&amp;A</v>
      </c>
      <c r="G308" s="8">
        <v>93</v>
      </c>
      <c r="H308" s="8">
        <v>83</v>
      </c>
      <c r="I308" s="8">
        <v>82</v>
      </c>
      <c r="J308" s="8">
        <v>88</v>
      </c>
      <c r="K308" s="8">
        <v>90</v>
      </c>
      <c r="L308" s="8">
        <v>95</v>
      </c>
      <c r="M308" s="8">
        <v>97</v>
      </c>
      <c r="N308" s="8">
        <v>89</v>
      </c>
      <c r="O308" s="10">
        <v>80</v>
      </c>
      <c r="P308" s="10">
        <v>86</v>
      </c>
      <c r="Q308" s="37">
        <f>AVERAGE(Table3[[#This Row],[Audit 1]:[Audit 10]])/100</f>
        <v>0.88300000000000001</v>
      </c>
    </row>
    <row r="309" spans="1:17">
      <c r="A309" s="8" t="s">
        <v>101</v>
      </c>
      <c r="B309" s="9">
        <v>45210</v>
      </c>
      <c r="C309" s="33">
        <f>YEAR(Table3[[#This Row],[Date]])</f>
        <v>2023</v>
      </c>
      <c r="D309" s="9" t="str">
        <f>TEXT(Table3[[#This Row],[Date]],"MMMM")</f>
        <v>October</v>
      </c>
      <c r="E309" s="9" t="str">
        <f>_xlfn.XLOOKUP(Table3[[#This Row],[EID]],Roster!A:A,Roster!E:E)</f>
        <v>hir.kame.31</v>
      </c>
      <c r="F309" s="9" t="str">
        <f>_xlfn.XLOOKUP(Table3[[#This Row],[EID]],Roster!A:A,Roster!F:F)</f>
        <v>Health</v>
      </c>
      <c r="G309" s="8">
        <v>94</v>
      </c>
      <c r="H309" s="8">
        <v>90</v>
      </c>
      <c r="I309" s="8">
        <v>80</v>
      </c>
      <c r="J309" s="8">
        <v>91</v>
      </c>
      <c r="K309" s="8">
        <v>88</v>
      </c>
      <c r="L309" s="8">
        <v>89</v>
      </c>
      <c r="M309" s="8">
        <v>97</v>
      </c>
      <c r="N309" s="8">
        <v>97</v>
      </c>
      <c r="O309" s="10">
        <v>92</v>
      </c>
      <c r="P309" s="10">
        <v>81</v>
      </c>
      <c r="Q309" s="37">
        <f>AVERAGE(Table3[[#This Row],[Audit 1]:[Audit 10]])/100</f>
        <v>0.89900000000000002</v>
      </c>
    </row>
    <row r="310" spans="1:17">
      <c r="A310" s="8" t="s">
        <v>102</v>
      </c>
      <c r="B310" s="9">
        <v>45210</v>
      </c>
      <c r="C310" s="33">
        <f>YEAR(Table3[[#This Row],[Date]])</f>
        <v>2023</v>
      </c>
      <c r="D310" s="9" t="str">
        <f>TEXT(Table3[[#This Row],[Date]],"MMMM")</f>
        <v>October</v>
      </c>
      <c r="E310" s="9" t="str">
        <f>_xlfn.XLOOKUP(Table3[[#This Row],[EID]],Roster!A:A,Roster!E:E)</f>
        <v>han.oriz.24</v>
      </c>
      <c r="F310" s="9" t="str">
        <f>_xlfn.XLOOKUP(Table3[[#This Row],[EID]],Roster!A:A,Roster!F:F)</f>
        <v>Network</v>
      </c>
      <c r="G310" s="8">
        <v>66</v>
      </c>
      <c r="H310" s="8">
        <v>69</v>
      </c>
      <c r="I310" s="8">
        <v>59</v>
      </c>
      <c r="J310" s="8">
        <v>87</v>
      </c>
      <c r="K310" s="8">
        <v>57</v>
      </c>
      <c r="L310" s="8">
        <v>76</v>
      </c>
      <c r="M310" s="8">
        <v>58</v>
      </c>
      <c r="N310" s="8">
        <v>91</v>
      </c>
      <c r="O310" s="10">
        <v>98</v>
      </c>
      <c r="P310" s="10">
        <v>86</v>
      </c>
      <c r="Q310" s="37">
        <f>AVERAGE(Table3[[#This Row],[Audit 1]:[Audit 10]])/100</f>
        <v>0.747</v>
      </c>
    </row>
    <row r="311" spans="1:17">
      <c r="A311" s="8" t="s">
        <v>103</v>
      </c>
      <c r="B311" s="9">
        <v>45210</v>
      </c>
      <c r="C311" s="33">
        <f>YEAR(Table3[[#This Row],[Date]])</f>
        <v>2023</v>
      </c>
      <c r="D311" s="9" t="str">
        <f>TEXT(Table3[[#This Row],[Date]],"MMMM")</f>
        <v>October</v>
      </c>
      <c r="E311" s="9" t="str">
        <f>_xlfn.XLOOKUP(Table3[[#This Row],[EID]],Roster!A:A,Roster!E:E)</f>
        <v>kig.imaz.62</v>
      </c>
      <c r="F311" s="9" t="str">
        <f>_xlfn.XLOOKUP(Table3[[#This Row],[EID]],Roster!A:A,Roster!F:F)</f>
        <v>HR</v>
      </c>
      <c r="G311" s="8">
        <v>53</v>
      </c>
      <c r="H311" s="8">
        <v>100</v>
      </c>
      <c r="I311" s="8">
        <v>57</v>
      </c>
      <c r="J311" s="8">
        <v>52</v>
      </c>
      <c r="K311" s="8">
        <v>76</v>
      </c>
      <c r="L311" s="8">
        <v>88</v>
      </c>
      <c r="M311" s="8">
        <v>97</v>
      </c>
      <c r="N311" s="8">
        <v>89</v>
      </c>
      <c r="O311" s="10">
        <v>67</v>
      </c>
      <c r="P311" s="10">
        <v>90</v>
      </c>
      <c r="Q311" s="37">
        <f>AVERAGE(Table3[[#This Row],[Audit 1]:[Audit 10]])/100</f>
        <v>0.76900000000000002</v>
      </c>
    </row>
    <row r="312" spans="1:17">
      <c r="A312" s="8" t="s">
        <v>104</v>
      </c>
      <c r="B312" s="9">
        <v>45210</v>
      </c>
      <c r="C312" s="33">
        <f>YEAR(Table3[[#This Row],[Date]])</f>
        <v>2023</v>
      </c>
      <c r="D312" s="9" t="str">
        <f>TEXT(Table3[[#This Row],[Date]],"MMMM")</f>
        <v>October</v>
      </c>
      <c r="E312" s="9" t="str">
        <f>_xlfn.XLOOKUP(Table3[[#This Row],[EID]],Roster!A:A,Roster!E:E)</f>
        <v>oka.koch.55</v>
      </c>
      <c r="F312" s="9" t="str">
        <f>_xlfn.XLOOKUP(Table3[[#This Row],[EID]],Roster!A:A,Roster!F:F)</f>
        <v>F&amp;A</v>
      </c>
      <c r="G312" s="8">
        <v>83</v>
      </c>
      <c r="H312" s="8">
        <v>92</v>
      </c>
      <c r="I312" s="8">
        <v>87</v>
      </c>
      <c r="J312" s="8">
        <v>81</v>
      </c>
      <c r="K312" s="8">
        <v>85</v>
      </c>
      <c r="L312" s="8">
        <v>95</v>
      </c>
      <c r="M312" s="8">
        <v>99</v>
      </c>
      <c r="N312" s="8">
        <v>96</v>
      </c>
      <c r="O312" s="10">
        <v>98</v>
      </c>
      <c r="P312" s="10">
        <v>89</v>
      </c>
      <c r="Q312" s="37">
        <f>AVERAGE(Table3[[#This Row],[Audit 1]:[Audit 10]])/100</f>
        <v>0.90500000000000003</v>
      </c>
    </row>
    <row r="313" spans="1:17">
      <c r="A313" s="8" t="s">
        <v>105</v>
      </c>
      <c r="B313" s="9">
        <v>45210</v>
      </c>
      <c r="C313" s="33">
        <f>YEAR(Table3[[#This Row],[Date]])</f>
        <v>2023</v>
      </c>
      <c r="D313" s="9" t="str">
        <f>TEXT(Table3[[#This Row],[Date]],"MMMM")</f>
        <v>October</v>
      </c>
      <c r="E313" s="9" t="str">
        <f>_xlfn.XLOOKUP(Table3[[#This Row],[EID]],Roster!A:A,Roster!E:E)</f>
        <v>oka.koch.55</v>
      </c>
      <c r="F313" s="9" t="str">
        <f>_xlfn.XLOOKUP(Table3[[#This Row],[EID]],Roster!A:A,Roster!F:F)</f>
        <v>F&amp;A</v>
      </c>
      <c r="G313" s="8">
        <v>97</v>
      </c>
      <c r="H313" s="8">
        <v>96</v>
      </c>
      <c r="I313" s="8">
        <v>88</v>
      </c>
      <c r="J313" s="8">
        <v>97</v>
      </c>
      <c r="K313" s="8">
        <v>80</v>
      </c>
      <c r="L313" s="8">
        <v>98</v>
      </c>
      <c r="M313" s="8">
        <v>88</v>
      </c>
      <c r="N313" s="8">
        <v>83</v>
      </c>
      <c r="O313" s="10">
        <v>84</v>
      </c>
      <c r="P313" s="10">
        <v>94</v>
      </c>
      <c r="Q313" s="37">
        <f>AVERAGE(Table3[[#This Row],[Audit 1]:[Audit 10]])/100</f>
        <v>0.90500000000000003</v>
      </c>
    </row>
    <row r="314" spans="1:17">
      <c r="A314" s="8" t="s">
        <v>106</v>
      </c>
      <c r="B314" s="9">
        <v>45210</v>
      </c>
      <c r="C314" s="33">
        <f>YEAR(Table3[[#This Row],[Date]])</f>
        <v>2023</v>
      </c>
      <c r="D314" s="9" t="str">
        <f>TEXT(Table3[[#This Row],[Date]],"MMMM")</f>
        <v>October</v>
      </c>
      <c r="E314" s="9" t="str">
        <f>_xlfn.XLOOKUP(Table3[[#This Row],[EID]],Roster!A:A,Roster!E:E)</f>
        <v>hir.kame.31</v>
      </c>
      <c r="F314" s="9" t="str">
        <f>_xlfn.XLOOKUP(Table3[[#This Row],[EID]],Roster!A:A,Roster!F:F)</f>
        <v>Health</v>
      </c>
      <c r="G314" s="8">
        <v>90</v>
      </c>
      <c r="H314" s="8">
        <v>86</v>
      </c>
      <c r="I314" s="8">
        <v>84</v>
      </c>
      <c r="J314" s="8">
        <v>100</v>
      </c>
      <c r="K314" s="8">
        <v>87</v>
      </c>
      <c r="L314" s="8">
        <v>86</v>
      </c>
      <c r="M314" s="8">
        <v>96</v>
      </c>
      <c r="N314" s="8">
        <v>85</v>
      </c>
      <c r="O314" s="10">
        <v>91</v>
      </c>
      <c r="P314" s="10">
        <v>96</v>
      </c>
      <c r="Q314" s="37">
        <f>AVERAGE(Table3[[#This Row],[Audit 1]:[Audit 10]])/100</f>
        <v>0.90099999999999991</v>
      </c>
    </row>
    <row r="315" spans="1:17">
      <c r="A315" s="8" t="s">
        <v>107</v>
      </c>
      <c r="B315" s="9">
        <v>45210</v>
      </c>
      <c r="C315" s="33">
        <f>YEAR(Table3[[#This Row],[Date]])</f>
        <v>2023</v>
      </c>
      <c r="D315" s="9" t="str">
        <f>TEXT(Table3[[#This Row],[Date]],"MMMM")</f>
        <v>October</v>
      </c>
      <c r="E315" s="9" t="str">
        <f>_xlfn.XLOOKUP(Table3[[#This Row],[EID]],Roster!A:A,Roster!E:E)</f>
        <v>oka.koch.55</v>
      </c>
      <c r="F315" s="9" t="str">
        <f>_xlfn.XLOOKUP(Table3[[#This Row],[EID]],Roster!A:A,Roster!F:F)</f>
        <v>F&amp;A</v>
      </c>
      <c r="G315" s="8">
        <v>68</v>
      </c>
      <c r="H315" s="8">
        <v>91</v>
      </c>
      <c r="I315" s="8">
        <v>65</v>
      </c>
      <c r="J315" s="8">
        <v>76</v>
      </c>
      <c r="K315" s="8">
        <v>59</v>
      </c>
      <c r="L315" s="8">
        <v>55</v>
      </c>
      <c r="M315" s="8">
        <v>77</v>
      </c>
      <c r="N315" s="8">
        <v>86</v>
      </c>
      <c r="O315" s="10">
        <v>82</v>
      </c>
      <c r="P315" s="10">
        <v>50</v>
      </c>
      <c r="Q315" s="37">
        <f>AVERAGE(Table3[[#This Row],[Audit 1]:[Audit 10]])/100</f>
        <v>0.70900000000000007</v>
      </c>
    </row>
    <row r="316" spans="1:17">
      <c r="A316" s="8" t="s">
        <v>108</v>
      </c>
      <c r="B316" s="9">
        <v>45210</v>
      </c>
      <c r="C316" s="33">
        <f>YEAR(Table3[[#This Row],[Date]])</f>
        <v>2023</v>
      </c>
      <c r="D316" s="9" t="str">
        <f>TEXT(Table3[[#This Row],[Date]],"MMMM")</f>
        <v>October</v>
      </c>
      <c r="E316" s="9" t="str">
        <f>_xlfn.XLOOKUP(Table3[[#This Row],[EID]],Roster!A:A,Roster!E:E)</f>
        <v>kig.imaz.62</v>
      </c>
      <c r="F316" s="9" t="str">
        <f>_xlfn.XLOOKUP(Table3[[#This Row],[EID]],Roster!A:A,Roster!F:F)</f>
        <v>HR</v>
      </c>
      <c r="G316" s="8">
        <v>84</v>
      </c>
      <c r="H316" s="8">
        <v>91</v>
      </c>
      <c r="I316" s="8">
        <v>68</v>
      </c>
      <c r="J316" s="8">
        <v>64</v>
      </c>
      <c r="K316" s="8">
        <v>85</v>
      </c>
      <c r="L316" s="8">
        <v>100</v>
      </c>
      <c r="M316" s="8">
        <v>98</v>
      </c>
      <c r="N316" s="8">
        <v>93</v>
      </c>
      <c r="O316" s="10">
        <v>55</v>
      </c>
      <c r="P316" s="10">
        <v>100</v>
      </c>
      <c r="Q316" s="37">
        <f>AVERAGE(Table3[[#This Row],[Audit 1]:[Audit 10]])/100</f>
        <v>0.83799999999999997</v>
      </c>
    </row>
    <row r="317" spans="1:17">
      <c r="A317" s="8" t="s">
        <v>109</v>
      </c>
      <c r="B317" s="9">
        <v>45210</v>
      </c>
      <c r="C317" s="33">
        <f>YEAR(Table3[[#This Row],[Date]])</f>
        <v>2023</v>
      </c>
      <c r="D317" s="9" t="str">
        <f>TEXT(Table3[[#This Row],[Date]],"MMMM")</f>
        <v>October</v>
      </c>
      <c r="E317" s="9" t="str">
        <f>_xlfn.XLOOKUP(Table3[[#This Row],[EID]],Roster!A:A,Roster!E:E)</f>
        <v>han.oriz.24</v>
      </c>
      <c r="F317" s="9" t="str">
        <f>_xlfn.XLOOKUP(Table3[[#This Row],[EID]],Roster!A:A,Roster!F:F)</f>
        <v>Strategy</v>
      </c>
      <c r="G317" s="8">
        <v>90</v>
      </c>
      <c r="H317" s="8">
        <v>97</v>
      </c>
      <c r="I317" s="8">
        <v>94</v>
      </c>
      <c r="J317" s="8">
        <v>82</v>
      </c>
      <c r="K317" s="8">
        <v>80</v>
      </c>
      <c r="L317" s="8">
        <v>86</v>
      </c>
      <c r="M317" s="8">
        <v>94</v>
      </c>
      <c r="N317" s="8">
        <v>96</v>
      </c>
      <c r="O317" s="10">
        <v>88</v>
      </c>
      <c r="P317" s="10">
        <v>90</v>
      </c>
      <c r="Q317" s="37">
        <f>AVERAGE(Table3[[#This Row],[Audit 1]:[Audit 10]])/100</f>
        <v>0.89700000000000002</v>
      </c>
    </row>
    <row r="318" spans="1:17">
      <c r="A318" s="8" t="s">
        <v>110</v>
      </c>
      <c r="B318" s="9">
        <v>45210</v>
      </c>
      <c r="C318" s="33">
        <f>YEAR(Table3[[#This Row],[Date]])</f>
        <v>2023</v>
      </c>
      <c r="D318" s="9" t="str">
        <f>TEXT(Table3[[#This Row],[Date]],"MMMM")</f>
        <v>October</v>
      </c>
      <c r="E318" s="9" t="str">
        <f>_xlfn.XLOOKUP(Table3[[#This Row],[EID]],Roster!A:A,Roster!E:E)</f>
        <v>oka.koch.55</v>
      </c>
      <c r="F318" s="9" t="str">
        <f>_xlfn.XLOOKUP(Table3[[#This Row],[EID]],Roster!A:A,Roster!F:F)</f>
        <v>F&amp;A</v>
      </c>
      <c r="G318" s="8">
        <v>86</v>
      </c>
      <c r="H318" s="8">
        <v>100</v>
      </c>
      <c r="I318" s="8">
        <v>84</v>
      </c>
      <c r="J318" s="8">
        <v>94</v>
      </c>
      <c r="K318" s="8">
        <v>97</v>
      </c>
      <c r="L318" s="8">
        <v>91</v>
      </c>
      <c r="M318" s="8">
        <v>88</v>
      </c>
      <c r="N318" s="8">
        <v>94</v>
      </c>
      <c r="O318" s="10">
        <v>100</v>
      </c>
      <c r="P318" s="10">
        <v>80</v>
      </c>
      <c r="Q318" s="37">
        <f>AVERAGE(Table3[[#This Row],[Audit 1]:[Audit 10]])/100</f>
        <v>0.91400000000000003</v>
      </c>
    </row>
    <row r="319" spans="1:17">
      <c r="A319" s="8" t="s">
        <v>111</v>
      </c>
      <c r="B319" s="9">
        <v>45210</v>
      </c>
      <c r="C319" s="33">
        <f>YEAR(Table3[[#This Row],[Date]])</f>
        <v>2023</v>
      </c>
      <c r="D319" s="9" t="str">
        <f>TEXT(Table3[[#This Row],[Date]],"MMMM")</f>
        <v>October</v>
      </c>
      <c r="E319" s="9" t="str">
        <f>_xlfn.XLOOKUP(Table3[[#This Row],[EID]],Roster!A:A,Roster!E:E)</f>
        <v>hir.kame.31</v>
      </c>
      <c r="F319" s="9" t="str">
        <f>_xlfn.XLOOKUP(Table3[[#This Row],[EID]],Roster!A:A,Roster!F:F)</f>
        <v>Health</v>
      </c>
      <c r="G319" s="8">
        <v>100</v>
      </c>
      <c r="H319" s="8">
        <v>98</v>
      </c>
      <c r="I319" s="8">
        <v>95</v>
      </c>
      <c r="J319" s="8">
        <v>81</v>
      </c>
      <c r="K319" s="8">
        <v>99</v>
      </c>
      <c r="L319" s="8">
        <v>82</v>
      </c>
      <c r="M319" s="8">
        <v>94</v>
      </c>
      <c r="N319" s="8">
        <v>86</v>
      </c>
      <c r="O319" s="10">
        <v>95</v>
      </c>
      <c r="P319" s="10">
        <v>91</v>
      </c>
      <c r="Q319" s="37">
        <f>AVERAGE(Table3[[#This Row],[Audit 1]:[Audit 10]])/100</f>
        <v>0.92099999999999993</v>
      </c>
    </row>
    <row r="320" spans="1:17">
      <c r="A320" s="8" t="s">
        <v>112</v>
      </c>
      <c r="B320" s="9">
        <v>45210</v>
      </c>
      <c r="C320" s="33">
        <f>YEAR(Table3[[#This Row],[Date]])</f>
        <v>2023</v>
      </c>
      <c r="D320" s="9" t="str">
        <f>TEXT(Table3[[#This Row],[Date]],"MMMM")</f>
        <v>October</v>
      </c>
      <c r="E320" s="9" t="str">
        <f>_xlfn.XLOOKUP(Table3[[#This Row],[EID]],Roster!A:A,Roster!E:E)</f>
        <v>hir.kame.31</v>
      </c>
      <c r="F320" s="9" t="str">
        <f>_xlfn.XLOOKUP(Table3[[#This Row],[EID]],Roster!A:A,Roster!F:F)</f>
        <v>Health</v>
      </c>
      <c r="G320" s="8">
        <v>71</v>
      </c>
      <c r="H320" s="8">
        <v>63</v>
      </c>
      <c r="I320" s="8">
        <v>73</v>
      </c>
      <c r="J320" s="8">
        <v>66</v>
      </c>
      <c r="K320" s="8">
        <v>71</v>
      </c>
      <c r="L320" s="8">
        <v>74</v>
      </c>
      <c r="M320" s="8">
        <v>67</v>
      </c>
      <c r="N320" s="8">
        <v>95</v>
      </c>
      <c r="O320" s="10">
        <v>86</v>
      </c>
      <c r="P320" s="10">
        <v>90</v>
      </c>
      <c r="Q320" s="37">
        <f>AVERAGE(Table3[[#This Row],[Audit 1]:[Audit 10]])/100</f>
        <v>0.75599999999999989</v>
      </c>
    </row>
    <row r="321" spans="1:17">
      <c r="A321" s="8" t="s">
        <v>113</v>
      </c>
      <c r="B321" s="9">
        <v>45210</v>
      </c>
      <c r="C321" s="33">
        <f>YEAR(Table3[[#This Row],[Date]])</f>
        <v>2023</v>
      </c>
      <c r="D321" s="9" t="str">
        <f>TEXT(Table3[[#This Row],[Date]],"MMMM")</f>
        <v>October</v>
      </c>
      <c r="E321" s="9" t="str">
        <f>_xlfn.XLOOKUP(Table3[[#This Row],[EID]],Roster!A:A,Roster!E:E)</f>
        <v>kig.imaz.62</v>
      </c>
      <c r="F321" s="9" t="str">
        <f>_xlfn.XLOOKUP(Table3[[#This Row],[EID]],Roster!A:A,Roster!F:F)</f>
        <v>HR</v>
      </c>
      <c r="G321" s="8">
        <v>80</v>
      </c>
      <c r="H321" s="8">
        <v>96</v>
      </c>
      <c r="I321" s="8">
        <v>55</v>
      </c>
      <c r="J321" s="8">
        <v>77</v>
      </c>
      <c r="K321" s="8">
        <v>79</v>
      </c>
      <c r="L321" s="8">
        <v>53</v>
      </c>
      <c r="M321" s="8">
        <v>86</v>
      </c>
      <c r="N321" s="8">
        <v>100</v>
      </c>
      <c r="O321" s="10">
        <v>61</v>
      </c>
      <c r="P321" s="10">
        <v>82</v>
      </c>
      <c r="Q321" s="37">
        <f>AVERAGE(Table3[[#This Row],[Audit 1]:[Audit 10]])/100</f>
        <v>0.76900000000000002</v>
      </c>
    </row>
    <row r="322" spans="1:17">
      <c r="A322" s="8" t="s">
        <v>114</v>
      </c>
      <c r="B322" s="9">
        <v>45210</v>
      </c>
      <c r="C322" s="33">
        <f>YEAR(Table3[[#This Row],[Date]])</f>
        <v>2023</v>
      </c>
      <c r="D322" s="9" t="str">
        <f>TEXT(Table3[[#This Row],[Date]],"MMMM")</f>
        <v>October</v>
      </c>
      <c r="E322" s="9" t="str">
        <f>_xlfn.XLOOKUP(Table3[[#This Row],[EID]],Roster!A:A,Roster!E:E)</f>
        <v>han.oriz.24</v>
      </c>
      <c r="F322" s="9" t="str">
        <f>_xlfn.XLOOKUP(Table3[[#This Row],[EID]],Roster!A:A,Roster!F:F)</f>
        <v>Strategy</v>
      </c>
      <c r="G322" s="8">
        <v>87</v>
      </c>
      <c r="H322" s="8">
        <v>91</v>
      </c>
      <c r="I322" s="8">
        <v>95</v>
      </c>
      <c r="J322" s="8">
        <v>86</v>
      </c>
      <c r="K322" s="8">
        <v>80</v>
      </c>
      <c r="L322" s="8">
        <v>92</v>
      </c>
      <c r="M322" s="8">
        <v>81</v>
      </c>
      <c r="N322" s="8">
        <v>99</v>
      </c>
      <c r="O322" s="10">
        <v>95</v>
      </c>
      <c r="P322" s="10">
        <v>82</v>
      </c>
      <c r="Q322" s="37">
        <f>AVERAGE(Table3[[#This Row],[Audit 1]:[Audit 10]])/100</f>
        <v>0.88800000000000001</v>
      </c>
    </row>
    <row r="323" spans="1:17">
      <c r="A323" s="8" t="s">
        <v>115</v>
      </c>
      <c r="B323" s="9">
        <v>45210</v>
      </c>
      <c r="C323" s="33">
        <f>YEAR(Table3[[#This Row],[Date]])</f>
        <v>2023</v>
      </c>
      <c r="D323" s="9" t="str">
        <f>TEXT(Table3[[#This Row],[Date]],"MMMM")</f>
        <v>October</v>
      </c>
      <c r="E323" s="9" t="str">
        <f>_xlfn.XLOOKUP(Table3[[#This Row],[EID]],Roster!A:A,Roster!E:E)</f>
        <v>oka.koch.55</v>
      </c>
      <c r="F323" s="9" t="str">
        <f>_xlfn.XLOOKUP(Table3[[#This Row],[EID]],Roster!A:A,Roster!F:F)</f>
        <v>F&amp;A</v>
      </c>
      <c r="G323" s="8">
        <v>100</v>
      </c>
      <c r="H323" s="8">
        <v>95</v>
      </c>
      <c r="I323" s="8">
        <v>85</v>
      </c>
      <c r="J323" s="8">
        <v>91</v>
      </c>
      <c r="K323" s="8">
        <v>86</v>
      </c>
      <c r="L323" s="8">
        <v>100</v>
      </c>
      <c r="M323" s="8">
        <v>97</v>
      </c>
      <c r="N323" s="8">
        <v>88</v>
      </c>
      <c r="O323" s="10">
        <v>83</v>
      </c>
      <c r="P323" s="10">
        <v>82</v>
      </c>
      <c r="Q323" s="37">
        <f>AVERAGE(Table3[[#This Row],[Audit 1]:[Audit 10]])/100</f>
        <v>0.90700000000000003</v>
      </c>
    </row>
    <row r="324" spans="1:17">
      <c r="A324" s="8" t="s">
        <v>116</v>
      </c>
      <c r="B324" s="9">
        <v>45210</v>
      </c>
      <c r="C324" s="33">
        <f>YEAR(Table3[[#This Row],[Date]])</f>
        <v>2023</v>
      </c>
      <c r="D324" s="9" t="str">
        <f>TEXT(Table3[[#This Row],[Date]],"MMMM")</f>
        <v>October</v>
      </c>
      <c r="E324" s="9" t="str">
        <f>_xlfn.XLOOKUP(Table3[[#This Row],[EID]],Roster!A:A,Roster!E:E)</f>
        <v>hir.kame.31</v>
      </c>
      <c r="F324" s="9" t="str">
        <f>_xlfn.XLOOKUP(Table3[[#This Row],[EID]],Roster!A:A,Roster!F:F)</f>
        <v>Health</v>
      </c>
      <c r="G324" s="8">
        <v>81</v>
      </c>
      <c r="H324" s="8">
        <v>84</v>
      </c>
      <c r="I324" s="8">
        <v>94</v>
      </c>
      <c r="J324" s="8">
        <v>85</v>
      </c>
      <c r="K324" s="8">
        <v>80</v>
      </c>
      <c r="L324" s="8">
        <v>90</v>
      </c>
      <c r="M324" s="8">
        <v>88</v>
      </c>
      <c r="N324" s="8">
        <v>95</v>
      </c>
      <c r="O324" s="10">
        <v>98</v>
      </c>
      <c r="P324" s="10">
        <v>81</v>
      </c>
      <c r="Q324" s="37">
        <f>AVERAGE(Table3[[#This Row],[Audit 1]:[Audit 10]])/100</f>
        <v>0.87599999999999989</v>
      </c>
    </row>
    <row r="325" spans="1:17">
      <c r="A325" s="8" t="s">
        <v>117</v>
      </c>
      <c r="B325" s="9">
        <v>45210</v>
      </c>
      <c r="C325" s="33">
        <f>YEAR(Table3[[#This Row],[Date]])</f>
        <v>2023</v>
      </c>
      <c r="D325" s="9" t="str">
        <f>TEXT(Table3[[#This Row],[Date]],"MMMM")</f>
        <v>October</v>
      </c>
      <c r="E325" s="9" t="str">
        <f>_xlfn.XLOOKUP(Table3[[#This Row],[EID]],Roster!A:A,Roster!E:E)</f>
        <v>han.oriz.24</v>
      </c>
      <c r="F325" s="9" t="str">
        <f>_xlfn.XLOOKUP(Table3[[#This Row],[EID]],Roster!A:A,Roster!F:F)</f>
        <v>Network</v>
      </c>
      <c r="G325" s="8">
        <v>97</v>
      </c>
      <c r="H325" s="8">
        <v>60</v>
      </c>
      <c r="I325" s="8">
        <v>73</v>
      </c>
      <c r="J325" s="8">
        <v>59</v>
      </c>
      <c r="K325" s="8">
        <v>57</v>
      </c>
      <c r="L325" s="8">
        <v>96</v>
      </c>
      <c r="M325" s="8">
        <v>51</v>
      </c>
      <c r="N325" s="8">
        <v>88</v>
      </c>
      <c r="O325" s="10">
        <v>67</v>
      </c>
      <c r="P325" s="10">
        <v>51</v>
      </c>
      <c r="Q325" s="37">
        <f>AVERAGE(Table3[[#This Row],[Audit 1]:[Audit 10]])/100</f>
        <v>0.69900000000000007</v>
      </c>
    </row>
    <row r="326" spans="1:17">
      <c r="A326" s="8" t="s">
        <v>118</v>
      </c>
      <c r="B326" s="9">
        <v>45210</v>
      </c>
      <c r="C326" s="33">
        <f>YEAR(Table3[[#This Row],[Date]])</f>
        <v>2023</v>
      </c>
      <c r="D326" s="9" t="str">
        <f>TEXT(Table3[[#This Row],[Date]],"MMMM")</f>
        <v>October</v>
      </c>
      <c r="E326" s="9" t="str">
        <f>_xlfn.XLOOKUP(Table3[[#This Row],[EID]],Roster!A:A,Roster!E:E)</f>
        <v>kig.imaz.62</v>
      </c>
      <c r="F326" s="9" t="str">
        <f>_xlfn.XLOOKUP(Table3[[#This Row],[EID]],Roster!A:A,Roster!F:F)</f>
        <v>HR</v>
      </c>
      <c r="G326" s="8">
        <v>62</v>
      </c>
      <c r="H326" s="8">
        <v>91</v>
      </c>
      <c r="I326" s="8">
        <v>77</v>
      </c>
      <c r="J326" s="8">
        <v>90</v>
      </c>
      <c r="K326" s="8">
        <v>81</v>
      </c>
      <c r="L326" s="8">
        <v>97</v>
      </c>
      <c r="M326" s="8">
        <v>63</v>
      </c>
      <c r="N326" s="8">
        <v>99</v>
      </c>
      <c r="O326" s="10">
        <v>70</v>
      </c>
      <c r="P326" s="10">
        <v>71</v>
      </c>
      <c r="Q326" s="37">
        <f>AVERAGE(Table3[[#This Row],[Audit 1]:[Audit 10]])/100</f>
        <v>0.80099999999999993</v>
      </c>
    </row>
    <row r="327" spans="1:17">
      <c r="A327" s="8" t="s">
        <v>119</v>
      </c>
      <c r="B327" s="9">
        <v>45210</v>
      </c>
      <c r="C327" s="33">
        <f>YEAR(Table3[[#This Row],[Date]])</f>
        <v>2023</v>
      </c>
      <c r="D327" s="9" t="str">
        <f>TEXT(Table3[[#This Row],[Date]],"MMMM")</f>
        <v>October</v>
      </c>
      <c r="E327" s="9" t="str">
        <f>_xlfn.XLOOKUP(Table3[[#This Row],[EID]],Roster!A:A,Roster!E:E)</f>
        <v>hir.kame.31</v>
      </c>
      <c r="F327" s="9" t="str">
        <f>_xlfn.XLOOKUP(Table3[[#This Row],[EID]],Roster!A:A,Roster!F:F)</f>
        <v>Health</v>
      </c>
      <c r="G327" s="8">
        <v>90</v>
      </c>
      <c r="H327" s="8">
        <v>100</v>
      </c>
      <c r="I327" s="8">
        <v>97</v>
      </c>
      <c r="J327" s="8">
        <v>97</v>
      </c>
      <c r="K327" s="8">
        <v>92</v>
      </c>
      <c r="L327" s="8">
        <v>98</v>
      </c>
      <c r="M327" s="8">
        <v>88</v>
      </c>
      <c r="N327" s="8">
        <v>93</v>
      </c>
      <c r="O327" s="10">
        <v>87</v>
      </c>
      <c r="P327" s="10">
        <v>84</v>
      </c>
      <c r="Q327" s="37">
        <f>AVERAGE(Table3[[#This Row],[Audit 1]:[Audit 10]])/100</f>
        <v>0.92599999999999993</v>
      </c>
    </row>
    <row r="328" spans="1:17">
      <c r="A328" s="8" t="s">
        <v>120</v>
      </c>
      <c r="B328" s="9">
        <v>45210</v>
      </c>
      <c r="C328" s="33">
        <f>YEAR(Table3[[#This Row],[Date]])</f>
        <v>2023</v>
      </c>
      <c r="D328" s="9" t="str">
        <f>TEXT(Table3[[#This Row],[Date]],"MMMM")</f>
        <v>October</v>
      </c>
      <c r="E328" s="9" t="str">
        <f>_xlfn.XLOOKUP(Table3[[#This Row],[EID]],Roster!A:A,Roster!E:E)</f>
        <v>oka.koch.55</v>
      </c>
      <c r="F328" s="9" t="str">
        <f>_xlfn.XLOOKUP(Table3[[#This Row],[EID]],Roster!A:A,Roster!F:F)</f>
        <v>F&amp;A</v>
      </c>
      <c r="G328" s="8">
        <v>98</v>
      </c>
      <c r="H328" s="8">
        <v>82</v>
      </c>
      <c r="I328" s="8">
        <v>95</v>
      </c>
      <c r="J328" s="8">
        <v>82</v>
      </c>
      <c r="K328" s="8">
        <v>100</v>
      </c>
      <c r="L328" s="8">
        <v>84</v>
      </c>
      <c r="M328" s="8">
        <v>88</v>
      </c>
      <c r="N328" s="8">
        <v>88</v>
      </c>
      <c r="O328" s="10">
        <v>81</v>
      </c>
      <c r="P328" s="10">
        <v>86</v>
      </c>
      <c r="Q328" s="37">
        <f>AVERAGE(Table3[[#This Row],[Audit 1]:[Audit 10]])/100</f>
        <v>0.88400000000000001</v>
      </c>
    </row>
    <row r="329" spans="1:17">
      <c r="A329" s="8" t="s">
        <v>121</v>
      </c>
      <c r="B329" s="9">
        <v>45210</v>
      </c>
      <c r="C329" s="33">
        <f>YEAR(Table3[[#This Row],[Date]])</f>
        <v>2023</v>
      </c>
      <c r="D329" s="9" t="str">
        <f>TEXT(Table3[[#This Row],[Date]],"MMMM")</f>
        <v>October</v>
      </c>
      <c r="E329" s="9" t="str">
        <f>_xlfn.XLOOKUP(Table3[[#This Row],[EID]],Roster!A:A,Roster!E:E)</f>
        <v>hir.kame.31</v>
      </c>
      <c r="F329" s="9" t="str">
        <f>_xlfn.XLOOKUP(Table3[[#This Row],[EID]],Roster!A:A,Roster!F:F)</f>
        <v>Health</v>
      </c>
      <c r="G329" s="8">
        <v>80</v>
      </c>
      <c r="H329" s="8">
        <v>99</v>
      </c>
      <c r="I329" s="8">
        <v>95</v>
      </c>
      <c r="J329" s="8">
        <v>96</v>
      </c>
      <c r="K329" s="8">
        <v>94</v>
      </c>
      <c r="L329" s="8">
        <v>97</v>
      </c>
      <c r="M329" s="8">
        <v>100</v>
      </c>
      <c r="N329" s="8">
        <v>85</v>
      </c>
      <c r="O329" s="10">
        <v>94</v>
      </c>
      <c r="P329" s="10">
        <v>82</v>
      </c>
      <c r="Q329" s="37">
        <f>AVERAGE(Table3[[#This Row],[Audit 1]:[Audit 10]])/100</f>
        <v>0.92200000000000004</v>
      </c>
    </row>
    <row r="330" spans="1:17">
      <c r="A330" s="8" t="s">
        <v>122</v>
      </c>
      <c r="B330" s="9">
        <v>45210</v>
      </c>
      <c r="C330" s="33">
        <f>YEAR(Table3[[#This Row],[Date]])</f>
        <v>2023</v>
      </c>
      <c r="D330" s="9" t="str">
        <f>TEXT(Table3[[#This Row],[Date]],"MMMM")</f>
        <v>October</v>
      </c>
      <c r="E330" s="9" t="str">
        <f>_xlfn.XLOOKUP(Table3[[#This Row],[EID]],Roster!A:A,Roster!E:E)</f>
        <v>han.oriz.24</v>
      </c>
      <c r="F330" s="9" t="str">
        <f>_xlfn.XLOOKUP(Table3[[#This Row],[EID]],Roster!A:A,Roster!F:F)</f>
        <v>Network</v>
      </c>
      <c r="G330" s="8">
        <v>76</v>
      </c>
      <c r="H330" s="8">
        <v>94</v>
      </c>
      <c r="I330" s="8">
        <v>99</v>
      </c>
      <c r="J330" s="8">
        <v>86</v>
      </c>
      <c r="K330" s="8">
        <v>78</v>
      </c>
      <c r="L330" s="8">
        <v>79</v>
      </c>
      <c r="M330" s="8">
        <v>79</v>
      </c>
      <c r="N330" s="8">
        <v>57</v>
      </c>
      <c r="O330" s="10">
        <v>57</v>
      </c>
      <c r="P330" s="10">
        <v>54</v>
      </c>
      <c r="Q330" s="37">
        <f>AVERAGE(Table3[[#This Row],[Audit 1]:[Audit 10]])/100</f>
        <v>0.75900000000000001</v>
      </c>
    </row>
    <row r="331" spans="1:17">
      <c r="A331" s="8" t="s">
        <v>123</v>
      </c>
      <c r="B331" s="9">
        <v>45210</v>
      </c>
      <c r="C331" s="33">
        <f>YEAR(Table3[[#This Row],[Date]])</f>
        <v>2023</v>
      </c>
      <c r="D331" s="9" t="str">
        <f>TEXT(Table3[[#This Row],[Date]],"MMMM")</f>
        <v>October</v>
      </c>
      <c r="E331" s="9" t="str">
        <f>_xlfn.XLOOKUP(Table3[[#This Row],[EID]],Roster!A:A,Roster!E:E)</f>
        <v>kig.imaz.62</v>
      </c>
      <c r="F331" s="9" t="str">
        <f>_xlfn.XLOOKUP(Table3[[#This Row],[EID]],Roster!A:A,Roster!F:F)</f>
        <v>HR</v>
      </c>
      <c r="G331" s="8">
        <v>88</v>
      </c>
      <c r="H331" s="8">
        <v>96</v>
      </c>
      <c r="I331" s="8">
        <v>51</v>
      </c>
      <c r="J331" s="8">
        <v>99</v>
      </c>
      <c r="K331" s="8">
        <v>96</v>
      </c>
      <c r="L331" s="8">
        <v>52</v>
      </c>
      <c r="M331" s="8">
        <v>69</v>
      </c>
      <c r="N331" s="8">
        <v>97</v>
      </c>
      <c r="O331" s="10">
        <v>65</v>
      </c>
      <c r="P331" s="10">
        <v>55</v>
      </c>
      <c r="Q331" s="37">
        <f>AVERAGE(Table3[[#This Row],[Audit 1]:[Audit 10]])/100</f>
        <v>0.76800000000000002</v>
      </c>
    </row>
    <row r="332" spans="1:17">
      <c r="A332" s="8" t="s">
        <v>94</v>
      </c>
      <c r="B332" s="9">
        <v>45211</v>
      </c>
      <c r="C332" s="33">
        <f>YEAR(Table3[[#This Row],[Date]])</f>
        <v>2023</v>
      </c>
      <c r="D332" s="9" t="str">
        <f>TEXT(Table3[[#This Row],[Date]],"MMMM")</f>
        <v>October</v>
      </c>
      <c r="E332" s="9" t="str">
        <f>_xlfn.XLOOKUP(Table3[[#This Row],[EID]],Roster!A:A,Roster!E:E)</f>
        <v>oka.koch.55</v>
      </c>
      <c r="F332" s="9" t="str">
        <f>_xlfn.XLOOKUP(Table3[[#This Row],[EID]],Roster!A:A,Roster!F:F)</f>
        <v>F&amp;A</v>
      </c>
      <c r="G332" s="8">
        <v>90</v>
      </c>
      <c r="H332" s="8">
        <v>99</v>
      </c>
      <c r="I332" s="8">
        <v>91</v>
      </c>
      <c r="J332" s="8">
        <v>92</v>
      </c>
      <c r="K332" s="8">
        <v>100</v>
      </c>
      <c r="L332" s="8">
        <v>84</v>
      </c>
      <c r="M332" s="8">
        <v>89</v>
      </c>
      <c r="N332" s="8">
        <v>87</v>
      </c>
      <c r="O332" s="10">
        <v>88</v>
      </c>
      <c r="P332" s="10">
        <v>86</v>
      </c>
      <c r="Q332" s="37">
        <f>AVERAGE(Table3[[#This Row],[Audit 1]:[Audit 10]])/100</f>
        <v>0.90599999999999992</v>
      </c>
    </row>
    <row r="333" spans="1:17">
      <c r="A333" s="8" t="s">
        <v>95</v>
      </c>
      <c r="B333" s="9">
        <v>45211</v>
      </c>
      <c r="C333" s="33">
        <f>YEAR(Table3[[#This Row],[Date]])</f>
        <v>2023</v>
      </c>
      <c r="D333" s="9" t="str">
        <f>TEXT(Table3[[#This Row],[Date]],"MMMM")</f>
        <v>October</v>
      </c>
      <c r="E333" s="9" t="str">
        <f>_xlfn.XLOOKUP(Table3[[#This Row],[EID]],Roster!A:A,Roster!E:E)</f>
        <v>oka.koch.55</v>
      </c>
      <c r="F333" s="9" t="str">
        <f>_xlfn.XLOOKUP(Table3[[#This Row],[EID]],Roster!A:A,Roster!F:F)</f>
        <v>F&amp;A</v>
      </c>
      <c r="G333" s="8">
        <v>82</v>
      </c>
      <c r="H333" s="8">
        <v>99</v>
      </c>
      <c r="I333" s="8">
        <v>80</v>
      </c>
      <c r="J333" s="8">
        <v>88</v>
      </c>
      <c r="K333" s="8">
        <v>80</v>
      </c>
      <c r="L333" s="8">
        <v>96</v>
      </c>
      <c r="M333" s="8">
        <v>99</v>
      </c>
      <c r="N333" s="8">
        <v>80</v>
      </c>
      <c r="O333" s="10">
        <v>93</v>
      </c>
      <c r="P333" s="10">
        <v>87</v>
      </c>
      <c r="Q333" s="37">
        <f>AVERAGE(Table3[[#This Row],[Audit 1]:[Audit 10]])/100</f>
        <v>0.88400000000000001</v>
      </c>
    </row>
    <row r="334" spans="1:17">
      <c r="A334" s="8" t="s">
        <v>96</v>
      </c>
      <c r="B334" s="9">
        <v>45211</v>
      </c>
      <c r="C334" s="33">
        <f>YEAR(Table3[[#This Row],[Date]])</f>
        <v>2023</v>
      </c>
      <c r="D334" s="9" t="str">
        <f>TEXT(Table3[[#This Row],[Date]],"MMMM")</f>
        <v>October</v>
      </c>
      <c r="E334" s="9" t="str">
        <f>_xlfn.XLOOKUP(Table3[[#This Row],[EID]],Roster!A:A,Roster!E:E)</f>
        <v>hir.kame.31</v>
      </c>
      <c r="F334" s="9" t="str">
        <f>_xlfn.XLOOKUP(Table3[[#This Row],[EID]],Roster!A:A,Roster!F:F)</f>
        <v>Health</v>
      </c>
      <c r="G334" s="8">
        <v>89</v>
      </c>
      <c r="H334" s="8">
        <v>94</v>
      </c>
      <c r="I334" s="8">
        <v>88</v>
      </c>
      <c r="J334" s="8">
        <v>84</v>
      </c>
      <c r="K334" s="8">
        <v>90</v>
      </c>
      <c r="L334" s="8">
        <v>81</v>
      </c>
      <c r="M334" s="8">
        <v>91</v>
      </c>
      <c r="N334" s="8">
        <v>91</v>
      </c>
      <c r="O334" s="10">
        <v>97</v>
      </c>
      <c r="P334" s="10">
        <v>89</v>
      </c>
      <c r="Q334" s="37">
        <f>AVERAGE(Table3[[#This Row],[Audit 1]:[Audit 10]])/100</f>
        <v>0.89400000000000002</v>
      </c>
    </row>
    <row r="335" spans="1:17">
      <c r="A335" s="8" t="s">
        <v>97</v>
      </c>
      <c r="B335" s="9">
        <v>45211</v>
      </c>
      <c r="C335" s="33">
        <f>YEAR(Table3[[#This Row],[Date]])</f>
        <v>2023</v>
      </c>
      <c r="D335" s="9" t="str">
        <f>TEXT(Table3[[#This Row],[Date]],"MMMM")</f>
        <v>October</v>
      </c>
      <c r="E335" s="9" t="str">
        <f>_xlfn.XLOOKUP(Table3[[#This Row],[EID]],Roster!A:A,Roster!E:E)</f>
        <v>han.oriz.24</v>
      </c>
      <c r="F335" s="9" t="str">
        <f>_xlfn.XLOOKUP(Table3[[#This Row],[EID]],Roster!A:A,Roster!F:F)</f>
        <v>Network</v>
      </c>
      <c r="G335" s="8">
        <v>68</v>
      </c>
      <c r="H335" s="8">
        <v>58</v>
      </c>
      <c r="I335" s="8">
        <v>67</v>
      </c>
      <c r="J335" s="8">
        <v>62</v>
      </c>
      <c r="K335" s="8">
        <v>84</v>
      </c>
      <c r="L335" s="8">
        <v>80</v>
      </c>
      <c r="M335" s="8">
        <v>77</v>
      </c>
      <c r="N335" s="8">
        <v>90</v>
      </c>
      <c r="O335" s="10">
        <v>85</v>
      </c>
      <c r="P335" s="10">
        <v>98</v>
      </c>
      <c r="Q335" s="37">
        <f>AVERAGE(Table3[[#This Row],[Audit 1]:[Audit 10]])/100</f>
        <v>0.76900000000000002</v>
      </c>
    </row>
    <row r="336" spans="1:17">
      <c r="A336" s="8" t="s">
        <v>98</v>
      </c>
      <c r="B336" s="9">
        <v>45211</v>
      </c>
      <c r="C336" s="33">
        <f>YEAR(Table3[[#This Row],[Date]])</f>
        <v>2023</v>
      </c>
      <c r="D336" s="9" t="str">
        <f>TEXT(Table3[[#This Row],[Date]],"MMMM")</f>
        <v>October</v>
      </c>
      <c r="E336" s="9" t="str">
        <f>_xlfn.XLOOKUP(Table3[[#This Row],[EID]],Roster!A:A,Roster!E:E)</f>
        <v>kig.imaz.62</v>
      </c>
      <c r="F336" s="9" t="str">
        <f>_xlfn.XLOOKUP(Table3[[#This Row],[EID]],Roster!A:A,Roster!F:F)</f>
        <v>HR</v>
      </c>
      <c r="G336" s="8">
        <v>71</v>
      </c>
      <c r="H336" s="8">
        <v>96</v>
      </c>
      <c r="I336" s="8">
        <v>50</v>
      </c>
      <c r="J336" s="8">
        <v>56</v>
      </c>
      <c r="K336" s="8">
        <v>51</v>
      </c>
      <c r="L336" s="8">
        <v>57</v>
      </c>
      <c r="M336" s="8">
        <v>84</v>
      </c>
      <c r="N336" s="8">
        <v>63</v>
      </c>
      <c r="O336" s="10">
        <v>76</v>
      </c>
      <c r="P336" s="10">
        <v>68</v>
      </c>
      <c r="Q336" s="37">
        <f>AVERAGE(Table3[[#This Row],[Audit 1]:[Audit 10]])/100</f>
        <v>0.67200000000000004</v>
      </c>
    </row>
    <row r="337" spans="1:17">
      <c r="A337" s="8" t="s">
        <v>99</v>
      </c>
      <c r="B337" s="9">
        <v>45211</v>
      </c>
      <c r="C337" s="33">
        <f>YEAR(Table3[[#This Row],[Date]])</f>
        <v>2023</v>
      </c>
      <c r="D337" s="9" t="str">
        <f>TEXT(Table3[[#This Row],[Date]],"MMMM")</f>
        <v>October</v>
      </c>
      <c r="E337" s="9" t="str">
        <f>_xlfn.XLOOKUP(Table3[[#This Row],[EID]],Roster!A:A,Roster!E:E)</f>
        <v>han.oriz.24</v>
      </c>
      <c r="F337" s="9" t="str">
        <f>_xlfn.XLOOKUP(Table3[[#This Row],[EID]],Roster!A:A,Roster!F:F)</f>
        <v>Strategy</v>
      </c>
      <c r="G337" s="8">
        <v>85</v>
      </c>
      <c r="H337" s="8">
        <v>97</v>
      </c>
      <c r="I337" s="8">
        <v>94</v>
      </c>
      <c r="J337" s="8">
        <v>88</v>
      </c>
      <c r="K337" s="8">
        <v>93</v>
      </c>
      <c r="L337" s="8">
        <v>91</v>
      </c>
      <c r="M337" s="8">
        <v>92</v>
      </c>
      <c r="N337" s="8">
        <v>84</v>
      </c>
      <c r="O337" s="10">
        <v>92</v>
      </c>
      <c r="P337" s="10">
        <v>87</v>
      </c>
      <c r="Q337" s="37">
        <f>AVERAGE(Table3[[#This Row],[Audit 1]:[Audit 10]])/100</f>
        <v>0.90300000000000002</v>
      </c>
    </row>
    <row r="338" spans="1:17">
      <c r="A338" s="8" t="s">
        <v>100</v>
      </c>
      <c r="B338" s="9">
        <v>45211</v>
      </c>
      <c r="C338" s="33">
        <f>YEAR(Table3[[#This Row],[Date]])</f>
        <v>2023</v>
      </c>
      <c r="D338" s="9" t="str">
        <f>TEXT(Table3[[#This Row],[Date]],"MMMM")</f>
        <v>October</v>
      </c>
      <c r="E338" s="9" t="str">
        <f>_xlfn.XLOOKUP(Table3[[#This Row],[EID]],Roster!A:A,Roster!E:E)</f>
        <v>oka.koch.55</v>
      </c>
      <c r="F338" s="9" t="str">
        <f>_xlfn.XLOOKUP(Table3[[#This Row],[EID]],Roster!A:A,Roster!F:F)</f>
        <v>F&amp;A</v>
      </c>
      <c r="G338" s="8">
        <v>83</v>
      </c>
      <c r="H338" s="8">
        <v>98</v>
      </c>
      <c r="I338" s="8">
        <v>91</v>
      </c>
      <c r="J338" s="8">
        <v>96</v>
      </c>
      <c r="K338" s="8">
        <v>85</v>
      </c>
      <c r="L338" s="8">
        <v>94</v>
      </c>
      <c r="M338" s="8">
        <v>96</v>
      </c>
      <c r="N338" s="8">
        <v>87</v>
      </c>
      <c r="O338" s="10">
        <v>81</v>
      </c>
      <c r="P338" s="10">
        <v>87</v>
      </c>
      <c r="Q338" s="37">
        <f>AVERAGE(Table3[[#This Row],[Audit 1]:[Audit 10]])/100</f>
        <v>0.89800000000000002</v>
      </c>
    </row>
    <row r="339" spans="1:17">
      <c r="A339" s="8" t="s">
        <v>101</v>
      </c>
      <c r="B339" s="9">
        <v>45211</v>
      </c>
      <c r="C339" s="33">
        <f>YEAR(Table3[[#This Row],[Date]])</f>
        <v>2023</v>
      </c>
      <c r="D339" s="9" t="str">
        <f>TEXT(Table3[[#This Row],[Date]],"MMMM")</f>
        <v>October</v>
      </c>
      <c r="E339" s="9" t="str">
        <f>_xlfn.XLOOKUP(Table3[[#This Row],[EID]],Roster!A:A,Roster!E:E)</f>
        <v>hir.kame.31</v>
      </c>
      <c r="F339" s="9" t="str">
        <f>_xlfn.XLOOKUP(Table3[[#This Row],[EID]],Roster!A:A,Roster!F:F)</f>
        <v>Health</v>
      </c>
      <c r="G339" s="8">
        <v>86</v>
      </c>
      <c r="H339" s="8">
        <v>83</v>
      </c>
      <c r="I339" s="8">
        <v>80</v>
      </c>
      <c r="J339" s="8">
        <v>80</v>
      </c>
      <c r="K339" s="8">
        <v>87</v>
      </c>
      <c r="L339" s="8">
        <v>98</v>
      </c>
      <c r="M339" s="8">
        <v>87</v>
      </c>
      <c r="N339" s="8">
        <v>90</v>
      </c>
      <c r="O339" s="10">
        <v>93</v>
      </c>
      <c r="P339" s="10">
        <v>100</v>
      </c>
      <c r="Q339" s="37">
        <f>AVERAGE(Table3[[#This Row],[Audit 1]:[Audit 10]])/100</f>
        <v>0.88400000000000001</v>
      </c>
    </row>
    <row r="340" spans="1:17">
      <c r="A340" s="8" t="s">
        <v>102</v>
      </c>
      <c r="B340" s="9">
        <v>45211</v>
      </c>
      <c r="C340" s="33">
        <f>YEAR(Table3[[#This Row],[Date]])</f>
        <v>2023</v>
      </c>
      <c r="D340" s="9" t="str">
        <f>TEXT(Table3[[#This Row],[Date]],"MMMM")</f>
        <v>October</v>
      </c>
      <c r="E340" s="9" t="str">
        <f>_xlfn.XLOOKUP(Table3[[#This Row],[EID]],Roster!A:A,Roster!E:E)</f>
        <v>han.oriz.24</v>
      </c>
      <c r="F340" s="9" t="str">
        <f>_xlfn.XLOOKUP(Table3[[#This Row],[EID]],Roster!A:A,Roster!F:F)</f>
        <v>Network</v>
      </c>
      <c r="G340" s="8">
        <v>83</v>
      </c>
      <c r="H340" s="8">
        <v>53</v>
      </c>
      <c r="I340" s="8">
        <v>78</v>
      </c>
      <c r="J340" s="8">
        <v>86</v>
      </c>
      <c r="K340" s="8">
        <v>63</v>
      </c>
      <c r="L340" s="8">
        <v>87</v>
      </c>
      <c r="M340" s="8">
        <v>66</v>
      </c>
      <c r="N340" s="8">
        <v>55</v>
      </c>
      <c r="O340" s="10">
        <v>55</v>
      </c>
      <c r="P340" s="10">
        <v>51</v>
      </c>
      <c r="Q340" s="37">
        <f>AVERAGE(Table3[[#This Row],[Audit 1]:[Audit 10]])/100</f>
        <v>0.67700000000000005</v>
      </c>
    </row>
    <row r="341" spans="1:17">
      <c r="A341" s="8" t="s">
        <v>103</v>
      </c>
      <c r="B341" s="9">
        <v>45211</v>
      </c>
      <c r="C341" s="33">
        <f>YEAR(Table3[[#This Row],[Date]])</f>
        <v>2023</v>
      </c>
      <c r="D341" s="9" t="str">
        <f>TEXT(Table3[[#This Row],[Date]],"MMMM")</f>
        <v>October</v>
      </c>
      <c r="E341" s="9" t="str">
        <f>_xlfn.XLOOKUP(Table3[[#This Row],[EID]],Roster!A:A,Roster!E:E)</f>
        <v>kig.imaz.62</v>
      </c>
      <c r="F341" s="9" t="str">
        <f>_xlfn.XLOOKUP(Table3[[#This Row],[EID]],Roster!A:A,Roster!F:F)</f>
        <v>HR</v>
      </c>
      <c r="G341" s="8">
        <v>76</v>
      </c>
      <c r="H341" s="8">
        <v>57</v>
      </c>
      <c r="I341" s="8">
        <v>85</v>
      </c>
      <c r="J341" s="8">
        <v>72</v>
      </c>
      <c r="K341" s="8">
        <v>63</v>
      </c>
      <c r="L341" s="8">
        <v>66</v>
      </c>
      <c r="M341" s="8">
        <v>85</v>
      </c>
      <c r="N341" s="8">
        <v>59</v>
      </c>
      <c r="O341" s="10">
        <v>75</v>
      </c>
      <c r="P341" s="10">
        <v>77</v>
      </c>
      <c r="Q341" s="37">
        <f>AVERAGE(Table3[[#This Row],[Audit 1]:[Audit 10]])/100</f>
        <v>0.71499999999999997</v>
      </c>
    </row>
    <row r="342" spans="1:17">
      <c r="A342" s="8" t="s">
        <v>104</v>
      </c>
      <c r="B342" s="9">
        <v>45211</v>
      </c>
      <c r="C342" s="33">
        <f>YEAR(Table3[[#This Row],[Date]])</f>
        <v>2023</v>
      </c>
      <c r="D342" s="9" t="str">
        <f>TEXT(Table3[[#This Row],[Date]],"MMMM")</f>
        <v>October</v>
      </c>
      <c r="E342" s="9" t="str">
        <f>_xlfn.XLOOKUP(Table3[[#This Row],[EID]],Roster!A:A,Roster!E:E)</f>
        <v>oka.koch.55</v>
      </c>
      <c r="F342" s="9" t="str">
        <f>_xlfn.XLOOKUP(Table3[[#This Row],[EID]],Roster!A:A,Roster!F:F)</f>
        <v>F&amp;A</v>
      </c>
      <c r="G342" s="8">
        <v>100</v>
      </c>
      <c r="H342" s="8">
        <v>96</v>
      </c>
      <c r="I342" s="8">
        <v>90</v>
      </c>
      <c r="J342" s="8">
        <v>100</v>
      </c>
      <c r="K342" s="8">
        <v>91</v>
      </c>
      <c r="L342" s="8">
        <v>86</v>
      </c>
      <c r="M342" s="8">
        <v>85</v>
      </c>
      <c r="N342" s="8">
        <v>81</v>
      </c>
      <c r="O342" s="10">
        <v>82</v>
      </c>
      <c r="P342" s="10">
        <v>99</v>
      </c>
      <c r="Q342" s="37">
        <f>AVERAGE(Table3[[#This Row],[Audit 1]:[Audit 10]])/100</f>
        <v>0.91</v>
      </c>
    </row>
    <row r="343" spans="1:17">
      <c r="A343" s="8" t="s">
        <v>105</v>
      </c>
      <c r="B343" s="9">
        <v>45211</v>
      </c>
      <c r="C343" s="33">
        <f>YEAR(Table3[[#This Row],[Date]])</f>
        <v>2023</v>
      </c>
      <c r="D343" s="9" t="str">
        <f>TEXT(Table3[[#This Row],[Date]],"MMMM")</f>
        <v>October</v>
      </c>
      <c r="E343" s="9" t="str">
        <f>_xlfn.XLOOKUP(Table3[[#This Row],[EID]],Roster!A:A,Roster!E:E)</f>
        <v>oka.koch.55</v>
      </c>
      <c r="F343" s="9" t="str">
        <f>_xlfn.XLOOKUP(Table3[[#This Row],[EID]],Roster!A:A,Roster!F:F)</f>
        <v>F&amp;A</v>
      </c>
      <c r="G343" s="8">
        <v>91</v>
      </c>
      <c r="H343" s="8">
        <v>88</v>
      </c>
      <c r="I343" s="8">
        <v>91</v>
      </c>
      <c r="J343" s="8">
        <v>94</v>
      </c>
      <c r="K343" s="8">
        <v>88</v>
      </c>
      <c r="L343" s="8">
        <v>80</v>
      </c>
      <c r="M343" s="8">
        <v>81</v>
      </c>
      <c r="N343" s="8">
        <v>96</v>
      </c>
      <c r="O343" s="10">
        <v>90</v>
      </c>
      <c r="P343" s="10">
        <v>91</v>
      </c>
      <c r="Q343" s="37">
        <f>AVERAGE(Table3[[#This Row],[Audit 1]:[Audit 10]])/100</f>
        <v>0.89</v>
      </c>
    </row>
    <row r="344" spans="1:17">
      <c r="A344" s="8" t="s">
        <v>106</v>
      </c>
      <c r="B344" s="9">
        <v>45211</v>
      </c>
      <c r="C344" s="33">
        <f>YEAR(Table3[[#This Row],[Date]])</f>
        <v>2023</v>
      </c>
      <c r="D344" s="9" t="str">
        <f>TEXT(Table3[[#This Row],[Date]],"MMMM")</f>
        <v>October</v>
      </c>
      <c r="E344" s="9" t="str">
        <f>_xlfn.XLOOKUP(Table3[[#This Row],[EID]],Roster!A:A,Roster!E:E)</f>
        <v>hir.kame.31</v>
      </c>
      <c r="F344" s="9" t="str">
        <f>_xlfn.XLOOKUP(Table3[[#This Row],[EID]],Roster!A:A,Roster!F:F)</f>
        <v>Health</v>
      </c>
      <c r="G344" s="8">
        <v>93</v>
      </c>
      <c r="H344" s="8">
        <v>86</v>
      </c>
      <c r="I344" s="8">
        <v>91</v>
      </c>
      <c r="J344" s="8">
        <v>89</v>
      </c>
      <c r="K344" s="8">
        <v>92</v>
      </c>
      <c r="L344" s="8">
        <v>88</v>
      </c>
      <c r="M344" s="8">
        <v>94</v>
      </c>
      <c r="N344" s="8">
        <v>98</v>
      </c>
      <c r="O344" s="10">
        <v>92</v>
      </c>
      <c r="P344" s="10">
        <v>89</v>
      </c>
      <c r="Q344" s="37">
        <f>AVERAGE(Table3[[#This Row],[Audit 1]:[Audit 10]])/100</f>
        <v>0.91200000000000003</v>
      </c>
    </row>
    <row r="345" spans="1:17">
      <c r="A345" s="8" t="s">
        <v>107</v>
      </c>
      <c r="B345" s="9">
        <v>45211</v>
      </c>
      <c r="C345" s="33">
        <f>YEAR(Table3[[#This Row],[Date]])</f>
        <v>2023</v>
      </c>
      <c r="D345" s="9" t="str">
        <f>TEXT(Table3[[#This Row],[Date]],"MMMM")</f>
        <v>October</v>
      </c>
      <c r="E345" s="9" t="str">
        <f>_xlfn.XLOOKUP(Table3[[#This Row],[EID]],Roster!A:A,Roster!E:E)</f>
        <v>oka.koch.55</v>
      </c>
      <c r="F345" s="9" t="str">
        <f>_xlfn.XLOOKUP(Table3[[#This Row],[EID]],Roster!A:A,Roster!F:F)</f>
        <v>F&amp;A</v>
      </c>
      <c r="G345" s="8">
        <v>92</v>
      </c>
      <c r="H345" s="8">
        <v>98</v>
      </c>
      <c r="I345" s="8">
        <v>58</v>
      </c>
      <c r="J345" s="8">
        <v>92</v>
      </c>
      <c r="K345" s="8">
        <v>72</v>
      </c>
      <c r="L345" s="8">
        <v>78</v>
      </c>
      <c r="M345" s="8">
        <v>74</v>
      </c>
      <c r="N345" s="8">
        <v>91</v>
      </c>
      <c r="O345" s="10">
        <v>50</v>
      </c>
      <c r="P345" s="10">
        <v>55</v>
      </c>
      <c r="Q345" s="37">
        <f>AVERAGE(Table3[[#This Row],[Audit 1]:[Audit 10]])/100</f>
        <v>0.76</v>
      </c>
    </row>
    <row r="346" spans="1:17">
      <c r="A346" s="8" t="s">
        <v>108</v>
      </c>
      <c r="B346" s="9">
        <v>45211</v>
      </c>
      <c r="C346" s="33">
        <f>YEAR(Table3[[#This Row],[Date]])</f>
        <v>2023</v>
      </c>
      <c r="D346" s="9" t="str">
        <f>TEXT(Table3[[#This Row],[Date]],"MMMM")</f>
        <v>October</v>
      </c>
      <c r="E346" s="9" t="str">
        <f>_xlfn.XLOOKUP(Table3[[#This Row],[EID]],Roster!A:A,Roster!E:E)</f>
        <v>kig.imaz.62</v>
      </c>
      <c r="F346" s="9" t="str">
        <f>_xlfn.XLOOKUP(Table3[[#This Row],[EID]],Roster!A:A,Roster!F:F)</f>
        <v>HR</v>
      </c>
      <c r="G346" s="8">
        <v>70</v>
      </c>
      <c r="H346" s="8">
        <v>65</v>
      </c>
      <c r="I346" s="8">
        <v>50</v>
      </c>
      <c r="J346" s="8">
        <v>87</v>
      </c>
      <c r="K346" s="8">
        <v>53</v>
      </c>
      <c r="L346" s="8">
        <v>73</v>
      </c>
      <c r="M346" s="8">
        <v>51</v>
      </c>
      <c r="N346" s="8">
        <v>50</v>
      </c>
      <c r="O346" s="10">
        <v>100</v>
      </c>
      <c r="P346" s="10">
        <v>75</v>
      </c>
      <c r="Q346" s="37">
        <f>AVERAGE(Table3[[#This Row],[Audit 1]:[Audit 10]])/100</f>
        <v>0.67400000000000004</v>
      </c>
    </row>
    <row r="347" spans="1:17">
      <c r="A347" s="8" t="s">
        <v>109</v>
      </c>
      <c r="B347" s="9">
        <v>45211</v>
      </c>
      <c r="C347" s="33">
        <f>YEAR(Table3[[#This Row],[Date]])</f>
        <v>2023</v>
      </c>
      <c r="D347" s="9" t="str">
        <f>TEXT(Table3[[#This Row],[Date]],"MMMM")</f>
        <v>October</v>
      </c>
      <c r="E347" s="9" t="str">
        <f>_xlfn.XLOOKUP(Table3[[#This Row],[EID]],Roster!A:A,Roster!E:E)</f>
        <v>han.oriz.24</v>
      </c>
      <c r="F347" s="9" t="str">
        <f>_xlfn.XLOOKUP(Table3[[#This Row],[EID]],Roster!A:A,Roster!F:F)</f>
        <v>Strategy</v>
      </c>
      <c r="G347" s="8">
        <v>89</v>
      </c>
      <c r="H347" s="8">
        <v>99</v>
      </c>
      <c r="I347" s="8">
        <v>82</v>
      </c>
      <c r="J347" s="8">
        <v>90</v>
      </c>
      <c r="K347" s="8">
        <v>100</v>
      </c>
      <c r="L347" s="8">
        <v>89</v>
      </c>
      <c r="M347" s="8">
        <v>99</v>
      </c>
      <c r="N347" s="8">
        <v>91</v>
      </c>
      <c r="O347" s="10">
        <v>90</v>
      </c>
      <c r="P347" s="10">
        <v>89</v>
      </c>
      <c r="Q347" s="37">
        <f>AVERAGE(Table3[[#This Row],[Audit 1]:[Audit 10]])/100</f>
        <v>0.91799999999999993</v>
      </c>
    </row>
    <row r="348" spans="1:17">
      <c r="A348" s="8" t="s">
        <v>110</v>
      </c>
      <c r="B348" s="9">
        <v>45211</v>
      </c>
      <c r="C348" s="33">
        <f>YEAR(Table3[[#This Row],[Date]])</f>
        <v>2023</v>
      </c>
      <c r="D348" s="9" t="str">
        <f>TEXT(Table3[[#This Row],[Date]],"MMMM")</f>
        <v>October</v>
      </c>
      <c r="E348" s="9" t="str">
        <f>_xlfn.XLOOKUP(Table3[[#This Row],[EID]],Roster!A:A,Roster!E:E)</f>
        <v>oka.koch.55</v>
      </c>
      <c r="F348" s="9" t="str">
        <f>_xlfn.XLOOKUP(Table3[[#This Row],[EID]],Roster!A:A,Roster!F:F)</f>
        <v>F&amp;A</v>
      </c>
      <c r="G348" s="8">
        <v>80</v>
      </c>
      <c r="H348" s="8">
        <v>84</v>
      </c>
      <c r="I348" s="8">
        <v>91</v>
      </c>
      <c r="J348" s="8">
        <v>81</v>
      </c>
      <c r="K348" s="8">
        <v>86</v>
      </c>
      <c r="L348" s="8">
        <v>92</v>
      </c>
      <c r="M348" s="8">
        <v>90</v>
      </c>
      <c r="N348" s="8">
        <v>80</v>
      </c>
      <c r="O348" s="10">
        <v>91</v>
      </c>
      <c r="P348" s="10">
        <v>89</v>
      </c>
      <c r="Q348" s="37">
        <f>AVERAGE(Table3[[#This Row],[Audit 1]:[Audit 10]])/100</f>
        <v>0.8640000000000001</v>
      </c>
    </row>
    <row r="349" spans="1:17">
      <c r="A349" s="8" t="s">
        <v>111</v>
      </c>
      <c r="B349" s="9">
        <v>45211</v>
      </c>
      <c r="C349" s="33">
        <f>YEAR(Table3[[#This Row],[Date]])</f>
        <v>2023</v>
      </c>
      <c r="D349" s="9" t="str">
        <f>TEXT(Table3[[#This Row],[Date]],"MMMM")</f>
        <v>October</v>
      </c>
      <c r="E349" s="9" t="str">
        <f>_xlfn.XLOOKUP(Table3[[#This Row],[EID]],Roster!A:A,Roster!E:E)</f>
        <v>hir.kame.31</v>
      </c>
      <c r="F349" s="9" t="str">
        <f>_xlfn.XLOOKUP(Table3[[#This Row],[EID]],Roster!A:A,Roster!F:F)</f>
        <v>Health</v>
      </c>
      <c r="G349" s="8">
        <v>87</v>
      </c>
      <c r="H349" s="8">
        <v>89</v>
      </c>
      <c r="I349" s="8">
        <v>97</v>
      </c>
      <c r="J349" s="8">
        <v>91</v>
      </c>
      <c r="K349" s="8">
        <v>81</v>
      </c>
      <c r="L349" s="8">
        <v>85</v>
      </c>
      <c r="M349" s="8">
        <v>98</v>
      </c>
      <c r="N349" s="8">
        <v>87</v>
      </c>
      <c r="O349" s="10">
        <v>94</v>
      </c>
      <c r="P349" s="10">
        <v>87</v>
      </c>
      <c r="Q349" s="37">
        <f>AVERAGE(Table3[[#This Row],[Audit 1]:[Audit 10]])/100</f>
        <v>0.89599999999999991</v>
      </c>
    </row>
    <row r="350" spans="1:17">
      <c r="A350" s="8" t="s">
        <v>112</v>
      </c>
      <c r="B350" s="9">
        <v>45211</v>
      </c>
      <c r="C350" s="33">
        <f>YEAR(Table3[[#This Row],[Date]])</f>
        <v>2023</v>
      </c>
      <c r="D350" s="9" t="str">
        <f>TEXT(Table3[[#This Row],[Date]],"MMMM")</f>
        <v>October</v>
      </c>
      <c r="E350" s="9" t="str">
        <f>_xlfn.XLOOKUP(Table3[[#This Row],[EID]],Roster!A:A,Roster!E:E)</f>
        <v>hir.kame.31</v>
      </c>
      <c r="F350" s="9" t="str">
        <f>_xlfn.XLOOKUP(Table3[[#This Row],[EID]],Roster!A:A,Roster!F:F)</f>
        <v>Health</v>
      </c>
      <c r="G350" s="8">
        <v>66</v>
      </c>
      <c r="H350" s="8">
        <v>61</v>
      </c>
      <c r="I350" s="8">
        <v>90</v>
      </c>
      <c r="J350" s="8">
        <v>75</v>
      </c>
      <c r="K350" s="8">
        <v>95</v>
      </c>
      <c r="L350" s="8">
        <v>70</v>
      </c>
      <c r="M350" s="8">
        <v>92</v>
      </c>
      <c r="N350" s="8">
        <v>100</v>
      </c>
      <c r="O350" s="10">
        <v>54</v>
      </c>
      <c r="P350" s="10">
        <v>82</v>
      </c>
      <c r="Q350" s="37">
        <f>AVERAGE(Table3[[#This Row],[Audit 1]:[Audit 10]])/100</f>
        <v>0.78500000000000003</v>
      </c>
    </row>
    <row r="351" spans="1:17">
      <c r="A351" s="8" t="s">
        <v>113</v>
      </c>
      <c r="B351" s="9">
        <v>45211</v>
      </c>
      <c r="C351" s="33">
        <f>YEAR(Table3[[#This Row],[Date]])</f>
        <v>2023</v>
      </c>
      <c r="D351" s="9" t="str">
        <f>TEXT(Table3[[#This Row],[Date]],"MMMM")</f>
        <v>October</v>
      </c>
      <c r="E351" s="9" t="str">
        <f>_xlfn.XLOOKUP(Table3[[#This Row],[EID]],Roster!A:A,Roster!E:E)</f>
        <v>kig.imaz.62</v>
      </c>
      <c r="F351" s="9" t="str">
        <f>_xlfn.XLOOKUP(Table3[[#This Row],[EID]],Roster!A:A,Roster!F:F)</f>
        <v>HR</v>
      </c>
      <c r="G351" s="8">
        <v>50</v>
      </c>
      <c r="H351" s="8">
        <v>62</v>
      </c>
      <c r="I351" s="8">
        <v>82</v>
      </c>
      <c r="J351" s="8">
        <v>76</v>
      </c>
      <c r="K351" s="8">
        <v>61</v>
      </c>
      <c r="L351" s="8">
        <v>100</v>
      </c>
      <c r="M351" s="8">
        <v>81</v>
      </c>
      <c r="N351" s="8">
        <v>86</v>
      </c>
      <c r="O351" s="10">
        <v>52</v>
      </c>
      <c r="P351" s="10">
        <v>80</v>
      </c>
      <c r="Q351" s="37">
        <f>AVERAGE(Table3[[#This Row],[Audit 1]:[Audit 10]])/100</f>
        <v>0.73</v>
      </c>
    </row>
    <row r="352" spans="1:17">
      <c r="A352" s="8" t="s">
        <v>114</v>
      </c>
      <c r="B352" s="9">
        <v>45211</v>
      </c>
      <c r="C352" s="33">
        <f>YEAR(Table3[[#This Row],[Date]])</f>
        <v>2023</v>
      </c>
      <c r="D352" s="9" t="str">
        <f>TEXT(Table3[[#This Row],[Date]],"MMMM")</f>
        <v>October</v>
      </c>
      <c r="E352" s="9" t="str">
        <f>_xlfn.XLOOKUP(Table3[[#This Row],[EID]],Roster!A:A,Roster!E:E)</f>
        <v>han.oriz.24</v>
      </c>
      <c r="F352" s="9" t="str">
        <f>_xlfn.XLOOKUP(Table3[[#This Row],[EID]],Roster!A:A,Roster!F:F)</f>
        <v>Strategy</v>
      </c>
      <c r="G352" s="8">
        <v>81</v>
      </c>
      <c r="H352" s="8">
        <v>84</v>
      </c>
      <c r="I352" s="8">
        <v>81</v>
      </c>
      <c r="J352" s="8">
        <v>98</v>
      </c>
      <c r="K352" s="8">
        <v>99</v>
      </c>
      <c r="L352" s="8">
        <v>92</v>
      </c>
      <c r="M352" s="8">
        <v>98</v>
      </c>
      <c r="N352" s="8">
        <v>92</v>
      </c>
      <c r="O352" s="10">
        <v>89</v>
      </c>
      <c r="P352" s="10">
        <v>100</v>
      </c>
      <c r="Q352" s="37">
        <f>AVERAGE(Table3[[#This Row],[Audit 1]:[Audit 10]])/100</f>
        <v>0.91400000000000003</v>
      </c>
    </row>
    <row r="353" spans="1:17">
      <c r="A353" s="8" t="s">
        <v>115</v>
      </c>
      <c r="B353" s="9">
        <v>45211</v>
      </c>
      <c r="C353" s="33">
        <f>YEAR(Table3[[#This Row],[Date]])</f>
        <v>2023</v>
      </c>
      <c r="D353" s="9" t="str">
        <f>TEXT(Table3[[#This Row],[Date]],"MMMM")</f>
        <v>October</v>
      </c>
      <c r="E353" s="9" t="str">
        <f>_xlfn.XLOOKUP(Table3[[#This Row],[EID]],Roster!A:A,Roster!E:E)</f>
        <v>oka.koch.55</v>
      </c>
      <c r="F353" s="9" t="str">
        <f>_xlfn.XLOOKUP(Table3[[#This Row],[EID]],Roster!A:A,Roster!F:F)</f>
        <v>F&amp;A</v>
      </c>
      <c r="G353" s="8">
        <v>83</v>
      </c>
      <c r="H353" s="8">
        <v>98</v>
      </c>
      <c r="I353" s="8">
        <v>84</v>
      </c>
      <c r="J353" s="8">
        <v>94</v>
      </c>
      <c r="K353" s="8">
        <v>86</v>
      </c>
      <c r="L353" s="8">
        <v>85</v>
      </c>
      <c r="M353" s="8">
        <v>98</v>
      </c>
      <c r="N353" s="8">
        <v>83</v>
      </c>
      <c r="O353" s="10">
        <v>97</v>
      </c>
      <c r="P353" s="10">
        <v>97</v>
      </c>
      <c r="Q353" s="37">
        <f>AVERAGE(Table3[[#This Row],[Audit 1]:[Audit 10]])/100</f>
        <v>0.90500000000000003</v>
      </c>
    </row>
    <row r="354" spans="1:17">
      <c r="A354" s="8" t="s">
        <v>116</v>
      </c>
      <c r="B354" s="9">
        <v>45211</v>
      </c>
      <c r="C354" s="33">
        <f>YEAR(Table3[[#This Row],[Date]])</f>
        <v>2023</v>
      </c>
      <c r="D354" s="9" t="str">
        <f>TEXT(Table3[[#This Row],[Date]],"MMMM")</f>
        <v>October</v>
      </c>
      <c r="E354" s="9" t="str">
        <f>_xlfn.XLOOKUP(Table3[[#This Row],[EID]],Roster!A:A,Roster!E:E)</f>
        <v>hir.kame.31</v>
      </c>
      <c r="F354" s="9" t="str">
        <f>_xlfn.XLOOKUP(Table3[[#This Row],[EID]],Roster!A:A,Roster!F:F)</f>
        <v>Health</v>
      </c>
      <c r="G354" s="8">
        <v>98</v>
      </c>
      <c r="H354" s="8">
        <v>96</v>
      </c>
      <c r="I354" s="8">
        <v>92</v>
      </c>
      <c r="J354" s="8">
        <v>99</v>
      </c>
      <c r="K354" s="8">
        <v>97</v>
      </c>
      <c r="L354" s="8">
        <v>84</v>
      </c>
      <c r="M354" s="8">
        <v>84</v>
      </c>
      <c r="N354" s="8">
        <v>84</v>
      </c>
      <c r="O354" s="10">
        <v>90</v>
      </c>
      <c r="P354" s="10">
        <v>99</v>
      </c>
      <c r="Q354" s="37">
        <f>AVERAGE(Table3[[#This Row],[Audit 1]:[Audit 10]])/100</f>
        <v>0.92299999999999993</v>
      </c>
    </row>
    <row r="355" spans="1:17">
      <c r="A355" s="8" t="s">
        <v>117</v>
      </c>
      <c r="B355" s="9">
        <v>45211</v>
      </c>
      <c r="C355" s="33">
        <f>YEAR(Table3[[#This Row],[Date]])</f>
        <v>2023</v>
      </c>
      <c r="D355" s="9" t="str">
        <f>TEXT(Table3[[#This Row],[Date]],"MMMM")</f>
        <v>October</v>
      </c>
      <c r="E355" s="9" t="str">
        <f>_xlfn.XLOOKUP(Table3[[#This Row],[EID]],Roster!A:A,Roster!E:E)</f>
        <v>han.oriz.24</v>
      </c>
      <c r="F355" s="9" t="str">
        <f>_xlfn.XLOOKUP(Table3[[#This Row],[EID]],Roster!A:A,Roster!F:F)</f>
        <v>Network</v>
      </c>
      <c r="G355" s="8">
        <v>89</v>
      </c>
      <c r="H355" s="8">
        <v>71</v>
      </c>
      <c r="I355" s="8">
        <v>74</v>
      </c>
      <c r="J355" s="8">
        <v>96</v>
      </c>
      <c r="K355" s="8">
        <v>91</v>
      </c>
      <c r="L355" s="8">
        <v>78</v>
      </c>
      <c r="M355" s="8">
        <v>57</v>
      </c>
      <c r="N355" s="8">
        <v>84</v>
      </c>
      <c r="O355" s="10">
        <v>54</v>
      </c>
      <c r="P355" s="10">
        <v>88</v>
      </c>
      <c r="Q355" s="37">
        <f>AVERAGE(Table3[[#This Row],[Audit 1]:[Audit 10]])/100</f>
        <v>0.78200000000000003</v>
      </c>
    </row>
    <row r="356" spans="1:17">
      <c r="A356" s="8" t="s">
        <v>118</v>
      </c>
      <c r="B356" s="9">
        <v>45211</v>
      </c>
      <c r="C356" s="33">
        <f>YEAR(Table3[[#This Row],[Date]])</f>
        <v>2023</v>
      </c>
      <c r="D356" s="9" t="str">
        <f>TEXT(Table3[[#This Row],[Date]],"MMMM")</f>
        <v>October</v>
      </c>
      <c r="E356" s="9" t="str">
        <f>_xlfn.XLOOKUP(Table3[[#This Row],[EID]],Roster!A:A,Roster!E:E)</f>
        <v>kig.imaz.62</v>
      </c>
      <c r="F356" s="9" t="str">
        <f>_xlfn.XLOOKUP(Table3[[#This Row],[EID]],Roster!A:A,Roster!F:F)</f>
        <v>HR</v>
      </c>
      <c r="G356" s="8">
        <v>65</v>
      </c>
      <c r="H356" s="8">
        <v>79</v>
      </c>
      <c r="I356" s="8">
        <v>60</v>
      </c>
      <c r="J356" s="8">
        <v>70</v>
      </c>
      <c r="K356" s="8">
        <v>78</v>
      </c>
      <c r="L356" s="8">
        <v>92</v>
      </c>
      <c r="M356" s="8">
        <v>72</v>
      </c>
      <c r="N356" s="8">
        <v>72</v>
      </c>
      <c r="O356" s="10">
        <v>83</v>
      </c>
      <c r="P356" s="10">
        <v>51</v>
      </c>
      <c r="Q356" s="37">
        <f>AVERAGE(Table3[[#This Row],[Audit 1]:[Audit 10]])/100</f>
        <v>0.72199999999999998</v>
      </c>
    </row>
    <row r="357" spans="1:17">
      <c r="A357" s="8" t="s">
        <v>119</v>
      </c>
      <c r="B357" s="9">
        <v>45211</v>
      </c>
      <c r="C357" s="33">
        <f>YEAR(Table3[[#This Row],[Date]])</f>
        <v>2023</v>
      </c>
      <c r="D357" s="9" t="str">
        <f>TEXT(Table3[[#This Row],[Date]],"MMMM")</f>
        <v>October</v>
      </c>
      <c r="E357" s="9" t="str">
        <f>_xlfn.XLOOKUP(Table3[[#This Row],[EID]],Roster!A:A,Roster!E:E)</f>
        <v>hir.kame.31</v>
      </c>
      <c r="F357" s="9" t="str">
        <f>_xlfn.XLOOKUP(Table3[[#This Row],[EID]],Roster!A:A,Roster!F:F)</f>
        <v>Health</v>
      </c>
      <c r="G357" s="8">
        <v>100</v>
      </c>
      <c r="H357" s="8">
        <v>82</v>
      </c>
      <c r="I357" s="8">
        <v>95</v>
      </c>
      <c r="J357" s="8">
        <v>87</v>
      </c>
      <c r="K357" s="8">
        <v>87</v>
      </c>
      <c r="L357" s="8">
        <v>84</v>
      </c>
      <c r="M357" s="8">
        <v>81</v>
      </c>
      <c r="N357" s="8">
        <v>100</v>
      </c>
      <c r="O357" s="10">
        <v>100</v>
      </c>
      <c r="P357" s="10">
        <v>100</v>
      </c>
      <c r="Q357" s="37">
        <f>AVERAGE(Table3[[#This Row],[Audit 1]:[Audit 10]])/100</f>
        <v>0.91599999999999993</v>
      </c>
    </row>
    <row r="358" spans="1:17">
      <c r="A358" s="8" t="s">
        <v>120</v>
      </c>
      <c r="B358" s="9">
        <v>45211</v>
      </c>
      <c r="C358" s="33">
        <f>YEAR(Table3[[#This Row],[Date]])</f>
        <v>2023</v>
      </c>
      <c r="D358" s="9" t="str">
        <f>TEXT(Table3[[#This Row],[Date]],"MMMM")</f>
        <v>October</v>
      </c>
      <c r="E358" s="9" t="str">
        <f>_xlfn.XLOOKUP(Table3[[#This Row],[EID]],Roster!A:A,Roster!E:E)</f>
        <v>oka.koch.55</v>
      </c>
      <c r="F358" s="9" t="str">
        <f>_xlfn.XLOOKUP(Table3[[#This Row],[EID]],Roster!A:A,Roster!F:F)</f>
        <v>F&amp;A</v>
      </c>
      <c r="G358" s="8">
        <v>90</v>
      </c>
      <c r="H358" s="8">
        <v>92</v>
      </c>
      <c r="I358" s="8">
        <v>87</v>
      </c>
      <c r="J358" s="8">
        <v>100</v>
      </c>
      <c r="K358" s="8">
        <v>90</v>
      </c>
      <c r="L358" s="8">
        <v>100</v>
      </c>
      <c r="M358" s="8">
        <v>82</v>
      </c>
      <c r="N358" s="8">
        <v>89</v>
      </c>
      <c r="O358" s="10">
        <v>98</v>
      </c>
      <c r="P358" s="10">
        <v>90</v>
      </c>
      <c r="Q358" s="37">
        <f>AVERAGE(Table3[[#This Row],[Audit 1]:[Audit 10]])/100</f>
        <v>0.91799999999999993</v>
      </c>
    </row>
    <row r="359" spans="1:17">
      <c r="A359" s="8" t="s">
        <v>121</v>
      </c>
      <c r="B359" s="9">
        <v>45211</v>
      </c>
      <c r="C359" s="33">
        <f>YEAR(Table3[[#This Row],[Date]])</f>
        <v>2023</v>
      </c>
      <c r="D359" s="9" t="str">
        <f>TEXT(Table3[[#This Row],[Date]],"MMMM")</f>
        <v>October</v>
      </c>
      <c r="E359" s="9" t="str">
        <f>_xlfn.XLOOKUP(Table3[[#This Row],[EID]],Roster!A:A,Roster!E:E)</f>
        <v>hir.kame.31</v>
      </c>
      <c r="F359" s="9" t="str">
        <f>_xlfn.XLOOKUP(Table3[[#This Row],[EID]],Roster!A:A,Roster!F:F)</f>
        <v>Health</v>
      </c>
      <c r="G359" s="8">
        <v>87</v>
      </c>
      <c r="H359" s="8">
        <v>81</v>
      </c>
      <c r="I359" s="8">
        <v>83</v>
      </c>
      <c r="J359" s="8">
        <v>85</v>
      </c>
      <c r="K359" s="8">
        <v>88</v>
      </c>
      <c r="L359" s="8">
        <v>100</v>
      </c>
      <c r="M359" s="8">
        <v>87</v>
      </c>
      <c r="N359" s="8">
        <v>90</v>
      </c>
      <c r="O359" s="10">
        <v>100</v>
      </c>
      <c r="P359" s="10">
        <v>81</v>
      </c>
      <c r="Q359" s="37">
        <f>AVERAGE(Table3[[#This Row],[Audit 1]:[Audit 10]])/100</f>
        <v>0.88200000000000001</v>
      </c>
    </row>
    <row r="360" spans="1:17">
      <c r="A360" s="8" t="s">
        <v>122</v>
      </c>
      <c r="B360" s="9">
        <v>45211</v>
      </c>
      <c r="C360" s="33">
        <f>YEAR(Table3[[#This Row],[Date]])</f>
        <v>2023</v>
      </c>
      <c r="D360" s="9" t="str">
        <f>TEXT(Table3[[#This Row],[Date]],"MMMM")</f>
        <v>October</v>
      </c>
      <c r="E360" s="9" t="str">
        <f>_xlfn.XLOOKUP(Table3[[#This Row],[EID]],Roster!A:A,Roster!E:E)</f>
        <v>han.oriz.24</v>
      </c>
      <c r="F360" s="9" t="str">
        <f>_xlfn.XLOOKUP(Table3[[#This Row],[EID]],Roster!A:A,Roster!F:F)</f>
        <v>Network</v>
      </c>
      <c r="G360" s="8">
        <v>62</v>
      </c>
      <c r="H360" s="8">
        <v>57</v>
      </c>
      <c r="I360" s="8">
        <v>97</v>
      </c>
      <c r="J360" s="8">
        <v>77</v>
      </c>
      <c r="K360" s="8">
        <v>70</v>
      </c>
      <c r="L360" s="8">
        <v>59</v>
      </c>
      <c r="M360" s="8">
        <v>96</v>
      </c>
      <c r="N360" s="8">
        <v>85</v>
      </c>
      <c r="O360" s="10">
        <v>85</v>
      </c>
      <c r="P360" s="10">
        <v>56</v>
      </c>
      <c r="Q360" s="37">
        <f>AVERAGE(Table3[[#This Row],[Audit 1]:[Audit 10]])/100</f>
        <v>0.74400000000000011</v>
      </c>
    </row>
    <row r="361" spans="1:17">
      <c r="A361" s="8" t="s">
        <v>123</v>
      </c>
      <c r="B361" s="9">
        <v>45211</v>
      </c>
      <c r="C361" s="33">
        <f>YEAR(Table3[[#This Row],[Date]])</f>
        <v>2023</v>
      </c>
      <c r="D361" s="9" t="str">
        <f>TEXT(Table3[[#This Row],[Date]],"MMMM")</f>
        <v>October</v>
      </c>
      <c r="E361" s="9" t="str">
        <f>_xlfn.XLOOKUP(Table3[[#This Row],[EID]],Roster!A:A,Roster!E:E)</f>
        <v>kig.imaz.62</v>
      </c>
      <c r="F361" s="9" t="str">
        <f>_xlfn.XLOOKUP(Table3[[#This Row],[EID]],Roster!A:A,Roster!F:F)</f>
        <v>HR</v>
      </c>
      <c r="G361" s="8">
        <v>61</v>
      </c>
      <c r="H361" s="8">
        <v>67</v>
      </c>
      <c r="I361" s="8">
        <v>75</v>
      </c>
      <c r="J361" s="8">
        <v>87</v>
      </c>
      <c r="K361" s="8">
        <v>98</v>
      </c>
      <c r="L361" s="8">
        <v>88</v>
      </c>
      <c r="M361" s="8">
        <v>58</v>
      </c>
      <c r="N361" s="8">
        <v>56</v>
      </c>
      <c r="O361" s="10">
        <v>94</v>
      </c>
      <c r="P361" s="10">
        <v>91</v>
      </c>
      <c r="Q361" s="37">
        <f>AVERAGE(Table3[[#This Row],[Audit 1]:[Audit 10]])/100</f>
        <v>0.77500000000000002</v>
      </c>
    </row>
    <row r="362" spans="1:17">
      <c r="A362" s="8" t="s">
        <v>94</v>
      </c>
      <c r="B362" s="9">
        <v>45212</v>
      </c>
      <c r="C362" s="33">
        <f>YEAR(Table3[[#This Row],[Date]])</f>
        <v>2023</v>
      </c>
      <c r="D362" s="9" t="str">
        <f>TEXT(Table3[[#This Row],[Date]],"MMMM")</f>
        <v>October</v>
      </c>
      <c r="E362" s="9" t="str">
        <f>_xlfn.XLOOKUP(Table3[[#This Row],[EID]],Roster!A:A,Roster!E:E)</f>
        <v>oka.koch.55</v>
      </c>
      <c r="F362" s="9" t="str">
        <f>_xlfn.XLOOKUP(Table3[[#This Row],[EID]],Roster!A:A,Roster!F:F)</f>
        <v>F&amp;A</v>
      </c>
      <c r="G362" s="8">
        <v>96</v>
      </c>
      <c r="H362" s="8">
        <v>95</v>
      </c>
      <c r="I362" s="8">
        <v>81</v>
      </c>
      <c r="J362" s="8">
        <v>90</v>
      </c>
      <c r="K362" s="8">
        <v>90</v>
      </c>
      <c r="L362" s="8">
        <v>97</v>
      </c>
      <c r="M362" s="8">
        <v>99</v>
      </c>
      <c r="N362" s="8">
        <v>81</v>
      </c>
      <c r="O362" s="10">
        <v>87</v>
      </c>
      <c r="P362" s="10">
        <v>95</v>
      </c>
      <c r="Q362" s="37">
        <f>AVERAGE(Table3[[#This Row],[Audit 1]:[Audit 10]])/100</f>
        <v>0.91099999999999992</v>
      </c>
    </row>
    <row r="363" spans="1:17">
      <c r="A363" s="8" t="s">
        <v>95</v>
      </c>
      <c r="B363" s="9">
        <v>45212</v>
      </c>
      <c r="C363" s="33">
        <f>YEAR(Table3[[#This Row],[Date]])</f>
        <v>2023</v>
      </c>
      <c r="D363" s="9" t="str">
        <f>TEXT(Table3[[#This Row],[Date]],"MMMM")</f>
        <v>October</v>
      </c>
      <c r="E363" s="9" t="str">
        <f>_xlfn.XLOOKUP(Table3[[#This Row],[EID]],Roster!A:A,Roster!E:E)</f>
        <v>oka.koch.55</v>
      </c>
      <c r="F363" s="9" t="str">
        <f>_xlfn.XLOOKUP(Table3[[#This Row],[EID]],Roster!A:A,Roster!F:F)</f>
        <v>F&amp;A</v>
      </c>
      <c r="G363" s="8">
        <v>90</v>
      </c>
      <c r="H363" s="8">
        <v>94</v>
      </c>
      <c r="I363" s="8">
        <v>81</v>
      </c>
      <c r="J363" s="8">
        <v>94</v>
      </c>
      <c r="K363" s="8">
        <v>97</v>
      </c>
      <c r="L363" s="8">
        <v>96</v>
      </c>
      <c r="M363" s="8">
        <v>92</v>
      </c>
      <c r="N363" s="8">
        <v>90</v>
      </c>
      <c r="O363" s="10">
        <v>87</v>
      </c>
      <c r="P363" s="10">
        <v>98</v>
      </c>
      <c r="Q363" s="37">
        <f>AVERAGE(Table3[[#This Row],[Audit 1]:[Audit 10]])/100</f>
        <v>0.91900000000000004</v>
      </c>
    </row>
    <row r="364" spans="1:17">
      <c r="A364" s="8" t="s">
        <v>96</v>
      </c>
      <c r="B364" s="9">
        <v>45212</v>
      </c>
      <c r="C364" s="33">
        <f>YEAR(Table3[[#This Row],[Date]])</f>
        <v>2023</v>
      </c>
      <c r="D364" s="9" t="str">
        <f>TEXT(Table3[[#This Row],[Date]],"MMMM")</f>
        <v>October</v>
      </c>
      <c r="E364" s="9" t="str">
        <f>_xlfn.XLOOKUP(Table3[[#This Row],[EID]],Roster!A:A,Roster!E:E)</f>
        <v>hir.kame.31</v>
      </c>
      <c r="F364" s="9" t="str">
        <f>_xlfn.XLOOKUP(Table3[[#This Row],[EID]],Roster!A:A,Roster!F:F)</f>
        <v>Health</v>
      </c>
      <c r="G364" s="8">
        <v>99</v>
      </c>
      <c r="H364" s="8">
        <v>98</v>
      </c>
      <c r="I364" s="8">
        <v>90</v>
      </c>
      <c r="J364" s="8">
        <v>89</v>
      </c>
      <c r="K364" s="8">
        <v>93</v>
      </c>
      <c r="L364" s="8">
        <v>84</v>
      </c>
      <c r="M364" s="8">
        <v>90</v>
      </c>
      <c r="N364" s="8">
        <v>98</v>
      </c>
      <c r="O364" s="10">
        <v>90</v>
      </c>
      <c r="P364" s="10">
        <v>90</v>
      </c>
      <c r="Q364" s="37">
        <f>AVERAGE(Table3[[#This Row],[Audit 1]:[Audit 10]])/100</f>
        <v>0.92099999999999993</v>
      </c>
    </row>
    <row r="365" spans="1:17">
      <c r="A365" s="8" t="s">
        <v>97</v>
      </c>
      <c r="B365" s="9">
        <v>45212</v>
      </c>
      <c r="C365" s="33">
        <f>YEAR(Table3[[#This Row],[Date]])</f>
        <v>2023</v>
      </c>
      <c r="D365" s="9" t="str">
        <f>TEXT(Table3[[#This Row],[Date]],"MMMM")</f>
        <v>October</v>
      </c>
      <c r="E365" s="9" t="str">
        <f>_xlfn.XLOOKUP(Table3[[#This Row],[EID]],Roster!A:A,Roster!E:E)</f>
        <v>han.oriz.24</v>
      </c>
      <c r="F365" s="9" t="str">
        <f>_xlfn.XLOOKUP(Table3[[#This Row],[EID]],Roster!A:A,Roster!F:F)</f>
        <v>Network</v>
      </c>
      <c r="G365" s="8">
        <v>78</v>
      </c>
      <c r="H365" s="8">
        <v>88</v>
      </c>
      <c r="I365" s="8">
        <v>71</v>
      </c>
      <c r="J365" s="8">
        <v>60</v>
      </c>
      <c r="K365" s="8">
        <v>89</v>
      </c>
      <c r="L365" s="8">
        <v>98</v>
      </c>
      <c r="M365" s="8">
        <v>58</v>
      </c>
      <c r="N365" s="8">
        <v>96</v>
      </c>
      <c r="O365" s="10">
        <v>89</v>
      </c>
      <c r="P365" s="10">
        <v>87</v>
      </c>
      <c r="Q365" s="37">
        <f>AVERAGE(Table3[[#This Row],[Audit 1]:[Audit 10]])/100</f>
        <v>0.81400000000000006</v>
      </c>
    </row>
    <row r="366" spans="1:17">
      <c r="A366" s="8" t="s">
        <v>98</v>
      </c>
      <c r="B366" s="9">
        <v>45212</v>
      </c>
      <c r="C366" s="33">
        <f>YEAR(Table3[[#This Row],[Date]])</f>
        <v>2023</v>
      </c>
      <c r="D366" s="9" t="str">
        <f>TEXT(Table3[[#This Row],[Date]],"MMMM")</f>
        <v>October</v>
      </c>
      <c r="E366" s="9" t="str">
        <f>_xlfn.XLOOKUP(Table3[[#This Row],[EID]],Roster!A:A,Roster!E:E)</f>
        <v>kig.imaz.62</v>
      </c>
      <c r="F366" s="9" t="str">
        <f>_xlfn.XLOOKUP(Table3[[#This Row],[EID]],Roster!A:A,Roster!F:F)</f>
        <v>HR</v>
      </c>
      <c r="G366" s="8">
        <v>87</v>
      </c>
      <c r="H366" s="8">
        <v>84</v>
      </c>
      <c r="I366" s="8">
        <v>99</v>
      </c>
      <c r="J366" s="8">
        <v>52</v>
      </c>
      <c r="K366" s="8">
        <v>57</v>
      </c>
      <c r="L366" s="8">
        <v>87</v>
      </c>
      <c r="M366" s="8">
        <v>87</v>
      </c>
      <c r="N366" s="8">
        <v>72</v>
      </c>
      <c r="O366" s="10">
        <v>53</v>
      </c>
      <c r="P366" s="10">
        <v>67</v>
      </c>
      <c r="Q366" s="37">
        <f>AVERAGE(Table3[[#This Row],[Audit 1]:[Audit 10]])/100</f>
        <v>0.745</v>
      </c>
    </row>
    <row r="367" spans="1:17">
      <c r="A367" s="8" t="s">
        <v>99</v>
      </c>
      <c r="B367" s="9">
        <v>45212</v>
      </c>
      <c r="C367" s="33">
        <f>YEAR(Table3[[#This Row],[Date]])</f>
        <v>2023</v>
      </c>
      <c r="D367" s="9" t="str">
        <f>TEXT(Table3[[#This Row],[Date]],"MMMM")</f>
        <v>October</v>
      </c>
      <c r="E367" s="9" t="str">
        <f>_xlfn.XLOOKUP(Table3[[#This Row],[EID]],Roster!A:A,Roster!E:E)</f>
        <v>han.oriz.24</v>
      </c>
      <c r="F367" s="9" t="str">
        <f>_xlfn.XLOOKUP(Table3[[#This Row],[EID]],Roster!A:A,Roster!F:F)</f>
        <v>Strategy</v>
      </c>
      <c r="G367" s="8">
        <v>89</v>
      </c>
      <c r="H367" s="8">
        <v>87</v>
      </c>
      <c r="I367" s="8">
        <v>80</v>
      </c>
      <c r="J367" s="8">
        <v>82</v>
      </c>
      <c r="K367" s="8">
        <v>80</v>
      </c>
      <c r="L367" s="8">
        <v>97</v>
      </c>
      <c r="M367" s="8">
        <v>83</v>
      </c>
      <c r="N367" s="8">
        <v>93</v>
      </c>
      <c r="O367" s="10">
        <v>92</v>
      </c>
      <c r="P367" s="10">
        <v>85</v>
      </c>
      <c r="Q367" s="37">
        <f>AVERAGE(Table3[[#This Row],[Audit 1]:[Audit 10]])/100</f>
        <v>0.86799999999999999</v>
      </c>
    </row>
    <row r="368" spans="1:17">
      <c r="A368" s="8" t="s">
        <v>100</v>
      </c>
      <c r="B368" s="9">
        <v>45212</v>
      </c>
      <c r="C368" s="33">
        <f>YEAR(Table3[[#This Row],[Date]])</f>
        <v>2023</v>
      </c>
      <c r="D368" s="9" t="str">
        <f>TEXT(Table3[[#This Row],[Date]],"MMMM")</f>
        <v>October</v>
      </c>
      <c r="E368" s="9" t="str">
        <f>_xlfn.XLOOKUP(Table3[[#This Row],[EID]],Roster!A:A,Roster!E:E)</f>
        <v>oka.koch.55</v>
      </c>
      <c r="F368" s="9" t="str">
        <f>_xlfn.XLOOKUP(Table3[[#This Row],[EID]],Roster!A:A,Roster!F:F)</f>
        <v>F&amp;A</v>
      </c>
      <c r="G368" s="8">
        <v>88</v>
      </c>
      <c r="H368" s="8">
        <v>83</v>
      </c>
      <c r="I368" s="8">
        <v>90</v>
      </c>
      <c r="J368" s="8">
        <v>89</v>
      </c>
      <c r="K368" s="8">
        <v>95</v>
      </c>
      <c r="L368" s="8">
        <v>87</v>
      </c>
      <c r="M368" s="8">
        <v>98</v>
      </c>
      <c r="N368" s="8">
        <v>85</v>
      </c>
      <c r="O368" s="10">
        <v>80</v>
      </c>
      <c r="P368" s="10">
        <v>88</v>
      </c>
      <c r="Q368" s="37">
        <f>AVERAGE(Table3[[#This Row],[Audit 1]:[Audit 10]])/100</f>
        <v>0.88300000000000001</v>
      </c>
    </row>
    <row r="369" spans="1:17">
      <c r="A369" s="8" t="s">
        <v>101</v>
      </c>
      <c r="B369" s="9">
        <v>45212</v>
      </c>
      <c r="C369" s="33">
        <f>YEAR(Table3[[#This Row],[Date]])</f>
        <v>2023</v>
      </c>
      <c r="D369" s="9" t="str">
        <f>TEXT(Table3[[#This Row],[Date]],"MMMM")</f>
        <v>October</v>
      </c>
      <c r="E369" s="9" t="str">
        <f>_xlfn.XLOOKUP(Table3[[#This Row],[EID]],Roster!A:A,Roster!E:E)</f>
        <v>hir.kame.31</v>
      </c>
      <c r="F369" s="9" t="str">
        <f>_xlfn.XLOOKUP(Table3[[#This Row],[EID]],Roster!A:A,Roster!F:F)</f>
        <v>Health</v>
      </c>
      <c r="G369" s="8">
        <v>83</v>
      </c>
      <c r="H369" s="8">
        <v>96</v>
      </c>
      <c r="I369" s="8">
        <v>97</v>
      </c>
      <c r="J369" s="8">
        <v>84</v>
      </c>
      <c r="K369" s="8">
        <v>82</v>
      </c>
      <c r="L369" s="8">
        <v>93</v>
      </c>
      <c r="M369" s="8">
        <v>98</v>
      </c>
      <c r="N369" s="8">
        <v>85</v>
      </c>
      <c r="O369" s="10">
        <v>86</v>
      </c>
      <c r="P369" s="10">
        <v>99</v>
      </c>
      <c r="Q369" s="37">
        <f>AVERAGE(Table3[[#This Row],[Audit 1]:[Audit 10]])/100</f>
        <v>0.90300000000000002</v>
      </c>
    </row>
    <row r="370" spans="1:17">
      <c r="A370" s="8" t="s">
        <v>102</v>
      </c>
      <c r="B370" s="9">
        <v>45212</v>
      </c>
      <c r="C370" s="33">
        <f>YEAR(Table3[[#This Row],[Date]])</f>
        <v>2023</v>
      </c>
      <c r="D370" s="9" t="str">
        <f>TEXT(Table3[[#This Row],[Date]],"MMMM")</f>
        <v>October</v>
      </c>
      <c r="E370" s="9" t="str">
        <f>_xlfn.XLOOKUP(Table3[[#This Row],[EID]],Roster!A:A,Roster!E:E)</f>
        <v>han.oriz.24</v>
      </c>
      <c r="F370" s="9" t="str">
        <f>_xlfn.XLOOKUP(Table3[[#This Row],[EID]],Roster!A:A,Roster!F:F)</f>
        <v>Network</v>
      </c>
      <c r="G370" s="8">
        <v>83</v>
      </c>
      <c r="H370" s="8">
        <v>95</v>
      </c>
      <c r="I370" s="8">
        <v>95</v>
      </c>
      <c r="J370" s="8">
        <v>78</v>
      </c>
      <c r="K370" s="8">
        <v>63</v>
      </c>
      <c r="L370" s="8">
        <v>71</v>
      </c>
      <c r="M370" s="8">
        <v>73</v>
      </c>
      <c r="N370" s="8">
        <v>86</v>
      </c>
      <c r="O370" s="10">
        <v>65</v>
      </c>
      <c r="P370" s="10">
        <v>72</v>
      </c>
      <c r="Q370" s="37">
        <f>AVERAGE(Table3[[#This Row],[Audit 1]:[Audit 10]])/100</f>
        <v>0.78099999999999992</v>
      </c>
    </row>
    <row r="371" spans="1:17">
      <c r="A371" s="8" t="s">
        <v>103</v>
      </c>
      <c r="B371" s="9">
        <v>45212</v>
      </c>
      <c r="C371" s="33">
        <f>YEAR(Table3[[#This Row],[Date]])</f>
        <v>2023</v>
      </c>
      <c r="D371" s="9" t="str">
        <f>TEXT(Table3[[#This Row],[Date]],"MMMM")</f>
        <v>October</v>
      </c>
      <c r="E371" s="9" t="str">
        <f>_xlfn.XLOOKUP(Table3[[#This Row],[EID]],Roster!A:A,Roster!E:E)</f>
        <v>kig.imaz.62</v>
      </c>
      <c r="F371" s="9" t="str">
        <f>_xlfn.XLOOKUP(Table3[[#This Row],[EID]],Roster!A:A,Roster!F:F)</f>
        <v>HR</v>
      </c>
      <c r="G371" s="8">
        <v>67</v>
      </c>
      <c r="H371" s="8">
        <v>88</v>
      </c>
      <c r="I371" s="8">
        <v>80</v>
      </c>
      <c r="J371" s="8">
        <v>63</v>
      </c>
      <c r="K371" s="8">
        <v>57</v>
      </c>
      <c r="L371" s="8">
        <v>73</v>
      </c>
      <c r="M371" s="8">
        <v>90</v>
      </c>
      <c r="N371" s="8">
        <v>85</v>
      </c>
      <c r="O371" s="10">
        <v>94</v>
      </c>
      <c r="P371" s="10">
        <v>64</v>
      </c>
      <c r="Q371" s="37">
        <f>AVERAGE(Table3[[#This Row],[Audit 1]:[Audit 10]])/100</f>
        <v>0.7609999999999999</v>
      </c>
    </row>
    <row r="372" spans="1:17">
      <c r="A372" s="8" t="s">
        <v>104</v>
      </c>
      <c r="B372" s="9">
        <v>45212</v>
      </c>
      <c r="C372" s="33">
        <f>YEAR(Table3[[#This Row],[Date]])</f>
        <v>2023</v>
      </c>
      <c r="D372" s="9" t="str">
        <f>TEXT(Table3[[#This Row],[Date]],"MMMM")</f>
        <v>October</v>
      </c>
      <c r="E372" s="9" t="str">
        <f>_xlfn.XLOOKUP(Table3[[#This Row],[EID]],Roster!A:A,Roster!E:E)</f>
        <v>oka.koch.55</v>
      </c>
      <c r="F372" s="9" t="str">
        <f>_xlfn.XLOOKUP(Table3[[#This Row],[EID]],Roster!A:A,Roster!F:F)</f>
        <v>F&amp;A</v>
      </c>
      <c r="G372" s="8">
        <v>100</v>
      </c>
      <c r="H372" s="8">
        <v>88</v>
      </c>
      <c r="I372" s="8">
        <v>89</v>
      </c>
      <c r="J372" s="8">
        <v>84</v>
      </c>
      <c r="K372" s="8">
        <v>93</v>
      </c>
      <c r="L372" s="8">
        <v>87</v>
      </c>
      <c r="M372" s="8">
        <v>87</v>
      </c>
      <c r="N372" s="8">
        <v>80</v>
      </c>
      <c r="O372" s="10">
        <v>82</v>
      </c>
      <c r="P372" s="10">
        <v>88</v>
      </c>
      <c r="Q372" s="37">
        <f>AVERAGE(Table3[[#This Row],[Audit 1]:[Audit 10]])/100</f>
        <v>0.878</v>
      </c>
    </row>
    <row r="373" spans="1:17">
      <c r="A373" s="8" t="s">
        <v>105</v>
      </c>
      <c r="B373" s="9">
        <v>45212</v>
      </c>
      <c r="C373" s="33">
        <f>YEAR(Table3[[#This Row],[Date]])</f>
        <v>2023</v>
      </c>
      <c r="D373" s="9" t="str">
        <f>TEXT(Table3[[#This Row],[Date]],"MMMM")</f>
        <v>October</v>
      </c>
      <c r="E373" s="9" t="str">
        <f>_xlfn.XLOOKUP(Table3[[#This Row],[EID]],Roster!A:A,Roster!E:E)</f>
        <v>oka.koch.55</v>
      </c>
      <c r="F373" s="9" t="str">
        <f>_xlfn.XLOOKUP(Table3[[#This Row],[EID]],Roster!A:A,Roster!F:F)</f>
        <v>F&amp;A</v>
      </c>
      <c r="G373" s="8">
        <v>85</v>
      </c>
      <c r="H373" s="8">
        <v>85</v>
      </c>
      <c r="I373" s="8">
        <v>88</v>
      </c>
      <c r="J373" s="8">
        <v>81</v>
      </c>
      <c r="K373" s="8">
        <v>81</v>
      </c>
      <c r="L373" s="8">
        <v>83</v>
      </c>
      <c r="M373" s="8">
        <v>89</v>
      </c>
      <c r="N373" s="8">
        <v>92</v>
      </c>
      <c r="O373" s="10">
        <v>93</v>
      </c>
      <c r="P373" s="10">
        <v>82</v>
      </c>
      <c r="Q373" s="37">
        <f>AVERAGE(Table3[[#This Row],[Audit 1]:[Audit 10]])/100</f>
        <v>0.8590000000000001</v>
      </c>
    </row>
    <row r="374" spans="1:17">
      <c r="A374" s="8" t="s">
        <v>106</v>
      </c>
      <c r="B374" s="9">
        <v>45212</v>
      </c>
      <c r="C374" s="33">
        <f>YEAR(Table3[[#This Row],[Date]])</f>
        <v>2023</v>
      </c>
      <c r="D374" s="9" t="str">
        <f>TEXT(Table3[[#This Row],[Date]],"MMMM")</f>
        <v>October</v>
      </c>
      <c r="E374" s="9" t="str">
        <f>_xlfn.XLOOKUP(Table3[[#This Row],[EID]],Roster!A:A,Roster!E:E)</f>
        <v>hir.kame.31</v>
      </c>
      <c r="F374" s="9" t="str">
        <f>_xlfn.XLOOKUP(Table3[[#This Row],[EID]],Roster!A:A,Roster!F:F)</f>
        <v>Health</v>
      </c>
      <c r="G374" s="8">
        <v>98</v>
      </c>
      <c r="H374" s="8">
        <v>85</v>
      </c>
      <c r="I374" s="8">
        <v>93</v>
      </c>
      <c r="J374" s="8">
        <v>88</v>
      </c>
      <c r="K374" s="8">
        <v>98</v>
      </c>
      <c r="L374" s="8">
        <v>88</v>
      </c>
      <c r="M374" s="8">
        <v>85</v>
      </c>
      <c r="N374" s="8">
        <v>82</v>
      </c>
      <c r="O374" s="10">
        <v>99</v>
      </c>
      <c r="P374" s="10">
        <v>88</v>
      </c>
      <c r="Q374" s="37">
        <f>AVERAGE(Table3[[#This Row],[Audit 1]:[Audit 10]])/100</f>
        <v>0.90400000000000003</v>
      </c>
    </row>
    <row r="375" spans="1:17">
      <c r="A375" s="8" t="s">
        <v>107</v>
      </c>
      <c r="B375" s="9">
        <v>45212</v>
      </c>
      <c r="C375" s="33">
        <f>YEAR(Table3[[#This Row],[Date]])</f>
        <v>2023</v>
      </c>
      <c r="D375" s="9" t="str">
        <f>TEXT(Table3[[#This Row],[Date]],"MMMM")</f>
        <v>October</v>
      </c>
      <c r="E375" s="9" t="str">
        <f>_xlfn.XLOOKUP(Table3[[#This Row],[EID]],Roster!A:A,Roster!E:E)</f>
        <v>oka.koch.55</v>
      </c>
      <c r="F375" s="9" t="str">
        <f>_xlfn.XLOOKUP(Table3[[#This Row],[EID]],Roster!A:A,Roster!F:F)</f>
        <v>F&amp;A</v>
      </c>
      <c r="G375" s="8">
        <v>70</v>
      </c>
      <c r="H375" s="8">
        <v>71</v>
      </c>
      <c r="I375" s="8">
        <v>60</v>
      </c>
      <c r="J375" s="8">
        <v>53</v>
      </c>
      <c r="K375" s="8">
        <v>95</v>
      </c>
      <c r="L375" s="8">
        <v>77</v>
      </c>
      <c r="M375" s="8">
        <v>57</v>
      </c>
      <c r="N375" s="8">
        <v>85</v>
      </c>
      <c r="O375" s="10">
        <v>61</v>
      </c>
      <c r="P375" s="10">
        <v>97</v>
      </c>
      <c r="Q375" s="37">
        <f>AVERAGE(Table3[[#This Row],[Audit 1]:[Audit 10]])/100</f>
        <v>0.72599999999999998</v>
      </c>
    </row>
    <row r="376" spans="1:17">
      <c r="A376" s="8" t="s">
        <v>108</v>
      </c>
      <c r="B376" s="9">
        <v>45212</v>
      </c>
      <c r="C376" s="33">
        <f>YEAR(Table3[[#This Row],[Date]])</f>
        <v>2023</v>
      </c>
      <c r="D376" s="9" t="str">
        <f>TEXT(Table3[[#This Row],[Date]],"MMMM")</f>
        <v>October</v>
      </c>
      <c r="E376" s="9" t="str">
        <f>_xlfn.XLOOKUP(Table3[[#This Row],[EID]],Roster!A:A,Roster!E:E)</f>
        <v>kig.imaz.62</v>
      </c>
      <c r="F376" s="9" t="str">
        <f>_xlfn.XLOOKUP(Table3[[#This Row],[EID]],Roster!A:A,Roster!F:F)</f>
        <v>HR</v>
      </c>
      <c r="G376" s="8">
        <v>55</v>
      </c>
      <c r="H376" s="8">
        <v>97</v>
      </c>
      <c r="I376" s="8">
        <v>81</v>
      </c>
      <c r="J376" s="8">
        <v>56</v>
      </c>
      <c r="K376" s="8">
        <v>80</v>
      </c>
      <c r="L376" s="8">
        <v>79</v>
      </c>
      <c r="M376" s="8">
        <v>96</v>
      </c>
      <c r="N376" s="8">
        <v>51</v>
      </c>
      <c r="O376" s="10">
        <v>92</v>
      </c>
      <c r="P376" s="10">
        <v>100</v>
      </c>
      <c r="Q376" s="37">
        <f>AVERAGE(Table3[[#This Row],[Audit 1]:[Audit 10]])/100</f>
        <v>0.78700000000000003</v>
      </c>
    </row>
    <row r="377" spans="1:17">
      <c r="A377" s="8" t="s">
        <v>109</v>
      </c>
      <c r="B377" s="9">
        <v>45212</v>
      </c>
      <c r="C377" s="33">
        <f>YEAR(Table3[[#This Row],[Date]])</f>
        <v>2023</v>
      </c>
      <c r="D377" s="9" t="str">
        <f>TEXT(Table3[[#This Row],[Date]],"MMMM")</f>
        <v>October</v>
      </c>
      <c r="E377" s="9" t="str">
        <f>_xlfn.XLOOKUP(Table3[[#This Row],[EID]],Roster!A:A,Roster!E:E)</f>
        <v>han.oriz.24</v>
      </c>
      <c r="F377" s="9" t="str">
        <f>_xlfn.XLOOKUP(Table3[[#This Row],[EID]],Roster!A:A,Roster!F:F)</f>
        <v>Strategy</v>
      </c>
      <c r="G377" s="8">
        <v>91</v>
      </c>
      <c r="H377" s="8">
        <v>82</v>
      </c>
      <c r="I377" s="8">
        <v>98</v>
      </c>
      <c r="J377" s="8">
        <v>88</v>
      </c>
      <c r="K377" s="8">
        <v>86</v>
      </c>
      <c r="L377" s="8">
        <v>88</v>
      </c>
      <c r="M377" s="8">
        <v>95</v>
      </c>
      <c r="N377" s="8">
        <v>86</v>
      </c>
      <c r="O377" s="10">
        <v>93</v>
      </c>
      <c r="P377" s="10">
        <v>80</v>
      </c>
      <c r="Q377" s="37">
        <f>AVERAGE(Table3[[#This Row],[Audit 1]:[Audit 10]])/100</f>
        <v>0.88700000000000001</v>
      </c>
    </row>
    <row r="378" spans="1:17">
      <c r="A378" s="8" t="s">
        <v>110</v>
      </c>
      <c r="B378" s="9">
        <v>45212</v>
      </c>
      <c r="C378" s="33">
        <f>YEAR(Table3[[#This Row],[Date]])</f>
        <v>2023</v>
      </c>
      <c r="D378" s="9" t="str">
        <f>TEXT(Table3[[#This Row],[Date]],"MMMM")</f>
        <v>October</v>
      </c>
      <c r="E378" s="9" t="str">
        <f>_xlfn.XLOOKUP(Table3[[#This Row],[EID]],Roster!A:A,Roster!E:E)</f>
        <v>oka.koch.55</v>
      </c>
      <c r="F378" s="9" t="str">
        <f>_xlfn.XLOOKUP(Table3[[#This Row],[EID]],Roster!A:A,Roster!F:F)</f>
        <v>F&amp;A</v>
      </c>
      <c r="G378" s="8">
        <v>90</v>
      </c>
      <c r="H378" s="8">
        <v>81</v>
      </c>
      <c r="I378" s="8">
        <v>88</v>
      </c>
      <c r="J378" s="8">
        <v>83</v>
      </c>
      <c r="K378" s="8">
        <v>94</v>
      </c>
      <c r="L378" s="8">
        <v>82</v>
      </c>
      <c r="M378" s="8">
        <v>80</v>
      </c>
      <c r="N378" s="8">
        <v>95</v>
      </c>
      <c r="O378" s="10">
        <v>81</v>
      </c>
      <c r="P378" s="10">
        <v>92</v>
      </c>
      <c r="Q378" s="37">
        <f>AVERAGE(Table3[[#This Row],[Audit 1]:[Audit 10]])/100</f>
        <v>0.86599999999999999</v>
      </c>
    </row>
    <row r="379" spans="1:17">
      <c r="A379" s="8" t="s">
        <v>111</v>
      </c>
      <c r="B379" s="9">
        <v>45212</v>
      </c>
      <c r="C379" s="33">
        <f>YEAR(Table3[[#This Row],[Date]])</f>
        <v>2023</v>
      </c>
      <c r="D379" s="9" t="str">
        <f>TEXT(Table3[[#This Row],[Date]],"MMMM")</f>
        <v>October</v>
      </c>
      <c r="E379" s="9" t="str">
        <f>_xlfn.XLOOKUP(Table3[[#This Row],[EID]],Roster!A:A,Roster!E:E)</f>
        <v>hir.kame.31</v>
      </c>
      <c r="F379" s="9" t="str">
        <f>_xlfn.XLOOKUP(Table3[[#This Row],[EID]],Roster!A:A,Roster!F:F)</f>
        <v>Health</v>
      </c>
      <c r="G379" s="8">
        <v>82</v>
      </c>
      <c r="H379" s="8">
        <v>85</v>
      </c>
      <c r="I379" s="8">
        <v>91</v>
      </c>
      <c r="J379" s="8">
        <v>97</v>
      </c>
      <c r="K379" s="8">
        <v>82</v>
      </c>
      <c r="L379" s="8">
        <v>94</v>
      </c>
      <c r="M379" s="8">
        <v>85</v>
      </c>
      <c r="N379" s="8">
        <v>80</v>
      </c>
      <c r="O379" s="10">
        <v>92</v>
      </c>
      <c r="P379" s="10">
        <v>95</v>
      </c>
      <c r="Q379" s="37">
        <f>AVERAGE(Table3[[#This Row],[Audit 1]:[Audit 10]])/100</f>
        <v>0.88300000000000001</v>
      </c>
    </row>
    <row r="380" spans="1:17">
      <c r="A380" s="8" t="s">
        <v>112</v>
      </c>
      <c r="B380" s="9">
        <v>45212</v>
      </c>
      <c r="C380" s="33">
        <f>YEAR(Table3[[#This Row],[Date]])</f>
        <v>2023</v>
      </c>
      <c r="D380" s="9" t="str">
        <f>TEXT(Table3[[#This Row],[Date]],"MMMM")</f>
        <v>October</v>
      </c>
      <c r="E380" s="9" t="str">
        <f>_xlfn.XLOOKUP(Table3[[#This Row],[EID]],Roster!A:A,Roster!E:E)</f>
        <v>hir.kame.31</v>
      </c>
      <c r="F380" s="9" t="str">
        <f>_xlfn.XLOOKUP(Table3[[#This Row],[EID]],Roster!A:A,Roster!F:F)</f>
        <v>Health</v>
      </c>
      <c r="G380" s="8">
        <v>75</v>
      </c>
      <c r="H380" s="8">
        <v>58</v>
      </c>
      <c r="I380" s="8">
        <v>98</v>
      </c>
      <c r="J380" s="8">
        <v>82</v>
      </c>
      <c r="K380" s="8">
        <v>94</v>
      </c>
      <c r="L380" s="8">
        <v>81</v>
      </c>
      <c r="M380" s="8">
        <v>72</v>
      </c>
      <c r="N380" s="8">
        <v>52</v>
      </c>
      <c r="O380" s="10">
        <v>89</v>
      </c>
      <c r="P380" s="10">
        <v>95</v>
      </c>
      <c r="Q380" s="37">
        <f>AVERAGE(Table3[[#This Row],[Audit 1]:[Audit 10]])/100</f>
        <v>0.79599999999999993</v>
      </c>
    </row>
    <row r="381" spans="1:17">
      <c r="A381" s="8" t="s">
        <v>113</v>
      </c>
      <c r="B381" s="9">
        <v>45212</v>
      </c>
      <c r="C381" s="33">
        <f>YEAR(Table3[[#This Row],[Date]])</f>
        <v>2023</v>
      </c>
      <c r="D381" s="9" t="str">
        <f>TEXT(Table3[[#This Row],[Date]],"MMMM")</f>
        <v>October</v>
      </c>
      <c r="E381" s="9" t="str">
        <f>_xlfn.XLOOKUP(Table3[[#This Row],[EID]],Roster!A:A,Roster!E:E)</f>
        <v>kig.imaz.62</v>
      </c>
      <c r="F381" s="9" t="str">
        <f>_xlfn.XLOOKUP(Table3[[#This Row],[EID]],Roster!A:A,Roster!F:F)</f>
        <v>HR</v>
      </c>
      <c r="G381" s="8">
        <v>73</v>
      </c>
      <c r="H381" s="8">
        <v>78</v>
      </c>
      <c r="I381" s="8">
        <v>97</v>
      </c>
      <c r="J381" s="8">
        <v>69</v>
      </c>
      <c r="K381" s="8">
        <v>53</v>
      </c>
      <c r="L381" s="8">
        <v>52</v>
      </c>
      <c r="M381" s="8">
        <v>50</v>
      </c>
      <c r="N381" s="8">
        <v>91</v>
      </c>
      <c r="O381" s="10">
        <v>61</v>
      </c>
      <c r="P381" s="10">
        <v>72</v>
      </c>
      <c r="Q381" s="37">
        <f>AVERAGE(Table3[[#This Row],[Audit 1]:[Audit 10]])/100</f>
        <v>0.69599999999999995</v>
      </c>
    </row>
    <row r="382" spans="1:17">
      <c r="A382" s="8" t="s">
        <v>114</v>
      </c>
      <c r="B382" s="9">
        <v>45212</v>
      </c>
      <c r="C382" s="33">
        <f>YEAR(Table3[[#This Row],[Date]])</f>
        <v>2023</v>
      </c>
      <c r="D382" s="9" t="str">
        <f>TEXT(Table3[[#This Row],[Date]],"MMMM")</f>
        <v>October</v>
      </c>
      <c r="E382" s="9" t="str">
        <f>_xlfn.XLOOKUP(Table3[[#This Row],[EID]],Roster!A:A,Roster!E:E)</f>
        <v>han.oriz.24</v>
      </c>
      <c r="F382" s="9" t="str">
        <f>_xlfn.XLOOKUP(Table3[[#This Row],[EID]],Roster!A:A,Roster!F:F)</f>
        <v>Strategy</v>
      </c>
      <c r="G382" s="8">
        <v>89</v>
      </c>
      <c r="H382" s="8">
        <v>94</v>
      </c>
      <c r="I382" s="8">
        <v>85</v>
      </c>
      <c r="J382" s="8">
        <v>87</v>
      </c>
      <c r="K382" s="8">
        <v>87</v>
      </c>
      <c r="L382" s="8">
        <v>91</v>
      </c>
      <c r="M382" s="8">
        <v>99</v>
      </c>
      <c r="N382" s="8">
        <v>82</v>
      </c>
      <c r="O382" s="10">
        <v>95</v>
      </c>
      <c r="P382" s="10">
        <v>88</v>
      </c>
      <c r="Q382" s="37">
        <f>AVERAGE(Table3[[#This Row],[Audit 1]:[Audit 10]])/100</f>
        <v>0.89700000000000002</v>
      </c>
    </row>
    <row r="383" spans="1:17">
      <c r="A383" s="8" t="s">
        <v>115</v>
      </c>
      <c r="B383" s="9">
        <v>45212</v>
      </c>
      <c r="C383" s="33">
        <f>YEAR(Table3[[#This Row],[Date]])</f>
        <v>2023</v>
      </c>
      <c r="D383" s="9" t="str">
        <f>TEXT(Table3[[#This Row],[Date]],"MMMM")</f>
        <v>October</v>
      </c>
      <c r="E383" s="9" t="str">
        <f>_xlfn.XLOOKUP(Table3[[#This Row],[EID]],Roster!A:A,Roster!E:E)</f>
        <v>oka.koch.55</v>
      </c>
      <c r="F383" s="9" t="str">
        <f>_xlfn.XLOOKUP(Table3[[#This Row],[EID]],Roster!A:A,Roster!F:F)</f>
        <v>F&amp;A</v>
      </c>
      <c r="G383" s="8">
        <v>99</v>
      </c>
      <c r="H383" s="8">
        <v>92</v>
      </c>
      <c r="I383" s="8">
        <v>84</v>
      </c>
      <c r="J383" s="8">
        <v>89</v>
      </c>
      <c r="K383" s="8">
        <v>91</v>
      </c>
      <c r="L383" s="8">
        <v>100</v>
      </c>
      <c r="M383" s="8">
        <v>93</v>
      </c>
      <c r="N383" s="8">
        <v>80</v>
      </c>
      <c r="O383" s="10">
        <v>85</v>
      </c>
      <c r="P383" s="10">
        <v>80</v>
      </c>
      <c r="Q383" s="37">
        <f>AVERAGE(Table3[[#This Row],[Audit 1]:[Audit 10]])/100</f>
        <v>0.89300000000000002</v>
      </c>
    </row>
    <row r="384" spans="1:17">
      <c r="A384" s="8" t="s">
        <v>116</v>
      </c>
      <c r="B384" s="9">
        <v>45212</v>
      </c>
      <c r="C384" s="33">
        <f>YEAR(Table3[[#This Row],[Date]])</f>
        <v>2023</v>
      </c>
      <c r="D384" s="9" t="str">
        <f>TEXT(Table3[[#This Row],[Date]],"MMMM")</f>
        <v>October</v>
      </c>
      <c r="E384" s="9" t="str">
        <f>_xlfn.XLOOKUP(Table3[[#This Row],[EID]],Roster!A:A,Roster!E:E)</f>
        <v>hir.kame.31</v>
      </c>
      <c r="F384" s="9" t="str">
        <f>_xlfn.XLOOKUP(Table3[[#This Row],[EID]],Roster!A:A,Roster!F:F)</f>
        <v>Health</v>
      </c>
      <c r="G384" s="8">
        <v>92</v>
      </c>
      <c r="H384" s="8">
        <v>93</v>
      </c>
      <c r="I384" s="8">
        <v>80</v>
      </c>
      <c r="J384" s="8">
        <v>97</v>
      </c>
      <c r="K384" s="8">
        <v>100</v>
      </c>
      <c r="L384" s="8">
        <v>91</v>
      </c>
      <c r="M384" s="8">
        <v>87</v>
      </c>
      <c r="N384" s="8">
        <v>95</v>
      </c>
      <c r="O384" s="10">
        <v>89</v>
      </c>
      <c r="P384" s="10">
        <v>98</v>
      </c>
      <c r="Q384" s="37">
        <f>AVERAGE(Table3[[#This Row],[Audit 1]:[Audit 10]])/100</f>
        <v>0.92200000000000004</v>
      </c>
    </row>
    <row r="385" spans="1:17">
      <c r="A385" s="8" t="s">
        <v>117</v>
      </c>
      <c r="B385" s="9">
        <v>45212</v>
      </c>
      <c r="C385" s="33">
        <f>YEAR(Table3[[#This Row],[Date]])</f>
        <v>2023</v>
      </c>
      <c r="D385" s="9" t="str">
        <f>TEXT(Table3[[#This Row],[Date]],"MMMM")</f>
        <v>October</v>
      </c>
      <c r="E385" s="9" t="str">
        <f>_xlfn.XLOOKUP(Table3[[#This Row],[EID]],Roster!A:A,Roster!E:E)</f>
        <v>han.oriz.24</v>
      </c>
      <c r="F385" s="9" t="str">
        <f>_xlfn.XLOOKUP(Table3[[#This Row],[EID]],Roster!A:A,Roster!F:F)</f>
        <v>Network</v>
      </c>
      <c r="G385" s="8">
        <v>69</v>
      </c>
      <c r="H385" s="8">
        <v>82</v>
      </c>
      <c r="I385" s="8">
        <v>55</v>
      </c>
      <c r="J385" s="8">
        <v>88</v>
      </c>
      <c r="K385" s="8">
        <v>59</v>
      </c>
      <c r="L385" s="8">
        <v>83</v>
      </c>
      <c r="M385" s="8">
        <v>56</v>
      </c>
      <c r="N385" s="8">
        <v>97</v>
      </c>
      <c r="O385" s="10">
        <v>55</v>
      </c>
      <c r="P385" s="10">
        <v>98</v>
      </c>
      <c r="Q385" s="37">
        <f>AVERAGE(Table3[[#This Row],[Audit 1]:[Audit 10]])/100</f>
        <v>0.74199999999999999</v>
      </c>
    </row>
    <row r="386" spans="1:17">
      <c r="A386" s="8" t="s">
        <v>118</v>
      </c>
      <c r="B386" s="9">
        <v>45212</v>
      </c>
      <c r="C386" s="33">
        <f>YEAR(Table3[[#This Row],[Date]])</f>
        <v>2023</v>
      </c>
      <c r="D386" s="9" t="str">
        <f>TEXT(Table3[[#This Row],[Date]],"MMMM")</f>
        <v>October</v>
      </c>
      <c r="E386" s="9" t="str">
        <f>_xlfn.XLOOKUP(Table3[[#This Row],[EID]],Roster!A:A,Roster!E:E)</f>
        <v>kig.imaz.62</v>
      </c>
      <c r="F386" s="9" t="str">
        <f>_xlfn.XLOOKUP(Table3[[#This Row],[EID]],Roster!A:A,Roster!F:F)</f>
        <v>HR</v>
      </c>
      <c r="G386" s="8">
        <v>100</v>
      </c>
      <c r="H386" s="8">
        <v>76</v>
      </c>
      <c r="I386" s="8">
        <v>98</v>
      </c>
      <c r="J386" s="8">
        <v>89</v>
      </c>
      <c r="K386" s="8">
        <v>63</v>
      </c>
      <c r="L386" s="8">
        <v>82</v>
      </c>
      <c r="M386" s="8">
        <v>96</v>
      </c>
      <c r="N386" s="8">
        <v>53</v>
      </c>
      <c r="O386" s="10">
        <v>80</v>
      </c>
      <c r="P386" s="10">
        <v>67</v>
      </c>
      <c r="Q386" s="37">
        <f>AVERAGE(Table3[[#This Row],[Audit 1]:[Audit 10]])/100</f>
        <v>0.80400000000000005</v>
      </c>
    </row>
    <row r="387" spans="1:17">
      <c r="A387" s="8" t="s">
        <v>119</v>
      </c>
      <c r="B387" s="9">
        <v>45212</v>
      </c>
      <c r="C387" s="33">
        <f>YEAR(Table3[[#This Row],[Date]])</f>
        <v>2023</v>
      </c>
      <c r="D387" s="9" t="str">
        <f>TEXT(Table3[[#This Row],[Date]],"MMMM")</f>
        <v>October</v>
      </c>
      <c r="E387" s="9" t="str">
        <f>_xlfn.XLOOKUP(Table3[[#This Row],[EID]],Roster!A:A,Roster!E:E)</f>
        <v>hir.kame.31</v>
      </c>
      <c r="F387" s="9" t="str">
        <f>_xlfn.XLOOKUP(Table3[[#This Row],[EID]],Roster!A:A,Roster!F:F)</f>
        <v>Health</v>
      </c>
      <c r="G387" s="8">
        <v>84</v>
      </c>
      <c r="H387" s="8">
        <v>81</v>
      </c>
      <c r="I387" s="8">
        <v>86</v>
      </c>
      <c r="J387" s="8">
        <v>84</v>
      </c>
      <c r="K387" s="8">
        <v>98</v>
      </c>
      <c r="L387" s="8">
        <v>96</v>
      </c>
      <c r="M387" s="8">
        <v>83</v>
      </c>
      <c r="N387" s="8">
        <v>94</v>
      </c>
      <c r="O387" s="10">
        <v>100</v>
      </c>
      <c r="P387" s="10">
        <v>85</v>
      </c>
      <c r="Q387" s="37">
        <f>AVERAGE(Table3[[#This Row],[Audit 1]:[Audit 10]])/100</f>
        <v>0.8909999999999999</v>
      </c>
    </row>
    <row r="388" spans="1:17">
      <c r="A388" s="8" t="s">
        <v>120</v>
      </c>
      <c r="B388" s="9">
        <v>45212</v>
      </c>
      <c r="C388" s="33">
        <f>YEAR(Table3[[#This Row],[Date]])</f>
        <v>2023</v>
      </c>
      <c r="D388" s="9" t="str">
        <f>TEXT(Table3[[#This Row],[Date]],"MMMM")</f>
        <v>October</v>
      </c>
      <c r="E388" s="9" t="str">
        <f>_xlfn.XLOOKUP(Table3[[#This Row],[EID]],Roster!A:A,Roster!E:E)</f>
        <v>oka.koch.55</v>
      </c>
      <c r="F388" s="9" t="str">
        <f>_xlfn.XLOOKUP(Table3[[#This Row],[EID]],Roster!A:A,Roster!F:F)</f>
        <v>F&amp;A</v>
      </c>
      <c r="G388" s="8">
        <v>92</v>
      </c>
      <c r="H388" s="8">
        <v>99</v>
      </c>
      <c r="I388" s="8">
        <v>89</v>
      </c>
      <c r="J388" s="8">
        <v>98</v>
      </c>
      <c r="K388" s="8">
        <v>98</v>
      </c>
      <c r="L388" s="8">
        <v>86</v>
      </c>
      <c r="M388" s="8">
        <v>94</v>
      </c>
      <c r="N388" s="8">
        <v>87</v>
      </c>
      <c r="O388" s="10">
        <v>94</v>
      </c>
      <c r="P388" s="10">
        <v>95</v>
      </c>
      <c r="Q388" s="37">
        <f>AVERAGE(Table3[[#This Row],[Audit 1]:[Audit 10]])/100</f>
        <v>0.93200000000000005</v>
      </c>
    </row>
    <row r="389" spans="1:17">
      <c r="A389" s="8" t="s">
        <v>121</v>
      </c>
      <c r="B389" s="9">
        <v>45212</v>
      </c>
      <c r="C389" s="33">
        <f>YEAR(Table3[[#This Row],[Date]])</f>
        <v>2023</v>
      </c>
      <c r="D389" s="9" t="str">
        <f>TEXT(Table3[[#This Row],[Date]],"MMMM")</f>
        <v>October</v>
      </c>
      <c r="E389" s="9" t="str">
        <f>_xlfn.XLOOKUP(Table3[[#This Row],[EID]],Roster!A:A,Roster!E:E)</f>
        <v>hir.kame.31</v>
      </c>
      <c r="F389" s="9" t="str">
        <f>_xlfn.XLOOKUP(Table3[[#This Row],[EID]],Roster!A:A,Roster!F:F)</f>
        <v>Health</v>
      </c>
      <c r="G389" s="8">
        <v>81</v>
      </c>
      <c r="H389" s="8">
        <v>82</v>
      </c>
      <c r="I389" s="8">
        <v>98</v>
      </c>
      <c r="J389" s="8">
        <v>96</v>
      </c>
      <c r="K389" s="8">
        <v>97</v>
      </c>
      <c r="L389" s="8">
        <v>86</v>
      </c>
      <c r="M389" s="8">
        <v>98</v>
      </c>
      <c r="N389" s="8">
        <v>89</v>
      </c>
      <c r="O389" s="10">
        <v>92</v>
      </c>
      <c r="P389" s="10">
        <v>82</v>
      </c>
      <c r="Q389" s="37">
        <f>AVERAGE(Table3[[#This Row],[Audit 1]:[Audit 10]])/100</f>
        <v>0.90099999999999991</v>
      </c>
    </row>
    <row r="390" spans="1:17">
      <c r="A390" s="8" t="s">
        <v>122</v>
      </c>
      <c r="B390" s="9">
        <v>45212</v>
      </c>
      <c r="C390" s="33">
        <f>YEAR(Table3[[#This Row],[Date]])</f>
        <v>2023</v>
      </c>
      <c r="D390" s="9" t="str">
        <f>TEXT(Table3[[#This Row],[Date]],"MMMM")</f>
        <v>October</v>
      </c>
      <c r="E390" s="9" t="str">
        <f>_xlfn.XLOOKUP(Table3[[#This Row],[EID]],Roster!A:A,Roster!E:E)</f>
        <v>han.oriz.24</v>
      </c>
      <c r="F390" s="9" t="str">
        <f>_xlfn.XLOOKUP(Table3[[#This Row],[EID]],Roster!A:A,Roster!F:F)</f>
        <v>Network</v>
      </c>
      <c r="G390" s="8">
        <v>75</v>
      </c>
      <c r="H390" s="8">
        <v>91</v>
      </c>
      <c r="I390" s="8">
        <v>94</v>
      </c>
      <c r="J390" s="8">
        <v>75</v>
      </c>
      <c r="K390" s="8">
        <v>50</v>
      </c>
      <c r="L390" s="8">
        <v>88</v>
      </c>
      <c r="M390" s="8">
        <v>93</v>
      </c>
      <c r="N390" s="8">
        <v>82</v>
      </c>
      <c r="O390" s="10">
        <v>95</v>
      </c>
      <c r="P390" s="10">
        <v>77</v>
      </c>
      <c r="Q390" s="37">
        <f>AVERAGE(Table3[[#This Row],[Audit 1]:[Audit 10]])/100</f>
        <v>0.82</v>
      </c>
    </row>
    <row r="391" spans="1:17">
      <c r="A391" s="8" t="s">
        <v>123</v>
      </c>
      <c r="B391" s="9">
        <v>45212</v>
      </c>
      <c r="C391" s="33">
        <f>YEAR(Table3[[#This Row],[Date]])</f>
        <v>2023</v>
      </c>
      <c r="D391" s="9" t="str">
        <f>TEXT(Table3[[#This Row],[Date]],"MMMM")</f>
        <v>October</v>
      </c>
      <c r="E391" s="9" t="str">
        <f>_xlfn.XLOOKUP(Table3[[#This Row],[EID]],Roster!A:A,Roster!E:E)</f>
        <v>kig.imaz.62</v>
      </c>
      <c r="F391" s="9" t="str">
        <f>_xlfn.XLOOKUP(Table3[[#This Row],[EID]],Roster!A:A,Roster!F:F)</f>
        <v>HR</v>
      </c>
      <c r="G391" s="8">
        <v>72</v>
      </c>
      <c r="H391" s="8">
        <v>58</v>
      </c>
      <c r="I391" s="8">
        <v>61</v>
      </c>
      <c r="J391" s="8">
        <v>54</v>
      </c>
      <c r="K391" s="8">
        <v>99</v>
      </c>
      <c r="L391" s="8">
        <v>52</v>
      </c>
      <c r="M391" s="8">
        <v>88</v>
      </c>
      <c r="N391" s="8">
        <v>93</v>
      </c>
      <c r="O391" s="10">
        <v>98</v>
      </c>
      <c r="P391" s="10">
        <v>84</v>
      </c>
      <c r="Q391" s="37">
        <f>AVERAGE(Table3[[#This Row],[Audit 1]:[Audit 10]])/100</f>
        <v>0.75900000000000001</v>
      </c>
    </row>
    <row r="392" spans="1:17">
      <c r="A392" s="8" t="s">
        <v>94</v>
      </c>
      <c r="B392" s="9">
        <v>45213</v>
      </c>
      <c r="C392" s="33">
        <f>YEAR(Table3[[#This Row],[Date]])</f>
        <v>2023</v>
      </c>
      <c r="D392" s="9" t="str">
        <f>TEXT(Table3[[#This Row],[Date]],"MMMM")</f>
        <v>October</v>
      </c>
      <c r="E392" s="9" t="str">
        <f>_xlfn.XLOOKUP(Table3[[#This Row],[EID]],Roster!A:A,Roster!E:E)</f>
        <v>oka.koch.55</v>
      </c>
      <c r="F392" s="9" t="str">
        <f>_xlfn.XLOOKUP(Table3[[#This Row],[EID]],Roster!A:A,Roster!F:F)</f>
        <v>F&amp;A</v>
      </c>
      <c r="G392" s="8">
        <v>97</v>
      </c>
      <c r="H392" s="8">
        <v>95</v>
      </c>
      <c r="I392" s="8">
        <v>98</v>
      </c>
      <c r="J392" s="8">
        <v>83</v>
      </c>
      <c r="K392" s="8">
        <v>87</v>
      </c>
      <c r="L392" s="8">
        <v>97</v>
      </c>
      <c r="M392" s="8">
        <v>88</v>
      </c>
      <c r="N392" s="8">
        <v>91</v>
      </c>
      <c r="O392" s="10">
        <v>91</v>
      </c>
      <c r="P392" s="10">
        <v>95</v>
      </c>
      <c r="Q392" s="37">
        <f>AVERAGE(Table3[[#This Row],[Audit 1]:[Audit 10]])/100</f>
        <v>0.92200000000000004</v>
      </c>
    </row>
    <row r="393" spans="1:17">
      <c r="A393" s="8" t="s">
        <v>95</v>
      </c>
      <c r="B393" s="9">
        <v>45213</v>
      </c>
      <c r="C393" s="33">
        <f>YEAR(Table3[[#This Row],[Date]])</f>
        <v>2023</v>
      </c>
      <c r="D393" s="9" t="str">
        <f>TEXT(Table3[[#This Row],[Date]],"MMMM")</f>
        <v>October</v>
      </c>
      <c r="E393" s="9" t="str">
        <f>_xlfn.XLOOKUP(Table3[[#This Row],[EID]],Roster!A:A,Roster!E:E)</f>
        <v>oka.koch.55</v>
      </c>
      <c r="F393" s="9" t="str">
        <f>_xlfn.XLOOKUP(Table3[[#This Row],[EID]],Roster!A:A,Roster!F:F)</f>
        <v>F&amp;A</v>
      </c>
      <c r="G393" s="8">
        <v>100</v>
      </c>
      <c r="H393" s="8">
        <v>84</v>
      </c>
      <c r="I393" s="8">
        <v>93</v>
      </c>
      <c r="J393" s="8">
        <v>84</v>
      </c>
      <c r="K393" s="8">
        <v>97</v>
      </c>
      <c r="L393" s="8">
        <v>82</v>
      </c>
      <c r="M393" s="8">
        <v>86</v>
      </c>
      <c r="N393" s="8">
        <v>84</v>
      </c>
      <c r="O393" s="10">
        <v>89</v>
      </c>
      <c r="P393" s="10">
        <v>98</v>
      </c>
      <c r="Q393" s="37">
        <f>AVERAGE(Table3[[#This Row],[Audit 1]:[Audit 10]])/100</f>
        <v>0.89700000000000002</v>
      </c>
    </row>
    <row r="394" spans="1:17">
      <c r="A394" s="8" t="s">
        <v>96</v>
      </c>
      <c r="B394" s="9">
        <v>45213</v>
      </c>
      <c r="C394" s="33">
        <f>YEAR(Table3[[#This Row],[Date]])</f>
        <v>2023</v>
      </c>
      <c r="D394" s="9" t="str">
        <f>TEXT(Table3[[#This Row],[Date]],"MMMM")</f>
        <v>October</v>
      </c>
      <c r="E394" s="9" t="str">
        <f>_xlfn.XLOOKUP(Table3[[#This Row],[EID]],Roster!A:A,Roster!E:E)</f>
        <v>hir.kame.31</v>
      </c>
      <c r="F394" s="9" t="str">
        <f>_xlfn.XLOOKUP(Table3[[#This Row],[EID]],Roster!A:A,Roster!F:F)</f>
        <v>Health</v>
      </c>
      <c r="G394" s="8">
        <v>100</v>
      </c>
      <c r="H394" s="8">
        <v>83</v>
      </c>
      <c r="I394" s="8">
        <v>80</v>
      </c>
      <c r="J394" s="8">
        <v>90</v>
      </c>
      <c r="K394" s="8">
        <v>87</v>
      </c>
      <c r="L394" s="8">
        <v>85</v>
      </c>
      <c r="M394" s="8">
        <v>90</v>
      </c>
      <c r="N394" s="8">
        <v>93</v>
      </c>
      <c r="O394" s="10">
        <v>91</v>
      </c>
      <c r="P394" s="10">
        <v>88</v>
      </c>
      <c r="Q394" s="37">
        <f>AVERAGE(Table3[[#This Row],[Audit 1]:[Audit 10]])/100</f>
        <v>0.88700000000000001</v>
      </c>
    </row>
    <row r="395" spans="1:17">
      <c r="A395" s="8" t="s">
        <v>97</v>
      </c>
      <c r="B395" s="9">
        <v>45213</v>
      </c>
      <c r="C395" s="33">
        <f>YEAR(Table3[[#This Row],[Date]])</f>
        <v>2023</v>
      </c>
      <c r="D395" s="9" t="str">
        <f>TEXT(Table3[[#This Row],[Date]],"MMMM")</f>
        <v>October</v>
      </c>
      <c r="E395" s="9" t="str">
        <f>_xlfn.XLOOKUP(Table3[[#This Row],[EID]],Roster!A:A,Roster!E:E)</f>
        <v>han.oriz.24</v>
      </c>
      <c r="F395" s="9" t="str">
        <f>_xlfn.XLOOKUP(Table3[[#This Row],[EID]],Roster!A:A,Roster!F:F)</f>
        <v>Network</v>
      </c>
      <c r="G395" s="8">
        <v>58</v>
      </c>
      <c r="H395" s="8">
        <v>52</v>
      </c>
      <c r="I395" s="8">
        <v>70</v>
      </c>
      <c r="J395" s="8">
        <v>93</v>
      </c>
      <c r="K395" s="8">
        <v>93</v>
      </c>
      <c r="L395" s="8">
        <v>74</v>
      </c>
      <c r="M395" s="8">
        <v>81</v>
      </c>
      <c r="N395" s="8">
        <v>53</v>
      </c>
      <c r="O395" s="10">
        <v>71</v>
      </c>
      <c r="P395" s="10">
        <v>100</v>
      </c>
      <c r="Q395" s="37">
        <f>AVERAGE(Table3[[#This Row],[Audit 1]:[Audit 10]])/100</f>
        <v>0.745</v>
      </c>
    </row>
    <row r="396" spans="1:17">
      <c r="A396" s="8" t="s">
        <v>98</v>
      </c>
      <c r="B396" s="9">
        <v>45213</v>
      </c>
      <c r="C396" s="33">
        <f>YEAR(Table3[[#This Row],[Date]])</f>
        <v>2023</v>
      </c>
      <c r="D396" s="9" t="str">
        <f>TEXT(Table3[[#This Row],[Date]],"MMMM")</f>
        <v>October</v>
      </c>
      <c r="E396" s="9" t="str">
        <f>_xlfn.XLOOKUP(Table3[[#This Row],[EID]],Roster!A:A,Roster!E:E)</f>
        <v>kig.imaz.62</v>
      </c>
      <c r="F396" s="9" t="str">
        <f>_xlfn.XLOOKUP(Table3[[#This Row],[EID]],Roster!A:A,Roster!F:F)</f>
        <v>HR</v>
      </c>
      <c r="G396" s="8">
        <v>98</v>
      </c>
      <c r="H396" s="8">
        <v>63</v>
      </c>
      <c r="I396" s="8">
        <v>51</v>
      </c>
      <c r="J396" s="8">
        <v>53</v>
      </c>
      <c r="K396" s="8">
        <v>98</v>
      </c>
      <c r="L396" s="8">
        <v>95</v>
      </c>
      <c r="M396" s="8">
        <v>65</v>
      </c>
      <c r="N396" s="8">
        <v>87</v>
      </c>
      <c r="O396" s="10">
        <v>51</v>
      </c>
      <c r="P396" s="10">
        <v>81</v>
      </c>
      <c r="Q396" s="37">
        <f>AVERAGE(Table3[[#This Row],[Audit 1]:[Audit 10]])/100</f>
        <v>0.74199999999999999</v>
      </c>
    </row>
    <row r="397" spans="1:17">
      <c r="A397" s="8" t="s">
        <v>99</v>
      </c>
      <c r="B397" s="9">
        <v>45213</v>
      </c>
      <c r="C397" s="33">
        <f>YEAR(Table3[[#This Row],[Date]])</f>
        <v>2023</v>
      </c>
      <c r="D397" s="9" t="str">
        <f>TEXT(Table3[[#This Row],[Date]],"MMMM")</f>
        <v>October</v>
      </c>
      <c r="E397" s="9" t="str">
        <f>_xlfn.XLOOKUP(Table3[[#This Row],[EID]],Roster!A:A,Roster!E:E)</f>
        <v>han.oriz.24</v>
      </c>
      <c r="F397" s="9" t="str">
        <f>_xlfn.XLOOKUP(Table3[[#This Row],[EID]],Roster!A:A,Roster!F:F)</f>
        <v>Strategy</v>
      </c>
      <c r="G397" s="8">
        <v>99</v>
      </c>
      <c r="H397" s="8">
        <v>80</v>
      </c>
      <c r="I397" s="8">
        <v>97</v>
      </c>
      <c r="J397" s="8">
        <v>92</v>
      </c>
      <c r="K397" s="8">
        <v>99</v>
      </c>
      <c r="L397" s="8">
        <v>84</v>
      </c>
      <c r="M397" s="8">
        <v>80</v>
      </c>
      <c r="N397" s="8">
        <v>98</v>
      </c>
      <c r="O397" s="10">
        <v>84</v>
      </c>
      <c r="P397" s="10">
        <v>96</v>
      </c>
      <c r="Q397" s="37">
        <f>AVERAGE(Table3[[#This Row],[Audit 1]:[Audit 10]])/100</f>
        <v>0.90900000000000003</v>
      </c>
    </row>
    <row r="398" spans="1:17">
      <c r="A398" s="8" t="s">
        <v>100</v>
      </c>
      <c r="B398" s="9">
        <v>45213</v>
      </c>
      <c r="C398" s="33">
        <f>YEAR(Table3[[#This Row],[Date]])</f>
        <v>2023</v>
      </c>
      <c r="D398" s="9" t="str">
        <f>TEXT(Table3[[#This Row],[Date]],"MMMM")</f>
        <v>October</v>
      </c>
      <c r="E398" s="9" t="str">
        <f>_xlfn.XLOOKUP(Table3[[#This Row],[EID]],Roster!A:A,Roster!E:E)</f>
        <v>oka.koch.55</v>
      </c>
      <c r="F398" s="9" t="str">
        <f>_xlfn.XLOOKUP(Table3[[#This Row],[EID]],Roster!A:A,Roster!F:F)</f>
        <v>F&amp;A</v>
      </c>
      <c r="G398" s="8">
        <v>80</v>
      </c>
      <c r="H398" s="8">
        <v>99</v>
      </c>
      <c r="I398" s="8">
        <v>96</v>
      </c>
      <c r="J398" s="8">
        <v>99</v>
      </c>
      <c r="K398" s="8">
        <v>100</v>
      </c>
      <c r="L398" s="8">
        <v>94</v>
      </c>
      <c r="M398" s="8">
        <v>80</v>
      </c>
      <c r="N398" s="8">
        <v>96</v>
      </c>
      <c r="O398" s="10">
        <v>83</v>
      </c>
      <c r="P398" s="10">
        <v>100</v>
      </c>
      <c r="Q398" s="37">
        <f>AVERAGE(Table3[[#This Row],[Audit 1]:[Audit 10]])/100</f>
        <v>0.92700000000000005</v>
      </c>
    </row>
    <row r="399" spans="1:17">
      <c r="A399" s="8" t="s">
        <v>101</v>
      </c>
      <c r="B399" s="9">
        <v>45213</v>
      </c>
      <c r="C399" s="33">
        <f>YEAR(Table3[[#This Row],[Date]])</f>
        <v>2023</v>
      </c>
      <c r="D399" s="9" t="str">
        <f>TEXT(Table3[[#This Row],[Date]],"MMMM")</f>
        <v>October</v>
      </c>
      <c r="E399" s="9" t="str">
        <f>_xlfn.XLOOKUP(Table3[[#This Row],[EID]],Roster!A:A,Roster!E:E)</f>
        <v>hir.kame.31</v>
      </c>
      <c r="F399" s="9" t="str">
        <f>_xlfn.XLOOKUP(Table3[[#This Row],[EID]],Roster!A:A,Roster!F:F)</f>
        <v>Health</v>
      </c>
      <c r="G399" s="8">
        <v>95</v>
      </c>
      <c r="H399" s="8">
        <v>95</v>
      </c>
      <c r="I399" s="8">
        <v>87</v>
      </c>
      <c r="J399" s="8">
        <v>97</v>
      </c>
      <c r="K399" s="8">
        <v>99</v>
      </c>
      <c r="L399" s="8">
        <v>98</v>
      </c>
      <c r="M399" s="8">
        <v>90</v>
      </c>
      <c r="N399" s="8">
        <v>94</v>
      </c>
      <c r="O399" s="10">
        <v>88</v>
      </c>
      <c r="P399" s="10">
        <v>98</v>
      </c>
      <c r="Q399" s="37">
        <f>AVERAGE(Table3[[#This Row],[Audit 1]:[Audit 10]])/100</f>
        <v>0.94099999999999995</v>
      </c>
    </row>
    <row r="400" spans="1:17">
      <c r="A400" s="8" t="s">
        <v>102</v>
      </c>
      <c r="B400" s="9">
        <v>45213</v>
      </c>
      <c r="C400" s="33">
        <f>YEAR(Table3[[#This Row],[Date]])</f>
        <v>2023</v>
      </c>
      <c r="D400" s="9" t="str">
        <f>TEXT(Table3[[#This Row],[Date]],"MMMM")</f>
        <v>October</v>
      </c>
      <c r="E400" s="9" t="str">
        <f>_xlfn.XLOOKUP(Table3[[#This Row],[EID]],Roster!A:A,Roster!E:E)</f>
        <v>han.oriz.24</v>
      </c>
      <c r="F400" s="9" t="str">
        <f>_xlfn.XLOOKUP(Table3[[#This Row],[EID]],Roster!A:A,Roster!F:F)</f>
        <v>Network</v>
      </c>
      <c r="G400" s="8">
        <v>98</v>
      </c>
      <c r="H400" s="8">
        <v>76</v>
      </c>
      <c r="I400" s="8">
        <v>54</v>
      </c>
      <c r="J400" s="8">
        <v>93</v>
      </c>
      <c r="K400" s="8">
        <v>61</v>
      </c>
      <c r="L400" s="8">
        <v>54</v>
      </c>
      <c r="M400" s="8">
        <v>99</v>
      </c>
      <c r="N400" s="8">
        <v>62</v>
      </c>
      <c r="O400" s="10">
        <v>58</v>
      </c>
      <c r="P400" s="10">
        <v>81</v>
      </c>
      <c r="Q400" s="37">
        <f>AVERAGE(Table3[[#This Row],[Audit 1]:[Audit 10]])/100</f>
        <v>0.73599999999999999</v>
      </c>
    </row>
    <row r="401" spans="1:17">
      <c r="A401" s="8" t="s">
        <v>103</v>
      </c>
      <c r="B401" s="9">
        <v>45213</v>
      </c>
      <c r="C401" s="33">
        <f>YEAR(Table3[[#This Row],[Date]])</f>
        <v>2023</v>
      </c>
      <c r="D401" s="9" t="str">
        <f>TEXT(Table3[[#This Row],[Date]],"MMMM")</f>
        <v>October</v>
      </c>
      <c r="E401" s="9" t="str">
        <f>_xlfn.XLOOKUP(Table3[[#This Row],[EID]],Roster!A:A,Roster!E:E)</f>
        <v>kig.imaz.62</v>
      </c>
      <c r="F401" s="9" t="str">
        <f>_xlfn.XLOOKUP(Table3[[#This Row],[EID]],Roster!A:A,Roster!F:F)</f>
        <v>HR</v>
      </c>
      <c r="G401" s="8">
        <v>79</v>
      </c>
      <c r="H401" s="8">
        <v>58</v>
      </c>
      <c r="I401" s="8">
        <v>68</v>
      </c>
      <c r="J401" s="8">
        <v>82</v>
      </c>
      <c r="K401" s="8">
        <v>97</v>
      </c>
      <c r="L401" s="8">
        <v>75</v>
      </c>
      <c r="M401" s="8">
        <v>62</v>
      </c>
      <c r="N401" s="8">
        <v>86</v>
      </c>
      <c r="O401" s="10">
        <v>67</v>
      </c>
      <c r="P401" s="10">
        <v>71</v>
      </c>
      <c r="Q401" s="37">
        <f>AVERAGE(Table3[[#This Row],[Audit 1]:[Audit 10]])/100</f>
        <v>0.745</v>
      </c>
    </row>
    <row r="402" spans="1:17">
      <c r="A402" s="8" t="s">
        <v>104</v>
      </c>
      <c r="B402" s="9">
        <v>45213</v>
      </c>
      <c r="C402" s="33">
        <f>YEAR(Table3[[#This Row],[Date]])</f>
        <v>2023</v>
      </c>
      <c r="D402" s="9" t="str">
        <f>TEXT(Table3[[#This Row],[Date]],"MMMM")</f>
        <v>October</v>
      </c>
      <c r="E402" s="9" t="str">
        <f>_xlfn.XLOOKUP(Table3[[#This Row],[EID]],Roster!A:A,Roster!E:E)</f>
        <v>oka.koch.55</v>
      </c>
      <c r="F402" s="9" t="str">
        <f>_xlfn.XLOOKUP(Table3[[#This Row],[EID]],Roster!A:A,Roster!F:F)</f>
        <v>F&amp;A</v>
      </c>
      <c r="G402" s="8">
        <v>92</v>
      </c>
      <c r="H402" s="8">
        <v>82</v>
      </c>
      <c r="I402" s="8">
        <v>80</v>
      </c>
      <c r="J402" s="8">
        <v>87</v>
      </c>
      <c r="K402" s="8">
        <v>85</v>
      </c>
      <c r="L402" s="8">
        <v>100</v>
      </c>
      <c r="M402" s="8">
        <v>98</v>
      </c>
      <c r="N402" s="8">
        <v>96</v>
      </c>
      <c r="O402" s="10">
        <v>95</v>
      </c>
      <c r="P402" s="10">
        <v>93</v>
      </c>
      <c r="Q402" s="37">
        <f>AVERAGE(Table3[[#This Row],[Audit 1]:[Audit 10]])/100</f>
        <v>0.90799999999999992</v>
      </c>
    </row>
    <row r="403" spans="1:17">
      <c r="A403" s="8" t="s">
        <v>105</v>
      </c>
      <c r="B403" s="9">
        <v>45213</v>
      </c>
      <c r="C403" s="33">
        <f>YEAR(Table3[[#This Row],[Date]])</f>
        <v>2023</v>
      </c>
      <c r="D403" s="9" t="str">
        <f>TEXT(Table3[[#This Row],[Date]],"MMMM")</f>
        <v>October</v>
      </c>
      <c r="E403" s="9" t="str">
        <f>_xlfn.XLOOKUP(Table3[[#This Row],[EID]],Roster!A:A,Roster!E:E)</f>
        <v>oka.koch.55</v>
      </c>
      <c r="F403" s="9" t="str">
        <f>_xlfn.XLOOKUP(Table3[[#This Row],[EID]],Roster!A:A,Roster!F:F)</f>
        <v>F&amp;A</v>
      </c>
      <c r="G403" s="8">
        <v>86</v>
      </c>
      <c r="H403" s="8">
        <v>82</v>
      </c>
      <c r="I403" s="8">
        <v>82</v>
      </c>
      <c r="J403" s="8">
        <v>90</v>
      </c>
      <c r="K403" s="8">
        <v>90</v>
      </c>
      <c r="L403" s="8">
        <v>83</v>
      </c>
      <c r="M403" s="8">
        <v>99</v>
      </c>
      <c r="N403" s="8">
        <v>93</v>
      </c>
      <c r="O403" s="10">
        <v>92</v>
      </c>
      <c r="P403" s="10">
        <v>93</v>
      </c>
      <c r="Q403" s="37">
        <f>AVERAGE(Table3[[#This Row],[Audit 1]:[Audit 10]])/100</f>
        <v>0.89</v>
      </c>
    </row>
    <row r="404" spans="1:17">
      <c r="A404" s="8" t="s">
        <v>106</v>
      </c>
      <c r="B404" s="9">
        <v>45213</v>
      </c>
      <c r="C404" s="33">
        <f>YEAR(Table3[[#This Row],[Date]])</f>
        <v>2023</v>
      </c>
      <c r="D404" s="9" t="str">
        <f>TEXT(Table3[[#This Row],[Date]],"MMMM")</f>
        <v>October</v>
      </c>
      <c r="E404" s="9" t="str">
        <f>_xlfn.XLOOKUP(Table3[[#This Row],[EID]],Roster!A:A,Roster!E:E)</f>
        <v>hir.kame.31</v>
      </c>
      <c r="F404" s="9" t="str">
        <f>_xlfn.XLOOKUP(Table3[[#This Row],[EID]],Roster!A:A,Roster!F:F)</f>
        <v>Health</v>
      </c>
      <c r="G404" s="8">
        <v>85</v>
      </c>
      <c r="H404" s="8">
        <v>87</v>
      </c>
      <c r="I404" s="8">
        <v>96</v>
      </c>
      <c r="J404" s="8">
        <v>80</v>
      </c>
      <c r="K404" s="8">
        <v>98</v>
      </c>
      <c r="L404" s="8">
        <v>82</v>
      </c>
      <c r="M404" s="8">
        <v>88</v>
      </c>
      <c r="N404" s="8">
        <v>91</v>
      </c>
      <c r="O404" s="10">
        <v>97</v>
      </c>
      <c r="P404" s="10">
        <v>99</v>
      </c>
      <c r="Q404" s="37">
        <f>AVERAGE(Table3[[#This Row],[Audit 1]:[Audit 10]])/100</f>
        <v>0.90300000000000002</v>
      </c>
    </row>
    <row r="405" spans="1:17">
      <c r="A405" s="8" t="s">
        <v>107</v>
      </c>
      <c r="B405" s="9">
        <v>45213</v>
      </c>
      <c r="C405" s="33">
        <f>YEAR(Table3[[#This Row],[Date]])</f>
        <v>2023</v>
      </c>
      <c r="D405" s="9" t="str">
        <f>TEXT(Table3[[#This Row],[Date]],"MMMM")</f>
        <v>October</v>
      </c>
      <c r="E405" s="9" t="str">
        <f>_xlfn.XLOOKUP(Table3[[#This Row],[EID]],Roster!A:A,Roster!E:E)</f>
        <v>oka.koch.55</v>
      </c>
      <c r="F405" s="9" t="str">
        <f>_xlfn.XLOOKUP(Table3[[#This Row],[EID]],Roster!A:A,Roster!F:F)</f>
        <v>F&amp;A</v>
      </c>
      <c r="G405" s="8">
        <v>83</v>
      </c>
      <c r="H405" s="8">
        <v>50</v>
      </c>
      <c r="I405" s="8">
        <v>95</v>
      </c>
      <c r="J405" s="8">
        <v>56</v>
      </c>
      <c r="K405" s="8">
        <v>76</v>
      </c>
      <c r="L405" s="8">
        <v>95</v>
      </c>
      <c r="M405" s="8">
        <v>97</v>
      </c>
      <c r="N405" s="8">
        <v>54</v>
      </c>
      <c r="O405" s="10">
        <v>74</v>
      </c>
      <c r="P405" s="10">
        <v>90</v>
      </c>
      <c r="Q405" s="37">
        <f>AVERAGE(Table3[[#This Row],[Audit 1]:[Audit 10]])/100</f>
        <v>0.77</v>
      </c>
    </row>
    <row r="406" spans="1:17">
      <c r="A406" s="8" t="s">
        <v>108</v>
      </c>
      <c r="B406" s="9">
        <v>45213</v>
      </c>
      <c r="C406" s="33">
        <f>YEAR(Table3[[#This Row],[Date]])</f>
        <v>2023</v>
      </c>
      <c r="D406" s="9" t="str">
        <f>TEXT(Table3[[#This Row],[Date]],"MMMM")</f>
        <v>October</v>
      </c>
      <c r="E406" s="9" t="str">
        <f>_xlfn.XLOOKUP(Table3[[#This Row],[EID]],Roster!A:A,Roster!E:E)</f>
        <v>kig.imaz.62</v>
      </c>
      <c r="F406" s="9" t="str">
        <f>_xlfn.XLOOKUP(Table3[[#This Row],[EID]],Roster!A:A,Roster!F:F)</f>
        <v>HR</v>
      </c>
      <c r="G406" s="8">
        <v>92</v>
      </c>
      <c r="H406" s="8">
        <v>70</v>
      </c>
      <c r="I406" s="8">
        <v>94</v>
      </c>
      <c r="J406" s="8">
        <v>77</v>
      </c>
      <c r="K406" s="8">
        <v>69</v>
      </c>
      <c r="L406" s="8">
        <v>59</v>
      </c>
      <c r="M406" s="8">
        <v>90</v>
      </c>
      <c r="N406" s="8">
        <v>73</v>
      </c>
      <c r="O406" s="10">
        <v>51</v>
      </c>
      <c r="P406" s="10">
        <v>81</v>
      </c>
      <c r="Q406" s="37">
        <f>AVERAGE(Table3[[#This Row],[Audit 1]:[Audit 10]])/100</f>
        <v>0.75599999999999989</v>
      </c>
    </row>
    <row r="407" spans="1:17">
      <c r="A407" s="8" t="s">
        <v>109</v>
      </c>
      <c r="B407" s="9">
        <v>45213</v>
      </c>
      <c r="C407" s="33">
        <f>YEAR(Table3[[#This Row],[Date]])</f>
        <v>2023</v>
      </c>
      <c r="D407" s="9" t="str">
        <f>TEXT(Table3[[#This Row],[Date]],"MMMM")</f>
        <v>October</v>
      </c>
      <c r="E407" s="9" t="str">
        <f>_xlfn.XLOOKUP(Table3[[#This Row],[EID]],Roster!A:A,Roster!E:E)</f>
        <v>han.oriz.24</v>
      </c>
      <c r="F407" s="9" t="str">
        <f>_xlfn.XLOOKUP(Table3[[#This Row],[EID]],Roster!A:A,Roster!F:F)</f>
        <v>Strategy</v>
      </c>
      <c r="G407" s="8">
        <v>91</v>
      </c>
      <c r="H407" s="8">
        <v>86</v>
      </c>
      <c r="I407" s="8">
        <v>93</v>
      </c>
      <c r="J407" s="8">
        <v>88</v>
      </c>
      <c r="K407" s="8">
        <v>100</v>
      </c>
      <c r="L407" s="8">
        <v>99</v>
      </c>
      <c r="M407" s="8">
        <v>96</v>
      </c>
      <c r="N407" s="8">
        <v>96</v>
      </c>
      <c r="O407" s="10">
        <v>95</v>
      </c>
      <c r="P407" s="10">
        <v>81</v>
      </c>
      <c r="Q407" s="37">
        <f>AVERAGE(Table3[[#This Row],[Audit 1]:[Audit 10]])/100</f>
        <v>0.92500000000000004</v>
      </c>
    </row>
    <row r="408" spans="1:17">
      <c r="A408" s="8" t="s">
        <v>110</v>
      </c>
      <c r="B408" s="9">
        <v>45213</v>
      </c>
      <c r="C408" s="33">
        <f>YEAR(Table3[[#This Row],[Date]])</f>
        <v>2023</v>
      </c>
      <c r="D408" s="9" t="str">
        <f>TEXT(Table3[[#This Row],[Date]],"MMMM")</f>
        <v>October</v>
      </c>
      <c r="E408" s="9" t="str">
        <f>_xlfn.XLOOKUP(Table3[[#This Row],[EID]],Roster!A:A,Roster!E:E)</f>
        <v>oka.koch.55</v>
      </c>
      <c r="F408" s="9" t="str">
        <f>_xlfn.XLOOKUP(Table3[[#This Row],[EID]],Roster!A:A,Roster!F:F)</f>
        <v>F&amp;A</v>
      </c>
      <c r="G408" s="8">
        <v>93</v>
      </c>
      <c r="H408" s="8">
        <v>97</v>
      </c>
      <c r="I408" s="8">
        <v>97</v>
      </c>
      <c r="J408" s="8">
        <v>93</v>
      </c>
      <c r="K408" s="8">
        <v>89</v>
      </c>
      <c r="L408" s="8">
        <v>93</v>
      </c>
      <c r="M408" s="8">
        <v>92</v>
      </c>
      <c r="N408" s="8">
        <v>85</v>
      </c>
      <c r="O408" s="10">
        <v>91</v>
      </c>
      <c r="P408" s="10">
        <v>100</v>
      </c>
      <c r="Q408" s="37">
        <f>AVERAGE(Table3[[#This Row],[Audit 1]:[Audit 10]])/100</f>
        <v>0.93</v>
      </c>
    </row>
    <row r="409" spans="1:17">
      <c r="A409" s="8" t="s">
        <v>111</v>
      </c>
      <c r="B409" s="9">
        <v>45213</v>
      </c>
      <c r="C409" s="33">
        <f>YEAR(Table3[[#This Row],[Date]])</f>
        <v>2023</v>
      </c>
      <c r="D409" s="9" t="str">
        <f>TEXT(Table3[[#This Row],[Date]],"MMMM")</f>
        <v>October</v>
      </c>
      <c r="E409" s="9" t="str">
        <f>_xlfn.XLOOKUP(Table3[[#This Row],[EID]],Roster!A:A,Roster!E:E)</f>
        <v>hir.kame.31</v>
      </c>
      <c r="F409" s="9" t="str">
        <f>_xlfn.XLOOKUP(Table3[[#This Row],[EID]],Roster!A:A,Roster!F:F)</f>
        <v>Health</v>
      </c>
      <c r="G409" s="8">
        <v>98</v>
      </c>
      <c r="H409" s="8">
        <v>92</v>
      </c>
      <c r="I409" s="8">
        <v>91</v>
      </c>
      <c r="J409" s="8">
        <v>93</v>
      </c>
      <c r="K409" s="8">
        <v>94</v>
      </c>
      <c r="L409" s="8">
        <v>94</v>
      </c>
      <c r="M409" s="8">
        <v>86</v>
      </c>
      <c r="N409" s="8">
        <v>80</v>
      </c>
      <c r="O409" s="10">
        <v>95</v>
      </c>
      <c r="P409" s="10">
        <v>96</v>
      </c>
      <c r="Q409" s="37">
        <f>AVERAGE(Table3[[#This Row],[Audit 1]:[Audit 10]])/100</f>
        <v>0.91900000000000004</v>
      </c>
    </row>
    <row r="410" spans="1:17">
      <c r="A410" s="8" t="s">
        <v>112</v>
      </c>
      <c r="B410" s="9">
        <v>45213</v>
      </c>
      <c r="C410" s="33">
        <f>YEAR(Table3[[#This Row],[Date]])</f>
        <v>2023</v>
      </c>
      <c r="D410" s="9" t="str">
        <f>TEXT(Table3[[#This Row],[Date]],"MMMM")</f>
        <v>October</v>
      </c>
      <c r="E410" s="9" t="str">
        <f>_xlfn.XLOOKUP(Table3[[#This Row],[EID]],Roster!A:A,Roster!E:E)</f>
        <v>hir.kame.31</v>
      </c>
      <c r="F410" s="9" t="str">
        <f>_xlfn.XLOOKUP(Table3[[#This Row],[EID]],Roster!A:A,Roster!F:F)</f>
        <v>Health</v>
      </c>
      <c r="G410" s="8">
        <v>90</v>
      </c>
      <c r="H410" s="8">
        <v>57</v>
      </c>
      <c r="I410" s="8">
        <v>59</v>
      </c>
      <c r="J410" s="8">
        <v>80</v>
      </c>
      <c r="K410" s="8">
        <v>79</v>
      </c>
      <c r="L410" s="8">
        <v>73</v>
      </c>
      <c r="M410" s="8">
        <v>62</v>
      </c>
      <c r="N410" s="8">
        <v>78</v>
      </c>
      <c r="O410" s="10">
        <v>66</v>
      </c>
      <c r="P410" s="10">
        <v>71</v>
      </c>
      <c r="Q410" s="37">
        <f>AVERAGE(Table3[[#This Row],[Audit 1]:[Audit 10]])/100</f>
        <v>0.71499999999999997</v>
      </c>
    </row>
    <row r="411" spans="1:17">
      <c r="A411" s="8" t="s">
        <v>113</v>
      </c>
      <c r="B411" s="9">
        <v>45213</v>
      </c>
      <c r="C411" s="33">
        <f>YEAR(Table3[[#This Row],[Date]])</f>
        <v>2023</v>
      </c>
      <c r="D411" s="9" t="str">
        <f>TEXT(Table3[[#This Row],[Date]],"MMMM")</f>
        <v>October</v>
      </c>
      <c r="E411" s="9" t="str">
        <f>_xlfn.XLOOKUP(Table3[[#This Row],[EID]],Roster!A:A,Roster!E:E)</f>
        <v>kig.imaz.62</v>
      </c>
      <c r="F411" s="9" t="str">
        <f>_xlfn.XLOOKUP(Table3[[#This Row],[EID]],Roster!A:A,Roster!F:F)</f>
        <v>HR</v>
      </c>
      <c r="G411" s="8">
        <v>85</v>
      </c>
      <c r="H411" s="8">
        <v>97</v>
      </c>
      <c r="I411" s="8">
        <v>70</v>
      </c>
      <c r="J411" s="8">
        <v>69</v>
      </c>
      <c r="K411" s="8">
        <v>58</v>
      </c>
      <c r="L411" s="8">
        <v>50</v>
      </c>
      <c r="M411" s="8">
        <v>83</v>
      </c>
      <c r="N411" s="8">
        <v>58</v>
      </c>
      <c r="O411" s="10">
        <v>61</v>
      </c>
      <c r="P411" s="10">
        <v>54</v>
      </c>
      <c r="Q411" s="37">
        <f>AVERAGE(Table3[[#This Row],[Audit 1]:[Audit 10]])/100</f>
        <v>0.68500000000000005</v>
      </c>
    </row>
    <row r="412" spans="1:17">
      <c r="A412" s="8" t="s">
        <v>114</v>
      </c>
      <c r="B412" s="9">
        <v>45213</v>
      </c>
      <c r="C412" s="33">
        <f>YEAR(Table3[[#This Row],[Date]])</f>
        <v>2023</v>
      </c>
      <c r="D412" s="9" t="str">
        <f>TEXT(Table3[[#This Row],[Date]],"MMMM")</f>
        <v>October</v>
      </c>
      <c r="E412" s="9" t="str">
        <f>_xlfn.XLOOKUP(Table3[[#This Row],[EID]],Roster!A:A,Roster!E:E)</f>
        <v>han.oriz.24</v>
      </c>
      <c r="F412" s="9" t="str">
        <f>_xlfn.XLOOKUP(Table3[[#This Row],[EID]],Roster!A:A,Roster!F:F)</f>
        <v>Strategy</v>
      </c>
      <c r="G412" s="8">
        <v>80</v>
      </c>
      <c r="H412" s="8">
        <v>83</v>
      </c>
      <c r="I412" s="8">
        <v>87</v>
      </c>
      <c r="J412" s="8">
        <v>82</v>
      </c>
      <c r="K412" s="8">
        <v>82</v>
      </c>
      <c r="L412" s="8">
        <v>93</v>
      </c>
      <c r="M412" s="8">
        <v>99</v>
      </c>
      <c r="N412" s="8">
        <v>99</v>
      </c>
      <c r="O412" s="10">
        <v>80</v>
      </c>
      <c r="P412" s="10">
        <v>83</v>
      </c>
      <c r="Q412" s="37">
        <f>AVERAGE(Table3[[#This Row],[Audit 1]:[Audit 10]])/100</f>
        <v>0.86799999999999999</v>
      </c>
    </row>
    <row r="413" spans="1:17">
      <c r="A413" s="8" t="s">
        <v>115</v>
      </c>
      <c r="B413" s="9">
        <v>45213</v>
      </c>
      <c r="C413" s="33">
        <f>YEAR(Table3[[#This Row],[Date]])</f>
        <v>2023</v>
      </c>
      <c r="D413" s="9" t="str">
        <f>TEXT(Table3[[#This Row],[Date]],"MMMM")</f>
        <v>October</v>
      </c>
      <c r="E413" s="9" t="str">
        <f>_xlfn.XLOOKUP(Table3[[#This Row],[EID]],Roster!A:A,Roster!E:E)</f>
        <v>oka.koch.55</v>
      </c>
      <c r="F413" s="9" t="str">
        <f>_xlfn.XLOOKUP(Table3[[#This Row],[EID]],Roster!A:A,Roster!F:F)</f>
        <v>F&amp;A</v>
      </c>
      <c r="G413" s="8">
        <v>81</v>
      </c>
      <c r="H413" s="8">
        <v>95</v>
      </c>
      <c r="I413" s="8">
        <v>92</v>
      </c>
      <c r="J413" s="8">
        <v>80</v>
      </c>
      <c r="K413" s="8">
        <v>100</v>
      </c>
      <c r="L413" s="8">
        <v>82</v>
      </c>
      <c r="M413" s="8">
        <v>85</v>
      </c>
      <c r="N413" s="8">
        <v>100</v>
      </c>
      <c r="O413" s="10">
        <v>97</v>
      </c>
      <c r="P413" s="10">
        <v>83</v>
      </c>
      <c r="Q413" s="37">
        <f>AVERAGE(Table3[[#This Row],[Audit 1]:[Audit 10]])/100</f>
        <v>0.89500000000000002</v>
      </c>
    </row>
    <row r="414" spans="1:17">
      <c r="A414" s="8" t="s">
        <v>116</v>
      </c>
      <c r="B414" s="9">
        <v>45213</v>
      </c>
      <c r="C414" s="33">
        <f>YEAR(Table3[[#This Row],[Date]])</f>
        <v>2023</v>
      </c>
      <c r="D414" s="9" t="str">
        <f>TEXT(Table3[[#This Row],[Date]],"MMMM")</f>
        <v>October</v>
      </c>
      <c r="E414" s="9" t="str">
        <f>_xlfn.XLOOKUP(Table3[[#This Row],[EID]],Roster!A:A,Roster!E:E)</f>
        <v>hir.kame.31</v>
      </c>
      <c r="F414" s="9" t="str">
        <f>_xlfn.XLOOKUP(Table3[[#This Row],[EID]],Roster!A:A,Roster!F:F)</f>
        <v>Health</v>
      </c>
      <c r="G414" s="8">
        <v>86</v>
      </c>
      <c r="H414" s="8">
        <v>92</v>
      </c>
      <c r="I414" s="8">
        <v>96</v>
      </c>
      <c r="J414" s="8">
        <v>86</v>
      </c>
      <c r="K414" s="8">
        <v>92</v>
      </c>
      <c r="L414" s="8">
        <v>97</v>
      </c>
      <c r="M414" s="8">
        <v>92</v>
      </c>
      <c r="N414" s="8">
        <v>84</v>
      </c>
      <c r="O414" s="10">
        <v>80</v>
      </c>
      <c r="P414" s="10">
        <v>81</v>
      </c>
      <c r="Q414" s="37">
        <f>AVERAGE(Table3[[#This Row],[Audit 1]:[Audit 10]])/100</f>
        <v>0.8859999999999999</v>
      </c>
    </row>
    <row r="415" spans="1:17">
      <c r="A415" s="8" t="s">
        <v>117</v>
      </c>
      <c r="B415" s="9">
        <v>45213</v>
      </c>
      <c r="C415" s="33">
        <f>YEAR(Table3[[#This Row],[Date]])</f>
        <v>2023</v>
      </c>
      <c r="D415" s="9" t="str">
        <f>TEXT(Table3[[#This Row],[Date]],"MMMM")</f>
        <v>October</v>
      </c>
      <c r="E415" s="9" t="str">
        <f>_xlfn.XLOOKUP(Table3[[#This Row],[EID]],Roster!A:A,Roster!E:E)</f>
        <v>han.oriz.24</v>
      </c>
      <c r="F415" s="9" t="str">
        <f>_xlfn.XLOOKUP(Table3[[#This Row],[EID]],Roster!A:A,Roster!F:F)</f>
        <v>Network</v>
      </c>
      <c r="G415" s="8">
        <v>84</v>
      </c>
      <c r="H415" s="8">
        <v>71</v>
      </c>
      <c r="I415" s="8">
        <v>80</v>
      </c>
      <c r="J415" s="8">
        <v>74</v>
      </c>
      <c r="K415" s="8">
        <v>57</v>
      </c>
      <c r="L415" s="8">
        <v>85</v>
      </c>
      <c r="M415" s="8">
        <v>88</v>
      </c>
      <c r="N415" s="8">
        <v>76</v>
      </c>
      <c r="O415" s="10">
        <v>80</v>
      </c>
      <c r="P415" s="10">
        <v>52</v>
      </c>
      <c r="Q415" s="37">
        <f>AVERAGE(Table3[[#This Row],[Audit 1]:[Audit 10]])/100</f>
        <v>0.747</v>
      </c>
    </row>
    <row r="416" spans="1:17">
      <c r="A416" s="8" t="s">
        <v>118</v>
      </c>
      <c r="B416" s="9">
        <v>45213</v>
      </c>
      <c r="C416" s="33">
        <f>YEAR(Table3[[#This Row],[Date]])</f>
        <v>2023</v>
      </c>
      <c r="D416" s="9" t="str">
        <f>TEXT(Table3[[#This Row],[Date]],"MMMM")</f>
        <v>October</v>
      </c>
      <c r="E416" s="9" t="str">
        <f>_xlfn.XLOOKUP(Table3[[#This Row],[EID]],Roster!A:A,Roster!E:E)</f>
        <v>kig.imaz.62</v>
      </c>
      <c r="F416" s="9" t="str">
        <f>_xlfn.XLOOKUP(Table3[[#This Row],[EID]],Roster!A:A,Roster!F:F)</f>
        <v>HR</v>
      </c>
      <c r="G416" s="8">
        <v>71</v>
      </c>
      <c r="H416" s="8">
        <v>83</v>
      </c>
      <c r="I416" s="8">
        <v>76</v>
      </c>
      <c r="J416" s="8">
        <v>84</v>
      </c>
      <c r="K416" s="8">
        <v>61</v>
      </c>
      <c r="L416" s="8">
        <v>60</v>
      </c>
      <c r="M416" s="8">
        <v>89</v>
      </c>
      <c r="N416" s="8">
        <v>91</v>
      </c>
      <c r="O416" s="10">
        <v>80</v>
      </c>
      <c r="P416" s="10">
        <v>84</v>
      </c>
      <c r="Q416" s="37">
        <f>AVERAGE(Table3[[#This Row],[Audit 1]:[Audit 10]])/100</f>
        <v>0.77900000000000003</v>
      </c>
    </row>
    <row r="417" spans="1:17">
      <c r="A417" s="8" t="s">
        <v>119</v>
      </c>
      <c r="B417" s="9">
        <v>45213</v>
      </c>
      <c r="C417" s="33">
        <f>YEAR(Table3[[#This Row],[Date]])</f>
        <v>2023</v>
      </c>
      <c r="D417" s="9" t="str">
        <f>TEXT(Table3[[#This Row],[Date]],"MMMM")</f>
        <v>October</v>
      </c>
      <c r="E417" s="9" t="str">
        <f>_xlfn.XLOOKUP(Table3[[#This Row],[EID]],Roster!A:A,Roster!E:E)</f>
        <v>hir.kame.31</v>
      </c>
      <c r="F417" s="9" t="str">
        <f>_xlfn.XLOOKUP(Table3[[#This Row],[EID]],Roster!A:A,Roster!F:F)</f>
        <v>Health</v>
      </c>
      <c r="G417" s="8">
        <v>96</v>
      </c>
      <c r="H417" s="8">
        <v>87</v>
      </c>
      <c r="I417" s="8">
        <v>94</v>
      </c>
      <c r="J417" s="8">
        <v>94</v>
      </c>
      <c r="K417" s="8">
        <v>85</v>
      </c>
      <c r="L417" s="8">
        <v>82</v>
      </c>
      <c r="M417" s="8">
        <v>92</v>
      </c>
      <c r="N417" s="8">
        <v>95</v>
      </c>
      <c r="O417" s="10">
        <v>100</v>
      </c>
      <c r="P417" s="10">
        <v>95</v>
      </c>
      <c r="Q417" s="37">
        <f>AVERAGE(Table3[[#This Row],[Audit 1]:[Audit 10]])/100</f>
        <v>0.92</v>
      </c>
    </row>
    <row r="418" spans="1:17">
      <c r="A418" s="8" t="s">
        <v>120</v>
      </c>
      <c r="B418" s="9">
        <v>45213</v>
      </c>
      <c r="C418" s="33">
        <f>YEAR(Table3[[#This Row],[Date]])</f>
        <v>2023</v>
      </c>
      <c r="D418" s="9" t="str">
        <f>TEXT(Table3[[#This Row],[Date]],"MMMM")</f>
        <v>October</v>
      </c>
      <c r="E418" s="9" t="str">
        <f>_xlfn.XLOOKUP(Table3[[#This Row],[EID]],Roster!A:A,Roster!E:E)</f>
        <v>oka.koch.55</v>
      </c>
      <c r="F418" s="9" t="str">
        <f>_xlfn.XLOOKUP(Table3[[#This Row],[EID]],Roster!A:A,Roster!F:F)</f>
        <v>F&amp;A</v>
      </c>
      <c r="G418" s="8">
        <v>96</v>
      </c>
      <c r="H418" s="8">
        <v>98</v>
      </c>
      <c r="I418" s="8">
        <v>87</v>
      </c>
      <c r="J418" s="8">
        <v>84</v>
      </c>
      <c r="K418" s="8">
        <v>84</v>
      </c>
      <c r="L418" s="8">
        <v>86</v>
      </c>
      <c r="M418" s="8">
        <v>94</v>
      </c>
      <c r="N418" s="8">
        <v>91</v>
      </c>
      <c r="O418" s="10">
        <v>95</v>
      </c>
      <c r="P418" s="10">
        <v>85</v>
      </c>
      <c r="Q418" s="37">
        <f>AVERAGE(Table3[[#This Row],[Audit 1]:[Audit 10]])/100</f>
        <v>0.9</v>
      </c>
    </row>
    <row r="419" spans="1:17">
      <c r="A419" s="8" t="s">
        <v>121</v>
      </c>
      <c r="B419" s="9">
        <v>45213</v>
      </c>
      <c r="C419" s="33">
        <f>YEAR(Table3[[#This Row],[Date]])</f>
        <v>2023</v>
      </c>
      <c r="D419" s="9" t="str">
        <f>TEXT(Table3[[#This Row],[Date]],"MMMM")</f>
        <v>October</v>
      </c>
      <c r="E419" s="9" t="str">
        <f>_xlfn.XLOOKUP(Table3[[#This Row],[EID]],Roster!A:A,Roster!E:E)</f>
        <v>hir.kame.31</v>
      </c>
      <c r="F419" s="9" t="str">
        <f>_xlfn.XLOOKUP(Table3[[#This Row],[EID]],Roster!A:A,Roster!F:F)</f>
        <v>Health</v>
      </c>
      <c r="G419" s="8">
        <v>92</v>
      </c>
      <c r="H419" s="8">
        <v>91</v>
      </c>
      <c r="I419" s="8">
        <v>93</v>
      </c>
      <c r="J419" s="8">
        <v>98</v>
      </c>
      <c r="K419" s="8">
        <v>86</v>
      </c>
      <c r="L419" s="8">
        <v>87</v>
      </c>
      <c r="M419" s="8">
        <v>98</v>
      </c>
      <c r="N419" s="8">
        <v>86</v>
      </c>
      <c r="O419" s="10">
        <v>86</v>
      </c>
      <c r="P419" s="10">
        <v>82</v>
      </c>
      <c r="Q419" s="37">
        <f>AVERAGE(Table3[[#This Row],[Audit 1]:[Audit 10]])/100</f>
        <v>0.89900000000000002</v>
      </c>
    </row>
    <row r="420" spans="1:17">
      <c r="A420" s="8" t="s">
        <v>122</v>
      </c>
      <c r="B420" s="9">
        <v>45213</v>
      </c>
      <c r="C420" s="33">
        <f>YEAR(Table3[[#This Row],[Date]])</f>
        <v>2023</v>
      </c>
      <c r="D420" s="9" t="str">
        <f>TEXT(Table3[[#This Row],[Date]],"MMMM")</f>
        <v>October</v>
      </c>
      <c r="E420" s="9" t="str">
        <f>_xlfn.XLOOKUP(Table3[[#This Row],[EID]],Roster!A:A,Roster!E:E)</f>
        <v>han.oriz.24</v>
      </c>
      <c r="F420" s="9" t="str">
        <f>_xlfn.XLOOKUP(Table3[[#This Row],[EID]],Roster!A:A,Roster!F:F)</f>
        <v>Network</v>
      </c>
      <c r="G420" s="8">
        <v>83</v>
      </c>
      <c r="H420" s="8">
        <v>82</v>
      </c>
      <c r="I420" s="8">
        <v>82</v>
      </c>
      <c r="J420" s="8">
        <v>80</v>
      </c>
      <c r="K420" s="8">
        <v>59</v>
      </c>
      <c r="L420" s="8">
        <v>53</v>
      </c>
      <c r="M420" s="8">
        <v>92</v>
      </c>
      <c r="N420" s="8">
        <v>96</v>
      </c>
      <c r="O420" s="10">
        <v>98</v>
      </c>
      <c r="P420" s="10">
        <v>74</v>
      </c>
      <c r="Q420" s="37">
        <f>AVERAGE(Table3[[#This Row],[Audit 1]:[Audit 10]])/100</f>
        <v>0.79900000000000004</v>
      </c>
    </row>
    <row r="421" spans="1:17">
      <c r="A421" s="8" t="s">
        <v>123</v>
      </c>
      <c r="B421" s="9">
        <v>45213</v>
      </c>
      <c r="C421" s="33">
        <f>YEAR(Table3[[#This Row],[Date]])</f>
        <v>2023</v>
      </c>
      <c r="D421" s="9" t="str">
        <f>TEXT(Table3[[#This Row],[Date]],"MMMM")</f>
        <v>October</v>
      </c>
      <c r="E421" s="9" t="str">
        <f>_xlfn.XLOOKUP(Table3[[#This Row],[EID]],Roster!A:A,Roster!E:E)</f>
        <v>kig.imaz.62</v>
      </c>
      <c r="F421" s="9" t="str">
        <f>_xlfn.XLOOKUP(Table3[[#This Row],[EID]],Roster!A:A,Roster!F:F)</f>
        <v>HR</v>
      </c>
      <c r="G421" s="8">
        <v>91</v>
      </c>
      <c r="H421" s="8">
        <v>89</v>
      </c>
      <c r="I421" s="8">
        <v>85</v>
      </c>
      <c r="J421" s="8">
        <v>60</v>
      </c>
      <c r="K421" s="8">
        <v>88</v>
      </c>
      <c r="L421" s="8">
        <v>74</v>
      </c>
      <c r="M421" s="8">
        <v>98</v>
      </c>
      <c r="N421" s="8">
        <v>100</v>
      </c>
      <c r="O421" s="10">
        <v>59</v>
      </c>
      <c r="P421" s="10">
        <v>65</v>
      </c>
      <c r="Q421" s="37">
        <f>AVERAGE(Table3[[#This Row],[Audit 1]:[Audit 10]])/100</f>
        <v>0.80900000000000005</v>
      </c>
    </row>
    <row r="422" spans="1:17">
      <c r="A422" s="8" t="s">
        <v>94</v>
      </c>
      <c r="B422" s="9">
        <v>45214</v>
      </c>
      <c r="C422" s="33">
        <f>YEAR(Table3[[#This Row],[Date]])</f>
        <v>2023</v>
      </c>
      <c r="D422" s="9" t="str">
        <f>TEXT(Table3[[#This Row],[Date]],"MMMM")</f>
        <v>October</v>
      </c>
      <c r="E422" s="9" t="str">
        <f>_xlfn.XLOOKUP(Table3[[#This Row],[EID]],Roster!A:A,Roster!E:E)</f>
        <v>oka.koch.55</v>
      </c>
      <c r="F422" s="9" t="str">
        <f>_xlfn.XLOOKUP(Table3[[#This Row],[EID]],Roster!A:A,Roster!F:F)</f>
        <v>F&amp;A</v>
      </c>
      <c r="G422" s="8">
        <v>84</v>
      </c>
      <c r="H422" s="8">
        <v>81</v>
      </c>
      <c r="I422" s="8">
        <v>86</v>
      </c>
      <c r="J422" s="8">
        <v>88</v>
      </c>
      <c r="K422" s="8">
        <v>88</v>
      </c>
      <c r="L422" s="8">
        <v>92</v>
      </c>
      <c r="M422" s="8">
        <v>88</v>
      </c>
      <c r="N422" s="8">
        <v>81</v>
      </c>
      <c r="O422" s="10">
        <v>84</v>
      </c>
      <c r="P422" s="10">
        <v>91</v>
      </c>
      <c r="Q422" s="37">
        <f>AVERAGE(Table3[[#This Row],[Audit 1]:[Audit 10]])/100</f>
        <v>0.86299999999999999</v>
      </c>
    </row>
    <row r="423" spans="1:17">
      <c r="A423" s="8" t="s">
        <v>95</v>
      </c>
      <c r="B423" s="9">
        <v>45214</v>
      </c>
      <c r="C423" s="33">
        <f>YEAR(Table3[[#This Row],[Date]])</f>
        <v>2023</v>
      </c>
      <c r="D423" s="9" t="str">
        <f>TEXT(Table3[[#This Row],[Date]],"MMMM")</f>
        <v>October</v>
      </c>
      <c r="E423" s="9" t="str">
        <f>_xlfn.XLOOKUP(Table3[[#This Row],[EID]],Roster!A:A,Roster!E:E)</f>
        <v>oka.koch.55</v>
      </c>
      <c r="F423" s="9" t="str">
        <f>_xlfn.XLOOKUP(Table3[[#This Row],[EID]],Roster!A:A,Roster!F:F)</f>
        <v>F&amp;A</v>
      </c>
      <c r="G423" s="8">
        <v>99</v>
      </c>
      <c r="H423" s="8">
        <v>89</v>
      </c>
      <c r="I423" s="8">
        <v>85</v>
      </c>
      <c r="J423" s="8">
        <v>82</v>
      </c>
      <c r="K423" s="8">
        <v>88</v>
      </c>
      <c r="L423" s="8">
        <v>91</v>
      </c>
      <c r="M423" s="8">
        <v>95</v>
      </c>
      <c r="N423" s="8">
        <v>87</v>
      </c>
      <c r="O423" s="10">
        <v>90</v>
      </c>
      <c r="P423" s="10">
        <v>81</v>
      </c>
      <c r="Q423" s="37">
        <f>AVERAGE(Table3[[#This Row],[Audit 1]:[Audit 10]])/100</f>
        <v>0.88700000000000001</v>
      </c>
    </row>
    <row r="424" spans="1:17">
      <c r="A424" s="8" t="s">
        <v>96</v>
      </c>
      <c r="B424" s="9">
        <v>45214</v>
      </c>
      <c r="C424" s="33">
        <f>YEAR(Table3[[#This Row],[Date]])</f>
        <v>2023</v>
      </c>
      <c r="D424" s="9" t="str">
        <f>TEXT(Table3[[#This Row],[Date]],"MMMM")</f>
        <v>October</v>
      </c>
      <c r="E424" s="9" t="str">
        <f>_xlfn.XLOOKUP(Table3[[#This Row],[EID]],Roster!A:A,Roster!E:E)</f>
        <v>hir.kame.31</v>
      </c>
      <c r="F424" s="9" t="str">
        <f>_xlfn.XLOOKUP(Table3[[#This Row],[EID]],Roster!A:A,Roster!F:F)</f>
        <v>Health</v>
      </c>
      <c r="G424" s="8">
        <v>84</v>
      </c>
      <c r="H424" s="8">
        <v>87</v>
      </c>
      <c r="I424" s="8">
        <v>84</v>
      </c>
      <c r="J424" s="8">
        <v>88</v>
      </c>
      <c r="K424" s="8">
        <v>99</v>
      </c>
      <c r="L424" s="8">
        <v>97</v>
      </c>
      <c r="M424" s="8">
        <v>93</v>
      </c>
      <c r="N424" s="8">
        <v>81</v>
      </c>
      <c r="O424" s="10">
        <v>84</v>
      </c>
      <c r="P424" s="10">
        <v>81</v>
      </c>
      <c r="Q424" s="37">
        <f>AVERAGE(Table3[[#This Row],[Audit 1]:[Audit 10]])/100</f>
        <v>0.878</v>
      </c>
    </row>
    <row r="425" spans="1:17">
      <c r="A425" s="8" t="s">
        <v>97</v>
      </c>
      <c r="B425" s="9">
        <v>45214</v>
      </c>
      <c r="C425" s="33">
        <f>YEAR(Table3[[#This Row],[Date]])</f>
        <v>2023</v>
      </c>
      <c r="D425" s="9" t="str">
        <f>TEXT(Table3[[#This Row],[Date]],"MMMM")</f>
        <v>October</v>
      </c>
      <c r="E425" s="9" t="str">
        <f>_xlfn.XLOOKUP(Table3[[#This Row],[EID]],Roster!A:A,Roster!E:E)</f>
        <v>han.oriz.24</v>
      </c>
      <c r="F425" s="9" t="str">
        <f>_xlfn.XLOOKUP(Table3[[#This Row],[EID]],Roster!A:A,Roster!F:F)</f>
        <v>Network</v>
      </c>
      <c r="G425" s="8">
        <v>72</v>
      </c>
      <c r="H425" s="8">
        <v>67</v>
      </c>
      <c r="I425" s="8">
        <v>55</v>
      </c>
      <c r="J425" s="8">
        <v>65</v>
      </c>
      <c r="K425" s="8">
        <v>65</v>
      </c>
      <c r="L425" s="8">
        <v>59</v>
      </c>
      <c r="M425" s="8">
        <v>96</v>
      </c>
      <c r="N425" s="8">
        <v>89</v>
      </c>
      <c r="O425" s="10">
        <v>92</v>
      </c>
      <c r="P425" s="10">
        <v>52</v>
      </c>
      <c r="Q425" s="37">
        <f>AVERAGE(Table3[[#This Row],[Audit 1]:[Audit 10]])/100</f>
        <v>0.71200000000000008</v>
      </c>
    </row>
    <row r="426" spans="1:17">
      <c r="A426" s="8" t="s">
        <v>98</v>
      </c>
      <c r="B426" s="9">
        <v>45214</v>
      </c>
      <c r="C426" s="33">
        <f>YEAR(Table3[[#This Row],[Date]])</f>
        <v>2023</v>
      </c>
      <c r="D426" s="9" t="str">
        <f>TEXT(Table3[[#This Row],[Date]],"MMMM")</f>
        <v>October</v>
      </c>
      <c r="E426" s="9" t="str">
        <f>_xlfn.XLOOKUP(Table3[[#This Row],[EID]],Roster!A:A,Roster!E:E)</f>
        <v>kig.imaz.62</v>
      </c>
      <c r="F426" s="9" t="str">
        <f>_xlfn.XLOOKUP(Table3[[#This Row],[EID]],Roster!A:A,Roster!F:F)</f>
        <v>HR</v>
      </c>
      <c r="G426" s="8">
        <v>93</v>
      </c>
      <c r="H426" s="8">
        <v>71</v>
      </c>
      <c r="I426" s="8">
        <v>56</v>
      </c>
      <c r="J426" s="8">
        <v>50</v>
      </c>
      <c r="K426" s="8">
        <v>67</v>
      </c>
      <c r="L426" s="8">
        <v>80</v>
      </c>
      <c r="M426" s="8">
        <v>78</v>
      </c>
      <c r="N426" s="8">
        <v>94</v>
      </c>
      <c r="O426" s="10">
        <v>90</v>
      </c>
      <c r="P426" s="10">
        <v>87</v>
      </c>
      <c r="Q426" s="37">
        <f>AVERAGE(Table3[[#This Row],[Audit 1]:[Audit 10]])/100</f>
        <v>0.7659999999999999</v>
      </c>
    </row>
    <row r="427" spans="1:17">
      <c r="A427" s="8" t="s">
        <v>99</v>
      </c>
      <c r="B427" s="9">
        <v>45214</v>
      </c>
      <c r="C427" s="33">
        <f>YEAR(Table3[[#This Row],[Date]])</f>
        <v>2023</v>
      </c>
      <c r="D427" s="9" t="str">
        <f>TEXT(Table3[[#This Row],[Date]],"MMMM")</f>
        <v>October</v>
      </c>
      <c r="E427" s="9" t="str">
        <f>_xlfn.XLOOKUP(Table3[[#This Row],[EID]],Roster!A:A,Roster!E:E)</f>
        <v>han.oriz.24</v>
      </c>
      <c r="F427" s="9" t="str">
        <f>_xlfn.XLOOKUP(Table3[[#This Row],[EID]],Roster!A:A,Roster!F:F)</f>
        <v>Strategy</v>
      </c>
      <c r="G427" s="8">
        <v>86</v>
      </c>
      <c r="H427" s="8">
        <v>91</v>
      </c>
      <c r="I427" s="8">
        <v>92</v>
      </c>
      <c r="J427" s="8">
        <v>90</v>
      </c>
      <c r="K427" s="8">
        <v>89</v>
      </c>
      <c r="L427" s="8">
        <v>95</v>
      </c>
      <c r="M427" s="8">
        <v>97</v>
      </c>
      <c r="N427" s="8">
        <v>93</v>
      </c>
      <c r="O427" s="10">
        <v>88</v>
      </c>
      <c r="P427" s="10">
        <v>95</v>
      </c>
      <c r="Q427" s="37">
        <f>AVERAGE(Table3[[#This Row],[Audit 1]:[Audit 10]])/100</f>
        <v>0.91599999999999993</v>
      </c>
    </row>
    <row r="428" spans="1:17">
      <c r="A428" s="8" t="s">
        <v>100</v>
      </c>
      <c r="B428" s="9">
        <v>45214</v>
      </c>
      <c r="C428" s="33">
        <f>YEAR(Table3[[#This Row],[Date]])</f>
        <v>2023</v>
      </c>
      <c r="D428" s="9" t="str">
        <f>TEXT(Table3[[#This Row],[Date]],"MMMM")</f>
        <v>October</v>
      </c>
      <c r="E428" s="9" t="str">
        <f>_xlfn.XLOOKUP(Table3[[#This Row],[EID]],Roster!A:A,Roster!E:E)</f>
        <v>oka.koch.55</v>
      </c>
      <c r="F428" s="9" t="str">
        <f>_xlfn.XLOOKUP(Table3[[#This Row],[EID]],Roster!A:A,Roster!F:F)</f>
        <v>F&amp;A</v>
      </c>
      <c r="G428" s="8">
        <v>95</v>
      </c>
      <c r="H428" s="8">
        <v>88</v>
      </c>
      <c r="I428" s="8">
        <v>81</v>
      </c>
      <c r="J428" s="8">
        <v>94</v>
      </c>
      <c r="K428" s="8">
        <v>98</v>
      </c>
      <c r="L428" s="8">
        <v>95</v>
      </c>
      <c r="M428" s="8">
        <v>96</v>
      </c>
      <c r="N428" s="8">
        <v>92</v>
      </c>
      <c r="O428" s="10">
        <v>98</v>
      </c>
      <c r="P428" s="10">
        <v>100</v>
      </c>
      <c r="Q428" s="37">
        <f>AVERAGE(Table3[[#This Row],[Audit 1]:[Audit 10]])/100</f>
        <v>0.93700000000000006</v>
      </c>
    </row>
    <row r="429" spans="1:17">
      <c r="A429" s="8" t="s">
        <v>101</v>
      </c>
      <c r="B429" s="9">
        <v>45214</v>
      </c>
      <c r="C429" s="33">
        <f>YEAR(Table3[[#This Row],[Date]])</f>
        <v>2023</v>
      </c>
      <c r="D429" s="9" t="str">
        <f>TEXT(Table3[[#This Row],[Date]],"MMMM")</f>
        <v>October</v>
      </c>
      <c r="E429" s="9" t="str">
        <f>_xlfn.XLOOKUP(Table3[[#This Row],[EID]],Roster!A:A,Roster!E:E)</f>
        <v>hir.kame.31</v>
      </c>
      <c r="F429" s="9" t="str">
        <f>_xlfn.XLOOKUP(Table3[[#This Row],[EID]],Roster!A:A,Roster!F:F)</f>
        <v>Health</v>
      </c>
      <c r="G429" s="8">
        <v>88</v>
      </c>
      <c r="H429" s="8">
        <v>83</v>
      </c>
      <c r="I429" s="8">
        <v>80</v>
      </c>
      <c r="J429" s="8">
        <v>93</v>
      </c>
      <c r="K429" s="8">
        <v>83</v>
      </c>
      <c r="L429" s="8">
        <v>83</v>
      </c>
      <c r="M429" s="8">
        <v>87</v>
      </c>
      <c r="N429" s="8">
        <v>97</v>
      </c>
      <c r="O429" s="10">
        <v>85</v>
      </c>
      <c r="P429" s="10">
        <v>99</v>
      </c>
      <c r="Q429" s="37">
        <f>AVERAGE(Table3[[#This Row],[Audit 1]:[Audit 10]])/100</f>
        <v>0.878</v>
      </c>
    </row>
    <row r="430" spans="1:17">
      <c r="A430" s="8" t="s">
        <v>102</v>
      </c>
      <c r="B430" s="9">
        <v>45214</v>
      </c>
      <c r="C430" s="33">
        <f>YEAR(Table3[[#This Row],[Date]])</f>
        <v>2023</v>
      </c>
      <c r="D430" s="9" t="str">
        <f>TEXT(Table3[[#This Row],[Date]],"MMMM")</f>
        <v>October</v>
      </c>
      <c r="E430" s="9" t="str">
        <f>_xlfn.XLOOKUP(Table3[[#This Row],[EID]],Roster!A:A,Roster!E:E)</f>
        <v>han.oriz.24</v>
      </c>
      <c r="F430" s="9" t="str">
        <f>_xlfn.XLOOKUP(Table3[[#This Row],[EID]],Roster!A:A,Roster!F:F)</f>
        <v>Network</v>
      </c>
      <c r="G430" s="8">
        <v>91</v>
      </c>
      <c r="H430" s="8">
        <v>95</v>
      </c>
      <c r="I430" s="8">
        <v>77</v>
      </c>
      <c r="J430" s="8">
        <v>54</v>
      </c>
      <c r="K430" s="8">
        <v>56</v>
      </c>
      <c r="L430" s="8">
        <v>68</v>
      </c>
      <c r="M430" s="8">
        <v>66</v>
      </c>
      <c r="N430" s="8">
        <v>63</v>
      </c>
      <c r="O430" s="10">
        <v>100</v>
      </c>
      <c r="P430" s="10">
        <v>96</v>
      </c>
      <c r="Q430" s="37">
        <f>AVERAGE(Table3[[#This Row],[Audit 1]:[Audit 10]])/100</f>
        <v>0.7659999999999999</v>
      </c>
    </row>
    <row r="431" spans="1:17">
      <c r="A431" s="8" t="s">
        <v>103</v>
      </c>
      <c r="B431" s="9">
        <v>45214</v>
      </c>
      <c r="C431" s="33">
        <f>YEAR(Table3[[#This Row],[Date]])</f>
        <v>2023</v>
      </c>
      <c r="D431" s="9" t="str">
        <f>TEXT(Table3[[#This Row],[Date]],"MMMM")</f>
        <v>October</v>
      </c>
      <c r="E431" s="9" t="str">
        <f>_xlfn.XLOOKUP(Table3[[#This Row],[EID]],Roster!A:A,Roster!E:E)</f>
        <v>kig.imaz.62</v>
      </c>
      <c r="F431" s="9" t="str">
        <f>_xlfn.XLOOKUP(Table3[[#This Row],[EID]],Roster!A:A,Roster!F:F)</f>
        <v>HR</v>
      </c>
      <c r="G431" s="8">
        <v>79</v>
      </c>
      <c r="H431" s="8">
        <v>58</v>
      </c>
      <c r="I431" s="8">
        <v>55</v>
      </c>
      <c r="J431" s="8">
        <v>67</v>
      </c>
      <c r="K431" s="8">
        <v>72</v>
      </c>
      <c r="L431" s="8">
        <v>81</v>
      </c>
      <c r="M431" s="8">
        <v>83</v>
      </c>
      <c r="N431" s="8">
        <v>60</v>
      </c>
      <c r="O431" s="10">
        <v>67</v>
      </c>
      <c r="P431" s="10">
        <v>64</v>
      </c>
      <c r="Q431" s="37">
        <f>AVERAGE(Table3[[#This Row],[Audit 1]:[Audit 10]])/100</f>
        <v>0.68599999999999994</v>
      </c>
    </row>
    <row r="432" spans="1:17">
      <c r="A432" s="8" t="s">
        <v>104</v>
      </c>
      <c r="B432" s="9">
        <v>45214</v>
      </c>
      <c r="C432" s="33">
        <f>YEAR(Table3[[#This Row],[Date]])</f>
        <v>2023</v>
      </c>
      <c r="D432" s="9" t="str">
        <f>TEXT(Table3[[#This Row],[Date]],"MMMM")</f>
        <v>October</v>
      </c>
      <c r="E432" s="9" t="str">
        <f>_xlfn.XLOOKUP(Table3[[#This Row],[EID]],Roster!A:A,Roster!E:E)</f>
        <v>oka.koch.55</v>
      </c>
      <c r="F432" s="9" t="str">
        <f>_xlfn.XLOOKUP(Table3[[#This Row],[EID]],Roster!A:A,Roster!F:F)</f>
        <v>F&amp;A</v>
      </c>
      <c r="G432" s="8">
        <v>84</v>
      </c>
      <c r="H432" s="8">
        <v>100</v>
      </c>
      <c r="I432" s="8">
        <v>95</v>
      </c>
      <c r="J432" s="8">
        <v>89</v>
      </c>
      <c r="K432" s="8">
        <v>100</v>
      </c>
      <c r="L432" s="8">
        <v>81</v>
      </c>
      <c r="M432" s="8">
        <v>80</v>
      </c>
      <c r="N432" s="8">
        <v>82</v>
      </c>
      <c r="O432" s="10">
        <v>86</v>
      </c>
      <c r="P432" s="10">
        <v>100</v>
      </c>
      <c r="Q432" s="37">
        <f>AVERAGE(Table3[[#This Row],[Audit 1]:[Audit 10]])/100</f>
        <v>0.89700000000000002</v>
      </c>
    </row>
    <row r="433" spans="1:17">
      <c r="A433" s="8" t="s">
        <v>105</v>
      </c>
      <c r="B433" s="9">
        <v>45214</v>
      </c>
      <c r="C433" s="33">
        <f>YEAR(Table3[[#This Row],[Date]])</f>
        <v>2023</v>
      </c>
      <c r="D433" s="9" t="str">
        <f>TEXT(Table3[[#This Row],[Date]],"MMMM")</f>
        <v>October</v>
      </c>
      <c r="E433" s="9" t="str">
        <f>_xlfn.XLOOKUP(Table3[[#This Row],[EID]],Roster!A:A,Roster!E:E)</f>
        <v>oka.koch.55</v>
      </c>
      <c r="F433" s="9" t="str">
        <f>_xlfn.XLOOKUP(Table3[[#This Row],[EID]],Roster!A:A,Roster!F:F)</f>
        <v>F&amp;A</v>
      </c>
      <c r="G433" s="8">
        <v>90</v>
      </c>
      <c r="H433" s="8">
        <v>83</v>
      </c>
      <c r="I433" s="8">
        <v>82</v>
      </c>
      <c r="J433" s="8">
        <v>91</v>
      </c>
      <c r="K433" s="8">
        <v>84</v>
      </c>
      <c r="L433" s="8">
        <v>99</v>
      </c>
      <c r="M433" s="8">
        <v>93</v>
      </c>
      <c r="N433" s="8">
        <v>81</v>
      </c>
      <c r="O433" s="10">
        <v>83</v>
      </c>
      <c r="P433" s="10">
        <v>100</v>
      </c>
      <c r="Q433" s="37">
        <f>AVERAGE(Table3[[#This Row],[Audit 1]:[Audit 10]])/100</f>
        <v>0.8859999999999999</v>
      </c>
    </row>
    <row r="434" spans="1:17">
      <c r="A434" s="8" t="s">
        <v>106</v>
      </c>
      <c r="B434" s="9">
        <v>45214</v>
      </c>
      <c r="C434" s="33">
        <f>YEAR(Table3[[#This Row],[Date]])</f>
        <v>2023</v>
      </c>
      <c r="D434" s="9" t="str">
        <f>TEXT(Table3[[#This Row],[Date]],"MMMM")</f>
        <v>October</v>
      </c>
      <c r="E434" s="9" t="str">
        <f>_xlfn.XLOOKUP(Table3[[#This Row],[EID]],Roster!A:A,Roster!E:E)</f>
        <v>hir.kame.31</v>
      </c>
      <c r="F434" s="9" t="str">
        <f>_xlfn.XLOOKUP(Table3[[#This Row],[EID]],Roster!A:A,Roster!F:F)</f>
        <v>Health</v>
      </c>
      <c r="G434" s="8">
        <v>81</v>
      </c>
      <c r="H434" s="8">
        <v>82</v>
      </c>
      <c r="I434" s="8">
        <v>80</v>
      </c>
      <c r="J434" s="8">
        <v>82</v>
      </c>
      <c r="K434" s="8">
        <v>98</v>
      </c>
      <c r="L434" s="8">
        <v>95</v>
      </c>
      <c r="M434" s="8">
        <v>83</v>
      </c>
      <c r="N434" s="8">
        <v>97</v>
      </c>
      <c r="O434" s="10">
        <v>88</v>
      </c>
      <c r="P434" s="10">
        <v>91</v>
      </c>
      <c r="Q434" s="37">
        <f>AVERAGE(Table3[[#This Row],[Audit 1]:[Audit 10]])/100</f>
        <v>0.877</v>
      </c>
    </row>
    <row r="435" spans="1:17">
      <c r="A435" s="8" t="s">
        <v>107</v>
      </c>
      <c r="B435" s="9">
        <v>45214</v>
      </c>
      <c r="C435" s="33">
        <f>YEAR(Table3[[#This Row],[Date]])</f>
        <v>2023</v>
      </c>
      <c r="D435" s="9" t="str">
        <f>TEXT(Table3[[#This Row],[Date]],"MMMM")</f>
        <v>October</v>
      </c>
      <c r="E435" s="9" t="str">
        <f>_xlfn.XLOOKUP(Table3[[#This Row],[EID]],Roster!A:A,Roster!E:E)</f>
        <v>oka.koch.55</v>
      </c>
      <c r="F435" s="9" t="str">
        <f>_xlfn.XLOOKUP(Table3[[#This Row],[EID]],Roster!A:A,Roster!F:F)</f>
        <v>F&amp;A</v>
      </c>
      <c r="G435" s="8">
        <v>61</v>
      </c>
      <c r="H435" s="8">
        <v>75</v>
      </c>
      <c r="I435" s="8">
        <v>87</v>
      </c>
      <c r="J435" s="8">
        <v>57</v>
      </c>
      <c r="K435" s="8">
        <v>75</v>
      </c>
      <c r="L435" s="8">
        <v>91</v>
      </c>
      <c r="M435" s="8">
        <v>51</v>
      </c>
      <c r="N435" s="8">
        <v>58</v>
      </c>
      <c r="O435" s="10">
        <v>90</v>
      </c>
      <c r="P435" s="10">
        <v>50</v>
      </c>
      <c r="Q435" s="37">
        <f>AVERAGE(Table3[[#This Row],[Audit 1]:[Audit 10]])/100</f>
        <v>0.69499999999999995</v>
      </c>
    </row>
    <row r="436" spans="1:17">
      <c r="A436" s="8" t="s">
        <v>108</v>
      </c>
      <c r="B436" s="9">
        <v>45214</v>
      </c>
      <c r="C436" s="33">
        <f>YEAR(Table3[[#This Row],[Date]])</f>
        <v>2023</v>
      </c>
      <c r="D436" s="9" t="str">
        <f>TEXT(Table3[[#This Row],[Date]],"MMMM")</f>
        <v>October</v>
      </c>
      <c r="E436" s="9" t="str">
        <f>_xlfn.XLOOKUP(Table3[[#This Row],[EID]],Roster!A:A,Roster!E:E)</f>
        <v>kig.imaz.62</v>
      </c>
      <c r="F436" s="9" t="str">
        <f>_xlfn.XLOOKUP(Table3[[#This Row],[EID]],Roster!A:A,Roster!F:F)</f>
        <v>HR</v>
      </c>
      <c r="G436" s="8">
        <v>92</v>
      </c>
      <c r="H436" s="8">
        <v>60</v>
      </c>
      <c r="I436" s="8">
        <v>81</v>
      </c>
      <c r="J436" s="8">
        <v>96</v>
      </c>
      <c r="K436" s="8">
        <v>85</v>
      </c>
      <c r="L436" s="8">
        <v>97</v>
      </c>
      <c r="M436" s="8">
        <v>58</v>
      </c>
      <c r="N436" s="8">
        <v>85</v>
      </c>
      <c r="O436" s="10">
        <v>72</v>
      </c>
      <c r="P436" s="10">
        <v>94</v>
      </c>
      <c r="Q436" s="37">
        <f>AVERAGE(Table3[[#This Row],[Audit 1]:[Audit 10]])/100</f>
        <v>0.82</v>
      </c>
    </row>
    <row r="437" spans="1:17">
      <c r="A437" s="8" t="s">
        <v>109</v>
      </c>
      <c r="B437" s="9">
        <v>45214</v>
      </c>
      <c r="C437" s="33">
        <f>YEAR(Table3[[#This Row],[Date]])</f>
        <v>2023</v>
      </c>
      <c r="D437" s="9" t="str">
        <f>TEXT(Table3[[#This Row],[Date]],"MMMM")</f>
        <v>October</v>
      </c>
      <c r="E437" s="9" t="str">
        <f>_xlfn.XLOOKUP(Table3[[#This Row],[EID]],Roster!A:A,Roster!E:E)</f>
        <v>han.oriz.24</v>
      </c>
      <c r="F437" s="9" t="str">
        <f>_xlfn.XLOOKUP(Table3[[#This Row],[EID]],Roster!A:A,Roster!F:F)</f>
        <v>Strategy</v>
      </c>
      <c r="G437" s="8">
        <v>89</v>
      </c>
      <c r="H437" s="8">
        <v>80</v>
      </c>
      <c r="I437" s="8">
        <v>85</v>
      </c>
      <c r="J437" s="8">
        <v>86</v>
      </c>
      <c r="K437" s="8">
        <v>100</v>
      </c>
      <c r="L437" s="8">
        <v>85</v>
      </c>
      <c r="M437" s="8">
        <v>91</v>
      </c>
      <c r="N437" s="8">
        <v>95</v>
      </c>
      <c r="O437" s="10">
        <v>83</v>
      </c>
      <c r="P437" s="10">
        <v>99</v>
      </c>
      <c r="Q437" s="37">
        <f>AVERAGE(Table3[[#This Row],[Audit 1]:[Audit 10]])/100</f>
        <v>0.89300000000000002</v>
      </c>
    </row>
    <row r="438" spans="1:17">
      <c r="A438" s="8" t="s">
        <v>110</v>
      </c>
      <c r="B438" s="9">
        <v>45214</v>
      </c>
      <c r="C438" s="33">
        <f>YEAR(Table3[[#This Row],[Date]])</f>
        <v>2023</v>
      </c>
      <c r="D438" s="9" t="str">
        <f>TEXT(Table3[[#This Row],[Date]],"MMMM")</f>
        <v>October</v>
      </c>
      <c r="E438" s="9" t="str">
        <f>_xlfn.XLOOKUP(Table3[[#This Row],[EID]],Roster!A:A,Roster!E:E)</f>
        <v>oka.koch.55</v>
      </c>
      <c r="F438" s="9" t="str">
        <f>_xlfn.XLOOKUP(Table3[[#This Row],[EID]],Roster!A:A,Roster!F:F)</f>
        <v>F&amp;A</v>
      </c>
      <c r="G438" s="8">
        <v>92</v>
      </c>
      <c r="H438" s="8">
        <v>87</v>
      </c>
      <c r="I438" s="8">
        <v>83</v>
      </c>
      <c r="J438" s="8">
        <v>97</v>
      </c>
      <c r="K438" s="8">
        <v>84</v>
      </c>
      <c r="L438" s="8">
        <v>100</v>
      </c>
      <c r="M438" s="8">
        <v>96</v>
      </c>
      <c r="N438" s="8">
        <v>93</v>
      </c>
      <c r="O438" s="10">
        <v>96</v>
      </c>
      <c r="P438" s="10">
        <v>89</v>
      </c>
      <c r="Q438" s="37">
        <f>AVERAGE(Table3[[#This Row],[Audit 1]:[Audit 10]])/100</f>
        <v>0.91700000000000004</v>
      </c>
    </row>
    <row r="439" spans="1:17">
      <c r="A439" s="8" t="s">
        <v>111</v>
      </c>
      <c r="B439" s="9">
        <v>45214</v>
      </c>
      <c r="C439" s="33">
        <f>YEAR(Table3[[#This Row],[Date]])</f>
        <v>2023</v>
      </c>
      <c r="D439" s="9" t="str">
        <f>TEXT(Table3[[#This Row],[Date]],"MMMM")</f>
        <v>October</v>
      </c>
      <c r="E439" s="9" t="str">
        <f>_xlfn.XLOOKUP(Table3[[#This Row],[EID]],Roster!A:A,Roster!E:E)</f>
        <v>hir.kame.31</v>
      </c>
      <c r="F439" s="9" t="str">
        <f>_xlfn.XLOOKUP(Table3[[#This Row],[EID]],Roster!A:A,Roster!F:F)</f>
        <v>Health</v>
      </c>
      <c r="G439" s="8">
        <v>84</v>
      </c>
      <c r="H439" s="8">
        <v>97</v>
      </c>
      <c r="I439" s="8">
        <v>86</v>
      </c>
      <c r="J439" s="8">
        <v>90</v>
      </c>
      <c r="K439" s="8">
        <v>97</v>
      </c>
      <c r="L439" s="8">
        <v>80</v>
      </c>
      <c r="M439" s="8">
        <v>83</v>
      </c>
      <c r="N439" s="8">
        <v>85</v>
      </c>
      <c r="O439" s="10">
        <v>80</v>
      </c>
      <c r="P439" s="10">
        <v>91</v>
      </c>
      <c r="Q439" s="37">
        <f>AVERAGE(Table3[[#This Row],[Audit 1]:[Audit 10]])/100</f>
        <v>0.873</v>
      </c>
    </row>
    <row r="440" spans="1:17">
      <c r="A440" s="8" t="s">
        <v>112</v>
      </c>
      <c r="B440" s="9">
        <v>45214</v>
      </c>
      <c r="C440" s="33">
        <f>YEAR(Table3[[#This Row],[Date]])</f>
        <v>2023</v>
      </c>
      <c r="D440" s="9" t="str">
        <f>TEXT(Table3[[#This Row],[Date]],"MMMM")</f>
        <v>October</v>
      </c>
      <c r="E440" s="9" t="str">
        <f>_xlfn.XLOOKUP(Table3[[#This Row],[EID]],Roster!A:A,Roster!E:E)</f>
        <v>hir.kame.31</v>
      </c>
      <c r="F440" s="9" t="str">
        <f>_xlfn.XLOOKUP(Table3[[#This Row],[EID]],Roster!A:A,Roster!F:F)</f>
        <v>Health</v>
      </c>
      <c r="G440" s="8">
        <v>64</v>
      </c>
      <c r="H440" s="8">
        <v>97</v>
      </c>
      <c r="I440" s="8">
        <v>77</v>
      </c>
      <c r="J440" s="8">
        <v>69</v>
      </c>
      <c r="K440" s="8">
        <v>92</v>
      </c>
      <c r="L440" s="8">
        <v>100</v>
      </c>
      <c r="M440" s="8">
        <v>59</v>
      </c>
      <c r="N440" s="8">
        <v>70</v>
      </c>
      <c r="O440" s="10">
        <v>74</v>
      </c>
      <c r="P440" s="10">
        <v>86</v>
      </c>
      <c r="Q440" s="37">
        <f>AVERAGE(Table3[[#This Row],[Audit 1]:[Audit 10]])/100</f>
        <v>0.78799999999999992</v>
      </c>
    </row>
    <row r="441" spans="1:17">
      <c r="A441" s="8" t="s">
        <v>113</v>
      </c>
      <c r="B441" s="9">
        <v>45214</v>
      </c>
      <c r="C441" s="33">
        <f>YEAR(Table3[[#This Row],[Date]])</f>
        <v>2023</v>
      </c>
      <c r="D441" s="9" t="str">
        <f>TEXT(Table3[[#This Row],[Date]],"MMMM")</f>
        <v>October</v>
      </c>
      <c r="E441" s="9" t="str">
        <f>_xlfn.XLOOKUP(Table3[[#This Row],[EID]],Roster!A:A,Roster!E:E)</f>
        <v>kig.imaz.62</v>
      </c>
      <c r="F441" s="9" t="str">
        <f>_xlfn.XLOOKUP(Table3[[#This Row],[EID]],Roster!A:A,Roster!F:F)</f>
        <v>HR</v>
      </c>
      <c r="G441" s="8">
        <v>95</v>
      </c>
      <c r="H441" s="8">
        <v>82</v>
      </c>
      <c r="I441" s="8">
        <v>77</v>
      </c>
      <c r="J441" s="8">
        <v>63</v>
      </c>
      <c r="K441" s="8">
        <v>61</v>
      </c>
      <c r="L441" s="8">
        <v>61</v>
      </c>
      <c r="M441" s="8">
        <v>58</v>
      </c>
      <c r="N441" s="8">
        <v>99</v>
      </c>
      <c r="O441" s="10">
        <v>75</v>
      </c>
      <c r="P441" s="10">
        <v>80</v>
      </c>
      <c r="Q441" s="37">
        <f>AVERAGE(Table3[[#This Row],[Audit 1]:[Audit 10]])/100</f>
        <v>0.75099999999999989</v>
      </c>
    </row>
    <row r="442" spans="1:17">
      <c r="A442" s="8" t="s">
        <v>114</v>
      </c>
      <c r="B442" s="9">
        <v>45214</v>
      </c>
      <c r="C442" s="33">
        <f>YEAR(Table3[[#This Row],[Date]])</f>
        <v>2023</v>
      </c>
      <c r="D442" s="9" t="str">
        <f>TEXT(Table3[[#This Row],[Date]],"MMMM")</f>
        <v>October</v>
      </c>
      <c r="E442" s="9" t="str">
        <f>_xlfn.XLOOKUP(Table3[[#This Row],[EID]],Roster!A:A,Roster!E:E)</f>
        <v>han.oriz.24</v>
      </c>
      <c r="F442" s="9" t="str">
        <f>_xlfn.XLOOKUP(Table3[[#This Row],[EID]],Roster!A:A,Roster!F:F)</f>
        <v>Strategy</v>
      </c>
      <c r="G442" s="8">
        <v>87</v>
      </c>
      <c r="H442" s="8">
        <v>94</v>
      </c>
      <c r="I442" s="8">
        <v>96</v>
      </c>
      <c r="J442" s="8">
        <v>89</v>
      </c>
      <c r="K442" s="8">
        <v>93</v>
      </c>
      <c r="L442" s="8">
        <v>97</v>
      </c>
      <c r="M442" s="8">
        <v>89</v>
      </c>
      <c r="N442" s="8">
        <v>83</v>
      </c>
      <c r="O442" s="10">
        <v>94</v>
      </c>
      <c r="P442" s="10">
        <v>97</v>
      </c>
      <c r="Q442" s="37">
        <f>AVERAGE(Table3[[#This Row],[Audit 1]:[Audit 10]])/100</f>
        <v>0.91900000000000004</v>
      </c>
    </row>
    <row r="443" spans="1:17">
      <c r="A443" s="8" t="s">
        <v>115</v>
      </c>
      <c r="B443" s="9">
        <v>45214</v>
      </c>
      <c r="C443" s="33">
        <f>YEAR(Table3[[#This Row],[Date]])</f>
        <v>2023</v>
      </c>
      <c r="D443" s="9" t="str">
        <f>TEXT(Table3[[#This Row],[Date]],"MMMM")</f>
        <v>October</v>
      </c>
      <c r="E443" s="9" t="str">
        <f>_xlfn.XLOOKUP(Table3[[#This Row],[EID]],Roster!A:A,Roster!E:E)</f>
        <v>oka.koch.55</v>
      </c>
      <c r="F443" s="9" t="str">
        <f>_xlfn.XLOOKUP(Table3[[#This Row],[EID]],Roster!A:A,Roster!F:F)</f>
        <v>F&amp;A</v>
      </c>
      <c r="G443" s="8">
        <v>83</v>
      </c>
      <c r="H443" s="8">
        <v>86</v>
      </c>
      <c r="I443" s="8">
        <v>88</v>
      </c>
      <c r="J443" s="8">
        <v>88</v>
      </c>
      <c r="K443" s="8">
        <v>94</v>
      </c>
      <c r="L443" s="8">
        <v>92</v>
      </c>
      <c r="M443" s="8">
        <v>88</v>
      </c>
      <c r="N443" s="8">
        <v>96</v>
      </c>
      <c r="O443" s="10">
        <v>84</v>
      </c>
      <c r="P443" s="10">
        <v>94</v>
      </c>
      <c r="Q443" s="37">
        <f>AVERAGE(Table3[[#This Row],[Audit 1]:[Audit 10]])/100</f>
        <v>0.89300000000000002</v>
      </c>
    </row>
    <row r="444" spans="1:17">
      <c r="A444" s="8" t="s">
        <v>116</v>
      </c>
      <c r="B444" s="9">
        <v>45214</v>
      </c>
      <c r="C444" s="33">
        <f>YEAR(Table3[[#This Row],[Date]])</f>
        <v>2023</v>
      </c>
      <c r="D444" s="9" t="str">
        <f>TEXT(Table3[[#This Row],[Date]],"MMMM")</f>
        <v>October</v>
      </c>
      <c r="E444" s="9" t="str">
        <f>_xlfn.XLOOKUP(Table3[[#This Row],[EID]],Roster!A:A,Roster!E:E)</f>
        <v>hir.kame.31</v>
      </c>
      <c r="F444" s="9" t="str">
        <f>_xlfn.XLOOKUP(Table3[[#This Row],[EID]],Roster!A:A,Roster!F:F)</f>
        <v>Health</v>
      </c>
      <c r="G444" s="8">
        <v>83</v>
      </c>
      <c r="H444" s="8">
        <v>96</v>
      </c>
      <c r="I444" s="8">
        <v>89</v>
      </c>
      <c r="J444" s="8">
        <v>89</v>
      </c>
      <c r="K444" s="8">
        <v>88</v>
      </c>
      <c r="L444" s="8">
        <v>99</v>
      </c>
      <c r="M444" s="8">
        <v>89</v>
      </c>
      <c r="N444" s="8">
        <v>81</v>
      </c>
      <c r="O444" s="10">
        <v>84</v>
      </c>
      <c r="P444" s="10">
        <v>90</v>
      </c>
      <c r="Q444" s="37">
        <f>AVERAGE(Table3[[#This Row],[Audit 1]:[Audit 10]])/100</f>
        <v>0.88800000000000001</v>
      </c>
    </row>
    <row r="445" spans="1:17">
      <c r="A445" s="8" t="s">
        <v>117</v>
      </c>
      <c r="B445" s="9">
        <v>45214</v>
      </c>
      <c r="C445" s="33">
        <f>YEAR(Table3[[#This Row],[Date]])</f>
        <v>2023</v>
      </c>
      <c r="D445" s="9" t="str">
        <f>TEXT(Table3[[#This Row],[Date]],"MMMM")</f>
        <v>October</v>
      </c>
      <c r="E445" s="9" t="str">
        <f>_xlfn.XLOOKUP(Table3[[#This Row],[EID]],Roster!A:A,Roster!E:E)</f>
        <v>han.oriz.24</v>
      </c>
      <c r="F445" s="9" t="str">
        <f>_xlfn.XLOOKUP(Table3[[#This Row],[EID]],Roster!A:A,Roster!F:F)</f>
        <v>Network</v>
      </c>
      <c r="G445" s="8">
        <v>80</v>
      </c>
      <c r="H445" s="8">
        <v>51</v>
      </c>
      <c r="I445" s="8">
        <v>95</v>
      </c>
      <c r="J445" s="8">
        <v>73</v>
      </c>
      <c r="K445" s="8">
        <v>55</v>
      </c>
      <c r="L445" s="8">
        <v>91</v>
      </c>
      <c r="M445" s="8">
        <v>63</v>
      </c>
      <c r="N445" s="8">
        <v>60</v>
      </c>
      <c r="O445" s="10">
        <v>70</v>
      </c>
      <c r="P445" s="10">
        <v>75</v>
      </c>
      <c r="Q445" s="37">
        <f>AVERAGE(Table3[[#This Row],[Audit 1]:[Audit 10]])/100</f>
        <v>0.71299999999999997</v>
      </c>
    </row>
    <row r="446" spans="1:17">
      <c r="A446" s="8" t="s">
        <v>118</v>
      </c>
      <c r="B446" s="9">
        <v>45214</v>
      </c>
      <c r="C446" s="33">
        <f>YEAR(Table3[[#This Row],[Date]])</f>
        <v>2023</v>
      </c>
      <c r="D446" s="9" t="str">
        <f>TEXT(Table3[[#This Row],[Date]],"MMMM")</f>
        <v>October</v>
      </c>
      <c r="E446" s="9" t="str">
        <f>_xlfn.XLOOKUP(Table3[[#This Row],[EID]],Roster!A:A,Roster!E:E)</f>
        <v>kig.imaz.62</v>
      </c>
      <c r="F446" s="9" t="str">
        <f>_xlfn.XLOOKUP(Table3[[#This Row],[EID]],Roster!A:A,Roster!F:F)</f>
        <v>HR</v>
      </c>
      <c r="G446" s="8">
        <v>86</v>
      </c>
      <c r="H446" s="8">
        <v>66</v>
      </c>
      <c r="I446" s="8">
        <v>96</v>
      </c>
      <c r="J446" s="8">
        <v>88</v>
      </c>
      <c r="K446" s="8">
        <v>90</v>
      </c>
      <c r="L446" s="8">
        <v>77</v>
      </c>
      <c r="M446" s="8">
        <v>65</v>
      </c>
      <c r="N446" s="8">
        <v>96</v>
      </c>
      <c r="O446" s="10">
        <v>50</v>
      </c>
      <c r="P446" s="10">
        <v>63</v>
      </c>
      <c r="Q446" s="37">
        <f>AVERAGE(Table3[[#This Row],[Audit 1]:[Audit 10]])/100</f>
        <v>0.77700000000000002</v>
      </c>
    </row>
    <row r="447" spans="1:17">
      <c r="A447" s="8" t="s">
        <v>119</v>
      </c>
      <c r="B447" s="9">
        <v>45214</v>
      </c>
      <c r="C447" s="33">
        <f>YEAR(Table3[[#This Row],[Date]])</f>
        <v>2023</v>
      </c>
      <c r="D447" s="9" t="str">
        <f>TEXT(Table3[[#This Row],[Date]],"MMMM")</f>
        <v>October</v>
      </c>
      <c r="E447" s="9" t="str">
        <f>_xlfn.XLOOKUP(Table3[[#This Row],[EID]],Roster!A:A,Roster!E:E)</f>
        <v>hir.kame.31</v>
      </c>
      <c r="F447" s="9" t="str">
        <f>_xlfn.XLOOKUP(Table3[[#This Row],[EID]],Roster!A:A,Roster!F:F)</f>
        <v>Health</v>
      </c>
      <c r="G447" s="8">
        <v>82</v>
      </c>
      <c r="H447" s="8">
        <v>92</v>
      </c>
      <c r="I447" s="8">
        <v>80</v>
      </c>
      <c r="J447" s="8">
        <v>98</v>
      </c>
      <c r="K447" s="8">
        <v>91</v>
      </c>
      <c r="L447" s="8">
        <v>87</v>
      </c>
      <c r="M447" s="8">
        <v>92</v>
      </c>
      <c r="N447" s="8">
        <v>93</v>
      </c>
      <c r="O447" s="10">
        <v>97</v>
      </c>
      <c r="P447" s="10">
        <v>83</v>
      </c>
      <c r="Q447" s="37">
        <f>AVERAGE(Table3[[#This Row],[Audit 1]:[Audit 10]])/100</f>
        <v>0.89500000000000002</v>
      </c>
    </row>
    <row r="448" spans="1:17">
      <c r="A448" s="8" t="s">
        <v>120</v>
      </c>
      <c r="B448" s="9">
        <v>45214</v>
      </c>
      <c r="C448" s="33">
        <f>YEAR(Table3[[#This Row],[Date]])</f>
        <v>2023</v>
      </c>
      <c r="D448" s="9" t="str">
        <f>TEXT(Table3[[#This Row],[Date]],"MMMM")</f>
        <v>October</v>
      </c>
      <c r="E448" s="9" t="str">
        <f>_xlfn.XLOOKUP(Table3[[#This Row],[EID]],Roster!A:A,Roster!E:E)</f>
        <v>oka.koch.55</v>
      </c>
      <c r="F448" s="9" t="str">
        <f>_xlfn.XLOOKUP(Table3[[#This Row],[EID]],Roster!A:A,Roster!F:F)</f>
        <v>F&amp;A</v>
      </c>
      <c r="G448" s="8">
        <v>90</v>
      </c>
      <c r="H448" s="8">
        <v>99</v>
      </c>
      <c r="I448" s="8">
        <v>81</v>
      </c>
      <c r="J448" s="8">
        <v>99</v>
      </c>
      <c r="K448" s="8">
        <v>90</v>
      </c>
      <c r="L448" s="8">
        <v>92</v>
      </c>
      <c r="M448" s="8">
        <v>82</v>
      </c>
      <c r="N448" s="8">
        <v>94</v>
      </c>
      <c r="O448" s="10">
        <v>100</v>
      </c>
      <c r="P448" s="10">
        <v>89</v>
      </c>
      <c r="Q448" s="37">
        <f>AVERAGE(Table3[[#This Row],[Audit 1]:[Audit 10]])/100</f>
        <v>0.91599999999999993</v>
      </c>
    </row>
    <row r="449" spans="1:17">
      <c r="A449" s="8" t="s">
        <v>121</v>
      </c>
      <c r="B449" s="9">
        <v>45214</v>
      </c>
      <c r="C449" s="33">
        <f>YEAR(Table3[[#This Row],[Date]])</f>
        <v>2023</v>
      </c>
      <c r="D449" s="9" t="str">
        <f>TEXT(Table3[[#This Row],[Date]],"MMMM")</f>
        <v>October</v>
      </c>
      <c r="E449" s="9" t="str">
        <f>_xlfn.XLOOKUP(Table3[[#This Row],[EID]],Roster!A:A,Roster!E:E)</f>
        <v>hir.kame.31</v>
      </c>
      <c r="F449" s="9" t="str">
        <f>_xlfn.XLOOKUP(Table3[[#This Row],[EID]],Roster!A:A,Roster!F:F)</f>
        <v>Health</v>
      </c>
      <c r="G449" s="8">
        <v>88</v>
      </c>
      <c r="H449" s="8">
        <v>93</v>
      </c>
      <c r="I449" s="8">
        <v>87</v>
      </c>
      <c r="J449" s="8">
        <v>84</v>
      </c>
      <c r="K449" s="8">
        <v>90</v>
      </c>
      <c r="L449" s="8">
        <v>98</v>
      </c>
      <c r="M449" s="8">
        <v>93</v>
      </c>
      <c r="N449" s="8">
        <v>83</v>
      </c>
      <c r="O449" s="10">
        <v>99</v>
      </c>
      <c r="P449" s="10">
        <v>100</v>
      </c>
      <c r="Q449" s="37">
        <f>AVERAGE(Table3[[#This Row],[Audit 1]:[Audit 10]])/100</f>
        <v>0.91500000000000004</v>
      </c>
    </row>
    <row r="450" spans="1:17">
      <c r="A450" s="8" t="s">
        <v>122</v>
      </c>
      <c r="B450" s="9">
        <v>45214</v>
      </c>
      <c r="C450" s="33">
        <f>YEAR(Table3[[#This Row],[Date]])</f>
        <v>2023</v>
      </c>
      <c r="D450" s="9" t="str">
        <f>TEXT(Table3[[#This Row],[Date]],"MMMM")</f>
        <v>October</v>
      </c>
      <c r="E450" s="9" t="str">
        <f>_xlfn.XLOOKUP(Table3[[#This Row],[EID]],Roster!A:A,Roster!E:E)</f>
        <v>han.oriz.24</v>
      </c>
      <c r="F450" s="9" t="str">
        <f>_xlfn.XLOOKUP(Table3[[#This Row],[EID]],Roster!A:A,Roster!F:F)</f>
        <v>Network</v>
      </c>
      <c r="G450" s="8">
        <v>68</v>
      </c>
      <c r="H450" s="8">
        <v>97</v>
      </c>
      <c r="I450" s="8">
        <v>75</v>
      </c>
      <c r="J450" s="8">
        <v>82</v>
      </c>
      <c r="K450" s="8">
        <v>65</v>
      </c>
      <c r="L450" s="8">
        <v>98</v>
      </c>
      <c r="M450" s="8">
        <v>70</v>
      </c>
      <c r="N450" s="8">
        <v>80</v>
      </c>
      <c r="O450" s="10">
        <v>67</v>
      </c>
      <c r="P450" s="10">
        <v>89</v>
      </c>
      <c r="Q450" s="37">
        <f>AVERAGE(Table3[[#This Row],[Audit 1]:[Audit 10]])/100</f>
        <v>0.79099999999999993</v>
      </c>
    </row>
    <row r="451" spans="1:17">
      <c r="A451" s="8" t="s">
        <v>123</v>
      </c>
      <c r="B451" s="9">
        <v>45214</v>
      </c>
      <c r="C451" s="33">
        <f>YEAR(Table3[[#This Row],[Date]])</f>
        <v>2023</v>
      </c>
      <c r="D451" s="9" t="str">
        <f>TEXT(Table3[[#This Row],[Date]],"MMMM")</f>
        <v>October</v>
      </c>
      <c r="E451" s="9" t="str">
        <f>_xlfn.XLOOKUP(Table3[[#This Row],[EID]],Roster!A:A,Roster!E:E)</f>
        <v>kig.imaz.62</v>
      </c>
      <c r="F451" s="9" t="str">
        <f>_xlfn.XLOOKUP(Table3[[#This Row],[EID]],Roster!A:A,Roster!F:F)</f>
        <v>HR</v>
      </c>
      <c r="G451" s="8">
        <v>94</v>
      </c>
      <c r="H451" s="8">
        <v>96</v>
      </c>
      <c r="I451" s="8">
        <v>80</v>
      </c>
      <c r="J451" s="8">
        <v>60</v>
      </c>
      <c r="K451" s="8">
        <v>66</v>
      </c>
      <c r="L451" s="8">
        <v>68</v>
      </c>
      <c r="M451" s="8">
        <v>64</v>
      </c>
      <c r="N451" s="8">
        <v>60</v>
      </c>
      <c r="O451" s="10">
        <v>83</v>
      </c>
      <c r="P451" s="10">
        <v>91</v>
      </c>
      <c r="Q451" s="37">
        <f>AVERAGE(Table3[[#This Row],[Audit 1]:[Audit 10]])/100</f>
        <v>0.76200000000000001</v>
      </c>
    </row>
    <row r="452" spans="1:17">
      <c r="A452" s="8" t="s">
        <v>94</v>
      </c>
      <c r="B452" s="9">
        <v>45215</v>
      </c>
      <c r="C452" s="33">
        <f>YEAR(Table3[[#This Row],[Date]])</f>
        <v>2023</v>
      </c>
      <c r="D452" s="9" t="str">
        <f>TEXT(Table3[[#This Row],[Date]],"MMMM")</f>
        <v>October</v>
      </c>
      <c r="E452" s="9" t="str">
        <f>_xlfn.XLOOKUP(Table3[[#This Row],[EID]],Roster!A:A,Roster!E:E)</f>
        <v>oka.koch.55</v>
      </c>
      <c r="F452" s="9" t="str">
        <f>_xlfn.XLOOKUP(Table3[[#This Row],[EID]],Roster!A:A,Roster!F:F)</f>
        <v>F&amp;A</v>
      </c>
      <c r="G452" s="8">
        <v>92</v>
      </c>
      <c r="H452" s="8">
        <v>94</v>
      </c>
      <c r="I452" s="8">
        <v>88</v>
      </c>
      <c r="J452" s="8">
        <v>82</v>
      </c>
      <c r="K452" s="8">
        <v>98</v>
      </c>
      <c r="L452" s="8">
        <v>89</v>
      </c>
      <c r="M452" s="8">
        <v>88</v>
      </c>
      <c r="N452" s="8">
        <v>82</v>
      </c>
      <c r="O452" s="10">
        <v>85</v>
      </c>
      <c r="P452" s="10">
        <v>80</v>
      </c>
      <c r="Q452" s="37">
        <f>AVERAGE(Table3[[#This Row],[Audit 1]:[Audit 10]])/100</f>
        <v>0.878</v>
      </c>
    </row>
    <row r="453" spans="1:17">
      <c r="A453" s="8" t="s">
        <v>95</v>
      </c>
      <c r="B453" s="9">
        <v>45215</v>
      </c>
      <c r="C453" s="33">
        <f>YEAR(Table3[[#This Row],[Date]])</f>
        <v>2023</v>
      </c>
      <c r="D453" s="9" t="str">
        <f>TEXT(Table3[[#This Row],[Date]],"MMMM")</f>
        <v>October</v>
      </c>
      <c r="E453" s="9" t="str">
        <f>_xlfn.XLOOKUP(Table3[[#This Row],[EID]],Roster!A:A,Roster!E:E)</f>
        <v>oka.koch.55</v>
      </c>
      <c r="F453" s="9" t="str">
        <f>_xlfn.XLOOKUP(Table3[[#This Row],[EID]],Roster!A:A,Roster!F:F)</f>
        <v>F&amp;A</v>
      </c>
      <c r="G453" s="8">
        <v>93</v>
      </c>
      <c r="H453" s="8">
        <v>99</v>
      </c>
      <c r="I453" s="8">
        <v>86</v>
      </c>
      <c r="J453" s="8">
        <v>89</v>
      </c>
      <c r="K453" s="8">
        <v>89</v>
      </c>
      <c r="L453" s="8">
        <v>93</v>
      </c>
      <c r="M453" s="8">
        <v>82</v>
      </c>
      <c r="N453" s="8">
        <v>100</v>
      </c>
      <c r="O453" s="10">
        <v>85</v>
      </c>
      <c r="P453" s="10">
        <v>83</v>
      </c>
      <c r="Q453" s="37">
        <f>AVERAGE(Table3[[#This Row],[Audit 1]:[Audit 10]])/100</f>
        <v>0.89900000000000002</v>
      </c>
    </row>
    <row r="454" spans="1:17">
      <c r="A454" s="8" t="s">
        <v>96</v>
      </c>
      <c r="B454" s="9">
        <v>45215</v>
      </c>
      <c r="C454" s="33">
        <f>YEAR(Table3[[#This Row],[Date]])</f>
        <v>2023</v>
      </c>
      <c r="D454" s="9" t="str">
        <f>TEXT(Table3[[#This Row],[Date]],"MMMM")</f>
        <v>October</v>
      </c>
      <c r="E454" s="9" t="str">
        <f>_xlfn.XLOOKUP(Table3[[#This Row],[EID]],Roster!A:A,Roster!E:E)</f>
        <v>hir.kame.31</v>
      </c>
      <c r="F454" s="9" t="str">
        <f>_xlfn.XLOOKUP(Table3[[#This Row],[EID]],Roster!A:A,Roster!F:F)</f>
        <v>Health</v>
      </c>
      <c r="G454" s="8">
        <v>80</v>
      </c>
      <c r="H454" s="8">
        <v>81</v>
      </c>
      <c r="I454" s="8">
        <v>87</v>
      </c>
      <c r="J454" s="8">
        <v>91</v>
      </c>
      <c r="K454" s="8">
        <v>88</v>
      </c>
      <c r="L454" s="8">
        <v>83</v>
      </c>
      <c r="M454" s="8">
        <v>89</v>
      </c>
      <c r="N454" s="8">
        <v>95</v>
      </c>
      <c r="O454" s="10">
        <v>89</v>
      </c>
      <c r="P454" s="10">
        <v>82</v>
      </c>
      <c r="Q454" s="37">
        <f>AVERAGE(Table3[[#This Row],[Audit 1]:[Audit 10]])/100</f>
        <v>0.86499999999999999</v>
      </c>
    </row>
    <row r="455" spans="1:17">
      <c r="A455" s="8" t="s">
        <v>97</v>
      </c>
      <c r="B455" s="9">
        <v>45215</v>
      </c>
      <c r="C455" s="33">
        <f>YEAR(Table3[[#This Row],[Date]])</f>
        <v>2023</v>
      </c>
      <c r="D455" s="9" t="str">
        <f>TEXT(Table3[[#This Row],[Date]],"MMMM")</f>
        <v>October</v>
      </c>
      <c r="E455" s="9" t="str">
        <f>_xlfn.XLOOKUP(Table3[[#This Row],[EID]],Roster!A:A,Roster!E:E)</f>
        <v>han.oriz.24</v>
      </c>
      <c r="F455" s="9" t="str">
        <f>_xlfn.XLOOKUP(Table3[[#This Row],[EID]],Roster!A:A,Roster!F:F)</f>
        <v>Network</v>
      </c>
      <c r="G455" s="8">
        <v>72</v>
      </c>
      <c r="H455" s="8">
        <v>87</v>
      </c>
      <c r="I455" s="8">
        <v>76</v>
      </c>
      <c r="J455" s="8">
        <v>88</v>
      </c>
      <c r="K455" s="8">
        <v>93</v>
      </c>
      <c r="L455" s="8">
        <v>73</v>
      </c>
      <c r="M455" s="8">
        <v>65</v>
      </c>
      <c r="N455" s="8">
        <v>54</v>
      </c>
      <c r="O455" s="10">
        <v>81</v>
      </c>
      <c r="P455" s="10">
        <v>58</v>
      </c>
      <c r="Q455" s="37">
        <f>AVERAGE(Table3[[#This Row],[Audit 1]:[Audit 10]])/100</f>
        <v>0.747</v>
      </c>
    </row>
    <row r="456" spans="1:17">
      <c r="A456" s="8" t="s">
        <v>98</v>
      </c>
      <c r="B456" s="9">
        <v>45215</v>
      </c>
      <c r="C456" s="33">
        <f>YEAR(Table3[[#This Row],[Date]])</f>
        <v>2023</v>
      </c>
      <c r="D456" s="9" t="str">
        <f>TEXT(Table3[[#This Row],[Date]],"MMMM")</f>
        <v>October</v>
      </c>
      <c r="E456" s="9" t="str">
        <f>_xlfn.XLOOKUP(Table3[[#This Row],[EID]],Roster!A:A,Roster!E:E)</f>
        <v>kig.imaz.62</v>
      </c>
      <c r="F456" s="9" t="str">
        <f>_xlfn.XLOOKUP(Table3[[#This Row],[EID]],Roster!A:A,Roster!F:F)</f>
        <v>HR</v>
      </c>
      <c r="G456" s="8">
        <v>90</v>
      </c>
      <c r="H456" s="8">
        <v>59</v>
      </c>
      <c r="I456" s="8">
        <v>59</v>
      </c>
      <c r="J456" s="8">
        <v>67</v>
      </c>
      <c r="K456" s="8">
        <v>92</v>
      </c>
      <c r="L456" s="8">
        <v>95</v>
      </c>
      <c r="M456" s="8">
        <v>65</v>
      </c>
      <c r="N456" s="8">
        <v>52</v>
      </c>
      <c r="O456" s="10">
        <v>53</v>
      </c>
      <c r="P456" s="10">
        <v>53</v>
      </c>
      <c r="Q456" s="37">
        <f>AVERAGE(Table3[[#This Row],[Audit 1]:[Audit 10]])/100</f>
        <v>0.68500000000000005</v>
      </c>
    </row>
    <row r="457" spans="1:17">
      <c r="A457" s="8" t="s">
        <v>99</v>
      </c>
      <c r="B457" s="9">
        <v>45215</v>
      </c>
      <c r="C457" s="33">
        <f>YEAR(Table3[[#This Row],[Date]])</f>
        <v>2023</v>
      </c>
      <c r="D457" s="9" t="str">
        <f>TEXT(Table3[[#This Row],[Date]],"MMMM")</f>
        <v>October</v>
      </c>
      <c r="E457" s="9" t="str">
        <f>_xlfn.XLOOKUP(Table3[[#This Row],[EID]],Roster!A:A,Roster!E:E)</f>
        <v>han.oriz.24</v>
      </c>
      <c r="F457" s="9" t="str">
        <f>_xlfn.XLOOKUP(Table3[[#This Row],[EID]],Roster!A:A,Roster!F:F)</f>
        <v>Strategy</v>
      </c>
      <c r="G457" s="8">
        <v>85</v>
      </c>
      <c r="H457" s="8">
        <v>88</v>
      </c>
      <c r="I457" s="8">
        <v>81</v>
      </c>
      <c r="J457" s="8">
        <v>84</v>
      </c>
      <c r="K457" s="8">
        <v>96</v>
      </c>
      <c r="L457" s="8">
        <v>87</v>
      </c>
      <c r="M457" s="8">
        <v>90</v>
      </c>
      <c r="N457" s="8">
        <v>98</v>
      </c>
      <c r="O457" s="10">
        <v>92</v>
      </c>
      <c r="P457" s="10">
        <v>94</v>
      </c>
      <c r="Q457" s="37">
        <f>AVERAGE(Table3[[#This Row],[Audit 1]:[Audit 10]])/100</f>
        <v>0.89500000000000002</v>
      </c>
    </row>
    <row r="458" spans="1:17">
      <c r="A458" s="8" t="s">
        <v>100</v>
      </c>
      <c r="B458" s="9">
        <v>45215</v>
      </c>
      <c r="C458" s="33">
        <f>YEAR(Table3[[#This Row],[Date]])</f>
        <v>2023</v>
      </c>
      <c r="D458" s="9" t="str">
        <f>TEXT(Table3[[#This Row],[Date]],"MMMM")</f>
        <v>October</v>
      </c>
      <c r="E458" s="9" t="str">
        <f>_xlfn.XLOOKUP(Table3[[#This Row],[EID]],Roster!A:A,Roster!E:E)</f>
        <v>oka.koch.55</v>
      </c>
      <c r="F458" s="9" t="str">
        <f>_xlfn.XLOOKUP(Table3[[#This Row],[EID]],Roster!A:A,Roster!F:F)</f>
        <v>F&amp;A</v>
      </c>
      <c r="G458" s="8">
        <v>81</v>
      </c>
      <c r="H458" s="8">
        <v>95</v>
      </c>
      <c r="I458" s="8">
        <v>84</v>
      </c>
      <c r="J458" s="8">
        <v>97</v>
      </c>
      <c r="K458" s="8">
        <v>88</v>
      </c>
      <c r="L458" s="8">
        <v>95</v>
      </c>
      <c r="M458" s="8">
        <v>82</v>
      </c>
      <c r="N458" s="8">
        <v>81</v>
      </c>
      <c r="O458" s="10">
        <v>93</v>
      </c>
      <c r="P458" s="10">
        <v>86</v>
      </c>
      <c r="Q458" s="37">
        <f>AVERAGE(Table3[[#This Row],[Audit 1]:[Audit 10]])/100</f>
        <v>0.88200000000000001</v>
      </c>
    </row>
    <row r="459" spans="1:17">
      <c r="A459" s="8" t="s">
        <v>101</v>
      </c>
      <c r="B459" s="9">
        <v>45215</v>
      </c>
      <c r="C459" s="33">
        <f>YEAR(Table3[[#This Row],[Date]])</f>
        <v>2023</v>
      </c>
      <c r="D459" s="9" t="str">
        <f>TEXT(Table3[[#This Row],[Date]],"MMMM")</f>
        <v>October</v>
      </c>
      <c r="E459" s="9" t="str">
        <f>_xlfn.XLOOKUP(Table3[[#This Row],[EID]],Roster!A:A,Roster!E:E)</f>
        <v>hir.kame.31</v>
      </c>
      <c r="F459" s="9" t="str">
        <f>_xlfn.XLOOKUP(Table3[[#This Row],[EID]],Roster!A:A,Roster!F:F)</f>
        <v>Health</v>
      </c>
      <c r="G459" s="8">
        <v>82</v>
      </c>
      <c r="H459" s="8">
        <v>81</v>
      </c>
      <c r="I459" s="8">
        <v>91</v>
      </c>
      <c r="J459" s="8">
        <v>96</v>
      </c>
      <c r="K459" s="8">
        <v>81</v>
      </c>
      <c r="L459" s="8">
        <v>89</v>
      </c>
      <c r="M459" s="8">
        <v>95</v>
      </c>
      <c r="N459" s="8">
        <v>90</v>
      </c>
      <c r="O459" s="10">
        <v>99</v>
      </c>
      <c r="P459" s="10">
        <v>88</v>
      </c>
      <c r="Q459" s="37">
        <f>AVERAGE(Table3[[#This Row],[Audit 1]:[Audit 10]])/100</f>
        <v>0.89200000000000002</v>
      </c>
    </row>
    <row r="460" spans="1:17">
      <c r="A460" s="8" t="s">
        <v>102</v>
      </c>
      <c r="B460" s="9">
        <v>45215</v>
      </c>
      <c r="C460" s="33">
        <f>YEAR(Table3[[#This Row],[Date]])</f>
        <v>2023</v>
      </c>
      <c r="D460" s="9" t="str">
        <f>TEXT(Table3[[#This Row],[Date]],"MMMM")</f>
        <v>October</v>
      </c>
      <c r="E460" s="9" t="str">
        <f>_xlfn.XLOOKUP(Table3[[#This Row],[EID]],Roster!A:A,Roster!E:E)</f>
        <v>han.oriz.24</v>
      </c>
      <c r="F460" s="9" t="str">
        <f>_xlfn.XLOOKUP(Table3[[#This Row],[EID]],Roster!A:A,Roster!F:F)</f>
        <v>Network</v>
      </c>
      <c r="G460" s="8">
        <v>54</v>
      </c>
      <c r="H460" s="8">
        <v>94</v>
      </c>
      <c r="I460" s="8">
        <v>81</v>
      </c>
      <c r="J460" s="8">
        <v>59</v>
      </c>
      <c r="K460" s="8">
        <v>91</v>
      </c>
      <c r="L460" s="8">
        <v>96</v>
      </c>
      <c r="M460" s="8">
        <v>100</v>
      </c>
      <c r="N460" s="8">
        <v>80</v>
      </c>
      <c r="O460" s="10">
        <v>80</v>
      </c>
      <c r="P460" s="10">
        <v>92</v>
      </c>
      <c r="Q460" s="37">
        <f>AVERAGE(Table3[[#This Row],[Audit 1]:[Audit 10]])/100</f>
        <v>0.82700000000000007</v>
      </c>
    </row>
    <row r="461" spans="1:17">
      <c r="A461" s="8" t="s">
        <v>103</v>
      </c>
      <c r="B461" s="9">
        <v>45215</v>
      </c>
      <c r="C461" s="33">
        <f>YEAR(Table3[[#This Row],[Date]])</f>
        <v>2023</v>
      </c>
      <c r="D461" s="9" t="str">
        <f>TEXT(Table3[[#This Row],[Date]],"MMMM")</f>
        <v>October</v>
      </c>
      <c r="E461" s="9" t="str">
        <f>_xlfn.XLOOKUP(Table3[[#This Row],[EID]],Roster!A:A,Roster!E:E)</f>
        <v>kig.imaz.62</v>
      </c>
      <c r="F461" s="9" t="str">
        <f>_xlfn.XLOOKUP(Table3[[#This Row],[EID]],Roster!A:A,Roster!F:F)</f>
        <v>HR</v>
      </c>
      <c r="G461" s="8">
        <v>82</v>
      </c>
      <c r="H461" s="8">
        <v>80</v>
      </c>
      <c r="I461" s="8">
        <v>76</v>
      </c>
      <c r="J461" s="8">
        <v>58</v>
      </c>
      <c r="K461" s="8">
        <v>64</v>
      </c>
      <c r="L461" s="8">
        <v>86</v>
      </c>
      <c r="M461" s="8">
        <v>92</v>
      </c>
      <c r="N461" s="8">
        <v>83</v>
      </c>
      <c r="O461" s="10">
        <v>93</v>
      </c>
      <c r="P461" s="10">
        <v>94</v>
      </c>
      <c r="Q461" s="37">
        <f>AVERAGE(Table3[[#This Row],[Audit 1]:[Audit 10]])/100</f>
        <v>0.80799999999999994</v>
      </c>
    </row>
    <row r="462" spans="1:17">
      <c r="A462" s="8" t="s">
        <v>104</v>
      </c>
      <c r="B462" s="9">
        <v>45215</v>
      </c>
      <c r="C462" s="33">
        <f>YEAR(Table3[[#This Row],[Date]])</f>
        <v>2023</v>
      </c>
      <c r="D462" s="9" t="str">
        <f>TEXT(Table3[[#This Row],[Date]],"MMMM")</f>
        <v>October</v>
      </c>
      <c r="E462" s="9" t="str">
        <f>_xlfn.XLOOKUP(Table3[[#This Row],[EID]],Roster!A:A,Roster!E:E)</f>
        <v>oka.koch.55</v>
      </c>
      <c r="F462" s="9" t="str">
        <f>_xlfn.XLOOKUP(Table3[[#This Row],[EID]],Roster!A:A,Roster!F:F)</f>
        <v>F&amp;A</v>
      </c>
      <c r="G462" s="8">
        <v>83</v>
      </c>
      <c r="H462" s="8">
        <v>97</v>
      </c>
      <c r="I462" s="8">
        <v>94</v>
      </c>
      <c r="J462" s="8">
        <v>97</v>
      </c>
      <c r="K462" s="8">
        <v>84</v>
      </c>
      <c r="L462" s="8">
        <v>87</v>
      </c>
      <c r="M462" s="8">
        <v>100</v>
      </c>
      <c r="N462" s="8">
        <v>81</v>
      </c>
      <c r="O462" s="10">
        <v>85</v>
      </c>
      <c r="P462" s="10">
        <v>99</v>
      </c>
      <c r="Q462" s="37">
        <f>AVERAGE(Table3[[#This Row],[Audit 1]:[Audit 10]])/100</f>
        <v>0.90700000000000003</v>
      </c>
    </row>
    <row r="463" spans="1:17">
      <c r="A463" s="8" t="s">
        <v>105</v>
      </c>
      <c r="B463" s="9">
        <v>45215</v>
      </c>
      <c r="C463" s="33">
        <f>YEAR(Table3[[#This Row],[Date]])</f>
        <v>2023</v>
      </c>
      <c r="D463" s="9" t="str">
        <f>TEXT(Table3[[#This Row],[Date]],"MMMM")</f>
        <v>October</v>
      </c>
      <c r="E463" s="9" t="str">
        <f>_xlfn.XLOOKUP(Table3[[#This Row],[EID]],Roster!A:A,Roster!E:E)</f>
        <v>oka.koch.55</v>
      </c>
      <c r="F463" s="9" t="str">
        <f>_xlfn.XLOOKUP(Table3[[#This Row],[EID]],Roster!A:A,Roster!F:F)</f>
        <v>F&amp;A</v>
      </c>
      <c r="G463" s="8">
        <v>97</v>
      </c>
      <c r="H463" s="8">
        <v>84</v>
      </c>
      <c r="I463" s="8">
        <v>92</v>
      </c>
      <c r="J463" s="8">
        <v>97</v>
      </c>
      <c r="K463" s="8">
        <v>90</v>
      </c>
      <c r="L463" s="8">
        <v>86</v>
      </c>
      <c r="M463" s="8">
        <v>95</v>
      </c>
      <c r="N463" s="8">
        <v>83</v>
      </c>
      <c r="O463" s="10">
        <v>81</v>
      </c>
      <c r="P463" s="10">
        <v>83</v>
      </c>
      <c r="Q463" s="37">
        <f>AVERAGE(Table3[[#This Row],[Audit 1]:[Audit 10]])/100</f>
        <v>0.88800000000000001</v>
      </c>
    </row>
    <row r="464" spans="1:17">
      <c r="A464" s="8" t="s">
        <v>106</v>
      </c>
      <c r="B464" s="9">
        <v>45215</v>
      </c>
      <c r="C464" s="33">
        <f>YEAR(Table3[[#This Row],[Date]])</f>
        <v>2023</v>
      </c>
      <c r="D464" s="9" t="str">
        <f>TEXT(Table3[[#This Row],[Date]],"MMMM")</f>
        <v>October</v>
      </c>
      <c r="E464" s="9" t="str">
        <f>_xlfn.XLOOKUP(Table3[[#This Row],[EID]],Roster!A:A,Roster!E:E)</f>
        <v>hir.kame.31</v>
      </c>
      <c r="F464" s="9" t="str">
        <f>_xlfn.XLOOKUP(Table3[[#This Row],[EID]],Roster!A:A,Roster!F:F)</f>
        <v>Health</v>
      </c>
      <c r="G464" s="8">
        <v>100</v>
      </c>
      <c r="H464" s="8">
        <v>90</v>
      </c>
      <c r="I464" s="8">
        <v>86</v>
      </c>
      <c r="J464" s="8">
        <v>86</v>
      </c>
      <c r="K464" s="8">
        <v>88</v>
      </c>
      <c r="L464" s="8">
        <v>92</v>
      </c>
      <c r="M464" s="8">
        <v>92</v>
      </c>
      <c r="N464" s="8">
        <v>91</v>
      </c>
      <c r="O464" s="10">
        <v>93</v>
      </c>
      <c r="P464" s="10">
        <v>91</v>
      </c>
      <c r="Q464" s="37">
        <f>AVERAGE(Table3[[#This Row],[Audit 1]:[Audit 10]])/100</f>
        <v>0.90900000000000003</v>
      </c>
    </row>
    <row r="465" spans="1:17">
      <c r="A465" s="8" t="s">
        <v>107</v>
      </c>
      <c r="B465" s="9">
        <v>45215</v>
      </c>
      <c r="C465" s="33">
        <f>YEAR(Table3[[#This Row],[Date]])</f>
        <v>2023</v>
      </c>
      <c r="D465" s="9" t="str">
        <f>TEXT(Table3[[#This Row],[Date]],"MMMM")</f>
        <v>October</v>
      </c>
      <c r="E465" s="9" t="str">
        <f>_xlfn.XLOOKUP(Table3[[#This Row],[EID]],Roster!A:A,Roster!E:E)</f>
        <v>oka.koch.55</v>
      </c>
      <c r="F465" s="9" t="str">
        <f>_xlfn.XLOOKUP(Table3[[#This Row],[EID]],Roster!A:A,Roster!F:F)</f>
        <v>F&amp;A</v>
      </c>
      <c r="G465" s="8">
        <v>78</v>
      </c>
      <c r="H465" s="8">
        <v>68</v>
      </c>
      <c r="I465" s="8">
        <v>98</v>
      </c>
      <c r="J465" s="8">
        <v>60</v>
      </c>
      <c r="K465" s="8">
        <v>97</v>
      </c>
      <c r="L465" s="8">
        <v>64</v>
      </c>
      <c r="M465" s="8">
        <v>55</v>
      </c>
      <c r="N465" s="8">
        <v>62</v>
      </c>
      <c r="O465" s="10">
        <v>90</v>
      </c>
      <c r="P465" s="10">
        <v>78</v>
      </c>
      <c r="Q465" s="37">
        <f>AVERAGE(Table3[[#This Row],[Audit 1]:[Audit 10]])/100</f>
        <v>0.75</v>
      </c>
    </row>
    <row r="466" spans="1:17">
      <c r="A466" s="8" t="s">
        <v>108</v>
      </c>
      <c r="B466" s="9">
        <v>45215</v>
      </c>
      <c r="C466" s="33">
        <f>YEAR(Table3[[#This Row],[Date]])</f>
        <v>2023</v>
      </c>
      <c r="D466" s="9" t="str">
        <f>TEXT(Table3[[#This Row],[Date]],"MMMM")</f>
        <v>October</v>
      </c>
      <c r="E466" s="9" t="str">
        <f>_xlfn.XLOOKUP(Table3[[#This Row],[EID]],Roster!A:A,Roster!E:E)</f>
        <v>kig.imaz.62</v>
      </c>
      <c r="F466" s="9" t="str">
        <f>_xlfn.XLOOKUP(Table3[[#This Row],[EID]],Roster!A:A,Roster!F:F)</f>
        <v>HR</v>
      </c>
      <c r="G466" s="8">
        <v>95</v>
      </c>
      <c r="H466" s="8">
        <v>60</v>
      </c>
      <c r="I466" s="8">
        <v>73</v>
      </c>
      <c r="J466" s="8">
        <v>93</v>
      </c>
      <c r="K466" s="8">
        <v>77</v>
      </c>
      <c r="L466" s="8">
        <v>53</v>
      </c>
      <c r="M466" s="8">
        <v>92</v>
      </c>
      <c r="N466" s="8">
        <v>64</v>
      </c>
      <c r="O466" s="10">
        <v>74</v>
      </c>
      <c r="P466" s="10">
        <v>69</v>
      </c>
      <c r="Q466" s="37">
        <f>AVERAGE(Table3[[#This Row],[Audit 1]:[Audit 10]])/100</f>
        <v>0.75</v>
      </c>
    </row>
    <row r="467" spans="1:17">
      <c r="A467" s="8" t="s">
        <v>109</v>
      </c>
      <c r="B467" s="9">
        <v>45215</v>
      </c>
      <c r="C467" s="33">
        <f>YEAR(Table3[[#This Row],[Date]])</f>
        <v>2023</v>
      </c>
      <c r="D467" s="9" t="str">
        <f>TEXT(Table3[[#This Row],[Date]],"MMMM")</f>
        <v>October</v>
      </c>
      <c r="E467" s="9" t="str">
        <f>_xlfn.XLOOKUP(Table3[[#This Row],[EID]],Roster!A:A,Roster!E:E)</f>
        <v>han.oriz.24</v>
      </c>
      <c r="F467" s="9" t="str">
        <f>_xlfn.XLOOKUP(Table3[[#This Row],[EID]],Roster!A:A,Roster!F:F)</f>
        <v>Strategy</v>
      </c>
      <c r="G467" s="8">
        <v>88</v>
      </c>
      <c r="H467" s="8">
        <v>83</v>
      </c>
      <c r="I467" s="8">
        <v>89</v>
      </c>
      <c r="J467" s="8">
        <v>95</v>
      </c>
      <c r="K467" s="8">
        <v>99</v>
      </c>
      <c r="L467" s="8">
        <v>89</v>
      </c>
      <c r="M467" s="8">
        <v>85</v>
      </c>
      <c r="N467" s="8">
        <v>86</v>
      </c>
      <c r="O467" s="10">
        <v>85</v>
      </c>
      <c r="P467" s="10">
        <v>100</v>
      </c>
      <c r="Q467" s="37">
        <f>AVERAGE(Table3[[#This Row],[Audit 1]:[Audit 10]])/100</f>
        <v>0.89900000000000002</v>
      </c>
    </row>
    <row r="468" spans="1:17">
      <c r="A468" s="8" t="s">
        <v>110</v>
      </c>
      <c r="B468" s="9">
        <v>45215</v>
      </c>
      <c r="C468" s="33">
        <f>YEAR(Table3[[#This Row],[Date]])</f>
        <v>2023</v>
      </c>
      <c r="D468" s="9" t="str">
        <f>TEXT(Table3[[#This Row],[Date]],"MMMM")</f>
        <v>October</v>
      </c>
      <c r="E468" s="9" t="str">
        <f>_xlfn.XLOOKUP(Table3[[#This Row],[EID]],Roster!A:A,Roster!E:E)</f>
        <v>oka.koch.55</v>
      </c>
      <c r="F468" s="9" t="str">
        <f>_xlfn.XLOOKUP(Table3[[#This Row],[EID]],Roster!A:A,Roster!F:F)</f>
        <v>F&amp;A</v>
      </c>
      <c r="G468" s="8">
        <v>85</v>
      </c>
      <c r="H468" s="8">
        <v>98</v>
      </c>
      <c r="I468" s="8">
        <v>95</v>
      </c>
      <c r="J468" s="8">
        <v>86</v>
      </c>
      <c r="K468" s="8">
        <v>82</v>
      </c>
      <c r="L468" s="8">
        <v>92</v>
      </c>
      <c r="M468" s="8">
        <v>98</v>
      </c>
      <c r="N468" s="8">
        <v>92</v>
      </c>
      <c r="O468" s="10">
        <v>81</v>
      </c>
      <c r="P468" s="10">
        <v>90</v>
      </c>
      <c r="Q468" s="37">
        <f>AVERAGE(Table3[[#This Row],[Audit 1]:[Audit 10]])/100</f>
        <v>0.89900000000000002</v>
      </c>
    </row>
    <row r="469" spans="1:17">
      <c r="A469" s="8" t="s">
        <v>111</v>
      </c>
      <c r="B469" s="9">
        <v>45215</v>
      </c>
      <c r="C469" s="33">
        <f>YEAR(Table3[[#This Row],[Date]])</f>
        <v>2023</v>
      </c>
      <c r="D469" s="9" t="str">
        <f>TEXT(Table3[[#This Row],[Date]],"MMMM")</f>
        <v>October</v>
      </c>
      <c r="E469" s="9" t="str">
        <f>_xlfn.XLOOKUP(Table3[[#This Row],[EID]],Roster!A:A,Roster!E:E)</f>
        <v>hir.kame.31</v>
      </c>
      <c r="F469" s="9" t="str">
        <f>_xlfn.XLOOKUP(Table3[[#This Row],[EID]],Roster!A:A,Roster!F:F)</f>
        <v>Health</v>
      </c>
      <c r="G469" s="8">
        <v>90</v>
      </c>
      <c r="H469" s="8">
        <v>91</v>
      </c>
      <c r="I469" s="8">
        <v>94</v>
      </c>
      <c r="J469" s="8">
        <v>98</v>
      </c>
      <c r="K469" s="8">
        <v>89</v>
      </c>
      <c r="L469" s="8">
        <v>90</v>
      </c>
      <c r="M469" s="8">
        <v>94</v>
      </c>
      <c r="N469" s="8">
        <v>91</v>
      </c>
      <c r="O469" s="10">
        <v>98</v>
      </c>
      <c r="P469" s="10">
        <v>92</v>
      </c>
      <c r="Q469" s="37">
        <f>AVERAGE(Table3[[#This Row],[Audit 1]:[Audit 10]])/100</f>
        <v>0.92700000000000005</v>
      </c>
    </row>
    <row r="470" spans="1:17">
      <c r="A470" s="8" t="s">
        <v>112</v>
      </c>
      <c r="B470" s="9">
        <v>45215</v>
      </c>
      <c r="C470" s="33">
        <f>YEAR(Table3[[#This Row],[Date]])</f>
        <v>2023</v>
      </c>
      <c r="D470" s="9" t="str">
        <f>TEXT(Table3[[#This Row],[Date]],"MMMM")</f>
        <v>October</v>
      </c>
      <c r="E470" s="9" t="str">
        <f>_xlfn.XLOOKUP(Table3[[#This Row],[EID]],Roster!A:A,Roster!E:E)</f>
        <v>hir.kame.31</v>
      </c>
      <c r="F470" s="9" t="str">
        <f>_xlfn.XLOOKUP(Table3[[#This Row],[EID]],Roster!A:A,Roster!F:F)</f>
        <v>Health</v>
      </c>
      <c r="G470" s="8">
        <v>74</v>
      </c>
      <c r="H470" s="8">
        <v>97</v>
      </c>
      <c r="I470" s="8">
        <v>61</v>
      </c>
      <c r="J470" s="8">
        <v>97</v>
      </c>
      <c r="K470" s="8">
        <v>50</v>
      </c>
      <c r="L470" s="8">
        <v>66</v>
      </c>
      <c r="M470" s="8">
        <v>70</v>
      </c>
      <c r="N470" s="8">
        <v>71</v>
      </c>
      <c r="O470" s="10">
        <v>61</v>
      </c>
      <c r="P470" s="10">
        <v>68</v>
      </c>
      <c r="Q470" s="37">
        <f>AVERAGE(Table3[[#This Row],[Audit 1]:[Audit 10]])/100</f>
        <v>0.71499999999999997</v>
      </c>
    </row>
    <row r="471" spans="1:17">
      <c r="A471" s="8" t="s">
        <v>113</v>
      </c>
      <c r="B471" s="9">
        <v>45215</v>
      </c>
      <c r="C471" s="33">
        <f>YEAR(Table3[[#This Row],[Date]])</f>
        <v>2023</v>
      </c>
      <c r="D471" s="9" t="str">
        <f>TEXT(Table3[[#This Row],[Date]],"MMMM")</f>
        <v>October</v>
      </c>
      <c r="E471" s="9" t="str">
        <f>_xlfn.XLOOKUP(Table3[[#This Row],[EID]],Roster!A:A,Roster!E:E)</f>
        <v>kig.imaz.62</v>
      </c>
      <c r="F471" s="9" t="str">
        <f>_xlfn.XLOOKUP(Table3[[#This Row],[EID]],Roster!A:A,Roster!F:F)</f>
        <v>HR</v>
      </c>
      <c r="G471" s="8">
        <v>67</v>
      </c>
      <c r="H471" s="8">
        <v>95</v>
      </c>
      <c r="I471" s="8">
        <v>52</v>
      </c>
      <c r="J471" s="8">
        <v>89</v>
      </c>
      <c r="K471" s="8">
        <v>57</v>
      </c>
      <c r="L471" s="8">
        <v>83</v>
      </c>
      <c r="M471" s="8">
        <v>56</v>
      </c>
      <c r="N471" s="8">
        <v>95</v>
      </c>
      <c r="O471" s="10">
        <v>63</v>
      </c>
      <c r="P471" s="10">
        <v>72</v>
      </c>
      <c r="Q471" s="37">
        <f>AVERAGE(Table3[[#This Row],[Audit 1]:[Audit 10]])/100</f>
        <v>0.72900000000000009</v>
      </c>
    </row>
    <row r="472" spans="1:17">
      <c r="A472" s="8" t="s">
        <v>114</v>
      </c>
      <c r="B472" s="9">
        <v>45215</v>
      </c>
      <c r="C472" s="33">
        <f>YEAR(Table3[[#This Row],[Date]])</f>
        <v>2023</v>
      </c>
      <c r="D472" s="9" t="str">
        <f>TEXT(Table3[[#This Row],[Date]],"MMMM")</f>
        <v>October</v>
      </c>
      <c r="E472" s="9" t="str">
        <f>_xlfn.XLOOKUP(Table3[[#This Row],[EID]],Roster!A:A,Roster!E:E)</f>
        <v>han.oriz.24</v>
      </c>
      <c r="F472" s="9" t="str">
        <f>_xlfn.XLOOKUP(Table3[[#This Row],[EID]],Roster!A:A,Roster!F:F)</f>
        <v>Strategy</v>
      </c>
      <c r="G472" s="8">
        <v>86</v>
      </c>
      <c r="H472" s="8">
        <v>90</v>
      </c>
      <c r="I472" s="8">
        <v>88</v>
      </c>
      <c r="J472" s="8">
        <v>98</v>
      </c>
      <c r="K472" s="8">
        <v>95</v>
      </c>
      <c r="L472" s="8">
        <v>81</v>
      </c>
      <c r="M472" s="8">
        <v>92</v>
      </c>
      <c r="N472" s="8">
        <v>84</v>
      </c>
      <c r="O472" s="10">
        <v>95</v>
      </c>
      <c r="P472" s="10">
        <v>96</v>
      </c>
      <c r="Q472" s="37">
        <f>AVERAGE(Table3[[#This Row],[Audit 1]:[Audit 10]])/100</f>
        <v>0.90500000000000003</v>
      </c>
    </row>
    <row r="473" spans="1:17">
      <c r="A473" s="8" t="s">
        <v>115</v>
      </c>
      <c r="B473" s="9">
        <v>45215</v>
      </c>
      <c r="C473" s="33">
        <f>YEAR(Table3[[#This Row],[Date]])</f>
        <v>2023</v>
      </c>
      <c r="D473" s="9" t="str">
        <f>TEXT(Table3[[#This Row],[Date]],"MMMM")</f>
        <v>October</v>
      </c>
      <c r="E473" s="9" t="str">
        <f>_xlfn.XLOOKUP(Table3[[#This Row],[EID]],Roster!A:A,Roster!E:E)</f>
        <v>oka.koch.55</v>
      </c>
      <c r="F473" s="9" t="str">
        <f>_xlfn.XLOOKUP(Table3[[#This Row],[EID]],Roster!A:A,Roster!F:F)</f>
        <v>F&amp;A</v>
      </c>
      <c r="G473" s="8">
        <v>91</v>
      </c>
      <c r="H473" s="8">
        <v>91</v>
      </c>
      <c r="I473" s="8">
        <v>95</v>
      </c>
      <c r="J473" s="8">
        <v>95</v>
      </c>
      <c r="K473" s="8">
        <v>94</v>
      </c>
      <c r="L473" s="8">
        <v>89</v>
      </c>
      <c r="M473" s="8">
        <v>88</v>
      </c>
      <c r="N473" s="8">
        <v>95</v>
      </c>
      <c r="O473" s="10">
        <v>98</v>
      </c>
      <c r="P473" s="10">
        <v>91</v>
      </c>
      <c r="Q473" s="37">
        <f>AVERAGE(Table3[[#This Row],[Audit 1]:[Audit 10]])/100</f>
        <v>0.92700000000000005</v>
      </c>
    </row>
    <row r="474" spans="1:17">
      <c r="A474" s="8" t="s">
        <v>116</v>
      </c>
      <c r="B474" s="9">
        <v>45215</v>
      </c>
      <c r="C474" s="33">
        <f>YEAR(Table3[[#This Row],[Date]])</f>
        <v>2023</v>
      </c>
      <c r="D474" s="9" t="str">
        <f>TEXT(Table3[[#This Row],[Date]],"MMMM")</f>
        <v>October</v>
      </c>
      <c r="E474" s="9" t="str">
        <f>_xlfn.XLOOKUP(Table3[[#This Row],[EID]],Roster!A:A,Roster!E:E)</f>
        <v>hir.kame.31</v>
      </c>
      <c r="F474" s="9" t="str">
        <f>_xlfn.XLOOKUP(Table3[[#This Row],[EID]],Roster!A:A,Roster!F:F)</f>
        <v>Health</v>
      </c>
      <c r="G474" s="8">
        <v>87</v>
      </c>
      <c r="H474" s="8">
        <v>95</v>
      </c>
      <c r="I474" s="8">
        <v>96</v>
      </c>
      <c r="J474" s="8">
        <v>81</v>
      </c>
      <c r="K474" s="8">
        <v>99</v>
      </c>
      <c r="L474" s="8">
        <v>93</v>
      </c>
      <c r="M474" s="8">
        <v>98</v>
      </c>
      <c r="N474" s="8">
        <v>89</v>
      </c>
      <c r="O474" s="10">
        <v>81</v>
      </c>
      <c r="P474" s="10">
        <v>96</v>
      </c>
      <c r="Q474" s="37">
        <f>AVERAGE(Table3[[#This Row],[Audit 1]:[Audit 10]])/100</f>
        <v>0.91500000000000004</v>
      </c>
    </row>
    <row r="475" spans="1:17">
      <c r="A475" s="8" t="s">
        <v>117</v>
      </c>
      <c r="B475" s="9">
        <v>45215</v>
      </c>
      <c r="C475" s="33">
        <f>YEAR(Table3[[#This Row],[Date]])</f>
        <v>2023</v>
      </c>
      <c r="D475" s="9" t="str">
        <f>TEXT(Table3[[#This Row],[Date]],"MMMM")</f>
        <v>October</v>
      </c>
      <c r="E475" s="9" t="str">
        <f>_xlfn.XLOOKUP(Table3[[#This Row],[EID]],Roster!A:A,Roster!E:E)</f>
        <v>han.oriz.24</v>
      </c>
      <c r="F475" s="9" t="str">
        <f>_xlfn.XLOOKUP(Table3[[#This Row],[EID]],Roster!A:A,Roster!F:F)</f>
        <v>Network</v>
      </c>
      <c r="G475" s="8">
        <v>96</v>
      </c>
      <c r="H475" s="8">
        <v>81</v>
      </c>
      <c r="I475" s="8">
        <v>72</v>
      </c>
      <c r="J475" s="8">
        <v>98</v>
      </c>
      <c r="K475" s="8">
        <v>90</v>
      </c>
      <c r="L475" s="8">
        <v>88</v>
      </c>
      <c r="M475" s="8">
        <v>83</v>
      </c>
      <c r="N475" s="8">
        <v>56</v>
      </c>
      <c r="O475" s="10">
        <v>90</v>
      </c>
      <c r="P475" s="10">
        <v>57</v>
      </c>
      <c r="Q475" s="37">
        <f>AVERAGE(Table3[[#This Row],[Audit 1]:[Audit 10]])/100</f>
        <v>0.81099999999999994</v>
      </c>
    </row>
    <row r="476" spans="1:17">
      <c r="A476" s="8" t="s">
        <v>118</v>
      </c>
      <c r="B476" s="9">
        <v>45215</v>
      </c>
      <c r="C476" s="33">
        <f>YEAR(Table3[[#This Row],[Date]])</f>
        <v>2023</v>
      </c>
      <c r="D476" s="9" t="str">
        <f>TEXT(Table3[[#This Row],[Date]],"MMMM")</f>
        <v>October</v>
      </c>
      <c r="E476" s="9" t="str">
        <f>_xlfn.XLOOKUP(Table3[[#This Row],[EID]],Roster!A:A,Roster!E:E)</f>
        <v>kig.imaz.62</v>
      </c>
      <c r="F476" s="9" t="str">
        <f>_xlfn.XLOOKUP(Table3[[#This Row],[EID]],Roster!A:A,Roster!F:F)</f>
        <v>HR</v>
      </c>
      <c r="G476" s="8">
        <v>83</v>
      </c>
      <c r="H476" s="8">
        <v>64</v>
      </c>
      <c r="I476" s="8">
        <v>77</v>
      </c>
      <c r="J476" s="8">
        <v>62</v>
      </c>
      <c r="K476" s="8">
        <v>92</v>
      </c>
      <c r="L476" s="8">
        <v>71</v>
      </c>
      <c r="M476" s="8">
        <v>55</v>
      </c>
      <c r="N476" s="8">
        <v>93</v>
      </c>
      <c r="O476" s="10">
        <v>62</v>
      </c>
      <c r="P476" s="10">
        <v>56</v>
      </c>
      <c r="Q476" s="37">
        <f>AVERAGE(Table3[[#This Row],[Audit 1]:[Audit 10]])/100</f>
        <v>0.71499999999999997</v>
      </c>
    </row>
    <row r="477" spans="1:17">
      <c r="A477" s="8" t="s">
        <v>119</v>
      </c>
      <c r="B477" s="9">
        <v>45215</v>
      </c>
      <c r="C477" s="33">
        <f>YEAR(Table3[[#This Row],[Date]])</f>
        <v>2023</v>
      </c>
      <c r="D477" s="9" t="str">
        <f>TEXT(Table3[[#This Row],[Date]],"MMMM")</f>
        <v>October</v>
      </c>
      <c r="E477" s="9" t="str">
        <f>_xlfn.XLOOKUP(Table3[[#This Row],[EID]],Roster!A:A,Roster!E:E)</f>
        <v>hir.kame.31</v>
      </c>
      <c r="F477" s="9" t="str">
        <f>_xlfn.XLOOKUP(Table3[[#This Row],[EID]],Roster!A:A,Roster!F:F)</f>
        <v>Health</v>
      </c>
      <c r="G477" s="8">
        <v>97</v>
      </c>
      <c r="H477" s="8">
        <v>82</v>
      </c>
      <c r="I477" s="8">
        <v>86</v>
      </c>
      <c r="J477" s="8">
        <v>91</v>
      </c>
      <c r="K477" s="8">
        <v>87</v>
      </c>
      <c r="L477" s="8">
        <v>95</v>
      </c>
      <c r="M477" s="8">
        <v>97</v>
      </c>
      <c r="N477" s="8">
        <v>85</v>
      </c>
      <c r="O477" s="10">
        <v>100</v>
      </c>
      <c r="P477" s="10">
        <v>100</v>
      </c>
      <c r="Q477" s="37">
        <f>AVERAGE(Table3[[#This Row],[Audit 1]:[Audit 10]])/100</f>
        <v>0.92</v>
      </c>
    </row>
    <row r="478" spans="1:17">
      <c r="A478" s="8" t="s">
        <v>120</v>
      </c>
      <c r="B478" s="9">
        <v>45215</v>
      </c>
      <c r="C478" s="33">
        <f>YEAR(Table3[[#This Row],[Date]])</f>
        <v>2023</v>
      </c>
      <c r="D478" s="9" t="str">
        <f>TEXT(Table3[[#This Row],[Date]],"MMMM")</f>
        <v>October</v>
      </c>
      <c r="E478" s="9" t="str">
        <f>_xlfn.XLOOKUP(Table3[[#This Row],[EID]],Roster!A:A,Roster!E:E)</f>
        <v>oka.koch.55</v>
      </c>
      <c r="F478" s="9" t="str">
        <f>_xlfn.XLOOKUP(Table3[[#This Row],[EID]],Roster!A:A,Roster!F:F)</f>
        <v>F&amp;A</v>
      </c>
      <c r="G478" s="8">
        <v>99</v>
      </c>
      <c r="H478" s="8">
        <v>86</v>
      </c>
      <c r="I478" s="8">
        <v>100</v>
      </c>
      <c r="J478" s="8">
        <v>94</v>
      </c>
      <c r="K478" s="8">
        <v>88</v>
      </c>
      <c r="L478" s="8">
        <v>82</v>
      </c>
      <c r="M478" s="8">
        <v>89</v>
      </c>
      <c r="N478" s="8">
        <v>90</v>
      </c>
      <c r="O478" s="10">
        <v>86</v>
      </c>
      <c r="P478" s="10">
        <v>95</v>
      </c>
      <c r="Q478" s="37">
        <f>AVERAGE(Table3[[#This Row],[Audit 1]:[Audit 10]])/100</f>
        <v>0.90900000000000003</v>
      </c>
    </row>
    <row r="479" spans="1:17">
      <c r="A479" s="8" t="s">
        <v>121</v>
      </c>
      <c r="B479" s="9">
        <v>45215</v>
      </c>
      <c r="C479" s="33">
        <f>YEAR(Table3[[#This Row],[Date]])</f>
        <v>2023</v>
      </c>
      <c r="D479" s="9" t="str">
        <f>TEXT(Table3[[#This Row],[Date]],"MMMM")</f>
        <v>October</v>
      </c>
      <c r="E479" s="9" t="str">
        <f>_xlfn.XLOOKUP(Table3[[#This Row],[EID]],Roster!A:A,Roster!E:E)</f>
        <v>hir.kame.31</v>
      </c>
      <c r="F479" s="9" t="str">
        <f>_xlfn.XLOOKUP(Table3[[#This Row],[EID]],Roster!A:A,Roster!F:F)</f>
        <v>Health</v>
      </c>
      <c r="G479" s="8">
        <v>97</v>
      </c>
      <c r="H479" s="8">
        <v>81</v>
      </c>
      <c r="I479" s="8">
        <v>100</v>
      </c>
      <c r="J479" s="8">
        <v>92</v>
      </c>
      <c r="K479" s="8">
        <v>92</v>
      </c>
      <c r="L479" s="8">
        <v>99</v>
      </c>
      <c r="M479" s="8">
        <v>96</v>
      </c>
      <c r="N479" s="8">
        <v>82</v>
      </c>
      <c r="O479" s="10">
        <v>86</v>
      </c>
      <c r="P479" s="10">
        <v>99</v>
      </c>
      <c r="Q479" s="37">
        <f>AVERAGE(Table3[[#This Row],[Audit 1]:[Audit 10]])/100</f>
        <v>0.92400000000000004</v>
      </c>
    </row>
    <row r="480" spans="1:17">
      <c r="A480" s="8" t="s">
        <v>122</v>
      </c>
      <c r="B480" s="9">
        <v>45215</v>
      </c>
      <c r="C480" s="33">
        <f>YEAR(Table3[[#This Row],[Date]])</f>
        <v>2023</v>
      </c>
      <c r="D480" s="9" t="str">
        <f>TEXT(Table3[[#This Row],[Date]],"MMMM")</f>
        <v>October</v>
      </c>
      <c r="E480" s="9" t="str">
        <f>_xlfn.XLOOKUP(Table3[[#This Row],[EID]],Roster!A:A,Roster!E:E)</f>
        <v>han.oriz.24</v>
      </c>
      <c r="F480" s="9" t="str">
        <f>_xlfn.XLOOKUP(Table3[[#This Row],[EID]],Roster!A:A,Roster!F:F)</f>
        <v>Network</v>
      </c>
      <c r="G480" s="8">
        <v>52</v>
      </c>
      <c r="H480" s="8">
        <v>61</v>
      </c>
      <c r="I480" s="8">
        <v>99</v>
      </c>
      <c r="J480" s="8">
        <v>80</v>
      </c>
      <c r="K480" s="8">
        <v>98</v>
      </c>
      <c r="L480" s="8">
        <v>87</v>
      </c>
      <c r="M480" s="8">
        <v>87</v>
      </c>
      <c r="N480" s="8">
        <v>88</v>
      </c>
      <c r="O480" s="10">
        <v>66</v>
      </c>
      <c r="P480" s="10">
        <v>85</v>
      </c>
      <c r="Q480" s="37">
        <f>AVERAGE(Table3[[#This Row],[Audit 1]:[Audit 10]])/100</f>
        <v>0.80299999999999994</v>
      </c>
    </row>
    <row r="481" spans="1:17">
      <c r="A481" s="8" t="s">
        <v>123</v>
      </c>
      <c r="B481" s="9">
        <v>45215</v>
      </c>
      <c r="C481" s="33">
        <f>YEAR(Table3[[#This Row],[Date]])</f>
        <v>2023</v>
      </c>
      <c r="D481" s="9" t="str">
        <f>TEXT(Table3[[#This Row],[Date]],"MMMM")</f>
        <v>October</v>
      </c>
      <c r="E481" s="9" t="str">
        <f>_xlfn.XLOOKUP(Table3[[#This Row],[EID]],Roster!A:A,Roster!E:E)</f>
        <v>kig.imaz.62</v>
      </c>
      <c r="F481" s="9" t="str">
        <f>_xlfn.XLOOKUP(Table3[[#This Row],[EID]],Roster!A:A,Roster!F:F)</f>
        <v>HR</v>
      </c>
      <c r="G481" s="8">
        <v>71</v>
      </c>
      <c r="H481" s="8">
        <v>72</v>
      </c>
      <c r="I481" s="8">
        <v>93</v>
      </c>
      <c r="J481" s="8">
        <v>99</v>
      </c>
      <c r="K481" s="8">
        <v>53</v>
      </c>
      <c r="L481" s="8">
        <v>85</v>
      </c>
      <c r="M481" s="8">
        <v>64</v>
      </c>
      <c r="N481" s="8">
        <v>77</v>
      </c>
      <c r="O481" s="10">
        <v>57</v>
      </c>
      <c r="P481" s="10">
        <v>90</v>
      </c>
      <c r="Q481" s="37">
        <f>AVERAGE(Table3[[#This Row],[Audit 1]:[Audit 10]])/100</f>
        <v>0.7609999999999999</v>
      </c>
    </row>
    <row r="482" spans="1:17">
      <c r="A482" s="8" t="s">
        <v>94</v>
      </c>
      <c r="B482" s="9">
        <v>45216</v>
      </c>
      <c r="C482" s="33">
        <f>YEAR(Table3[[#This Row],[Date]])</f>
        <v>2023</v>
      </c>
      <c r="D482" s="9" t="str">
        <f>TEXT(Table3[[#This Row],[Date]],"MMMM")</f>
        <v>October</v>
      </c>
      <c r="E482" s="9" t="str">
        <f>_xlfn.XLOOKUP(Table3[[#This Row],[EID]],Roster!A:A,Roster!E:E)</f>
        <v>oka.koch.55</v>
      </c>
      <c r="F482" s="9" t="str">
        <f>_xlfn.XLOOKUP(Table3[[#This Row],[EID]],Roster!A:A,Roster!F:F)</f>
        <v>F&amp;A</v>
      </c>
      <c r="G482" s="8">
        <v>84</v>
      </c>
      <c r="H482" s="8">
        <v>97</v>
      </c>
      <c r="I482" s="8">
        <v>93</v>
      </c>
      <c r="J482" s="8">
        <v>99</v>
      </c>
      <c r="K482" s="8">
        <v>83</v>
      </c>
      <c r="L482" s="8">
        <v>88</v>
      </c>
      <c r="M482" s="8">
        <v>86</v>
      </c>
      <c r="N482" s="8">
        <v>83</v>
      </c>
      <c r="O482" s="10">
        <v>92</v>
      </c>
      <c r="P482" s="10">
        <v>81</v>
      </c>
      <c r="Q482" s="37">
        <f>AVERAGE(Table3[[#This Row],[Audit 1]:[Audit 10]])/100</f>
        <v>0.8859999999999999</v>
      </c>
    </row>
    <row r="483" spans="1:17">
      <c r="A483" s="8" t="s">
        <v>95</v>
      </c>
      <c r="B483" s="9">
        <v>45216</v>
      </c>
      <c r="C483" s="33">
        <f>YEAR(Table3[[#This Row],[Date]])</f>
        <v>2023</v>
      </c>
      <c r="D483" s="9" t="str">
        <f>TEXT(Table3[[#This Row],[Date]],"MMMM")</f>
        <v>October</v>
      </c>
      <c r="E483" s="9" t="str">
        <f>_xlfn.XLOOKUP(Table3[[#This Row],[EID]],Roster!A:A,Roster!E:E)</f>
        <v>oka.koch.55</v>
      </c>
      <c r="F483" s="9" t="str">
        <f>_xlfn.XLOOKUP(Table3[[#This Row],[EID]],Roster!A:A,Roster!F:F)</f>
        <v>F&amp;A</v>
      </c>
      <c r="G483" s="8">
        <v>85</v>
      </c>
      <c r="H483" s="8">
        <v>81</v>
      </c>
      <c r="I483" s="8">
        <v>86</v>
      </c>
      <c r="J483" s="8">
        <v>88</v>
      </c>
      <c r="K483" s="8">
        <v>80</v>
      </c>
      <c r="L483" s="8">
        <v>87</v>
      </c>
      <c r="M483" s="8">
        <v>99</v>
      </c>
      <c r="N483" s="8">
        <v>87</v>
      </c>
      <c r="O483" s="10">
        <v>91</v>
      </c>
      <c r="P483" s="10">
        <v>100</v>
      </c>
      <c r="Q483" s="37">
        <f>AVERAGE(Table3[[#This Row],[Audit 1]:[Audit 10]])/100</f>
        <v>0.88400000000000001</v>
      </c>
    </row>
    <row r="484" spans="1:17">
      <c r="A484" s="8" t="s">
        <v>96</v>
      </c>
      <c r="B484" s="9">
        <v>45216</v>
      </c>
      <c r="C484" s="33">
        <f>YEAR(Table3[[#This Row],[Date]])</f>
        <v>2023</v>
      </c>
      <c r="D484" s="9" t="str">
        <f>TEXT(Table3[[#This Row],[Date]],"MMMM")</f>
        <v>October</v>
      </c>
      <c r="E484" s="9" t="str">
        <f>_xlfn.XLOOKUP(Table3[[#This Row],[EID]],Roster!A:A,Roster!E:E)</f>
        <v>hir.kame.31</v>
      </c>
      <c r="F484" s="9" t="str">
        <f>_xlfn.XLOOKUP(Table3[[#This Row],[EID]],Roster!A:A,Roster!F:F)</f>
        <v>Health</v>
      </c>
      <c r="G484" s="8">
        <v>97</v>
      </c>
      <c r="H484" s="8">
        <v>96</v>
      </c>
      <c r="I484" s="8">
        <v>97</v>
      </c>
      <c r="J484" s="8">
        <v>87</v>
      </c>
      <c r="K484" s="8">
        <v>98</v>
      </c>
      <c r="L484" s="8">
        <v>83</v>
      </c>
      <c r="M484" s="8">
        <v>99</v>
      </c>
      <c r="N484" s="8">
        <v>96</v>
      </c>
      <c r="O484" s="10">
        <v>87</v>
      </c>
      <c r="P484" s="10">
        <v>80</v>
      </c>
      <c r="Q484" s="37">
        <f>AVERAGE(Table3[[#This Row],[Audit 1]:[Audit 10]])/100</f>
        <v>0.92</v>
      </c>
    </row>
    <row r="485" spans="1:17">
      <c r="A485" s="8" t="s">
        <v>97</v>
      </c>
      <c r="B485" s="9">
        <v>45216</v>
      </c>
      <c r="C485" s="33">
        <f>YEAR(Table3[[#This Row],[Date]])</f>
        <v>2023</v>
      </c>
      <c r="D485" s="9" t="str">
        <f>TEXT(Table3[[#This Row],[Date]],"MMMM")</f>
        <v>October</v>
      </c>
      <c r="E485" s="9" t="str">
        <f>_xlfn.XLOOKUP(Table3[[#This Row],[EID]],Roster!A:A,Roster!E:E)</f>
        <v>han.oriz.24</v>
      </c>
      <c r="F485" s="9" t="str">
        <f>_xlfn.XLOOKUP(Table3[[#This Row],[EID]],Roster!A:A,Roster!F:F)</f>
        <v>Network</v>
      </c>
      <c r="G485" s="8">
        <v>84</v>
      </c>
      <c r="H485" s="8">
        <v>83</v>
      </c>
      <c r="I485" s="8">
        <v>87</v>
      </c>
      <c r="J485" s="8">
        <v>96</v>
      </c>
      <c r="K485" s="8">
        <v>100</v>
      </c>
      <c r="L485" s="8">
        <v>66</v>
      </c>
      <c r="M485" s="8">
        <v>85</v>
      </c>
      <c r="N485" s="8">
        <v>89</v>
      </c>
      <c r="O485" s="10">
        <v>97</v>
      </c>
      <c r="P485" s="10">
        <v>59</v>
      </c>
      <c r="Q485" s="37">
        <f>AVERAGE(Table3[[#This Row],[Audit 1]:[Audit 10]])/100</f>
        <v>0.84599999999999997</v>
      </c>
    </row>
    <row r="486" spans="1:17">
      <c r="A486" s="8" t="s">
        <v>98</v>
      </c>
      <c r="B486" s="9">
        <v>45216</v>
      </c>
      <c r="C486" s="33">
        <f>YEAR(Table3[[#This Row],[Date]])</f>
        <v>2023</v>
      </c>
      <c r="D486" s="9" t="str">
        <f>TEXT(Table3[[#This Row],[Date]],"MMMM")</f>
        <v>October</v>
      </c>
      <c r="E486" s="9" t="str">
        <f>_xlfn.XLOOKUP(Table3[[#This Row],[EID]],Roster!A:A,Roster!E:E)</f>
        <v>kig.imaz.62</v>
      </c>
      <c r="F486" s="9" t="str">
        <f>_xlfn.XLOOKUP(Table3[[#This Row],[EID]],Roster!A:A,Roster!F:F)</f>
        <v>HR</v>
      </c>
      <c r="G486" s="8">
        <v>67</v>
      </c>
      <c r="H486" s="8">
        <v>76</v>
      </c>
      <c r="I486" s="8">
        <v>76</v>
      </c>
      <c r="J486" s="8">
        <v>74</v>
      </c>
      <c r="K486" s="8">
        <v>94</v>
      </c>
      <c r="L486" s="8">
        <v>60</v>
      </c>
      <c r="M486" s="8">
        <v>97</v>
      </c>
      <c r="N486" s="8">
        <v>75</v>
      </c>
      <c r="O486" s="10">
        <v>83</v>
      </c>
      <c r="P486" s="10">
        <v>92</v>
      </c>
      <c r="Q486" s="37">
        <f>AVERAGE(Table3[[#This Row],[Audit 1]:[Audit 10]])/100</f>
        <v>0.79400000000000004</v>
      </c>
    </row>
    <row r="487" spans="1:17">
      <c r="A487" s="8" t="s">
        <v>99</v>
      </c>
      <c r="B487" s="9">
        <v>45216</v>
      </c>
      <c r="C487" s="33">
        <f>YEAR(Table3[[#This Row],[Date]])</f>
        <v>2023</v>
      </c>
      <c r="D487" s="9" t="str">
        <f>TEXT(Table3[[#This Row],[Date]],"MMMM")</f>
        <v>October</v>
      </c>
      <c r="E487" s="9" t="str">
        <f>_xlfn.XLOOKUP(Table3[[#This Row],[EID]],Roster!A:A,Roster!E:E)</f>
        <v>han.oriz.24</v>
      </c>
      <c r="F487" s="9" t="str">
        <f>_xlfn.XLOOKUP(Table3[[#This Row],[EID]],Roster!A:A,Roster!F:F)</f>
        <v>Strategy</v>
      </c>
      <c r="G487" s="8">
        <v>94</v>
      </c>
      <c r="H487" s="8">
        <v>86</v>
      </c>
      <c r="I487" s="8">
        <v>94</v>
      </c>
      <c r="J487" s="8">
        <v>99</v>
      </c>
      <c r="K487" s="8">
        <v>90</v>
      </c>
      <c r="L487" s="8">
        <v>87</v>
      </c>
      <c r="M487" s="8">
        <v>85</v>
      </c>
      <c r="N487" s="8">
        <v>96</v>
      </c>
      <c r="O487" s="10">
        <v>82</v>
      </c>
      <c r="P487" s="10">
        <v>87</v>
      </c>
      <c r="Q487" s="37">
        <f>AVERAGE(Table3[[#This Row],[Audit 1]:[Audit 10]])/100</f>
        <v>0.9</v>
      </c>
    </row>
    <row r="488" spans="1:17">
      <c r="A488" s="8" t="s">
        <v>100</v>
      </c>
      <c r="B488" s="9">
        <v>45216</v>
      </c>
      <c r="C488" s="33">
        <f>YEAR(Table3[[#This Row],[Date]])</f>
        <v>2023</v>
      </c>
      <c r="D488" s="9" t="str">
        <f>TEXT(Table3[[#This Row],[Date]],"MMMM")</f>
        <v>October</v>
      </c>
      <c r="E488" s="9" t="str">
        <f>_xlfn.XLOOKUP(Table3[[#This Row],[EID]],Roster!A:A,Roster!E:E)</f>
        <v>oka.koch.55</v>
      </c>
      <c r="F488" s="9" t="str">
        <f>_xlfn.XLOOKUP(Table3[[#This Row],[EID]],Roster!A:A,Roster!F:F)</f>
        <v>F&amp;A</v>
      </c>
      <c r="G488" s="8">
        <v>93</v>
      </c>
      <c r="H488" s="8">
        <v>90</v>
      </c>
      <c r="I488" s="8">
        <v>81</v>
      </c>
      <c r="J488" s="8">
        <v>80</v>
      </c>
      <c r="K488" s="8">
        <v>83</v>
      </c>
      <c r="L488" s="8">
        <v>86</v>
      </c>
      <c r="M488" s="8">
        <v>93</v>
      </c>
      <c r="N488" s="8">
        <v>90</v>
      </c>
      <c r="O488" s="10">
        <v>87</v>
      </c>
      <c r="P488" s="10">
        <v>85</v>
      </c>
      <c r="Q488" s="37">
        <f>AVERAGE(Table3[[#This Row],[Audit 1]:[Audit 10]])/100</f>
        <v>0.86799999999999999</v>
      </c>
    </row>
    <row r="489" spans="1:17">
      <c r="A489" s="8" t="s">
        <v>101</v>
      </c>
      <c r="B489" s="9">
        <v>45216</v>
      </c>
      <c r="C489" s="33">
        <f>YEAR(Table3[[#This Row],[Date]])</f>
        <v>2023</v>
      </c>
      <c r="D489" s="9" t="str">
        <f>TEXT(Table3[[#This Row],[Date]],"MMMM")</f>
        <v>October</v>
      </c>
      <c r="E489" s="9" t="str">
        <f>_xlfn.XLOOKUP(Table3[[#This Row],[EID]],Roster!A:A,Roster!E:E)</f>
        <v>hir.kame.31</v>
      </c>
      <c r="F489" s="9" t="str">
        <f>_xlfn.XLOOKUP(Table3[[#This Row],[EID]],Roster!A:A,Roster!F:F)</f>
        <v>Health</v>
      </c>
      <c r="G489" s="8">
        <v>99</v>
      </c>
      <c r="H489" s="8">
        <v>80</v>
      </c>
      <c r="I489" s="8">
        <v>98</v>
      </c>
      <c r="J489" s="8">
        <v>95</v>
      </c>
      <c r="K489" s="8">
        <v>93</v>
      </c>
      <c r="L489" s="8">
        <v>94</v>
      </c>
      <c r="M489" s="8">
        <v>90</v>
      </c>
      <c r="N489" s="8">
        <v>81</v>
      </c>
      <c r="O489" s="10">
        <v>88</v>
      </c>
      <c r="P489" s="10">
        <v>89</v>
      </c>
      <c r="Q489" s="37">
        <f>AVERAGE(Table3[[#This Row],[Audit 1]:[Audit 10]])/100</f>
        <v>0.90700000000000003</v>
      </c>
    </row>
    <row r="490" spans="1:17">
      <c r="A490" s="8" t="s">
        <v>102</v>
      </c>
      <c r="B490" s="9">
        <v>45216</v>
      </c>
      <c r="C490" s="33">
        <f>YEAR(Table3[[#This Row],[Date]])</f>
        <v>2023</v>
      </c>
      <c r="D490" s="9" t="str">
        <f>TEXT(Table3[[#This Row],[Date]],"MMMM")</f>
        <v>October</v>
      </c>
      <c r="E490" s="9" t="str">
        <f>_xlfn.XLOOKUP(Table3[[#This Row],[EID]],Roster!A:A,Roster!E:E)</f>
        <v>han.oriz.24</v>
      </c>
      <c r="F490" s="9" t="str">
        <f>_xlfn.XLOOKUP(Table3[[#This Row],[EID]],Roster!A:A,Roster!F:F)</f>
        <v>Network</v>
      </c>
      <c r="G490" s="8">
        <v>70</v>
      </c>
      <c r="H490" s="8">
        <v>63</v>
      </c>
      <c r="I490" s="8">
        <v>75</v>
      </c>
      <c r="J490" s="8">
        <v>63</v>
      </c>
      <c r="K490" s="8">
        <v>86</v>
      </c>
      <c r="L490" s="8">
        <v>74</v>
      </c>
      <c r="M490" s="8">
        <v>55</v>
      </c>
      <c r="N490" s="8">
        <v>64</v>
      </c>
      <c r="O490" s="10">
        <v>94</v>
      </c>
      <c r="P490" s="10">
        <v>99</v>
      </c>
      <c r="Q490" s="37">
        <f>AVERAGE(Table3[[#This Row],[Audit 1]:[Audit 10]])/100</f>
        <v>0.74299999999999999</v>
      </c>
    </row>
    <row r="491" spans="1:17">
      <c r="A491" s="8" t="s">
        <v>103</v>
      </c>
      <c r="B491" s="9">
        <v>45216</v>
      </c>
      <c r="C491" s="33">
        <f>YEAR(Table3[[#This Row],[Date]])</f>
        <v>2023</v>
      </c>
      <c r="D491" s="9" t="str">
        <f>TEXT(Table3[[#This Row],[Date]],"MMMM")</f>
        <v>October</v>
      </c>
      <c r="E491" s="9" t="str">
        <f>_xlfn.XLOOKUP(Table3[[#This Row],[EID]],Roster!A:A,Roster!E:E)</f>
        <v>kig.imaz.62</v>
      </c>
      <c r="F491" s="9" t="str">
        <f>_xlfn.XLOOKUP(Table3[[#This Row],[EID]],Roster!A:A,Roster!F:F)</f>
        <v>HR</v>
      </c>
      <c r="G491" s="8">
        <v>75</v>
      </c>
      <c r="H491" s="8">
        <v>86</v>
      </c>
      <c r="I491" s="8">
        <v>79</v>
      </c>
      <c r="J491" s="8">
        <v>84</v>
      </c>
      <c r="K491" s="8">
        <v>61</v>
      </c>
      <c r="L491" s="8">
        <v>99</v>
      </c>
      <c r="M491" s="8">
        <v>50</v>
      </c>
      <c r="N491" s="8">
        <v>80</v>
      </c>
      <c r="O491" s="10">
        <v>81</v>
      </c>
      <c r="P491" s="10">
        <v>96</v>
      </c>
      <c r="Q491" s="37">
        <f>AVERAGE(Table3[[#This Row],[Audit 1]:[Audit 10]])/100</f>
        <v>0.79099999999999993</v>
      </c>
    </row>
    <row r="492" spans="1:17">
      <c r="A492" s="8" t="s">
        <v>104</v>
      </c>
      <c r="B492" s="9">
        <v>45216</v>
      </c>
      <c r="C492" s="33">
        <f>YEAR(Table3[[#This Row],[Date]])</f>
        <v>2023</v>
      </c>
      <c r="D492" s="9" t="str">
        <f>TEXT(Table3[[#This Row],[Date]],"MMMM")</f>
        <v>October</v>
      </c>
      <c r="E492" s="9" t="str">
        <f>_xlfn.XLOOKUP(Table3[[#This Row],[EID]],Roster!A:A,Roster!E:E)</f>
        <v>oka.koch.55</v>
      </c>
      <c r="F492" s="9" t="str">
        <f>_xlfn.XLOOKUP(Table3[[#This Row],[EID]],Roster!A:A,Roster!F:F)</f>
        <v>F&amp;A</v>
      </c>
      <c r="G492" s="8">
        <v>83</v>
      </c>
      <c r="H492" s="8">
        <v>87</v>
      </c>
      <c r="I492" s="8">
        <v>88</v>
      </c>
      <c r="J492" s="8">
        <v>91</v>
      </c>
      <c r="K492" s="8">
        <v>96</v>
      </c>
      <c r="L492" s="8">
        <v>98</v>
      </c>
      <c r="M492" s="8">
        <v>90</v>
      </c>
      <c r="N492" s="8">
        <v>87</v>
      </c>
      <c r="O492" s="10">
        <v>91</v>
      </c>
      <c r="P492" s="10">
        <v>83</v>
      </c>
      <c r="Q492" s="37">
        <f>AVERAGE(Table3[[#This Row],[Audit 1]:[Audit 10]])/100</f>
        <v>0.89400000000000002</v>
      </c>
    </row>
    <row r="493" spans="1:17">
      <c r="A493" s="8" t="s">
        <v>105</v>
      </c>
      <c r="B493" s="9">
        <v>45216</v>
      </c>
      <c r="C493" s="33">
        <f>YEAR(Table3[[#This Row],[Date]])</f>
        <v>2023</v>
      </c>
      <c r="D493" s="9" t="str">
        <f>TEXT(Table3[[#This Row],[Date]],"MMMM")</f>
        <v>October</v>
      </c>
      <c r="E493" s="9" t="str">
        <f>_xlfn.XLOOKUP(Table3[[#This Row],[EID]],Roster!A:A,Roster!E:E)</f>
        <v>oka.koch.55</v>
      </c>
      <c r="F493" s="9" t="str">
        <f>_xlfn.XLOOKUP(Table3[[#This Row],[EID]],Roster!A:A,Roster!F:F)</f>
        <v>F&amp;A</v>
      </c>
      <c r="G493" s="8">
        <v>95</v>
      </c>
      <c r="H493" s="8">
        <v>93</v>
      </c>
      <c r="I493" s="8">
        <v>80</v>
      </c>
      <c r="J493" s="8">
        <v>89</v>
      </c>
      <c r="K493" s="8">
        <v>96</v>
      </c>
      <c r="L493" s="8">
        <v>87</v>
      </c>
      <c r="M493" s="8">
        <v>80</v>
      </c>
      <c r="N493" s="8">
        <v>90</v>
      </c>
      <c r="O493" s="10">
        <v>98</v>
      </c>
      <c r="P493" s="10">
        <v>89</v>
      </c>
      <c r="Q493" s="37">
        <f>AVERAGE(Table3[[#This Row],[Audit 1]:[Audit 10]])/100</f>
        <v>0.89700000000000002</v>
      </c>
    </row>
    <row r="494" spans="1:17">
      <c r="A494" s="8" t="s">
        <v>106</v>
      </c>
      <c r="B494" s="9">
        <v>45216</v>
      </c>
      <c r="C494" s="33">
        <f>YEAR(Table3[[#This Row],[Date]])</f>
        <v>2023</v>
      </c>
      <c r="D494" s="9" t="str">
        <f>TEXT(Table3[[#This Row],[Date]],"MMMM")</f>
        <v>October</v>
      </c>
      <c r="E494" s="9" t="str">
        <f>_xlfn.XLOOKUP(Table3[[#This Row],[EID]],Roster!A:A,Roster!E:E)</f>
        <v>hir.kame.31</v>
      </c>
      <c r="F494" s="9" t="str">
        <f>_xlfn.XLOOKUP(Table3[[#This Row],[EID]],Roster!A:A,Roster!F:F)</f>
        <v>Health</v>
      </c>
      <c r="G494" s="8">
        <v>82</v>
      </c>
      <c r="H494" s="8">
        <v>86</v>
      </c>
      <c r="I494" s="8">
        <v>100</v>
      </c>
      <c r="J494" s="8">
        <v>91</v>
      </c>
      <c r="K494" s="8">
        <v>88</v>
      </c>
      <c r="L494" s="8">
        <v>89</v>
      </c>
      <c r="M494" s="8">
        <v>94</v>
      </c>
      <c r="N494" s="8">
        <v>98</v>
      </c>
      <c r="O494" s="10">
        <v>96</v>
      </c>
      <c r="P494" s="10">
        <v>87</v>
      </c>
      <c r="Q494" s="37">
        <f>AVERAGE(Table3[[#This Row],[Audit 1]:[Audit 10]])/100</f>
        <v>0.91099999999999992</v>
      </c>
    </row>
    <row r="495" spans="1:17">
      <c r="A495" s="8" t="s">
        <v>107</v>
      </c>
      <c r="B495" s="9">
        <v>45216</v>
      </c>
      <c r="C495" s="33">
        <f>YEAR(Table3[[#This Row],[Date]])</f>
        <v>2023</v>
      </c>
      <c r="D495" s="9" t="str">
        <f>TEXT(Table3[[#This Row],[Date]],"MMMM")</f>
        <v>October</v>
      </c>
      <c r="E495" s="9" t="str">
        <f>_xlfn.XLOOKUP(Table3[[#This Row],[EID]],Roster!A:A,Roster!E:E)</f>
        <v>oka.koch.55</v>
      </c>
      <c r="F495" s="9" t="str">
        <f>_xlfn.XLOOKUP(Table3[[#This Row],[EID]],Roster!A:A,Roster!F:F)</f>
        <v>F&amp;A</v>
      </c>
      <c r="G495" s="8">
        <v>99</v>
      </c>
      <c r="H495" s="8">
        <v>68</v>
      </c>
      <c r="I495" s="8">
        <v>74</v>
      </c>
      <c r="J495" s="8">
        <v>64</v>
      </c>
      <c r="K495" s="8">
        <v>82</v>
      </c>
      <c r="L495" s="8">
        <v>60</v>
      </c>
      <c r="M495" s="8">
        <v>100</v>
      </c>
      <c r="N495" s="8">
        <v>89</v>
      </c>
      <c r="O495" s="10">
        <v>85</v>
      </c>
      <c r="P495" s="10">
        <v>82</v>
      </c>
      <c r="Q495" s="37">
        <f>AVERAGE(Table3[[#This Row],[Audit 1]:[Audit 10]])/100</f>
        <v>0.80299999999999994</v>
      </c>
    </row>
    <row r="496" spans="1:17">
      <c r="A496" s="8" t="s">
        <v>108</v>
      </c>
      <c r="B496" s="9">
        <v>45216</v>
      </c>
      <c r="C496" s="33">
        <f>YEAR(Table3[[#This Row],[Date]])</f>
        <v>2023</v>
      </c>
      <c r="D496" s="9" t="str">
        <f>TEXT(Table3[[#This Row],[Date]],"MMMM")</f>
        <v>October</v>
      </c>
      <c r="E496" s="9" t="str">
        <f>_xlfn.XLOOKUP(Table3[[#This Row],[EID]],Roster!A:A,Roster!E:E)</f>
        <v>kig.imaz.62</v>
      </c>
      <c r="F496" s="9" t="str">
        <f>_xlfn.XLOOKUP(Table3[[#This Row],[EID]],Roster!A:A,Roster!F:F)</f>
        <v>HR</v>
      </c>
      <c r="G496" s="8">
        <v>96</v>
      </c>
      <c r="H496" s="8">
        <v>63</v>
      </c>
      <c r="I496" s="8">
        <v>58</v>
      </c>
      <c r="J496" s="8">
        <v>63</v>
      </c>
      <c r="K496" s="8">
        <v>93</v>
      </c>
      <c r="L496" s="8">
        <v>74</v>
      </c>
      <c r="M496" s="8">
        <v>75</v>
      </c>
      <c r="N496" s="8">
        <v>59</v>
      </c>
      <c r="O496" s="10">
        <v>92</v>
      </c>
      <c r="P496" s="10">
        <v>96</v>
      </c>
      <c r="Q496" s="37">
        <f>AVERAGE(Table3[[#This Row],[Audit 1]:[Audit 10]])/100</f>
        <v>0.76900000000000002</v>
      </c>
    </row>
    <row r="497" spans="1:17">
      <c r="A497" s="8" t="s">
        <v>109</v>
      </c>
      <c r="B497" s="9">
        <v>45216</v>
      </c>
      <c r="C497" s="33">
        <f>YEAR(Table3[[#This Row],[Date]])</f>
        <v>2023</v>
      </c>
      <c r="D497" s="9" t="str">
        <f>TEXT(Table3[[#This Row],[Date]],"MMMM")</f>
        <v>October</v>
      </c>
      <c r="E497" s="9" t="str">
        <f>_xlfn.XLOOKUP(Table3[[#This Row],[EID]],Roster!A:A,Roster!E:E)</f>
        <v>han.oriz.24</v>
      </c>
      <c r="F497" s="9" t="str">
        <f>_xlfn.XLOOKUP(Table3[[#This Row],[EID]],Roster!A:A,Roster!F:F)</f>
        <v>Strategy</v>
      </c>
      <c r="G497" s="8">
        <v>84</v>
      </c>
      <c r="H497" s="8">
        <v>94</v>
      </c>
      <c r="I497" s="8">
        <v>99</v>
      </c>
      <c r="J497" s="8">
        <v>86</v>
      </c>
      <c r="K497" s="8">
        <v>87</v>
      </c>
      <c r="L497" s="8">
        <v>87</v>
      </c>
      <c r="M497" s="8">
        <v>81</v>
      </c>
      <c r="N497" s="8">
        <v>80</v>
      </c>
      <c r="O497" s="10">
        <v>98</v>
      </c>
      <c r="P497" s="10">
        <v>86</v>
      </c>
      <c r="Q497" s="37">
        <f>AVERAGE(Table3[[#This Row],[Audit 1]:[Audit 10]])/100</f>
        <v>0.88200000000000001</v>
      </c>
    </row>
    <row r="498" spans="1:17">
      <c r="A498" s="8" t="s">
        <v>110</v>
      </c>
      <c r="B498" s="9">
        <v>45216</v>
      </c>
      <c r="C498" s="33">
        <f>YEAR(Table3[[#This Row],[Date]])</f>
        <v>2023</v>
      </c>
      <c r="D498" s="9" t="str">
        <f>TEXT(Table3[[#This Row],[Date]],"MMMM")</f>
        <v>October</v>
      </c>
      <c r="E498" s="9" t="str">
        <f>_xlfn.XLOOKUP(Table3[[#This Row],[EID]],Roster!A:A,Roster!E:E)</f>
        <v>oka.koch.55</v>
      </c>
      <c r="F498" s="9" t="str">
        <f>_xlfn.XLOOKUP(Table3[[#This Row],[EID]],Roster!A:A,Roster!F:F)</f>
        <v>F&amp;A</v>
      </c>
      <c r="G498" s="8">
        <v>82</v>
      </c>
      <c r="H498" s="8">
        <v>89</v>
      </c>
      <c r="I498" s="8">
        <v>86</v>
      </c>
      <c r="J498" s="8">
        <v>100</v>
      </c>
      <c r="K498" s="8">
        <v>88</v>
      </c>
      <c r="L498" s="8">
        <v>85</v>
      </c>
      <c r="M498" s="8">
        <v>85</v>
      </c>
      <c r="N498" s="8">
        <v>99</v>
      </c>
      <c r="O498" s="10">
        <v>94</v>
      </c>
      <c r="P498" s="10">
        <v>86</v>
      </c>
      <c r="Q498" s="37">
        <f>AVERAGE(Table3[[#This Row],[Audit 1]:[Audit 10]])/100</f>
        <v>0.89400000000000002</v>
      </c>
    </row>
    <row r="499" spans="1:17">
      <c r="A499" s="8" t="s">
        <v>111</v>
      </c>
      <c r="B499" s="9">
        <v>45216</v>
      </c>
      <c r="C499" s="33">
        <f>YEAR(Table3[[#This Row],[Date]])</f>
        <v>2023</v>
      </c>
      <c r="D499" s="9" t="str">
        <f>TEXT(Table3[[#This Row],[Date]],"MMMM")</f>
        <v>October</v>
      </c>
      <c r="E499" s="9" t="str">
        <f>_xlfn.XLOOKUP(Table3[[#This Row],[EID]],Roster!A:A,Roster!E:E)</f>
        <v>hir.kame.31</v>
      </c>
      <c r="F499" s="9" t="str">
        <f>_xlfn.XLOOKUP(Table3[[#This Row],[EID]],Roster!A:A,Roster!F:F)</f>
        <v>Health</v>
      </c>
      <c r="G499" s="8">
        <v>81</v>
      </c>
      <c r="H499" s="8">
        <v>89</v>
      </c>
      <c r="I499" s="8">
        <v>90</v>
      </c>
      <c r="J499" s="8">
        <v>91</v>
      </c>
      <c r="K499" s="8">
        <v>92</v>
      </c>
      <c r="L499" s="8">
        <v>100</v>
      </c>
      <c r="M499" s="8">
        <v>95</v>
      </c>
      <c r="N499" s="8">
        <v>94</v>
      </c>
      <c r="O499" s="10">
        <v>90</v>
      </c>
      <c r="P499" s="10">
        <v>93</v>
      </c>
      <c r="Q499" s="37">
        <f>AVERAGE(Table3[[#This Row],[Audit 1]:[Audit 10]])/100</f>
        <v>0.91500000000000004</v>
      </c>
    </row>
    <row r="500" spans="1:17">
      <c r="A500" s="8" t="s">
        <v>112</v>
      </c>
      <c r="B500" s="9">
        <v>45216</v>
      </c>
      <c r="C500" s="33">
        <f>YEAR(Table3[[#This Row],[Date]])</f>
        <v>2023</v>
      </c>
      <c r="D500" s="9" t="str">
        <f>TEXT(Table3[[#This Row],[Date]],"MMMM")</f>
        <v>October</v>
      </c>
      <c r="E500" s="9" t="str">
        <f>_xlfn.XLOOKUP(Table3[[#This Row],[EID]],Roster!A:A,Roster!E:E)</f>
        <v>hir.kame.31</v>
      </c>
      <c r="F500" s="9" t="str">
        <f>_xlfn.XLOOKUP(Table3[[#This Row],[EID]],Roster!A:A,Roster!F:F)</f>
        <v>Health</v>
      </c>
      <c r="G500" s="8">
        <v>95</v>
      </c>
      <c r="H500" s="8">
        <v>90</v>
      </c>
      <c r="I500" s="8">
        <v>50</v>
      </c>
      <c r="J500" s="8">
        <v>99</v>
      </c>
      <c r="K500" s="8">
        <v>87</v>
      </c>
      <c r="L500" s="8">
        <v>55</v>
      </c>
      <c r="M500" s="8">
        <v>56</v>
      </c>
      <c r="N500" s="8">
        <v>94</v>
      </c>
      <c r="O500" s="10">
        <v>75</v>
      </c>
      <c r="P500" s="10">
        <v>52</v>
      </c>
      <c r="Q500" s="37">
        <f>AVERAGE(Table3[[#This Row],[Audit 1]:[Audit 10]])/100</f>
        <v>0.753</v>
      </c>
    </row>
    <row r="501" spans="1:17">
      <c r="A501" s="8" t="s">
        <v>113</v>
      </c>
      <c r="B501" s="9">
        <v>45216</v>
      </c>
      <c r="C501" s="33">
        <f>YEAR(Table3[[#This Row],[Date]])</f>
        <v>2023</v>
      </c>
      <c r="D501" s="9" t="str">
        <f>TEXT(Table3[[#This Row],[Date]],"MMMM")</f>
        <v>October</v>
      </c>
      <c r="E501" s="9" t="str">
        <f>_xlfn.XLOOKUP(Table3[[#This Row],[EID]],Roster!A:A,Roster!E:E)</f>
        <v>kig.imaz.62</v>
      </c>
      <c r="F501" s="9" t="str">
        <f>_xlfn.XLOOKUP(Table3[[#This Row],[EID]],Roster!A:A,Roster!F:F)</f>
        <v>HR</v>
      </c>
      <c r="G501" s="8">
        <v>52</v>
      </c>
      <c r="H501" s="8">
        <v>76</v>
      </c>
      <c r="I501" s="8">
        <v>88</v>
      </c>
      <c r="J501" s="8">
        <v>91</v>
      </c>
      <c r="K501" s="8">
        <v>50</v>
      </c>
      <c r="L501" s="8">
        <v>97</v>
      </c>
      <c r="M501" s="8">
        <v>86</v>
      </c>
      <c r="N501" s="8">
        <v>52</v>
      </c>
      <c r="O501" s="10">
        <v>76</v>
      </c>
      <c r="P501" s="10">
        <v>57</v>
      </c>
      <c r="Q501" s="37">
        <f>AVERAGE(Table3[[#This Row],[Audit 1]:[Audit 10]])/100</f>
        <v>0.72499999999999998</v>
      </c>
    </row>
    <row r="502" spans="1:17">
      <c r="A502" s="8" t="s">
        <v>114</v>
      </c>
      <c r="B502" s="9">
        <v>45216</v>
      </c>
      <c r="C502" s="33">
        <f>YEAR(Table3[[#This Row],[Date]])</f>
        <v>2023</v>
      </c>
      <c r="D502" s="9" t="str">
        <f>TEXT(Table3[[#This Row],[Date]],"MMMM")</f>
        <v>October</v>
      </c>
      <c r="E502" s="9" t="str">
        <f>_xlfn.XLOOKUP(Table3[[#This Row],[EID]],Roster!A:A,Roster!E:E)</f>
        <v>han.oriz.24</v>
      </c>
      <c r="F502" s="9" t="str">
        <f>_xlfn.XLOOKUP(Table3[[#This Row],[EID]],Roster!A:A,Roster!F:F)</f>
        <v>Strategy</v>
      </c>
      <c r="G502" s="8">
        <v>83</v>
      </c>
      <c r="H502" s="8">
        <v>91</v>
      </c>
      <c r="I502" s="8">
        <v>91</v>
      </c>
      <c r="J502" s="8">
        <v>80</v>
      </c>
      <c r="K502" s="8">
        <v>92</v>
      </c>
      <c r="L502" s="8">
        <v>86</v>
      </c>
      <c r="M502" s="8">
        <v>95</v>
      </c>
      <c r="N502" s="8">
        <v>81</v>
      </c>
      <c r="O502" s="10">
        <v>92</v>
      </c>
      <c r="P502" s="10">
        <v>88</v>
      </c>
      <c r="Q502" s="37">
        <f>AVERAGE(Table3[[#This Row],[Audit 1]:[Audit 10]])/100</f>
        <v>0.879</v>
      </c>
    </row>
    <row r="503" spans="1:17">
      <c r="A503" s="8" t="s">
        <v>115</v>
      </c>
      <c r="B503" s="9">
        <v>45216</v>
      </c>
      <c r="C503" s="33">
        <f>YEAR(Table3[[#This Row],[Date]])</f>
        <v>2023</v>
      </c>
      <c r="D503" s="9" t="str">
        <f>TEXT(Table3[[#This Row],[Date]],"MMMM")</f>
        <v>October</v>
      </c>
      <c r="E503" s="9" t="str">
        <f>_xlfn.XLOOKUP(Table3[[#This Row],[EID]],Roster!A:A,Roster!E:E)</f>
        <v>oka.koch.55</v>
      </c>
      <c r="F503" s="9" t="str">
        <f>_xlfn.XLOOKUP(Table3[[#This Row],[EID]],Roster!A:A,Roster!F:F)</f>
        <v>F&amp;A</v>
      </c>
      <c r="G503" s="8">
        <v>83</v>
      </c>
      <c r="H503" s="8">
        <v>91</v>
      </c>
      <c r="I503" s="8">
        <v>91</v>
      </c>
      <c r="J503" s="8">
        <v>87</v>
      </c>
      <c r="K503" s="8">
        <v>83</v>
      </c>
      <c r="L503" s="8">
        <v>87</v>
      </c>
      <c r="M503" s="8">
        <v>83</v>
      </c>
      <c r="N503" s="8">
        <v>84</v>
      </c>
      <c r="O503" s="10">
        <v>97</v>
      </c>
      <c r="P503" s="10">
        <v>100</v>
      </c>
      <c r="Q503" s="37">
        <f>AVERAGE(Table3[[#This Row],[Audit 1]:[Audit 10]])/100</f>
        <v>0.8859999999999999</v>
      </c>
    </row>
    <row r="504" spans="1:17">
      <c r="A504" s="8" t="s">
        <v>116</v>
      </c>
      <c r="B504" s="9">
        <v>45216</v>
      </c>
      <c r="C504" s="33">
        <f>YEAR(Table3[[#This Row],[Date]])</f>
        <v>2023</v>
      </c>
      <c r="D504" s="9" t="str">
        <f>TEXT(Table3[[#This Row],[Date]],"MMMM")</f>
        <v>October</v>
      </c>
      <c r="E504" s="9" t="str">
        <f>_xlfn.XLOOKUP(Table3[[#This Row],[EID]],Roster!A:A,Roster!E:E)</f>
        <v>hir.kame.31</v>
      </c>
      <c r="F504" s="9" t="str">
        <f>_xlfn.XLOOKUP(Table3[[#This Row],[EID]],Roster!A:A,Roster!F:F)</f>
        <v>Health</v>
      </c>
      <c r="G504" s="8">
        <v>98</v>
      </c>
      <c r="H504" s="8">
        <v>100</v>
      </c>
      <c r="I504" s="8">
        <v>95</v>
      </c>
      <c r="J504" s="8">
        <v>89</v>
      </c>
      <c r="K504" s="8">
        <v>95</v>
      </c>
      <c r="L504" s="8">
        <v>92</v>
      </c>
      <c r="M504" s="8">
        <v>99</v>
      </c>
      <c r="N504" s="8">
        <v>81</v>
      </c>
      <c r="O504" s="10">
        <v>85</v>
      </c>
      <c r="P504" s="10">
        <v>95</v>
      </c>
      <c r="Q504" s="37">
        <f>AVERAGE(Table3[[#This Row],[Audit 1]:[Audit 10]])/100</f>
        <v>0.92900000000000005</v>
      </c>
    </row>
    <row r="505" spans="1:17">
      <c r="A505" s="8" t="s">
        <v>117</v>
      </c>
      <c r="B505" s="9">
        <v>45216</v>
      </c>
      <c r="C505" s="33">
        <f>YEAR(Table3[[#This Row],[Date]])</f>
        <v>2023</v>
      </c>
      <c r="D505" s="9" t="str">
        <f>TEXT(Table3[[#This Row],[Date]],"MMMM")</f>
        <v>October</v>
      </c>
      <c r="E505" s="9" t="str">
        <f>_xlfn.XLOOKUP(Table3[[#This Row],[EID]],Roster!A:A,Roster!E:E)</f>
        <v>han.oriz.24</v>
      </c>
      <c r="F505" s="9" t="str">
        <f>_xlfn.XLOOKUP(Table3[[#This Row],[EID]],Roster!A:A,Roster!F:F)</f>
        <v>Network</v>
      </c>
      <c r="G505" s="8">
        <v>61</v>
      </c>
      <c r="H505" s="8">
        <v>96</v>
      </c>
      <c r="I505" s="8">
        <v>53</v>
      </c>
      <c r="J505" s="8">
        <v>81</v>
      </c>
      <c r="K505" s="8">
        <v>67</v>
      </c>
      <c r="L505" s="8">
        <v>70</v>
      </c>
      <c r="M505" s="8">
        <v>89</v>
      </c>
      <c r="N505" s="8">
        <v>71</v>
      </c>
      <c r="O505" s="10">
        <v>63</v>
      </c>
      <c r="P505" s="10">
        <v>53</v>
      </c>
      <c r="Q505" s="37">
        <f>AVERAGE(Table3[[#This Row],[Audit 1]:[Audit 10]])/100</f>
        <v>0.70400000000000007</v>
      </c>
    </row>
    <row r="506" spans="1:17">
      <c r="A506" s="8" t="s">
        <v>118</v>
      </c>
      <c r="B506" s="9">
        <v>45216</v>
      </c>
      <c r="C506" s="33">
        <f>YEAR(Table3[[#This Row],[Date]])</f>
        <v>2023</v>
      </c>
      <c r="D506" s="9" t="str">
        <f>TEXT(Table3[[#This Row],[Date]],"MMMM")</f>
        <v>October</v>
      </c>
      <c r="E506" s="9" t="str">
        <f>_xlfn.XLOOKUP(Table3[[#This Row],[EID]],Roster!A:A,Roster!E:E)</f>
        <v>kig.imaz.62</v>
      </c>
      <c r="F506" s="9" t="str">
        <f>_xlfn.XLOOKUP(Table3[[#This Row],[EID]],Roster!A:A,Roster!F:F)</f>
        <v>HR</v>
      </c>
      <c r="G506" s="8">
        <v>51</v>
      </c>
      <c r="H506" s="8">
        <v>67</v>
      </c>
      <c r="I506" s="8">
        <v>96</v>
      </c>
      <c r="J506" s="8">
        <v>86</v>
      </c>
      <c r="K506" s="8">
        <v>63</v>
      </c>
      <c r="L506" s="8">
        <v>59</v>
      </c>
      <c r="M506" s="8">
        <v>70</v>
      </c>
      <c r="N506" s="8">
        <v>74</v>
      </c>
      <c r="O506" s="10">
        <v>97</v>
      </c>
      <c r="P506" s="10">
        <v>94</v>
      </c>
      <c r="Q506" s="37">
        <f>AVERAGE(Table3[[#This Row],[Audit 1]:[Audit 10]])/100</f>
        <v>0.75700000000000001</v>
      </c>
    </row>
    <row r="507" spans="1:17">
      <c r="A507" s="8" t="s">
        <v>119</v>
      </c>
      <c r="B507" s="9">
        <v>45216</v>
      </c>
      <c r="C507" s="33">
        <f>YEAR(Table3[[#This Row],[Date]])</f>
        <v>2023</v>
      </c>
      <c r="D507" s="9" t="str">
        <f>TEXT(Table3[[#This Row],[Date]],"MMMM")</f>
        <v>October</v>
      </c>
      <c r="E507" s="9" t="str">
        <f>_xlfn.XLOOKUP(Table3[[#This Row],[EID]],Roster!A:A,Roster!E:E)</f>
        <v>hir.kame.31</v>
      </c>
      <c r="F507" s="9" t="str">
        <f>_xlfn.XLOOKUP(Table3[[#This Row],[EID]],Roster!A:A,Roster!F:F)</f>
        <v>Health</v>
      </c>
      <c r="G507" s="8">
        <v>92</v>
      </c>
      <c r="H507" s="8">
        <v>94</v>
      </c>
      <c r="I507" s="8">
        <v>100</v>
      </c>
      <c r="J507" s="8">
        <v>88</v>
      </c>
      <c r="K507" s="8">
        <v>96</v>
      </c>
      <c r="L507" s="8">
        <v>92</v>
      </c>
      <c r="M507" s="8">
        <v>92</v>
      </c>
      <c r="N507" s="8">
        <v>91</v>
      </c>
      <c r="O507" s="10">
        <v>83</v>
      </c>
      <c r="P507" s="10">
        <v>99</v>
      </c>
      <c r="Q507" s="37">
        <f>AVERAGE(Table3[[#This Row],[Audit 1]:[Audit 10]])/100</f>
        <v>0.92700000000000005</v>
      </c>
    </row>
    <row r="508" spans="1:17">
      <c r="A508" s="8" t="s">
        <v>120</v>
      </c>
      <c r="B508" s="9">
        <v>45216</v>
      </c>
      <c r="C508" s="33">
        <f>YEAR(Table3[[#This Row],[Date]])</f>
        <v>2023</v>
      </c>
      <c r="D508" s="9" t="str">
        <f>TEXT(Table3[[#This Row],[Date]],"MMMM")</f>
        <v>October</v>
      </c>
      <c r="E508" s="9" t="str">
        <f>_xlfn.XLOOKUP(Table3[[#This Row],[EID]],Roster!A:A,Roster!E:E)</f>
        <v>oka.koch.55</v>
      </c>
      <c r="F508" s="9" t="str">
        <f>_xlfn.XLOOKUP(Table3[[#This Row],[EID]],Roster!A:A,Roster!F:F)</f>
        <v>F&amp;A</v>
      </c>
      <c r="G508" s="8">
        <v>83</v>
      </c>
      <c r="H508" s="8">
        <v>96</v>
      </c>
      <c r="I508" s="8">
        <v>80</v>
      </c>
      <c r="J508" s="8">
        <v>87</v>
      </c>
      <c r="K508" s="8">
        <v>83</v>
      </c>
      <c r="L508" s="8">
        <v>94</v>
      </c>
      <c r="M508" s="8">
        <v>92</v>
      </c>
      <c r="N508" s="8">
        <v>99</v>
      </c>
      <c r="O508" s="10">
        <v>93</v>
      </c>
      <c r="P508" s="10">
        <v>83</v>
      </c>
      <c r="Q508" s="37">
        <f>AVERAGE(Table3[[#This Row],[Audit 1]:[Audit 10]])/100</f>
        <v>0.89</v>
      </c>
    </row>
    <row r="509" spans="1:17">
      <c r="A509" s="8" t="s">
        <v>121</v>
      </c>
      <c r="B509" s="9">
        <v>45216</v>
      </c>
      <c r="C509" s="33">
        <f>YEAR(Table3[[#This Row],[Date]])</f>
        <v>2023</v>
      </c>
      <c r="D509" s="9" t="str">
        <f>TEXT(Table3[[#This Row],[Date]],"MMMM")</f>
        <v>October</v>
      </c>
      <c r="E509" s="9" t="str">
        <f>_xlfn.XLOOKUP(Table3[[#This Row],[EID]],Roster!A:A,Roster!E:E)</f>
        <v>hir.kame.31</v>
      </c>
      <c r="F509" s="9" t="str">
        <f>_xlfn.XLOOKUP(Table3[[#This Row],[EID]],Roster!A:A,Roster!F:F)</f>
        <v>Health</v>
      </c>
      <c r="G509" s="8">
        <v>94</v>
      </c>
      <c r="H509" s="8">
        <v>82</v>
      </c>
      <c r="I509" s="8">
        <v>85</v>
      </c>
      <c r="J509" s="8">
        <v>81</v>
      </c>
      <c r="K509" s="8">
        <v>89</v>
      </c>
      <c r="L509" s="8">
        <v>90</v>
      </c>
      <c r="M509" s="8">
        <v>83</v>
      </c>
      <c r="N509" s="8">
        <v>83</v>
      </c>
      <c r="O509" s="10">
        <v>89</v>
      </c>
      <c r="P509" s="10">
        <v>88</v>
      </c>
      <c r="Q509" s="37">
        <f>AVERAGE(Table3[[#This Row],[Audit 1]:[Audit 10]])/100</f>
        <v>0.8640000000000001</v>
      </c>
    </row>
    <row r="510" spans="1:17">
      <c r="A510" s="8" t="s">
        <v>122</v>
      </c>
      <c r="B510" s="9">
        <v>45216</v>
      </c>
      <c r="C510" s="33">
        <f>YEAR(Table3[[#This Row],[Date]])</f>
        <v>2023</v>
      </c>
      <c r="D510" s="9" t="str">
        <f>TEXT(Table3[[#This Row],[Date]],"MMMM")</f>
        <v>October</v>
      </c>
      <c r="E510" s="9" t="str">
        <f>_xlfn.XLOOKUP(Table3[[#This Row],[EID]],Roster!A:A,Roster!E:E)</f>
        <v>han.oriz.24</v>
      </c>
      <c r="F510" s="9" t="str">
        <f>_xlfn.XLOOKUP(Table3[[#This Row],[EID]],Roster!A:A,Roster!F:F)</f>
        <v>Network</v>
      </c>
      <c r="G510" s="8">
        <v>75</v>
      </c>
      <c r="H510" s="8">
        <v>60</v>
      </c>
      <c r="I510" s="8">
        <v>62</v>
      </c>
      <c r="J510" s="8">
        <v>73</v>
      </c>
      <c r="K510" s="8">
        <v>55</v>
      </c>
      <c r="L510" s="8">
        <v>78</v>
      </c>
      <c r="M510" s="8">
        <v>99</v>
      </c>
      <c r="N510" s="8">
        <v>65</v>
      </c>
      <c r="O510" s="10">
        <v>82</v>
      </c>
      <c r="P510" s="10">
        <v>98</v>
      </c>
      <c r="Q510" s="37">
        <f>AVERAGE(Table3[[#This Row],[Audit 1]:[Audit 10]])/100</f>
        <v>0.747</v>
      </c>
    </row>
    <row r="511" spans="1:17">
      <c r="A511" s="8" t="s">
        <v>123</v>
      </c>
      <c r="B511" s="9">
        <v>45216</v>
      </c>
      <c r="C511" s="33">
        <f>YEAR(Table3[[#This Row],[Date]])</f>
        <v>2023</v>
      </c>
      <c r="D511" s="9" t="str">
        <f>TEXT(Table3[[#This Row],[Date]],"MMMM")</f>
        <v>October</v>
      </c>
      <c r="E511" s="9" t="str">
        <f>_xlfn.XLOOKUP(Table3[[#This Row],[EID]],Roster!A:A,Roster!E:E)</f>
        <v>kig.imaz.62</v>
      </c>
      <c r="F511" s="9" t="str">
        <f>_xlfn.XLOOKUP(Table3[[#This Row],[EID]],Roster!A:A,Roster!F:F)</f>
        <v>HR</v>
      </c>
      <c r="G511" s="8">
        <v>80</v>
      </c>
      <c r="H511" s="8">
        <v>66</v>
      </c>
      <c r="I511" s="8">
        <v>72</v>
      </c>
      <c r="J511" s="8">
        <v>53</v>
      </c>
      <c r="K511" s="8">
        <v>66</v>
      </c>
      <c r="L511" s="8">
        <v>64</v>
      </c>
      <c r="M511" s="8">
        <v>63</v>
      </c>
      <c r="N511" s="8">
        <v>55</v>
      </c>
      <c r="O511" s="10">
        <v>95</v>
      </c>
      <c r="P511" s="10">
        <v>90</v>
      </c>
      <c r="Q511" s="37">
        <f>AVERAGE(Table3[[#This Row],[Audit 1]:[Audit 10]])/100</f>
        <v>0.70400000000000007</v>
      </c>
    </row>
    <row r="512" spans="1:17">
      <c r="A512" s="8" t="s">
        <v>94</v>
      </c>
      <c r="B512" s="9">
        <v>45217</v>
      </c>
      <c r="C512" s="33">
        <f>YEAR(Table3[[#This Row],[Date]])</f>
        <v>2023</v>
      </c>
      <c r="D512" s="9" t="str">
        <f>TEXT(Table3[[#This Row],[Date]],"MMMM")</f>
        <v>October</v>
      </c>
      <c r="E512" s="9" t="str">
        <f>_xlfn.XLOOKUP(Table3[[#This Row],[EID]],Roster!A:A,Roster!E:E)</f>
        <v>oka.koch.55</v>
      </c>
      <c r="F512" s="9" t="str">
        <f>_xlfn.XLOOKUP(Table3[[#This Row],[EID]],Roster!A:A,Roster!F:F)</f>
        <v>F&amp;A</v>
      </c>
      <c r="G512" s="8">
        <v>86</v>
      </c>
      <c r="H512" s="8">
        <v>98</v>
      </c>
      <c r="I512" s="8">
        <v>96</v>
      </c>
      <c r="J512" s="8">
        <v>87</v>
      </c>
      <c r="K512" s="8">
        <v>98</v>
      </c>
      <c r="L512" s="8">
        <v>100</v>
      </c>
      <c r="M512" s="8">
        <v>94</v>
      </c>
      <c r="N512" s="8">
        <v>92</v>
      </c>
      <c r="O512" s="10">
        <v>86</v>
      </c>
      <c r="P512" s="10">
        <v>91</v>
      </c>
      <c r="Q512" s="37">
        <f>AVERAGE(Table3[[#This Row],[Audit 1]:[Audit 10]])/100</f>
        <v>0.92799999999999994</v>
      </c>
    </row>
    <row r="513" spans="1:17">
      <c r="A513" s="8" t="s">
        <v>95</v>
      </c>
      <c r="B513" s="9">
        <v>45217</v>
      </c>
      <c r="C513" s="33">
        <f>YEAR(Table3[[#This Row],[Date]])</f>
        <v>2023</v>
      </c>
      <c r="D513" s="9" t="str">
        <f>TEXT(Table3[[#This Row],[Date]],"MMMM")</f>
        <v>October</v>
      </c>
      <c r="E513" s="9" t="str">
        <f>_xlfn.XLOOKUP(Table3[[#This Row],[EID]],Roster!A:A,Roster!E:E)</f>
        <v>oka.koch.55</v>
      </c>
      <c r="F513" s="9" t="str">
        <f>_xlfn.XLOOKUP(Table3[[#This Row],[EID]],Roster!A:A,Roster!F:F)</f>
        <v>F&amp;A</v>
      </c>
      <c r="G513" s="8">
        <v>96</v>
      </c>
      <c r="H513" s="8">
        <v>84</v>
      </c>
      <c r="I513" s="8">
        <v>94</v>
      </c>
      <c r="J513" s="8">
        <v>82</v>
      </c>
      <c r="K513" s="8">
        <v>100</v>
      </c>
      <c r="L513" s="8">
        <v>94</v>
      </c>
      <c r="M513" s="8">
        <v>96</v>
      </c>
      <c r="N513" s="8">
        <v>86</v>
      </c>
      <c r="O513" s="10">
        <v>94</v>
      </c>
      <c r="P513" s="10">
        <v>80</v>
      </c>
      <c r="Q513" s="37">
        <f>AVERAGE(Table3[[#This Row],[Audit 1]:[Audit 10]])/100</f>
        <v>0.90599999999999992</v>
      </c>
    </row>
    <row r="514" spans="1:17">
      <c r="A514" s="8" t="s">
        <v>96</v>
      </c>
      <c r="B514" s="9">
        <v>45217</v>
      </c>
      <c r="C514" s="33">
        <f>YEAR(Table3[[#This Row],[Date]])</f>
        <v>2023</v>
      </c>
      <c r="D514" s="9" t="str">
        <f>TEXT(Table3[[#This Row],[Date]],"MMMM")</f>
        <v>October</v>
      </c>
      <c r="E514" s="9" t="str">
        <f>_xlfn.XLOOKUP(Table3[[#This Row],[EID]],Roster!A:A,Roster!E:E)</f>
        <v>hir.kame.31</v>
      </c>
      <c r="F514" s="9" t="str">
        <f>_xlfn.XLOOKUP(Table3[[#This Row],[EID]],Roster!A:A,Roster!F:F)</f>
        <v>Health</v>
      </c>
      <c r="G514" s="8">
        <v>100</v>
      </c>
      <c r="H514" s="8">
        <v>99</v>
      </c>
      <c r="I514" s="8">
        <v>97</v>
      </c>
      <c r="J514" s="8">
        <v>97</v>
      </c>
      <c r="K514" s="8">
        <v>89</v>
      </c>
      <c r="L514" s="8">
        <v>81</v>
      </c>
      <c r="M514" s="8">
        <v>85</v>
      </c>
      <c r="N514" s="8">
        <v>85</v>
      </c>
      <c r="O514" s="10">
        <v>84</v>
      </c>
      <c r="P514" s="10">
        <v>95</v>
      </c>
      <c r="Q514" s="37">
        <f>AVERAGE(Table3[[#This Row],[Audit 1]:[Audit 10]])/100</f>
        <v>0.91200000000000003</v>
      </c>
    </row>
    <row r="515" spans="1:17">
      <c r="A515" s="8" t="s">
        <v>97</v>
      </c>
      <c r="B515" s="9">
        <v>45217</v>
      </c>
      <c r="C515" s="33">
        <f>YEAR(Table3[[#This Row],[Date]])</f>
        <v>2023</v>
      </c>
      <c r="D515" s="9" t="str">
        <f>TEXT(Table3[[#This Row],[Date]],"MMMM")</f>
        <v>October</v>
      </c>
      <c r="E515" s="9" t="str">
        <f>_xlfn.XLOOKUP(Table3[[#This Row],[EID]],Roster!A:A,Roster!E:E)</f>
        <v>han.oriz.24</v>
      </c>
      <c r="F515" s="9" t="str">
        <f>_xlfn.XLOOKUP(Table3[[#This Row],[EID]],Roster!A:A,Roster!F:F)</f>
        <v>Network</v>
      </c>
      <c r="G515" s="8">
        <v>82</v>
      </c>
      <c r="H515" s="8">
        <v>80</v>
      </c>
      <c r="I515" s="8">
        <v>98</v>
      </c>
      <c r="J515" s="8">
        <v>54</v>
      </c>
      <c r="K515" s="8">
        <v>83</v>
      </c>
      <c r="L515" s="8">
        <v>77</v>
      </c>
      <c r="M515" s="8">
        <v>53</v>
      </c>
      <c r="N515" s="8">
        <v>74</v>
      </c>
      <c r="O515" s="10">
        <v>68</v>
      </c>
      <c r="P515" s="10">
        <v>57</v>
      </c>
      <c r="Q515" s="37">
        <f>AVERAGE(Table3[[#This Row],[Audit 1]:[Audit 10]])/100</f>
        <v>0.72599999999999998</v>
      </c>
    </row>
    <row r="516" spans="1:17">
      <c r="A516" s="8" t="s">
        <v>98</v>
      </c>
      <c r="B516" s="9">
        <v>45217</v>
      </c>
      <c r="C516" s="33">
        <f>YEAR(Table3[[#This Row],[Date]])</f>
        <v>2023</v>
      </c>
      <c r="D516" s="9" t="str">
        <f>TEXT(Table3[[#This Row],[Date]],"MMMM")</f>
        <v>October</v>
      </c>
      <c r="E516" s="9" t="str">
        <f>_xlfn.XLOOKUP(Table3[[#This Row],[EID]],Roster!A:A,Roster!E:E)</f>
        <v>kig.imaz.62</v>
      </c>
      <c r="F516" s="9" t="str">
        <f>_xlfn.XLOOKUP(Table3[[#This Row],[EID]],Roster!A:A,Roster!F:F)</f>
        <v>HR</v>
      </c>
      <c r="G516" s="8">
        <v>70</v>
      </c>
      <c r="H516" s="8">
        <v>100</v>
      </c>
      <c r="I516" s="8">
        <v>57</v>
      </c>
      <c r="J516" s="8">
        <v>92</v>
      </c>
      <c r="K516" s="8">
        <v>89</v>
      </c>
      <c r="L516" s="8">
        <v>80</v>
      </c>
      <c r="M516" s="8">
        <v>62</v>
      </c>
      <c r="N516" s="8">
        <v>89</v>
      </c>
      <c r="O516" s="10">
        <v>62</v>
      </c>
      <c r="P516" s="10">
        <v>53</v>
      </c>
      <c r="Q516" s="37">
        <f>AVERAGE(Table3[[#This Row],[Audit 1]:[Audit 10]])/100</f>
        <v>0.754</v>
      </c>
    </row>
    <row r="517" spans="1:17">
      <c r="A517" s="8" t="s">
        <v>99</v>
      </c>
      <c r="B517" s="9">
        <v>45217</v>
      </c>
      <c r="C517" s="33">
        <f>YEAR(Table3[[#This Row],[Date]])</f>
        <v>2023</v>
      </c>
      <c r="D517" s="9" t="str">
        <f>TEXT(Table3[[#This Row],[Date]],"MMMM")</f>
        <v>October</v>
      </c>
      <c r="E517" s="9" t="str">
        <f>_xlfn.XLOOKUP(Table3[[#This Row],[EID]],Roster!A:A,Roster!E:E)</f>
        <v>han.oriz.24</v>
      </c>
      <c r="F517" s="9" t="str">
        <f>_xlfn.XLOOKUP(Table3[[#This Row],[EID]],Roster!A:A,Roster!F:F)</f>
        <v>Strategy</v>
      </c>
      <c r="G517" s="8">
        <v>86</v>
      </c>
      <c r="H517" s="8">
        <v>92</v>
      </c>
      <c r="I517" s="8">
        <v>98</v>
      </c>
      <c r="J517" s="8">
        <v>93</v>
      </c>
      <c r="K517" s="8">
        <v>95</v>
      </c>
      <c r="L517" s="8">
        <v>80</v>
      </c>
      <c r="M517" s="8">
        <v>82</v>
      </c>
      <c r="N517" s="8">
        <v>85</v>
      </c>
      <c r="O517" s="10">
        <v>99</v>
      </c>
      <c r="P517" s="10">
        <v>84</v>
      </c>
      <c r="Q517" s="37">
        <f>AVERAGE(Table3[[#This Row],[Audit 1]:[Audit 10]])/100</f>
        <v>0.89400000000000002</v>
      </c>
    </row>
    <row r="518" spans="1:17">
      <c r="A518" s="8" t="s">
        <v>100</v>
      </c>
      <c r="B518" s="9">
        <v>45217</v>
      </c>
      <c r="C518" s="33">
        <f>YEAR(Table3[[#This Row],[Date]])</f>
        <v>2023</v>
      </c>
      <c r="D518" s="9" t="str">
        <f>TEXT(Table3[[#This Row],[Date]],"MMMM")</f>
        <v>October</v>
      </c>
      <c r="E518" s="9" t="str">
        <f>_xlfn.XLOOKUP(Table3[[#This Row],[EID]],Roster!A:A,Roster!E:E)</f>
        <v>oka.koch.55</v>
      </c>
      <c r="F518" s="9" t="str">
        <f>_xlfn.XLOOKUP(Table3[[#This Row],[EID]],Roster!A:A,Roster!F:F)</f>
        <v>F&amp;A</v>
      </c>
      <c r="G518" s="8">
        <v>100</v>
      </c>
      <c r="H518" s="8">
        <v>83</v>
      </c>
      <c r="I518" s="8">
        <v>90</v>
      </c>
      <c r="J518" s="8">
        <v>94</v>
      </c>
      <c r="K518" s="8">
        <v>90</v>
      </c>
      <c r="L518" s="8">
        <v>95</v>
      </c>
      <c r="M518" s="8">
        <v>96</v>
      </c>
      <c r="N518" s="8">
        <v>94</v>
      </c>
      <c r="O518" s="10">
        <v>100</v>
      </c>
      <c r="P518" s="10">
        <v>97</v>
      </c>
      <c r="Q518" s="37">
        <f>AVERAGE(Table3[[#This Row],[Audit 1]:[Audit 10]])/100</f>
        <v>0.93900000000000006</v>
      </c>
    </row>
    <row r="519" spans="1:17">
      <c r="A519" s="8" t="s">
        <v>101</v>
      </c>
      <c r="B519" s="9">
        <v>45217</v>
      </c>
      <c r="C519" s="33">
        <f>YEAR(Table3[[#This Row],[Date]])</f>
        <v>2023</v>
      </c>
      <c r="D519" s="9" t="str">
        <f>TEXT(Table3[[#This Row],[Date]],"MMMM")</f>
        <v>October</v>
      </c>
      <c r="E519" s="9" t="str">
        <f>_xlfn.XLOOKUP(Table3[[#This Row],[EID]],Roster!A:A,Roster!E:E)</f>
        <v>hir.kame.31</v>
      </c>
      <c r="F519" s="9" t="str">
        <f>_xlfn.XLOOKUP(Table3[[#This Row],[EID]],Roster!A:A,Roster!F:F)</f>
        <v>Health</v>
      </c>
      <c r="G519" s="8">
        <v>100</v>
      </c>
      <c r="H519" s="8">
        <v>93</v>
      </c>
      <c r="I519" s="8">
        <v>96</v>
      </c>
      <c r="J519" s="8">
        <v>86</v>
      </c>
      <c r="K519" s="8">
        <v>95</v>
      </c>
      <c r="L519" s="8">
        <v>84</v>
      </c>
      <c r="M519" s="8">
        <v>89</v>
      </c>
      <c r="N519" s="8">
        <v>85</v>
      </c>
      <c r="O519" s="10">
        <v>95</v>
      </c>
      <c r="P519" s="10">
        <v>93</v>
      </c>
      <c r="Q519" s="37">
        <f>AVERAGE(Table3[[#This Row],[Audit 1]:[Audit 10]])/100</f>
        <v>0.91599999999999993</v>
      </c>
    </row>
    <row r="520" spans="1:17">
      <c r="A520" s="8" t="s">
        <v>102</v>
      </c>
      <c r="B520" s="9">
        <v>45217</v>
      </c>
      <c r="C520" s="33">
        <f>YEAR(Table3[[#This Row],[Date]])</f>
        <v>2023</v>
      </c>
      <c r="D520" s="9" t="str">
        <f>TEXT(Table3[[#This Row],[Date]],"MMMM")</f>
        <v>October</v>
      </c>
      <c r="E520" s="9" t="str">
        <f>_xlfn.XLOOKUP(Table3[[#This Row],[EID]],Roster!A:A,Roster!E:E)</f>
        <v>han.oriz.24</v>
      </c>
      <c r="F520" s="9" t="str">
        <f>_xlfn.XLOOKUP(Table3[[#This Row],[EID]],Roster!A:A,Roster!F:F)</f>
        <v>Network</v>
      </c>
      <c r="G520" s="8">
        <v>90</v>
      </c>
      <c r="H520" s="8">
        <v>90</v>
      </c>
      <c r="I520" s="8">
        <v>90</v>
      </c>
      <c r="J520" s="8">
        <v>60</v>
      </c>
      <c r="K520" s="8">
        <v>78</v>
      </c>
      <c r="L520" s="8">
        <v>92</v>
      </c>
      <c r="M520" s="8">
        <v>66</v>
      </c>
      <c r="N520" s="8">
        <v>97</v>
      </c>
      <c r="O520" s="10">
        <v>89</v>
      </c>
      <c r="P520" s="10">
        <v>65</v>
      </c>
      <c r="Q520" s="37">
        <f>AVERAGE(Table3[[#This Row],[Audit 1]:[Audit 10]])/100</f>
        <v>0.81700000000000006</v>
      </c>
    </row>
    <row r="521" spans="1:17">
      <c r="A521" s="8" t="s">
        <v>103</v>
      </c>
      <c r="B521" s="9">
        <v>45217</v>
      </c>
      <c r="C521" s="33">
        <f>YEAR(Table3[[#This Row],[Date]])</f>
        <v>2023</v>
      </c>
      <c r="D521" s="9" t="str">
        <f>TEXT(Table3[[#This Row],[Date]],"MMMM")</f>
        <v>October</v>
      </c>
      <c r="E521" s="9" t="str">
        <f>_xlfn.XLOOKUP(Table3[[#This Row],[EID]],Roster!A:A,Roster!E:E)</f>
        <v>kig.imaz.62</v>
      </c>
      <c r="F521" s="9" t="str">
        <f>_xlfn.XLOOKUP(Table3[[#This Row],[EID]],Roster!A:A,Roster!F:F)</f>
        <v>HR</v>
      </c>
      <c r="G521" s="8">
        <v>84</v>
      </c>
      <c r="H521" s="8">
        <v>66</v>
      </c>
      <c r="I521" s="8">
        <v>91</v>
      </c>
      <c r="J521" s="8">
        <v>100</v>
      </c>
      <c r="K521" s="8">
        <v>75</v>
      </c>
      <c r="L521" s="8">
        <v>70</v>
      </c>
      <c r="M521" s="8">
        <v>62</v>
      </c>
      <c r="N521" s="8">
        <v>100</v>
      </c>
      <c r="O521" s="10">
        <v>69</v>
      </c>
      <c r="P521" s="10">
        <v>72</v>
      </c>
      <c r="Q521" s="37">
        <f>AVERAGE(Table3[[#This Row],[Audit 1]:[Audit 10]])/100</f>
        <v>0.78900000000000003</v>
      </c>
    </row>
    <row r="522" spans="1:17">
      <c r="A522" s="8" t="s">
        <v>104</v>
      </c>
      <c r="B522" s="9">
        <v>45217</v>
      </c>
      <c r="C522" s="33">
        <f>YEAR(Table3[[#This Row],[Date]])</f>
        <v>2023</v>
      </c>
      <c r="D522" s="9" t="str">
        <f>TEXT(Table3[[#This Row],[Date]],"MMMM")</f>
        <v>October</v>
      </c>
      <c r="E522" s="9" t="str">
        <f>_xlfn.XLOOKUP(Table3[[#This Row],[EID]],Roster!A:A,Roster!E:E)</f>
        <v>oka.koch.55</v>
      </c>
      <c r="F522" s="9" t="str">
        <f>_xlfn.XLOOKUP(Table3[[#This Row],[EID]],Roster!A:A,Roster!F:F)</f>
        <v>F&amp;A</v>
      </c>
      <c r="G522" s="8">
        <v>98</v>
      </c>
      <c r="H522" s="8">
        <v>82</v>
      </c>
      <c r="I522" s="8">
        <v>88</v>
      </c>
      <c r="J522" s="8">
        <v>90</v>
      </c>
      <c r="K522" s="8">
        <v>96</v>
      </c>
      <c r="L522" s="8">
        <v>82</v>
      </c>
      <c r="M522" s="8">
        <v>99</v>
      </c>
      <c r="N522" s="8">
        <v>100</v>
      </c>
      <c r="O522" s="10">
        <v>81</v>
      </c>
      <c r="P522" s="10">
        <v>84</v>
      </c>
      <c r="Q522" s="37">
        <f>AVERAGE(Table3[[#This Row],[Audit 1]:[Audit 10]])/100</f>
        <v>0.9</v>
      </c>
    </row>
    <row r="523" spans="1:17">
      <c r="A523" s="8" t="s">
        <v>105</v>
      </c>
      <c r="B523" s="9">
        <v>45217</v>
      </c>
      <c r="C523" s="33">
        <f>YEAR(Table3[[#This Row],[Date]])</f>
        <v>2023</v>
      </c>
      <c r="D523" s="9" t="str">
        <f>TEXT(Table3[[#This Row],[Date]],"MMMM")</f>
        <v>October</v>
      </c>
      <c r="E523" s="9" t="str">
        <f>_xlfn.XLOOKUP(Table3[[#This Row],[EID]],Roster!A:A,Roster!E:E)</f>
        <v>oka.koch.55</v>
      </c>
      <c r="F523" s="9" t="str">
        <f>_xlfn.XLOOKUP(Table3[[#This Row],[EID]],Roster!A:A,Roster!F:F)</f>
        <v>F&amp;A</v>
      </c>
      <c r="G523" s="8">
        <v>99</v>
      </c>
      <c r="H523" s="8">
        <v>93</v>
      </c>
      <c r="I523" s="8">
        <v>80</v>
      </c>
      <c r="J523" s="8">
        <v>85</v>
      </c>
      <c r="K523" s="8">
        <v>89</v>
      </c>
      <c r="L523" s="8">
        <v>98</v>
      </c>
      <c r="M523" s="8">
        <v>100</v>
      </c>
      <c r="N523" s="8">
        <v>99</v>
      </c>
      <c r="O523" s="10">
        <v>91</v>
      </c>
      <c r="P523" s="10">
        <v>84</v>
      </c>
      <c r="Q523" s="37">
        <f>AVERAGE(Table3[[#This Row],[Audit 1]:[Audit 10]])/100</f>
        <v>0.91799999999999993</v>
      </c>
    </row>
    <row r="524" spans="1:17">
      <c r="A524" s="8" t="s">
        <v>106</v>
      </c>
      <c r="B524" s="9">
        <v>45217</v>
      </c>
      <c r="C524" s="33">
        <f>YEAR(Table3[[#This Row],[Date]])</f>
        <v>2023</v>
      </c>
      <c r="D524" s="9" t="str">
        <f>TEXT(Table3[[#This Row],[Date]],"MMMM")</f>
        <v>October</v>
      </c>
      <c r="E524" s="9" t="str">
        <f>_xlfn.XLOOKUP(Table3[[#This Row],[EID]],Roster!A:A,Roster!E:E)</f>
        <v>hir.kame.31</v>
      </c>
      <c r="F524" s="9" t="str">
        <f>_xlfn.XLOOKUP(Table3[[#This Row],[EID]],Roster!A:A,Roster!F:F)</f>
        <v>Health</v>
      </c>
      <c r="G524" s="8">
        <v>100</v>
      </c>
      <c r="H524" s="8">
        <v>88</v>
      </c>
      <c r="I524" s="8">
        <v>81</v>
      </c>
      <c r="J524" s="8">
        <v>88</v>
      </c>
      <c r="K524" s="8">
        <v>85</v>
      </c>
      <c r="L524" s="8">
        <v>85</v>
      </c>
      <c r="M524" s="8">
        <v>82</v>
      </c>
      <c r="N524" s="8">
        <v>82</v>
      </c>
      <c r="O524" s="10">
        <v>100</v>
      </c>
      <c r="P524" s="10">
        <v>100</v>
      </c>
      <c r="Q524" s="37">
        <f>AVERAGE(Table3[[#This Row],[Audit 1]:[Audit 10]])/100</f>
        <v>0.8909999999999999</v>
      </c>
    </row>
    <row r="525" spans="1:17">
      <c r="A525" s="8" t="s">
        <v>107</v>
      </c>
      <c r="B525" s="9">
        <v>45217</v>
      </c>
      <c r="C525" s="33">
        <f>YEAR(Table3[[#This Row],[Date]])</f>
        <v>2023</v>
      </c>
      <c r="D525" s="9" t="str">
        <f>TEXT(Table3[[#This Row],[Date]],"MMMM")</f>
        <v>October</v>
      </c>
      <c r="E525" s="9" t="str">
        <f>_xlfn.XLOOKUP(Table3[[#This Row],[EID]],Roster!A:A,Roster!E:E)</f>
        <v>oka.koch.55</v>
      </c>
      <c r="F525" s="9" t="str">
        <f>_xlfn.XLOOKUP(Table3[[#This Row],[EID]],Roster!A:A,Roster!F:F)</f>
        <v>F&amp;A</v>
      </c>
      <c r="G525" s="8">
        <v>54</v>
      </c>
      <c r="H525" s="8">
        <v>55</v>
      </c>
      <c r="I525" s="8">
        <v>62</v>
      </c>
      <c r="J525" s="8">
        <v>100</v>
      </c>
      <c r="K525" s="8">
        <v>77</v>
      </c>
      <c r="L525" s="8">
        <v>99</v>
      </c>
      <c r="M525" s="8">
        <v>91</v>
      </c>
      <c r="N525" s="8">
        <v>63</v>
      </c>
      <c r="O525" s="10">
        <v>92</v>
      </c>
      <c r="P525" s="10">
        <v>91</v>
      </c>
      <c r="Q525" s="37">
        <f>AVERAGE(Table3[[#This Row],[Audit 1]:[Audit 10]])/100</f>
        <v>0.78400000000000003</v>
      </c>
    </row>
    <row r="526" spans="1:17">
      <c r="A526" s="8" t="s">
        <v>108</v>
      </c>
      <c r="B526" s="9">
        <v>45217</v>
      </c>
      <c r="C526" s="33">
        <f>YEAR(Table3[[#This Row],[Date]])</f>
        <v>2023</v>
      </c>
      <c r="D526" s="9" t="str">
        <f>TEXT(Table3[[#This Row],[Date]],"MMMM")</f>
        <v>October</v>
      </c>
      <c r="E526" s="9" t="str">
        <f>_xlfn.XLOOKUP(Table3[[#This Row],[EID]],Roster!A:A,Roster!E:E)</f>
        <v>kig.imaz.62</v>
      </c>
      <c r="F526" s="9" t="str">
        <f>_xlfn.XLOOKUP(Table3[[#This Row],[EID]],Roster!A:A,Roster!F:F)</f>
        <v>HR</v>
      </c>
      <c r="G526" s="8">
        <v>54</v>
      </c>
      <c r="H526" s="8">
        <v>53</v>
      </c>
      <c r="I526" s="8">
        <v>70</v>
      </c>
      <c r="J526" s="8">
        <v>65</v>
      </c>
      <c r="K526" s="8">
        <v>56</v>
      </c>
      <c r="L526" s="8">
        <v>79</v>
      </c>
      <c r="M526" s="8">
        <v>75</v>
      </c>
      <c r="N526" s="8">
        <v>61</v>
      </c>
      <c r="O526" s="10">
        <v>86</v>
      </c>
      <c r="P526" s="10">
        <v>53</v>
      </c>
      <c r="Q526" s="37">
        <f>AVERAGE(Table3[[#This Row],[Audit 1]:[Audit 10]])/100</f>
        <v>0.65200000000000002</v>
      </c>
    </row>
    <row r="527" spans="1:17">
      <c r="A527" s="8" t="s">
        <v>109</v>
      </c>
      <c r="B527" s="9">
        <v>45217</v>
      </c>
      <c r="C527" s="33">
        <f>YEAR(Table3[[#This Row],[Date]])</f>
        <v>2023</v>
      </c>
      <c r="D527" s="9" t="str">
        <f>TEXT(Table3[[#This Row],[Date]],"MMMM")</f>
        <v>October</v>
      </c>
      <c r="E527" s="9" t="str">
        <f>_xlfn.XLOOKUP(Table3[[#This Row],[EID]],Roster!A:A,Roster!E:E)</f>
        <v>han.oriz.24</v>
      </c>
      <c r="F527" s="9" t="str">
        <f>_xlfn.XLOOKUP(Table3[[#This Row],[EID]],Roster!A:A,Roster!F:F)</f>
        <v>Strategy</v>
      </c>
      <c r="G527" s="8">
        <v>82</v>
      </c>
      <c r="H527" s="8">
        <v>85</v>
      </c>
      <c r="I527" s="8">
        <v>84</v>
      </c>
      <c r="J527" s="8">
        <v>93</v>
      </c>
      <c r="K527" s="8">
        <v>82</v>
      </c>
      <c r="L527" s="8">
        <v>97</v>
      </c>
      <c r="M527" s="8">
        <v>86</v>
      </c>
      <c r="N527" s="8">
        <v>93</v>
      </c>
      <c r="O527" s="10">
        <v>90</v>
      </c>
      <c r="P527" s="10">
        <v>98</v>
      </c>
      <c r="Q527" s="37">
        <f>AVERAGE(Table3[[#This Row],[Audit 1]:[Audit 10]])/100</f>
        <v>0.89</v>
      </c>
    </row>
    <row r="528" spans="1:17">
      <c r="A528" s="8" t="s">
        <v>110</v>
      </c>
      <c r="B528" s="9">
        <v>45217</v>
      </c>
      <c r="C528" s="33">
        <f>YEAR(Table3[[#This Row],[Date]])</f>
        <v>2023</v>
      </c>
      <c r="D528" s="9" t="str">
        <f>TEXT(Table3[[#This Row],[Date]],"MMMM")</f>
        <v>October</v>
      </c>
      <c r="E528" s="9" t="str">
        <f>_xlfn.XLOOKUP(Table3[[#This Row],[EID]],Roster!A:A,Roster!E:E)</f>
        <v>oka.koch.55</v>
      </c>
      <c r="F528" s="9" t="str">
        <f>_xlfn.XLOOKUP(Table3[[#This Row],[EID]],Roster!A:A,Roster!F:F)</f>
        <v>F&amp;A</v>
      </c>
      <c r="G528" s="8">
        <v>90</v>
      </c>
      <c r="H528" s="8">
        <v>99</v>
      </c>
      <c r="I528" s="8">
        <v>83</v>
      </c>
      <c r="J528" s="8">
        <v>81</v>
      </c>
      <c r="K528" s="8">
        <v>90</v>
      </c>
      <c r="L528" s="8">
        <v>93</v>
      </c>
      <c r="M528" s="8">
        <v>87</v>
      </c>
      <c r="N528" s="8">
        <v>91</v>
      </c>
      <c r="O528" s="10">
        <v>99</v>
      </c>
      <c r="P528" s="10">
        <v>89</v>
      </c>
      <c r="Q528" s="37">
        <f>AVERAGE(Table3[[#This Row],[Audit 1]:[Audit 10]])/100</f>
        <v>0.90200000000000002</v>
      </c>
    </row>
    <row r="529" spans="1:17">
      <c r="A529" s="8" t="s">
        <v>111</v>
      </c>
      <c r="B529" s="9">
        <v>45217</v>
      </c>
      <c r="C529" s="33">
        <f>YEAR(Table3[[#This Row],[Date]])</f>
        <v>2023</v>
      </c>
      <c r="D529" s="9" t="str">
        <f>TEXT(Table3[[#This Row],[Date]],"MMMM")</f>
        <v>October</v>
      </c>
      <c r="E529" s="9" t="str">
        <f>_xlfn.XLOOKUP(Table3[[#This Row],[EID]],Roster!A:A,Roster!E:E)</f>
        <v>hir.kame.31</v>
      </c>
      <c r="F529" s="9" t="str">
        <f>_xlfn.XLOOKUP(Table3[[#This Row],[EID]],Roster!A:A,Roster!F:F)</f>
        <v>Health</v>
      </c>
      <c r="G529" s="8">
        <v>86</v>
      </c>
      <c r="H529" s="8">
        <v>82</v>
      </c>
      <c r="I529" s="8">
        <v>88</v>
      </c>
      <c r="J529" s="8">
        <v>99</v>
      </c>
      <c r="K529" s="8">
        <v>99</v>
      </c>
      <c r="L529" s="8">
        <v>97</v>
      </c>
      <c r="M529" s="8">
        <v>93</v>
      </c>
      <c r="N529" s="8">
        <v>82</v>
      </c>
      <c r="O529" s="10">
        <v>98</v>
      </c>
      <c r="P529" s="10">
        <v>98</v>
      </c>
      <c r="Q529" s="37">
        <f>AVERAGE(Table3[[#This Row],[Audit 1]:[Audit 10]])/100</f>
        <v>0.92200000000000004</v>
      </c>
    </row>
    <row r="530" spans="1:17">
      <c r="A530" s="8" t="s">
        <v>112</v>
      </c>
      <c r="B530" s="9">
        <v>45217</v>
      </c>
      <c r="C530" s="33">
        <f>YEAR(Table3[[#This Row],[Date]])</f>
        <v>2023</v>
      </c>
      <c r="D530" s="9" t="str">
        <f>TEXT(Table3[[#This Row],[Date]],"MMMM")</f>
        <v>October</v>
      </c>
      <c r="E530" s="9" t="str">
        <f>_xlfn.XLOOKUP(Table3[[#This Row],[EID]],Roster!A:A,Roster!E:E)</f>
        <v>hir.kame.31</v>
      </c>
      <c r="F530" s="9" t="str">
        <f>_xlfn.XLOOKUP(Table3[[#This Row],[EID]],Roster!A:A,Roster!F:F)</f>
        <v>Health</v>
      </c>
      <c r="G530" s="8">
        <v>80</v>
      </c>
      <c r="H530" s="8">
        <v>68</v>
      </c>
      <c r="I530" s="8">
        <v>51</v>
      </c>
      <c r="J530" s="8">
        <v>52</v>
      </c>
      <c r="K530" s="8">
        <v>79</v>
      </c>
      <c r="L530" s="8">
        <v>79</v>
      </c>
      <c r="M530" s="8">
        <v>51</v>
      </c>
      <c r="N530" s="8">
        <v>84</v>
      </c>
      <c r="O530" s="10">
        <v>74</v>
      </c>
      <c r="P530" s="10">
        <v>70</v>
      </c>
      <c r="Q530" s="37">
        <f>AVERAGE(Table3[[#This Row],[Audit 1]:[Audit 10]])/100</f>
        <v>0.68799999999999994</v>
      </c>
    </row>
    <row r="531" spans="1:17">
      <c r="A531" s="8" t="s">
        <v>113</v>
      </c>
      <c r="B531" s="9">
        <v>45217</v>
      </c>
      <c r="C531" s="33">
        <f>YEAR(Table3[[#This Row],[Date]])</f>
        <v>2023</v>
      </c>
      <c r="D531" s="9" t="str">
        <f>TEXT(Table3[[#This Row],[Date]],"MMMM")</f>
        <v>October</v>
      </c>
      <c r="E531" s="9" t="str">
        <f>_xlfn.XLOOKUP(Table3[[#This Row],[EID]],Roster!A:A,Roster!E:E)</f>
        <v>kig.imaz.62</v>
      </c>
      <c r="F531" s="9" t="str">
        <f>_xlfn.XLOOKUP(Table3[[#This Row],[EID]],Roster!A:A,Roster!F:F)</f>
        <v>HR</v>
      </c>
      <c r="G531" s="8">
        <v>87</v>
      </c>
      <c r="H531" s="8">
        <v>50</v>
      </c>
      <c r="I531" s="8">
        <v>99</v>
      </c>
      <c r="J531" s="8">
        <v>53</v>
      </c>
      <c r="K531" s="8">
        <v>58</v>
      </c>
      <c r="L531" s="8">
        <v>77</v>
      </c>
      <c r="M531" s="8">
        <v>81</v>
      </c>
      <c r="N531" s="8">
        <v>87</v>
      </c>
      <c r="O531" s="10">
        <v>64</v>
      </c>
      <c r="P531" s="10">
        <v>55</v>
      </c>
      <c r="Q531" s="37">
        <f>AVERAGE(Table3[[#This Row],[Audit 1]:[Audit 10]])/100</f>
        <v>0.71099999999999997</v>
      </c>
    </row>
    <row r="532" spans="1:17">
      <c r="A532" s="8" t="s">
        <v>114</v>
      </c>
      <c r="B532" s="9">
        <v>45217</v>
      </c>
      <c r="C532" s="33">
        <f>YEAR(Table3[[#This Row],[Date]])</f>
        <v>2023</v>
      </c>
      <c r="D532" s="9" t="str">
        <f>TEXT(Table3[[#This Row],[Date]],"MMMM")</f>
        <v>October</v>
      </c>
      <c r="E532" s="9" t="str">
        <f>_xlfn.XLOOKUP(Table3[[#This Row],[EID]],Roster!A:A,Roster!E:E)</f>
        <v>han.oriz.24</v>
      </c>
      <c r="F532" s="9" t="str">
        <f>_xlfn.XLOOKUP(Table3[[#This Row],[EID]],Roster!A:A,Roster!F:F)</f>
        <v>Strategy</v>
      </c>
      <c r="G532" s="8">
        <v>96</v>
      </c>
      <c r="H532" s="8">
        <v>83</v>
      </c>
      <c r="I532" s="8">
        <v>84</v>
      </c>
      <c r="J532" s="8">
        <v>96</v>
      </c>
      <c r="K532" s="8">
        <v>91</v>
      </c>
      <c r="L532" s="8">
        <v>88</v>
      </c>
      <c r="M532" s="8">
        <v>88</v>
      </c>
      <c r="N532" s="8">
        <v>91</v>
      </c>
      <c r="O532" s="10">
        <v>99</v>
      </c>
      <c r="P532" s="10">
        <v>98</v>
      </c>
      <c r="Q532" s="37">
        <f>AVERAGE(Table3[[#This Row],[Audit 1]:[Audit 10]])/100</f>
        <v>0.91400000000000003</v>
      </c>
    </row>
    <row r="533" spans="1:17">
      <c r="A533" s="8" t="s">
        <v>115</v>
      </c>
      <c r="B533" s="9">
        <v>45217</v>
      </c>
      <c r="C533" s="33">
        <f>YEAR(Table3[[#This Row],[Date]])</f>
        <v>2023</v>
      </c>
      <c r="D533" s="9" t="str">
        <f>TEXT(Table3[[#This Row],[Date]],"MMMM")</f>
        <v>October</v>
      </c>
      <c r="E533" s="9" t="str">
        <f>_xlfn.XLOOKUP(Table3[[#This Row],[EID]],Roster!A:A,Roster!E:E)</f>
        <v>oka.koch.55</v>
      </c>
      <c r="F533" s="9" t="str">
        <f>_xlfn.XLOOKUP(Table3[[#This Row],[EID]],Roster!A:A,Roster!F:F)</f>
        <v>F&amp;A</v>
      </c>
      <c r="G533" s="8">
        <v>94</v>
      </c>
      <c r="H533" s="8">
        <v>93</v>
      </c>
      <c r="I533" s="8">
        <v>93</v>
      </c>
      <c r="J533" s="8">
        <v>84</v>
      </c>
      <c r="K533" s="8">
        <v>88</v>
      </c>
      <c r="L533" s="8">
        <v>84</v>
      </c>
      <c r="M533" s="8">
        <v>98</v>
      </c>
      <c r="N533" s="8">
        <v>98</v>
      </c>
      <c r="O533" s="10">
        <v>83</v>
      </c>
      <c r="P533" s="10">
        <v>100</v>
      </c>
      <c r="Q533" s="37">
        <f>AVERAGE(Table3[[#This Row],[Audit 1]:[Audit 10]])/100</f>
        <v>0.91500000000000004</v>
      </c>
    </row>
    <row r="534" spans="1:17">
      <c r="A534" s="8" t="s">
        <v>116</v>
      </c>
      <c r="B534" s="9">
        <v>45217</v>
      </c>
      <c r="C534" s="33">
        <f>YEAR(Table3[[#This Row],[Date]])</f>
        <v>2023</v>
      </c>
      <c r="D534" s="9" t="str">
        <f>TEXT(Table3[[#This Row],[Date]],"MMMM")</f>
        <v>October</v>
      </c>
      <c r="E534" s="9" t="str">
        <f>_xlfn.XLOOKUP(Table3[[#This Row],[EID]],Roster!A:A,Roster!E:E)</f>
        <v>hir.kame.31</v>
      </c>
      <c r="F534" s="9" t="str">
        <f>_xlfn.XLOOKUP(Table3[[#This Row],[EID]],Roster!A:A,Roster!F:F)</f>
        <v>Health</v>
      </c>
      <c r="G534" s="8">
        <v>85</v>
      </c>
      <c r="H534" s="8">
        <v>94</v>
      </c>
      <c r="I534" s="8">
        <v>96</v>
      </c>
      <c r="J534" s="8">
        <v>91</v>
      </c>
      <c r="K534" s="8">
        <v>93</v>
      </c>
      <c r="L534" s="8">
        <v>87</v>
      </c>
      <c r="M534" s="8">
        <v>100</v>
      </c>
      <c r="N534" s="8">
        <v>99</v>
      </c>
      <c r="O534" s="10">
        <v>80</v>
      </c>
      <c r="P534" s="10">
        <v>81</v>
      </c>
      <c r="Q534" s="37">
        <f>AVERAGE(Table3[[#This Row],[Audit 1]:[Audit 10]])/100</f>
        <v>0.90599999999999992</v>
      </c>
    </row>
    <row r="535" spans="1:17">
      <c r="A535" s="8" t="s">
        <v>117</v>
      </c>
      <c r="B535" s="9">
        <v>45217</v>
      </c>
      <c r="C535" s="33">
        <f>YEAR(Table3[[#This Row],[Date]])</f>
        <v>2023</v>
      </c>
      <c r="D535" s="9" t="str">
        <f>TEXT(Table3[[#This Row],[Date]],"MMMM")</f>
        <v>October</v>
      </c>
      <c r="E535" s="9" t="str">
        <f>_xlfn.XLOOKUP(Table3[[#This Row],[EID]],Roster!A:A,Roster!E:E)</f>
        <v>han.oriz.24</v>
      </c>
      <c r="F535" s="9" t="str">
        <f>_xlfn.XLOOKUP(Table3[[#This Row],[EID]],Roster!A:A,Roster!F:F)</f>
        <v>Network</v>
      </c>
      <c r="G535" s="8">
        <v>83</v>
      </c>
      <c r="H535" s="8">
        <v>81</v>
      </c>
      <c r="I535" s="8">
        <v>73</v>
      </c>
      <c r="J535" s="8">
        <v>69</v>
      </c>
      <c r="K535" s="8">
        <v>77</v>
      </c>
      <c r="L535" s="8">
        <v>63</v>
      </c>
      <c r="M535" s="8">
        <v>85</v>
      </c>
      <c r="N535" s="8">
        <v>63</v>
      </c>
      <c r="O535" s="10">
        <v>84</v>
      </c>
      <c r="P535" s="10">
        <v>51</v>
      </c>
      <c r="Q535" s="37">
        <f>AVERAGE(Table3[[#This Row],[Audit 1]:[Audit 10]])/100</f>
        <v>0.72900000000000009</v>
      </c>
    </row>
    <row r="536" spans="1:17">
      <c r="A536" s="8" t="s">
        <v>118</v>
      </c>
      <c r="B536" s="9">
        <v>45217</v>
      </c>
      <c r="C536" s="33">
        <f>YEAR(Table3[[#This Row],[Date]])</f>
        <v>2023</v>
      </c>
      <c r="D536" s="9" t="str">
        <f>TEXT(Table3[[#This Row],[Date]],"MMMM")</f>
        <v>October</v>
      </c>
      <c r="E536" s="9" t="str">
        <f>_xlfn.XLOOKUP(Table3[[#This Row],[EID]],Roster!A:A,Roster!E:E)</f>
        <v>kig.imaz.62</v>
      </c>
      <c r="F536" s="9" t="str">
        <f>_xlfn.XLOOKUP(Table3[[#This Row],[EID]],Roster!A:A,Roster!F:F)</f>
        <v>HR</v>
      </c>
      <c r="G536" s="8">
        <v>98</v>
      </c>
      <c r="H536" s="8">
        <v>52</v>
      </c>
      <c r="I536" s="8">
        <v>55</v>
      </c>
      <c r="J536" s="8">
        <v>92</v>
      </c>
      <c r="K536" s="8">
        <v>71</v>
      </c>
      <c r="L536" s="8">
        <v>51</v>
      </c>
      <c r="M536" s="8">
        <v>81</v>
      </c>
      <c r="N536" s="8">
        <v>64</v>
      </c>
      <c r="O536" s="10">
        <v>83</v>
      </c>
      <c r="P536" s="10">
        <v>75</v>
      </c>
      <c r="Q536" s="37">
        <f>AVERAGE(Table3[[#This Row],[Audit 1]:[Audit 10]])/100</f>
        <v>0.72199999999999998</v>
      </c>
    </row>
    <row r="537" spans="1:17">
      <c r="A537" s="8" t="s">
        <v>119</v>
      </c>
      <c r="B537" s="9">
        <v>45217</v>
      </c>
      <c r="C537" s="33">
        <f>YEAR(Table3[[#This Row],[Date]])</f>
        <v>2023</v>
      </c>
      <c r="D537" s="9" t="str">
        <f>TEXT(Table3[[#This Row],[Date]],"MMMM")</f>
        <v>October</v>
      </c>
      <c r="E537" s="9" t="str">
        <f>_xlfn.XLOOKUP(Table3[[#This Row],[EID]],Roster!A:A,Roster!E:E)</f>
        <v>hir.kame.31</v>
      </c>
      <c r="F537" s="9" t="str">
        <f>_xlfn.XLOOKUP(Table3[[#This Row],[EID]],Roster!A:A,Roster!F:F)</f>
        <v>Health</v>
      </c>
      <c r="G537" s="8">
        <v>91</v>
      </c>
      <c r="H537" s="8">
        <v>100</v>
      </c>
      <c r="I537" s="8">
        <v>88</v>
      </c>
      <c r="J537" s="8">
        <v>96</v>
      </c>
      <c r="K537" s="8">
        <v>84</v>
      </c>
      <c r="L537" s="8">
        <v>89</v>
      </c>
      <c r="M537" s="8">
        <v>83</v>
      </c>
      <c r="N537" s="8">
        <v>84</v>
      </c>
      <c r="O537" s="10">
        <v>86</v>
      </c>
      <c r="P537" s="10">
        <v>91</v>
      </c>
      <c r="Q537" s="37">
        <f>AVERAGE(Table3[[#This Row],[Audit 1]:[Audit 10]])/100</f>
        <v>0.89200000000000002</v>
      </c>
    </row>
    <row r="538" spans="1:17">
      <c r="A538" s="8" t="s">
        <v>120</v>
      </c>
      <c r="B538" s="9">
        <v>45217</v>
      </c>
      <c r="C538" s="33">
        <f>YEAR(Table3[[#This Row],[Date]])</f>
        <v>2023</v>
      </c>
      <c r="D538" s="9" t="str">
        <f>TEXT(Table3[[#This Row],[Date]],"MMMM")</f>
        <v>October</v>
      </c>
      <c r="E538" s="9" t="str">
        <f>_xlfn.XLOOKUP(Table3[[#This Row],[EID]],Roster!A:A,Roster!E:E)</f>
        <v>oka.koch.55</v>
      </c>
      <c r="F538" s="9" t="str">
        <f>_xlfn.XLOOKUP(Table3[[#This Row],[EID]],Roster!A:A,Roster!F:F)</f>
        <v>F&amp;A</v>
      </c>
      <c r="G538" s="8">
        <v>92</v>
      </c>
      <c r="H538" s="8">
        <v>89</v>
      </c>
      <c r="I538" s="8">
        <v>92</v>
      </c>
      <c r="J538" s="8">
        <v>86</v>
      </c>
      <c r="K538" s="8">
        <v>82</v>
      </c>
      <c r="L538" s="8">
        <v>94</v>
      </c>
      <c r="M538" s="8">
        <v>89</v>
      </c>
      <c r="N538" s="8">
        <v>90</v>
      </c>
      <c r="O538" s="10">
        <v>96</v>
      </c>
      <c r="P538" s="10">
        <v>100</v>
      </c>
      <c r="Q538" s="37">
        <f>AVERAGE(Table3[[#This Row],[Audit 1]:[Audit 10]])/100</f>
        <v>0.91</v>
      </c>
    </row>
    <row r="539" spans="1:17">
      <c r="A539" s="8" t="s">
        <v>121</v>
      </c>
      <c r="B539" s="9">
        <v>45217</v>
      </c>
      <c r="C539" s="33">
        <f>YEAR(Table3[[#This Row],[Date]])</f>
        <v>2023</v>
      </c>
      <c r="D539" s="9" t="str">
        <f>TEXT(Table3[[#This Row],[Date]],"MMMM")</f>
        <v>October</v>
      </c>
      <c r="E539" s="9" t="str">
        <f>_xlfn.XLOOKUP(Table3[[#This Row],[EID]],Roster!A:A,Roster!E:E)</f>
        <v>hir.kame.31</v>
      </c>
      <c r="F539" s="9" t="str">
        <f>_xlfn.XLOOKUP(Table3[[#This Row],[EID]],Roster!A:A,Roster!F:F)</f>
        <v>Health</v>
      </c>
      <c r="G539" s="8">
        <v>85</v>
      </c>
      <c r="H539" s="8">
        <v>98</v>
      </c>
      <c r="I539" s="8">
        <v>85</v>
      </c>
      <c r="J539" s="8">
        <v>92</v>
      </c>
      <c r="K539" s="8">
        <v>100</v>
      </c>
      <c r="L539" s="8">
        <v>90</v>
      </c>
      <c r="M539" s="8">
        <v>87</v>
      </c>
      <c r="N539" s="8">
        <v>87</v>
      </c>
      <c r="O539" s="10">
        <v>95</v>
      </c>
      <c r="P539" s="10">
        <v>85</v>
      </c>
      <c r="Q539" s="37">
        <f>AVERAGE(Table3[[#This Row],[Audit 1]:[Audit 10]])/100</f>
        <v>0.90400000000000003</v>
      </c>
    </row>
    <row r="540" spans="1:17">
      <c r="A540" s="8" t="s">
        <v>122</v>
      </c>
      <c r="B540" s="9">
        <v>45217</v>
      </c>
      <c r="C540" s="33">
        <f>YEAR(Table3[[#This Row],[Date]])</f>
        <v>2023</v>
      </c>
      <c r="D540" s="9" t="str">
        <f>TEXT(Table3[[#This Row],[Date]],"MMMM")</f>
        <v>October</v>
      </c>
      <c r="E540" s="9" t="str">
        <f>_xlfn.XLOOKUP(Table3[[#This Row],[EID]],Roster!A:A,Roster!E:E)</f>
        <v>han.oriz.24</v>
      </c>
      <c r="F540" s="9" t="str">
        <f>_xlfn.XLOOKUP(Table3[[#This Row],[EID]],Roster!A:A,Roster!F:F)</f>
        <v>Network</v>
      </c>
      <c r="G540" s="8">
        <v>84</v>
      </c>
      <c r="H540" s="8">
        <v>63</v>
      </c>
      <c r="I540" s="8">
        <v>58</v>
      </c>
      <c r="J540" s="8">
        <v>59</v>
      </c>
      <c r="K540" s="8">
        <v>67</v>
      </c>
      <c r="L540" s="8">
        <v>86</v>
      </c>
      <c r="M540" s="8">
        <v>57</v>
      </c>
      <c r="N540" s="8">
        <v>59</v>
      </c>
      <c r="O540" s="10">
        <v>57</v>
      </c>
      <c r="P540" s="10">
        <v>59</v>
      </c>
      <c r="Q540" s="37">
        <f>AVERAGE(Table3[[#This Row],[Audit 1]:[Audit 10]])/100</f>
        <v>0.64900000000000002</v>
      </c>
    </row>
    <row r="541" spans="1:17">
      <c r="A541" s="8" t="s">
        <v>123</v>
      </c>
      <c r="B541" s="9">
        <v>45217</v>
      </c>
      <c r="C541" s="33">
        <f>YEAR(Table3[[#This Row],[Date]])</f>
        <v>2023</v>
      </c>
      <c r="D541" s="9" t="str">
        <f>TEXT(Table3[[#This Row],[Date]],"MMMM")</f>
        <v>October</v>
      </c>
      <c r="E541" s="9" t="str">
        <f>_xlfn.XLOOKUP(Table3[[#This Row],[EID]],Roster!A:A,Roster!E:E)</f>
        <v>kig.imaz.62</v>
      </c>
      <c r="F541" s="9" t="str">
        <f>_xlfn.XLOOKUP(Table3[[#This Row],[EID]],Roster!A:A,Roster!F:F)</f>
        <v>HR</v>
      </c>
      <c r="G541" s="8">
        <v>70</v>
      </c>
      <c r="H541" s="8">
        <v>66</v>
      </c>
      <c r="I541" s="8">
        <v>71</v>
      </c>
      <c r="J541" s="8">
        <v>57</v>
      </c>
      <c r="K541" s="8">
        <v>52</v>
      </c>
      <c r="L541" s="8">
        <v>51</v>
      </c>
      <c r="M541" s="8">
        <v>69</v>
      </c>
      <c r="N541" s="8">
        <v>63</v>
      </c>
      <c r="O541" s="10">
        <v>50</v>
      </c>
      <c r="P541" s="10">
        <v>94</v>
      </c>
      <c r="Q541" s="37">
        <f>AVERAGE(Table3[[#This Row],[Audit 1]:[Audit 10]])/100</f>
        <v>0.64300000000000002</v>
      </c>
    </row>
    <row r="542" spans="1:17">
      <c r="A542" s="8" t="s">
        <v>94</v>
      </c>
      <c r="B542" s="9">
        <v>45218</v>
      </c>
      <c r="C542" s="33">
        <f>YEAR(Table3[[#This Row],[Date]])</f>
        <v>2023</v>
      </c>
      <c r="D542" s="9" t="str">
        <f>TEXT(Table3[[#This Row],[Date]],"MMMM")</f>
        <v>October</v>
      </c>
      <c r="E542" s="9" t="str">
        <f>_xlfn.XLOOKUP(Table3[[#This Row],[EID]],Roster!A:A,Roster!E:E)</f>
        <v>oka.koch.55</v>
      </c>
      <c r="F542" s="9" t="str">
        <f>_xlfn.XLOOKUP(Table3[[#This Row],[EID]],Roster!A:A,Roster!F:F)</f>
        <v>F&amp;A</v>
      </c>
      <c r="G542" s="8">
        <v>98</v>
      </c>
      <c r="H542" s="8">
        <v>82</v>
      </c>
      <c r="I542" s="8">
        <v>82</v>
      </c>
      <c r="J542" s="8">
        <v>83</v>
      </c>
      <c r="K542" s="8">
        <v>81</v>
      </c>
      <c r="L542" s="8">
        <v>90</v>
      </c>
      <c r="M542" s="8">
        <v>99</v>
      </c>
      <c r="N542" s="8">
        <v>82</v>
      </c>
      <c r="O542" s="10">
        <v>99</v>
      </c>
      <c r="P542" s="10">
        <v>83</v>
      </c>
      <c r="Q542" s="37">
        <f>AVERAGE(Table3[[#This Row],[Audit 1]:[Audit 10]])/100</f>
        <v>0.879</v>
      </c>
    </row>
    <row r="543" spans="1:17">
      <c r="A543" s="8" t="s">
        <v>95</v>
      </c>
      <c r="B543" s="9">
        <v>45218</v>
      </c>
      <c r="C543" s="33">
        <f>YEAR(Table3[[#This Row],[Date]])</f>
        <v>2023</v>
      </c>
      <c r="D543" s="9" t="str">
        <f>TEXT(Table3[[#This Row],[Date]],"MMMM")</f>
        <v>October</v>
      </c>
      <c r="E543" s="9" t="str">
        <f>_xlfn.XLOOKUP(Table3[[#This Row],[EID]],Roster!A:A,Roster!E:E)</f>
        <v>oka.koch.55</v>
      </c>
      <c r="F543" s="9" t="str">
        <f>_xlfn.XLOOKUP(Table3[[#This Row],[EID]],Roster!A:A,Roster!F:F)</f>
        <v>F&amp;A</v>
      </c>
      <c r="G543" s="8">
        <v>81</v>
      </c>
      <c r="H543" s="8">
        <v>87</v>
      </c>
      <c r="I543" s="8">
        <v>92</v>
      </c>
      <c r="J543" s="8">
        <v>82</v>
      </c>
      <c r="K543" s="8">
        <v>81</v>
      </c>
      <c r="L543" s="8">
        <v>96</v>
      </c>
      <c r="M543" s="8">
        <v>89</v>
      </c>
      <c r="N543" s="8">
        <v>82</v>
      </c>
      <c r="O543" s="10">
        <v>86</v>
      </c>
      <c r="P543" s="10">
        <v>97</v>
      </c>
      <c r="Q543" s="37">
        <f>AVERAGE(Table3[[#This Row],[Audit 1]:[Audit 10]])/100</f>
        <v>0.873</v>
      </c>
    </row>
    <row r="544" spans="1:17">
      <c r="A544" s="8" t="s">
        <v>96</v>
      </c>
      <c r="B544" s="9">
        <v>45218</v>
      </c>
      <c r="C544" s="33">
        <f>YEAR(Table3[[#This Row],[Date]])</f>
        <v>2023</v>
      </c>
      <c r="D544" s="9" t="str">
        <f>TEXT(Table3[[#This Row],[Date]],"MMMM")</f>
        <v>October</v>
      </c>
      <c r="E544" s="9" t="str">
        <f>_xlfn.XLOOKUP(Table3[[#This Row],[EID]],Roster!A:A,Roster!E:E)</f>
        <v>hir.kame.31</v>
      </c>
      <c r="F544" s="9" t="str">
        <f>_xlfn.XLOOKUP(Table3[[#This Row],[EID]],Roster!A:A,Roster!F:F)</f>
        <v>Health</v>
      </c>
      <c r="G544" s="8">
        <v>85</v>
      </c>
      <c r="H544" s="8">
        <v>87</v>
      </c>
      <c r="I544" s="8">
        <v>91</v>
      </c>
      <c r="J544" s="8">
        <v>91</v>
      </c>
      <c r="K544" s="8">
        <v>81</v>
      </c>
      <c r="L544" s="8">
        <v>98</v>
      </c>
      <c r="M544" s="8">
        <v>86</v>
      </c>
      <c r="N544" s="8">
        <v>90</v>
      </c>
      <c r="O544" s="10">
        <v>84</v>
      </c>
      <c r="P544" s="10">
        <v>84</v>
      </c>
      <c r="Q544" s="37">
        <f>AVERAGE(Table3[[#This Row],[Audit 1]:[Audit 10]])/100</f>
        <v>0.877</v>
      </c>
    </row>
    <row r="545" spans="1:17">
      <c r="A545" s="8" t="s">
        <v>97</v>
      </c>
      <c r="B545" s="9">
        <v>45218</v>
      </c>
      <c r="C545" s="33">
        <f>YEAR(Table3[[#This Row],[Date]])</f>
        <v>2023</v>
      </c>
      <c r="D545" s="9" t="str">
        <f>TEXT(Table3[[#This Row],[Date]],"MMMM")</f>
        <v>October</v>
      </c>
      <c r="E545" s="9" t="str">
        <f>_xlfn.XLOOKUP(Table3[[#This Row],[EID]],Roster!A:A,Roster!E:E)</f>
        <v>han.oriz.24</v>
      </c>
      <c r="F545" s="9" t="str">
        <f>_xlfn.XLOOKUP(Table3[[#This Row],[EID]],Roster!A:A,Roster!F:F)</f>
        <v>Network</v>
      </c>
      <c r="G545" s="8">
        <v>97</v>
      </c>
      <c r="H545" s="8">
        <v>80</v>
      </c>
      <c r="I545" s="8">
        <v>81</v>
      </c>
      <c r="J545" s="8">
        <v>81</v>
      </c>
      <c r="K545" s="8">
        <v>59</v>
      </c>
      <c r="L545" s="8">
        <v>83</v>
      </c>
      <c r="M545" s="8">
        <v>53</v>
      </c>
      <c r="N545" s="8">
        <v>54</v>
      </c>
      <c r="O545" s="10">
        <v>87</v>
      </c>
      <c r="P545" s="10">
        <v>82</v>
      </c>
      <c r="Q545" s="37">
        <f>AVERAGE(Table3[[#This Row],[Audit 1]:[Audit 10]])/100</f>
        <v>0.75700000000000001</v>
      </c>
    </row>
    <row r="546" spans="1:17">
      <c r="A546" s="8" t="s">
        <v>98</v>
      </c>
      <c r="B546" s="9">
        <v>45218</v>
      </c>
      <c r="C546" s="33">
        <f>YEAR(Table3[[#This Row],[Date]])</f>
        <v>2023</v>
      </c>
      <c r="D546" s="9" t="str">
        <f>TEXT(Table3[[#This Row],[Date]],"MMMM")</f>
        <v>October</v>
      </c>
      <c r="E546" s="9" t="str">
        <f>_xlfn.XLOOKUP(Table3[[#This Row],[EID]],Roster!A:A,Roster!E:E)</f>
        <v>kig.imaz.62</v>
      </c>
      <c r="F546" s="9" t="str">
        <f>_xlfn.XLOOKUP(Table3[[#This Row],[EID]],Roster!A:A,Roster!F:F)</f>
        <v>HR</v>
      </c>
      <c r="G546" s="8">
        <v>53</v>
      </c>
      <c r="H546" s="8">
        <v>64</v>
      </c>
      <c r="I546" s="8">
        <v>62</v>
      </c>
      <c r="J546" s="8">
        <v>74</v>
      </c>
      <c r="K546" s="8">
        <v>79</v>
      </c>
      <c r="L546" s="8">
        <v>56</v>
      </c>
      <c r="M546" s="8">
        <v>81</v>
      </c>
      <c r="N546" s="8">
        <v>84</v>
      </c>
      <c r="O546" s="10">
        <v>82</v>
      </c>
      <c r="P546" s="10">
        <v>62</v>
      </c>
      <c r="Q546" s="37">
        <f>AVERAGE(Table3[[#This Row],[Audit 1]:[Audit 10]])/100</f>
        <v>0.69700000000000006</v>
      </c>
    </row>
    <row r="547" spans="1:17">
      <c r="A547" s="8" t="s">
        <v>99</v>
      </c>
      <c r="B547" s="9">
        <v>45218</v>
      </c>
      <c r="C547" s="33">
        <f>YEAR(Table3[[#This Row],[Date]])</f>
        <v>2023</v>
      </c>
      <c r="D547" s="9" t="str">
        <f>TEXT(Table3[[#This Row],[Date]],"MMMM")</f>
        <v>October</v>
      </c>
      <c r="E547" s="9" t="str">
        <f>_xlfn.XLOOKUP(Table3[[#This Row],[EID]],Roster!A:A,Roster!E:E)</f>
        <v>han.oriz.24</v>
      </c>
      <c r="F547" s="9" t="str">
        <f>_xlfn.XLOOKUP(Table3[[#This Row],[EID]],Roster!A:A,Roster!F:F)</f>
        <v>Strategy</v>
      </c>
      <c r="G547" s="8">
        <v>96</v>
      </c>
      <c r="H547" s="8">
        <v>93</v>
      </c>
      <c r="I547" s="8">
        <v>95</v>
      </c>
      <c r="J547" s="8">
        <v>99</v>
      </c>
      <c r="K547" s="8">
        <v>85</v>
      </c>
      <c r="L547" s="8">
        <v>83</v>
      </c>
      <c r="M547" s="8">
        <v>94</v>
      </c>
      <c r="N547" s="8">
        <v>91</v>
      </c>
      <c r="O547" s="10">
        <v>98</v>
      </c>
      <c r="P547" s="10">
        <v>81</v>
      </c>
      <c r="Q547" s="37">
        <f>AVERAGE(Table3[[#This Row],[Audit 1]:[Audit 10]])/100</f>
        <v>0.91500000000000004</v>
      </c>
    </row>
    <row r="548" spans="1:17">
      <c r="A548" s="8" t="s">
        <v>100</v>
      </c>
      <c r="B548" s="9">
        <v>45218</v>
      </c>
      <c r="C548" s="33">
        <f>YEAR(Table3[[#This Row],[Date]])</f>
        <v>2023</v>
      </c>
      <c r="D548" s="9" t="str">
        <f>TEXT(Table3[[#This Row],[Date]],"MMMM")</f>
        <v>October</v>
      </c>
      <c r="E548" s="9" t="str">
        <f>_xlfn.XLOOKUP(Table3[[#This Row],[EID]],Roster!A:A,Roster!E:E)</f>
        <v>oka.koch.55</v>
      </c>
      <c r="F548" s="9" t="str">
        <f>_xlfn.XLOOKUP(Table3[[#This Row],[EID]],Roster!A:A,Roster!F:F)</f>
        <v>F&amp;A</v>
      </c>
      <c r="G548" s="8">
        <v>90</v>
      </c>
      <c r="H548" s="8">
        <v>96</v>
      </c>
      <c r="I548" s="8">
        <v>81</v>
      </c>
      <c r="J548" s="8">
        <v>92</v>
      </c>
      <c r="K548" s="8">
        <v>100</v>
      </c>
      <c r="L548" s="8">
        <v>83</v>
      </c>
      <c r="M548" s="8">
        <v>88</v>
      </c>
      <c r="N548" s="8">
        <v>94</v>
      </c>
      <c r="O548" s="10">
        <v>82</v>
      </c>
      <c r="P548" s="10">
        <v>89</v>
      </c>
      <c r="Q548" s="37">
        <f>AVERAGE(Table3[[#This Row],[Audit 1]:[Audit 10]])/100</f>
        <v>0.89500000000000002</v>
      </c>
    </row>
    <row r="549" spans="1:17">
      <c r="A549" s="8" t="s">
        <v>101</v>
      </c>
      <c r="B549" s="9">
        <v>45218</v>
      </c>
      <c r="C549" s="33">
        <f>YEAR(Table3[[#This Row],[Date]])</f>
        <v>2023</v>
      </c>
      <c r="D549" s="9" t="str">
        <f>TEXT(Table3[[#This Row],[Date]],"MMMM")</f>
        <v>October</v>
      </c>
      <c r="E549" s="9" t="str">
        <f>_xlfn.XLOOKUP(Table3[[#This Row],[EID]],Roster!A:A,Roster!E:E)</f>
        <v>hir.kame.31</v>
      </c>
      <c r="F549" s="9" t="str">
        <f>_xlfn.XLOOKUP(Table3[[#This Row],[EID]],Roster!A:A,Roster!F:F)</f>
        <v>Health</v>
      </c>
      <c r="G549" s="8">
        <v>88</v>
      </c>
      <c r="H549" s="8">
        <v>90</v>
      </c>
      <c r="I549" s="8">
        <v>93</v>
      </c>
      <c r="J549" s="8">
        <v>91</v>
      </c>
      <c r="K549" s="8">
        <v>80</v>
      </c>
      <c r="L549" s="8">
        <v>86</v>
      </c>
      <c r="M549" s="8">
        <v>82</v>
      </c>
      <c r="N549" s="8">
        <v>99</v>
      </c>
      <c r="O549" s="10">
        <v>90</v>
      </c>
      <c r="P549" s="10">
        <v>100</v>
      </c>
      <c r="Q549" s="37">
        <f>AVERAGE(Table3[[#This Row],[Audit 1]:[Audit 10]])/100</f>
        <v>0.89900000000000002</v>
      </c>
    </row>
    <row r="550" spans="1:17">
      <c r="A550" s="8" t="s">
        <v>102</v>
      </c>
      <c r="B550" s="9">
        <v>45218</v>
      </c>
      <c r="C550" s="33">
        <f>YEAR(Table3[[#This Row],[Date]])</f>
        <v>2023</v>
      </c>
      <c r="D550" s="9" t="str">
        <f>TEXT(Table3[[#This Row],[Date]],"MMMM")</f>
        <v>October</v>
      </c>
      <c r="E550" s="9" t="str">
        <f>_xlfn.XLOOKUP(Table3[[#This Row],[EID]],Roster!A:A,Roster!E:E)</f>
        <v>han.oriz.24</v>
      </c>
      <c r="F550" s="9" t="str">
        <f>_xlfn.XLOOKUP(Table3[[#This Row],[EID]],Roster!A:A,Roster!F:F)</f>
        <v>Network</v>
      </c>
      <c r="G550" s="8">
        <v>66</v>
      </c>
      <c r="H550" s="8">
        <v>93</v>
      </c>
      <c r="I550" s="8">
        <v>65</v>
      </c>
      <c r="J550" s="8">
        <v>67</v>
      </c>
      <c r="K550" s="8">
        <v>81</v>
      </c>
      <c r="L550" s="8">
        <v>62</v>
      </c>
      <c r="M550" s="8">
        <v>90</v>
      </c>
      <c r="N550" s="8">
        <v>83</v>
      </c>
      <c r="O550" s="10">
        <v>78</v>
      </c>
      <c r="P550" s="10">
        <v>88</v>
      </c>
      <c r="Q550" s="37">
        <f>AVERAGE(Table3[[#This Row],[Audit 1]:[Audit 10]])/100</f>
        <v>0.77300000000000002</v>
      </c>
    </row>
    <row r="551" spans="1:17">
      <c r="A551" s="8" t="s">
        <v>103</v>
      </c>
      <c r="B551" s="9">
        <v>45218</v>
      </c>
      <c r="C551" s="33">
        <f>YEAR(Table3[[#This Row],[Date]])</f>
        <v>2023</v>
      </c>
      <c r="D551" s="9" t="str">
        <f>TEXT(Table3[[#This Row],[Date]],"MMMM")</f>
        <v>October</v>
      </c>
      <c r="E551" s="9" t="str">
        <f>_xlfn.XLOOKUP(Table3[[#This Row],[EID]],Roster!A:A,Roster!E:E)</f>
        <v>kig.imaz.62</v>
      </c>
      <c r="F551" s="9" t="str">
        <f>_xlfn.XLOOKUP(Table3[[#This Row],[EID]],Roster!A:A,Roster!F:F)</f>
        <v>HR</v>
      </c>
      <c r="G551" s="8">
        <v>58</v>
      </c>
      <c r="H551" s="8">
        <v>90</v>
      </c>
      <c r="I551" s="8">
        <v>62</v>
      </c>
      <c r="J551" s="8">
        <v>54</v>
      </c>
      <c r="K551" s="8">
        <v>94</v>
      </c>
      <c r="L551" s="8">
        <v>92</v>
      </c>
      <c r="M551" s="8">
        <v>98</v>
      </c>
      <c r="N551" s="8">
        <v>71</v>
      </c>
      <c r="O551" s="10">
        <v>85</v>
      </c>
      <c r="P551" s="10">
        <v>89</v>
      </c>
      <c r="Q551" s="37">
        <f>AVERAGE(Table3[[#This Row],[Audit 1]:[Audit 10]])/100</f>
        <v>0.79299999999999993</v>
      </c>
    </row>
    <row r="552" spans="1:17">
      <c r="A552" s="8" t="s">
        <v>104</v>
      </c>
      <c r="B552" s="9">
        <v>45218</v>
      </c>
      <c r="C552" s="33">
        <f>YEAR(Table3[[#This Row],[Date]])</f>
        <v>2023</v>
      </c>
      <c r="D552" s="9" t="str">
        <f>TEXT(Table3[[#This Row],[Date]],"MMMM")</f>
        <v>October</v>
      </c>
      <c r="E552" s="9" t="str">
        <f>_xlfn.XLOOKUP(Table3[[#This Row],[EID]],Roster!A:A,Roster!E:E)</f>
        <v>oka.koch.55</v>
      </c>
      <c r="F552" s="9" t="str">
        <f>_xlfn.XLOOKUP(Table3[[#This Row],[EID]],Roster!A:A,Roster!F:F)</f>
        <v>F&amp;A</v>
      </c>
      <c r="G552" s="8">
        <v>99</v>
      </c>
      <c r="H552" s="8">
        <v>93</v>
      </c>
      <c r="I552" s="8">
        <v>99</v>
      </c>
      <c r="J552" s="8">
        <v>95</v>
      </c>
      <c r="K552" s="8">
        <v>80</v>
      </c>
      <c r="L552" s="8">
        <v>95</v>
      </c>
      <c r="M552" s="8">
        <v>86</v>
      </c>
      <c r="N552" s="8">
        <v>86</v>
      </c>
      <c r="O552" s="10">
        <v>82</v>
      </c>
      <c r="P552" s="10">
        <v>98</v>
      </c>
      <c r="Q552" s="37">
        <f>AVERAGE(Table3[[#This Row],[Audit 1]:[Audit 10]])/100</f>
        <v>0.91299999999999992</v>
      </c>
    </row>
    <row r="553" spans="1:17">
      <c r="A553" s="8" t="s">
        <v>105</v>
      </c>
      <c r="B553" s="9">
        <v>45218</v>
      </c>
      <c r="C553" s="33">
        <f>YEAR(Table3[[#This Row],[Date]])</f>
        <v>2023</v>
      </c>
      <c r="D553" s="9" t="str">
        <f>TEXT(Table3[[#This Row],[Date]],"MMMM")</f>
        <v>October</v>
      </c>
      <c r="E553" s="9" t="str">
        <f>_xlfn.XLOOKUP(Table3[[#This Row],[EID]],Roster!A:A,Roster!E:E)</f>
        <v>oka.koch.55</v>
      </c>
      <c r="F553" s="9" t="str">
        <f>_xlfn.XLOOKUP(Table3[[#This Row],[EID]],Roster!A:A,Roster!F:F)</f>
        <v>F&amp;A</v>
      </c>
      <c r="G553" s="8">
        <v>81</v>
      </c>
      <c r="H553" s="8">
        <v>89</v>
      </c>
      <c r="I553" s="8">
        <v>80</v>
      </c>
      <c r="J553" s="8">
        <v>81</v>
      </c>
      <c r="K553" s="8">
        <v>90</v>
      </c>
      <c r="L553" s="8">
        <v>82</v>
      </c>
      <c r="M553" s="8">
        <v>84</v>
      </c>
      <c r="N553" s="8">
        <v>94</v>
      </c>
      <c r="O553" s="10">
        <v>84</v>
      </c>
      <c r="P553" s="10">
        <v>93</v>
      </c>
      <c r="Q553" s="37">
        <f>AVERAGE(Table3[[#This Row],[Audit 1]:[Audit 10]])/100</f>
        <v>0.85799999999999998</v>
      </c>
    </row>
    <row r="554" spans="1:17">
      <c r="A554" s="8" t="s">
        <v>106</v>
      </c>
      <c r="B554" s="9">
        <v>45218</v>
      </c>
      <c r="C554" s="33">
        <f>YEAR(Table3[[#This Row],[Date]])</f>
        <v>2023</v>
      </c>
      <c r="D554" s="9" t="str">
        <f>TEXT(Table3[[#This Row],[Date]],"MMMM")</f>
        <v>October</v>
      </c>
      <c r="E554" s="9" t="str">
        <f>_xlfn.XLOOKUP(Table3[[#This Row],[EID]],Roster!A:A,Roster!E:E)</f>
        <v>hir.kame.31</v>
      </c>
      <c r="F554" s="9" t="str">
        <f>_xlfn.XLOOKUP(Table3[[#This Row],[EID]],Roster!A:A,Roster!F:F)</f>
        <v>Health</v>
      </c>
      <c r="G554" s="8">
        <v>96</v>
      </c>
      <c r="H554" s="8">
        <v>92</v>
      </c>
      <c r="I554" s="8">
        <v>80</v>
      </c>
      <c r="J554" s="8">
        <v>91</v>
      </c>
      <c r="K554" s="8">
        <v>93</v>
      </c>
      <c r="L554" s="8">
        <v>92</v>
      </c>
      <c r="M554" s="8">
        <v>95</v>
      </c>
      <c r="N554" s="8">
        <v>93</v>
      </c>
      <c r="O554" s="10">
        <v>87</v>
      </c>
      <c r="P554" s="10">
        <v>99</v>
      </c>
      <c r="Q554" s="37">
        <f>AVERAGE(Table3[[#This Row],[Audit 1]:[Audit 10]])/100</f>
        <v>0.91799999999999993</v>
      </c>
    </row>
    <row r="555" spans="1:17">
      <c r="A555" s="8" t="s">
        <v>107</v>
      </c>
      <c r="B555" s="9">
        <v>45218</v>
      </c>
      <c r="C555" s="33">
        <f>YEAR(Table3[[#This Row],[Date]])</f>
        <v>2023</v>
      </c>
      <c r="D555" s="9" t="str">
        <f>TEXT(Table3[[#This Row],[Date]],"MMMM")</f>
        <v>October</v>
      </c>
      <c r="E555" s="9" t="str">
        <f>_xlfn.XLOOKUP(Table3[[#This Row],[EID]],Roster!A:A,Roster!E:E)</f>
        <v>oka.koch.55</v>
      </c>
      <c r="F555" s="9" t="str">
        <f>_xlfn.XLOOKUP(Table3[[#This Row],[EID]],Roster!A:A,Roster!F:F)</f>
        <v>F&amp;A</v>
      </c>
      <c r="G555" s="8">
        <v>74</v>
      </c>
      <c r="H555" s="8">
        <v>51</v>
      </c>
      <c r="I555" s="8">
        <v>77</v>
      </c>
      <c r="J555" s="8">
        <v>71</v>
      </c>
      <c r="K555" s="8">
        <v>64</v>
      </c>
      <c r="L555" s="8">
        <v>53</v>
      </c>
      <c r="M555" s="8">
        <v>55</v>
      </c>
      <c r="N555" s="8">
        <v>69</v>
      </c>
      <c r="O555" s="10">
        <v>95</v>
      </c>
      <c r="P555" s="10">
        <v>55</v>
      </c>
      <c r="Q555" s="37">
        <f>AVERAGE(Table3[[#This Row],[Audit 1]:[Audit 10]])/100</f>
        <v>0.66400000000000003</v>
      </c>
    </row>
    <row r="556" spans="1:17">
      <c r="A556" s="8" t="s">
        <v>108</v>
      </c>
      <c r="B556" s="9">
        <v>45218</v>
      </c>
      <c r="C556" s="33">
        <f>YEAR(Table3[[#This Row],[Date]])</f>
        <v>2023</v>
      </c>
      <c r="D556" s="9" t="str">
        <f>TEXT(Table3[[#This Row],[Date]],"MMMM")</f>
        <v>October</v>
      </c>
      <c r="E556" s="9" t="str">
        <f>_xlfn.XLOOKUP(Table3[[#This Row],[EID]],Roster!A:A,Roster!E:E)</f>
        <v>kig.imaz.62</v>
      </c>
      <c r="F556" s="9" t="str">
        <f>_xlfn.XLOOKUP(Table3[[#This Row],[EID]],Roster!A:A,Roster!F:F)</f>
        <v>HR</v>
      </c>
      <c r="G556" s="8">
        <v>60</v>
      </c>
      <c r="H556" s="8">
        <v>87</v>
      </c>
      <c r="I556" s="8">
        <v>82</v>
      </c>
      <c r="J556" s="8">
        <v>100</v>
      </c>
      <c r="K556" s="8">
        <v>87</v>
      </c>
      <c r="L556" s="8">
        <v>61</v>
      </c>
      <c r="M556" s="8">
        <v>84</v>
      </c>
      <c r="N556" s="8">
        <v>55</v>
      </c>
      <c r="O556" s="10">
        <v>54</v>
      </c>
      <c r="P556" s="10">
        <v>57</v>
      </c>
      <c r="Q556" s="37">
        <f>AVERAGE(Table3[[#This Row],[Audit 1]:[Audit 10]])/100</f>
        <v>0.72699999999999998</v>
      </c>
    </row>
    <row r="557" spans="1:17">
      <c r="A557" s="8" t="s">
        <v>109</v>
      </c>
      <c r="B557" s="9">
        <v>45218</v>
      </c>
      <c r="C557" s="33">
        <f>YEAR(Table3[[#This Row],[Date]])</f>
        <v>2023</v>
      </c>
      <c r="D557" s="9" t="str">
        <f>TEXT(Table3[[#This Row],[Date]],"MMMM")</f>
        <v>October</v>
      </c>
      <c r="E557" s="9" t="str">
        <f>_xlfn.XLOOKUP(Table3[[#This Row],[EID]],Roster!A:A,Roster!E:E)</f>
        <v>han.oriz.24</v>
      </c>
      <c r="F557" s="9" t="str">
        <f>_xlfn.XLOOKUP(Table3[[#This Row],[EID]],Roster!A:A,Roster!F:F)</f>
        <v>Strategy</v>
      </c>
      <c r="G557" s="8">
        <v>82</v>
      </c>
      <c r="H557" s="8">
        <v>83</v>
      </c>
      <c r="I557" s="8">
        <v>95</v>
      </c>
      <c r="J557" s="8">
        <v>92</v>
      </c>
      <c r="K557" s="8">
        <v>82</v>
      </c>
      <c r="L557" s="8">
        <v>98</v>
      </c>
      <c r="M557" s="8">
        <v>97</v>
      </c>
      <c r="N557" s="8">
        <v>81</v>
      </c>
      <c r="O557" s="10">
        <v>86</v>
      </c>
      <c r="P557" s="10">
        <v>80</v>
      </c>
      <c r="Q557" s="37">
        <f>AVERAGE(Table3[[#This Row],[Audit 1]:[Audit 10]])/100</f>
        <v>0.87599999999999989</v>
      </c>
    </row>
    <row r="558" spans="1:17">
      <c r="A558" s="8" t="s">
        <v>110</v>
      </c>
      <c r="B558" s="9">
        <v>45218</v>
      </c>
      <c r="C558" s="33">
        <f>YEAR(Table3[[#This Row],[Date]])</f>
        <v>2023</v>
      </c>
      <c r="D558" s="9" t="str">
        <f>TEXT(Table3[[#This Row],[Date]],"MMMM")</f>
        <v>October</v>
      </c>
      <c r="E558" s="9" t="str">
        <f>_xlfn.XLOOKUP(Table3[[#This Row],[EID]],Roster!A:A,Roster!E:E)</f>
        <v>oka.koch.55</v>
      </c>
      <c r="F558" s="9" t="str">
        <f>_xlfn.XLOOKUP(Table3[[#This Row],[EID]],Roster!A:A,Roster!F:F)</f>
        <v>F&amp;A</v>
      </c>
      <c r="G558" s="8">
        <v>100</v>
      </c>
      <c r="H558" s="8">
        <v>88</v>
      </c>
      <c r="I558" s="8">
        <v>83</v>
      </c>
      <c r="J558" s="8">
        <v>92</v>
      </c>
      <c r="K558" s="8">
        <v>88</v>
      </c>
      <c r="L558" s="8">
        <v>89</v>
      </c>
      <c r="M558" s="8">
        <v>88</v>
      </c>
      <c r="N558" s="8">
        <v>91</v>
      </c>
      <c r="O558" s="10">
        <v>82</v>
      </c>
      <c r="P558" s="10">
        <v>94</v>
      </c>
      <c r="Q558" s="37">
        <f>AVERAGE(Table3[[#This Row],[Audit 1]:[Audit 10]])/100</f>
        <v>0.89500000000000002</v>
      </c>
    </row>
    <row r="559" spans="1:17">
      <c r="A559" s="8" t="s">
        <v>111</v>
      </c>
      <c r="B559" s="9">
        <v>45218</v>
      </c>
      <c r="C559" s="33">
        <f>YEAR(Table3[[#This Row],[Date]])</f>
        <v>2023</v>
      </c>
      <c r="D559" s="9" t="str">
        <f>TEXT(Table3[[#This Row],[Date]],"MMMM")</f>
        <v>October</v>
      </c>
      <c r="E559" s="9" t="str">
        <f>_xlfn.XLOOKUP(Table3[[#This Row],[EID]],Roster!A:A,Roster!E:E)</f>
        <v>hir.kame.31</v>
      </c>
      <c r="F559" s="9" t="str">
        <f>_xlfn.XLOOKUP(Table3[[#This Row],[EID]],Roster!A:A,Roster!F:F)</f>
        <v>Health</v>
      </c>
      <c r="G559" s="8">
        <v>86</v>
      </c>
      <c r="H559" s="8">
        <v>98</v>
      </c>
      <c r="I559" s="8">
        <v>81</v>
      </c>
      <c r="J559" s="8">
        <v>100</v>
      </c>
      <c r="K559" s="8">
        <v>90</v>
      </c>
      <c r="L559" s="8">
        <v>84</v>
      </c>
      <c r="M559" s="8">
        <v>82</v>
      </c>
      <c r="N559" s="8">
        <v>92</v>
      </c>
      <c r="O559" s="10">
        <v>100</v>
      </c>
      <c r="P559" s="10">
        <v>99</v>
      </c>
      <c r="Q559" s="37">
        <f>AVERAGE(Table3[[#This Row],[Audit 1]:[Audit 10]])/100</f>
        <v>0.91200000000000003</v>
      </c>
    </row>
    <row r="560" spans="1:17">
      <c r="A560" s="8" t="s">
        <v>112</v>
      </c>
      <c r="B560" s="9">
        <v>45218</v>
      </c>
      <c r="C560" s="33">
        <f>YEAR(Table3[[#This Row],[Date]])</f>
        <v>2023</v>
      </c>
      <c r="D560" s="9" t="str">
        <f>TEXT(Table3[[#This Row],[Date]],"MMMM")</f>
        <v>October</v>
      </c>
      <c r="E560" s="9" t="str">
        <f>_xlfn.XLOOKUP(Table3[[#This Row],[EID]],Roster!A:A,Roster!E:E)</f>
        <v>hir.kame.31</v>
      </c>
      <c r="F560" s="9" t="str">
        <f>_xlfn.XLOOKUP(Table3[[#This Row],[EID]],Roster!A:A,Roster!F:F)</f>
        <v>Health</v>
      </c>
      <c r="G560" s="8">
        <v>72</v>
      </c>
      <c r="H560" s="8">
        <v>52</v>
      </c>
      <c r="I560" s="8">
        <v>93</v>
      </c>
      <c r="J560" s="8">
        <v>80</v>
      </c>
      <c r="K560" s="8">
        <v>61</v>
      </c>
      <c r="L560" s="8">
        <v>63</v>
      </c>
      <c r="M560" s="8">
        <v>75</v>
      </c>
      <c r="N560" s="8">
        <v>79</v>
      </c>
      <c r="O560" s="10">
        <v>67</v>
      </c>
      <c r="P560" s="10">
        <v>55</v>
      </c>
      <c r="Q560" s="37">
        <f>AVERAGE(Table3[[#This Row],[Audit 1]:[Audit 10]])/100</f>
        <v>0.69700000000000006</v>
      </c>
    </row>
    <row r="561" spans="1:17">
      <c r="A561" s="8" t="s">
        <v>113</v>
      </c>
      <c r="B561" s="9">
        <v>45218</v>
      </c>
      <c r="C561" s="33">
        <f>YEAR(Table3[[#This Row],[Date]])</f>
        <v>2023</v>
      </c>
      <c r="D561" s="9" t="str">
        <f>TEXT(Table3[[#This Row],[Date]],"MMMM")</f>
        <v>October</v>
      </c>
      <c r="E561" s="9" t="str">
        <f>_xlfn.XLOOKUP(Table3[[#This Row],[EID]],Roster!A:A,Roster!E:E)</f>
        <v>kig.imaz.62</v>
      </c>
      <c r="F561" s="9" t="str">
        <f>_xlfn.XLOOKUP(Table3[[#This Row],[EID]],Roster!A:A,Roster!F:F)</f>
        <v>HR</v>
      </c>
      <c r="G561" s="8">
        <v>83</v>
      </c>
      <c r="H561" s="8">
        <v>54</v>
      </c>
      <c r="I561" s="8">
        <v>99</v>
      </c>
      <c r="J561" s="8">
        <v>94</v>
      </c>
      <c r="K561" s="8">
        <v>68</v>
      </c>
      <c r="L561" s="8">
        <v>68</v>
      </c>
      <c r="M561" s="8">
        <v>78</v>
      </c>
      <c r="N561" s="8">
        <v>84</v>
      </c>
      <c r="O561" s="10">
        <v>85</v>
      </c>
      <c r="P561" s="10">
        <v>94</v>
      </c>
      <c r="Q561" s="37">
        <f>AVERAGE(Table3[[#This Row],[Audit 1]:[Audit 10]])/100</f>
        <v>0.80700000000000005</v>
      </c>
    </row>
    <row r="562" spans="1:17">
      <c r="A562" s="8" t="s">
        <v>114</v>
      </c>
      <c r="B562" s="9">
        <v>45218</v>
      </c>
      <c r="C562" s="33">
        <f>YEAR(Table3[[#This Row],[Date]])</f>
        <v>2023</v>
      </c>
      <c r="D562" s="9" t="str">
        <f>TEXT(Table3[[#This Row],[Date]],"MMMM")</f>
        <v>October</v>
      </c>
      <c r="E562" s="9" t="str">
        <f>_xlfn.XLOOKUP(Table3[[#This Row],[EID]],Roster!A:A,Roster!E:E)</f>
        <v>han.oriz.24</v>
      </c>
      <c r="F562" s="9" t="str">
        <f>_xlfn.XLOOKUP(Table3[[#This Row],[EID]],Roster!A:A,Roster!F:F)</f>
        <v>Strategy</v>
      </c>
      <c r="G562" s="8">
        <v>89</v>
      </c>
      <c r="H562" s="8">
        <v>86</v>
      </c>
      <c r="I562" s="8">
        <v>96</v>
      </c>
      <c r="J562" s="8">
        <v>91</v>
      </c>
      <c r="K562" s="8">
        <v>91</v>
      </c>
      <c r="L562" s="8">
        <v>100</v>
      </c>
      <c r="M562" s="8">
        <v>93</v>
      </c>
      <c r="N562" s="8">
        <v>96</v>
      </c>
      <c r="O562" s="10">
        <v>94</v>
      </c>
      <c r="P562" s="10">
        <v>81</v>
      </c>
      <c r="Q562" s="37">
        <f>AVERAGE(Table3[[#This Row],[Audit 1]:[Audit 10]])/100</f>
        <v>0.91700000000000004</v>
      </c>
    </row>
    <row r="563" spans="1:17">
      <c r="A563" s="8" t="s">
        <v>115</v>
      </c>
      <c r="B563" s="9">
        <v>45218</v>
      </c>
      <c r="C563" s="33">
        <f>YEAR(Table3[[#This Row],[Date]])</f>
        <v>2023</v>
      </c>
      <c r="D563" s="9" t="str">
        <f>TEXT(Table3[[#This Row],[Date]],"MMMM")</f>
        <v>October</v>
      </c>
      <c r="E563" s="9" t="str">
        <f>_xlfn.XLOOKUP(Table3[[#This Row],[EID]],Roster!A:A,Roster!E:E)</f>
        <v>oka.koch.55</v>
      </c>
      <c r="F563" s="9" t="str">
        <f>_xlfn.XLOOKUP(Table3[[#This Row],[EID]],Roster!A:A,Roster!F:F)</f>
        <v>F&amp;A</v>
      </c>
      <c r="G563" s="8">
        <v>94</v>
      </c>
      <c r="H563" s="8">
        <v>80</v>
      </c>
      <c r="I563" s="8">
        <v>93</v>
      </c>
      <c r="J563" s="8">
        <v>81</v>
      </c>
      <c r="K563" s="8">
        <v>83</v>
      </c>
      <c r="L563" s="8">
        <v>100</v>
      </c>
      <c r="M563" s="8">
        <v>100</v>
      </c>
      <c r="N563" s="8">
        <v>83</v>
      </c>
      <c r="O563" s="10">
        <v>80</v>
      </c>
      <c r="P563" s="10">
        <v>80</v>
      </c>
      <c r="Q563" s="37">
        <f>AVERAGE(Table3[[#This Row],[Audit 1]:[Audit 10]])/100</f>
        <v>0.87400000000000011</v>
      </c>
    </row>
    <row r="564" spans="1:17">
      <c r="A564" s="8" t="s">
        <v>116</v>
      </c>
      <c r="B564" s="9">
        <v>45218</v>
      </c>
      <c r="C564" s="33">
        <f>YEAR(Table3[[#This Row],[Date]])</f>
        <v>2023</v>
      </c>
      <c r="D564" s="9" t="str">
        <f>TEXT(Table3[[#This Row],[Date]],"MMMM")</f>
        <v>October</v>
      </c>
      <c r="E564" s="9" t="str">
        <f>_xlfn.XLOOKUP(Table3[[#This Row],[EID]],Roster!A:A,Roster!E:E)</f>
        <v>hir.kame.31</v>
      </c>
      <c r="F564" s="9" t="str">
        <f>_xlfn.XLOOKUP(Table3[[#This Row],[EID]],Roster!A:A,Roster!F:F)</f>
        <v>Health</v>
      </c>
      <c r="G564" s="8">
        <v>97</v>
      </c>
      <c r="H564" s="8">
        <v>94</v>
      </c>
      <c r="I564" s="8">
        <v>91</v>
      </c>
      <c r="J564" s="8">
        <v>99</v>
      </c>
      <c r="K564" s="8">
        <v>86</v>
      </c>
      <c r="L564" s="8">
        <v>89</v>
      </c>
      <c r="M564" s="8">
        <v>95</v>
      </c>
      <c r="N564" s="8">
        <v>86</v>
      </c>
      <c r="O564" s="10">
        <v>96</v>
      </c>
      <c r="P564" s="10">
        <v>92</v>
      </c>
      <c r="Q564" s="37">
        <f>AVERAGE(Table3[[#This Row],[Audit 1]:[Audit 10]])/100</f>
        <v>0.92500000000000004</v>
      </c>
    </row>
    <row r="565" spans="1:17">
      <c r="A565" s="8" t="s">
        <v>117</v>
      </c>
      <c r="B565" s="9">
        <v>45218</v>
      </c>
      <c r="C565" s="33">
        <f>YEAR(Table3[[#This Row],[Date]])</f>
        <v>2023</v>
      </c>
      <c r="D565" s="9" t="str">
        <f>TEXT(Table3[[#This Row],[Date]],"MMMM")</f>
        <v>October</v>
      </c>
      <c r="E565" s="9" t="str">
        <f>_xlfn.XLOOKUP(Table3[[#This Row],[EID]],Roster!A:A,Roster!E:E)</f>
        <v>han.oriz.24</v>
      </c>
      <c r="F565" s="9" t="str">
        <f>_xlfn.XLOOKUP(Table3[[#This Row],[EID]],Roster!A:A,Roster!F:F)</f>
        <v>Network</v>
      </c>
      <c r="G565" s="8">
        <v>77</v>
      </c>
      <c r="H565" s="8">
        <v>51</v>
      </c>
      <c r="I565" s="8">
        <v>67</v>
      </c>
      <c r="J565" s="8">
        <v>59</v>
      </c>
      <c r="K565" s="8">
        <v>76</v>
      </c>
      <c r="L565" s="8">
        <v>70</v>
      </c>
      <c r="M565" s="8">
        <v>96</v>
      </c>
      <c r="N565" s="8">
        <v>64</v>
      </c>
      <c r="O565" s="10">
        <v>76</v>
      </c>
      <c r="P565" s="10">
        <v>59</v>
      </c>
      <c r="Q565" s="37">
        <f>AVERAGE(Table3[[#This Row],[Audit 1]:[Audit 10]])/100</f>
        <v>0.69499999999999995</v>
      </c>
    </row>
    <row r="566" spans="1:17">
      <c r="A566" s="8" t="s">
        <v>118</v>
      </c>
      <c r="B566" s="9">
        <v>45218</v>
      </c>
      <c r="C566" s="33">
        <f>YEAR(Table3[[#This Row],[Date]])</f>
        <v>2023</v>
      </c>
      <c r="D566" s="9" t="str">
        <f>TEXT(Table3[[#This Row],[Date]],"MMMM")</f>
        <v>October</v>
      </c>
      <c r="E566" s="9" t="str">
        <f>_xlfn.XLOOKUP(Table3[[#This Row],[EID]],Roster!A:A,Roster!E:E)</f>
        <v>kig.imaz.62</v>
      </c>
      <c r="F566" s="9" t="str">
        <f>_xlfn.XLOOKUP(Table3[[#This Row],[EID]],Roster!A:A,Roster!F:F)</f>
        <v>HR</v>
      </c>
      <c r="G566" s="8">
        <v>50</v>
      </c>
      <c r="H566" s="8">
        <v>93</v>
      </c>
      <c r="I566" s="8">
        <v>99</v>
      </c>
      <c r="J566" s="8">
        <v>82</v>
      </c>
      <c r="K566" s="8">
        <v>92</v>
      </c>
      <c r="L566" s="8">
        <v>67</v>
      </c>
      <c r="M566" s="8">
        <v>82</v>
      </c>
      <c r="N566" s="8">
        <v>79</v>
      </c>
      <c r="O566" s="10">
        <v>73</v>
      </c>
      <c r="P566" s="10">
        <v>64</v>
      </c>
      <c r="Q566" s="37">
        <f>AVERAGE(Table3[[#This Row],[Audit 1]:[Audit 10]])/100</f>
        <v>0.78099999999999992</v>
      </c>
    </row>
    <row r="567" spans="1:17">
      <c r="A567" s="8" t="s">
        <v>119</v>
      </c>
      <c r="B567" s="9">
        <v>45218</v>
      </c>
      <c r="C567" s="33">
        <f>YEAR(Table3[[#This Row],[Date]])</f>
        <v>2023</v>
      </c>
      <c r="D567" s="9" t="str">
        <f>TEXT(Table3[[#This Row],[Date]],"MMMM")</f>
        <v>October</v>
      </c>
      <c r="E567" s="9" t="str">
        <f>_xlfn.XLOOKUP(Table3[[#This Row],[EID]],Roster!A:A,Roster!E:E)</f>
        <v>hir.kame.31</v>
      </c>
      <c r="F567" s="9" t="str">
        <f>_xlfn.XLOOKUP(Table3[[#This Row],[EID]],Roster!A:A,Roster!F:F)</f>
        <v>Health</v>
      </c>
      <c r="G567" s="8">
        <v>90</v>
      </c>
      <c r="H567" s="8">
        <v>80</v>
      </c>
      <c r="I567" s="8">
        <v>100</v>
      </c>
      <c r="J567" s="8">
        <v>82</v>
      </c>
      <c r="K567" s="8">
        <v>95</v>
      </c>
      <c r="L567" s="8">
        <v>89</v>
      </c>
      <c r="M567" s="8">
        <v>92</v>
      </c>
      <c r="N567" s="8">
        <v>92</v>
      </c>
      <c r="O567" s="10">
        <v>100</v>
      </c>
      <c r="P567" s="10">
        <v>83</v>
      </c>
      <c r="Q567" s="37">
        <f>AVERAGE(Table3[[#This Row],[Audit 1]:[Audit 10]])/100</f>
        <v>0.90300000000000002</v>
      </c>
    </row>
    <row r="568" spans="1:17">
      <c r="A568" s="8" t="s">
        <v>120</v>
      </c>
      <c r="B568" s="9">
        <v>45218</v>
      </c>
      <c r="C568" s="33">
        <f>YEAR(Table3[[#This Row],[Date]])</f>
        <v>2023</v>
      </c>
      <c r="D568" s="9" t="str">
        <f>TEXT(Table3[[#This Row],[Date]],"MMMM")</f>
        <v>October</v>
      </c>
      <c r="E568" s="9" t="str">
        <f>_xlfn.XLOOKUP(Table3[[#This Row],[EID]],Roster!A:A,Roster!E:E)</f>
        <v>oka.koch.55</v>
      </c>
      <c r="F568" s="9" t="str">
        <f>_xlfn.XLOOKUP(Table3[[#This Row],[EID]],Roster!A:A,Roster!F:F)</f>
        <v>F&amp;A</v>
      </c>
      <c r="G568" s="8">
        <v>98</v>
      </c>
      <c r="H568" s="8">
        <v>83</v>
      </c>
      <c r="I568" s="8">
        <v>88</v>
      </c>
      <c r="J568" s="8">
        <v>96</v>
      </c>
      <c r="K568" s="8">
        <v>86</v>
      </c>
      <c r="L568" s="8">
        <v>82</v>
      </c>
      <c r="M568" s="8">
        <v>80</v>
      </c>
      <c r="N568" s="8">
        <v>82</v>
      </c>
      <c r="O568" s="10">
        <v>81</v>
      </c>
      <c r="P568" s="10">
        <v>93</v>
      </c>
      <c r="Q568" s="37">
        <f>AVERAGE(Table3[[#This Row],[Audit 1]:[Audit 10]])/100</f>
        <v>0.86900000000000011</v>
      </c>
    </row>
    <row r="569" spans="1:17">
      <c r="A569" s="8" t="s">
        <v>121</v>
      </c>
      <c r="B569" s="9">
        <v>45218</v>
      </c>
      <c r="C569" s="33">
        <f>YEAR(Table3[[#This Row],[Date]])</f>
        <v>2023</v>
      </c>
      <c r="D569" s="9" t="str">
        <f>TEXT(Table3[[#This Row],[Date]],"MMMM")</f>
        <v>October</v>
      </c>
      <c r="E569" s="9" t="str">
        <f>_xlfn.XLOOKUP(Table3[[#This Row],[EID]],Roster!A:A,Roster!E:E)</f>
        <v>hir.kame.31</v>
      </c>
      <c r="F569" s="9" t="str">
        <f>_xlfn.XLOOKUP(Table3[[#This Row],[EID]],Roster!A:A,Roster!F:F)</f>
        <v>Health</v>
      </c>
      <c r="G569" s="8">
        <v>93</v>
      </c>
      <c r="H569" s="8">
        <v>91</v>
      </c>
      <c r="I569" s="8">
        <v>84</v>
      </c>
      <c r="J569" s="8">
        <v>92</v>
      </c>
      <c r="K569" s="8">
        <v>87</v>
      </c>
      <c r="L569" s="8">
        <v>97</v>
      </c>
      <c r="M569" s="8">
        <v>96</v>
      </c>
      <c r="N569" s="8">
        <v>93</v>
      </c>
      <c r="O569" s="10">
        <v>99</v>
      </c>
      <c r="P569" s="10">
        <v>92</v>
      </c>
      <c r="Q569" s="37">
        <f>AVERAGE(Table3[[#This Row],[Audit 1]:[Audit 10]])/100</f>
        <v>0.92400000000000004</v>
      </c>
    </row>
    <row r="570" spans="1:17">
      <c r="A570" s="8" t="s">
        <v>122</v>
      </c>
      <c r="B570" s="9">
        <v>45218</v>
      </c>
      <c r="C570" s="33">
        <f>YEAR(Table3[[#This Row],[Date]])</f>
        <v>2023</v>
      </c>
      <c r="D570" s="9" t="str">
        <f>TEXT(Table3[[#This Row],[Date]],"MMMM")</f>
        <v>October</v>
      </c>
      <c r="E570" s="9" t="str">
        <f>_xlfn.XLOOKUP(Table3[[#This Row],[EID]],Roster!A:A,Roster!E:E)</f>
        <v>han.oriz.24</v>
      </c>
      <c r="F570" s="9" t="str">
        <f>_xlfn.XLOOKUP(Table3[[#This Row],[EID]],Roster!A:A,Roster!F:F)</f>
        <v>Network</v>
      </c>
      <c r="G570" s="8">
        <v>63</v>
      </c>
      <c r="H570" s="8">
        <v>59</v>
      </c>
      <c r="I570" s="8">
        <v>96</v>
      </c>
      <c r="J570" s="8">
        <v>55</v>
      </c>
      <c r="K570" s="8">
        <v>51</v>
      </c>
      <c r="L570" s="8">
        <v>67</v>
      </c>
      <c r="M570" s="8">
        <v>71</v>
      </c>
      <c r="N570" s="8">
        <v>63</v>
      </c>
      <c r="O570" s="10">
        <v>62</v>
      </c>
      <c r="P570" s="10">
        <v>62</v>
      </c>
      <c r="Q570" s="37">
        <f>AVERAGE(Table3[[#This Row],[Audit 1]:[Audit 10]])/100</f>
        <v>0.64900000000000002</v>
      </c>
    </row>
    <row r="571" spans="1:17">
      <c r="A571" s="8" t="s">
        <v>123</v>
      </c>
      <c r="B571" s="9">
        <v>45218</v>
      </c>
      <c r="C571" s="33">
        <f>YEAR(Table3[[#This Row],[Date]])</f>
        <v>2023</v>
      </c>
      <c r="D571" s="9" t="str">
        <f>TEXT(Table3[[#This Row],[Date]],"MMMM")</f>
        <v>October</v>
      </c>
      <c r="E571" s="9" t="str">
        <f>_xlfn.XLOOKUP(Table3[[#This Row],[EID]],Roster!A:A,Roster!E:E)</f>
        <v>kig.imaz.62</v>
      </c>
      <c r="F571" s="9" t="str">
        <f>_xlfn.XLOOKUP(Table3[[#This Row],[EID]],Roster!A:A,Roster!F:F)</f>
        <v>HR</v>
      </c>
      <c r="G571" s="8">
        <v>66</v>
      </c>
      <c r="H571" s="8">
        <v>84</v>
      </c>
      <c r="I571" s="8">
        <v>96</v>
      </c>
      <c r="J571" s="8">
        <v>71</v>
      </c>
      <c r="K571" s="8">
        <v>78</v>
      </c>
      <c r="L571" s="8">
        <v>74</v>
      </c>
      <c r="M571" s="8">
        <v>76</v>
      </c>
      <c r="N571" s="8">
        <v>50</v>
      </c>
      <c r="O571" s="10">
        <v>80</v>
      </c>
      <c r="P571" s="10">
        <v>100</v>
      </c>
      <c r="Q571" s="37">
        <f>AVERAGE(Table3[[#This Row],[Audit 1]:[Audit 10]])/100</f>
        <v>0.77500000000000002</v>
      </c>
    </row>
    <row r="572" spans="1:17">
      <c r="A572" s="8" t="s">
        <v>94</v>
      </c>
      <c r="B572" s="9">
        <v>45219</v>
      </c>
      <c r="C572" s="33">
        <f>YEAR(Table3[[#This Row],[Date]])</f>
        <v>2023</v>
      </c>
      <c r="D572" s="9" t="str">
        <f>TEXT(Table3[[#This Row],[Date]],"MMMM")</f>
        <v>October</v>
      </c>
      <c r="E572" s="9" t="str">
        <f>_xlfn.XLOOKUP(Table3[[#This Row],[EID]],Roster!A:A,Roster!E:E)</f>
        <v>oka.koch.55</v>
      </c>
      <c r="F572" s="9" t="str">
        <f>_xlfn.XLOOKUP(Table3[[#This Row],[EID]],Roster!A:A,Roster!F:F)</f>
        <v>F&amp;A</v>
      </c>
      <c r="G572" s="8">
        <v>98</v>
      </c>
      <c r="H572" s="8">
        <v>88</v>
      </c>
      <c r="I572" s="8">
        <v>94</v>
      </c>
      <c r="J572" s="8">
        <v>81</v>
      </c>
      <c r="K572" s="8">
        <v>83</v>
      </c>
      <c r="L572" s="8">
        <v>97</v>
      </c>
      <c r="M572" s="8">
        <v>92</v>
      </c>
      <c r="N572" s="8">
        <v>98</v>
      </c>
      <c r="O572" s="10">
        <v>83</v>
      </c>
      <c r="P572" s="10">
        <v>89</v>
      </c>
      <c r="Q572" s="37">
        <f>AVERAGE(Table3[[#This Row],[Audit 1]:[Audit 10]])/100</f>
        <v>0.90300000000000002</v>
      </c>
    </row>
    <row r="573" spans="1:17">
      <c r="A573" s="8" t="s">
        <v>95</v>
      </c>
      <c r="B573" s="9">
        <v>45219</v>
      </c>
      <c r="C573" s="33">
        <f>YEAR(Table3[[#This Row],[Date]])</f>
        <v>2023</v>
      </c>
      <c r="D573" s="9" t="str">
        <f>TEXT(Table3[[#This Row],[Date]],"MMMM")</f>
        <v>October</v>
      </c>
      <c r="E573" s="9" t="str">
        <f>_xlfn.XLOOKUP(Table3[[#This Row],[EID]],Roster!A:A,Roster!E:E)</f>
        <v>oka.koch.55</v>
      </c>
      <c r="F573" s="9" t="str">
        <f>_xlfn.XLOOKUP(Table3[[#This Row],[EID]],Roster!A:A,Roster!F:F)</f>
        <v>F&amp;A</v>
      </c>
      <c r="G573" s="8">
        <v>86</v>
      </c>
      <c r="H573" s="8">
        <v>86</v>
      </c>
      <c r="I573" s="8">
        <v>80</v>
      </c>
      <c r="J573" s="8">
        <v>89</v>
      </c>
      <c r="K573" s="8">
        <v>84</v>
      </c>
      <c r="L573" s="8">
        <v>91</v>
      </c>
      <c r="M573" s="8">
        <v>86</v>
      </c>
      <c r="N573" s="8">
        <v>93</v>
      </c>
      <c r="O573" s="10">
        <v>94</v>
      </c>
      <c r="P573" s="10">
        <v>81</v>
      </c>
      <c r="Q573" s="37">
        <f>AVERAGE(Table3[[#This Row],[Audit 1]:[Audit 10]])/100</f>
        <v>0.87</v>
      </c>
    </row>
    <row r="574" spans="1:17">
      <c r="A574" s="8" t="s">
        <v>96</v>
      </c>
      <c r="B574" s="9">
        <v>45219</v>
      </c>
      <c r="C574" s="33">
        <f>YEAR(Table3[[#This Row],[Date]])</f>
        <v>2023</v>
      </c>
      <c r="D574" s="9" t="str">
        <f>TEXT(Table3[[#This Row],[Date]],"MMMM")</f>
        <v>October</v>
      </c>
      <c r="E574" s="9" t="str">
        <f>_xlfn.XLOOKUP(Table3[[#This Row],[EID]],Roster!A:A,Roster!E:E)</f>
        <v>hir.kame.31</v>
      </c>
      <c r="F574" s="9" t="str">
        <f>_xlfn.XLOOKUP(Table3[[#This Row],[EID]],Roster!A:A,Roster!F:F)</f>
        <v>Health</v>
      </c>
      <c r="G574" s="8">
        <v>84</v>
      </c>
      <c r="H574" s="8">
        <v>94</v>
      </c>
      <c r="I574" s="8">
        <v>84</v>
      </c>
      <c r="J574" s="8">
        <v>88</v>
      </c>
      <c r="K574" s="8">
        <v>94</v>
      </c>
      <c r="L574" s="8">
        <v>82</v>
      </c>
      <c r="M574" s="8">
        <v>98</v>
      </c>
      <c r="N574" s="8">
        <v>98</v>
      </c>
      <c r="O574" s="10">
        <v>92</v>
      </c>
      <c r="P574" s="10">
        <v>96</v>
      </c>
      <c r="Q574" s="37">
        <f>AVERAGE(Table3[[#This Row],[Audit 1]:[Audit 10]])/100</f>
        <v>0.91</v>
      </c>
    </row>
    <row r="575" spans="1:17">
      <c r="A575" s="8" t="s">
        <v>97</v>
      </c>
      <c r="B575" s="9">
        <v>45219</v>
      </c>
      <c r="C575" s="33">
        <f>YEAR(Table3[[#This Row],[Date]])</f>
        <v>2023</v>
      </c>
      <c r="D575" s="9" t="str">
        <f>TEXT(Table3[[#This Row],[Date]],"MMMM")</f>
        <v>October</v>
      </c>
      <c r="E575" s="9" t="str">
        <f>_xlfn.XLOOKUP(Table3[[#This Row],[EID]],Roster!A:A,Roster!E:E)</f>
        <v>han.oriz.24</v>
      </c>
      <c r="F575" s="9" t="str">
        <f>_xlfn.XLOOKUP(Table3[[#This Row],[EID]],Roster!A:A,Roster!F:F)</f>
        <v>Network</v>
      </c>
      <c r="G575" s="8">
        <v>67</v>
      </c>
      <c r="H575" s="8">
        <v>65</v>
      </c>
      <c r="I575" s="8">
        <v>56</v>
      </c>
      <c r="J575" s="8">
        <v>64</v>
      </c>
      <c r="K575" s="8">
        <v>58</v>
      </c>
      <c r="L575" s="8">
        <v>63</v>
      </c>
      <c r="M575" s="8">
        <v>54</v>
      </c>
      <c r="N575" s="8">
        <v>86</v>
      </c>
      <c r="O575" s="10">
        <v>99</v>
      </c>
      <c r="P575" s="10">
        <v>62</v>
      </c>
      <c r="Q575" s="37">
        <f>AVERAGE(Table3[[#This Row],[Audit 1]:[Audit 10]])/100</f>
        <v>0.67400000000000004</v>
      </c>
    </row>
    <row r="576" spans="1:17">
      <c r="A576" s="8" t="s">
        <v>98</v>
      </c>
      <c r="B576" s="9">
        <v>45219</v>
      </c>
      <c r="C576" s="33">
        <f>YEAR(Table3[[#This Row],[Date]])</f>
        <v>2023</v>
      </c>
      <c r="D576" s="9" t="str">
        <f>TEXT(Table3[[#This Row],[Date]],"MMMM")</f>
        <v>October</v>
      </c>
      <c r="E576" s="9" t="str">
        <f>_xlfn.XLOOKUP(Table3[[#This Row],[EID]],Roster!A:A,Roster!E:E)</f>
        <v>kig.imaz.62</v>
      </c>
      <c r="F576" s="9" t="str">
        <f>_xlfn.XLOOKUP(Table3[[#This Row],[EID]],Roster!A:A,Roster!F:F)</f>
        <v>HR</v>
      </c>
      <c r="G576" s="8">
        <v>80</v>
      </c>
      <c r="H576" s="8">
        <v>52</v>
      </c>
      <c r="I576" s="8">
        <v>67</v>
      </c>
      <c r="J576" s="8">
        <v>60</v>
      </c>
      <c r="K576" s="8">
        <v>91</v>
      </c>
      <c r="L576" s="8">
        <v>58</v>
      </c>
      <c r="M576" s="8">
        <v>100</v>
      </c>
      <c r="N576" s="8">
        <v>85</v>
      </c>
      <c r="O576" s="10">
        <v>63</v>
      </c>
      <c r="P576" s="10">
        <v>55</v>
      </c>
      <c r="Q576" s="37">
        <f>AVERAGE(Table3[[#This Row],[Audit 1]:[Audit 10]])/100</f>
        <v>0.71099999999999997</v>
      </c>
    </row>
    <row r="577" spans="1:17">
      <c r="A577" s="8" t="s">
        <v>99</v>
      </c>
      <c r="B577" s="9">
        <v>45219</v>
      </c>
      <c r="C577" s="33">
        <f>YEAR(Table3[[#This Row],[Date]])</f>
        <v>2023</v>
      </c>
      <c r="D577" s="9" t="str">
        <f>TEXT(Table3[[#This Row],[Date]],"MMMM")</f>
        <v>October</v>
      </c>
      <c r="E577" s="9" t="str">
        <f>_xlfn.XLOOKUP(Table3[[#This Row],[EID]],Roster!A:A,Roster!E:E)</f>
        <v>han.oriz.24</v>
      </c>
      <c r="F577" s="9" t="str">
        <f>_xlfn.XLOOKUP(Table3[[#This Row],[EID]],Roster!A:A,Roster!F:F)</f>
        <v>Strategy</v>
      </c>
      <c r="G577" s="8">
        <v>92</v>
      </c>
      <c r="H577" s="8">
        <v>89</v>
      </c>
      <c r="I577" s="8">
        <v>99</v>
      </c>
      <c r="J577" s="8">
        <v>98</v>
      </c>
      <c r="K577" s="8">
        <v>94</v>
      </c>
      <c r="L577" s="8">
        <v>80</v>
      </c>
      <c r="M577" s="8">
        <v>84</v>
      </c>
      <c r="N577" s="8">
        <v>100</v>
      </c>
      <c r="O577" s="10">
        <v>80</v>
      </c>
      <c r="P577" s="10">
        <v>80</v>
      </c>
      <c r="Q577" s="37">
        <f>AVERAGE(Table3[[#This Row],[Audit 1]:[Audit 10]])/100</f>
        <v>0.89599999999999991</v>
      </c>
    </row>
    <row r="578" spans="1:17">
      <c r="A578" s="8" t="s">
        <v>100</v>
      </c>
      <c r="B578" s="9">
        <v>45219</v>
      </c>
      <c r="C578" s="33">
        <f>YEAR(Table3[[#This Row],[Date]])</f>
        <v>2023</v>
      </c>
      <c r="D578" s="9" t="str">
        <f>TEXT(Table3[[#This Row],[Date]],"MMMM")</f>
        <v>October</v>
      </c>
      <c r="E578" s="9" t="str">
        <f>_xlfn.XLOOKUP(Table3[[#This Row],[EID]],Roster!A:A,Roster!E:E)</f>
        <v>oka.koch.55</v>
      </c>
      <c r="F578" s="9" t="str">
        <f>_xlfn.XLOOKUP(Table3[[#This Row],[EID]],Roster!A:A,Roster!F:F)</f>
        <v>F&amp;A</v>
      </c>
      <c r="G578" s="8">
        <v>84</v>
      </c>
      <c r="H578" s="8">
        <v>87</v>
      </c>
      <c r="I578" s="8">
        <v>88</v>
      </c>
      <c r="J578" s="8">
        <v>90</v>
      </c>
      <c r="K578" s="8">
        <v>89</v>
      </c>
      <c r="L578" s="8">
        <v>95</v>
      </c>
      <c r="M578" s="8">
        <v>97</v>
      </c>
      <c r="N578" s="8">
        <v>91</v>
      </c>
      <c r="O578" s="10">
        <v>100</v>
      </c>
      <c r="P578" s="10">
        <v>83</v>
      </c>
      <c r="Q578" s="37">
        <f>AVERAGE(Table3[[#This Row],[Audit 1]:[Audit 10]])/100</f>
        <v>0.90400000000000003</v>
      </c>
    </row>
    <row r="579" spans="1:17">
      <c r="A579" s="8" t="s">
        <v>101</v>
      </c>
      <c r="B579" s="9">
        <v>45219</v>
      </c>
      <c r="C579" s="33">
        <f>YEAR(Table3[[#This Row],[Date]])</f>
        <v>2023</v>
      </c>
      <c r="D579" s="9" t="str">
        <f>TEXT(Table3[[#This Row],[Date]],"MMMM")</f>
        <v>October</v>
      </c>
      <c r="E579" s="9" t="str">
        <f>_xlfn.XLOOKUP(Table3[[#This Row],[EID]],Roster!A:A,Roster!E:E)</f>
        <v>hir.kame.31</v>
      </c>
      <c r="F579" s="9" t="str">
        <f>_xlfn.XLOOKUP(Table3[[#This Row],[EID]],Roster!A:A,Roster!F:F)</f>
        <v>Health</v>
      </c>
      <c r="G579" s="8">
        <v>90</v>
      </c>
      <c r="H579" s="8">
        <v>85</v>
      </c>
      <c r="I579" s="8">
        <v>94</v>
      </c>
      <c r="J579" s="8">
        <v>96</v>
      </c>
      <c r="K579" s="8">
        <v>92</v>
      </c>
      <c r="L579" s="8">
        <v>91</v>
      </c>
      <c r="M579" s="8">
        <v>94</v>
      </c>
      <c r="N579" s="8">
        <v>99</v>
      </c>
      <c r="O579" s="10">
        <v>99</v>
      </c>
      <c r="P579" s="10">
        <v>89</v>
      </c>
      <c r="Q579" s="37">
        <f>AVERAGE(Table3[[#This Row],[Audit 1]:[Audit 10]])/100</f>
        <v>0.92900000000000005</v>
      </c>
    </row>
    <row r="580" spans="1:17">
      <c r="A580" s="8" t="s">
        <v>102</v>
      </c>
      <c r="B580" s="9">
        <v>45219</v>
      </c>
      <c r="C580" s="33">
        <f>YEAR(Table3[[#This Row],[Date]])</f>
        <v>2023</v>
      </c>
      <c r="D580" s="9" t="str">
        <f>TEXT(Table3[[#This Row],[Date]],"MMMM")</f>
        <v>October</v>
      </c>
      <c r="E580" s="9" t="str">
        <f>_xlfn.XLOOKUP(Table3[[#This Row],[EID]],Roster!A:A,Roster!E:E)</f>
        <v>han.oriz.24</v>
      </c>
      <c r="F580" s="9" t="str">
        <f>_xlfn.XLOOKUP(Table3[[#This Row],[EID]],Roster!A:A,Roster!F:F)</f>
        <v>Network</v>
      </c>
      <c r="G580" s="8">
        <v>100</v>
      </c>
      <c r="H580" s="8">
        <v>88</v>
      </c>
      <c r="I580" s="8">
        <v>68</v>
      </c>
      <c r="J580" s="8">
        <v>95</v>
      </c>
      <c r="K580" s="8">
        <v>52</v>
      </c>
      <c r="L580" s="8">
        <v>83</v>
      </c>
      <c r="M580" s="8">
        <v>91</v>
      </c>
      <c r="N580" s="8">
        <v>90</v>
      </c>
      <c r="O580" s="10">
        <v>74</v>
      </c>
      <c r="P580" s="10">
        <v>60</v>
      </c>
      <c r="Q580" s="37">
        <f>AVERAGE(Table3[[#This Row],[Audit 1]:[Audit 10]])/100</f>
        <v>0.80099999999999993</v>
      </c>
    </row>
    <row r="581" spans="1:17">
      <c r="A581" s="8" t="s">
        <v>103</v>
      </c>
      <c r="B581" s="9">
        <v>45219</v>
      </c>
      <c r="C581" s="33">
        <f>YEAR(Table3[[#This Row],[Date]])</f>
        <v>2023</v>
      </c>
      <c r="D581" s="9" t="str">
        <f>TEXT(Table3[[#This Row],[Date]],"MMMM")</f>
        <v>October</v>
      </c>
      <c r="E581" s="9" t="str">
        <f>_xlfn.XLOOKUP(Table3[[#This Row],[EID]],Roster!A:A,Roster!E:E)</f>
        <v>kig.imaz.62</v>
      </c>
      <c r="F581" s="9" t="str">
        <f>_xlfn.XLOOKUP(Table3[[#This Row],[EID]],Roster!A:A,Roster!F:F)</f>
        <v>HR</v>
      </c>
      <c r="G581" s="8">
        <v>91</v>
      </c>
      <c r="H581" s="8">
        <v>96</v>
      </c>
      <c r="I581" s="8">
        <v>81</v>
      </c>
      <c r="J581" s="8">
        <v>94</v>
      </c>
      <c r="K581" s="8">
        <v>96</v>
      </c>
      <c r="L581" s="8">
        <v>96</v>
      </c>
      <c r="M581" s="8">
        <v>56</v>
      </c>
      <c r="N581" s="8">
        <v>68</v>
      </c>
      <c r="O581" s="10">
        <v>58</v>
      </c>
      <c r="P581" s="10">
        <v>78</v>
      </c>
      <c r="Q581" s="37">
        <f>AVERAGE(Table3[[#This Row],[Audit 1]:[Audit 10]])/100</f>
        <v>0.81400000000000006</v>
      </c>
    </row>
    <row r="582" spans="1:17">
      <c r="A582" s="8" t="s">
        <v>104</v>
      </c>
      <c r="B582" s="9">
        <v>45219</v>
      </c>
      <c r="C582" s="33">
        <f>YEAR(Table3[[#This Row],[Date]])</f>
        <v>2023</v>
      </c>
      <c r="D582" s="9" t="str">
        <f>TEXT(Table3[[#This Row],[Date]],"MMMM")</f>
        <v>October</v>
      </c>
      <c r="E582" s="9" t="str">
        <f>_xlfn.XLOOKUP(Table3[[#This Row],[EID]],Roster!A:A,Roster!E:E)</f>
        <v>oka.koch.55</v>
      </c>
      <c r="F582" s="9" t="str">
        <f>_xlfn.XLOOKUP(Table3[[#This Row],[EID]],Roster!A:A,Roster!F:F)</f>
        <v>F&amp;A</v>
      </c>
      <c r="G582" s="8">
        <v>94</v>
      </c>
      <c r="H582" s="8">
        <v>93</v>
      </c>
      <c r="I582" s="8">
        <v>92</v>
      </c>
      <c r="J582" s="8">
        <v>92</v>
      </c>
      <c r="K582" s="8">
        <v>84</v>
      </c>
      <c r="L582" s="8">
        <v>95</v>
      </c>
      <c r="M582" s="8">
        <v>88</v>
      </c>
      <c r="N582" s="8">
        <v>88</v>
      </c>
      <c r="O582" s="10">
        <v>91</v>
      </c>
      <c r="P582" s="10">
        <v>86</v>
      </c>
      <c r="Q582" s="37">
        <f>AVERAGE(Table3[[#This Row],[Audit 1]:[Audit 10]])/100</f>
        <v>0.90300000000000002</v>
      </c>
    </row>
    <row r="583" spans="1:17">
      <c r="A583" s="8" t="s">
        <v>105</v>
      </c>
      <c r="B583" s="9">
        <v>45219</v>
      </c>
      <c r="C583" s="33">
        <f>YEAR(Table3[[#This Row],[Date]])</f>
        <v>2023</v>
      </c>
      <c r="D583" s="9" t="str">
        <f>TEXT(Table3[[#This Row],[Date]],"MMMM")</f>
        <v>October</v>
      </c>
      <c r="E583" s="9" t="str">
        <f>_xlfn.XLOOKUP(Table3[[#This Row],[EID]],Roster!A:A,Roster!E:E)</f>
        <v>oka.koch.55</v>
      </c>
      <c r="F583" s="9" t="str">
        <f>_xlfn.XLOOKUP(Table3[[#This Row],[EID]],Roster!A:A,Roster!F:F)</f>
        <v>F&amp;A</v>
      </c>
      <c r="G583" s="8">
        <v>87</v>
      </c>
      <c r="H583" s="8">
        <v>88</v>
      </c>
      <c r="I583" s="8">
        <v>84</v>
      </c>
      <c r="J583" s="8">
        <v>100</v>
      </c>
      <c r="K583" s="8">
        <v>99</v>
      </c>
      <c r="L583" s="8">
        <v>92</v>
      </c>
      <c r="M583" s="8">
        <v>89</v>
      </c>
      <c r="N583" s="8">
        <v>95</v>
      </c>
      <c r="O583" s="10">
        <v>87</v>
      </c>
      <c r="P583" s="10">
        <v>81</v>
      </c>
      <c r="Q583" s="37">
        <f>AVERAGE(Table3[[#This Row],[Audit 1]:[Audit 10]])/100</f>
        <v>0.90200000000000002</v>
      </c>
    </row>
    <row r="584" spans="1:17">
      <c r="A584" s="8" t="s">
        <v>106</v>
      </c>
      <c r="B584" s="9">
        <v>45219</v>
      </c>
      <c r="C584" s="33">
        <f>YEAR(Table3[[#This Row],[Date]])</f>
        <v>2023</v>
      </c>
      <c r="D584" s="9" t="str">
        <f>TEXT(Table3[[#This Row],[Date]],"MMMM")</f>
        <v>October</v>
      </c>
      <c r="E584" s="9" t="str">
        <f>_xlfn.XLOOKUP(Table3[[#This Row],[EID]],Roster!A:A,Roster!E:E)</f>
        <v>hir.kame.31</v>
      </c>
      <c r="F584" s="9" t="str">
        <f>_xlfn.XLOOKUP(Table3[[#This Row],[EID]],Roster!A:A,Roster!F:F)</f>
        <v>Health</v>
      </c>
      <c r="G584" s="8">
        <v>91</v>
      </c>
      <c r="H584" s="8">
        <v>81</v>
      </c>
      <c r="I584" s="8">
        <v>87</v>
      </c>
      <c r="J584" s="8">
        <v>86</v>
      </c>
      <c r="K584" s="8">
        <v>100</v>
      </c>
      <c r="L584" s="8">
        <v>90</v>
      </c>
      <c r="M584" s="8">
        <v>88</v>
      </c>
      <c r="N584" s="8">
        <v>82</v>
      </c>
      <c r="O584" s="10">
        <v>93</v>
      </c>
      <c r="P584" s="10">
        <v>100</v>
      </c>
      <c r="Q584" s="37">
        <f>AVERAGE(Table3[[#This Row],[Audit 1]:[Audit 10]])/100</f>
        <v>0.89800000000000002</v>
      </c>
    </row>
    <row r="585" spans="1:17">
      <c r="A585" s="8" t="s">
        <v>107</v>
      </c>
      <c r="B585" s="9">
        <v>45219</v>
      </c>
      <c r="C585" s="33">
        <f>YEAR(Table3[[#This Row],[Date]])</f>
        <v>2023</v>
      </c>
      <c r="D585" s="9" t="str">
        <f>TEXT(Table3[[#This Row],[Date]],"MMMM")</f>
        <v>October</v>
      </c>
      <c r="E585" s="9" t="str">
        <f>_xlfn.XLOOKUP(Table3[[#This Row],[EID]],Roster!A:A,Roster!E:E)</f>
        <v>oka.koch.55</v>
      </c>
      <c r="F585" s="9" t="str">
        <f>_xlfn.XLOOKUP(Table3[[#This Row],[EID]],Roster!A:A,Roster!F:F)</f>
        <v>F&amp;A</v>
      </c>
      <c r="G585" s="8">
        <v>77</v>
      </c>
      <c r="H585" s="8">
        <v>69</v>
      </c>
      <c r="I585" s="8">
        <v>71</v>
      </c>
      <c r="J585" s="8">
        <v>79</v>
      </c>
      <c r="K585" s="8">
        <v>59</v>
      </c>
      <c r="L585" s="8">
        <v>92</v>
      </c>
      <c r="M585" s="8">
        <v>84</v>
      </c>
      <c r="N585" s="8">
        <v>50</v>
      </c>
      <c r="O585" s="10">
        <v>76</v>
      </c>
      <c r="P585" s="10">
        <v>68</v>
      </c>
      <c r="Q585" s="37">
        <f>AVERAGE(Table3[[#This Row],[Audit 1]:[Audit 10]])/100</f>
        <v>0.72499999999999998</v>
      </c>
    </row>
    <row r="586" spans="1:17">
      <c r="A586" s="8" t="s">
        <v>108</v>
      </c>
      <c r="B586" s="9">
        <v>45219</v>
      </c>
      <c r="C586" s="33">
        <f>YEAR(Table3[[#This Row],[Date]])</f>
        <v>2023</v>
      </c>
      <c r="D586" s="9" t="str">
        <f>TEXT(Table3[[#This Row],[Date]],"MMMM")</f>
        <v>October</v>
      </c>
      <c r="E586" s="9" t="str">
        <f>_xlfn.XLOOKUP(Table3[[#This Row],[EID]],Roster!A:A,Roster!E:E)</f>
        <v>kig.imaz.62</v>
      </c>
      <c r="F586" s="9" t="str">
        <f>_xlfn.XLOOKUP(Table3[[#This Row],[EID]],Roster!A:A,Roster!F:F)</f>
        <v>HR</v>
      </c>
      <c r="G586" s="8">
        <v>99</v>
      </c>
      <c r="H586" s="8">
        <v>50</v>
      </c>
      <c r="I586" s="8">
        <v>93</v>
      </c>
      <c r="J586" s="8">
        <v>86</v>
      </c>
      <c r="K586" s="8">
        <v>75</v>
      </c>
      <c r="L586" s="8">
        <v>94</v>
      </c>
      <c r="M586" s="8">
        <v>71</v>
      </c>
      <c r="N586" s="8">
        <v>77</v>
      </c>
      <c r="O586" s="10">
        <v>63</v>
      </c>
      <c r="P586" s="10">
        <v>86</v>
      </c>
      <c r="Q586" s="37">
        <f>AVERAGE(Table3[[#This Row],[Audit 1]:[Audit 10]])/100</f>
        <v>0.79400000000000004</v>
      </c>
    </row>
    <row r="587" spans="1:17">
      <c r="A587" s="8" t="s">
        <v>109</v>
      </c>
      <c r="B587" s="9">
        <v>45219</v>
      </c>
      <c r="C587" s="33">
        <f>YEAR(Table3[[#This Row],[Date]])</f>
        <v>2023</v>
      </c>
      <c r="D587" s="9" t="str">
        <f>TEXT(Table3[[#This Row],[Date]],"MMMM")</f>
        <v>October</v>
      </c>
      <c r="E587" s="9" t="str">
        <f>_xlfn.XLOOKUP(Table3[[#This Row],[EID]],Roster!A:A,Roster!E:E)</f>
        <v>han.oriz.24</v>
      </c>
      <c r="F587" s="9" t="str">
        <f>_xlfn.XLOOKUP(Table3[[#This Row],[EID]],Roster!A:A,Roster!F:F)</f>
        <v>Strategy</v>
      </c>
      <c r="G587" s="8">
        <v>94</v>
      </c>
      <c r="H587" s="8">
        <v>88</v>
      </c>
      <c r="I587" s="8">
        <v>94</v>
      </c>
      <c r="J587" s="8">
        <v>97</v>
      </c>
      <c r="K587" s="8">
        <v>100</v>
      </c>
      <c r="L587" s="8">
        <v>98</v>
      </c>
      <c r="M587" s="8">
        <v>95</v>
      </c>
      <c r="N587" s="8">
        <v>90</v>
      </c>
      <c r="O587" s="10">
        <v>90</v>
      </c>
      <c r="P587" s="10">
        <v>84</v>
      </c>
      <c r="Q587" s="37">
        <f>AVERAGE(Table3[[#This Row],[Audit 1]:[Audit 10]])/100</f>
        <v>0.93</v>
      </c>
    </row>
    <row r="588" spans="1:17">
      <c r="A588" s="8" t="s">
        <v>110</v>
      </c>
      <c r="B588" s="9">
        <v>45219</v>
      </c>
      <c r="C588" s="33">
        <f>YEAR(Table3[[#This Row],[Date]])</f>
        <v>2023</v>
      </c>
      <c r="D588" s="9" t="str">
        <f>TEXT(Table3[[#This Row],[Date]],"MMMM")</f>
        <v>October</v>
      </c>
      <c r="E588" s="9" t="str">
        <f>_xlfn.XLOOKUP(Table3[[#This Row],[EID]],Roster!A:A,Roster!E:E)</f>
        <v>oka.koch.55</v>
      </c>
      <c r="F588" s="9" t="str">
        <f>_xlfn.XLOOKUP(Table3[[#This Row],[EID]],Roster!A:A,Roster!F:F)</f>
        <v>F&amp;A</v>
      </c>
      <c r="G588" s="8">
        <v>94</v>
      </c>
      <c r="H588" s="8">
        <v>100</v>
      </c>
      <c r="I588" s="8">
        <v>98</v>
      </c>
      <c r="J588" s="8">
        <v>93</v>
      </c>
      <c r="K588" s="8">
        <v>81</v>
      </c>
      <c r="L588" s="8">
        <v>90</v>
      </c>
      <c r="M588" s="8">
        <v>92</v>
      </c>
      <c r="N588" s="8">
        <v>94</v>
      </c>
      <c r="O588" s="10">
        <v>83</v>
      </c>
      <c r="P588" s="10">
        <v>93</v>
      </c>
      <c r="Q588" s="37">
        <f>AVERAGE(Table3[[#This Row],[Audit 1]:[Audit 10]])/100</f>
        <v>0.91799999999999993</v>
      </c>
    </row>
    <row r="589" spans="1:17">
      <c r="A589" s="8" t="s">
        <v>111</v>
      </c>
      <c r="B589" s="9">
        <v>45219</v>
      </c>
      <c r="C589" s="33">
        <f>YEAR(Table3[[#This Row],[Date]])</f>
        <v>2023</v>
      </c>
      <c r="D589" s="9" t="str">
        <f>TEXT(Table3[[#This Row],[Date]],"MMMM")</f>
        <v>October</v>
      </c>
      <c r="E589" s="9" t="str">
        <f>_xlfn.XLOOKUP(Table3[[#This Row],[EID]],Roster!A:A,Roster!E:E)</f>
        <v>hir.kame.31</v>
      </c>
      <c r="F589" s="9" t="str">
        <f>_xlfn.XLOOKUP(Table3[[#This Row],[EID]],Roster!A:A,Roster!F:F)</f>
        <v>Health</v>
      </c>
      <c r="G589" s="8">
        <v>88</v>
      </c>
      <c r="H589" s="8">
        <v>86</v>
      </c>
      <c r="I589" s="8">
        <v>94</v>
      </c>
      <c r="J589" s="8">
        <v>89</v>
      </c>
      <c r="K589" s="8">
        <v>90</v>
      </c>
      <c r="L589" s="8">
        <v>100</v>
      </c>
      <c r="M589" s="8">
        <v>93</v>
      </c>
      <c r="N589" s="8">
        <v>82</v>
      </c>
      <c r="O589" s="10">
        <v>81</v>
      </c>
      <c r="P589" s="10">
        <v>98</v>
      </c>
      <c r="Q589" s="37">
        <f>AVERAGE(Table3[[#This Row],[Audit 1]:[Audit 10]])/100</f>
        <v>0.90099999999999991</v>
      </c>
    </row>
    <row r="590" spans="1:17">
      <c r="A590" s="8" t="s">
        <v>112</v>
      </c>
      <c r="B590" s="9">
        <v>45219</v>
      </c>
      <c r="C590" s="33">
        <f>YEAR(Table3[[#This Row],[Date]])</f>
        <v>2023</v>
      </c>
      <c r="D590" s="9" t="str">
        <f>TEXT(Table3[[#This Row],[Date]],"MMMM")</f>
        <v>October</v>
      </c>
      <c r="E590" s="9" t="str">
        <f>_xlfn.XLOOKUP(Table3[[#This Row],[EID]],Roster!A:A,Roster!E:E)</f>
        <v>hir.kame.31</v>
      </c>
      <c r="F590" s="9" t="str">
        <f>_xlfn.XLOOKUP(Table3[[#This Row],[EID]],Roster!A:A,Roster!F:F)</f>
        <v>Health</v>
      </c>
      <c r="G590" s="8">
        <v>57</v>
      </c>
      <c r="H590" s="8">
        <v>91</v>
      </c>
      <c r="I590" s="8">
        <v>100</v>
      </c>
      <c r="J590" s="8">
        <v>81</v>
      </c>
      <c r="K590" s="8">
        <v>100</v>
      </c>
      <c r="L590" s="8">
        <v>91</v>
      </c>
      <c r="M590" s="8">
        <v>78</v>
      </c>
      <c r="N590" s="8">
        <v>83</v>
      </c>
      <c r="O590" s="10">
        <v>81</v>
      </c>
      <c r="P590" s="10">
        <v>73</v>
      </c>
      <c r="Q590" s="37">
        <f>AVERAGE(Table3[[#This Row],[Audit 1]:[Audit 10]])/100</f>
        <v>0.83499999999999996</v>
      </c>
    </row>
    <row r="591" spans="1:17">
      <c r="A591" s="8" t="s">
        <v>113</v>
      </c>
      <c r="B591" s="9">
        <v>45219</v>
      </c>
      <c r="C591" s="33">
        <f>YEAR(Table3[[#This Row],[Date]])</f>
        <v>2023</v>
      </c>
      <c r="D591" s="9" t="str">
        <f>TEXT(Table3[[#This Row],[Date]],"MMMM")</f>
        <v>October</v>
      </c>
      <c r="E591" s="9" t="str">
        <f>_xlfn.XLOOKUP(Table3[[#This Row],[EID]],Roster!A:A,Roster!E:E)</f>
        <v>kig.imaz.62</v>
      </c>
      <c r="F591" s="9" t="str">
        <f>_xlfn.XLOOKUP(Table3[[#This Row],[EID]],Roster!A:A,Roster!F:F)</f>
        <v>HR</v>
      </c>
      <c r="G591" s="8">
        <v>89</v>
      </c>
      <c r="H591" s="8">
        <v>68</v>
      </c>
      <c r="I591" s="8">
        <v>82</v>
      </c>
      <c r="J591" s="8">
        <v>92</v>
      </c>
      <c r="K591" s="8">
        <v>59</v>
      </c>
      <c r="L591" s="8">
        <v>77</v>
      </c>
      <c r="M591" s="8">
        <v>96</v>
      </c>
      <c r="N591" s="8">
        <v>74</v>
      </c>
      <c r="O591" s="10">
        <v>63</v>
      </c>
      <c r="P591" s="10">
        <v>86</v>
      </c>
      <c r="Q591" s="37">
        <f>AVERAGE(Table3[[#This Row],[Audit 1]:[Audit 10]])/100</f>
        <v>0.78599999999999992</v>
      </c>
    </row>
    <row r="592" spans="1:17">
      <c r="A592" s="8" t="s">
        <v>114</v>
      </c>
      <c r="B592" s="9">
        <v>45219</v>
      </c>
      <c r="C592" s="33">
        <f>YEAR(Table3[[#This Row],[Date]])</f>
        <v>2023</v>
      </c>
      <c r="D592" s="9" t="str">
        <f>TEXT(Table3[[#This Row],[Date]],"MMMM")</f>
        <v>October</v>
      </c>
      <c r="E592" s="9" t="str">
        <f>_xlfn.XLOOKUP(Table3[[#This Row],[EID]],Roster!A:A,Roster!E:E)</f>
        <v>han.oriz.24</v>
      </c>
      <c r="F592" s="9" t="str">
        <f>_xlfn.XLOOKUP(Table3[[#This Row],[EID]],Roster!A:A,Roster!F:F)</f>
        <v>Strategy</v>
      </c>
      <c r="G592" s="8">
        <v>90</v>
      </c>
      <c r="H592" s="8">
        <v>97</v>
      </c>
      <c r="I592" s="8">
        <v>94</v>
      </c>
      <c r="J592" s="8">
        <v>87</v>
      </c>
      <c r="K592" s="8">
        <v>99</v>
      </c>
      <c r="L592" s="8">
        <v>86</v>
      </c>
      <c r="M592" s="8">
        <v>83</v>
      </c>
      <c r="N592" s="8">
        <v>89</v>
      </c>
      <c r="O592" s="10">
        <v>99</v>
      </c>
      <c r="P592" s="10">
        <v>98</v>
      </c>
      <c r="Q592" s="37">
        <f>AVERAGE(Table3[[#This Row],[Audit 1]:[Audit 10]])/100</f>
        <v>0.92200000000000004</v>
      </c>
    </row>
    <row r="593" spans="1:17">
      <c r="A593" s="8" t="s">
        <v>115</v>
      </c>
      <c r="B593" s="9">
        <v>45219</v>
      </c>
      <c r="C593" s="33">
        <f>YEAR(Table3[[#This Row],[Date]])</f>
        <v>2023</v>
      </c>
      <c r="D593" s="9" t="str">
        <f>TEXT(Table3[[#This Row],[Date]],"MMMM")</f>
        <v>October</v>
      </c>
      <c r="E593" s="9" t="str">
        <f>_xlfn.XLOOKUP(Table3[[#This Row],[EID]],Roster!A:A,Roster!E:E)</f>
        <v>oka.koch.55</v>
      </c>
      <c r="F593" s="9" t="str">
        <f>_xlfn.XLOOKUP(Table3[[#This Row],[EID]],Roster!A:A,Roster!F:F)</f>
        <v>F&amp;A</v>
      </c>
      <c r="G593" s="8">
        <v>87</v>
      </c>
      <c r="H593" s="8">
        <v>91</v>
      </c>
      <c r="I593" s="8">
        <v>97</v>
      </c>
      <c r="J593" s="8">
        <v>100</v>
      </c>
      <c r="K593" s="8">
        <v>89</v>
      </c>
      <c r="L593" s="8">
        <v>84</v>
      </c>
      <c r="M593" s="8">
        <v>97</v>
      </c>
      <c r="N593" s="8">
        <v>84</v>
      </c>
      <c r="O593" s="10">
        <v>81</v>
      </c>
      <c r="P593" s="10">
        <v>99</v>
      </c>
      <c r="Q593" s="37">
        <f>AVERAGE(Table3[[#This Row],[Audit 1]:[Audit 10]])/100</f>
        <v>0.90900000000000003</v>
      </c>
    </row>
    <row r="594" spans="1:17">
      <c r="A594" s="8" t="s">
        <v>116</v>
      </c>
      <c r="B594" s="9">
        <v>45219</v>
      </c>
      <c r="C594" s="33">
        <f>YEAR(Table3[[#This Row],[Date]])</f>
        <v>2023</v>
      </c>
      <c r="D594" s="9" t="str">
        <f>TEXT(Table3[[#This Row],[Date]],"MMMM")</f>
        <v>October</v>
      </c>
      <c r="E594" s="9" t="str">
        <f>_xlfn.XLOOKUP(Table3[[#This Row],[EID]],Roster!A:A,Roster!E:E)</f>
        <v>hir.kame.31</v>
      </c>
      <c r="F594" s="9" t="str">
        <f>_xlfn.XLOOKUP(Table3[[#This Row],[EID]],Roster!A:A,Roster!F:F)</f>
        <v>Health</v>
      </c>
      <c r="G594" s="8">
        <v>90</v>
      </c>
      <c r="H594" s="8">
        <v>84</v>
      </c>
      <c r="I594" s="8">
        <v>89</v>
      </c>
      <c r="J594" s="8">
        <v>83</v>
      </c>
      <c r="K594" s="8">
        <v>84</v>
      </c>
      <c r="L594" s="8">
        <v>98</v>
      </c>
      <c r="M594" s="8">
        <v>96</v>
      </c>
      <c r="N594" s="8">
        <v>87</v>
      </c>
      <c r="O594" s="10">
        <v>83</v>
      </c>
      <c r="P594" s="10">
        <v>82</v>
      </c>
      <c r="Q594" s="37">
        <f>AVERAGE(Table3[[#This Row],[Audit 1]:[Audit 10]])/100</f>
        <v>0.87599999999999989</v>
      </c>
    </row>
    <row r="595" spans="1:17">
      <c r="A595" s="8" t="s">
        <v>117</v>
      </c>
      <c r="B595" s="9">
        <v>45219</v>
      </c>
      <c r="C595" s="33">
        <f>YEAR(Table3[[#This Row],[Date]])</f>
        <v>2023</v>
      </c>
      <c r="D595" s="9" t="str">
        <f>TEXT(Table3[[#This Row],[Date]],"MMMM")</f>
        <v>October</v>
      </c>
      <c r="E595" s="9" t="str">
        <f>_xlfn.XLOOKUP(Table3[[#This Row],[EID]],Roster!A:A,Roster!E:E)</f>
        <v>han.oriz.24</v>
      </c>
      <c r="F595" s="9" t="str">
        <f>_xlfn.XLOOKUP(Table3[[#This Row],[EID]],Roster!A:A,Roster!F:F)</f>
        <v>Network</v>
      </c>
      <c r="G595" s="8">
        <v>89</v>
      </c>
      <c r="H595" s="8">
        <v>70</v>
      </c>
      <c r="I595" s="8">
        <v>54</v>
      </c>
      <c r="J595" s="8">
        <v>81</v>
      </c>
      <c r="K595" s="8">
        <v>87</v>
      </c>
      <c r="L595" s="8">
        <v>91</v>
      </c>
      <c r="M595" s="8">
        <v>60</v>
      </c>
      <c r="N595" s="8">
        <v>74</v>
      </c>
      <c r="O595" s="10">
        <v>60</v>
      </c>
      <c r="P595" s="10">
        <v>81</v>
      </c>
      <c r="Q595" s="37">
        <f>AVERAGE(Table3[[#This Row],[Audit 1]:[Audit 10]])/100</f>
        <v>0.747</v>
      </c>
    </row>
    <row r="596" spans="1:17">
      <c r="A596" s="8" t="s">
        <v>118</v>
      </c>
      <c r="B596" s="9">
        <v>45219</v>
      </c>
      <c r="C596" s="33">
        <f>YEAR(Table3[[#This Row],[Date]])</f>
        <v>2023</v>
      </c>
      <c r="D596" s="9" t="str">
        <f>TEXT(Table3[[#This Row],[Date]],"MMMM")</f>
        <v>October</v>
      </c>
      <c r="E596" s="9" t="str">
        <f>_xlfn.XLOOKUP(Table3[[#This Row],[EID]],Roster!A:A,Roster!E:E)</f>
        <v>kig.imaz.62</v>
      </c>
      <c r="F596" s="9" t="str">
        <f>_xlfn.XLOOKUP(Table3[[#This Row],[EID]],Roster!A:A,Roster!F:F)</f>
        <v>HR</v>
      </c>
      <c r="G596" s="8">
        <v>93</v>
      </c>
      <c r="H596" s="8">
        <v>95</v>
      </c>
      <c r="I596" s="8">
        <v>53</v>
      </c>
      <c r="J596" s="8">
        <v>55</v>
      </c>
      <c r="K596" s="8">
        <v>93</v>
      </c>
      <c r="L596" s="8">
        <v>94</v>
      </c>
      <c r="M596" s="8">
        <v>84</v>
      </c>
      <c r="N596" s="8">
        <v>74</v>
      </c>
      <c r="O596" s="10">
        <v>74</v>
      </c>
      <c r="P596" s="10">
        <v>62</v>
      </c>
      <c r="Q596" s="37">
        <f>AVERAGE(Table3[[#This Row],[Audit 1]:[Audit 10]])/100</f>
        <v>0.77700000000000002</v>
      </c>
    </row>
    <row r="597" spans="1:17">
      <c r="A597" s="8" t="s">
        <v>119</v>
      </c>
      <c r="B597" s="9">
        <v>45219</v>
      </c>
      <c r="C597" s="33">
        <f>YEAR(Table3[[#This Row],[Date]])</f>
        <v>2023</v>
      </c>
      <c r="D597" s="9" t="str">
        <f>TEXT(Table3[[#This Row],[Date]],"MMMM")</f>
        <v>October</v>
      </c>
      <c r="E597" s="9" t="str">
        <f>_xlfn.XLOOKUP(Table3[[#This Row],[EID]],Roster!A:A,Roster!E:E)</f>
        <v>hir.kame.31</v>
      </c>
      <c r="F597" s="9" t="str">
        <f>_xlfn.XLOOKUP(Table3[[#This Row],[EID]],Roster!A:A,Roster!F:F)</f>
        <v>Health</v>
      </c>
      <c r="G597" s="8">
        <v>100</v>
      </c>
      <c r="H597" s="8">
        <v>81</v>
      </c>
      <c r="I597" s="8">
        <v>89</v>
      </c>
      <c r="J597" s="8">
        <v>100</v>
      </c>
      <c r="K597" s="8">
        <v>98</v>
      </c>
      <c r="L597" s="8">
        <v>93</v>
      </c>
      <c r="M597" s="8">
        <v>92</v>
      </c>
      <c r="N597" s="8">
        <v>80</v>
      </c>
      <c r="O597" s="10">
        <v>90</v>
      </c>
      <c r="P597" s="10">
        <v>84</v>
      </c>
      <c r="Q597" s="37">
        <f>AVERAGE(Table3[[#This Row],[Audit 1]:[Audit 10]])/100</f>
        <v>0.90700000000000003</v>
      </c>
    </row>
    <row r="598" spans="1:17">
      <c r="A598" s="8" t="s">
        <v>120</v>
      </c>
      <c r="B598" s="9">
        <v>45219</v>
      </c>
      <c r="C598" s="33">
        <f>YEAR(Table3[[#This Row],[Date]])</f>
        <v>2023</v>
      </c>
      <c r="D598" s="9" t="str">
        <f>TEXT(Table3[[#This Row],[Date]],"MMMM")</f>
        <v>October</v>
      </c>
      <c r="E598" s="9" t="str">
        <f>_xlfn.XLOOKUP(Table3[[#This Row],[EID]],Roster!A:A,Roster!E:E)</f>
        <v>oka.koch.55</v>
      </c>
      <c r="F598" s="9" t="str">
        <f>_xlfn.XLOOKUP(Table3[[#This Row],[EID]],Roster!A:A,Roster!F:F)</f>
        <v>F&amp;A</v>
      </c>
      <c r="G598" s="8">
        <v>84</v>
      </c>
      <c r="H598" s="8">
        <v>88</v>
      </c>
      <c r="I598" s="8">
        <v>98</v>
      </c>
      <c r="J598" s="8">
        <v>88</v>
      </c>
      <c r="K598" s="8">
        <v>85</v>
      </c>
      <c r="L598" s="8">
        <v>80</v>
      </c>
      <c r="M598" s="8">
        <v>84</v>
      </c>
      <c r="N598" s="8">
        <v>85</v>
      </c>
      <c r="O598" s="10">
        <v>93</v>
      </c>
      <c r="P598" s="10">
        <v>80</v>
      </c>
      <c r="Q598" s="37">
        <f>AVERAGE(Table3[[#This Row],[Audit 1]:[Audit 10]])/100</f>
        <v>0.86499999999999999</v>
      </c>
    </row>
    <row r="599" spans="1:17">
      <c r="A599" s="8" t="s">
        <v>121</v>
      </c>
      <c r="B599" s="9">
        <v>45219</v>
      </c>
      <c r="C599" s="33">
        <f>YEAR(Table3[[#This Row],[Date]])</f>
        <v>2023</v>
      </c>
      <c r="D599" s="9" t="str">
        <f>TEXT(Table3[[#This Row],[Date]],"MMMM")</f>
        <v>October</v>
      </c>
      <c r="E599" s="9" t="str">
        <f>_xlfn.XLOOKUP(Table3[[#This Row],[EID]],Roster!A:A,Roster!E:E)</f>
        <v>hir.kame.31</v>
      </c>
      <c r="F599" s="9" t="str">
        <f>_xlfn.XLOOKUP(Table3[[#This Row],[EID]],Roster!A:A,Roster!F:F)</f>
        <v>Health</v>
      </c>
      <c r="G599" s="8">
        <v>98</v>
      </c>
      <c r="H599" s="8">
        <v>81</v>
      </c>
      <c r="I599" s="8">
        <v>94</v>
      </c>
      <c r="J599" s="8">
        <v>83</v>
      </c>
      <c r="K599" s="8">
        <v>81</v>
      </c>
      <c r="L599" s="8">
        <v>100</v>
      </c>
      <c r="M599" s="8">
        <v>89</v>
      </c>
      <c r="N599" s="8">
        <v>96</v>
      </c>
      <c r="O599" s="10">
        <v>87</v>
      </c>
      <c r="P599" s="10">
        <v>89</v>
      </c>
      <c r="Q599" s="37">
        <f>AVERAGE(Table3[[#This Row],[Audit 1]:[Audit 10]])/100</f>
        <v>0.89800000000000002</v>
      </c>
    </row>
    <row r="600" spans="1:17">
      <c r="A600" s="8" t="s">
        <v>122</v>
      </c>
      <c r="B600" s="9">
        <v>45219</v>
      </c>
      <c r="C600" s="33">
        <f>YEAR(Table3[[#This Row],[Date]])</f>
        <v>2023</v>
      </c>
      <c r="D600" s="9" t="str">
        <f>TEXT(Table3[[#This Row],[Date]],"MMMM")</f>
        <v>October</v>
      </c>
      <c r="E600" s="9" t="str">
        <f>_xlfn.XLOOKUP(Table3[[#This Row],[EID]],Roster!A:A,Roster!E:E)</f>
        <v>han.oriz.24</v>
      </c>
      <c r="F600" s="9" t="str">
        <f>_xlfn.XLOOKUP(Table3[[#This Row],[EID]],Roster!A:A,Roster!F:F)</f>
        <v>Network</v>
      </c>
      <c r="G600" s="8">
        <v>86</v>
      </c>
      <c r="H600" s="8">
        <v>55</v>
      </c>
      <c r="I600" s="8">
        <v>90</v>
      </c>
      <c r="J600" s="8">
        <v>76</v>
      </c>
      <c r="K600" s="8">
        <v>93</v>
      </c>
      <c r="L600" s="8">
        <v>57</v>
      </c>
      <c r="M600" s="8">
        <v>99</v>
      </c>
      <c r="N600" s="8">
        <v>99</v>
      </c>
      <c r="O600" s="10">
        <v>67</v>
      </c>
      <c r="P600" s="10">
        <v>88</v>
      </c>
      <c r="Q600" s="37">
        <f>AVERAGE(Table3[[#This Row],[Audit 1]:[Audit 10]])/100</f>
        <v>0.81</v>
      </c>
    </row>
    <row r="601" spans="1:17">
      <c r="A601" s="8" t="s">
        <v>123</v>
      </c>
      <c r="B601" s="9">
        <v>45219</v>
      </c>
      <c r="C601" s="33">
        <f>YEAR(Table3[[#This Row],[Date]])</f>
        <v>2023</v>
      </c>
      <c r="D601" s="9" t="str">
        <f>TEXT(Table3[[#This Row],[Date]],"MMMM")</f>
        <v>October</v>
      </c>
      <c r="E601" s="9" t="str">
        <f>_xlfn.XLOOKUP(Table3[[#This Row],[EID]],Roster!A:A,Roster!E:E)</f>
        <v>kig.imaz.62</v>
      </c>
      <c r="F601" s="9" t="str">
        <f>_xlfn.XLOOKUP(Table3[[#This Row],[EID]],Roster!A:A,Roster!F:F)</f>
        <v>HR</v>
      </c>
      <c r="G601" s="8">
        <v>80</v>
      </c>
      <c r="H601" s="8">
        <v>75</v>
      </c>
      <c r="I601" s="8">
        <v>75</v>
      </c>
      <c r="J601" s="8">
        <v>79</v>
      </c>
      <c r="K601" s="8">
        <v>50</v>
      </c>
      <c r="L601" s="8">
        <v>74</v>
      </c>
      <c r="M601" s="8">
        <v>80</v>
      </c>
      <c r="N601" s="8">
        <v>92</v>
      </c>
      <c r="O601" s="10">
        <v>57</v>
      </c>
      <c r="P601" s="10">
        <v>77</v>
      </c>
      <c r="Q601" s="37">
        <f>AVERAGE(Table3[[#This Row],[Audit 1]:[Audit 10]])/100</f>
        <v>0.7390000000000001</v>
      </c>
    </row>
    <row r="602" spans="1:17">
      <c r="A602" s="8" t="s">
        <v>94</v>
      </c>
      <c r="B602" s="9">
        <v>45220</v>
      </c>
      <c r="C602" s="33">
        <f>YEAR(Table3[[#This Row],[Date]])</f>
        <v>2023</v>
      </c>
      <c r="D602" s="9" t="str">
        <f>TEXT(Table3[[#This Row],[Date]],"MMMM")</f>
        <v>October</v>
      </c>
      <c r="E602" s="9" t="str">
        <f>_xlfn.XLOOKUP(Table3[[#This Row],[EID]],Roster!A:A,Roster!E:E)</f>
        <v>oka.koch.55</v>
      </c>
      <c r="F602" s="9" t="str">
        <f>_xlfn.XLOOKUP(Table3[[#This Row],[EID]],Roster!A:A,Roster!F:F)</f>
        <v>F&amp;A</v>
      </c>
      <c r="G602" s="8">
        <v>90</v>
      </c>
      <c r="H602" s="8">
        <v>98</v>
      </c>
      <c r="I602" s="8">
        <v>94</v>
      </c>
      <c r="J602" s="8">
        <v>91</v>
      </c>
      <c r="K602" s="8">
        <v>93</v>
      </c>
      <c r="L602" s="8">
        <v>92</v>
      </c>
      <c r="M602" s="8">
        <v>93</v>
      </c>
      <c r="N602" s="8">
        <v>88</v>
      </c>
      <c r="O602" s="10">
        <v>89</v>
      </c>
      <c r="P602" s="10">
        <v>83</v>
      </c>
      <c r="Q602" s="37">
        <f>AVERAGE(Table3[[#This Row],[Audit 1]:[Audit 10]])/100</f>
        <v>0.91099999999999992</v>
      </c>
    </row>
    <row r="603" spans="1:17">
      <c r="A603" s="8" t="s">
        <v>95</v>
      </c>
      <c r="B603" s="9">
        <v>45220</v>
      </c>
      <c r="C603" s="33">
        <f>YEAR(Table3[[#This Row],[Date]])</f>
        <v>2023</v>
      </c>
      <c r="D603" s="9" t="str">
        <f>TEXT(Table3[[#This Row],[Date]],"MMMM")</f>
        <v>October</v>
      </c>
      <c r="E603" s="9" t="str">
        <f>_xlfn.XLOOKUP(Table3[[#This Row],[EID]],Roster!A:A,Roster!E:E)</f>
        <v>oka.koch.55</v>
      </c>
      <c r="F603" s="9" t="str">
        <f>_xlfn.XLOOKUP(Table3[[#This Row],[EID]],Roster!A:A,Roster!F:F)</f>
        <v>F&amp;A</v>
      </c>
      <c r="G603" s="8">
        <v>84</v>
      </c>
      <c r="H603" s="8">
        <v>90</v>
      </c>
      <c r="I603" s="8">
        <v>86</v>
      </c>
      <c r="J603" s="8">
        <v>94</v>
      </c>
      <c r="K603" s="8">
        <v>95</v>
      </c>
      <c r="L603" s="8">
        <v>87</v>
      </c>
      <c r="M603" s="8">
        <v>97</v>
      </c>
      <c r="N603" s="8">
        <v>83</v>
      </c>
      <c r="O603" s="10">
        <v>80</v>
      </c>
      <c r="P603" s="10">
        <v>82</v>
      </c>
      <c r="Q603" s="37">
        <f>AVERAGE(Table3[[#This Row],[Audit 1]:[Audit 10]])/100</f>
        <v>0.878</v>
      </c>
    </row>
    <row r="604" spans="1:17">
      <c r="A604" s="8" t="s">
        <v>96</v>
      </c>
      <c r="B604" s="9">
        <v>45220</v>
      </c>
      <c r="C604" s="33">
        <f>YEAR(Table3[[#This Row],[Date]])</f>
        <v>2023</v>
      </c>
      <c r="D604" s="9" t="str">
        <f>TEXT(Table3[[#This Row],[Date]],"MMMM")</f>
        <v>October</v>
      </c>
      <c r="E604" s="9" t="str">
        <f>_xlfn.XLOOKUP(Table3[[#This Row],[EID]],Roster!A:A,Roster!E:E)</f>
        <v>hir.kame.31</v>
      </c>
      <c r="F604" s="9" t="str">
        <f>_xlfn.XLOOKUP(Table3[[#This Row],[EID]],Roster!A:A,Roster!F:F)</f>
        <v>Health</v>
      </c>
      <c r="G604" s="8">
        <v>93</v>
      </c>
      <c r="H604" s="8">
        <v>86</v>
      </c>
      <c r="I604" s="8">
        <v>98</v>
      </c>
      <c r="J604" s="8">
        <v>99</v>
      </c>
      <c r="K604" s="8">
        <v>88</v>
      </c>
      <c r="L604" s="8">
        <v>87</v>
      </c>
      <c r="M604" s="8">
        <v>94</v>
      </c>
      <c r="N604" s="8">
        <v>91</v>
      </c>
      <c r="O604" s="10">
        <v>100</v>
      </c>
      <c r="P604" s="10">
        <v>93</v>
      </c>
      <c r="Q604" s="37">
        <f>AVERAGE(Table3[[#This Row],[Audit 1]:[Audit 10]])/100</f>
        <v>0.92900000000000005</v>
      </c>
    </row>
    <row r="605" spans="1:17">
      <c r="A605" s="8" t="s">
        <v>97</v>
      </c>
      <c r="B605" s="9">
        <v>45220</v>
      </c>
      <c r="C605" s="33">
        <f>YEAR(Table3[[#This Row],[Date]])</f>
        <v>2023</v>
      </c>
      <c r="D605" s="9" t="str">
        <f>TEXT(Table3[[#This Row],[Date]],"MMMM")</f>
        <v>October</v>
      </c>
      <c r="E605" s="9" t="str">
        <f>_xlfn.XLOOKUP(Table3[[#This Row],[EID]],Roster!A:A,Roster!E:E)</f>
        <v>han.oriz.24</v>
      </c>
      <c r="F605" s="9" t="str">
        <f>_xlfn.XLOOKUP(Table3[[#This Row],[EID]],Roster!A:A,Roster!F:F)</f>
        <v>Network</v>
      </c>
      <c r="G605" s="8">
        <v>68</v>
      </c>
      <c r="H605" s="8">
        <v>84</v>
      </c>
      <c r="I605" s="8">
        <v>61</v>
      </c>
      <c r="J605" s="8">
        <v>69</v>
      </c>
      <c r="K605" s="8">
        <v>73</v>
      </c>
      <c r="L605" s="8">
        <v>88</v>
      </c>
      <c r="M605" s="8">
        <v>75</v>
      </c>
      <c r="N605" s="8">
        <v>84</v>
      </c>
      <c r="O605" s="10">
        <v>93</v>
      </c>
      <c r="P605" s="10">
        <v>70</v>
      </c>
      <c r="Q605" s="37">
        <f>AVERAGE(Table3[[#This Row],[Audit 1]:[Audit 10]])/100</f>
        <v>0.76500000000000001</v>
      </c>
    </row>
    <row r="606" spans="1:17">
      <c r="A606" s="8" t="s">
        <v>98</v>
      </c>
      <c r="B606" s="9">
        <v>45220</v>
      </c>
      <c r="C606" s="33">
        <f>YEAR(Table3[[#This Row],[Date]])</f>
        <v>2023</v>
      </c>
      <c r="D606" s="9" t="str">
        <f>TEXT(Table3[[#This Row],[Date]],"MMMM")</f>
        <v>October</v>
      </c>
      <c r="E606" s="9" t="str">
        <f>_xlfn.XLOOKUP(Table3[[#This Row],[EID]],Roster!A:A,Roster!E:E)</f>
        <v>kig.imaz.62</v>
      </c>
      <c r="F606" s="9" t="str">
        <f>_xlfn.XLOOKUP(Table3[[#This Row],[EID]],Roster!A:A,Roster!F:F)</f>
        <v>HR</v>
      </c>
      <c r="G606" s="8">
        <v>87</v>
      </c>
      <c r="H606" s="8">
        <v>84</v>
      </c>
      <c r="I606" s="8">
        <v>81</v>
      </c>
      <c r="J606" s="8">
        <v>65</v>
      </c>
      <c r="K606" s="8">
        <v>74</v>
      </c>
      <c r="L606" s="8">
        <v>54</v>
      </c>
      <c r="M606" s="8">
        <v>58</v>
      </c>
      <c r="N606" s="8">
        <v>56</v>
      </c>
      <c r="O606" s="10">
        <v>59</v>
      </c>
      <c r="P606" s="10">
        <v>99</v>
      </c>
      <c r="Q606" s="37">
        <f>AVERAGE(Table3[[#This Row],[Audit 1]:[Audit 10]])/100</f>
        <v>0.71700000000000008</v>
      </c>
    </row>
    <row r="607" spans="1:17">
      <c r="A607" s="8" t="s">
        <v>99</v>
      </c>
      <c r="B607" s="9">
        <v>45220</v>
      </c>
      <c r="C607" s="33">
        <f>YEAR(Table3[[#This Row],[Date]])</f>
        <v>2023</v>
      </c>
      <c r="D607" s="9" t="str">
        <f>TEXT(Table3[[#This Row],[Date]],"MMMM")</f>
        <v>October</v>
      </c>
      <c r="E607" s="9" t="str">
        <f>_xlfn.XLOOKUP(Table3[[#This Row],[EID]],Roster!A:A,Roster!E:E)</f>
        <v>han.oriz.24</v>
      </c>
      <c r="F607" s="9" t="str">
        <f>_xlfn.XLOOKUP(Table3[[#This Row],[EID]],Roster!A:A,Roster!F:F)</f>
        <v>Strategy</v>
      </c>
      <c r="G607" s="8">
        <v>85</v>
      </c>
      <c r="H607" s="8">
        <v>96</v>
      </c>
      <c r="I607" s="8">
        <v>99</v>
      </c>
      <c r="J607" s="8">
        <v>82</v>
      </c>
      <c r="K607" s="8">
        <v>87</v>
      </c>
      <c r="L607" s="8">
        <v>84</v>
      </c>
      <c r="M607" s="8">
        <v>80</v>
      </c>
      <c r="N607" s="8">
        <v>94</v>
      </c>
      <c r="O607" s="10">
        <v>91</v>
      </c>
      <c r="P607" s="10">
        <v>99</v>
      </c>
      <c r="Q607" s="37">
        <f>AVERAGE(Table3[[#This Row],[Audit 1]:[Audit 10]])/100</f>
        <v>0.89700000000000002</v>
      </c>
    </row>
    <row r="608" spans="1:17">
      <c r="A608" s="8" t="s">
        <v>100</v>
      </c>
      <c r="B608" s="9">
        <v>45220</v>
      </c>
      <c r="C608" s="33">
        <f>YEAR(Table3[[#This Row],[Date]])</f>
        <v>2023</v>
      </c>
      <c r="D608" s="9" t="str">
        <f>TEXT(Table3[[#This Row],[Date]],"MMMM")</f>
        <v>October</v>
      </c>
      <c r="E608" s="9" t="str">
        <f>_xlfn.XLOOKUP(Table3[[#This Row],[EID]],Roster!A:A,Roster!E:E)</f>
        <v>oka.koch.55</v>
      </c>
      <c r="F608" s="9" t="str">
        <f>_xlfn.XLOOKUP(Table3[[#This Row],[EID]],Roster!A:A,Roster!F:F)</f>
        <v>F&amp;A</v>
      </c>
      <c r="G608" s="8">
        <v>91</v>
      </c>
      <c r="H608" s="8">
        <v>84</v>
      </c>
      <c r="I608" s="8">
        <v>84</v>
      </c>
      <c r="J608" s="8">
        <v>92</v>
      </c>
      <c r="K608" s="8">
        <v>93</v>
      </c>
      <c r="L608" s="8">
        <v>80</v>
      </c>
      <c r="M608" s="8">
        <v>99</v>
      </c>
      <c r="N608" s="8">
        <v>92</v>
      </c>
      <c r="O608" s="10">
        <v>82</v>
      </c>
      <c r="P608" s="10">
        <v>91</v>
      </c>
      <c r="Q608" s="37">
        <f>AVERAGE(Table3[[#This Row],[Audit 1]:[Audit 10]])/100</f>
        <v>0.88800000000000001</v>
      </c>
    </row>
    <row r="609" spans="1:17">
      <c r="A609" s="8" t="s">
        <v>101</v>
      </c>
      <c r="B609" s="9">
        <v>45220</v>
      </c>
      <c r="C609" s="33">
        <f>YEAR(Table3[[#This Row],[Date]])</f>
        <v>2023</v>
      </c>
      <c r="D609" s="9" t="str">
        <f>TEXT(Table3[[#This Row],[Date]],"MMMM")</f>
        <v>October</v>
      </c>
      <c r="E609" s="9" t="str">
        <f>_xlfn.XLOOKUP(Table3[[#This Row],[EID]],Roster!A:A,Roster!E:E)</f>
        <v>hir.kame.31</v>
      </c>
      <c r="F609" s="9" t="str">
        <f>_xlfn.XLOOKUP(Table3[[#This Row],[EID]],Roster!A:A,Roster!F:F)</f>
        <v>Health</v>
      </c>
      <c r="G609" s="8">
        <v>84</v>
      </c>
      <c r="H609" s="8">
        <v>100</v>
      </c>
      <c r="I609" s="8">
        <v>91</v>
      </c>
      <c r="J609" s="8">
        <v>89</v>
      </c>
      <c r="K609" s="8">
        <v>98</v>
      </c>
      <c r="L609" s="8">
        <v>92</v>
      </c>
      <c r="M609" s="8">
        <v>88</v>
      </c>
      <c r="N609" s="8">
        <v>92</v>
      </c>
      <c r="O609" s="10">
        <v>86</v>
      </c>
      <c r="P609" s="10">
        <v>90</v>
      </c>
      <c r="Q609" s="37">
        <f>AVERAGE(Table3[[#This Row],[Audit 1]:[Audit 10]])/100</f>
        <v>0.91</v>
      </c>
    </row>
    <row r="610" spans="1:17">
      <c r="A610" s="8" t="s">
        <v>102</v>
      </c>
      <c r="B610" s="9">
        <v>45220</v>
      </c>
      <c r="C610" s="33">
        <f>YEAR(Table3[[#This Row],[Date]])</f>
        <v>2023</v>
      </c>
      <c r="D610" s="9" t="str">
        <f>TEXT(Table3[[#This Row],[Date]],"MMMM")</f>
        <v>October</v>
      </c>
      <c r="E610" s="9" t="str">
        <f>_xlfn.XLOOKUP(Table3[[#This Row],[EID]],Roster!A:A,Roster!E:E)</f>
        <v>han.oriz.24</v>
      </c>
      <c r="F610" s="9" t="str">
        <f>_xlfn.XLOOKUP(Table3[[#This Row],[EID]],Roster!A:A,Roster!F:F)</f>
        <v>Network</v>
      </c>
      <c r="G610" s="8">
        <v>73</v>
      </c>
      <c r="H610" s="8">
        <v>65</v>
      </c>
      <c r="I610" s="8">
        <v>85</v>
      </c>
      <c r="J610" s="8">
        <v>59</v>
      </c>
      <c r="K610" s="8">
        <v>53</v>
      </c>
      <c r="L610" s="8">
        <v>79</v>
      </c>
      <c r="M610" s="8">
        <v>55</v>
      </c>
      <c r="N610" s="8">
        <v>82</v>
      </c>
      <c r="O610" s="10">
        <v>64</v>
      </c>
      <c r="P610" s="10">
        <v>93</v>
      </c>
      <c r="Q610" s="37">
        <f>AVERAGE(Table3[[#This Row],[Audit 1]:[Audit 10]])/100</f>
        <v>0.70799999999999996</v>
      </c>
    </row>
    <row r="611" spans="1:17">
      <c r="A611" s="8" t="s">
        <v>103</v>
      </c>
      <c r="B611" s="9">
        <v>45220</v>
      </c>
      <c r="C611" s="33">
        <f>YEAR(Table3[[#This Row],[Date]])</f>
        <v>2023</v>
      </c>
      <c r="D611" s="9" t="str">
        <f>TEXT(Table3[[#This Row],[Date]],"MMMM")</f>
        <v>October</v>
      </c>
      <c r="E611" s="9" t="str">
        <f>_xlfn.XLOOKUP(Table3[[#This Row],[EID]],Roster!A:A,Roster!E:E)</f>
        <v>kig.imaz.62</v>
      </c>
      <c r="F611" s="9" t="str">
        <f>_xlfn.XLOOKUP(Table3[[#This Row],[EID]],Roster!A:A,Roster!F:F)</f>
        <v>HR</v>
      </c>
      <c r="G611" s="8">
        <v>76</v>
      </c>
      <c r="H611" s="8">
        <v>67</v>
      </c>
      <c r="I611" s="8">
        <v>62</v>
      </c>
      <c r="J611" s="8">
        <v>98</v>
      </c>
      <c r="K611" s="8">
        <v>70</v>
      </c>
      <c r="L611" s="8">
        <v>96</v>
      </c>
      <c r="M611" s="8">
        <v>58</v>
      </c>
      <c r="N611" s="8">
        <v>74</v>
      </c>
      <c r="O611" s="10">
        <v>73</v>
      </c>
      <c r="P611" s="10">
        <v>55</v>
      </c>
      <c r="Q611" s="37">
        <f>AVERAGE(Table3[[#This Row],[Audit 1]:[Audit 10]])/100</f>
        <v>0.72900000000000009</v>
      </c>
    </row>
    <row r="612" spans="1:17">
      <c r="A612" s="8" t="s">
        <v>104</v>
      </c>
      <c r="B612" s="9">
        <v>45220</v>
      </c>
      <c r="C612" s="33">
        <f>YEAR(Table3[[#This Row],[Date]])</f>
        <v>2023</v>
      </c>
      <c r="D612" s="9" t="str">
        <f>TEXT(Table3[[#This Row],[Date]],"MMMM")</f>
        <v>October</v>
      </c>
      <c r="E612" s="9" t="str">
        <f>_xlfn.XLOOKUP(Table3[[#This Row],[EID]],Roster!A:A,Roster!E:E)</f>
        <v>oka.koch.55</v>
      </c>
      <c r="F612" s="9" t="str">
        <f>_xlfn.XLOOKUP(Table3[[#This Row],[EID]],Roster!A:A,Roster!F:F)</f>
        <v>F&amp;A</v>
      </c>
      <c r="G612" s="8">
        <v>92</v>
      </c>
      <c r="H612" s="8">
        <v>82</v>
      </c>
      <c r="I612" s="8">
        <v>85</v>
      </c>
      <c r="J612" s="8">
        <v>98</v>
      </c>
      <c r="K612" s="8">
        <v>80</v>
      </c>
      <c r="L612" s="8">
        <v>83</v>
      </c>
      <c r="M612" s="8">
        <v>92</v>
      </c>
      <c r="N612" s="8">
        <v>100</v>
      </c>
      <c r="O612" s="10">
        <v>100</v>
      </c>
      <c r="P612" s="10">
        <v>93</v>
      </c>
      <c r="Q612" s="37">
        <f>AVERAGE(Table3[[#This Row],[Audit 1]:[Audit 10]])/100</f>
        <v>0.90500000000000003</v>
      </c>
    </row>
    <row r="613" spans="1:17">
      <c r="A613" s="8" t="s">
        <v>105</v>
      </c>
      <c r="B613" s="9">
        <v>45220</v>
      </c>
      <c r="C613" s="33">
        <f>YEAR(Table3[[#This Row],[Date]])</f>
        <v>2023</v>
      </c>
      <c r="D613" s="9" t="str">
        <f>TEXT(Table3[[#This Row],[Date]],"MMMM")</f>
        <v>October</v>
      </c>
      <c r="E613" s="9" t="str">
        <f>_xlfn.XLOOKUP(Table3[[#This Row],[EID]],Roster!A:A,Roster!E:E)</f>
        <v>oka.koch.55</v>
      </c>
      <c r="F613" s="9" t="str">
        <f>_xlfn.XLOOKUP(Table3[[#This Row],[EID]],Roster!A:A,Roster!F:F)</f>
        <v>F&amp;A</v>
      </c>
      <c r="G613" s="8">
        <v>90</v>
      </c>
      <c r="H613" s="8">
        <v>86</v>
      </c>
      <c r="I613" s="8">
        <v>80</v>
      </c>
      <c r="J613" s="8">
        <v>87</v>
      </c>
      <c r="K613" s="8">
        <v>90</v>
      </c>
      <c r="L613" s="8">
        <v>83</v>
      </c>
      <c r="M613" s="8">
        <v>84</v>
      </c>
      <c r="N613" s="8">
        <v>95</v>
      </c>
      <c r="O613" s="10">
        <v>90</v>
      </c>
      <c r="P613" s="10">
        <v>95</v>
      </c>
      <c r="Q613" s="37">
        <f>AVERAGE(Table3[[#This Row],[Audit 1]:[Audit 10]])/100</f>
        <v>0.88</v>
      </c>
    </row>
    <row r="614" spans="1:17">
      <c r="A614" s="8" t="s">
        <v>106</v>
      </c>
      <c r="B614" s="9">
        <v>45220</v>
      </c>
      <c r="C614" s="33">
        <f>YEAR(Table3[[#This Row],[Date]])</f>
        <v>2023</v>
      </c>
      <c r="D614" s="9" t="str">
        <f>TEXT(Table3[[#This Row],[Date]],"MMMM")</f>
        <v>October</v>
      </c>
      <c r="E614" s="9" t="str">
        <f>_xlfn.XLOOKUP(Table3[[#This Row],[EID]],Roster!A:A,Roster!E:E)</f>
        <v>hir.kame.31</v>
      </c>
      <c r="F614" s="9" t="str">
        <f>_xlfn.XLOOKUP(Table3[[#This Row],[EID]],Roster!A:A,Roster!F:F)</f>
        <v>Health</v>
      </c>
      <c r="G614" s="8">
        <v>82</v>
      </c>
      <c r="H614" s="8">
        <v>81</v>
      </c>
      <c r="I614" s="8">
        <v>95</v>
      </c>
      <c r="J614" s="8">
        <v>99</v>
      </c>
      <c r="K614" s="8">
        <v>88</v>
      </c>
      <c r="L614" s="8">
        <v>83</v>
      </c>
      <c r="M614" s="8">
        <v>99</v>
      </c>
      <c r="N614" s="8">
        <v>81</v>
      </c>
      <c r="O614" s="10">
        <v>81</v>
      </c>
      <c r="P614" s="10">
        <v>80</v>
      </c>
      <c r="Q614" s="37">
        <f>AVERAGE(Table3[[#This Row],[Audit 1]:[Audit 10]])/100</f>
        <v>0.86900000000000011</v>
      </c>
    </row>
    <row r="615" spans="1:17">
      <c r="A615" s="8" t="s">
        <v>107</v>
      </c>
      <c r="B615" s="9">
        <v>45220</v>
      </c>
      <c r="C615" s="33">
        <f>YEAR(Table3[[#This Row],[Date]])</f>
        <v>2023</v>
      </c>
      <c r="D615" s="9" t="str">
        <f>TEXT(Table3[[#This Row],[Date]],"MMMM")</f>
        <v>October</v>
      </c>
      <c r="E615" s="9" t="str">
        <f>_xlfn.XLOOKUP(Table3[[#This Row],[EID]],Roster!A:A,Roster!E:E)</f>
        <v>oka.koch.55</v>
      </c>
      <c r="F615" s="9" t="str">
        <f>_xlfn.XLOOKUP(Table3[[#This Row],[EID]],Roster!A:A,Roster!F:F)</f>
        <v>F&amp;A</v>
      </c>
      <c r="G615" s="8">
        <v>77</v>
      </c>
      <c r="H615" s="8">
        <v>72</v>
      </c>
      <c r="I615" s="8">
        <v>52</v>
      </c>
      <c r="J615" s="8">
        <v>88</v>
      </c>
      <c r="K615" s="8">
        <v>79</v>
      </c>
      <c r="L615" s="8">
        <v>59</v>
      </c>
      <c r="M615" s="8">
        <v>90</v>
      </c>
      <c r="N615" s="8">
        <v>75</v>
      </c>
      <c r="O615" s="10">
        <v>52</v>
      </c>
      <c r="P615" s="10">
        <v>56</v>
      </c>
      <c r="Q615" s="37">
        <f>AVERAGE(Table3[[#This Row],[Audit 1]:[Audit 10]])/100</f>
        <v>0.7</v>
      </c>
    </row>
    <row r="616" spans="1:17">
      <c r="A616" s="8" t="s">
        <v>108</v>
      </c>
      <c r="B616" s="9">
        <v>45220</v>
      </c>
      <c r="C616" s="33">
        <f>YEAR(Table3[[#This Row],[Date]])</f>
        <v>2023</v>
      </c>
      <c r="D616" s="9" t="str">
        <f>TEXT(Table3[[#This Row],[Date]],"MMMM")</f>
        <v>October</v>
      </c>
      <c r="E616" s="9" t="str">
        <f>_xlfn.XLOOKUP(Table3[[#This Row],[EID]],Roster!A:A,Roster!E:E)</f>
        <v>kig.imaz.62</v>
      </c>
      <c r="F616" s="9" t="str">
        <f>_xlfn.XLOOKUP(Table3[[#This Row],[EID]],Roster!A:A,Roster!F:F)</f>
        <v>HR</v>
      </c>
      <c r="G616" s="8">
        <v>92</v>
      </c>
      <c r="H616" s="8">
        <v>74</v>
      </c>
      <c r="I616" s="8">
        <v>89</v>
      </c>
      <c r="J616" s="8">
        <v>88</v>
      </c>
      <c r="K616" s="8">
        <v>80</v>
      </c>
      <c r="L616" s="8">
        <v>91</v>
      </c>
      <c r="M616" s="8">
        <v>97</v>
      </c>
      <c r="N616" s="8">
        <v>82</v>
      </c>
      <c r="O616" s="10">
        <v>51</v>
      </c>
      <c r="P616" s="10">
        <v>92</v>
      </c>
      <c r="Q616" s="37">
        <f>AVERAGE(Table3[[#This Row],[Audit 1]:[Audit 10]])/100</f>
        <v>0.83599999999999997</v>
      </c>
    </row>
    <row r="617" spans="1:17">
      <c r="A617" s="8" t="s">
        <v>109</v>
      </c>
      <c r="B617" s="9">
        <v>45220</v>
      </c>
      <c r="C617" s="33">
        <f>YEAR(Table3[[#This Row],[Date]])</f>
        <v>2023</v>
      </c>
      <c r="D617" s="9" t="str">
        <f>TEXT(Table3[[#This Row],[Date]],"MMMM")</f>
        <v>October</v>
      </c>
      <c r="E617" s="9" t="str">
        <f>_xlfn.XLOOKUP(Table3[[#This Row],[EID]],Roster!A:A,Roster!E:E)</f>
        <v>han.oriz.24</v>
      </c>
      <c r="F617" s="9" t="str">
        <f>_xlfn.XLOOKUP(Table3[[#This Row],[EID]],Roster!A:A,Roster!F:F)</f>
        <v>Strategy</v>
      </c>
      <c r="G617" s="8">
        <v>90</v>
      </c>
      <c r="H617" s="8">
        <v>90</v>
      </c>
      <c r="I617" s="8">
        <v>80</v>
      </c>
      <c r="J617" s="8">
        <v>86</v>
      </c>
      <c r="K617" s="8">
        <v>82</v>
      </c>
      <c r="L617" s="8">
        <v>99</v>
      </c>
      <c r="M617" s="8">
        <v>100</v>
      </c>
      <c r="N617" s="8">
        <v>98</v>
      </c>
      <c r="O617" s="10">
        <v>96</v>
      </c>
      <c r="P617" s="10">
        <v>95</v>
      </c>
      <c r="Q617" s="37">
        <f>AVERAGE(Table3[[#This Row],[Audit 1]:[Audit 10]])/100</f>
        <v>0.91599999999999993</v>
      </c>
    </row>
    <row r="618" spans="1:17">
      <c r="A618" s="8" t="s">
        <v>110</v>
      </c>
      <c r="B618" s="9">
        <v>45220</v>
      </c>
      <c r="C618" s="33">
        <f>YEAR(Table3[[#This Row],[Date]])</f>
        <v>2023</v>
      </c>
      <c r="D618" s="9" t="str">
        <f>TEXT(Table3[[#This Row],[Date]],"MMMM")</f>
        <v>October</v>
      </c>
      <c r="E618" s="9" t="str">
        <f>_xlfn.XLOOKUP(Table3[[#This Row],[EID]],Roster!A:A,Roster!E:E)</f>
        <v>oka.koch.55</v>
      </c>
      <c r="F618" s="9" t="str">
        <f>_xlfn.XLOOKUP(Table3[[#This Row],[EID]],Roster!A:A,Roster!F:F)</f>
        <v>F&amp;A</v>
      </c>
      <c r="G618" s="8">
        <v>100</v>
      </c>
      <c r="H618" s="8">
        <v>88</v>
      </c>
      <c r="I618" s="8">
        <v>96</v>
      </c>
      <c r="J618" s="8">
        <v>86</v>
      </c>
      <c r="K618" s="8">
        <v>94</v>
      </c>
      <c r="L618" s="8">
        <v>93</v>
      </c>
      <c r="M618" s="8">
        <v>87</v>
      </c>
      <c r="N618" s="8">
        <v>83</v>
      </c>
      <c r="O618" s="10">
        <v>93</v>
      </c>
      <c r="P618" s="10">
        <v>80</v>
      </c>
      <c r="Q618" s="37">
        <f>AVERAGE(Table3[[#This Row],[Audit 1]:[Audit 10]])/100</f>
        <v>0.9</v>
      </c>
    </row>
    <row r="619" spans="1:17">
      <c r="A619" s="8" t="s">
        <v>111</v>
      </c>
      <c r="B619" s="9">
        <v>45220</v>
      </c>
      <c r="C619" s="33">
        <f>YEAR(Table3[[#This Row],[Date]])</f>
        <v>2023</v>
      </c>
      <c r="D619" s="9" t="str">
        <f>TEXT(Table3[[#This Row],[Date]],"MMMM")</f>
        <v>October</v>
      </c>
      <c r="E619" s="9" t="str">
        <f>_xlfn.XLOOKUP(Table3[[#This Row],[EID]],Roster!A:A,Roster!E:E)</f>
        <v>hir.kame.31</v>
      </c>
      <c r="F619" s="9" t="str">
        <f>_xlfn.XLOOKUP(Table3[[#This Row],[EID]],Roster!A:A,Roster!F:F)</f>
        <v>Health</v>
      </c>
      <c r="G619" s="8">
        <v>82</v>
      </c>
      <c r="H619" s="8">
        <v>92</v>
      </c>
      <c r="I619" s="8">
        <v>92</v>
      </c>
      <c r="J619" s="8">
        <v>94</v>
      </c>
      <c r="K619" s="8">
        <v>93</v>
      </c>
      <c r="L619" s="8">
        <v>81</v>
      </c>
      <c r="M619" s="8">
        <v>100</v>
      </c>
      <c r="N619" s="8">
        <v>85</v>
      </c>
      <c r="O619" s="10">
        <v>86</v>
      </c>
      <c r="P619" s="10">
        <v>86</v>
      </c>
      <c r="Q619" s="37">
        <f>AVERAGE(Table3[[#This Row],[Audit 1]:[Audit 10]])/100</f>
        <v>0.8909999999999999</v>
      </c>
    </row>
    <row r="620" spans="1:17">
      <c r="A620" s="8" t="s">
        <v>112</v>
      </c>
      <c r="B620" s="9">
        <v>45220</v>
      </c>
      <c r="C620" s="33">
        <f>YEAR(Table3[[#This Row],[Date]])</f>
        <v>2023</v>
      </c>
      <c r="D620" s="9" t="str">
        <f>TEXT(Table3[[#This Row],[Date]],"MMMM")</f>
        <v>October</v>
      </c>
      <c r="E620" s="9" t="str">
        <f>_xlfn.XLOOKUP(Table3[[#This Row],[EID]],Roster!A:A,Roster!E:E)</f>
        <v>hir.kame.31</v>
      </c>
      <c r="F620" s="9" t="str">
        <f>_xlfn.XLOOKUP(Table3[[#This Row],[EID]],Roster!A:A,Roster!F:F)</f>
        <v>Health</v>
      </c>
      <c r="G620" s="8">
        <v>90</v>
      </c>
      <c r="H620" s="8">
        <v>66</v>
      </c>
      <c r="I620" s="8">
        <v>97</v>
      </c>
      <c r="J620" s="8">
        <v>65</v>
      </c>
      <c r="K620" s="8">
        <v>58</v>
      </c>
      <c r="L620" s="8">
        <v>88</v>
      </c>
      <c r="M620" s="8">
        <v>69</v>
      </c>
      <c r="N620" s="8">
        <v>92</v>
      </c>
      <c r="O620" s="10">
        <v>80</v>
      </c>
      <c r="P620" s="10">
        <v>62</v>
      </c>
      <c r="Q620" s="37">
        <f>AVERAGE(Table3[[#This Row],[Audit 1]:[Audit 10]])/100</f>
        <v>0.76700000000000002</v>
      </c>
    </row>
    <row r="621" spans="1:17">
      <c r="A621" s="8" t="s">
        <v>113</v>
      </c>
      <c r="B621" s="9">
        <v>45220</v>
      </c>
      <c r="C621" s="33">
        <f>YEAR(Table3[[#This Row],[Date]])</f>
        <v>2023</v>
      </c>
      <c r="D621" s="9" t="str">
        <f>TEXT(Table3[[#This Row],[Date]],"MMMM")</f>
        <v>October</v>
      </c>
      <c r="E621" s="9" t="str">
        <f>_xlfn.XLOOKUP(Table3[[#This Row],[EID]],Roster!A:A,Roster!E:E)</f>
        <v>kig.imaz.62</v>
      </c>
      <c r="F621" s="9" t="str">
        <f>_xlfn.XLOOKUP(Table3[[#This Row],[EID]],Roster!A:A,Roster!F:F)</f>
        <v>HR</v>
      </c>
      <c r="G621" s="8">
        <v>52</v>
      </c>
      <c r="H621" s="8">
        <v>68</v>
      </c>
      <c r="I621" s="8">
        <v>56</v>
      </c>
      <c r="J621" s="8">
        <v>70</v>
      </c>
      <c r="K621" s="8">
        <v>56</v>
      </c>
      <c r="L621" s="8">
        <v>73</v>
      </c>
      <c r="M621" s="8">
        <v>63</v>
      </c>
      <c r="N621" s="8">
        <v>59</v>
      </c>
      <c r="O621" s="10">
        <v>57</v>
      </c>
      <c r="P621" s="10">
        <v>88</v>
      </c>
      <c r="Q621" s="37">
        <f>AVERAGE(Table3[[#This Row],[Audit 1]:[Audit 10]])/100</f>
        <v>0.64200000000000002</v>
      </c>
    </row>
    <row r="622" spans="1:17">
      <c r="A622" s="8" t="s">
        <v>114</v>
      </c>
      <c r="B622" s="9">
        <v>45220</v>
      </c>
      <c r="C622" s="33">
        <f>YEAR(Table3[[#This Row],[Date]])</f>
        <v>2023</v>
      </c>
      <c r="D622" s="9" t="str">
        <f>TEXT(Table3[[#This Row],[Date]],"MMMM")</f>
        <v>October</v>
      </c>
      <c r="E622" s="9" t="str">
        <f>_xlfn.XLOOKUP(Table3[[#This Row],[EID]],Roster!A:A,Roster!E:E)</f>
        <v>han.oriz.24</v>
      </c>
      <c r="F622" s="9" t="str">
        <f>_xlfn.XLOOKUP(Table3[[#This Row],[EID]],Roster!A:A,Roster!F:F)</f>
        <v>Strategy</v>
      </c>
      <c r="G622" s="8">
        <v>87</v>
      </c>
      <c r="H622" s="8">
        <v>89</v>
      </c>
      <c r="I622" s="8">
        <v>80</v>
      </c>
      <c r="J622" s="8">
        <v>86</v>
      </c>
      <c r="K622" s="8">
        <v>100</v>
      </c>
      <c r="L622" s="8">
        <v>98</v>
      </c>
      <c r="M622" s="8">
        <v>100</v>
      </c>
      <c r="N622" s="8">
        <v>93</v>
      </c>
      <c r="O622" s="10">
        <v>94</v>
      </c>
      <c r="P622" s="10">
        <v>92</v>
      </c>
      <c r="Q622" s="37">
        <f>AVERAGE(Table3[[#This Row],[Audit 1]:[Audit 10]])/100</f>
        <v>0.91900000000000004</v>
      </c>
    </row>
    <row r="623" spans="1:17">
      <c r="A623" s="8" t="s">
        <v>115</v>
      </c>
      <c r="B623" s="9">
        <v>45220</v>
      </c>
      <c r="C623" s="33">
        <f>YEAR(Table3[[#This Row],[Date]])</f>
        <v>2023</v>
      </c>
      <c r="D623" s="9" t="str">
        <f>TEXT(Table3[[#This Row],[Date]],"MMMM")</f>
        <v>October</v>
      </c>
      <c r="E623" s="9" t="str">
        <f>_xlfn.XLOOKUP(Table3[[#This Row],[EID]],Roster!A:A,Roster!E:E)</f>
        <v>oka.koch.55</v>
      </c>
      <c r="F623" s="9" t="str">
        <f>_xlfn.XLOOKUP(Table3[[#This Row],[EID]],Roster!A:A,Roster!F:F)</f>
        <v>F&amp;A</v>
      </c>
      <c r="G623" s="8">
        <v>89</v>
      </c>
      <c r="H623" s="8">
        <v>81</v>
      </c>
      <c r="I623" s="8">
        <v>80</v>
      </c>
      <c r="J623" s="8">
        <v>99</v>
      </c>
      <c r="K623" s="8">
        <v>98</v>
      </c>
      <c r="L623" s="8">
        <v>91</v>
      </c>
      <c r="M623" s="8">
        <v>99</v>
      </c>
      <c r="N623" s="8">
        <v>80</v>
      </c>
      <c r="O623" s="10">
        <v>91</v>
      </c>
      <c r="P623" s="10">
        <v>89</v>
      </c>
      <c r="Q623" s="37">
        <f>AVERAGE(Table3[[#This Row],[Audit 1]:[Audit 10]])/100</f>
        <v>0.89700000000000002</v>
      </c>
    </row>
    <row r="624" spans="1:17">
      <c r="A624" s="8" t="s">
        <v>116</v>
      </c>
      <c r="B624" s="9">
        <v>45220</v>
      </c>
      <c r="C624" s="33">
        <f>YEAR(Table3[[#This Row],[Date]])</f>
        <v>2023</v>
      </c>
      <c r="D624" s="9" t="str">
        <f>TEXT(Table3[[#This Row],[Date]],"MMMM")</f>
        <v>October</v>
      </c>
      <c r="E624" s="9" t="str">
        <f>_xlfn.XLOOKUP(Table3[[#This Row],[EID]],Roster!A:A,Roster!E:E)</f>
        <v>hir.kame.31</v>
      </c>
      <c r="F624" s="9" t="str">
        <f>_xlfn.XLOOKUP(Table3[[#This Row],[EID]],Roster!A:A,Roster!F:F)</f>
        <v>Health</v>
      </c>
      <c r="G624" s="8">
        <v>87</v>
      </c>
      <c r="H624" s="8">
        <v>99</v>
      </c>
      <c r="I624" s="8">
        <v>88</v>
      </c>
      <c r="J624" s="8">
        <v>92</v>
      </c>
      <c r="K624" s="8">
        <v>98</v>
      </c>
      <c r="L624" s="8">
        <v>87</v>
      </c>
      <c r="M624" s="8">
        <v>86</v>
      </c>
      <c r="N624" s="8">
        <v>97</v>
      </c>
      <c r="O624" s="10">
        <v>95</v>
      </c>
      <c r="P624" s="10">
        <v>86</v>
      </c>
      <c r="Q624" s="37">
        <f>AVERAGE(Table3[[#This Row],[Audit 1]:[Audit 10]])/100</f>
        <v>0.91500000000000004</v>
      </c>
    </row>
    <row r="625" spans="1:17">
      <c r="A625" s="8" t="s">
        <v>117</v>
      </c>
      <c r="B625" s="9">
        <v>45220</v>
      </c>
      <c r="C625" s="33">
        <f>YEAR(Table3[[#This Row],[Date]])</f>
        <v>2023</v>
      </c>
      <c r="D625" s="9" t="str">
        <f>TEXT(Table3[[#This Row],[Date]],"MMMM")</f>
        <v>October</v>
      </c>
      <c r="E625" s="9" t="str">
        <f>_xlfn.XLOOKUP(Table3[[#This Row],[EID]],Roster!A:A,Roster!E:E)</f>
        <v>han.oriz.24</v>
      </c>
      <c r="F625" s="9" t="str">
        <f>_xlfn.XLOOKUP(Table3[[#This Row],[EID]],Roster!A:A,Roster!F:F)</f>
        <v>Network</v>
      </c>
      <c r="G625" s="8">
        <v>95</v>
      </c>
      <c r="H625" s="8">
        <v>100</v>
      </c>
      <c r="I625" s="8">
        <v>59</v>
      </c>
      <c r="J625" s="8">
        <v>73</v>
      </c>
      <c r="K625" s="8">
        <v>80</v>
      </c>
      <c r="L625" s="8">
        <v>85</v>
      </c>
      <c r="M625" s="8">
        <v>100</v>
      </c>
      <c r="N625" s="8">
        <v>56</v>
      </c>
      <c r="O625" s="10">
        <v>58</v>
      </c>
      <c r="P625" s="10">
        <v>76</v>
      </c>
      <c r="Q625" s="37">
        <f>AVERAGE(Table3[[#This Row],[Audit 1]:[Audit 10]])/100</f>
        <v>0.78200000000000003</v>
      </c>
    </row>
    <row r="626" spans="1:17">
      <c r="A626" s="8" t="s">
        <v>118</v>
      </c>
      <c r="B626" s="9">
        <v>45220</v>
      </c>
      <c r="C626" s="33">
        <f>YEAR(Table3[[#This Row],[Date]])</f>
        <v>2023</v>
      </c>
      <c r="D626" s="9" t="str">
        <f>TEXT(Table3[[#This Row],[Date]],"MMMM")</f>
        <v>October</v>
      </c>
      <c r="E626" s="9" t="str">
        <f>_xlfn.XLOOKUP(Table3[[#This Row],[EID]],Roster!A:A,Roster!E:E)</f>
        <v>kig.imaz.62</v>
      </c>
      <c r="F626" s="9" t="str">
        <f>_xlfn.XLOOKUP(Table3[[#This Row],[EID]],Roster!A:A,Roster!F:F)</f>
        <v>HR</v>
      </c>
      <c r="G626" s="8">
        <v>74</v>
      </c>
      <c r="H626" s="8">
        <v>73</v>
      </c>
      <c r="I626" s="8">
        <v>56</v>
      </c>
      <c r="J626" s="8">
        <v>61</v>
      </c>
      <c r="K626" s="8">
        <v>77</v>
      </c>
      <c r="L626" s="8">
        <v>72</v>
      </c>
      <c r="M626" s="8">
        <v>79</v>
      </c>
      <c r="N626" s="8">
        <v>76</v>
      </c>
      <c r="O626" s="10">
        <v>71</v>
      </c>
      <c r="P626" s="10">
        <v>88</v>
      </c>
      <c r="Q626" s="37">
        <f>AVERAGE(Table3[[#This Row],[Audit 1]:[Audit 10]])/100</f>
        <v>0.72699999999999998</v>
      </c>
    </row>
    <row r="627" spans="1:17">
      <c r="A627" s="8" t="s">
        <v>119</v>
      </c>
      <c r="B627" s="9">
        <v>45220</v>
      </c>
      <c r="C627" s="33">
        <f>YEAR(Table3[[#This Row],[Date]])</f>
        <v>2023</v>
      </c>
      <c r="D627" s="9" t="str">
        <f>TEXT(Table3[[#This Row],[Date]],"MMMM")</f>
        <v>October</v>
      </c>
      <c r="E627" s="9" t="str">
        <f>_xlfn.XLOOKUP(Table3[[#This Row],[EID]],Roster!A:A,Roster!E:E)</f>
        <v>hir.kame.31</v>
      </c>
      <c r="F627" s="9" t="str">
        <f>_xlfn.XLOOKUP(Table3[[#This Row],[EID]],Roster!A:A,Roster!F:F)</f>
        <v>Health</v>
      </c>
      <c r="G627" s="8">
        <v>92</v>
      </c>
      <c r="H627" s="8">
        <v>93</v>
      </c>
      <c r="I627" s="8">
        <v>100</v>
      </c>
      <c r="J627" s="8">
        <v>87</v>
      </c>
      <c r="K627" s="8">
        <v>81</v>
      </c>
      <c r="L627" s="8">
        <v>99</v>
      </c>
      <c r="M627" s="8">
        <v>92</v>
      </c>
      <c r="N627" s="8">
        <v>82</v>
      </c>
      <c r="O627" s="10">
        <v>100</v>
      </c>
      <c r="P627" s="10">
        <v>94</v>
      </c>
      <c r="Q627" s="37">
        <f>AVERAGE(Table3[[#This Row],[Audit 1]:[Audit 10]])/100</f>
        <v>0.92</v>
      </c>
    </row>
    <row r="628" spans="1:17">
      <c r="A628" s="8" t="s">
        <v>120</v>
      </c>
      <c r="B628" s="9">
        <v>45220</v>
      </c>
      <c r="C628" s="33">
        <f>YEAR(Table3[[#This Row],[Date]])</f>
        <v>2023</v>
      </c>
      <c r="D628" s="9" t="str">
        <f>TEXT(Table3[[#This Row],[Date]],"MMMM")</f>
        <v>October</v>
      </c>
      <c r="E628" s="9" t="str">
        <f>_xlfn.XLOOKUP(Table3[[#This Row],[EID]],Roster!A:A,Roster!E:E)</f>
        <v>oka.koch.55</v>
      </c>
      <c r="F628" s="9" t="str">
        <f>_xlfn.XLOOKUP(Table3[[#This Row],[EID]],Roster!A:A,Roster!F:F)</f>
        <v>F&amp;A</v>
      </c>
      <c r="G628" s="8">
        <v>99</v>
      </c>
      <c r="H628" s="8">
        <v>89</v>
      </c>
      <c r="I628" s="8">
        <v>96</v>
      </c>
      <c r="J628" s="8">
        <v>91</v>
      </c>
      <c r="K628" s="8">
        <v>98</v>
      </c>
      <c r="L628" s="8">
        <v>99</v>
      </c>
      <c r="M628" s="8">
        <v>95</v>
      </c>
      <c r="N628" s="8">
        <v>95</v>
      </c>
      <c r="O628" s="10">
        <v>99</v>
      </c>
      <c r="P628" s="10">
        <v>82</v>
      </c>
      <c r="Q628" s="37">
        <f>AVERAGE(Table3[[#This Row],[Audit 1]:[Audit 10]])/100</f>
        <v>0.94299999999999995</v>
      </c>
    </row>
    <row r="629" spans="1:17">
      <c r="A629" s="8" t="s">
        <v>121</v>
      </c>
      <c r="B629" s="9">
        <v>45220</v>
      </c>
      <c r="C629" s="33">
        <f>YEAR(Table3[[#This Row],[Date]])</f>
        <v>2023</v>
      </c>
      <c r="D629" s="9" t="str">
        <f>TEXT(Table3[[#This Row],[Date]],"MMMM")</f>
        <v>October</v>
      </c>
      <c r="E629" s="9" t="str">
        <f>_xlfn.XLOOKUP(Table3[[#This Row],[EID]],Roster!A:A,Roster!E:E)</f>
        <v>hir.kame.31</v>
      </c>
      <c r="F629" s="9" t="str">
        <f>_xlfn.XLOOKUP(Table3[[#This Row],[EID]],Roster!A:A,Roster!F:F)</f>
        <v>Health</v>
      </c>
      <c r="G629" s="8">
        <v>97</v>
      </c>
      <c r="H629" s="8">
        <v>85</v>
      </c>
      <c r="I629" s="8">
        <v>92</v>
      </c>
      <c r="J629" s="8">
        <v>84</v>
      </c>
      <c r="K629" s="8">
        <v>81</v>
      </c>
      <c r="L629" s="8">
        <v>89</v>
      </c>
      <c r="M629" s="8">
        <v>83</v>
      </c>
      <c r="N629" s="8">
        <v>84</v>
      </c>
      <c r="O629" s="10">
        <v>92</v>
      </c>
      <c r="P629" s="10">
        <v>83</v>
      </c>
      <c r="Q629" s="37">
        <f>AVERAGE(Table3[[#This Row],[Audit 1]:[Audit 10]])/100</f>
        <v>0.87</v>
      </c>
    </row>
    <row r="630" spans="1:17">
      <c r="A630" s="8" t="s">
        <v>122</v>
      </c>
      <c r="B630" s="9">
        <v>45220</v>
      </c>
      <c r="C630" s="33">
        <f>YEAR(Table3[[#This Row],[Date]])</f>
        <v>2023</v>
      </c>
      <c r="D630" s="9" t="str">
        <f>TEXT(Table3[[#This Row],[Date]],"MMMM")</f>
        <v>October</v>
      </c>
      <c r="E630" s="9" t="str">
        <f>_xlfn.XLOOKUP(Table3[[#This Row],[EID]],Roster!A:A,Roster!E:E)</f>
        <v>han.oriz.24</v>
      </c>
      <c r="F630" s="9" t="str">
        <f>_xlfn.XLOOKUP(Table3[[#This Row],[EID]],Roster!A:A,Roster!F:F)</f>
        <v>Network</v>
      </c>
      <c r="G630" s="8">
        <v>70</v>
      </c>
      <c r="H630" s="8">
        <v>67</v>
      </c>
      <c r="I630" s="8">
        <v>85</v>
      </c>
      <c r="J630" s="8">
        <v>85</v>
      </c>
      <c r="K630" s="8">
        <v>85</v>
      </c>
      <c r="L630" s="8">
        <v>95</v>
      </c>
      <c r="M630" s="8">
        <v>83</v>
      </c>
      <c r="N630" s="8">
        <v>52</v>
      </c>
      <c r="O630" s="10">
        <v>86</v>
      </c>
      <c r="P630" s="10">
        <v>88</v>
      </c>
      <c r="Q630" s="37">
        <f>AVERAGE(Table3[[#This Row],[Audit 1]:[Audit 10]])/100</f>
        <v>0.79599999999999993</v>
      </c>
    </row>
    <row r="631" spans="1:17">
      <c r="A631" s="8" t="s">
        <v>123</v>
      </c>
      <c r="B631" s="9">
        <v>45220</v>
      </c>
      <c r="C631" s="33">
        <f>YEAR(Table3[[#This Row],[Date]])</f>
        <v>2023</v>
      </c>
      <c r="D631" s="9" t="str">
        <f>TEXT(Table3[[#This Row],[Date]],"MMMM")</f>
        <v>October</v>
      </c>
      <c r="E631" s="9" t="str">
        <f>_xlfn.XLOOKUP(Table3[[#This Row],[EID]],Roster!A:A,Roster!E:E)</f>
        <v>kig.imaz.62</v>
      </c>
      <c r="F631" s="9" t="str">
        <f>_xlfn.XLOOKUP(Table3[[#This Row],[EID]],Roster!A:A,Roster!F:F)</f>
        <v>HR</v>
      </c>
      <c r="G631" s="8">
        <v>88</v>
      </c>
      <c r="H631" s="8">
        <v>96</v>
      </c>
      <c r="I631" s="8">
        <v>59</v>
      </c>
      <c r="J631" s="8">
        <v>53</v>
      </c>
      <c r="K631" s="8">
        <v>73</v>
      </c>
      <c r="L631" s="8">
        <v>77</v>
      </c>
      <c r="M631" s="8">
        <v>72</v>
      </c>
      <c r="N631" s="8">
        <v>92</v>
      </c>
      <c r="O631" s="10">
        <v>54</v>
      </c>
      <c r="P631" s="10">
        <v>77</v>
      </c>
      <c r="Q631" s="37">
        <f>AVERAGE(Table3[[#This Row],[Audit 1]:[Audit 10]])/100</f>
        <v>0.74099999999999999</v>
      </c>
    </row>
    <row r="632" spans="1:17">
      <c r="A632" s="8" t="s">
        <v>94</v>
      </c>
      <c r="B632" s="9">
        <v>45221</v>
      </c>
      <c r="C632" s="33">
        <f>YEAR(Table3[[#This Row],[Date]])</f>
        <v>2023</v>
      </c>
      <c r="D632" s="9" t="str">
        <f>TEXT(Table3[[#This Row],[Date]],"MMMM")</f>
        <v>October</v>
      </c>
      <c r="E632" s="9" t="str">
        <f>_xlfn.XLOOKUP(Table3[[#This Row],[EID]],Roster!A:A,Roster!E:E)</f>
        <v>oka.koch.55</v>
      </c>
      <c r="F632" s="9" t="str">
        <f>_xlfn.XLOOKUP(Table3[[#This Row],[EID]],Roster!A:A,Roster!F:F)</f>
        <v>F&amp;A</v>
      </c>
      <c r="G632" s="8">
        <v>80</v>
      </c>
      <c r="H632" s="8">
        <v>87</v>
      </c>
      <c r="I632" s="8">
        <v>91</v>
      </c>
      <c r="J632" s="8">
        <v>83</v>
      </c>
      <c r="K632" s="8">
        <v>90</v>
      </c>
      <c r="L632" s="8">
        <v>81</v>
      </c>
      <c r="M632" s="8">
        <v>86</v>
      </c>
      <c r="N632" s="8">
        <v>96</v>
      </c>
      <c r="O632" s="10">
        <v>94</v>
      </c>
      <c r="P632" s="10">
        <v>88</v>
      </c>
      <c r="Q632" s="37">
        <f>AVERAGE(Table3[[#This Row],[Audit 1]:[Audit 10]])/100</f>
        <v>0.87599999999999989</v>
      </c>
    </row>
    <row r="633" spans="1:17">
      <c r="A633" s="8" t="s">
        <v>95</v>
      </c>
      <c r="B633" s="9">
        <v>45221</v>
      </c>
      <c r="C633" s="33">
        <f>YEAR(Table3[[#This Row],[Date]])</f>
        <v>2023</v>
      </c>
      <c r="D633" s="9" t="str">
        <f>TEXT(Table3[[#This Row],[Date]],"MMMM")</f>
        <v>October</v>
      </c>
      <c r="E633" s="9" t="str">
        <f>_xlfn.XLOOKUP(Table3[[#This Row],[EID]],Roster!A:A,Roster!E:E)</f>
        <v>oka.koch.55</v>
      </c>
      <c r="F633" s="9" t="str">
        <f>_xlfn.XLOOKUP(Table3[[#This Row],[EID]],Roster!A:A,Roster!F:F)</f>
        <v>F&amp;A</v>
      </c>
      <c r="G633" s="8">
        <v>87</v>
      </c>
      <c r="H633" s="8">
        <v>81</v>
      </c>
      <c r="I633" s="8">
        <v>87</v>
      </c>
      <c r="J633" s="8">
        <v>95</v>
      </c>
      <c r="K633" s="8">
        <v>90</v>
      </c>
      <c r="L633" s="8">
        <v>90</v>
      </c>
      <c r="M633" s="8">
        <v>89</v>
      </c>
      <c r="N633" s="8">
        <v>94</v>
      </c>
      <c r="O633" s="10">
        <v>99</v>
      </c>
      <c r="P633" s="10">
        <v>93</v>
      </c>
      <c r="Q633" s="37">
        <f>AVERAGE(Table3[[#This Row],[Audit 1]:[Audit 10]])/100</f>
        <v>0.90500000000000003</v>
      </c>
    </row>
    <row r="634" spans="1:17">
      <c r="A634" s="8" t="s">
        <v>96</v>
      </c>
      <c r="B634" s="9">
        <v>45221</v>
      </c>
      <c r="C634" s="33">
        <f>YEAR(Table3[[#This Row],[Date]])</f>
        <v>2023</v>
      </c>
      <c r="D634" s="9" t="str">
        <f>TEXT(Table3[[#This Row],[Date]],"MMMM")</f>
        <v>October</v>
      </c>
      <c r="E634" s="9" t="str">
        <f>_xlfn.XLOOKUP(Table3[[#This Row],[EID]],Roster!A:A,Roster!E:E)</f>
        <v>hir.kame.31</v>
      </c>
      <c r="F634" s="9" t="str">
        <f>_xlfn.XLOOKUP(Table3[[#This Row],[EID]],Roster!A:A,Roster!F:F)</f>
        <v>Health</v>
      </c>
      <c r="G634" s="8">
        <v>98</v>
      </c>
      <c r="H634" s="8">
        <v>86</v>
      </c>
      <c r="I634" s="8">
        <v>80</v>
      </c>
      <c r="J634" s="8">
        <v>93</v>
      </c>
      <c r="K634" s="8">
        <v>86</v>
      </c>
      <c r="L634" s="8">
        <v>86</v>
      </c>
      <c r="M634" s="8">
        <v>83</v>
      </c>
      <c r="N634" s="8">
        <v>87</v>
      </c>
      <c r="O634" s="10">
        <v>98</v>
      </c>
      <c r="P634" s="10">
        <v>92</v>
      </c>
      <c r="Q634" s="37">
        <f>AVERAGE(Table3[[#This Row],[Audit 1]:[Audit 10]])/100</f>
        <v>0.88900000000000001</v>
      </c>
    </row>
    <row r="635" spans="1:17">
      <c r="A635" s="8" t="s">
        <v>97</v>
      </c>
      <c r="B635" s="9">
        <v>45221</v>
      </c>
      <c r="C635" s="33">
        <f>YEAR(Table3[[#This Row],[Date]])</f>
        <v>2023</v>
      </c>
      <c r="D635" s="9" t="str">
        <f>TEXT(Table3[[#This Row],[Date]],"MMMM")</f>
        <v>October</v>
      </c>
      <c r="E635" s="9" t="str">
        <f>_xlfn.XLOOKUP(Table3[[#This Row],[EID]],Roster!A:A,Roster!E:E)</f>
        <v>han.oriz.24</v>
      </c>
      <c r="F635" s="9" t="str">
        <f>_xlfn.XLOOKUP(Table3[[#This Row],[EID]],Roster!A:A,Roster!F:F)</f>
        <v>Network</v>
      </c>
      <c r="G635" s="8">
        <v>65</v>
      </c>
      <c r="H635" s="8">
        <v>58</v>
      </c>
      <c r="I635" s="8">
        <v>66</v>
      </c>
      <c r="J635" s="8">
        <v>52</v>
      </c>
      <c r="K635" s="8">
        <v>54</v>
      </c>
      <c r="L635" s="8">
        <v>64</v>
      </c>
      <c r="M635" s="8">
        <v>76</v>
      </c>
      <c r="N635" s="8">
        <v>82</v>
      </c>
      <c r="O635" s="10">
        <v>81</v>
      </c>
      <c r="P635" s="10">
        <v>91</v>
      </c>
      <c r="Q635" s="37">
        <f>AVERAGE(Table3[[#This Row],[Audit 1]:[Audit 10]])/100</f>
        <v>0.68900000000000006</v>
      </c>
    </row>
    <row r="636" spans="1:17">
      <c r="A636" s="8" t="s">
        <v>98</v>
      </c>
      <c r="B636" s="9">
        <v>45221</v>
      </c>
      <c r="C636" s="33">
        <f>YEAR(Table3[[#This Row],[Date]])</f>
        <v>2023</v>
      </c>
      <c r="D636" s="9" t="str">
        <f>TEXT(Table3[[#This Row],[Date]],"MMMM")</f>
        <v>October</v>
      </c>
      <c r="E636" s="9" t="str">
        <f>_xlfn.XLOOKUP(Table3[[#This Row],[EID]],Roster!A:A,Roster!E:E)</f>
        <v>kig.imaz.62</v>
      </c>
      <c r="F636" s="9" t="str">
        <f>_xlfn.XLOOKUP(Table3[[#This Row],[EID]],Roster!A:A,Roster!F:F)</f>
        <v>HR</v>
      </c>
      <c r="G636" s="8">
        <v>81</v>
      </c>
      <c r="H636" s="8">
        <v>95</v>
      </c>
      <c r="I636" s="8">
        <v>59</v>
      </c>
      <c r="J636" s="8">
        <v>58</v>
      </c>
      <c r="K636" s="8">
        <v>86</v>
      </c>
      <c r="L636" s="8">
        <v>74</v>
      </c>
      <c r="M636" s="8">
        <v>81</v>
      </c>
      <c r="N636" s="8">
        <v>99</v>
      </c>
      <c r="O636" s="10">
        <v>92</v>
      </c>
      <c r="P636" s="10">
        <v>71</v>
      </c>
      <c r="Q636" s="37">
        <f>AVERAGE(Table3[[#This Row],[Audit 1]:[Audit 10]])/100</f>
        <v>0.79599999999999993</v>
      </c>
    </row>
    <row r="637" spans="1:17">
      <c r="A637" s="8" t="s">
        <v>99</v>
      </c>
      <c r="B637" s="9">
        <v>45221</v>
      </c>
      <c r="C637" s="33">
        <f>YEAR(Table3[[#This Row],[Date]])</f>
        <v>2023</v>
      </c>
      <c r="D637" s="9" t="str">
        <f>TEXT(Table3[[#This Row],[Date]],"MMMM")</f>
        <v>October</v>
      </c>
      <c r="E637" s="9" t="str">
        <f>_xlfn.XLOOKUP(Table3[[#This Row],[EID]],Roster!A:A,Roster!E:E)</f>
        <v>han.oriz.24</v>
      </c>
      <c r="F637" s="9" t="str">
        <f>_xlfn.XLOOKUP(Table3[[#This Row],[EID]],Roster!A:A,Roster!F:F)</f>
        <v>Strategy</v>
      </c>
      <c r="G637" s="8">
        <v>99</v>
      </c>
      <c r="H637" s="8">
        <v>81</v>
      </c>
      <c r="I637" s="8">
        <v>93</v>
      </c>
      <c r="J637" s="8">
        <v>86</v>
      </c>
      <c r="K637" s="8">
        <v>96</v>
      </c>
      <c r="L637" s="8">
        <v>91</v>
      </c>
      <c r="M637" s="8">
        <v>89</v>
      </c>
      <c r="N637" s="8">
        <v>96</v>
      </c>
      <c r="O637" s="10">
        <v>94</v>
      </c>
      <c r="P637" s="10">
        <v>98</v>
      </c>
      <c r="Q637" s="37">
        <f>AVERAGE(Table3[[#This Row],[Audit 1]:[Audit 10]])/100</f>
        <v>0.92299999999999993</v>
      </c>
    </row>
    <row r="638" spans="1:17">
      <c r="A638" s="8" t="s">
        <v>100</v>
      </c>
      <c r="B638" s="9">
        <v>45221</v>
      </c>
      <c r="C638" s="33">
        <f>YEAR(Table3[[#This Row],[Date]])</f>
        <v>2023</v>
      </c>
      <c r="D638" s="9" t="str">
        <f>TEXT(Table3[[#This Row],[Date]],"MMMM")</f>
        <v>October</v>
      </c>
      <c r="E638" s="9" t="str">
        <f>_xlfn.XLOOKUP(Table3[[#This Row],[EID]],Roster!A:A,Roster!E:E)</f>
        <v>oka.koch.55</v>
      </c>
      <c r="F638" s="9" t="str">
        <f>_xlfn.XLOOKUP(Table3[[#This Row],[EID]],Roster!A:A,Roster!F:F)</f>
        <v>F&amp;A</v>
      </c>
      <c r="G638" s="8">
        <v>85</v>
      </c>
      <c r="H638" s="8">
        <v>95</v>
      </c>
      <c r="I638" s="8">
        <v>88</v>
      </c>
      <c r="J638" s="8">
        <v>84</v>
      </c>
      <c r="K638" s="8">
        <v>84</v>
      </c>
      <c r="L638" s="8">
        <v>91</v>
      </c>
      <c r="M638" s="8">
        <v>89</v>
      </c>
      <c r="N638" s="8">
        <v>97</v>
      </c>
      <c r="O638" s="10">
        <v>81</v>
      </c>
      <c r="P638" s="10">
        <v>86</v>
      </c>
      <c r="Q638" s="37">
        <f>AVERAGE(Table3[[#This Row],[Audit 1]:[Audit 10]])/100</f>
        <v>0.88</v>
      </c>
    </row>
    <row r="639" spans="1:17">
      <c r="A639" s="8" t="s">
        <v>101</v>
      </c>
      <c r="B639" s="9">
        <v>45221</v>
      </c>
      <c r="C639" s="33">
        <f>YEAR(Table3[[#This Row],[Date]])</f>
        <v>2023</v>
      </c>
      <c r="D639" s="9" t="str">
        <f>TEXT(Table3[[#This Row],[Date]],"MMMM")</f>
        <v>October</v>
      </c>
      <c r="E639" s="9" t="str">
        <f>_xlfn.XLOOKUP(Table3[[#This Row],[EID]],Roster!A:A,Roster!E:E)</f>
        <v>hir.kame.31</v>
      </c>
      <c r="F639" s="9" t="str">
        <f>_xlfn.XLOOKUP(Table3[[#This Row],[EID]],Roster!A:A,Roster!F:F)</f>
        <v>Health</v>
      </c>
      <c r="G639" s="8">
        <v>96</v>
      </c>
      <c r="H639" s="8">
        <v>97</v>
      </c>
      <c r="I639" s="8">
        <v>83</v>
      </c>
      <c r="J639" s="8">
        <v>85</v>
      </c>
      <c r="K639" s="8">
        <v>89</v>
      </c>
      <c r="L639" s="8">
        <v>85</v>
      </c>
      <c r="M639" s="8">
        <v>95</v>
      </c>
      <c r="N639" s="8">
        <v>91</v>
      </c>
      <c r="O639" s="10">
        <v>96</v>
      </c>
      <c r="P639" s="10">
        <v>95</v>
      </c>
      <c r="Q639" s="37">
        <f>AVERAGE(Table3[[#This Row],[Audit 1]:[Audit 10]])/100</f>
        <v>0.91200000000000003</v>
      </c>
    </row>
    <row r="640" spans="1:17">
      <c r="A640" s="8" t="s">
        <v>102</v>
      </c>
      <c r="B640" s="9">
        <v>45221</v>
      </c>
      <c r="C640" s="33">
        <f>YEAR(Table3[[#This Row],[Date]])</f>
        <v>2023</v>
      </c>
      <c r="D640" s="9" t="str">
        <f>TEXT(Table3[[#This Row],[Date]],"MMMM")</f>
        <v>October</v>
      </c>
      <c r="E640" s="9" t="str">
        <f>_xlfn.XLOOKUP(Table3[[#This Row],[EID]],Roster!A:A,Roster!E:E)</f>
        <v>han.oriz.24</v>
      </c>
      <c r="F640" s="9" t="str">
        <f>_xlfn.XLOOKUP(Table3[[#This Row],[EID]],Roster!A:A,Roster!F:F)</f>
        <v>Network</v>
      </c>
      <c r="G640" s="8">
        <v>88</v>
      </c>
      <c r="H640" s="8">
        <v>67</v>
      </c>
      <c r="I640" s="8">
        <v>71</v>
      </c>
      <c r="J640" s="8">
        <v>62</v>
      </c>
      <c r="K640" s="8">
        <v>90</v>
      </c>
      <c r="L640" s="8">
        <v>75</v>
      </c>
      <c r="M640" s="8">
        <v>88</v>
      </c>
      <c r="N640" s="8">
        <v>51</v>
      </c>
      <c r="O640" s="10">
        <v>69</v>
      </c>
      <c r="P640" s="10">
        <v>62</v>
      </c>
      <c r="Q640" s="37">
        <f>AVERAGE(Table3[[#This Row],[Audit 1]:[Audit 10]])/100</f>
        <v>0.72299999999999998</v>
      </c>
    </row>
    <row r="641" spans="1:17">
      <c r="A641" s="8" t="s">
        <v>103</v>
      </c>
      <c r="B641" s="9">
        <v>45221</v>
      </c>
      <c r="C641" s="33">
        <f>YEAR(Table3[[#This Row],[Date]])</f>
        <v>2023</v>
      </c>
      <c r="D641" s="9" t="str">
        <f>TEXT(Table3[[#This Row],[Date]],"MMMM")</f>
        <v>October</v>
      </c>
      <c r="E641" s="9" t="str">
        <f>_xlfn.XLOOKUP(Table3[[#This Row],[EID]],Roster!A:A,Roster!E:E)</f>
        <v>kig.imaz.62</v>
      </c>
      <c r="F641" s="9" t="str">
        <f>_xlfn.XLOOKUP(Table3[[#This Row],[EID]],Roster!A:A,Roster!F:F)</f>
        <v>HR</v>
      </c>
      <c r="G641" s="8">
        <v>50</v>
      </c>
      <c r="H641" s="8">
        <v>71</v>
      </c>
      <c r="I641" s="8">
        <v>99</v>
      </c>
      <c r="J641" s="8">
        <v>52</v>
      </c>
      <c r="K641" s="8">
        <v>60</v>
      </c>
      <c r="L641" s="8">
        <v>94</v>
      </c>
      <c r="M641" s="8">
        <v>58</v>
      </c>
      <c r="N641" s="8">
        <v>72</v>
      </c>
      <c r="O641" s="10">
        <v>79</v>
      </c>
      <c r="P641" s="10">
        <v>93</v>
      </c>
      <c r="Q641" s="37">
        <f>AVERAGE(Table3[[#This Row],[Audit 1]:[Audit 10]])/100</f>
        <v>0.72799999999999998</v>
      </c>
    </row>
    <row r="642" spans="1:17">
      <c r="A642" s="8" t="s">
        <v>104</v>
      </c>
      <c r="B642" s="9">
        <v>45221</v>
      </c>
      <c r="C642" s="33">
        <f>YEAR(Table3[[#This Row],[Date]])</f>
        <v>2023</v>
      </c>
      <c r="D642" s="9" t="str">
        <f>TEXT(Table3[[#This Row],[Date]],"MMMM")</f>
        <v>October</v>
      </c>
      <c r="E642" s="9" t="str">
        <f>_xlfn.XLOOKUP(Table3[[#This Row],[EID]],Roster!A:A,Roster!E:E)</f>
        <v>oka.koch.55</v>
      </c>
      <c r="F642" s="9" t="str">
        <f>_xlfn.XLOOKUP(Table3[[#This Row],[EID]],Roster!A:A,Roster!F:F)</f>
        <v>F&amp;A</v>
      </c>
      <c r="G642" s="8">
        <v>94</v>
      </c>
      <c r="H642" s="8">
        <v>89</v>
      </c>
      <c r="I642" s="8">
        <v>87</v>
      </c>
      <c r="J642" s="8">
        <v>84</v>
      </c>
      <c r="K642" s="8">
        <v>81</v>
      </c>
      <c r="L642" s="8">
        <v>99</v>
      </c>
      <c r="M642" s="8">
        <v>100</v>
      </c>
      <c r="N642" s="8">
        <v>92</v>
      </c>
      <c r="O642" s="10">
        <v>88</v>
      </c>
      <c r="P642" s="10">
        <v>96</v>
      </c>
      <c r="Q642" s="37">
        <f>AVERAGE(Table3[[#This Row],[Audit 1]:[Audit 10]])/100</f>
        <v>0.91</v>
      </c>
    </row>
    <row r="643" spans="1:17">
      <c r="A643" s="8" t="s">
        <v>105</v>
      </c>
      <c r="B643" s="9">
        <v>45221</v>
      </c>
      <c r="C643" s="33">
        <f>YEAR(Table3[[#This Row],[Date]])</f>
        <v>2023</v>
      </c>
      <c r="D643" s="9" t="str">
        <f>TEXT(Table3[[#This Row],[Date]],"MMMM")</f>
        <v>October</v>
      </c>
      <c r="E643" s="9" t="str">
        <f>_xlfn.XLOOKUP(Table3[[#This Row],[EID]],Roster!A:A,Roster!E:E)</f>
        <v>oka.koch.55</v>
      </c>
      <c r="F643" s="9" t="str">
        <f>_xlfn.XLOOKUP(Table3[[#This Row],[EID]],Roster!A:A,Roster!F:F)</f>
        <v>F&amp;A</v>
      </c>
      <c r="G643" s="8">
        <v>98</v>
      </c>
      <c r="H643" s="8">
        <v>84</v>
      </c>
      <c r="I643" s="8">
        <v>80</v>
      </c>
      <c r="J643" s="8">
        <v>82</v>
      </c>
      <c r="K643" s="8">
        <v>100</v>
      </c>
      <c r="L643" s="8">
        <v>84</v>
      </c>
      <c r="M643" s="8">
        <v>85</v>
      </c>
      <c r="N643" s="8">
        <v>95</v>
      </c>
      <c r="O643" s="10">
        <v>96</v>
      </c>
      <c r="P643" s="10">
        <v>100</v>
      </c>
      <c r="Q643" s="37">
        <f>AVERAGE(Table3[[#This Row],[Audit 1]:[Audit 10]])/100</f>
        <v>0.90400000000000003</v>
      </c>
    </row>
    <row r="644" spans="1:17">
      <c r="A644" s="8" t="s">
        <v>106</v>
      </c>
      <c r="B644" s="9">
        <v>45221</v>
      </c>
      <c r="C644" s="33">
        <f>YEAR(Table3[[#This Row],[Date]])</f>
        <v>2023</v>
      </c>
      <c r="D644" s="9" t="str">
        <f>TEXT(Table3[[#This Row],[Date]],"MMMM")</f>
        <v>October</v>
      </c>
      <c r="E644" s="9" t="str">
        <f>_xlfn.XLOOKUP(Table3[[#This Row],[EID]],Roster!A:A,Roster!E:E)</f>
        <v>hir.kame.31</v>
      </c>
      <c r="F644" s="9" t="str">
        <f>_xlfn.XLOOKUP(Table3[[#This Row],[EID]],Roster!A:A,Roster!F:F)</f>
        <v>Health</v>
      </c>
      <c r="G644" s="8">
        <v>81</v>
      </c>
      <c r="H644" s="8">
        <v>94</v>
      </c>
      <c r="I644" s="8">
        <v>100</v>
      </c>
      <c r="J644" s="8">
        <v>92</v>
      </c>
      <c r="K644" s="8">
        <v>95</v>
      </c>
      <c r="L644" s="8">
        <v>88</v>
      </c>
      <c r="M644" s="8">
        <v>97</v>
      </c>
      <c r="N644" s="8">
        <v>86</v>
      </c>
      <c r="O644" s="10">
        <v>98</v>
      </c>
      <c r="P644" s="10">
        <v>87</v>
      </c>
      <c r="Q644" s="37">
        <f>AVERAGE(Table3[[#This Row],[Audit 1]:[Audit 10]])/100</f>
        <v>0.91799999999999993</v>
      </c>
    </row>
    <row r="645" spans="1:17">
      <c r="A645" s="8" t="s">
        <v>107</v>
      </c>
      <c r="B645" s="9">
        <v>45221</v>
      </c>
      <c r="C645" s="33">
        <f>YEAR(Table3[[#This Row],[Date]])</f>
        <v>2023</v>
      </c>
      <c r="D645" s="9" t="str">
        <f>TEXT(Table3[[#This Row],[Date]],"MMMM")</f>
        <v>October</v>
      </c>
      <c r="E645" s="9" t="str">
        <f>_xlfn.XLOOKUP(Table3[[#This Row],[EID]],Roster!A:A,Roster!E:E)</f>
        <v>oka.koch.55</v>
      </c>
      <c r="F645" s="9" t="str">
        <f>_xlfn.XLOOKUP(Table3[[#This Row],[EID]],Roster!A:A,Roster!F:F)</f>
        <v>F&amp;A</v>
      </c>
      <c r="G645" s="8">
        <v>78</v>
      </c>
      <c r="H645" s="8">
        <v>50</v>
      </c>
      <c r="I645" s="8">
        <v>78</v>
      </c>
      <c r="J645" s="8">
        <v>86</v>
      </c>
      <c r="K645" s="8">
        <v>79</v>
      </c>
      <c r="L645" s="8">
        <v>79</v>
      </c>
      <c r="M645" s="8">
        <v>90</v>
      </c>
      <c r="N645" s="8">
        <v>65</v>
      </c>
      <c r="O645" s="10">
        <v>76</v>
      </c>
      <c r="P645" s="10">
        <v>62</v>
      </c>
      <c r="Q645" s="37">
        <f>AVERAGE(Table3[[#This Row],[Audit 1]:[Audit 10]])/100</f>
        <v>0.74299999999999999</v>
      </c>
    </row>
    <row r="646" spans="1:17">
      <c r="A646" s="8" t="s">
        <v>108</v>
      </c>
      <c r="B646" s="9">
        <v>45221</v>
      </c>
      <c r="C646" s="33">
        <f>YEAR(Table3[[#This Row],[Date]])</f>
        <v>2023</v>
      </c>
      <c r="D646" s="9" t="str">
        <f>TEXT(Table3[[#This Row],[Date]],"MMMM")</f>
        <v>October</v>
      </c>
      <c r="E646" s="9" t="str">
        <f>_xlfn.XLOOKUP(Table3[[#This Row],[EID]],Roster!A:A,Roster!E:E)</f>
        <v>kig.imaz.62</v>
      </c>
      <c r="F646" s="9" t="str">
        <f>_xlfn.XLOOKUP(Table3[[#This Row],[EID]],Roster!A:A,Roster!F:F)</f>
        <v>HR</v>
      </c>
      <c r="G646" s="8">
        <v>86</v>
      </c>
      <c r="H646" s="8">
        <v>77</v>
      </c>
      <c r="I646" s="8">
        <v>78</v>
      </c>
      <c r="J646" s="8">
        <v>100</v>
      </c>
      <c r="K646" s="8">
        <v>70</v>
      </c>
      <c r="L646" s="8">
        <v>57</v>
      </c>
      <c r="M646" s="8">
        <v>94</v>
      </c>
      <c r="N646" s="8">
        <v>60</v>
      </c>
      <c r="O646" s="10">
        <v>98</v>
      </c>
      <c r="P646" s="10">
        <v>75</v>
      </c>
      <c r="Q646" s="37">
        <f>AVERAGE(Table3[[#This Row],[Audit 1]:[Audit 10]])/100</f>
        <v>0.79500000000000004</v>
      </c>
    </row>
    <row r="647" spans="1:17">
      <c r="A647" s="8" t="s">
        <v>109</v>
      </c>
      <c r="B647" s="9">
        <v>45221</v>
      </c>
      <c r="C647" s="33">
        <f>YEAR(Table3[[#This Row],[Date]])</f>
        <v>2023</v>
      </c>
      <c r="D647" s="9" t="str">
        <f>TEXT(Table3[[#This Row],[Date]],"MMMM")</f>
        <v>October</v>
      </c>
      <c r="E647" s="9" t="str">
        <f>_xlfn.XLOOKUP(Table3[[#This Row],[EID]],Roster!A:A,Roster!E:E)</f>
        <v>han.oriz.24</v>
      </c>
      <c r="F647" s="9" t="str">
        <f>_xlfn.XLOOKUP(Table3[[#This Row],[EID]],Roster!A:A,Roster!F:F)</f>
        <v>Strategy</v>
      </c>
      <c r="G647" s="8">
        <v>91</v>
      </c>
      <c r="H647" s="8">
        <v>95</v>
      </c>
      <c r="I647" s="8">
        <v>92</v>
      </c>
      <c r="J647" s="8">
        <v>99</v>
      </c>
      <c r="K647" s="8">
        <v>82</v>
      </c>
      <c r="L647" s="8">
        <v>98</v>
      </c>
      <c r="M647" s="8">
        <v>92</v>
      </c>
      <c r="N647" s="8">
        <v>87</v>
      </c>
      <c r="O647" s="10">
        <v>81</v>
      </c>
      <c r="P647" s="10">
        <v>82</v>
      </c>
      <c r="Q647" s="37">
        <f>AVERAGE(Table3[[#This Row],[Audit 1]:[Audit 10]])/100</f>
        <v>0.89900000000000002</v>
      </c>
    </row>
    <row r="648" spans="1:17">
      <c r="A648" s="8" t="s">
        <v>110</v>
      </c>
      <c r="B648" s="9">
        <v>45221</v>
      </c>
      <c r="C648" s="33">
        <f>YEAR(Table3[[#This Row],[Date]])</f>
        <v>2023</v>
      </c>
      <c r="D648" s="9" t="str">
        <f>TEXT(Table3[[#This Row],[Date]],"MMMM")</f>
        <v>October</v>
      </c>
      <c r="E648" s="9" t="str">
        <f>_xlfn.XLOOKUP(Table3[[#This Row],[EID]],Roster!A:A,Roster!E:E)</f>
        <v>oka.koch.55</v>
      </c>
      <c r="F648" s="9" t="str">
        <f>_xlfn.XLOOKUP(Table3[[#This Row],[EID]],Roster!A:A,Roster!F:F)</f>
        <v>F&amp;A</v>
      </c>
      <c r="G648" s="8">
        <v>92</v>
      </c>
      <c r="H648" s="8">
        <v>86</v>
      </c>
      <c r="I648" s="8">
        <v>91</v>
      </c>
      <c r="J648" s="8">
        <v>96</v>
      </c>
      <c r="K648" s="8">
        <v>88</v>
      </c>
      <c r="L648" s="8">
        <v>85</v>
      </c>
      <c r="M648" s="8">
        <v>82</v>
      </c>
      <c r="N648" s="8">
        <v>87</v>
      </c>
      <c r="O648" s="10">
        <v>91</v>
      </c>
      <c r="P648" s="10">
        <v>92</v>
      </c>
      <c r="Q648" s="37">
        <f>AVERAGE(Table3[[#This Row],[Audit 1]:[Audit 10]])/100</f>
        <v>0.89</v>
      </c>
    </row>
    <row r="649" spans="1:17">
      <c r="A649" s="8" t="s">
        <v>111</v>
      </c>
      <c r="B649" s="9">
        <v>45221</v>
      </c>
      <c r="C649" s="33">
        <f>YEAR(Table3[[#This Row],[Date]])</f>
        <v>2023</v>
      </c>
      <c r="D649" s="9" t="str">
        <f>TEXT(Table3[[#This Row],[Date]],"MMMM")</f>
        <v>October</v>
      </c>
      <c r="E649" s="9" t="str">
        <f>_xlfn.XLOOKUP(Table3[[#This Row],[EID]],Roster!A:A,Roster!E:E)</f>
        <v>hir.kame.31</v>
      </c>
      <c r="F649" s="9" t="str">
        <f>_xlfn.XLOOKUP(Table3[[#This Row],[EID]],Roster!A:A,Roster!F:F)</f>
        <v>Health</v>
      </c>
      <c r="G649" s="8">
        <v>89</v>
      </c>
      <c r="H649" s="8">
        <v>87</v>
      </c>
      <c r="I649" s="8">
        <v>93</v>
      </c>
      <c r="J649" s="8">
        <v>81</v>
      </c>
      <c r="K649" s="8">
        <v>94</v>
      </c>
      <c r="L649" s="8">
        <v>92</v>
      </c>
      <c r="M649" s="8">
        <v>81</v>
      </c>
      <c r="N649" s="8">
        <v>97</v>
      </c>
      <c r="O649" s="10">
        <v>91</v>
      </c>
      <c r="P649" s="10">
        <v>87</v>
      </c>
      <c r="Q649" s="37">
        <f>AVERAGE(Table3[[#This Row],[Audit 1]:[Audit 10]])/100</f>
        <v>0.89200000000000002</v>
      </c>
    </row>
    <row r="650" spans="1:17">
      <c r="A650" s="8" t="s">
        <v>112</v>
      </c>
      <c r="B650" s="9">
        <v>45221</v>
      </c>
      <c r="C650" s="33">
        <f>YEAR(Table3[[#This Row],[Date]])</f>
        <v>2023</v>
      </c>
      <c r="D650" s="9" t="str">
        <f>TEXT(Table3[[#This Row],[Date]],"MMMM")</f>
        <v>October</v>
      </c>
      <c r="E650" s="9" t="str">
        <f>_xlfn.XLOOKUP(Table3[[#This Row],[EID]],Roster!A:A,Roster!E:E)</f>
        <v>hir.kame.31</v>
      </c>
      <c r="F650" s="9" t="str">
        <f>_xlfn.XLOOKUP(Table3[[#This Row],[EID]],Roster!A:A,Roster!F:F)</f>
        <v>Health</v>
      </c>
      <c r="G650" s="8">
        <v>53</v>
      </c>
      <c r="H650" s="8">
        <v>70</v>
      </c>
      <c r="I650" s="8">
        <v>75</v>
      </c>
      <c r="J650" s="8">
        <v>68</v>
      </c>
      <c r="K650" s="8">
        <v>97</v>
      </c>
      <c r="L650" s="8">
        <v>60</v>
      </c>
      <c r="M650" s="8">
        <v>100</v>
      </c>
      <c r="N650" s="8">
        <v>66</v>
      </c>
      <c r="O650" s="10">
        <v>84</v>
      </c>
      <c r="P650" s="10">
        <v>67</v>
      </c>
      <c r="Q650" s="37">
        <f>AVERAGE(Table3[[#This Row],[Audit 1]:[Audit 10]])/100</f>
        <v>0.74</v>
      </c>
    </row>
    <row r="651" spans="1:17">
      <c r="A651" s="8" t="s">
        <v>113</v>
      </c>
      <c r="B651" s="9">
        <v>45221</v>
      </c>
      <c r="C651" s="33">
        <f>YEAR(Table3[[#This Row],[Date]])</f>
        <v>2023</v>
      </c>
      <c r="D651" s="9" t="str">
        <f>TEXT(Table3[[#This Row],[Date]],"MMMM")</f>
        <v>October</v>
      </c>
      <c r="E651" s="9" t="str">
        <f>_xlfn.XLOOKUP(Table3[[#This Row],[EID]],Roster!A:A,Roster!E:E)</f>
        <v>kig.imaz.62</v>
      </c>
      <c r="F651" s="9" t="str">
        <f>_xlfn.XLOOKUP(Table3[[#This Row],[EID]],Roster!A:A,Roster!F:F)</f>
        <v>HR</v>
      </c>
      <c r="G651" s="8">
        <v>91</v>
      </c>
      <c r="H651" s="8">
        <v>86</v>
      </c>
      <c r="I651" s="8">
        <v>62</v>
      </c>
      <c r="J651" s="8">
        <v>51</v>
      </c>
      <c r="K651" s="8">
        <v>72</v>
      </c>
      <c r="L651" s="8">
        <v>62</v>
      </c>
      <c r="M651" s="8">
        <v>54</v>
      </c>
      <c r="N651" s="8">
        <v>79</v>
      </c>
      <c r="O651" s="10">
        <v>50</v>
      </c>
      <c r="P651" s="10">
        <v>50</v>
      </c>
      <c r="Q651" s="37">
        <f>AVERAGE(Table3[[#This Row],[Audit 1]:[Audit 10]])/100</f>
        <v>0.65700000000000003</v>
      </c>
    </row>
    <row r="652" spans="1:17">
      <c r="A652" s="8" t="s">
        <v>114</v>
      </c>
      <c r="B652" s="9">
        <v>45221</v>
      </c>
      <c r="C652" s="33">
        <f>YEAR(Table3[[#This Row],[Date]])</f>
        <v>2023</v>
      </c>
      <c r="D652" s="9" t="str">
        <f>TEXT(Table3[[#This Row],[Date]],"MMMM")</f>
        <v>October</v>
      </c>
      <c r="E652" s="9" t="str">
        <f>_xlfn.XLOOKUP(Table3[[#This Row],[EID]],Roster!A:A,Roster!E:E)</f>
        <v>han.oriz.24</v>
      </c>
      <c r="F652" s="9" t="str">
        <f>_xlfn.XLOOKUP(Table3[[#This Row],[EID]],Roster!A:A,Roster!F:F)</f>
        <v>Strategy</v>
      </c>
      <c r="G652" s="8">
        <v>95</v>
      </c>
      <c r="H652" s="8">
        <v>96</v>
      </c>
      <c r="I652" s="8">
        <v>83</v>
      </c>
      <c r="J652" s="8">
        <v>88</v>
      </c>
      <c r="K652" s="8">
        <v>93</v>
      </c>
      <c r="L652" s="8">
        <v>84</v>
      </c>
      <c r="M652" s="8">
        <v>81</v>
      </c>
      <c r="N652" s="8">
        <v>88</v>
      </c>
      <c r="O652" s="10">
        <v>83</v>
      </c>
      <c r="P652" s="10">
        <v>91</v>
      </c>
      <c r="Q652" s="37">
        <f>AVERAGE(Table3[[#This Row],[Audit 1]:[Audit 10]])/100</f>
        <v>0.88200000000000001</v>
      </c>
    </row>
    <row r="653" spans="1:17">
      <c r="A653" s="8" t="s">
        <v>115</v>
      </c>
      <c r="B653" s="9">
        <v>45221</v>
      </c>
      <c r="C653" s="33">
        <f>YEAR(Table3[[#This Row],[Date]])</f>
        <v>2023</v>
      </c>
      <c r="D653" s="9" t="str">
        <f>TEXT(Table3[[#This Row],[Date]],"MMMM")</f>
        <v>October</v>
      </c>
      <c r="E653" s="9" t="str">
        <f>_xlfn.XLOOKUP(Table3[[#This Row],[EID]],Roster!A:A,Roster!E:E)</f>
        <v>oka.koch.55</v>
      </c>
      <c r="F653" s="9" t="str">
        <f>_xlfn.XLOOKUP(Table3[[#This Row],[EID]],Roster!A:A,Roster!F:F)</f>
        <v>F&amp;A</v>
      </c>
      <c r="G653" s="8">
        <v>83</v>
      </c>
      <c r="H653" s="8">
        <v>95</v>
      </c>
      <c r="I653" s="8">
        <v>82</v>
      </c>
      <c r="J653" s="8">
        <v>94</v>
      </c>
      <c r="K653" s="8">
        <v>89</v>
      </c>
      <c r="L653" s="8">
        <v>91</v>
      </c>
      <c r="M653" s="8">
        <v>83</v>
      </c>
      <c r="N653" s="8">
        <v>90</v>
      </c>
      <c r="O653" s="10">
        <v>93</v>
      </c>
      <c r="P653" s="10">
        <v>100</v>
      </c>
      <c r="Q653" s="37">
        <f>AVERAGE(Table3[[#This Row],[Audit 1]:[Audit 10]])/100</f>
        <v>0.9</v>
      </c>
    </row>
    <row r="654" spans="1:17">
      <c r="A654" s="8" t="s">
        <v>116</v>
      </c>
      <c r="B654" s="9">
        <v>45221</v>
      </c>
      <c r="C654" s="33">
        <f>YEAR(Table3[[#This Row],[Date]])</f>
        <v>2023</v>
      </c>
      <c r="D654" s="9" t="str">
        <f>TEXT(Table3[[#This Row],[Date]],"MMMM")</f>
        <v>October</v>
      </c>
      <c r="E654" s="9" t="str">
        <f>_xlfn.XLOOKUP(Table3[[#This Row],[EID]],Roster!A:A,Roster!E:E)</f>
        <v>hir.kame.31</v>
      </c>
      <c r="F654" s="9" t="str">
        <f>_xlfn.XLOOKUP(Table3[[#This Row],[EID]],Roster!A:A,Roster!F:F)</f>
        <v>Health</v>
      </c>
      <c r="G654" s="8">
        <v>93</v>
      </c>
      <c r="H654" s="8">
        <v>91</v>
      </c>
      <c r="I654" s="8">
        <v>82</v>
      </c>
      <c r="J654" s="8">
        <v>100</v>
      </c>
      <c r="K654" s="8">
        <v>81</v>
      </c>
      <c r="L654" s="8">
        <v>80</v>
      </c>
      <c r="M654" s="8">
        <v>98</v>
      </c>
      <c r="N654" s="8">
        <v>90</v>
      </c>
      <c r="O654" s="10">
        <v>100</v>
      </c>
      <c r="P654" s="10">
        <v>96</v>
      </c>
      <c r="Q654" s="37">
        <f>AVERAGE(Table3[[#This Row],[Audit 1]:[Audit 10]])/100</f>
        <v>0.91099999999999992</v>
      </c>
    </row>
    <row r="655" spans="1:17">
      <c r="A655" s="8" t="s">
        <v>117</v>
      </c>
      <c r="B655" s="9">
        <v>45221</v>
      </c>
      <c r="C655" s="33">
        <f>YEAR(Table3[[#This Row],[Date]])</f>
        <v>2023</v>
      </c>
      <c r="D655" s="9" t="str">
        <f>TEXT(Table3[[#This Row],[Date]],"MMMM")</f>
        <v>October</v>
      </c>
      <c r="E655" s="9" t="str">
        <f>_xlfn.XLOOKUP(Table3[[#This Row],[EID]],Roster!A:A,Roster!E:E)</f>
        <v>han.oriz.24</v>
      </c>
      <c r="F655" s="9" t="str">
        <f>_xlfn.XLOOKUP(Table3[[#This Row],[EID]],Roster!A:A,Roster!F:F)</f>
        <v>Network</v>
      </c>
      <c r="G655" s="8">
        <v>62</v>
      </c>
      <c r="H655" s="8">
        <v>88</v>
      </c>
      <c r="I655" s="8">
        <v>97</v>
      </c>
      <c r="J655" s="8">
        <v>70</v>
      </c>
      <c r="K655" s="8">
        <v>96</v>
      </c>
      <c r="L655" s="8">
        <v>88</v>
      </c>
      <c r="M655" s="8">
        <v>95</v>
      </c>
      <c r="N655" s="8">
        <v>65</v>
      </c>
      <c r="O655" s="10">
        <v>83</v>
      </c>
      <c r="P655" s="10">
        <v>75</v>
      </c>
      <c r="Q655" s="37">
        <f>AVERAGE(Table3[[#This Row],[Audit 1]:[Audit 10]])/100</f>
        <v>0.81900000000000006</v>
      </c>
    </row>
    <row r="656" spans="1:17">
      <c r="A656" s="8" t="s">
        <v>118</v>
      </c>
      <c r="B656" s="9">
        <v>45221</v>
      </c>
      <c r="C656" s="33">
        <f>YEAR(Table3[[#This Row],[Date]])</f>
        <v>2023</v>
      </c>
      <c r="D656" s="9" t="str">
        <f>TEXT(Table3[[#This Row],[Date]],"MMMM")</f>
        <v>October</v>
      </c>
      <c r="E656" s="9" t="str">
        <f>_xlfn.XLOOKUP(Table3[[#This Row],[EID]],Roster!A:A,Roster!E:E)</f>
        <v>kig.imaz.62</v>
      </c>
      <c r="F656" s="9" t="str">
        <f>_xlfn.XLOOKUP(Table3[[#This Row],[EID]],Roster!A:A,Roster!F:F)</f>
        <v>HR</v>
      </c>
      <c r="G656" s="8">
        <v>83</v>
      </c>
      <c r="H656" s="8">
        <v>82</v>
      </c>
      <c r="I656" s="8">
        <v>79</v>
      </c>
      <c r="J656" s="8">
        <v>51</v>
      </c>
      <c r="K656" s="8">
        <v>80</v>
      </c>
      <c r="L656" s="8">
        <v>84</v>
      </c>
      <c r="M656" s="8">
        <v>91</v>
      </c>
      <c r="N656" s="8">
        <v>71</v>
      </c>
      <c r="O656" s="10">
        <v>78</v>
      </c>
      <c r="P656" s="10">
        <v>61</v>
      </c>
      <c r="Q656" s="37">
        <f>AVERAGE(Table3[[#This Row],[Audit 1]:[Audit 10]])/100</f>
        <v>0.76</v>
      </c>
    </row>
    <row r="657" spans="1:17">
      <c r="A657" s="8" t="s">
        <v>119</v>
      </c>
      <c r="B657" s="9">
        <v>45221</v>
      </c>
      <c r="C657" s="33">
        <f>YEAR(Table3[[#This Row],[Date]])</f>
        <v>2023</v>
      </c>
      <c r="D657" s="9" t="str">
        <f>TEXT(Table3[[#This Row],[Date]],"MMMM")</f>
        <v>October</v>
      </c>
      <c r="E657" s="9" t="str">
        <f>_xlfn.XLOOKUP(Table3[[#This Row],[EID]],Roster!A:A,Roster!E:E)</f>
        <v>hir.kame.31</v>
      </c>
      <c r="F657" s="9" t="str">
        <f>_xlfn.XLOOKUP(Table3[[#This Row],[EID]],Roster!A:A,Roster!F:F)</f>
        <v>Health</v>
      </c>
      <c r="G657" s="8">
        <v>85</v>
      </c>
      <c r="H657" s="8">
        <v>85</v>
      </c>
      <c r="I657" s="8">
        <v>93</v>
      </c>
      <c r="J657" s="8">
        <v>91</v>
      </c>
      <c r="K657" s="8">
        <v>94</v>
      </c>
      <c r="L657" s="8">
        <v>91</v>
      </c>
      <c r="M657" s="8">
        <v>81</v>
      </c>
      <c r="N657" s="8">
        <v>94</v>
      </c>
      <c r="O657" s="10">
        <v>94</v>
      </c>
      <c r="P657" s="10">
        <v>96</v>
      </c>
      <c r="Q657" s="37">
        <f>AVERAGE(Table3[[#This Row],[Audit 1]:[Audit 10]])/100</f>
        <v>0.90400000000000003</v>
      </c>
    </row>
    <row r="658" spans="1:17">
      <c r="A658" s="8" t="s">
        <v>120</v>
      </c>
      <c r="B658" s="9">
        <v>45221</v>
      </c>
      <c r="C658" s="33">
        <f>YEAR(Table3[[#This Row],[Date]])</f>
        <v>2023</v>
      </c>
      <c r="D658" s="9" t="str">
        <f>TEXT(Table3[[#This Row],[Date]],"MMMM")</f>
        <v>October</v>
      </c>
      <c r="E658" s="9" t="str">
        <f>_xlfn.XLOOKUP(Table3[[#This Row],[EID]],Roster!A:A,Roster!E:E)</f>
        <v>oka.koch.55</v>
      </c>
      <c r="F658" s="9" t="str">
        <f>_xlfn.XLOOKUP(Table3[[#This Row],[EID]],Roster!A:A,Roster!F:F)</f>
        <v>F&amp;A</v>
      </c>
      <c r="G658" s="8">
        <v>84</v>
      </c>
      <c r="H658" s="8">
        <v>84</v>
      </c>
      <c r="I658" s="8">
        <v>87</v>
      </c>
      <c r="J658" s="8">
        <v>80</v>
      </c>
      <c r="K658" s="8">
        <v>100</v>
      </c>
      <c r="L658" s="8">
        <v>90</v>
      </c>
      <c r="M658" s="8">
        <v>96</v>
      </c>
      <c r="N658" s="8">
        <v>84</v>
      </c>
      <c r="O658" s="10">
        <v>85</v>
      </c>
      <c r="P658" s="10">
        <v>87</v>
      </c>
      <c r="Q658" s="37">
        <f>AVERAGE(Table3[[#This Row],[Audit 1]:[Audit 10]])/100</f>
        <v>0.877</v>
      </c>
    </row>
    <row r="659" spans="1:17">
      <c r="A659" s="8" t="s">
        <v>121</v>
      </c>
      <c r="B659" s="9">
        <v>45221</v>
      </c>
      <c r="C659" s="33">
        <f>YEAR(Table3[[#This Row],[Date]])</f>
        <v>2023</v>
      </c>
      <c r="D659" s="9" t="str">
        <f>TEXT(Table3[[#This Row],[Date]],"MMMM")</f>
        <v>October</v>
      </c>
      <c r="E659" s="9" t="str">
        <f>_xlfn.XLOOKUP(Table3[[#This Row],[EID]],Roster!A:A,Roster!E:E)</f>
        <v>hir.kame.31</v>
      </c>
      <c r="F659" s="9" t="str">
        <f>_xlfn.XLOOKUP(Table3[[#This Row],[EID]],Roster!A:A,Roster!F:F)</f>
        <v>Health</v>
      </c>
      <c r="G659" s="8">
        <v>82</v>
      </c>
      <c r="H659" s="8">
        <v>82</v>
      </c>
      <c r="I659" s="8">
        <v>97</v>
      </c>
      <c r="J659" s="8">
        <v>91</v>
      </c>
      <c r="K659" s="8">
        <v>100</v>
      </c>
      <c r="L659" s="8">
        <v>93</v>
      </c>
      <c r="M659" s="8">
        <v>85</v>
      </c>
      <c r="N659" s="8">
        <v>85</v>
      </c>
      <c r="O659" s="10">
        <v>84</v>
      </c>
      <c r="P659" s="10">
        <v>80</v>
      </c>
      <c r="Q659" s="37">
        <f>AVERAGE(Table3[[#This Row],[Audit 1]:[Audit 10]])/100</f>
        <v>0.879</v>
      </c>
    </row>
    <row r="660" spans="1:17">
      <c r="A660" s="8" t="s">
        <v>122</v>
      </c>
      <c r="B660" s="9">
        <v>45221</v>
      </c>
      <c r="C660" s="33">
        <f>YEAR(Table3[[#This Row],[Date]])</f>
        <v>2023</v>
      </c>
      <c r="D660" s="9" t="str">
        <f>TEXT(Table3[[#This Row],[Date]],"MMMM")</f>
        <v>October</v>
      </c>
      <c r="E660" s="9" t="str">
        <f>_xlfn.XLOOKUP(Table3[[#This Row],[EID]],Roster!A:A,Roster!E:E)</f>
        <v>han.oriz.24</v>
      </c>
      <c r="F660" s="9" t="str">
        <f>_xlfn.XLOOKUP(Table3[[#This Row],[EID]],Roster!A:A,Roster!F:F)</f>
        <v>Network</v>
      </c>
      <c r="G660" s="8">
        <v>90</v>
      </c>
      <c r="H660" s="8">
        <v>89</v>
      </c>
      <c r="I660" s="8">
        <v>74</v>
      </c>
      <c r="J660" s="8">
        <v>51</v>
      </c>
      <c r="K660" s="8">
        <v>74</v>
      </c>
      <c r="L660" s="8">
        <v>67</v>
      </c>
      <c r="M660" s="8">
        <v>94</v>
      </c>
      <c r="N660" s="8">
        <v>96</v>
      </c>
      <c r="O660" s="10">
        <v>84</v>
      </c>
      <c r="P660" s="10">
        <v>52</v>
      </c>
      <c r="Q660" s="37">
        <f>AVERAGE(Table3[[#This Row],[Audit 1]:[Audit 10]])/100</f>
        <v>0.77099999999999991</v>
      </c>
    </row>
    <row r="661" spans="1:17">
      <c r="A661" s="8" t="s">
        <v>123</v>
      </c>
      <c r="B661" s="9">
        <v>45221</v>
      </c>
      <c r="C661" s="33">
        <f>YEAR(Table3[[#This Row],[Date]])</f>
        <v>2023</v>
      </c>
      <c r="D661" s="9" t="str">
        <f>TEXT(Table3[[#This Row],[Date]],"MMMM")</f>
        <v>October</v>
      </c>
      <c r="E661" s="9" t="str">
        <f>_xlfn.XLOOKUP(Table3[[#This Row],[EID]],Roster!A:A,Roster!E:E)</f>
        <v>kig.imaz.62</v>
      </c>
      <c r="F661" s="9" t="str">
        <f>_xlfn.XLOOKUP(Table3[[#This Row],[EID]],Roster!A:A,Roster!F:F)</f>
        <v>HR</v>
      </c>
      <c r="G661" s="8">
        <v>58</v>
      </c>
      <c r="H661" s="8">
        <v>86</v>
      </c>
      <c r="I661" s="8">
        <v>76</v>
      </c>
      <c r="J661" s="8">
        <v>78</v>
      </c>
      <c r="K661" s="8">
        <v>78</v>
      </c>
      <c r="L661" s="8">
        <v>52</v>
      </c>
      <c r="M661" s="8">
        <v>94</v>
      </c>
      <c r="N661" s="8">
        <v>86</v>
      </c>
      <c r="O661" s="10">
        <v>70</v>
      </c>
      <c r="P661" s="10">
        <v>52</v>
      </c>
      <c r="Q661" s="37">
        <f>AVERAGE(Table3[[#This Row],[Audit 1]:[Audit 10]])/100</f>
        <v>0.73</v>
      </c>
    </row>
    <row r="662" spans="1:17">
      <c r="A662" s="8" t="s">
        <v>94</v>
      </c>
      <c r="B662" s="9">
        <v>45222</v>
      </c>
      <c r="C662" s="33">
        <f>YEAR(Table3[[#This Row],[Date]])</f>
        <v>2023</v>
      </c>
      <c r="D662" s="9" t="str">
        <f>TEXT(Table3[[#This Row],[Date]],"MMMM")</f>
        <v>October</v>
      </c>
      <c r="E662" s="9" t="str">
        <f>_xlfn.XLOOKUP(Table3[[#This Row],[EID]],Roster!A:A,Roster!E:E)</f>
        <v>oka.koch.55</v>
      </c>
      <c r="F662" s="9" t="str">
        <f>_xlfn.XLOOKUP(Table3[[#This Row],[EID]],Roster!A:A,Roster!F:F)</f>
        <v>F&amp;A</v>
      </c>
      <c r="G662" s="8">
        <v>93</v>
      </c>
      <c r="H662" s="8">
        <v>88</v>
      </c>
      <c r="I662" s="8">
        <v>84</v>
      </c>
      <c r="J662" s="8">
        <v>88</v>
      </c>
      <c r="K662" s="8">
        <v>89</v>
      </c>
      <c r="L662" s="8">
        <v>87</v>
      </c>
      <c r="M662" s="8">
        <v>91</v>
      </c>
      <c r="N662" s="8">
        <v>90</v>
      </c>
      <c r="O662" s="10">
        <v>92</v>
      </c>
      <c r="P662" s="10">
        <v>86</v>
      </c>
      <c r="Q662" s="37">
        <f>AVERAGE(Table3[[#This Row],[Audit 1]:[Audit 10]])/100</f>
        <v>0.88800000000000001</v>
      </c>
    </row>
    <row r="663" spans="1:17">
      <c r="A663" s="8" t="s">
        <v>95</v>
      </c>
      <c r="B663" s="9">
        <v>45222</v>
      </c>
      <c r="C663" s="33">
        <f>YEAR(Table3[[#This Row],[Date]])</f>
        <v>2023</v>
      </c>
      <c r="D663" s="9" t="str">
        <f>TEXT(Table3[[#This Row],[Date]],"MMMM")</f>
        <v>October</v>
      </c>
      <c r="E663" s="9" t="str">
        <f>_xlfn.XLOOKUP(Table3[[#This Row],[EID]],Roster!A:A,Roster!E:E)</f>
        <v>oka.koch.55</v>
      </c>
      <c r="F663" s="9" t="str">
        <f>_xlfn.XLOOKUP(Table3[[#This Row],[EID]],Roster!A:A,Roster!F:F)</f>
        <v>F&amp;A</v>
      </c>
      <c r="G663" s="8">
        <v>81</v>
      </c>
      <c r="H663" s="8">
        <v>90</v>
      </c>
      <c r="I663" s="8">
        <v>93</v>
      </c>
      <c r="J663" s="8">
        <v>93</v>
      </c>
      <c r="K663" s="8">
        <v>94</v>
      </c>
      <c r="L663" s="8">
        <v>80</v>
      </c>
      <c r="M663" s="8">
        <v>99</v>
      </c>
      <c r="N663" s="8">
        <v>88</v>
      </c>
      <c r="O663" s="10">
        <v>84</v>
      </c>
      <c r="P663" s="10">
        <v>88</v>
      </c>
      <c r="Q663" s="37">
        <f>AVERAGE(Table3[[#This Row],[Audit 1]:[Audit 10]])/100</f>
        <v>0.89</v>
      </c>
    </row>
    <row r="664" spans="1:17">
      <c r="A664" s="8" t="s">
        <v>96</v>
      </c>
      <c r="B664" s="9">
        <v>45222</v>
      </c>
      <c r="C664" s="33">
        <f>YEAR(Table3[[#This Row],[Date]])</f>
        <v>2023</v>
      </c>
      <c r="D664" s="9" t="str">
        <f>TEXT(Table3[[#This Row],[Date]],"MMMM")</f>
        <v>October</v>
      </c>
      <c r="E664" s="9" t="str">
        <f>_xlfn.XLOOKUP(Table3[[#This Row],[EID]],Roster!A:A,Roster!E:E)</f>
        <v>hir.kame.31</v>
      </c>
      <c r="F664" s="9" t="str">
        <f>_xlfn.XLOOKUP(Table3[[#This Row],[EID]],Roster!A:A,Roster!F:F)</f>
        <v>Health</v>
      </c>
      <c r="G664" s="8">
        <v>89</v>
      </c>
      <c r="H664" s="8">
        <v>96</v>
      </c>
      <c r="I664" s="8">
        <v>94</v>
      </c>
      <c r="J664" s="8">
        <v>82</v>
      </c>
      <c r="K664" s="8">
        <v>97</v>
      </c>
      <c r="L664" s="8">
        <v>93</v>
      </c>
      <c r="M664" s="8">
        <v>82</v>
      </c>
      <c r="N664" s="8">
        <v>97</v>
      </c>
      <c r="O664" s="10">
        <v>91</v>
      </c>
      <c r="P664" s="10">
        <v>91</v>
      </c>
      <c r="Q664" s="37">
        <f>AVERAGE(Table3[[#This Row],[Audit 1]:[Audit 10]])/100</f>
        <v>0.91200000000000003</v>
      </c>
    </row>
    <row r="665" spans="1:17">
      <c r="A665" s="8" t="s">
        <v>97</v>
      </c>
      <c r="B665" s="9">
        <v>45222</v>
      </c>
      <c r="C665" s="33">
        <f>YEAR(Table3[[#This Row],[Date]])</f>
        <v>2023</v>
      </c>
      <c r="D665" s="9" t="str">
        <f>TEXT(Table3[[#This Row],[Date]],"MMMM")</f>
        <v>October</v>
      </c>
      <c r="E665" s="9" t="str">
        <f>_xlfn.XLOOKUP(Table3[[#This Row],[EID]],Roster!A:A,Roster!E:E)</f>
        <v>han.oriz.24</v>
      </c>
      <c r="F665" s="9" t="str">
        <f>_xlfn.XLOOKUP(Table3[[#This Row],[EID]],Roster!A:A,Roster!F:F)</f>
        <v>Network</v>
      </c>
      <c r="G665" s="8">
        <v>99</v>
      </c>
      <c r="H665" s="8">
        <v>82</v>
      </c>
      <c r="I665" s="8">
        <v>89</v>
      </c>
      <c r="J665" s="8">
        <v>98</v>
      </c>
      <c r="K665" s="8">
        <v>65</v>
      </c>
      <c r="L665" s="8">
        <v>51</v>
      </c>
      <c r="M665" s="8">
        <v>77</v>
      </c>
      <c r="N665" s="8">
        <v>82</v>
      </c>
      <c r="O665" s="10">
        <v>84</v>
      </c>
      <c r="P665" s="10">
        <v>61</v>
      </c>
      <c r="Q665" s="37">
        <f>AVERAGE(Table3[[#This Row],[Audit 1]:[Audit 10]])/100</f>
        <v>0.78799999999999992</v>
      </c>
    </row>
    <row r="666" spans="1:17">
      <c r="A666" s="8" t="s">
        <v>98</v>
      </c>
      <c r="B666" s="9">
        <v>45222</v>
      </c>
      <c r="C666" s="33">
        <f>YEAR(Table3[[#This Row],[Date]])</f>
        <v>2023</v>
      </c>
      <c r="D666" s="9" t="str">
        <f>TEXT(Table3[[#This Row],[Date]],"MMMM")</f>
        <v>October</v>
      </c>
      <c r="E666" s="9" t="str">
        <f>_xlfn.XLOOKUP(Table3[[#This Row],[EID]],Roster!A:A,Roster!E:E)</f>
        <v>kig.imaz.62</v>
      </c>
      <c r="F666" s="9" t="str">
        <f>_xlfn.XLOOKUP(Table3[[#This Row],[EID]],Roster!A:A,Roster!F:F)</f>
        <v>HR</v>
      </c>
      <c r="G666" s="8">
        <v>62</v>
      </c>
      <c r="H666" s="8">
        <v>98</v>
      </c>
      <c r="I666" s="8">
        <v>51</v>
      </c>
      <c r="J666" s="8">
        <v>71</v>
      </c>
      <c r="K666" s="8">
        <v>58</v>
      </c>
      <c r="L666" s="8">
        <v>90</v>
      </c>
      <c r="M666" s="8">
        <v>71</v>
      </c>
      <c r="N666" s="8">
        <v>72</v>
      </c>
      <c r="O666" s="10">
        <v>74</v>
      </c>
      <c r="P666" s="10">
        <v>99</v>
      </c>
      <c r="Q666" s="37">
        <f>AVERAGE(Table3[[#This Row],[Audit 1]:[Audit 10]])/100</f>
        <v>0.746</v>
      </c>
    </row>
    <row r="667" spans="1:17">
      <c r="A667" s="8" t="s">
        <v>99</v>
      </c>
      <c r="B667" s="9">
        <v>45222</v>
      </c>
      <c r="C667" s="33">
        <f>YEAR(Table3[[#This Row],[Date]])</f>
        <v>2023</v>
      </c>
      <c r="D667" s="9" t="str">
        <f>TEXT(Table3[[#This Row],[Date]],"MMMM")</f>
        <v>October</v>
      </c>
      <c r="E667" s="9" t="str">
        <f>_xlfn.XLOOKUP(Table3[[#This Row],[EID]],Roster!A:A,Roster!E:E)</f>
        <v>han.oriz.24</v>
      </c>
      <c r="F667" s="9" t="str">
        <f>_xlfn.XLOOKUP(Table3[[#This Row],[EID]],Roster!A:A,Roster!F:F)</f>
        <v>Strategy</v>
      </c>
      <c r="G667" s="8">
        <v>94</v>
      </c>
      <c r="H667" s="8">
        <v>91</v>
      </c>
      <c r="I667" s="8">
        <v>98</v>
      </c>
      <c r="J667" s="8">
        <v>88</v>
      </c>
      <c r="K667" s="8">
        <v>96</v>
      </c>
      <c r="L667" s="8">
        <v>97</v>
      </c>
      <c r="M667" s="8">
        <v>83</v>
      </c>
      <c r="N667" s="8">
        <v>84</v>
      </c>
      <c r="O667" s="10">
        <v>84</v>
      </c>
      <c r="P667" s="10">
        <v>93</v>
      </c>
      <c r="Q667" s="37">
        <f>AVERAGE(Table3[[#This Row],[Audit 1]:[Audit 10]])/100</f>
        <v>0.90799999999999992</v>
      </c>
    </row>
    <row r="668" spans="1:17">
      <c r="A668" s="8" t="s">
        <v>100</v>
      </c>
      <c r="B668" s="9">
        <v>45222</v>
      </c>
      <c r="C668" s="33">
        <f>YEAR(Table3[[#This Row],[Date]])</f>
        <v>2023</v>
      </c>
      <c r="D668" s="9" t="str">
        <f>TEXT(Table3[[#This Row],[Date]],"MMMM")</f>
        <v>October</v>
      </c>
      <c r="E668" s="9" t="str">
        <f>_xlfn.XLOOKUP(Table3[[#This Row],[EID]],Roster!A:A,Roster!E:E)</f>
        <v>oka.koch.55</v>
      </c>
      <c r="F668" s="9" t="str">
        <f>_xlfn.XLOOKUP(Table3[[#This Row],[EID]],Roster!A:A,Roster!F:F)</f>
        <v>F&amp;A</v>
      </c>
      <c r="G668" s="8">
        <v>93</v>
      </c>
      <c r="H668" s="8">
        <v>98</v>
      </c>
      <c r="I668" s="8">
        <v>89</v>
      </c>
      <c r="J668" s="8">
        <v>84</v>
      </c>
      <c r="K668" s="8">
        <v>92</v>
      </c>
      <c r="L668" s="8">
        <v>94</v>
      </c>
      <c r="M668" s="8">
        <v>88</v>
      </c>
      <c r="N668" s="8">
        <v>97</v>
      </c>
      <c r="O668" s="10">
        <v>92</v>
      </c>
      <c r="P668" s="10">
        <v>80</v>
      </c>
      <c r="Q668" s="37">
        <f>AVERAGE(Table3[[#This Row],[Audit 1]:[Audit 10]])/100</f>
        <v>0.90700000000000003</v>
      </c>
    </row>
    <row r="669" spans="1:17">
      <c r="A669" s="8" t="s">
        <v>101</v>
      </c>
      <c r="B669" s="9">
        <v>45222</v>
      </c>
      <c r="C669" s="33">
        <f>YEAR(Table3[[#This Row],[Date]])</f>
        <v>2023</v>
      </c>
      <c r="D669" s="9" t="str">
        <f>TEXT(Table3[[#This Row],[Date]],"MMMM")</f>
        <v>October</v>
      </c>
      <c r="E669" s="9" t="str">
        <f>_xlfn.XLOOKUP(Table3[[#This Row],[EID]],Roster!A:A,Roster!E:E)</f>
        <v>hir.kame.31</v>
      </c>
      <c r="F669" s="9" t="str">
        <f>_xlfn.XLOOKUP(Table3[[#This Row],[EID]],Roster!A:A,Roster!F:F)</f>
        <v>Health</v>
      </c>
      <c r="G669" s="8">
        <v>89</v>
      </c>
      <c r="H669" s="8">
        <v>94</v>
      </c>
      <c r="I669" s="8">
        <v>83</v>
      </c>
      <c r="J669" s="8">
        <v>96</v>
      </c>
      <c r="K669" s="8">
        <v>95</v>
      </c>
      <c r="L669" s="8">
        <v>95</v>
      </c>
      <c r="M669" s="8">
        <v>82</v>
      </c>
      <c r="N669" s="8">
        <v>94</v>
      </c>
      <c r="O669" s="10">
        <v>97</v>
      </c>
      <c r="P669" s="10">
        <v>90</v>
      </c>
      <c r="Q669" s="37">
        <f>AVERAGE(Table3[[#This Row],[Audit 1]:[Audit 10]])/100</f>
        <v>0.91500000000000004</v>
      </c>
    </row>
    <row r="670" spans="1:17">
      <c r="A670" s="8" t="s">
        <v>102</v>
      </c>
      <c r="B670" s="9">
        <v>45222</v>
      </c>
      <c r="C670" s="33">
        <f>YEAR(Table3[[#This Row],[Date]])</f>
        <v>2023</v>
      </c>
      <c r="D670" s="9" t="str">
        <f>TEXT(Table3[[#This Row],[Date]],"MMMM")</f>
        <v>October</v>
      </c>
      <c r="E670" s="9" t="str">
        <f>_xlfn.XLOOKUP(Table3[[#This Row],[EID]],Roster!A:A,Roster!E:E)</f>
        <v>han.oriz.24</v>
      </c>
      <c r="F670" s="9" t="str">
        <f>_xlfn.XLOOKUP(Table3[[#This Row],[EID]],Roster!A:A,Roster!F:F)</f>
        <v>Network</v>
      </c>
      <c r="G670" s="8">
        <v>67</v>
      </c>
      <c r="H670" s="8">
        <v>92</v>
      </c>
      <c r="I670" s="8">
        <v>67</v>
      </c>
      <c r="J670" s="8">
        <v>63</v>
      </c>
      <c r="K670" s="8">
        <v>77</v>
      </c>
      <c r="L670" s="8">
        <v>86</v>
      </c>
      <c r="M670" s="8">
        <v>80</v>
      </c>
      <c r="N670" s="8">
        <v>56</v>
      </c>
      <c r="O670" s="10">
        <v>91</v>
      </c>
      <c r="P670" s="10">
        <v>98</v>
      </c>
      <c r="Q670" s="37">
        <f>AVERAGE(Table3[[#This Row],[Audit 1]:[Audit 10]])/100</f>
        <v>0.77700000000000002</v>
      </c>
    </row>
    <row r="671" spans="1:17">
      <c r="A671" s="8" t="s">
        <v>103</v>
      </c>
      <c r="B671" s="9">
        <v>45222</v>
      </c>
      <c r="C671" s="33">
        <f>YEAR(Table3[[#This Row],[Date]])</f>
        <v>2023</v>
      </c>
      <c r="D671" s="9" t="str">
        <f>TEXT(Table3[[#This Row],[Date]],"MMMM")</f>
        <v>October</v>
      </c>
      <c r="E671" s="9" t="str">
        <f>_xlfn.XLOOKUP(Table3[[#This Row],[EID]],Roster!A:A,Roster!E:E)</f>
        <v>kig.imaz.62</v>
      </c>
      <c r="F671" s="9" t="str">
        <f>_xlfn.XLOOKUP(Table3[[#This Row],[EID]],Roster!A:A,Roster!F:F)</f>
        <v>HR</v>
      </c>
      <c r="G671" s="8">
        <v>74</v>
      </c>
      <c r="H671" s="8">
        <v>94</v>
      </c>
      <c r="I671" s="8">
        <v>90</v>
      </c>
      <c r="J671" s="8">
        <v>84</v>
      </c>
      <c r="K671" s="8">
        <v>73</v>
      </c>
      <c r="L671" s="8">
        <v>54</v>
      </c>
      <c r="M671" s="8">
        <v>70</v>
      </c>
      <c r="N671" s="8">
        <v>57</v>
      </c>
      <c r="O671" s="10">
        <v>73</v>
      </c>
      <c r="P671" s="10">
        <v>92</v>
      </c>
      <c r="Q671" s="37">
        <f>AVERAGE(Table3[[#This Row],[Audit 1]:[Audit 10]])/100</f>
        <v>0.7609999999999999</v>
      </c>
    </row>
    <row r="672" spans="1:17">
      <c r="A672" s="8" t="s">
        <v>104</v>
      </c>
      <c r="B672" s="9">
        <v>45222</v>
      </c>
      <c r="C672" s="33">
        <f>YEAR(Table3[[#This Row],[Date]])</f>
        <v>2023</v>
      </c>
      <c r="D672" s="9" t="str">
        <f>TEXT(Table3[[#This Row],[Date]],"MMMM")</f>
        <v>October</v>
      </c>
      <c r="E672" s="9" t="str">
        <f>_xlfn.XLOOKUP(Table3[[#This Row],[EID]],Roster!A:A,Roster!E:E)</f>
        <v>oka.koch.55</v>
      </c>
      <c r="F672" s="9" t="str">
        <f>_xlfn.XLOOKUP(Table3[[#This Row],[EID]],Roster!A:A,Roster!F:F)</f>
        <v>F&amp;A</v>
      </c>
      <c r="G672" s="8">
        <v>92</v>
      </c>
      <c r="H672" s="8">
        <v>88</v>
      </c>
      <c r="I672" s="8">
        <v>89</v>
      </c>
      <c r="J672" s="8">
        <v>97</v>
      </c>
      <c r="K672" s="8">
        <v>98</v>
      </c>
      <c r="L672" s="8">
        <v>91</v>
      </c>
      <c r="M672" s="8">
        <v>85</v>
      </c>
      <c r="N672" s="8">
        <v>89</v>
      </c>
      <c r="O672" s="10">
        <v>93</v>
      </c>
      <c r="P672" s="10">
        <v>84</v>
      </c>
      <c r="Q672" s="37">
        <f>AVERAGE(Table3[[#This Row],[Audit 1]:[Audit 10]])/100</f>
        <v>0.90599999999999992</v>
      </c>
    </row>
    <row r="673" spans="1:17">
      <c r="A673" s="8" t="s">
        <v>105</v>
      </c>
      <c r="B673" s="9">
        <v>45222</v>
      </c>
      <c r="C673" s="33">
        <f>YEAR(Table3[[#This Row],[Date]])</f>
        <v>2023</v>
      </c>
      <c r="D673" s="9" t="str">
        <f>TEXT(Table3[[#This Row],[Date]],"MMMM")</f>
        <v>October</v>
      </c>
      <c r="E673" s="9" t="str">
        <f>_xlfn.XLOOKUP(Table3[[#This Row],[EID]],Roster!A:A,Roster!E:E)</f>
        <v>oka.koch.55</v>
      </c>
      <c r="F673" s="9" t="str">
        <f>_xlfn.XLOOKUP(Table3[[#This Row],[EID]],Roster!A:A,Roster!F:F)</f>
        <v>F&amp;A</v>
      </c>
      <c r="G673" s="8">
        <v>82</v>
      </c>
      <c r="H673" s="8">
        <v>93</v>
      </c>
      <c r="I673" s="8">
        <v>89</v>
      </c>
      <c r="J673" s="8">
        <v>98</v>
      </c>
      <c r="K673" s="8">
        <v>82</v>
      </c>
      <c r="L673" s="8">
        <v>91</v>
      </c>
      <c r="M673" s="8">
        <v>81</v>
      </c>
      <c r="N673" s="8">
        <v>85</v>
      </c>
      <c r="O673" s="10">
        <v>87</v>
      </c>
      <c r="P673" s="10">
        <v>91</v>
      </c>
      <c r="Q673" s="37">
        <f>AVERAGE(Table3[[#This Row],[Audit 1]:[Audit 10]])/100</f>
        <v>0.879</v>
      </c>
    </row>
    <row r="674" spans="1:17">
      <c r="A674" s="8" t="s">
        <v>106</v>
      </c>
      <c r="B674" s="9">
        <v>45222</v>
      </c>
      <c r="C674" s="33">
        <f>YEAR(Table3[[#This Row],[Date]])</f>
        <v>2023</v>
      </c>
      <c r="D674" s="9" t="str">
        <f>TEXT(Table3[[#This Row],[Date]],"MMMM")</f>
        <v>October</v>
      </c>
      <c r="E674" s="9" t="str">
        <f>_xlfn.XLOOKUP(Table3[[#This Row],[EID]],Roster!A:A,Roster!E:E)</f>
        <v>hir.kame.31</v>
      </c>
      <c r="F674" s="9" t="str">
        <f>_xlfn.XLOOKUP(Table3[[#This Row],[EID]],Roster!A:A,Roster!F:F)</f>
        <v>Health</v>
      </c>
      <c r="G674" s="8">
        <v>97</v>
      </c>
      <c r="H674" s="8">
        <v>84</v>
      </c>
      <c r="I674" s="8">
        <v>98</v>
      </c>
      <c r="J674" s="8">
        <v>91</v>
      </c>
      <c r="K674" s="8">
        <v>87</v>
      </c>
      <c r="L674" s="8">
        <v>84</v>
      </c>
      <c r="M674" s="8">
        <v>94</v>
      </c>
      <c r="N674" s="8">
        <v>88</v>
      </c>
      <c r="O674" s="10">
        <v>86</v>
      </c>
      <c r="P674" s="10">
        <v>85</v>
      </c>
      <c r="Q674" s="37">
        <f>AVERAGE(Table3[[#This Row],[Audit 1]:[Audit 10]])/100</f>
        <v>0.89400000000000002</v>
      </c>
    </row>
    <row r="675" spans="1:17">
      <c r="A675" s="8" t="s">
        <v>107</v>
      </c>
      <c r="B675" s="9">
        <v>45222</v>
      </c>
      <c r="C675" s="33">
        <f>YEAR(Table3[[#This Row],[Date]])</f>
        <v>2023</v>
      </c>
      <c r="D675" s="9" t="str">
        <f>TEXT(Table3[[#This Row],[Date]],"MMMM")</f>
        <v>October</v>
      </c>
      <c r="E675" s="9" t="str">
        <f>_xlfn.XLOOKUP(Table3[[#This Row],[EID]],Roster!A:A,Roster!E:E)</f>
        <v>oka.koch.55</v>
      </c>
      <c r="F675" s="9" t="str">
        <f>_xlfn.XLOOKUP(Table3[[#This Row],[EID]],Roster!A:A,Roster!F:F)</f>
        <v>F&amp;A</v>
      </c>
      <c r="G675" s="8">
        <v>85</v>
      </c>
      <c r="H675" s="8">
        <v>66</v>
      </c>
      <c r="I675" s="8">
        <v>99</v>
      </c>
      <c r="J675" s="8">
        <v>81</v>
      </c>
      <c r="K675" s="8">
        <v>76</v>
      </c>
      <c r="L675" s="8">
        <v>73</v>
      </c>
      <c r="M675" s="8">
        <v>79</v>
      </c>
      <c r="N675" s="8">
        <v>81</v>
      </c>
      <c r="O675" s="10">
        <v>97</v>
      </c>
      <c r="P675" s="10">
        <v>64</v>
      </c>
      <c r="Q675" s="37">
        <f>AVERAGE(Table3[[#This Row],[Audit 1]:[Audit 10]])/100</f>
        <v>0.80099999999999993</v>
      </c>
    </row>
    <row r="676" spans="1:17">
      <c r="A676" s="8" t="s">
        <v>108</v>
      </c>
      <c r="B676" s="9">
        <v>45222</v>
      </c>
      <c r="C676" s="33">
        <f>YEAR(Table3[[#This Row],[Date]])</f>
        <v>2023</v>
      </c>
      <c r="D676" s="9" t="str">
        <f>TEXT(Table3[[#This Row],[Date]],"MMMM")</f>
        <v>October</v>
      </c>
      <c r="E676" s="9" t="str">
        <f>_xlfn.XLOOKUP(Table3[[#This Row],[EID]],Roster!A:A,Roster!E:E)</f>
        <v>kig.imaz.62</v>
      </c>
      <c r="F676" s="9" t="str">
        <f>_xlfn.XLOOKUP(Table3[[#This Row],[EID]],Roster!A:A,Roster!F:F)</f>
        <v>HR</v>
      </c>
      <c r="G676" s="8">
        <v>57</v>
      </c>
      <c r="H676" s="8">
        <v>86</v>
      </c>
      <c r="I676" s="8">
        <v>71</v>
      </c>
      <c r="J676" s="8">
        <v>86</v>
      </c>
      <c r="K676" s="8">
        <v>65</v>
      </c>
      <c r="L676" s="8">
        <v>87</v>
      </c>
      <c r="M676" s="8">
        <v>74</v>
      </c>
      <c r="N676" s="8">
        <v>89</v>
      </c>
      <c r="O676" s="10">
        <v>82</v>
      </c>
      <c r="P676" s="10">
        <v>60</v>
      </c>
      <c r="Q676" s="37">
        <f>AVERAGE(Table3[[#This Row],[Audit 1]:[Audit 10]])/100</f>
        <v>0.75700000000000001</v>
      </c>
    </row>
    <row r="677" spans="1:17">
      <c r="A677" s="8" t="s">
        <v>109</v>
      </c>
      <c r="B677" s="9">
        <v>45222</v>
      </c>
      <c r="C677" s="33">
        <f>YEAR(Table3[[#This Row],[Date]])</f>
        <v>2023</v>
      </c>
      <c r="D677" s="9" t="str">
        <f>TEXT(Table3[[#This Row],[Date]],"MMMM")</f>
        <v>October</v>
      </c>
      <c r="E677" s="9" t="str">
        <f>_xlfn.XLOOKUP(Table3[[#This Row],[EID]],Roster!A:A,Roster!E:E)</f>
        <v>han.oriz.24</v>
      </c>
      <c r="F677" s="9" t="str">
        <f>_xlfn.XLOOKUP(Table3[[#This Row],[EID]],Roster!A:A,Roster!F:F)</f>
        <v>Strategy</v>
      </c>
      <c r="G677" s="8">
        <v>83</v>
      </c>
      <c r="H677" s="8">
        <v>86</v>
      </c>
      <c r="I677" s="8">
        <v>93</v>
      </c>
      <c r="J677" s="8">
        <v>92</v>
      </c>
      <c r="K677" s="8">
        <v>83</v>
      </c>
      <c r="L677" s="8">
        <v>84</v>
      </c>
      <c r="M677" s="8">
        <v>81</v>
      </c>
      <c r="N677" s="8">
        <v>96</v>
      </c>
      <c r="O677" s="10">
        <v>92</v>
      </c>
      <c r="P677" s="10">
        <v>89</v>
      </c>
      <c r="Q677" s="37">
        <f>AVERAGE(Table3[[#This Row],[Audit 1]:[Audit 10]])/100</f>
        <v>0.879</v>
      </c>
    </row>
    <row r="678" spans="1:17">
      <c r="A678" s="8" t="s">
        <v>110</v>
      </c>
      <c r="B678" s="9">
        <v>45222</v>
      </c>
      <c r="C678" s="33">
        <f>YEAR(Table3[[#This Row],[Date]])</f>
        <v>2023</v>
      </c>
      <c r="D678" s="9" t="str">
        <f>TEXT(Table3[[#This Row],[Date]],"MMMM")</f>
        <v>October</v>
      </c>
      <c r="E678" s="9" t="str">
        <f>_xlfn.XLOOKUP(Table3[[#This Row],[EID]],Roster!A:A,Roster!E:E)</f>
        <v>oka.koch.55</v>
      </c>
      <c r="F678" s="9" t="str">
        <f>_xlfn.XLOOKUP(Table3[[#This Row],[EID]],Roster!A:A,Roster!F:F)</f>
        <v>F&amp;A</v>
      </c>
      <c r="G678" s="8">
        <v>96</v>
      </c>
      <c r="H678" s="8">
        <v>89</v>
      </c>
      <c r="I678" s="8">
        <v>86</v>
      </c>
      <c r="J678" s="8">
        <v>99</v>
      </c>
      <c r="K678" s="8">
        <v>93</v>
      </c>
      <c r="L678" s="8">
        <v>83</v>
      </c>
      <c r="M678" s="8">
        <v>86</v>
      </c>
      <c r="N678" s="8">
        <v>80</v>
      </c>
      <c r="O678" s="10">
        <v>83</v>
      </c>
      <c r="P678" s="10">
        <v>81</v>
      </c>
      <c r="Q678" s="37">
        <f>AVERAGE(Table3[[#This Row],[Audit 1]:[Audit 10]])/100</f>
        <v>0.87599999999999989</v>
      </c>
    </row>
    <row r="679" spans="1:17">
      <c r="A679" s="8" t="s">
        <v>111</v>
      </c>
      <c r="B679" s="9">
        <v>45222</v>
      </c>
      <c r="C679" s="33">
        <f>YEAR(Table3[[#This Row],[Date]])</f>
        <v>2023</v>
      </c>
      <c r="D679" s="9" t="str">
        <f>TEXT(Table3[[#This Row],[Date]],"MMMM")</f>
        <v>October</v>
      </c>
      <c r="E679" s="9" t="str">
        <f>_xlfn.XLOOKUP(Table3[[#This Row],[EID]],Roster!A:A,Roster!E:E)</f>
        <v>hir.kame.31</v>
      </c>
      <c r="F679" s="9" t="str">
        <f>_xlfn.XLOOKUP(Table3[[#This Row],[EID]],Roster!A:A,Roster!F:F)</f>
        <v>Health</v>
      </c>
      <c r="G679" s="8">
        <v>83</v>
      </c>
      <c r="H679" s="8">
        <v>89</v>
      </c>
      <c r="I679" s="8">
        <v>92</v>
      </c>
      <c r="J679" s="8">
        <v>92</v>
      </c>
      <c r="K679" s="8">
        <v>83</v>
      </c>
      <c r="L679" s="8">
        <v>96</v>
      </c>
      <c r="M679" s="8">
        <v>80</v>
      </c>
      <c r="N679" s="8">
        <v>82</v>
      </c>
      <c r="O679" s="10">
        <v>90</v>
      </c>
      <c r="P679" s="10">
        <v>90</v>
      </c>
      <c r="Q679" s="37">
        <f>AVERAGE(Table3[[#This Row],[Audit 1]:[Audit 10]])/100</f>
        <v>0.877</v>
      </c>
    </row>
    <row r="680" spans="1:17">
      <c r="A680" s="8" t="s">
        <v>112</v>
      </c>
      <c r="B680" s="9">
        <v>45222</v>
      </c>
      <c r="C680" s="33">
        <f>YEAR(Table3[[#This Row],[Date]])</f>
        <v>2023</v>
      </c>
      <c r="D680" s="9" t="str">
        <f>TEXT(Table3[[#This Row],[Date]],"MMMM")</f>
        <v>October</v>
      </c>
      <c r="E680" s="9" t="str">
        <f>_xlfn.XLOOKUP(Table3[[#This Row],[EID]],Roster!A:A,Roster!E:E)</f>
        <v>hir.kame.31</v>
      </c>
      <c r="F680" s="9" t="str">
        <f>_xlfn.XLOOKUP(Table3[[#This Row],[EID]],Roster!A:A,Roster!F:F)</f>
        <v>Health</v>
      </c>
      <c r="G680" s="8">
        <v>96</v>
      </c>
      <c r="H680" s="8">
        <v>83</v>
      </c>
      <c r="I680" s="8">
        <v>51</v>
      </c>
      <c r="J680" s="8">
        <v>68</v>
      </c>
      <c r="K680" s="8">
        <v>86</v>
      </c>
      <c r="L680" s="8">
        <v>75</v>
      </c>
      <c r="M680" s="8">
        <v>57</v>
      </c>
      <c r="N680" s="8">
        <v>96</v>
      </c>
      <c r="O680" s="10">
        <v>82</v>
      </c>
      <c r="P680" s="10">
        <v>70</v>
      </c>
      <c r="Q680" s="37">
        <f>AVERAGE(Table3[[#This Row],[Audit 1]:[Audit 10]])/100</f>
        <v>0.76400000000000001</v>
      </c>
    </row>
    <row r="681" spans="1:17">
      <c r="A681" s="8" t="s">
        <v>113</v>
      </c>
      <c r="B681" s="9">
        <v>45222</v>
      </c>
      <c r="C681" s="33">
        <f>YEAR(Table3[[#This Row],[Date]])</f>
        <v>2023</v>
      </c>
      <c r="D681" s="9" t="str">
        <f>TEXT(Table3[[#This Row],[Date]],"MMMM")</f>
        <v>October</v>
      </c>
      <c r="E681" s="9" t="str">
        <f>_xlfn.XLOOKUP(Table3[[#This Row],[EID]],Roster!A:A,Roster!E:E)</f>
        <v>kig.imaz.62</v>
      </c>
      <c r="F681" s="9" t="str">
        <f>_xlfn.XLOOKUP(Table3[[#This Row],[EID]],Roster!A:A,Roster!F:F)</f>
        <v>HR</v>
      </c>
      <c r="G681" s="8">
        <v>56</v>
      </c>
      <c r="H681" s="8">
        <v>84</v>
      </c>
      <c r="I681" s="8">
        <v>87</v>
      </c>
      <c r="J681" s="8">
        <v>85</v>
      </c>
      <c r="K681" s="8">
        <v>90</v>
      </c>
      <c r="L681" s="8">
        <v>64</v>
      </c>
      <c r="M681" s="8">
        <v>82</v>
      </c>
      <c r="N681" s="8">
        <v>86</v>
      </c>
      <c r="O681" s="10">
        <v>100</v>
      </c>
      <c r="P681" s="10">
        <v>57</v>
      </c>
      <c r="Q681" s="37">
        <f>AVERAGE(Table3[[#This Row],[Audit 1]:[Audit 10]])/100</f>
        <v>0.79099999999999993</v>
      </c>
    </row>
    <row r="682" spans="1:17">
      <c r="A682" s="8" t="s">
        <v>114</v>
      </c>
      <c r="B682" s="9">
        <v>45222</v>
      </c>
      <c r="C682" s="33">
        <f>YEAR(Table3[[#This Row],[Date]])</f>
        <v>2023</v>
      </c>
      <c r="D682" s="9" t="str">
        <f>TEXT(Table3[[#This Row],[Date]],"MMMM")</f>
        <v>October</v>
      </c>
      <c r="E682" s="9" t="str">
        <f>_xlfn.XLOOKUP(Table3[[#This Row],[EID]],Roster!A:A,Roster!E:E)</f>
        <v>han.oriz.24</v>
      </c>
      <c r="F682" s="9" t="str">
        <f>_xlfn.XLOOKUP(Table3[[#This Row],[EID]],Roster!A:A,Roster!F:F)</f>
        <v>Strategy</v>
      </c>
      <c r="G682" s="8">
        <v>97</v>
      </c>
      <c r="H682" s="8">
        <v>92</v>
      </c>
      <c r="I682" s="8">
        <v>91</v>
      </c>
      <c r="J682" s="8">
        <v>96</v>
      </c>
      <c r="K682" s="8">
        <v>93</v>
      </c>
      <c r="L682" s="8">
        <v>80</v>
      </c>
      <c r="M682" s="8">
        <v>92</v>
      </c>
      <c r="N682" s="8">
        <v>92</v>
      </c>
      <c r="O682" s="10">
        <v>100</v>
      </c>
      <c r="P682" s="10">
        <v>91</v>
      </c>
      <c r="Q682" s="37">
        <f>AVERAGE(Table3[[#This Row],[Audit 1]:[Audit 10]])/100</f>
        <v>0.92400000000000004</v>
      </c>
    </row>
    <row r="683" spans="1:17">
      <c r="A683" s="8" t="s">
        <v>115</v>
      </c>
      <c r="B683" s="9">
        <v>45222</v>
      </c>
      <c r="C683" s="33">
        <f>YEAR(Table3[[#This Row],[Date]])</f>
        <v>2023</v>
      </c>
      <c r="D683" s="9" t="str">
        <f>TEXT(Table3[[#This Row],[Date]],"MMMM")</f>
        <v>October</v>
      </c>
      <c r="E683" s="9" t="str">
        <f>_xlfn.XLOOKUP(Table3[[#This Row],[EID]],Roster!A:A,Roster!E:E)</f>
        <v>oka.koch.55</v>
      </c>
      <c r="F683" s="9" t="str">
        <f>_xlfn.XLOOKUP(Table3[[#This Row],[EID]],Roster!A:A,Roster!F:F)</f>
        <v>F&amp;A</v>
      </c>
      <c r="G683" s="8">
        <v>88</v>
      </c>
      <c r="H683" s="8">
        <v>91</v>
      </c>
      <c r="I683" s="8">
        <v>93</v>
      </c>
      <c r="J683" s="8">
        <v>89</v>
      </c>
      <c r="K683" s="8">
        <v>91</v>
      </c>
      <c r="L683" s="8">
        <v>88</v>
      </c>
      <c r="M683" s="8">
        <v>85</v>
      </c>
      <c r="N683" s="8">
        <v>85</v>
      </c>
      <c r="O683" s="10">
        <v>97</v>
      </c>
      <c r="P683" s="10">
        <v>90</v>
      </c>
      <c r="Q683" s="37">
        <f>AVERAGE(Table3[[#This Row],[Audit 1]:[Audit 10]])/100</f>
        <v>0.89700000000000002</v>
      </c>
    </row>
    <row r="684" spans="1:17">
      <c r="A684" s="8" t="s">
        <v>116</v>
      </c>
      <c r="B684" s="9">
        <v>45222</v>
      </c>
      <c r="C684" s="33">
        <f>YEAR(Table3[[#This Row],[Date]])</f>
        <v>2023</v>
      </c>
      <c r="D684" s="9" t="str">
        <f>TEXT(Table3[[#This Row],[Date]],"MMMM")</f>
        <v>October</v>
      </c>
      <c r="E684" s="9" t="str">
        <f>_xlfn.XLOOKUP(Table3[[#This Row],[EID]],Roster!A:A,Roster!E:E)</f>
        <v>hir.kame.31</v>
      </c>
      <c r="F684" s="9" t="str">
        <f>_xlfn.XLOOKUP(Table3[[#This Row],[EID]],Roster!A:A,Roster!F:F)</f>
        <v>Health</v>
      </c>
      <c r="G684" s="8">
        <v>84</v>
      </c>
      <c r="H684" s="8">
        <v>90</v>
      </c>
      <c r="I684" s="8">
        <v>88</v>
      </c>
      <c r="J684" s="8">
        <v>88</v>
      </c>
      <c r="K684" s="8">
        <v>87</v>
      </c>
      <c r="L684" s="8">
        <v>92</v>
      </c>
      <c r="M684" s="8">
        <v>84</v>
      </c>
      <c r="N684" s="8">
        <v>84</v>
      </c>
      <c r="O684" s="10">
        <v>90</v>
      </c>
      <c r="P684" s="10">
        <v>85</v>
      </c>
      <c r="Q684" s="37">
        <f>AVERAGE(Table3[[#This Row],[Audit 1]:[Audit 10]])/100</f>
        <v>0.872</v>
      </c>
    </row>
    <row r="685" spans="1:17">
      <c r="A685" s="8" t="s">
        <v>117</v>
      </c>
      <c r="B685" s="9">
        <v>45222</v>
      </c>
      <c r="C685" s="33">
        <f>YEAR(Table3[[#This Row],[Date]])</f>
        <v>2023</v>
      </c>
      <c r="D685" s="9" t="str">
        <f>TEXT(Table3[[#This Row],[Date]],"MMMM")</f>
        <v>October</v>
      </c>
      <c r="E685" s="9" t="str">
        <f>_xlfn.XLOOKUP(Table3[[#This Row],[EID]],Roster!A:A,Roster!E:E)</f>
        <v>han.oriz.24</v>
      </c>
      <c r="F685" s="9" t="str">
        <f>_xlfn.XLOOKUP(Table3[[#This Row],[EID]],Roster!A:A,Roster!F:F)</f>
        <v>Network</v>
      </c>
      <c r="G685" s="8">
        <v>83</v>
      </c>
      <c r="H685" s="8">
        <v>50</v>
      </c>
      <c r="I685" s="8">
        <v>95</v>
      </c>
      <c r="J685" s="8">
        <v>63</v>
      </c>
      <c r="K685" s="8">
        <v>69</v>
      </c>
      <c r="L685" s="8">
        <v>59</v>
      </c>
      <c r="M685" s="8">
        <v>58</v>
      </c>
      <c r="N685" s="8">
        <v>58</v>
      </c>
      <c r="O685" s="10">
        <v>95</v>
      </c>
      <c r="P685" s="10">
        <v>55</v>
      </c>
      <c r="Q685" s="37">
        <f>AVERAGE(Table3[[#This Row],[Audit 1]:[Audit 10]])/100</f>
        <v>0.68500000000000005</v>
      </c>
    </row>
    <row r="686" spans="1:17">
      <c r="A686" s="8" t="s">
        <v>118</v>
      </c>
      <c r="B686" s="9">
        <v>45222</v>
      </c>
      <c r="C686" s="33">
        <f>YEAR(Table3[[#This Row],[Date]])</f>
        <v>2023</v>
      </c>
      <c r="D686" s="9" t="str">
        <f>TEXT(Table3[[#This Row],[Date]],"MMMM")</f>
        <v>October</v>
      </c>
      <c r="E686" s="9" t="str">
        <f>_xlfn.XLOOKUP(Table3[[#This Row],[EID]],Roster!A:A,Roster!E:E)</f>
        <v>kig.imaz.62</v>
      </c>
      <c r="F686" s="9" t="str">
        <f>_xlfn.XLOOKUP(Table3[[#This Row],[EID]],Roster!A:A,Roster!F:F)</f>
        <v>HR</v>
      </c>
      <c r="G686" s="8">
        <v>67</v>
      </c>
      <c r="H686" s="8">
        <v>65</v>
      </c>
      <c r="I686" s="8">
        <v>85</v>
      </c>
      <c r="J686" s="8">
        <v>82</v>
      </c>
      <c r="K686" s="8">
        <v>76</v>
      </c>
      <c r="L686" s="8">
        <v>60</v>
      </c>
      <c r="M686" s="8">
        <v>84</v>
      </c>
      <c r="N686" s="8">
        <v>95</v>
      </c>
      <c r="O686" s="10">
        <v>72</v>
      </c>
      <c r="P686" s="10">
        <v>54</v>
      </c>
      <c r="Q686" s="37">
        <f>AVERAGE(Table3[[#This Row],[Audit 1]:[Audit 10]])/100</f>
        <v>0.74</v>
      </c>
    </row>
    <row r="687" spans="1:17">
      <c r="A687" s="8" t="s">
        <v>119</v>
      </c>
      <c r="B687" s="9">
        <v>45222</v>
      </c>
      <c r="C687" s="33">
        <f>YEAR(Table3[[#This Row],[Date]])</f>
        <v>2023</v>
      </c>
      <c r="D687" s="9" t="str">
        <f>TEXT(Table3[[#This Row],[Date]],"MMMM")</f>
        <v>October</v>
      </c>
      <c r="E687" s="9" t="str">
        <f>_xlfn.XLOOKUP(Table3[[#This Row],[EID]],Roster!A:A,Roster!E:E)</f>
        <v>hir.kame.31</v>
      </c>
      <c r="F687" s="9" t="str">
        <f>_xlfn.XLOOKUP(Table3[[#This Row],[EID]],Roster!A:A,Roster!F:F)</f>
        <v>Health</v>
      </c>
      <c r="G687" s="8">
        <v>85</v>
      </c>
      <c r="H687" s="8">
        <v>91</v>
      </c>
      <c r="I687" s="8">
        <v>82</v>
      </c>
      <c r="J687" s="8">
        <v>96</v>
      </c>
      <c r="K687" s="8">
        <v>80</v>
      </c>
      <c r="L687" s="8">
        <v>89</v>
      </c>
      <c r="M687" s="8">
        <v>88</v>
      </c>
      <c r="N687" s="8">
        <v>99</v>
      </c>
      <c r="O687" s="10">
        <v>88</v>
      </c>
      <c r="P687" s="10">
        <v>96</v>
      </c>
      <c r="Q687" s="37">
        <f>AVERAGE(Table3[[#This Row],[Audit 1]:[Audit 10]])/100</f>
        <v>0.89400000000000002</v>
      </c>
    </row>
    <row r="688" spans="1:17">
      <c r="A688" s="8" t="s">
        <v>120</v>
      </c>
      <c r="B688" s="9">
        <v>45222</v>
      </c>
      <c r="C688" s="33">
        <f>YEAR(Table3[[#This Row],[Date]])</f>
        <v>2023</v>
      </c>
      <c r="D688" s="9" t="str">
        <f>TEXT(Table3[[#This Row],[Date]],"MMMM")</f>
        <v>October</v>
      </c>
      <c r="E688" s="9" t="str">
        <f>_xlfn.XLOOKUP(Table3[[#This Row],[EID]],Roster!A:A,Roster!E:E)</f>
        <v>oka.koch.55</v>
      </c>
      <c r="F688" s="9" t="str">
        <f>_xlfn.XLOOKUP(Table3[[#This Row],[EID]],Roster!A:A,Roster!F:F)</f>
        <v>F&amp;A</v>
      </c>
      <c r="G688" s="8">
        <v>97</v>
      </c>
      <c r="H688" s="8">
        <v>92</v>
      </c>
      <c r="I688" s="8">
        <v>84</v>
      </c>
      <c r="J688" s="8">
        <v>92</v>
      </c>
      <c r="K688" s="8">
        <v>86</v>
      </c>
      <c r="L688" s="8">
        <v>85</v>
      </c>
      <c r="M688" s="8">
        <v>80</v>
      </c>
      <c r="N688" s="8">
        <v>98</v>
      </c>
      <c r="O688" s="10">
        <v>91</v>
      </c>
      <c r="P688" s="10">
        <v>83</v>
      </c>
      <c r="Q688" s="37">
        <f>AVERAGE(Table3[[#This Row],[Audit 1]:[Audit 10]])/100</f>
        <v>0.88800000000000001</v>
      </c>
    </row>
    <row r="689" spans="1:17">
      <c r="A689" s="8" t="s">
        <v>121</v>
      </c>
      <c r="B689" s="9">
        <v>45222</v>
      </c>
      <c r="C689" s="33">
        <f>YEAR(Table3[[#This Row],[Date]])</f>
        <v>2023</v>
      </c>
      <c r="D689" s="9" t="str">
        <f>TEXT(Table3[[#This Row],[Date]],"MMMM")</f>
        <v>October</v>
      </c>
      <c r="E689" s="9" t="str">
        <f>_xlfn.XLOOKUP(Table3[[#This Row],[EID]],Roster!A:A,Roster!E:E)</f>
        <v>hir.kame.31</v>
      </c>
      <c r="F689" s="9" t="str">
        <f>_xlfn.XLOOKUP(Table3[[#This Row],[EID]],Roster!A:A,Roster!F:F)</f>
        <v>Health</v>
      </c>
      <c r="G689" s="8">
        <v>99</v>
      </c>
      <c r="H689" s="8">
        <v>95</v>
      </c>
      <c r="I689" s="8">
        <v>91</v>
      </c>
      <c r="J689" s="8">
        <v>98</v>
      </c>
      <c r="K689" s="8">
        <v>88</v>
      </c>
      <c r="L689" s="8">
        <v>81</v>
      </c>
      <c r="M689" s="8">
        <v>95</v>
      </c>
      <c r="N689" s="8">
        <v>88</v>
      </c>
      <c r="O689" s="10">
        <v>96</v>
      </c>
      <c r="P689" s="10">
        <v>89</v>
      </c>
      <c r="Q689" s="37">
        <f>AVERAGE(Table3[[#This Row],[Audit 1]:[Audit 10]])/100</f>
        <v>0.92</v>
      </c>
    </row>
    <row r="690" spans="1:17">
      <c r="A690" s="8" t="s">
        <v>122</v>
      </c>
      <c r="B690" s="9">
        <v>45222</v>
      </c>
      <c r="C690" s="33">
        <f>YEAR(Table3[[#This Row],[Date]])</f>
        <v>2023</v>
      </c>
      <c r="D690" s="9" t="str">
        <f>TEXT(Table3[[#This Row],[Date]],"MMMM")</f>
        <v>October</v>
      </c>
      <c r="E690" s="9" t="str">
        <f>_xlfn.XLOOKUP(Table3[[#This Row],[EID]],Roster!A:A,Roster!E:E)</f>
        <v>han.oriz.24</v>
      </c>
      <c r="F690" s="9" t="str">
        <f>_xlfn.XLOOKUP(Table3[[#This Row],[EID]],Roster!A:A,Roster!F:F)</f>
        <v>Network</v>
      </c>
      <c r="G690" s="8">
        <v>77</v>
      </c>
      <c r="H690" s="8">
        <v>72</v>
      </c>
      <c r="I690" s="8">
        <v>67</v>
      </c>
      <c r="J690" s="8">
        <v>50</v>
      </c>
      <c r="K690" s="8">
        <v>81</v>
      </c>
      <c r="L690" s="8">
        <v>76</v>
      </c>
      <c r="M690" s="8">
        <v>94</v>
      </c>
      <c r="N690" s="8">
        <v>64</v>
      </c>
      <c r="O690" s="10">
        <v>66</v>
      </c>
      <c r="P690" s="10">
        <v>67</v>
      </c>
      <c r="Q690" s="37">
        <f>AVERAGE(Table3[[#This Row],[Audit 1]:[Audit 10]])/100</f>
        <v>0.71400000000000008</v>
      </c>
    </row>
    <row r="691" spans="1:17">
      <c r="A691" s="8" t="s">
        <v>123</v>
      </c>
      <c r="B691" s="9">
        <v>45222</v>
      </c>
      <c r="C691" s="33">
        <f>YEAR(Table3[[#This Row],[Date]])</f>
        <v>2023</v>
      </c>
      <c r="D691" s="9" t="str">
        <f>TEXT(Table3[[#This Row],[Date]],"MMMM")</f>
        <v>October</v>
      </c>
      <c r="E691" s="9" t="str">
        <f>_xlfn.XLOOKUP(Table3[[#This Row],[EID]],Roster!A:A,Roster!E:E)</f>
        <v>kig.imaz.62</v>
      </c>
      <c r="F691" s="9" t="str">
        <f>_xlfn.XLOOKUP(Table3[[#This Row],[EID]],Roster!A:A,Roster!F:F)</f>
        <v>HR</v>
      </c>
      <c r="G691" s="8">
        <v>72</v>
      </c>
      <c r="H691" s="8">
        <v>62</v>
      </c>
      <c r="I691" s="8">
        <v>66</v>
      </c>
      <c r="J691" s="8">
        <v>89</v>
      </c>
      <c r="K691" s="8">
        <v>55</v>
      </c>
      <c r="L691" s="8">
        <v>92</v>
      </c>
      <c r="M691" s="8">
        <v>59</v>
      </c>
      <c r="N691" s="8">
        <v>77</v>
      </c>
      <c r="O691" s="10">
        <v>56</v>
      </c>
      <c r="P691" s="10">
        <v>95</v>
      </c>
      <c r="Q691" s="37">
        <f>AVERAGE(Table3[[#This Row],[Audit 1]:[Audit 10]])/100</f>
        <v>0.72299999999999998</v>
      </c>
    </row>
    <row r="692" spans="1:17">
      <c r="A692" s="8" t="s">
        <v>94</v>
      </c>
      <c r="B692" s="9">
        <v>45223</v>
      </c>
      <c r="C692" s="33">
        <f>YEAR(Table3[[#This Row],[Date]])</f>
        <v>2023</v>
      </c>
      <c r="D692" s="9" t="str">
        <f>TEXT(Table3[[#This Row],[Date]],"MMMM")</f>
        <v>October</v>
      </c>
      <c r="E692" s="9" t="str">
        <f>_xlfn.XLOOKUP(Table3[[#This Row],[EID]],Roster!A:A,Roster!E:E)</f>
        <v>oka.koch.55</v>
      </c>
      <c r="F692" s="9" t="str">
        <f>_xlfn.XLOOKUP(Table3[[#This Row],[EID]],Roster!A:A,Roster!F:F)</f>
        <v>F&amp;A</v>
      </c>
      <c r="G692" s="8">
        <v>86</v>
      </c>
      <c r="H692" s="8">
        <v>99</v>
      </c>
      <c r="I692" s="8">
        <v>98</v>
      </c>
      <c r="J692" s="8">
        <v>93</v>
      </c>
      <c r="K692" s="8">
        <v>91</v>
      </c>
      <c r="L692" s="8">
        <v>98</v>
      </c>
      <c r="M692" s="8">
        <v>91</v>
      </c>
      <c r="N692" s="8">
        <v>97</v>
      </c>
      <c r="O692" s="10">
        <v>84</v>
      </c>
      <c r="P692" s="10">
        <v>84</v>
      </c>
      <c r="Q692" s="37">
        <f>AVERAGE(Table3[[#This Row],[Audit 1]:[Audit 10]])/100</f>
        <v>0.92099999999999993</v>
      </c>
    </row>
    <row r="693" spans="1:17">
      <c r="A693" s="8" t="s">
        <v>95</v>
      </c>
      <c r="B693" s="9">
        <v>45223</v>
      </c>
      <c r="C693" s="33">
        <f>YEAR(Table3[[#This Row],[Date]])</f>
        <v>2023</v>
      </c>
      <c r="D693" s="9" t="str">
        <f>TEXT(Table3[[#This Row],[Date]],"MMMM")</f>
        <v>October</v>
      </c>
      <c r="E693" s="9" t="str">
        <f>_xlfn.XLOOKUP(Table3[[#This Row],[EID]],Roster!A:A,Roster!E:E)</f>
        <v>oka.koch.55</v>
      </c>
      <c r="F693" s="9" t="str">
        <f>_xlfn.XLOOKUP(Table3[[#This Row],[EID]],Roster!A:A,Roster!F:F)</f>
        <v>F&amp;A</v>
      </c>
      <c r="G693" s="8">
        <v>83</v>
      </c>
      <c r="H693" s="8">
        <v>97</v>
      </c>
      <c r="I693" s="8">
        <v>82</v>
      </c>
      <c r="J693" s="8">
        <v>84</v>
      </c>
      <c r="K693" s="8">
        <v>84</v>
      </c>
      <c r="L693" s="8">
        <v>97</v>
      </c>
      <c r="M693" s="8">
        <v>86</v>
      </c>
      <c r="N693" s="8">
        <v>95</v>
      </c>
      <c r="O693" s="10">
        <v>99</v>
      </c>
      <c r="P693" s="10">
        <v>83</v>
      </c>
      <c r="Q693" s="37">
        <f>AVERAGE(Table3[[#This Row],[Audit 1]:[Audit 10]])/100</f>
        <v>0.89</v>
      </c>
    </row>
    <row r="694" spans="1:17">
      <c r="A694" s="8" t="s">
        <v>96</v>
      </c>
      <c r="B694" s="9">
        <v>45223</v>
      </c>
      <c r="C694" s="33">
        <f>YEAR(Table3[[#This Row],[Date]])</f>
        <v>2023</v>
      </c>
      <c r="D694" s="9" t="str">
        <f>TEXT(Table3[[#This Row],[Date]],"MMMM")</f>
        <v>October</v>
      </c>
      <c r="E694" s="9" t="str">
        <f>_xlfn.XLOOKUP(Table3[[#This Row],[EID]],Roster!A:A,Roster!E:E)</f>
        <v>hir.kame.31</v>
      </c>
      <c r="F694" s="9" t="str">
        <f>_xlfn.XLOOKUP(Table3[[#This Row],[EID]],Roster!A:A,Roster!F:F)</f>
        <v>Health</v>
      </c>
      <c r="G694" s="8">
        <v>83</v>
      </c>
      <c r="H694" s="8">
        <v>98</v>
      </c>
      <c r="I694" s="8">
        <v>85</v>
      </c>
      <c r="J694" s="8">
        <v>94</v>
      </c>
      <c r="K694" s="8">
        <v>89</v>
      </c>
      <c r="L694" s="8">
        <v>91</v>
      </c>
      <c r="M694" s="8">
        <v>96</v>
      </c>
      <c r="N694" s="8">
        <v>88</v>
      </c>
      <c r="O694" s="10">
        <v>98</v>
      </c>
      <c r="P694" s="10">
        <v>86</v>
      </c>
      <c r="Q694" s="37">
        <f>AVERAGE(Table3[[#This Row],[Audit 1]:[Audit 10]])/100</f>
        <v>0.90799999999999992</v>
      </c>
    </row>
    <row r="695" spans="1:17">
      <c r="A695" s="8" t="s">
        <v>97</v>
      </c>
      <c r="B695" s="9">
        <v>45223</v>
      </c>
      <c r="C695" s="33">
        <f>YEAR(Table3[[#This Row],[Date]])</f>
        <v>2023</v>
      </c>
      <c r="D695" s="9" t="str">
        <f>TEXT(Table3[[#This Row],[Date]],"MMMM")</f>
        <v>October</v>
      </c>
      <c r="E695" s="9" t="str">
        <f>_xlfn.XLOOKUP(Table3[[#This Row],[EID]],Roster!A:A,Roster!E:E)</f>
        <v>han.oriz.24</v>
      </c>
      <c r="F695" s="9" t="str">
        <f>_xlfn.XLOOKUP(Table3[[#This Row],[EID]],Roster!A:A,Roster!F:F)</f>
        <v>Network</v>
      </c>
      <c r="G695" s="8">
        <v>62</v>
      </c>
      <c r="H695" s="8">
        <v>78</v>
      </c>
      <c r="I695" s="8">
        <v>84</v>
      </c>
      <c r="J695" s="8">
        <v>81</v>
      </c>
      <c r="K695" s="8">
        <v>96</v>
      </c>
      <c r="L695" s="8">
        <v>60</v>
      </c>
      <c r="M695" s="8">
        <v>61</v>
      </c>
      <c r="N695" s="8">
        <v>77</v>
      </c>
      <c r="O695" s="10">
        <v>56</v>
      </c>
      <c r="P695" s="10">
        <v>76</v>
      </c>
      <c r="Q695" s="37">
        <f>AVERAGE(Table3[[#This Row],[Audit 1]:[Audit 10]])/100</f>
        <v>0.73099999999999998</v>
      </c>
    </row>
    <row r="696" spans="1:17">
      <c r="A696" s="8" t="s">
        <v>98</v>
      </c>
      <c r="B696" s="9">
        <v>45223</v>
      </c>
      <c r="C696" s="33">
        <f>YEAR(Table3[[#This Row],[Date]])</f>
        <v>2023</v>
      </c>
      <c r="D696" s="9" t="str">
        <f>TEXT(Table3[[#This Row],[Date]],"MMMM")</f>
        <v>October</v>
      </c>
      <c r="E696" s="9" t="str">
        <f>_xlfn.XLOOKUP(Table3[[#This Row],[EID]],Roster!A:A,Roster!E:E)</f>
        <v>kig.imaz.62</v>
      </c>
      <c r="F696" s="9" t="str">
        <f>_xlfn.XLOOKUP(Table3[[#This Row],[EID]],Roster!A:A,Roster!F:F)</f>
        <v>HR</v>
      </c>
      <c r="G696" s="8">
        <v>61</v>
      </c>
      <c r="H696" s="8">
        <v>82</v>
      </c>
      <c r="I696" s="8">
        <v>93</v>
      </c>
      <c r="J696" s="8">
        <v>83</v>
      </c>
      <c r="K696" s="8">
        <v>100</v>
      </c>
      <c r="L696" s="8">
        <v>62</v>
      </c>
      <c r="M696" s="8">
        <v>61</v>
      </c>
      <c r="N696" s="8">
        <v>53</v>
      </c>
      <c r="O696" s="10">
        <v>67</v>
      </c>
      <c r="P696" s="10">
        <v>70</v>
      </c>
      <c r="Q696" s="37">
        <f>AVERAGE(Table3[[#This Row],[Audit 1]:[Audit 10]])/100</f>
        <v>0.73199999999999998</v>
      </c>
    </row>
    <row r="697" spans="1:17">
      <c r="A697" s="8" t="s">
        <v>99</v>
      </c>
      <c r="B697" s="9">
        <v>45223</v>
      </c>
      <c r="C697" s="33">
        <f>YEAR(Table3[[#This Row],[Date]])</f>
        <v>2023</v>
      </c>
      <c r="D697" s="9" t="str">
        <f>TEXT(Table3[[#This Row],[Date]],"MMMM")</f>
        <v>October</v>
      </c>
      <c r="E697" s="9" t="str">
        <f>_xlfn.XLOOKUP(Table3[[#This Row],[EID]],Roster!A:A,Roster!E:E)</f>
        <v>han.oriz.24</v>
      </c>
      <c r="F697" s="9" t="str">
        <f>_xlfn.XLOOKUP(Table3[[#This Row],[EID]],Roster!A:A,Roster!F:F)</f>
        <v>Strategy</v>
      </c>
      <c r="G697" s="8">
        <v>85</v>
      </c>
      <c r="H697" s="8">
        <v>99</v>
      </c>
      <c r="I697" s="8">
        <v>91</v>
      </c>
      <c r="J697" s="8">
        <v>86</v>
      </c>
      <c r="K697" s="8">
        <v>89</v>
      </c>
      <c r="L697" s="8">
        <v>99</v>
      </c>
      <c r="M697" s="8">
        <v>90</v>
      </c>
      <c r="N697" s="8">
        <v>83</v>
      </c>
      <c r="O697" s="10">
        <v>84</v>
      </c>
      <c r="P697" s="10">
        <v>92</v>
      </c>
      <c r="Q697" s="37">
        <f>AVERAGE(Table3[[#This Row],[Audit 1]:[Audit 10]])/100</f>
        <v>0.89800000000000002</v>
      </c>
    </row>
    <row r="698" spans="1:17">
      <c r="A698" s="8" t="s">
        <v>100</v>
      </c>
      <c r="B698" s="9">
        <v>45223</v>
      </c>
      <c r="C698" s="33">
        <f>YEAR(Table3[[#This Row],[Date]])</f>
        <v>2023</v>
      </c>
      <c r="D698" s="9" t="str">
        <f>TEXT(Table3[[#This Row],[Date]],"MMMM")</f>
        <v>October</v>
      </c>
      <c r="E698" s="9" t="str">
        <f>_xlfn.XLOOKUP(Table3[[#This Row],[EID]],Roster!A:A,Roster!E:E)</f>
        <v>oka.koch.55</v>
      </c>
      <c r="F698" s="9" t="str">
        <f>_xlfn.XLOOKUP(Table3[[#This Row],[EID]],Roster!A:A,Roster!F:F)</f>
        <v>F&amp;A</v>
      </c>
      <c r="G698" s="8">
        <v>88</v>
      </c>
      <c r="H698" s="8">
        <v>93</v>
      </c>
      <c r="I698" s="8">
        <v>94</v>
      </c>
      <c r="J698" s="8">
        <v>81</v>
      </c>
      <c r="K698" s="8">
        <v>85</v>
      </c>
      <c r="L698" s="8">
        <v>85</v>
      </c>
      <c r="M698" s="8">
        <v>93</v>
      </c>
      <c r="N698" s="8">
        <v>87</v>
      </c>
      <c r="O698" s="10">
        <v>97</v>
      </c>
      <c r="P698" s="10">
        <v>83</v>
      </c>
      <c r="Q698" s="37">
        <f>AVERAGE(Table3[[#This Row],[Audit 1]:[Audit 10]])/100</f>
        <v>0.8859999999999999</v>
      </c>
    </row>
    <row r="699" spans="1:17">
      <c r="A699" s="8" t="s">
        <v>101</v>
      </c>
      <c r="B699" s="9">
        <v>45223</v>
      </c>
      <c r="C699" s="33">
        <f>YEAR(Table3[[#This Row],[Date]])</f>
        <v>2023</v>
      </c>
      <c r="D699" s="9" t="str">
        <f>TEXT(Table3[[#This Row],[Date]],"MMMM")</f>
        <v>October</v>
      </c>
      <c r="E699" s="9" t="str">
        <f>_xlfn.XLOOKUP(Table3[[#This Row],[EID]],Roster!A:A,Roster!E:E)</f>
        <v>hir.kame.31</v>
      </c>
      <c r="F699" s="9" t="str">
        <f>_xlfn.XLOOKUP(Table3[[#This Row],[EID]],Roster!A:A,Roster!F:F)</f>
        <v>Health</v>
      </c>
      <c r="G699" s="8">
        <v>88</v>
      </c>
      <c r="H699" s="8">
        <v>84</v>
      </c>
      <c r="I699" s="8">
        <v>88</v>
      </c>
      <c r="J699" s="8">
        <v>80</v>
      </c>
      <c r="K699" s="8">
        <v>98</v>
      </c>
      <c r="L699" s="8">
        <v>80</v>
      </c>
      <c r="M699" s="8">
        <v>87</v>
      </c>
      <c r="N699" s="8">
        <v>81</v>
      </c>
      <c r="O699" s="10">
        <v>100</v>
      </c>
      <c r="P699" s="10">
        <v>93</v>
      </c>
      <c r="Q699" s="37">
        <f>AVERAGE(Table3[[#This Row],[Audit 1]:[Audit 10]])/100</f>
        <v>0.879</v>
      </c>
    </row>
    <row r="700" spans="1:17">
      <c r="A700" s="8" t="s">
        <v>102</v>
      </c>
      <c r="B700" s="9">
        <v>45223</v>
      </c>
      <c r="C700" s="33">
        <f>YEAR(Table3[[#This Row],[Date]])</f>
        <v>2023</v>
      </c>
      <c r="D700" s="9" t="str">
        <f>TEXT(Table3[[#This Row],[Date]],"MMMM")</f>
        <v>October</v>
      </c>
      <c r="E700" s="9" t="str">
        <f>_xlfn.XLOOKUP(Table3[[#This Row],[EID]],Roster!A:A,Roster!E:E)</f>
        <v>han.oriz.24</v>
      </c>
      <c r="F700" s="9" t="str">
        <f>_xlfn.XLOOKUP(Table3[[#This Row],[EID]],Roster!A:A,Roster!F:F)</f>
        <v>Network</v>
      </c>
      <c r="G700" s="8">
        <v>78</v>
      </c>
      <c r="H700" s="8">
        <v>70</v>
      </c>
      <c r="I700" s="8">
        <v>100</v>
      </c>
      <c r="J700" s="8">
        <v>54</v>
      </c>
      <c r="K700" s="8">
        <v>87</v>
      </c>
      <c r="L700" s="8">
        <v>61</v>
      </c>
      <c r="M700" s="8">
        <v>67</v>
      </c>
      <c r="N700" s="8">
        <v>91</v>
      </c>
      <c r="O700" s="10">
        <v>75</v>
      </c>
      <c r="P700" s="10">
        <v>71</v>
      </c>
      <c r="Q700" s="37">
        <f>AVERAGE(Table3[[#This Row],[Audit 1]:[Audit 10]])/100</f>
        <v>0.754</v>
      </c>
    </row>
    <row r="701" spans="1:17">
      <c r="A701" s="8" t="s">
        <v>103</v>
      </c>
      <c r="B701" s="9">
        <v>45223</v>
      </c>
      <c r="C701" s="33">
        <f>YEAR(Table3[[#This Row],[Date]])</f>
        <v>2023</v>
      </c>
      <c r="D701" s="9" t="str">
        <f>TEXT(Table3[[#This Row],[Date]],"MMMM")</f>
        <v>October</v>
      </c>
      <c r="E701" s="9" t="str">
        <f>_xlfn.XLOOKUP(Table3[[#This Row],[EID]],Roster!A:A,Roster!E:E)</f>
        <v>kig.imaz.62</v>
      </c>
      <c r="F701" s="9" t="str">
        <f>_xlfn.XLOOKUP(Table3[[#This Row],[EID]],Roster!A:A,Roster!F:F)</f>
        <v>HR</v>
      </c>
      <c r="G701" s="8">
        <v>62</v>
      </c>
      <c r="H701" s="8">
        <v>53</v>
      </c>
      <c r="I701" s="8">
        <v>93</v>
      </c>
      <c r="J701" s="8">
        <v>50</v>
      </c>
      <c r="K701" s="8">
        <v>58</v>
      </c>
      <c r="L701" s="8">
        <v>61</v>
      </c>
      <c r="M701" s="8">
        <v>88</v>
      </c>
      <c r="N701" s="8">
        <v>61</v>
      </c>
      <c r="O701" s="10">
        <v>60</v>
      </c>
      <c r="P701" s="10">
        <v>68</v>
      </c>
      <c r="Q701" s="37">
        <f>AVERAGE(Table3[[#This Row],[Audit 1]:[Audit 10]])/100</f>
        <v>0.65400000000000003</v>
      </c>
    </row>
    <row r="702" spans="1:17">
      <c r="A702" s="8" t="s">
        <v>104</v>
      </c>
      <c r="B702" s="9">
        <v>45223</v>
      </c>
      <c r="C702" s="33">
        <f>YEAR(Table3[[#This Row],[Date]])</f>
        <v>2023</v>
      </c>
      <c r="D702" s="9" t="str">
        <f>TEXT(Table3[[#This Row],[Date]],"MMMM")</f>
        <v>October</v>
      </c>
      <c r="E702" s="9" t="str">
        <f>_xlfn.XLOOKUP(Table3[[#This Row],[EID]],Roster!A:A,Roster!E:E)</f>
        <v>oka.koch.55</v>
      </c>
      <c r="F702" s="9" t="str">
        <f>_xlfn.XLOOKUP(Table3[[#This Row],[EID]],Roster!A:A,Roster!F:F)</f>
        <v>F&amp;A</v>
      </c>
      <c r="G702" s="8">
        <v>94</v>
      </c>
      <c r="H702" s="8">
        <v>84</v>
      </c>
      <c r="I702" s="8">
        <v>97</v>
      </c>
      <c r="J702" s="8">
        <v>83</v>
      </c>
      <c r="K702" s="8">
        <v>87</v>
      </c>
      <c r="L702" s="8">
        <v>87</v>
      </c>
      <c r="M702" s="8">
        <v>84</v>
      </c>
      <c r="N702" s="8">
        <v>83</v>
      </c>
      <c r="O702" s="10">
        <v>82</v>
      </c>
      <c r="P702" s="10">
        <v>89</v>
      </c>
      <c r="Q702" s="37">
        <f>AVERAGE(Table3[[#This Row],[Audit 1]:[Audit 10]])/100</f>
        <v>0.87</v>
      </c>
    </row>
    <row r="703" spans="1:17">
      <c r="A703" s="8" t="s">
        <v>105</v>
      </c>
      <c r="B703" s="9">
        <v>45223</v>
      </c>
      <c r="C703" s="33">
        <f>YEAR(Table3[[#This Row],[Date]])</f>
        <v>2023</v>
      </c>
      <c r="D703" s="9" t="str">
        <f>TEXT(Table3[[#This Row],[Date]],"MMMM")</f>
        <v>October</v>
      </c>
      <c r="E703" s="9" t="str">
        <f>_xlfn.XLOOKUP(Table3[[#This Row],[EID]],Roster!A:A,Roster!E:E)</f>
        <v>oka.koch.55</v>
      </c>
      <c r="F703" s="9" t="str">
        <f>_xlfn.XLOOKUP(Table3[[#This Row],[EID]],Roster!A:A,Roster!F:F)</f>
        <v>F&amp;A</v>
      </c>
      <c r="G703" s="8">
        <v>92</v>
      </c>
      <c r="H703" s="8">
        <v>83</v>
      </c>
      <c r="I703" s="8">
        <v>91</v>
      </c>
      <c r="J703" s="8">
        <v>93</v>
      </c>
      <c r="K703" s="8">
        <v>91</v>
      </c>
      <c r="L703" s="8">
        <v>99</v>
      </c>
      <c r="M703" s="8">
        <v>84</v>
      </c>
      <c r="N703" s="8">
        <v>88</v>
      </c>
      <c r="O703" s="10">
        <v>97</v>
      </c>
      <c r="P703" s="10">
        <v>92</v>
      </c>
      <c r="Q703" s="37">
        <f>AVERAGE(Table3[[#This Row],[Audit 1]:[Audit 10]])/100</f>
        <v>0.91</v>
      </c>
    </row>
    <row r="704" spans="1:17">
      <c r="A704" s="8" t="s">
        <v>106</v>
      </c>
      <c r="B704" s="9">
        <v>45223</v>
      </c>
      <c r="C704" s="33">
        <f>YEAR(Table3[[#This Row],[Date]])</f>
        <v>2023</v>
      </c>
      <c r="D704" s="9" t="str">
        <f>TEXT(Table3[[#This Row],[Date]],"MMMM")</f>
        <v>October</v>
      </c>
      <c r="E704" s="9" t="str">
        <f>_xlfn.XLOOKUP(Table3[[#This Row],[EID]],Roster!A:A,Roster!E:E)</f>
        <v>hir.kame.31</v>
      </c>
      <c r="F704" s="9" t="str">
        <f>_xlfn.XLOOKUP(Table3[[#This Row],[EID]],Roster!A:A,Roster!F:F)</f>
        <v>Health</v>
      </c>
      <c r="G704" s="8">
        <v>85</v>
      </c>
      <c r="H704" s="8">
        <v>99</v>
      </c>
      <c r="I704" s="8">
        <v>83</v>
      </c>
      <c r="J704" s="8">
        <v>92</v>
      </c>
      <c r="K704" s="8">
        <v>91</v>
      </c>
      <c r="L704" s="8">
        <v>84</v>
      </c>
      <c r="M704" s="8">
        <v>91</v>
      </c>
      <c r="N704" s="8">
        <v>95</v>
      </c>
      <c r="O704" s="10">
        <v>81</v>
      </c>
      <c r="P704" s="10">
        <v>99</v>
      </c>
      <c r="Q704" s="37">
        <f>AVERAGE(Table3[[#This Row],[Audit 1]:[Audit 10]])/100</f>
        <v>0.9</v>
      </c>
    </row>
    <row r="705" spans="1:17">
      <c r="A705" s="8" t="s">
        <v>107</v>
      </c>
      <c r="B705" s="9">
        <v>45223</v>
      </c>
      <c r="C705" s="33">
        <f>YEAR(Table3[[#This Row],[Date]])</f>
        <v>2023</v>
      </c>
      <c r="D705" s="9" t="str">
        <f>TEXT(Table3[[#This Row],[Date]],"MMMM")</f>
        <v>October</v>
      </c>
      <c r="E705" s="9" t="str">
        <f>_xlfn.XLOOKUP(Table3[[#This Row],[EID]],Roster!A:A,Roster!E:E)</f>
        <v>oka.koch.55</v>
      </c>
      <c r="F705" s="9" t="str">
        <f>_xlfn.XLOOKUP(Table3[[#This Row],[EID]],Roster!A:A,Roster!F:F)</f>
        <v>F&amp;A</v>
      </c>
      <c r="G705" s="8">
        <v>64</v>
      </c>
      <c r="H705" s="8">
        <v>66</v>
      </c>
      <c r="I705" s="8">
        <v>52</v>
      </c>
      <c r="J705" s="8">
        <v>58</v>
      </c>
      <c r="K705" s="8">
        <v>67</v>
      </c>
      <c r="L705" s="8">
        <v>69</v>
      </c>
      <c r="M705" s="8">
        <v>88</v>
      </c>
      <c r="N705" s="8">
        <v>54</v>
      </c>
      <c r="O705" s="10">
        <v>63</v>
      </c>
      <c r="P705" s="10">
        <v>58</v>
      </c>
      <c r="Q705" s="37">
        <f>AVERAGE(Table3[[#This Row],[Audit 1]:[Audit 10]])/100</f>
        <v>0.63900000000000001</v>
      </c>
    </row>
    <row r="706" spans="1:17">
      <c r="A706" s="8" t="s">
        <v>108</v>
      </c>
      <c r="B706" s="9">
        <v>45223</v>
      </c>
      <c r="C706" s="33">
        <f>YEAR(Table3[[#This Row],[Date]])</f>
        <v>2023</v>
      </c>
      <c r="D706" s="9" t="str">
        <f>TEXT(Table3[[#This Row],[Date]],"MMMM")</f>
        <v>October</v>
      </c>
      <c r="E706" s="9" t="str">
        <f>_xlfn.XLOOKUP(Table3[[#This Row],[EID]],Roster!A:A,Roster!E:E)</f>
        <v>kig.imaz.62</v>
      </c>
      <c r="F706" s="9" t="str">
        <f>_xlfn.XLOOKUP(Table3[[#This Row],[EID]],Roster!A:A,Roster!F:F)</f>
        <v>HR</v>
      </c>
      <c r="G706" s="8">
        <v>53</v>
      </c>
      <c r="H706" s="8">
        <v>84</v>
      </c>
      <c r="I706" s="8">
        <v>71</v>
      </c>
      <c r="J706" s="8">
        <v>62</v>
      </c>
      <c r="K706" s="8">
        <v>98</v>
      </c>
      <c r="L706" s="8">
        <v>61</v>
      </c>
      <c r="M706" s="8">
        <v>84</v>
      </c>
      <c r="N706" s="8">
        <v>71</v>
      </c>
      <c r="O706" s="10">
        <v>67</v>
      </c>
      <c r="P706" s="10">
        <v>92</v>
      </c>
      <c r="Q706" s="37">
        <f>AVERAGE(Table3[[#This Row],[Audit 1]:[Audit 10]])/100</f>
        <v>0.74299999999999999</v>
      </c>
    </row>
    <row r="707" spans="1:17">
      <c r="A707" s="8" t="s">
        <v>109</v>
      </c>
      <c r="B707" s="9">
        <v>45223</v>
      </c>
      <c r="C707" s="33">
        <f>YEAR(Table3[[#This Row],[Date]])</f>
        <v>2023</v>
      </c>
      <c r="D707" s="9" t="str">
        <f>TEXT(Table3[[#This Row],[Date]],"MMMM")</f>
        <v>October</v>
      </c>
      <c r="E707" s="9" t="str">
        <f>_xlfn.XLOOKUP(Table3[[#This Row],[EID]],Roster!A:A,Roster!E:E)</f>
        <v>han.oriz.24</v>
      </c>
      <c r="F707" s="9" t="str">
        <f>_xlfn.XLOOKUP(Table3[[#This Row],[EID]],Roster!A:A,Roster!F:F)</f>
        <v>Strategy</v>
      </c>
      <c r="G707" s="8">
        <v>80</v>
      </c>
      <c r="H707" s="8">
        <v>80</v>
      </c>
      <c r="I707" s="8">
        <v>81</v>
      </c>
      <c r="J707" s="8">
        <v>84</v>
      </c>
      <c r="K707" s="8">
        <v>99</v>
      </c>
      <c r="L707" s="8">
        <v>94</v>
      </c>
      <c r="M707" s="8">
        <v>84</v>
      </c>
      <c r="N707" s="8">
        <v>86</v>
      </c>
      <c r="O707" s="10">
        <v>85</v>
      </c>
      <c r="P707" s="10">
        <v>98</v>
      </c>
      <c r="Q707" s="37">
        <f>AVERAGE(Table3[[#This Row],[Audit 1]:[Audit 10]])/100</f>
        <v>0.871</v>
      </c>
    </row>
    <row r="708" spans="1:17">
      <c r="A708" s="8" t="s">
        <v>110</v>
      </c>
      <c r="B708" s="9">
        <v>45223</v>
      </c>
      <c r="C708" s="33">
        <f>YEAR(Table3[[#This Row],[Date]])</f>
        <v>2023</v>
      </c>
      <c r="D708" s="9" t="str">
        <f>TEXT(Table3[[#This Row],[Date]],"MMMM")</f>
        <v>October</v>
      </c>
      <c r="E708" s="9" t="str">
        <f>_xlfn.XLOOKUP(Table3[[#This Row],[EID]],Roster!A:A,Roster!E:E)</f>
        <v>oka.koch.55</v>
      </c>
      <c r="F708" s="9" t="str">
        <f>_xlfn.XLOOKUP(Table3[[#This Row],[EID]],Roster!A:A,Roster!F:F)</f>
        <v>F&amp;A</v>
      </c>
      <c r="G708" s="8">
        <v>91</v>
      </c>
      <c r="H708" s="8">
        <v>97</v>
      </c>
      <c r="I708" s="8">
        <v>85</v>
      </c>
      <c r="J708" s="8">
        <v>96</v>
      </c>
      <c r="K708" s="8">
        <v>98</v>
      </c>
      <c r="L708" s="8">
        <v>90</v>
      </c>
      <c r="M708" s="8">
        <v>85</v>
      </c>
      <c r="N708" s="8">
        <v>85</v>
      </c>
      <c r="O708" s="10">
        <v>98</v>
      </c>
      <c r="P708" s="10">
        <v>85</v>
      </c>
      <c r="Q708" s="37">
        <f>AVERAGE(Table3[[#This Row],[Audit 1]:[Audit 10]])/100</f>
        <v>0.91</v>
      </c>
    </row>
    <row r="709" spans="1:17">
      <c r="A709" s="8" t="s">
        <v>111</v>
      </c>
      <c r="B709" s="9">
        <v>45223</v>
      </c>
      <c r="C709" s="33">
        <f>YEAR(Table3[[#This Row],[Date]])</f>
        <v>2023</v>
      </c>
      <c r="D709" s="9" t="str">
        <f>TEXT(Table3[[#This Row],[Date]],"MMMM")</f>
        <v>October</v>
      </c>
      <c r="E709" s="9" t="str">
        <f>_xlfn.XLOOKUP(Table3[[#This Row],[EID]],Roster!A:A,Roster!E:E)</f>
        <v>hir.kame.31</v>
      </c>
      <c r="F709" s="9" t="str">
        <f>_xlfn.XLOOKUP(Table3[[#This Row],[EID]],Roster!A:A,Roster!F:F)</f>
        <v>Health</v>
      </c>
      <c r="G709" s="8">
        <v>99</v>
      </c>
      <c r="H709" s="8">
        <v>93</v>
      </c>
      <c r="I709" s="8">
        <v>93</v>
      </c>
      <c r="J709" s="8">
        <v>96</v>
      </c>
      <c r="K709" s="8">
        <v>86</v>
      </c>
      <c r="L709" s="8">
        <v>85</v>
      </c>
      <c r="M709" s="8">
        <v>83</v>
      </c>
      <c r="N709" s="8">
        <v>80</v>
      </c>
      <c r="O709" s="10">
        <v>94</v>
      </c>
      <c r="P709" s="10">
        <v>98</v>
      </c>
      <c r="Q709" s="37">
        <f>AVERAGE(Table3[[#This Row],[Audit 1]:[Audit 10]])/100</f>
        <v>0.90700000000000003</v>
      </c>
    </row>
    <row r="710" spans="1:17">
      <c r="A710" s="8" t="s">
        <v>112</v>
      </c>
      <c r="B710" s="9">
        <v>45223</v>
      </c>
      <c r="C710" s="33">
        <f>YEAR(Table3[[#This Row],[Date]])</f>
        <v>2023</v>
      </c>
      <c r="D710" s="9" t="str">
        <f>TEXT(Table3[[#This Row],[Date]],"MMMM")</f>
        <v>October</v>
      </c>
      <c r="E710" s="9" t="str">
        <f>_xlfn.XLOOKUP(Table3[[#This Row],[EID]],Roster!A:A,Roster!E:E)</f>
        <v>hir.kame.31</v>
      </c>
      <c r="F710" s="9" t="str">
        <f>_xlfn.XLOOKUP(Table3[[#This Row],[EID]],Roster!A:A,Roster!F:F)</f>
        <v>Health</v>
      </c>
      <c r="G710" s="8">
        <v>70</v>
      </c>
      <c r="H710" s="8">
        <v>81</v>
      </c>
      <c r="I710" s="8">
        <v>55</v>
      </c>
      <c r="J710" s="8">
        <v>80</v>
      </c>
      <c r="K710" s="8">
        <v>72</v>
      </c>
      <c r="L710" s="8">
        <v>51</v>
      </c>
      <c r="M710" s="8">
        <v>71</v>
      </c>
      <c r="N710" s="8">
        <v>81</v>
      </c>
      <c r="O710" s="10">
        <v>58</v>
      </c>
      <c r="P710" s="10">
        <v>58</v>
      </c>
      <c r="Q710" s="37">
        <f>AVERAGE(Table3[[#This Row],[Audit 1]:[Audit 10]])/100</f>
        <v>0.67700000000000005</v>
      </c>
    </row>
    <row r="711" spans="1:17">
      <c r="A711" s="8" t="s">
        <v>113</v>
      </c>
      <c r="B711" s="9">
        <v>45223</v>
      </c>
      <c r="C711" s="33">
        <f>YEAR(Table3[[#This Row],[Date]])</f>
        <v>2023</v>
      </c>
      <c r="D711" s="9" t="str">
        <f>TEXT(Table3[[#This Row],[Date]],"MMMM")</f>
        <v>October</v>
      </c>
      <c r="E711" s="9" t="str">
        <f>_xlfn.XLOOKUP(Table3[[#This Row],[EID]],Roster!A:A,Roster!E:E)</f>
        <v>kig.imaz.62</v>
      </c>
      <c r="F711" s="9" t="str">
        <f>_xlfn.XLOOKUP(Table3[[#This Row],[EID]],Roster!A:A,Roster!F:F)</f>
        <v>HR</v>
      </c>
      <c r="G711" s="8">
        <v>97</v>
      </c>
      <c r="H711" s="8">
        <v>90</v>
      </c>
      <c r="I711" s="8">
        <v>78</v>
      </c>
      <c r="J711" s="8">
        <v>61</v>
      </c>
      <c r="K711" s="8">
        <v>69</v>
      </c>
      <c r="L711" s="8">
        <v>63</v>
      </c>
      <c r="M711" s="8">
        <v>51</v>
      </c>
      <c r="N711" s="8">
        <v>87</v>
      </c>
      <c r="O711" s="10">
        <v>64</v>
      </c>
      <c r="P711" s="10">
        <v>54</v>
      </c>
      <c r="Q711" s="37">
        <f>AVERAGE(Table3[[#This Row],[Audit 1]:[Audit 10]])/100</f>
        <v>0.71400000000000008</v>
      </c>
    </row>
    <row r="712" spans="1:17">
      <c r="A712" s="8" t="s">
        <v>114</v>
      </c>
      <c r="B712" s="9">
        <v>45223</v>
      </c>
      <c r="C712" s="33">
        <f>YEAR(Table3[[#This Row],[Date]])</f>
        <v>2023</v>
      </c>
      <c r="D712" s="9" t="str">
        <f>TEXT(Table3[[#This Row],[Date]],"MMMM")</f>
        <v>October</v>
      </c>
      <c r="E712" s="9" t="str">
        <f>_xlfn.XLOOKUP(Table3[[#This Row],[EID]],Roster!A:A,Roster!E:E)</f>
        <v>han.oriz.24</v>
      </c>
      <c r="F712" s="9" t="str">
        <f>_xlfn.XLOOKUP(Table3[[#This Row],[EID]],Roster!A:A,Roster!F:F)</f>
        <v>Strategy</v>
      </c>
      <c r="G712" s="8">
        <v>93</v>
      </c>
      <c r="H712" s="8">
        <v>84</v>
      </c>
      <c r="I712" s="8">
        <v>93</v>
      </c>
      <c r="J712" s="8">
        <v>98</v>
      </c>
      <c r="K712" s="8">
        <v>93</v>
      </c>
      <c r="L712" s="8">
        <v>93</v>
      </c>
      <c r="M712" s="8">
        <v>89</v>
      </c>
      <c r="N712" s="8">
        <v>82</v>
      </c>
      <c r="O712" s="10">
        <v>94</v>
      </c>
      <c r="P712" s="10">
        <v>87</v>
      </c>
      <c r="Q712" s="37">
        <f>AVERAGE(Table3[[#This Row],[Audit 1]:[Audit 10]])/100</f>
        <v>0.90599999999999992</v>
      </c>
    </row>
    <row r="713" spans="1:17">
      <c r="A713" s="8" t="s">
        <v>115</v>
      </c>
      <c r="B713" s="9">
        <v>45223</v>
      </c>
      <c r="C713" s="33">
        <f>YEAR(Table3[[#This Row],[Date]])</f>
        <v>2023</v>
      </c>
      <c r="D713" s="9" t="str">
        <f>TEXT(Table3[[#This Row],[Date]],"MMMM")</f>
        <v>October</v>
      </c>
      <c r="E713" s="9" t="str">
        <f>_xlfn.XLOOKUP(Table3[[#This Row],[EID]],Roster!A:A,Roster!E:E)</f>
        <v>oka.koch.55</v>
      </c>
      <c r="F713" s="9" t="str">
        <f>_xlfn.XLOOKUP(Table3[[#This Row],[EID]],Roster!A:A,Roster!F:F)</f>
        <v>F&amp;A</v>
      </c>
      <c r="G713" s="8">
        <v>85</v>
      </c>
      <c r="H713" s="8">
        <v>98</v>
      </c>
      <c r="I713" s="8">
        <v>86</v>
      </c>
      <c r="J713" s="8">
        <v>100</v>
      </c>
      <c r="K713" s="8">
        <v>96</v>
      </c>
      <c r="L713" s="8">
        <v>91</v>
      </c>
      <c r="M713" s="8">
        <v>88</v>
      </c>
      <c r="N713" s="8">
        <v>81</v>
      </c>
      <c r="O713" s="10">
        <v>84</v>
      </c>
      <c r="P713" s="10">
        <v>100</v>
      </c>
      <c r="Q713" s="37">
        <f>AVERAGE(Table3[[#This Row],[Audit 1]:[Audit 10]])/100</f>
        <v>0.90900000000000003</v>
      </c>
    </row>
    <row r="714" spans="1:17">
      <c r="A714" s="8" t="s">
        <v>116</v>
      </c>
      <c r="B714" s="9">
        <v>45223</v>
      </c>
      <c r="C714" s="33">
        <f>YEAR(Table3[[#This Row],[Date]])</f>
        <v>2023</v>
      </c>
      <c r="D714" s="9" t="str">
        <f>TEXT(Table3[[#This Row],[Date]],"MMMM")</f>
        <v>October</v>
      </c>
      <c r="E714" s="9" t="str">
        <f>_xlfn.XLOOKUP(Table3[[#This Row],[EID]],Roster!A:A,Roster!E:E)</f>
        <v>hir.kame.31</v>
      </c>
      <c r="F714" s="9" t="str">
        <f>_xlfn.XLOOKUP(Table3[[#This Row],[EID]],Roster!A:A,Roster!F:F)</f>
        <v>Health</v>
      </c>
      <c r="G714" s="8">
        <v>81</v>
      </c>
      <c r="H714" s="8">
        <v>80</v>
      </c>
      <c r="I714" s="8">
        <v>93</v>
      </c>
      <c r="J714" s="8">
        <v>98</v>
      </c>
      <c r="K714" s="8">
        <v>85</v>
      </c>
      <c r="L714" s="8">
        <v>86</v>
      </c>
      <c r="M714" s="8">
        <v>93</v>
      </c>
      <c r="N714" s="8">
        <v>100</v>
      </c>
      <c r="O714" s="10">
        <v>84</v>
      </c>
      <c r="P714" s="10">
        <v>94</v>
      </c>
      <c r="Q714" s="37">
        <f>AVERAGE(Table3[[#This Row],[Audit 1]:[Audit 10]])/100</f>
        <v>0.89400000000000002</v>
      </c>
    </row>
    <row r="715" spans="1:17">
      <c r="A715" s="8" t="s">
        <v>117</v>
      </c>
      <c r="B715" s="9">
        <v>45223</v>
      </c>
      <c r="C715" s="33">
        <f>YEAR(Table3[[#This Row],[Date]])</f>
        <v>2023</v>
      </c>
      <c r="D715" s="9" t="str">
        <f>TEXT(Table3[[#This Row],[Date]],"MMMM")</f>
        <v>October</v>
      </c>
      <c r="E715" s="9" t="str">
        <f>_xlfn.XLOOKUP(Table3[[#This Row],[EID]],Roster!A:A,Roster!E:E)</f>
        <v>han.oriz.24</v>
      </c>
      <c r="F715" s="9" t="str">
        <f>_xlfn.XLOOKUP(Table3[[#This Row],[EID]],Roster!A:A,Roster!F:F)</f>
        <v>Network</v>
      </c>
      <c r="G715" s="8">
        <v>69</v>
      </c>
      <c r="H715" s="8">
        <v>69</v>
      </c>
      <c r="I715" s="8">
        <v>84</v>
      </c>
      <c r="J715" s="8">
        <v>55</v>
      </c>
      <c r="K715" s="8">
        <v>93</v>
      </c>
      <c r="L715" s="8">
        <v>61</v>
      </c>
      <c r="M715" s="8">
        <v>81</v>
      </c>
      <c r="N715" s="8">
        <v>83</v>
      </c>
      <c r="O715" s="10">
        <v>76</v>
      </c>
      <c r="P715" s="10">
        <v>60</v>
      </c>
      <c r="Q715" s="37">
        <f>AVERAGE(Table3[[#This Row],[Audit 1]:[Audit 10]])/100</f>
        <v>0.73099999999999998</v>
      </c>
    </row>
    <row r="716" spans="1:17">
      <c r="A716" s="8" t="s">
        <v>118</v>
      </c>
      <c r="B716" s="9">
        <v>45223</v>
      </c>
      <c r="C716" s="33">
        <f>YEAR(Table3[[#This Row],[Date]])</f>
        <v>2023</v>
      </c>
      <c r="D716" s="9" t="str">
        <f>TEXT(Table3[[#This Row],[Date]],"MMMM")</f>
        <v>October</v>
      </c>
      <c r="E716" s="9" t="str">
        <f>_xlfn.XLOOKUP(Table3[[#This Row],[EID]],Roster!A:A,Roster!E:E)</f>
        <v>kig.imaz.62</v>
      </c>
      <c r="F716" s="9" t="str">
        <f>_xlfn.XLOOKUP(Table3[[#This Row],[EID]],Roster!A:A,Roster!F:F)</f>
        <v>HR</v>
      </c>
      <c r="G716" s="8">
        <v>95</v>
      </c>
      <c r="H716" s="8">
        <v>97</v>
      </c>
      <c r="I716" s="8">
        <v>81</v>
      </c>
      <c r="J716" s="8">
        <v>87</v>
      </c>
      <c r="K716" s="8">
        <v>67</v>
      </c>
      <c r="L716" s="8">
        <v>52</v>
      </c>
      <c r="M716" s="8">
        <v>92</v>
      </c>
      <c r="N716" s="8">
        <v>86</v>
      </c>
      <c r="O716" s="10">
        <v>77</v>
      </c>
      <c r="P716" s="10">
        <v>81</v>
      </c>
      <c r="Q716" s="37">
        <f>AVERAGE(Table3[[#This Row],[Audit 1]:[Audit 10]])/100</f>
        <v>0.81499999999999995</v>
      </c>
    </row>
    <row r="717" spans="1:17">
      <c r="A717" s="8" t="s">
        <v>119</v>
      </c>
      <c r="B717" s="9">
        <v>45223</v>
      </c>
      <c r="C717" s="33">
        <f>YEAR(Table3[[#This Row],[Date]])</f>
        <v>2023</v>
      </c>
      <c r="D717" s="9" t="str">
        <f>TEXT(Table3[[#This Row],[Date]],"MMMM")</f>
        <v>October</v>
      </c>
      <c r="E717" s="9" t="str">
        <f>_xlfn.XLOOKUP(Table3[[#This Row],[EID]],Roster!A:A,Roster!E:E)</f>
        <v>hir.kame.31</v>
      </c>
      <c r="F717" s="9" t="str">
        <f>_xlfn.XLOOKUP(Table3[[#This Row],[EID]],Roster!A:A,Roster!F:F)</f>
        <v>Health</v>
      </c>
      <c r="G717" s="8">
        <v>96</v>
      </c>
      <c r="H717" s="8">
        <v>80</v>
      </c>
      <c r="I717" s="8">
        <v>91</v>
      </c>
      <c r="J717" s="8">
        <v>93</v>
      </c>
      <c r="K717" s="8">
        <v>88</v>
      </c>
      <c r="L717" s="8">
        <v>92</v>
      </c>
      <c r="M717" s="8">
        <v>95</v>
      </c>
      <c r="N717" s="8">
        <v>88</v>
      </c>
      <c r="O717" s="10">
        <v>100</v>
      </c>
      <c r="P717" s="10">
        <v>91</v>
      </c>
      <c r="Q717" s="37">
        <f>AVERAGE(Table3[[#This Row],[Audit 1]:[Audit 10]])/100</f>
        <v>0.91400000000000003</v>
      </c>
    </row>
    <row r="718" spans="1:17">
      <c r="A718" s="8" t="s">
        <v>120</v>
      </c>
      <c r="B718" s="9">
        <v>45223</v>
      </c>
      <c r="C718" s="33">
        <f>YEAR(Table3[[#This Row],[Date]])</f>
        <v>2023</v>
      </c>
      <c r="D718" s="9" t="str">
        <f>TEXT(Table3[[#This Row],[Date]],"MMMM")</f>
        <v>October</v>
      </c>
      <c r="E718" s="9" t="str">
        <f>_xlfn.XLOOKUP(Table3[[#This Row],[EID]],Roster!A:A,Roster!E:E)</f>
        <v>oka.koch.55</v>
      </c>
      <c r="F718" s="9" t="str">
        <f>_xlfn.XLOOKUP(Table3[[#This Row],[EID]],Roster!A:A,Roster!F:F)</f>
        <v>F&amp;A</v>
      </c>
      <c r="G718" s="8">
        <v>98</v>
      </c>
      <c r="H718" s="8">
        <v>96</v>
      </c>
      <c r="I718" s="8">
        <v>96</v>
      </c>
      <c r="J718" s="8">
        <v>95</v>
      </c>
      <c r="K718" s="8">
        <v>89</v>
      </c>
      <c r="L718" s="8">
        <v>84</v>
      </c>
      <c r="M718" s="8">
        <v>90</v>
      </c>
      <c r="N718" s="8">
        <v>83</v>
      </c>
      <c r="O718" s="10">
        <v>82</v>
      </c>
      <c r="P718" s="10">
        <v>97</v>
      </c>
      <c r="Q718" s="37">
        <f>AVERAGE(Table3[[#This Row],[Audit 1]:[Audit 10]])/100</f>
        <v>0.91</v>
      </c>
    </row>
    <row r="719" spans="1:17">
      <c r="A719" s="8" t="s">
        <v>121</v>
      </c>
      <c r="B719" s="9">
        <v>45223</v>
      </c>
      <c r="C719" s="33">
        <f>YEAR(Table3[[#This Row],[Date]])</f>
        <v>2023</v>
      </c>
      <c r="D719" s="9" t="str">
        <f>TEXT(Table3[[#This Row],[Date]],"MMMM")</f>
        <v>October</v>
      </c>
      <c r="E719" s="9" t="str">
        <f>_xlfn.XLOOKUP(Table3[[#This Row],[EID]],Roster!A:A,Roster!E:E)</f>
        <v>hir.kame.31</v>
      </c>
      <c r="F719" s="9" t="str">
        <f>_xlfn.XLOOKUP(Table3[[#This Row],[EID]],Roster!A:A,Roster!F:F)</f>
        <v>Health</v>
      </c>
      <c r="G719" s="8">
        <v>100</v>
      </c>
      <c r="H719" s="8">
        <v>93</v>
      </c>
      <c r="I719" s="8">
        <v>84</v>
      </c>
      <c r="J719" s="8">
        <v>92</v>
      </c>
      <c r="K719" s="8">
        <v>80</v>
      </c>
      <c r="L719" s="8">
        <v>80</v>
      </c>
      <c r="M719" s="8">
        <v>87</v>
      </c>
      <c r="N719" s="8">
        <v>84</v>
      </c>
      <c r="O719" s="10">
        <v>81</v>
      </c>
      <c r="P719" s="10">
        <v>92</v>
      </c>
      <c r="Q719" s="37">
        <f>AVERAGE(Table3[[#This Row],[Audit 1]:[Audit 10]])/100</f>
        <v>0.873</v>
      </c>
    </row>
    <row r="720" spans="1:17">
      <c r="A720" s="8" t="s">
        <v>122</v>
      </c>
      <c r="B720" s="9">
        <v>45223</v>
      </c>
      <c r="C720" s="33">
        <f>YEAR(Table3[[#This Row],[Date]])</f>
        <v>2023</v>
      </c>
      <c r="D720" s="9" t="str">
        <f>TEXT(Table3[[#This Row],[Date]],"MMMM")</f>
        <v>October</v>
      </c>
      <c r="E720" s="9" t="str">
        <f>_xlfn.XLOOKUP(Table3[[#This Row],[EID]],Roster!A:A,Roster!E:E)</f>
        <v>han.oriz.24</v>
      </c>
      <c r="F720" s="9" t="str">
        <f>_xlfn.XLOOKUP(Table3[[#This Row],[EID]],Roster!A:A,Roster!F:F)</f>
        <v>Network</v>
      </c>
      <c r="G720" s="8">
        <v>69</v>
      </c>
      <c r="H720" s="8">
        <v>81</v>
      </c>
      <c r="I720" s="8">
        <v>86</v>
      </c>
      <c r="J720" s="8">
        <v>51</v>
      </c>
      <c r="K720" s="8">
        <v>64</v>
      </c>
      <c r="L720" s="8">
        <v>52</v>
      </c>
      <c r="M720" s="8">
        <v>56</v>
      </c>
      <c r="N720" s="8">
        <v>87</v>
      </c>
      <c r="O720" s="10">
        <v>82</v>
      </c>
      <c r="P720" s="10">
        <v>91</v>
      </c>
      <c r="Q720" s="37">
        <f>AVERAGE(Table3[[#This Row],[Audit 1]:[Audit 10]])/100</f>
        <v>0.71900000000000008</v>
      </c>
    </row>
    <row r="721" spans="1:17">
      <c r="A721" s="8" t="s">
        <v>123</v>
      </c>
      <c r="B721" s="9">
        <v>45223</v>
      </c>
      <c r="C721" s="33">
        <f>YEAR(Table3[[#This Row],[Date]])</f>
        <v>2023</v>
      </c>
      <c r="D721" s="9" t="str">
        <f>TEXT(Table3[[#This Row],[Date]],"MMMM")</f>
        <v>October</v>
      </c>
      <c r="E721" s="9" t="str">
        <f>_xlfn.XLOOKUP(Table3[[#This Row],[EID]],Roster!A:A,Roster!E:E)</f>
        <v>kig.imaz.62</v>
      </c>
      <c r="F721" s="9" t="str">
        <f>_xlfn.XLOOKUP(Table3[[#This Row],[EID]],Roster!A:A,Roster!F:F)</f>
        <v>HR</v>
      </c>
      <c r="G721" s="8">
        <v>79</v>
      </c>
      <c r="H721" s="8">
        <v>66</v>
      </c>
      <c r="I721" s="8">
        <v>99</v>
      </c>
      <c r="J721" s="8">
        <v>88</v>
      </c>
      <c r="K721" s="8">
        <v>62</v>
      </c>
      <c r="L721" s="8">
        <v>59</v>
      </c>
      <c r="M721" s="8">
        <v>66</v>
      </c>
      <c r="N721" s="8">
        <v>94</v>
      </c>
      <c r="O721" s="10">
        <v>69</v>
      </c>
      <c r="P721" s="10">
        <v>92</v>
      </c>
      <c r="Q721" s="37">
        <f>AVERAGE(Table3[[#This Row],[Audit 1]:[Audit 10]])/100</f>
        <v>0.77400000000000002</v>
      </c>
    </row>
    <row r="722" spans="1:17">
      <c r="A722" s="8" t="s">
        <v>94</v>
      </c>
      <c r="B722" s="9">
        <v>45224</v>
      </c>
      <c r="C722" s="33">
        <f>YEAR(Table3[[#This Row],[Date]])</f>
        <v>2023</v>
      </c>
      <c r="D722" s="9" t="str">
        <f>TEXT(Table3[[#This Row],[Date]],"MMMM")</f>
        <v>October</v>
      </c>
      <c r="E722" s="9" t="str">
        <f>_xlfn.XLOOKUP(Table3[[#This Row],[EID]],Roster!A:A,Roster!E:E)</f>
        <v>oka.koch.55</v>
      </c>
      <c r="F722" s="9" t="str">
        <f>_xlfn.XLOOKUP(Table3[[#This Row],[EID]],Roster!A:A,Roster!F:F)</f>
        <v>F&amp;A</v>
      </c>
      <c r="G722" s="8">
        <v>94</v>
      </c>
      <c r="H722" s="8">
        <v>82</v>
      </c>
      <c r="I722" s="8">
        <v>93</v>
      </c>
      <c r="J722" s="8">
        <v>86</v>
      </c>
      <c r="K722" s="8">
        <v>96</v>
      </c>
      <c r="L722" s="8">
        <v>83</v>
      </c>
      <c r="M722" s="8">
        <v>84</v>
      </c>
      <c r="N722" s="8">
        <v>86</v>
      </c>
      <c r="O722" s="10">
        <v>90</v>
      </c>
      <c r="P722" s="10">
        <v>95</v>
      </c>
      <c r="Q722" s="37">
        <f>AVERAGE(Table3[[#This Row],[Audit 1]:[Audit 10]])/100</f>
        <v>0.88900000000000001</v>
      </c>
    </row>
    <row r="723" spans="1:17">
      <c r="A723" s="8" t="s">
        <v>95</v>
      </c>
      <c r="B723" s="9">
        <v>45224</v>
      </c>
      <c r="C723" s="33">
        <f>YEAR(Table3[[#This Row],[Date]])</f>
        <v>2023</v>
      </c>
      <c r="D723" s="9" t="str">
        <f>TEXT(Table3[[#This Row],[Date]],"MMMM")</f>
        <v>October</v>
      </c>
      <c r="E723" s="9" t="str">
        <f>_xlfn.XLOOKUP(Table3[[#This Row],[EID]],Roster!A:A,Roster!E:E)</f>
        <v>oka.koch.55</v>
      </c>
      <c r="F723" s="9" t="str">
        <f>_xlfn.XLOOKUP(Table3[[#This Row],[EID]],Roster!A:A,Roster!F:F)</f>
        <v>F&amp;A</v>
      </c>
      <c r="G723" s="8">
        <v>96</v>
      </c>
      <c r="H723" s="8">
        <v>100</v>
      </c>
      <c r="I723" s="8">
        <v>89</v>
      </c>
      <c r="J723" s="8">
        <v>87</v>
      </c>
      <c r="K723" s="8">
        <v>100</v>
      </c>
      <c r="L723" s="8">
        <v>87</v>
      </c>
      <c r="M723" s="8">
        <v>97</v>
      </c>
      <c r="N723" s="8">
        <v>100</v>
      </c>
      <c r="O723" s="10">
        <v>82</v>
      </c>
      <c r="P723" s="10">
        <v>84</v>
      </c>
      <c r="Q723" s="37">
        <f>AVERAGE(Table3[[#This Row],[Audit 1]:[Audit 10]])/100</f>
        <v>0.92200000000000004</v>
      </c>
    </row>
    <row r="724" spans="1:17">
      <c r="A724" s="8" t="s">
        <v>96</v>
      </c>
      <c r="B724" s="9">
        <v>45224</v>
      </c>
      <c r="C724" s="33">
        <f>YEAR(Table3[[#This Row],[Date]])</f>
        <v>2023</v>
      </c>
      <c r="D724" s="9" t="str">
        <f>TEXT(Table3[[#This Row],[Date]],"MMMM")</f>
        <v>October</v>
      </c>
      <c r="E724" s="9" t="str">
        <f>_xlfn.XLOOKUP(Table3[[#This Row],[EID]],Roster!A:A,Roster!E:E)</f>
        <v>hir.kame.31</v>
      </c>
      <c r="F724" s="9" t="str">
        <f>_xlfn.XLOOKUP(Table3[[#This Row],[EID]],Roster!A:A,Roster!F:F)</f>
        <v>Health</v>
      </c>
      <c r="G724" s="8">
        <v>90</v>
      </c>
      <c r="H724" s="8">
        <v>95</v>
      </c>
      <c r="I724" s="8">
        <v>94</v>
      </c>
      <c r="J724" s="8">
        <v>92</v>
      </c>
      <c r="K724" s="8">
        <v>94</v>
      </c>
      <c r="L724" s="8">
        <v>80</v>
      </c>
      <c r="M724" s="8">
        <v>83</v>
      </c>
      <c r="N724" s="8">
        <v>88</v>
      </c>
      <c r="O724" s="10">
        <v>80</v>
      </c>
      <c r="P724" s="10">
        <v>85</v>
      </c>
      <c r="Q724" s="37">
        <f>AVERAGE(Table3[[#This Row],[Audit 1]:[Audit 10]])/100</f>
        <v>0.88099999999999989</v>
      </c>
    </row>
    <row r="725" spans="1:17">
      <c r="A725" s="8" t="s">
        <v>97</v>
      </c>
      <c r="B725" s="9">
        <v>45224</v>
      </c>
      <c r="C725" s="33">
        <f>YEAR(Table3[[#This Row],[Date]])</f>
        <v>2023</v>
      </c>
      <c r="D725" s="9" t="str">
        <f>TEXT(Table3[[#This Row],[Date]],"MMMM")</f>
        <v>October</v>
      </c>
      <c r="E725" s="9" t="str">
        <f>_xlfn.XLOOKUP(Table3[[#This Row],[EID]],Roster!A:A,Roster!E:E)</f>
        <v>han.oriz.24</v>
      </c>
      <c r="F725" s="9" t="str">
        <f>_xlfn.XLOOKUP(Table3[[#This Row],[EID]],Roster!A:A,Roster!F:F)</f>
        <v>Network</v>
      </c>
      <c r="G725" s="8">
        <v>79</v>
      </c>
      <c r="H725" s="8">
        <v>66</v>
      </c>
      <c r="I725" s="8">
        <v>60</v>
      </c>
      <c r="J725" s="8">
        <v>98</v>
      </c>
      <c r="K725" s="8">
        <v>97</v>
      </c>
      <c r="L725" s="8">
        <v>68</v>
      </c>
      <c r="M725" s="8">
        <v>59</v>
      </c>
      <c r="N725" s="8">
        <v>74</v>
      </c>
      <c r="O725" s="10">
        <v>83</v>
      </c>
      <c r="P725" s="10">
        <v>91</v>
      </c>
      <c r="Q725" s="37">
        <f>AVERAGE(Table3[[#This Row],[Audit 1]:[Audit 10]])/100</f>
        <v>0.77500000000000002</v>
      </c>
    </row>
    <row r="726" spans="1:17">
      <c r="A726" s="8" t="s">
        <v>98</v>
      </c>
      <c r="B726" s="9">
        <v>45224</v>
      </c>
      <c r="C726" s="33">
        <f>YEAR(Table3[[#This Row],[Date]])</f>
        <v>2023</v>
      </c>
      <c r="D726" s="9" t="str">
        <f>TEXT(Table3[[#This Row],[Date]],"MMMM")</f>
        <v>October</v>
      </c>
      <c r="E726" s="9" t="str">
        <f>_xlfn.XLOOKUP(Table3[[#This Row],[EID]],Roster!A:A,Roster!E:E)</f>
        <v>kig.imaz.62</v>
      </c>
      <c r="F726" s="9" t="str">
        <f>_xlfn.XLOOKUP(Table3[[#This Row],[EID]],Roster!A:A,Roster!F:F)</f>
        <v>HR</v>
      </c>
      <c r="G726" s="8">
        <v>56</v>
      </c>
      <c r="H726" s="8">
        <v>98</v>
      </c>
      <c r="I726" s="8">
        <v>90</v>
      </c>
      <c r="J726" s="8">
        <v>63</v>
      </c>
      <c r="K726" s="8">
        <v>97</v>
      </c>
      <c r="L726" s="8">
        <v>86</v>
      </c>
      <c r="M726" s="8">
        <v>83</v>
      </c>
      <c r="N726" s="8">
        <v>89</v>
      </c>
      <c r="O726" s="10">
        <v>72</v>
      </c>
      <c r="P726" s="10">
        <v>63</v>
      </c>
      <c r="Q726" s="37">
        <f>AVERAGE(Table3[[#This Row],[Audit 1]:[Audit 10]])/100</f>
        <v>0.79700000000000004</v>
      </c>
    </row>
    <row r="727" spans="1:17">
      <c r="A727" s="8" t="s">
        <v>99</v>
      </c>
      <c r="B727" s="9">
        <v>45224</v>
      </c>
      <c r="C727" s="33">
        <f>YEAR(Table3[[#This Row],[Date]])</f>
        <v>2023</v>
      </c>
      <c r="D727" s="9" t="str">
        <f>TEXT(Table3[[#This Row],[Date]],"MMMM")</f>
        <v>October</v>
      </c>
      <c r="E727" s="9" t="str">
        <f>_xlfn.XLOOKUP(Table3[[#This Row],[EID]],Roster!A:A,Roster!E:E)</f>
        <v>han.oriz.24</v>
      </c>
      <c r="F727" s="9" t="str">
        <f>_xlfn.XLOOKUP(Table3[[#This Row],[EID]],Roster!A:A,Roster!F:F)</f>
        <v>Strategy</v>
      </c>
      <c r="G727" s="8">
        <v>98</v>
      </c>
      <c r="H727" s="8">
        <v>90</v>
      </c>
      <c r="I727" s="8">
        <v>87</v>
      </c>
      <c r="J727" s="8">
        <v>84</v>
      </c>
      <c r="K727" s="8">
        <v>80</v>
      </c>
      <c r="L727" s="8">
        <v>98</v>
      </c>
      <c r="M727" s="8">
        <v>83</v>
      </c>
      <c r="N727" s="8">
        <v>90</v>
      </c>
      <c r="O727" s="10">
        <v>93</v>
      </c>
      <c r="P727" s="10">
        <v>82</v>
      </c>
      <c r="Q727" s="37">
        <f>AVERAGE(Table3[[#This Row],[Audit 1]:[Audit 10]])/100</f>
        <v>0.88500000000000001</v>
      </c>
    </row>
    <row r="728" spans="1:17">
      <c r="A728" s="8" t="s">
        <v>100</v>
      </c>
      <c r="B728" s="9">
        <v>45224</v>
      </c>
      <c r="C728" s="33">
        <f>YEAR(Table3[[#This Row],[Date]])</f>
        <v>2023</v>
      </c>
      <c r="D728" s="9" t="str">
        <f>TEXT(Table3[[#This Row],[Date]],"MMMM")</f>
        <v>October</v>
      </c>
      <c r="E728" s="9" t="str">
        <f>_xlfn.XLOOKUP(Table3[[#This Row],[EID]],Roster!A:A,Roster!E:E)</f>
        <v>oka.koch.55</v>
      </c>
      <c r="F728" s="9" t="str">
        <f>_xlfn.XLOOKUP(Table3[[#This Row],[EID]],Roster!A:A,Roster!F:F)</f>
        <v>F&amp;A</v>
      </c>
      <c r="G728" s="8">
        <v>84</v>
      </c>
      <c r="H728" s="8">
        <v>90</v>
      </c>
      <c r="I728" s="8">
        <v>88</v>
      </c>
      <c r="J728" s="8">
        <v>82</v>
      </c>
      <c r="K728" s="8">
        <v>99</v>
      </c>
      <c r="L728" s="8">
        <v>91</v>
      </c>
      <c r="M728" s="8">
        <v>94</v>
      </c>
      <c r="N728" s="8">
        <v>83</v>
      </c>
      <c r="O728" s="10">
        <v>82</v>
      </c>
      <c r="P728" s="10">
        <v>95</v>
      </c>
      <c r="Q728" s="37">
        <f>AVERAGE(Table3[[#This Row],[Audit 1]:[Audit 10]])/100</f>
        <v>0.88800000000000001</v>
      </c>
    </row>
    <row r="729" spans="1:17">
      <c r="A729" s="8" t="s">
        <v>101</v>
      </c>
      <c r="B729" s="9">
        <v>45224</v>
      </c>
      <c r="C729" s="33">
        <f>YEAR(Table3[[#This Row],[Date]])</f>
        <v>2023</v>
      </c>
      <c r="D729" s="9" t="str">
        <f>TEXT(Table3[[#This Row],[Date]],"MMMM")</f>
        <v>October</v>
      </c>
      <c r="E729" s="9" t="str">
        <f>_xlfn.XLOOKUP(Table3[[#This Row],[EID]],Roster!A:A,Roster!E:E)</f>
        <v>hir.kame.31</v>
      </c>
      <c r="F729" s="9" t="str">
        <f>_xlfn.XLOOKUP(Table3[[#This Row],[EID]],Roster!A:A,Roster!F:F)</f>
        <v>Health</v>
      </c>
      <c r="G729" s="8">
        <v>85</v>
      </c>
      <c r="H729" s="8">
        <v>96</v>
      </c>
      <c r="I729" s="8">
        <v>85</v>
      </c>
      <c r="J729" s="8">
        <v>97</v>
      </c>
      <c r="K729" s="8">
        <v>84</v>
      </c>
      <c r="L729" s="8">
        <v>87</v>
      </c>
      <c r="M729" s="8">
        <v>81</v>
      </c>
      <c r="N729" s="8">
        <v>98</v>
      </c>
      <c r="O729" s="10">
        <v>88</v>
      </c>
      <c r="P729" s="10">
        <v>98</v>
      </c>
      <c r="Q729" s="37">
        <f>AVERAGE(Table3[[#This Row],[Audit 1]:[Audit 10]])/100</f>
        <v>0.89900000000000002</v>
      </c>
    </row>
    <row r="730" spans="1:17">
      <c r="A730" s="8" t="s">
        <v>102</v>
      </c>
      <c r="B730" s="9">
        <v>45224</v>
      </c>
      <c r="C730" s="33">
        <f>YEAR(Table3[[#This Row],[Date]])</f>
        <v>2023</v>
      </c>
      <c r="D730" s="9" t="str">
        <f>TEXT(Table3[[#This Row],[Date]],"MMMM")</f>
        <v>October</v>
      </c>
      <c r="E730" s="9" t="str">
        <f>_xlfn.XLOOKUP(Table3[[#This Row],[EID]],Roster!A:A,Roster!E:E)</f>
        <v>han.oriz.24</v>
      </c>
      <c r="F730" s="9" t="str">
        <f>_xlfn.XLOOKUP(Table3[[#This Row],[EID]],Roster!A:A,Roster!F:F)</f>
        <v>Network</v>
      </c>
      <c r="G730" s="8">
        <v>56</v>
      </c>
      <c r="H730" s="8">
        <v>58</v>
      </c>
      <c r="I730" s="8">
        <v>58</v>
      </c>
      <c r="J730" s="8">
        <v>89</v>
      </c>
      <c r="K730" s="8">
        <v>65</v>
      </c>
      <c r="L730" s="8">
        <v>59</v>
      </c>
      <c r="M730" s="8">
        <v>53</v>
      </c>
      <c r="N730" s="8">
        <v>54</v>
      </c>
      <c r="O730" s="10">
        <v>99</v>
      </c>
      <c r="P730" s="10">
        <v>82</v>
      </c>
      <c r="Q730" s="37">
        <f>AVERAGE(Table3[[#This Row],[Audit 1]:[Audit 10]])/100</f>
        <v>0.67299999999999993</v>
      </c>
    </row>
    <row r="731" spans="1:17">
      <c r="A731" s="8" t="s">
        <v>103</v>
      </c>
      <c r="B731" s="9">
        <v>45224</v>
      </c>
      <c r="C731" s="33">
        <f>YEAR(Table3[[#This Row],[Date]])</f>
        <v>2023</v>
      </c>
      <c r="D731" s="9" t="str">
        <f>TEXT(Table3[[#This Row],[Date]],"MMMM")</f>
        <v>October</v>
      </c>
      <c r="E731" s="9" t="str">
        <f>_xlfn.XLOOKUP(Table3[[#This Row],[EID]],Roster!A:A,Roster!E:E)</f>
        <v>kig.imaz.62</v>
      </c>
      <c r="F731" s="9" t="str">
        <f>_xlfn.XLOOKUP(Table3[[#This Row],[EID]],Roster!A:A,Roster!F:F)</f>
        <v>HR</v>
      </c>
      <c r="G731" s="8">
        <v>88</v>
      </c>
      <c r="H731" s="8">
        <v>96</v>
      </c>
      <c r="I731" s="8">
        <v>86</v>
      </c>
      <c r="J731" s="8">
        <v>72</v>
      </c>
      <c r="K731" s="8">
        <v>61</v>
      </c>
      <c r="L731" s="8">
        <v>57</v>
      </c>
      <c r="M731" s="8">
        <v>86</v>
      </c>
      <c r="N731" s="8">
        <v>98</v>
      </c>
      <c r="O731" s="10">
        <v>93</v>
      </c>
      <c r="P731" s="10">
        <v>74</v>
      </c>
      <c r="Q731" s="37">
        <f>AVERAGE(Table3[[#This Row],[Audit 1]:[Audit 10]])/100</f>
        <v>0.81099999999999994</v>
      </c>
    </row>
    <row r="732" spans="1:17">
      <c r="A732" s="8" t="s">
        <v>104</v>
      </c>
      <c r="B732" s="9">
        <v>45224</v>
      </c>
      <c r="C732" s="33">
        <f>YEAR(Table3[[#This Row],[Date]])</f>
        <v>2023</v>
      </c>
      <c r="D732" s="9" t="str">
        <f>TEXT(Table3[[#This Row],[Date]],"MMMM")</f>
        <v>October</v>
      </c>
      <c r="E732" s="9" t="str">
        <f>_xlfn.XLOOKUP(Table3[[#This Row],[EID]],Roster!A:A,Roster!E:E)</f>
        <v>oka.koch.55</v>
      </c>
      <c r="F732" s="9" t="str">
        <f>_xlfn.XLOOKUP(Table3[[#This Row],[EID]],Roster!A:A,Roster!F:F)</f>
        <v>F&amp;A</v>
      </c>
      <c r="G732" s="8">
        <v>91</v>
      </c>
      <c r="H732" s="8">
        <v>97</v>
      </c>
      <c r="I732" s="8">
        <v>86</v>
      </c>
      <c r="J732" s="8">
        <v>89</v>
      </c>
      <c r="K732" s="8">
        <v>86</v>
      </c>
      <c r="L732" s="8">
        <v>89</v>
      </c>
      <c r="M732" s="8">
        <v>94</v>
      </c>
      <c r="N732" s="8">
        <v>84</v>
      </c>
      <c r="O732" s="10">
        <v>91</v>
      </c>
      <c r="P732" s="10">
        <v>96</v>
      </c>
      <c r="Q732" s="37">
        <f>AVERAGE(Table3[[#This Row],[Audit 1]:[Audit 10]])/100</f>
        <v>0.90300000000000002</v>
      </c>
    </row>
    <row r="733" spans="1:17">
      <c r="A733" s="8" t="s">
        <v>105</v>
      </c>
      <c r="B733" s="9">
        <v>45224</v>
      </c>
      <c r="C733" s="33">
        <f>YEAR(Table3[[#This Row],[Date]])</f>
        <v>2023</v>
      </c>
      <c r="D733" s="9" t="str">
        <f>TEXT(Table3[[#This Row],[Date]],"MMMM")</f>
        <v>October</v>
      </c>
      <c r="E733" s="9" t="str">
        <f>_xlfn.XLOOKUP(Table3[[#This Row],[EID]],Roster!A:A,Roster!E:E)</f>
        <v>oka.koch.55</v>
      </c>
      <c r="F733" s="9" t="str">
        <f>_xlfn.XLOOKUP(Table3[[#This Row],[EID]],Roster!A:A,Roster!F:F)</f>
        <v>F&amp;A</v>
      </c>
      <c r="G733" s="8">
        <v>98</v>
      </c>
      <c r="H733" s="8">
        <v>94</v>
      </c>
      <c r="I733" s="8">
        <v>89</v>
      </c>
      <c r="J733" s="8">
        <v>84</v>
      </c>
      <c r="K733" s="8">
        <v>99</v>
      </c>
      <c r="L733" s="8">
        <v>82</v>
      </c>
      <c r="M733" s="8">
        <v>86</v>
      </c>
      <c r="N733" s="8">
        <v>91</v>
      </c>
      <c r="O733" s="10">
        <v>99</v>
      </c>
      <c r="P733" s="10">
        <v>83</v>
      </c>
      <c r="Q733" s="37">
        <f>AVERAGE(Table3[[#This Row],[Audit 1]:[Audit 10]])/100</f>
        <v>0.90500000000000003</v>
      </c>
    </row>
    <row r="734" spans="1:17">
      <c r="A734" s="8" t="s">
        <v>106</v>
      </c>
      <c r="B734" s="9">
        <v>45224</v>
      </c>
      <c r="C734" s="33">
        <f>YEAR(Table3[[#This Row],[Date]])</f>
        <v>2023</v>
      </c>
      <c r="D734" s="9" t="str">
        <f>TEXT(Table3[[#This Row],[Date]],"MMMM")</f>
        <v>October</v>
      </c>
      <c r="E734" s="9" t="str">
        <f>_xlfn.XLOOKUP(Table3[[#This Row],[EID]],Roster!A:A,Roster!E:E)</f>
        <v>hir.kame.31</v>
      </c>
      <c r="F734" s="9" t="str">
        <f>_xlfn.XLOOKUP(Table3[[#This Row],[EID]],Roster!A:A,Roster!F:F)</f>
        <v>Health</v>
      </c>
      <c r="G734" s="8">
        <v>81</v>
      </c>
      <c r="H734" s="8">
        <v>96</v>
      </c>
      <c r="I734" s="8">
        <v>81</v>
      </c>
      <c r="J734" s="8">
        <v>94</v>
      </c>
      <c r="K734" s="8">
        <v>99</v>
      </c>
      <c r="L734" s="8">
        <v>81</v>
      </c>
      <c r="M734" s="8">
        <v>90</v>
      </c>
      <c r="N734" s="8">
        <v>86</v>
      </c>
      <c r="O734" s="10">
        <v>84</v>
      </c>
      <c r="P734" s="10">
        <v>87</v>
      </c>
      <c r="Q734" s="37">
        <f>AVERAGE(Table3[[#This Row],[Audit 1]:[Audit 10]])/100</f>
        <v>0.879</v>
      </c>
    </row>
    <row r="735" spans="1:17">
      <c r="A735" s="8" t="s">
        <v>107</v>
      </c>
      <c r="B735" s="9">
        <v>45224</v>
      </c>
      <c r="C735" s="33">
        <f>YEAR(Table3[[#This Row],[Date]])</f>
        <v>2023</v>
      </c>
      <c r="D735" s="9" t="str">
        <f>TEXT(Table3[[#This Row],[Date]],"MMMM")</f>
        <v>October</v>
      </c>
      <c r="E735" s="9" t="str">
        <f>_xlfn.XLOOKUP(Table3[[#This Row],[EID]],Roster!A:A,Roster!E:E)</f>
        <v>oka.koch.55</v>
      </c>
      <c r="F735" s="9" t="str">
        <f>_xlfn.XLOOKUP(Table3[[#This Row],[EID]],Roster!A:A,Roster!F:F)</f>
        <v>F&amp;A</v>
      </c>
      <c r="G735" s="8">
        <v>67</v>
      </c>
      <c r="H735" s="8">
        <v>62</v>
      </c>
      <c r="I735" s="8">
        <v>50</v>
      </c>
      <c r="J735" s="8">
        <v>60</v>
      </c>
      <c r="K735" s="8">
        <v>58</v>
      </c>
      <c r="L735" s="8">
        <v>98</v>
      </c>
      <c r="M735" s="8">
        <v>90</v>
      </c>
      <c r="N735" s="8">
        <v>99</v>
      </c>
      <c r="O735" s="10">
        <v>55</v>
      </c>
      <c r="P735" s="10">
        <v>94</v>
      </c>
      <c r="Q735" s="37">
        <f>AVERAGE(Table3[[#This Row],[Audit 1]:[Audit 10]])/100</f>
        <v>0.73299999999999998</v>
      </c>
    </row>
    <row r="736" spans="1:17">
      <c r="A736" s="8" t="s">
        <v>108</v>
      </c>
      <c r="B736" s="9">
        <v>45224</v>
      </c>
      <c r="C736" s="33">
        <f>YEAR(Table3[[#This Row],[Date]])</f>
        <v>2023</v>
      </c>
      <c r="D736" s="9" t="str">
        <f>TEXT(Table3[[#This Row],[Date]],"MMMM")</f>
        <v>October</v>
      </c>
      <c r="E736" s="9" t="str">
        <f>_xlfn.XLOOKUP(Table3[[#This Row],[EID]],Roster!A:A,Roster!E:E)</f>
        <v>kig.imaz.62</v>
      </c>
      <c r="F736" s="9" t="str">
        <f>_xlfn.XLOOKUP(Table3[[#This Row],[EID]],Roster!A:A,Roster!F:F)</f>
        <v>HR</v>
      </c>
      <c r="G736" s="8">
        <v>52</v>
      </c>
      <c r="H736" s="8">
        <v>71</v>
      </c>
      <c r="I736" s="8">
        <v>90</v>
      </c>
      <c r="J736" s="8">
        <v>89</v>
      </c>
      <c r="K736" s="8">
        <v>73</v>
      </c>
      <c r="L736" s="8">
        <v>96</v>
      </c>
      <c r="M736" s="8">
        <v>93</v>
      </c>
      <c r="N736" s="8">
        <v>86</v>
      </c>
      <c r="O736" s="10">
        <v>96</v>
      </c>
      <c r="P736" s="10">
        <v>63</v>
      </c>
      <c r="Q736" s="37">
        <f>AVERAGE(Table3[[#This Row],[Audit 1]:[Audit 10]])/100</f>
        <v>0.80900000000000005</v>
      </c>
    </row>
    <row r="737" spans="1:17">
      <c r="A737" s="8" t="s">
        <v>109</v>
      </c>
      <c r="B737" s="9">
        <v>45224</v>
      </c>
      <c r="C737" s="33">
        <f>YEAR(Table3[[#This Row],[Date]])</f>
        <v>2023</v>
      </c>
      <c r="D737" s="9" t="str">
        <f>TEXT(Table3[[#This Row],[Date]],"MMMM")</f>
        <v>October</v>
      </c>
      <c r="E737" s="9" t="str">
        <f>_xlfn.XLOOKUP(Table3[[#This Row],[EID]],Roster!A:A,Roster!E:E)</f>
        <v>han.oriz.24</v>
      </c>
      <c r="F737" s="9" t="str">
        <f>_xlfn.XLOOKUP(Table3[[#This Row],[EID]],Roster!A:A,Roster!F:F)</f>
        <v>Strategy</v>
      </c>
      <c r="G737" s="8">
        <v>87</v>
      </c>
      <c r="H737" s="8">
        <v>96</v>
      </c>
      <c r="I737" s="8">
        <v>81</v>
      </c>
      <c r="J737" s="8">
        <v>95</v>
      </c>
      <c r="K737" s="8">
        <v>81</v>
      </c>
      <c r="L737" s="8">
        <v>94</v>
      </c>
      <c r="M737" s="8">
        <v>97</v>
      </c>
      <c r="N737" s="8">
        <v>89</v>
      </c>
      <c r="O737" s="10">
        <v>95</v>
      </c>
      <c r="P737" s="10">
        <v>94</v>
      </c>
      <c r="Q737" s="37">
        <f>AVERAGE(Table3[[#This Row],[Audit 1]:[Audit 10]])/100</f>
        <v>0.90900000000000003</v>
      </c>
    </row>
    <row r="738" spans="1:17">
      <c r="A738" s="8" t="s">
        <v>110</v>
      </c>
      <c r="B738" s="9">
        <v>45224</v>
      </c>
      <c r="C738" s="33">
        <f>YEAR(Table3[[#This Row],[Date]])</f>
        <v>2023</v>
      </c>
      <c r="D738" s="9" t="str">
        <f>TEXT(Table3[[#This Row],[Date]],"MMMM")</f>
        <v>October</v>
      </c>
      <c r="E738" s="9" t="str">
        <f>_xlfn.XLOOKUP(Table3[[#This Row],[EID]],Roster!A:A,Roster!E:E)</f>
        <v>oka.koch.55</v>
      </c>
      <c r="F738" s="9" t="str">
        <f>_xlfn.XLOOKUP(Table3[[#This Row],[EID]],Roster!A:A,Roster!F:F)</f>
        <v>F&amp;A</v>
      </c>
      <c r="G738" s="8">
        <v>91</v>
      </c>
      <c r="H738" s="8">
        <v>81</v>
      </c>
      <c r="I738" s="8">
        <v>98</v>
      </c>
      <c r="J738" s="8">
        <v>85</v>
      </c>
      <c r="K738" s="8">
        <v>80</v>
      </c>
      <c r="L738" s="8">
        <v>88</v>
      </c>
      <c r="M738" s="8">
        <v>90</v>
      </c>
      <c r="N738" s="8">
        <v>81</v>
      </c>
      <c r="O738" s="10">
        <v>81</v>
      </c>
      <c r="P738" s="10">
        <v>85</v>
      </c>
      <c r="Q738" s="37">
        <f>AVERAGE(Table3[[#This Row],[Audit 1]:[Audit 10]])/100</f>
        <v>0.86</v>
      </c>
    </row>
    <row r="739" spans="1:17">
      <c r="A739" s="8" t="s">
        <v>111</v>
      </c>
      <c r="B739" s="9">
        <v>45224</v>
      </c>
      <c r="C739" s="33">
        <f>YEAR(Table3[[#This Row],[Date]])</f>
        <v>2023</v>
      </c>
      <c r="D739" s="9" t="str">
        <f>TEXT(Table3[[#This Row],[Date]],"MMMM")</f>
        <v>October</v>
      </c>
      <c r="E739" s="9" t="str">
        <f>_xlfn.XLOOKUP(Table3[[#This Row],[EID]],Roster!A:A,Roster!E:E)</f>
        <v>hir.kame.31</v>
      </c>
      <c r="F739" s="9" t="str">
        <f>_xlfn.XLOOKUP(Table3[[#This Row],[EID]],Roster!A:A,Roster!F:F)</f>
        <v>Health</v>
      </c>
      <c r="G739" s="8">
        <v>83</v>
      </c>
      <c r="H739" s="8">
        <v>82</v>
      </c>
      <c r="I739" s="8">
        <v>86</v>
      </c>
      <c r="J739" s="8">
        <v>95</v>
      </c>
      <c r="K739" s="8">
        <v>87</v>
      </c>
      <c r="L739" s="8">
        <v>93</v>
      </c>
      <c r="M739" s="8">
        <v>87</v>
      </c>
      <c r="N739" s="8">
        <v>99</v>
      </c>
      <c r="O739" s="10">
        <v>94</v>
      </c>
      <c r="P739" s="10">
        <v>97</v>
      </c>
      <c r="Q739" s="37">
        <f>AVERAGE(Table3[[#This Row],[Audit 1]:[Audit 10]])/100</f>
        <v>0.90300000000000002</v>
      </c>
    </row>
    <row r="740" spans="1:17">
      <c r="A740" s="8" t="s">
        <v>112</v>
      </c>
      <c r="B740" s="9">
        <v>45224</v>
      </c>
      <c r="C740" s="33">
        <f>YEAR(Table3[[#This Row],[Date]])</f>
        <v>2023</v>
      </c>
      <c r="D740" s="9" t="str">
        <f>TEXT(Table3[[#This Row],[Date]],"MMMM")</f>
        <v>October</v>
      </c>
      <c r="E740" s="9" t="str">
        <f>_xlfn.XLOOKUP(Table3[[#This Row],[EID]],Roster!A:A,Roster!E:E)</f>
        <v>hir.kame.31</v>
      </c>
      <c r="F740" s="9" t="str">
        <f>_xlfn.XLOOKUP(Table3[[#This Row],[EID]],Roster!A:A,Roster!F:F)</f>
        <v>Health</v>
      </c>
      <c r="G740" s="8">
        <v>52</v>
      </c>
      <c r="H740" s="8">
        <v>84</v>
      </c>
      <c r="I740" s="8">
        <v>70</v>
      </c>
      <c r="J740" s="8">
        <v>63</v>
      </c>
      <c r="K740" s="8">
        <v>84</v>
      </c>
      <c r="L740" s="8">
        <v>96</v>
      </c>
      <c r="M740" s="8">
        <v>64</v>
      </c>
      <c r="N740" s="8">
        <v>70</v>
      </c>
      <c r="O740" s="10">
        <v>79</v>
      </c>
      <c r="P740" s="10">
        <v>51</v>
      </c>
      <c r="Q740" s="37">
        <f>AVERAGE(Table3[[#This Row],[Audit 1]:[Audit 10]])/100</f>
        <v>0.71299999999999997</v>
      </c>
    </row>
    <row r="741" spans="1:17">
      <c r="A741" s="8" t="s">
        <v>113</v>
      </c>
      <c r="B741" s="9">
        <v>45224</v>
      </c>
      <c r="C741" s="33">
        <f>YEAR(Table3[[#This Row],[Date]])</f>
        <v>2023</v>
      </c>
      <c r="D741" s="9" t="str">
        <f>TEXT(Table3[[#This Row],[Date]],"MMMM")</f>
        <v>October</v>
      </c>
      <c r="E741" s="9" t="str">
        <f>_xlfn.XLOOKUP(Table3[[#This Row],[EID]],Roster!A:A,Roster!E:E)</f>
        <v>kig.imaz.62</v>
      </c>
      <c r="F741" s="9" t="str">
        <f>_xlfn.XLOOKUP(Table3[[#This Row],[EID]],Roster!A:A,Roster!F:F)</f>
        <v>HR</v>
      </c>
      <c r="G741" s="8">
        <v>51</v>
      </c>
      <c r="H741" s="8">
        <v>94</v>
      </c>
      <c r="I741" s="8">
        <v>81</v>
      </c>
      <c r="J741" s="8">
        <v>59</v>
      </c>
      <c r="K741" s="8">
        <v>78</v>
      </c>
      <c r="L741" s="8">
        <v>65</v>
      </c>
      <c r="M741" s="8">
        <v>73</v>
      </c>
      <c r="N741" s="8">
        <v>96</v>
      </c>
      <c r="O741" s="10">
        <v>87</v>
      </c>
      <c r="P741" s="10">
        <v>95</v>
      </c>
      <c r="Q741" s="37">
        <f>AVERAGE(Table3[[#This Row],[Audit 1]:[Audit 10]])/100</f>
        <v>0.77900000000000003</v>
      </c>
    </row>
    <row r="742" spans="1:17">
      <c r="A742" s="8" t="s">
        <v>114</v>
      </c>
      <c r="B742" s="9">
        <v>45224</v>
      </c>
      <c r="C742" s="33">
        <f>YEAR(Table3[[#This Row],[Date]])</f>
        <v>2023</v>
      </c>
      <c r="D742" s="9" t="str">
        <f>TEXT(Table3[[#This Row],[Date]],"MMMM")</f>
        <v>October</v>
      </c>
      <c r="E742" s="9" t="str">
        <f>_xlfn.XLOOKUP(Table3[[#This Row],[EID]],Roster!A:A,Roster!E:E)</f>
        <v>han.oriz.24</v>
      </c>
      <c r="F742" s="9" t="str">
        <f>_xlfn.XLOOKUP(Table3[[#This Row],[EID]],Roster!A:A,Roster!F:F)</f>
        <v>Strategy</v>
      </c>
      <c r="G742" s="8">
        <v>98</v>
      </c>
      <c r="H742" s="8">
        <v>100</v>
      </c>
      <c r="I742" s="8">
        <v>93</v>
      </c>
      <c r="J742" s="8">
        <v>85</v>
      </c>
      <c r="K742" s="8">
        <v>87</v>
      </c>
      <c r="L742" s="8">
        <v>85</v>
      </c>
      <c r="M742" s="8">
        <v>98</v>
      </c>
      <c r="N742" s="8">
        <v>91</v>
      </c>
      <c r="O742" s="10">
        <v>82</v>
      </c>
      <c r="P742" s="10">
        <v>97</v>
      </c>
      <c r="Q742" s="37">
        <f>AVERAGE(Table3[[#This Row],[Audit 1]:[Audit 10]])/100</f>
        <v>0.91599999999999993</v>
      </c>
    </row>
    <row r="743" spans="1:17">
      <c r="A743" s="8" t="s">
        <v>115</v>
      </c>
      <c r="B743" s="9">
        <v>45224</v>
      </c>
      <c r="C743" s="33">
        <f>YEAR(Table3[[#This Row],[Date]])</f>
        <v>2023</v>
      </c>
      <c r="D743" s="9" t="str">
        <f>TEXT(Table3[[#This Row],[Date]],"MMMM")</f>
        <v>October</v>
      </c>
      <c r="E743" s="9" t="str">
        <f>_xlfn.XLOOKUP(Table3[[#This Row],[EID]],Roster!A:A,Roster!E:E)</f>
        <v>oka.koch.55</v>
      </c>
      <c r="F743" s="9" t="str">
        <f>_xlfn.XLOOKUP(Table3[[#This Row],[EID]],Roster!A:A,Roster!F:F)</f>
        <v>F&amp;A</v>
      </c>
      <c r="G743" s="8">
        <v>82</v>
      </c>
      <c r="H743" s="8">
        <v>89</v>
      </c>
      <c r="I743" s="8">
        <v>93</v>
      </c>
      <c r="J743" s="8">
        <v>97</v>
      </c>
      <c r="K743" s="8">
        <v>96</v>
      </c>
      <c r="L743" s="8">
        <v>91</v>
      </c>
      <c r="M743" s="8">
        <v>100</v>
      </c>
      <c r="N743" s="8">
        <v>86</v>
      </c>
      <c r="O743" s="10">
        <v>100</v>
      </c>
      <c r="P743" s="10">
        <v>92</v>
      </c>
      <c r="Q743" s="37">
        <f>AVERAGE(Table3[[#This Row],[Audit 1]:[Audit 10]])/100</f>
        <v>0.92599999999999993</v>
      </c>
    </row>
    <row r="744" spans="1:17">
      <c r="A744" s="8" t="s">
        <v>116</v>
      </c>
      <c r="B744" s="9">
        <v>45224</v>
      </c>
      <c r="C744" s="33">
        <f>YEAR(Table3[[#This Row],[Date]])</f>
        <v>2023</v>
      </c>
      <c r="D744" s="9" t="str">
        <f>TEXT(Table3[[#This Row],[Date]],"MMMM")</f>
        <v>October</v>
      </c>
      <c r="E744" s="9" t="str">
        <f>_xlfn.XLOOKUP(Table3[[#This Row],[EID]],Roster!A:A,Roster!E:E)</f>
        <v>hir.kame.31</v>
      </c>
      <c r="F744" s="9" t="str">
        <f>_xlfn.XLOOKUP(Table3[[#This Row],[EID]],Roster!A:A,Roster!F:F)</f>
        <v>Health</v>
      </c>
      <c r="G744" s="8">
        <v>84</v>
      </c>
      <c r="H744" s="8">
        <v>86</v>
      </c>
      <c r="I744" s="8">
        <v>87</v>
      </c>
      <c r="J744" s="8">
        <v>83</v>
      </c>
      <c r="K744" s="8">
        <v>81</v>
      </c>
      <c r="L744" s="8">
        <v>100</v>
      </c>
      <c r="M744" s="8">
        <v>100</v>
      </c>
      <c r="N744" s="8">
        <v>98</v>
      </c>
      <c r="O744" s="10">
        <v>98</v>
      </c>
      <c r="P744" s="10">
        <v>82</v>
      </c>
      <c r="Q744" s="37">
        <f>AVERAGE(Table3[[#This Row],[Audit 1]:[Audit 10]])/100</f>
        <v>0.89900000000000002</v>
      </c>
    </row>
    <row r="745" spans="1:17">
      <c r="A745" s="8" t="s">
        <v>117</v>
      </c>
      <c r="B745" s="9">
        <v>45224</v>
      </c>
      <c r="C745" s="33">
        <f>YEAR(Table3[[#This Row],[Date]])</f>
        <v>2023</v>
      </c>
      <c r="D745" s="9" t="str">
        <f>TEXT(Table3[[#This Row],[Date]],"MMMM")</f>
        <v>October</v>
      </c>
      <c r="E745" s="9" t="str">
        <f>_xlfn.XLOOKUP(Table3[[#This Row],[EID]],Roster!A:A,Roster!E:E)</f>
        <v>han.oriz.24</v>
      </c>
      <c r="F745" s="9" t="str">
        <f>_xlfn.XLOOKUP(Table3[[#This Row],[EID]],Roster!A:A,Roster!F:F)</f>
        <v>Network</v>
      </c>
      <c r="G745" s="8">
        <v>94</v>
      </c>
      <c r="H745" s="8">
        <v>71</v>
      </c>
      <c r="I745" s="8">
        <v>60</v>
      </c>
      <c r="J745" s="8">
        <v>81</v>
      </c>
      <c r="K745" s="8">
        <v>95</v>
      </c>
      <c r="L745" s="8">
        <v>85</v>
      </c>
      <c r="M745" s="8">
        <v>59</v>
      </c>
      <c r="N745" s="8">
        <v>95</v>
      </c>
      <c r="O745" s="10">
        <v>98</v>
      </c>
      <c r="P745" s="10">
        <v>83</v>
      </c>
      <c r="Q745" s="37">
        <f>AVERAGE(Table3[[#This Row],[Audit 1]:[Audit 10]])/100</f>
        <v>0.82099999999999995</v>
      </c>
    </row>
    <row r="746" spans="1:17">
      <c r="A746" s="8" t="s">
        <v>118</v>
      </c>
      <c r="B746" s="9">
        <v>45224</v>
      </c>
      <c r="C746" s="33">
        <f>YEAR(Table3[[#This Row],[Date]])</f>
        <v>2023</v>
      </c>
      <c r="D746" s="9" t="str">
        <f>TEXT(Table3[[#This Row],[Date]],"MMMM")</f>
        <v>October</v>
      </c>
      <c r="E746" s="9" t="str">
        <f>_xlfn.XLOOKUP(Table3[[#This Row],[EID]],Roster!A:A,Roster!E:E)</f>
        <v>kig.imaz.62</v>
      </c>
      <c r="F746" s="9" t="str">
        <f>_xlfn.XLOOKUP(Table3[[#This Row],[EID]],Roster!A:A,Roster!F:F)</f>
        <v>HR</v>
      </c>
      <c r="G746" s="8">
        <v>67</v>
      </c>
      <c r="H746" s="8">
        <v>94</v>
      </c>
      <c r="I746" s="8">
        <v>51</v>
      </c>
      <c r="J746" s="8">
        <v>72</v>
      </c>
      <c r="K746" s="8">
        <v>83</v>
      </c>
      <c r="L746" s="8">
        <v>84</v>
      </c>
      <c r="M746" s="8">
        <v>67</v>
      </c>
      <c r="N746" s="8">
        <v>99</v>
      </c>
      <c r="O746" s="10">
        <v>78</v>
      </c>
      <c r="P746" s="10">
        <v>80</v>
      </c>
      <c r="Q746" s="37">
        <f>AVERAGE(Table3[[#This Row],[Audit 1]:[Audit 10]])/100</f>
        <v>0.77500000000000002</v>
      </c>
    </row>
    <row r="747" spans="1:17">
      <c r="A747" s="8" t="s">
        <v>119</v>
      </c>
      <c r="B747" s="9">
        <v>45224</v>
      </c>
      <c r="C747" s="33">
        <f>YEAR(Table3[[#This Row],[Date]])</f>
        <v>2023</v>
      </c>
      <c r="D747" s="9" t="str">
        <f>TEXT(Table3[[#This Row],[Date]],"MMMM")</f>
        <v>October</v>
      </c>
      <c r="E747" s="9" t="str">
        <f>_xlfn.XLOOKUP(Table3[[#This Row],[EID]],Roster!A:A,Roster!E:E)</f>
        <v>hir.kame.31</v>
      </c>
      <c r="F747" s="9" t="str">
        <f>_xlfn.XLOOKUP(Table3[[#This Row],[EID]],Roster!A:A,Roster!F:F)</f>
        <v>Health</v>
      </c>
      <c r="G747" s="8">
        <v>97</v>
      </c>
      <c r="H747" s="8">
        <v>82</v>
      </c>
      <c r="I747" s="8">
        <v>86</v>
      </c>
      <c r="J747" s="8">
        <v>94</v>
      </c>
      <c r="K747" s="8">
        <v>91</v>
      </c>
      <c r="L747" s="8">
        <v>80</v>
      </c>
      <c r="M747" s="8">
        <v>97</v>
      </c>
      <c r="N747" s="8">
        <v>90</v>
      </c>
      <c r="O747" s="10">
        <v>84</v>
      </c>
      <c r="P747" s="10">
        <v>86</v>
      </c>
      <c r="Q747" s="37">
        <f>AVERAGE(Table3[[#This Row],[Audit 1]:[Audit 10]])/100</f>
        <v>0.88700000000000001</v>
      </c>
    </row>
    <row r="748" spans="1:17">
      <c r="A748" s="8" t="s">
        <v>120</v>
      </c>
      <c r="B748" s="9">
        <v>45224</v>
      </c>
      <c r="C748" s="33">
        <f>YEAR(Table3[[#This Row],[Date]])</f>
        <v>2023</v>
      </c>
      <c r="D748" s="9" t="str">
        <f>TEXT(Table3[[#This Row],[Date]],"MMMM")</f>
        <v>October</v>
      </c>
      <c r="E748" s="9" t="str">
        <f>_xlfn.XLOOKUP(Table3[[#This Row],[EID]],Roster!A:A,Roster!E:E)</f>
        <v>oka.koch.55</v>
      </c>
      <c r="F748" s="9" t="str">
        <f>_xlfn.XLOOKUP(Table3[[#This Row],[EID]],Roster!A:A,Roster!F:F)</f>
        <v>F&amp;A</v>
      </c>
      <c r="G748" s="8">
        <v>94</v>
      </c>
      <c r="H748" s="8">
        <v>95</v>
      </c>
      <c r="I748" s="8">
        <v>93</v>
      </c>
      <c r="J748" s="8">
        <v>91</v>
      </c>
      <c r="K748" s="8">
        <v>88</v>
      </c>
      <c r="L748" s="8">
        <v>81</v>
      </c>
      <c r="M748" s="8">
        <v>99</v>
      </c>
      <c r="N748" s="8">
        <v>99</v>
      </c>
      <c r="O748" s="10">
        <v>97</v>
      </c>
      <c r="P748" s="10">
        <v>92</v>
      </c>
      <c r="Q748" s="37">
        <f>AVERAGE(Table3[[#This Row],[Audit 1]:[Audit 10]])/100</f>
        <v>0.92900000000000005</v>
      </c>
    </row>
    <row r="749" spans="1:17">
      <c r="A749" s="8" t="s">
        <v>121</v>
      </c>
      <c r="B749" s="9">
        <v>45224</v>
      </c>
      <c r="C749" s="33">
        <f>YEAR(Table3[[#This Row],[Date]])</f>
        <v>2023</v>
      </c>
      <c r="D749" s="9" t="str">
        <f>TEXT(Table3[[#This Row],[Date]],"MMMM")</f>
        <v>October</v>
      </c>
      <c r="E749" s="9" t="str">
        <f>_xlfn.XLOOKUP(Table3[[#This Row],[EID]],Roster!A:A,Roster!E:E)</f>
        <v>hir.kame.31</v>
      </c>
      <c r="F749" s="9" t="str">
        <f>_xlfn.XLOOKUP(Table3[[#This Row],[EID]],Roster!A:A,Roster!F:F)</f>
        <v>Health</v>
      </c>
      <c r="G749" s="8">
        <v>90</v>
      </c>
      <c r="H749" s="8">
        <v>89</v>
      </c>
      <c r="I749" s="8">
        <v>98</v>
      </c>
      <c r="J749" s="8">
        <v>92</v>
      </c>
      <c r="K749" s="8">
        <v>86</v>
      </c>
      <c r="L749" s="8">
        <v>100</v>
      </c>
      <c r="M749" s="8">
        <v>80</v>
      </c>
      <c r="N749" s="8">
        <v>89</v>
      </c>
      <c r="O749" s="10">
        <v>81</v>
      </c>
      <c r="P749" s="10">
        <v>85</v>
      </c>
      <c r="Q749" s="37">
        <f>AVERAGE(Table3[[#This Row],[Audit 1]:[Audit 10]])/100</f>
        <v>0.89</v>
      </c>
    </row>
    <row r="750" spans="1:17">
      <c r="A750" s="8" t="s">
        <v>122</v>
      </c>
      <c r="B750" s="9">
        <v>45224</v>
      </c>
      <c r="C750" s="33">
        <f>YEAR(Table3[[#This Row],[Date]])</f>
        <v>2023</v>
      </c>
      <c r="D750" s="9" t="str">
        <f>TEXT(Table3[[#This Row],[Date]],"MMMM")</f>
        <v>October</v>
      </c>
      <c r="E750" s="9" t="str">
        <f>_xlfn.XLOOKUP(Table3[[#This Row],[EID]],Roster!A:A,Roster!E:E)</f>
        <v>han.oriz.24</v>
      </c>
      <c r="F750" s="9" t="str">
        <f>_xlfn.XLOOKUP(Table3[[#This Row],[EID]],Roster!A:A,Roster!F:F)</f>
        <v>Network</v>
      </c>
      <c r="G750" s="8">
        <v>56</v>
      </c>
      <c r="H750" s="8">
        <v>58</v>
      </c>
      <c r="I750" s="8">
        <v>58</v>
      </c>
      <c r="J750" s="8">
        <v>77</v>
      </c>
      <c r="K750" s="8">
        <v>60</v>
      </c>
      <c r="L750" s="8">
        <v>81</v>
      </c>
      <c r="M750" s="8">
        <v>56</v>
      </c>
      <c r="N750" s="8">
        <v>61</v>
      </c>
      <c r="O750" s="10">
        <v>100</v>
      </c>
      <c r="P750" s="10">
        <v>68</v>
      </c>
      <c r="Q750" s="37">
        <f>AVERAGE(Table3[[#This Row],[Audit 1]:[Audit 10]])/100</f>
        <v>0.67500000000000004</v>
      </c>
    </row>
    <row r="751" spans="1:17">
      <c r="A751" s="8" t="s">
        <v>123</v>
      </c>
      <c r="B751" s="9">
        <v>45224</v>
      </c>
      <c r="C751" s="33">
        <f>YEAR(Table3[[#This Row],[Date]])</f>
        <v>2023</v>
      </c>
      <c r="D751" s="9" t="str">
        <f>TEXT(Table3[[#This Row],[Date]],"MMMM")</f>
        <v>October</v>
      </c>
      <c r="E751" s="9" t="str">
        <f>_xlfn.XLOOKUP(Table3[[#This Row],[EID]],Roster!A:A,Roster!E:E)</f>
        <v>kig.imaz.62</v>
      </c>
      <c r="F751" s="9" t="str">
        <f>_xlfn.XLOOKUP(Table3[[#This Row],[EID]],Roster!A:A,Roster!F:F)</f>
        <v>HR</v>
      </c>
      <c r="G751" s="8">
        <v>57</v>
      </c>
      <c r="H751" s="8">
        <v>51</v>
      </c>
      <c r="I751" s="8">
        <v>96</v>
      </c>
      <c r="J751" s="8">
        <v>81</v>
      </c>
      <c r="K751" s="8">
        <v>62</v>
      </c>
      <c r="L751" s="8">
        <v>64</v>
      </c>
      <c r="M751" s="8">
        <v>54</v>
      </c>
      <c r="N751" s="8">
        <v>98</v>
      </c>
      <c r="O751" s="10">
        <v>80</v>
      </c>
      <c r="P751" s="10">
        <v>84</v>
      </c>
      <c r="Q751" s="37">
        <f>AVERAGE(Table3[[#This Row],[Audit 1]:[Audit 10]])/100</f>
        <v>0.72699999999999998</v>
      </c>
    </row>
    <row r="752" spans="1:17">
      <c r="A752" s="8" t="s">
        <v>94</v>
      </c>
      <c r="B752" s="9">
        <v>45225</v>
      </c>
      <c r="C752" s="33">
        <f>YEAR(Table3[[#This Row],[Date]])</f>
        <v>2023</v>
      </c>
      <c r="D752" s="9" t="str">
        <f>TEXT(Table3[[#This Row],[Date]],"MMMM")</f>
        <v>October</v>
      </c>
      <c r="E752" s="9" t="str">
        <f>_xlfn.XLOOKUP(Table3[[#This Row],[EID]],Roster!A:A,Roster!E:E)</f>
        <v>oka.koch.55</v>
      </c>
      <c r="F752" s="9" t="str">
        <f>_xlfn.XLOOKUP(Table3[[#This Row],[EID]],Roster!A:A,Roster!F:F)</f>
        <v>F&amp;A</v>
      </c>
      <c r="G752" s="8">
        <v>96</v>
      </c>
      <c r="H752" s="8">
        <v>86</v>
      </c>
      <c r="I752" s="8">
        <v>89</v>
      </c>
      <c r="J752" s="8">
        <v>89</v>
      </c>
      <c r="K752" s="8">
        <v>89</v>
      </c>
      <c r="L752" s="8">
        <v>86</v>
      </c>
      <c r="M752" s="8">
        <v>81</v>
      </c>
      <c r="N752" s="8">
        <v>94</v>
      </c>
      <c r="O752" s="10">
        <v>94</v>
      </c>
      <c r="P752" s="10">
        <v>83</v>
      </c>
      <c r="Q752" s="37">
        <f>AVERAGE(Table3[[#This Row],[Audit 1]:[Audit 10]])/100</f>
        <v>0.88700000000000001</v>
      </c>
    </row>
    <row r="753" spans="1:17">
      <c r="A753" s="8" t="s">
        <v>95</v>
      </c>
      <c r="B753" s="9">
        <v>45225</v>
      </c>
      <c r="C753" s="33">
        <f>YEAR(Table3[[#This Row],[Date]])</f>
        <v>2023</v>
      </c>
      <c r="D753" s="9" t="str">
        <f>TEXT(Table3[[#This Row],[Date]],"MMMM")</f>
        <v>October</v>
      </c>
      <c r="E753" s="9" t="str">
        <f>_xlfn.XLOOKUP(Table3[[#This Row],[EID]],Roster!A:A,Roster!E:E)</f>
        <v>oka.koch.55</v>
      </c>
      <c r="F753" s="9" t="str">
        <f>_xlfn.XLOOKUP(Table3[[#This Row],[EID]],Roster!A:A,Roster!F:F)</f>
        <v>F&amp;A</v>
      </c>
      <c r="G753" s="8">
        <v>88</v>
      </c>
      <c r="H753" s="8">
        <v>100</v>
      </c>
      <c r="I753" s="8">
        <v>91</v>
      </c>
      <c r="J753" s="8">
        <v>83</v>
      </c>
      <c r="K753" s="8">
        <v>82</v>
      </c>
      <c r="L753" s="8">
        <v>87</v>
      </c>
      <c r="M753" s="8">
        <v>81</v>
      </c>
      <c r="N753" s="8">
        <v>93</v>
      </c>
      <c r="O753" s="10">
        <v>86</v>
      </c>
      <c r="P753" s="10">
        <v>84</v>
      </c>
      <c r="Q753" s="37">
        <f>AVERAGE(Table3[[#This Row],[Audit 1]:[Audit 10]])/100</f>
        <v>0.875</v>
      </c>
    </row>
    <row r="754" spans="1:17">
      <c r="A754" s="8" t="s">
        <v>96</v>
      </c>
      <c r="B754" s="9">
        <v>45225</v>
      </c>
      <c r="C754" s="33">
        <f>YEAR(Table3[[#This Row],[Date]])</f>
        <v>2023</v>
      </c>
      <c r="D754" s="9" t="str">
        <f>TEXT(Table3[[#This Row],[Date]],"MMMM")</f>
        <v>October</v>
      </c>
      <c r="E754" s="9" t="str">
        <f>_xlfn.XLOOKUP(Table3[[#This Row],[EID]],Roster!A:A,Roster!E:E)</f>
        <v>hir.kame.31</v>
      </c>
      <c r="F754" s="9" t="str">
        <f>_xlfn.XLOOKUP(Table3[[#This Row],[EID]],Roster!A:A,Roster!F:F)</f>
        <v>Health</v>
      </c>
      <c r="G754" s="8">
        <v>91</v>
      </c>
      <c r="H754" s="8">
        <v>97</v>
      </c>
      <c r="I754" s="8">
        <v>86</v>
      </c>
      <c r="J754" s="8">
        <v>81</v>
      </c>
      <c r="K754" s="8">
        <v>83</v>
      </c>
      <c r="L754" s="8">
        <v>91</v>
      </c>
      <c r="M754" s="8">
        <v>94</v>
      </c>
      <c r="N754" s="8">
        <v>99</v>
      </c>
      <c r="O754" s="10">
        <v>86</v>
      </c>
      <c r="P754" s="10">
        <v>83</v>
      </c>
      <c r="Q754" s="37">
        <f>AVERAGE(Table3[[#This Row],[Audit 1]:[Audit 10]])/100</f>
        <v>0.8909999999999999</v>
      </c>
    </row>
    <row r="755" spans="1:17">
      <c r="A755" s="8" t="s">
        <v>97</v>
      </c>
      <c r="B755" s="9">
        <v>45225</v>
      </c>
      <c r="C755" s="33">
        <f>YEAR(Table3[[#This Row],[Date]])</f>
        <v>2023</v>
      </c>
      <c r="D755" s="9" t="str">
        <f>TEXT(Table3[[#This Row],[Date]],"MMMM")</f>
        <v>October</v>
      </c>
      <c r="E755" s="9" t="str">
        <f>_xlfn.XLOOKUP(Table3[[#This Row],[EID]],Roster!A:A,Roster!E:E)</f>
        <v>han.oriz.24</v>
      </c>
      <c r="F755" s="9" t="str">
        <f>_xlfn.XLOOKUP(Table3[[#This Row],[EID]],Roster!A:A,Roster!F:F)</f>
        <v>Network</v>
      </c>
      <c r="G755" s="8">
        <v>64</v>
      </c>
      <c r="H755" s="8">
        <v>91</v>
      </c>
      <c r="I755" s="8">
        <v>66</v>
      </c>
      <c r="J755" s="8">
        <v>76</v>
      </c>
      <c r="K755" s="8">
        <v>77</v>
      </c>
      <c r="L755" s="8">
        <v>73</v>
      </c>
      <c r="M755" s="8">
        <v>71</v>
      </c>
      <c r="N755" s="8">
        <v>64</v>
      </c>
      <c r="O755" s="10">
        <v>76</v>
      </c>
      <c r="P755" s="10">
        <v>67</v>
      </c>
      <c r="Q755" s="37">
        <f>AVERAGE(Table3[[#This Row],[Audit 1]:[Audit 10]])/100</f>
        <v>0.72499999999999998</v>
      </c>
    </row>
    <row r="756" spans="1:17">
      <c r="A756" s="8" t="s">
        <v>98</v>
      </c>
      <c r="B756" s="9">
        <v>45225</v>
      </c>
      <c r="C756" s="33">
        <f>YEAR(Table3[[#This Row],[Date]])</f>
        <v>2023</v>
      </c>
      <c r="D756" s="9" t="str">
        <f>TEXT(Table3[[#This Row],[Date]],"MMMM")</f>
        <v>October</v>
      </c>
      <c r="E756" s="9" t="str">
        <f>_xlfn.XLOOKUP(Table3[[#This Row],[EID]],Roster!A:A,Roster!E:E)</f>
        <v>kig.imaz.62</v>
      </c>
      <c r="F756" s="9" t="str">
        <f>_xlfn.XLOOKUP(Table3[[#This Row],[EID]],Roster!A:A,Roster!F:F)</f>
        <v>HR</v>
      </c>
      <c r="G756" s="8">
        <v>74</v>
      </c>
      <c r="H756" s="8">
        <v>97</v>
      </c>
      <c r="I756" s="8">
        <v>80</v>
      </c>
      <c r="J756" s="8">
        <v>99</v>
      </c>
      <c r="K756" s="8">
        <v>67</v>
      </c>
      <c r="L756" s="8">
        <v>60</v>
      </c>
      <c r="M756" s="8">
        <v>66</v>
      </c>
      <c r="N756" s="8">
        <v>50</v>
      </c>
      <c r="O756" s="10">
        <v>92</v>
      </c>
      <c r="P756" s="10">
        <v>96</v>
      </c>
      <c r="Q756" s="37">
        <f>AVERAGE(Table3[[#This Row],[Audit 1]:[Audit 10]])/100</f>
        <v>0.78099999999999992</v>
      </c>
    </row>
    <row r="757" spans="1:17">
      <c r="A757" s="8" t="s">
        <v>99</v>
      </c>
      <c r="B757" s="9">
        <v>45225</v>
      </c>
      <c r="C757" s="33">
        <f>YEAR(Table3[[#This Row],[Date]])</f>
        <v>2023</v>
      </c>
      <c r="D757" s="9" t="str">
        <f>TEXT(Table3[[#This Row],[Date]],"MMMM")</f>
        <v>October</v>
      </c>
      <c r="E757" s="9" t="str">
        <f>_xlfn.XLOOKUP(Table3[[#This Row],[EID]],Roster!A:A,Roster!E:E)</f>
        <v>han.oriz.24</v>
      </c>
      <c r="F757" s="9" t="str">
        <f>_xlfn.XLOOKUP(Table3[[#This Row],[EID]],Roster!A:A,Roster!F:F)</f>
        <v>Strategy</v>
      </c>
      <c r="G757" s="8">
        <v>85</v>
      </c>
      <c r="H757" s="8">
        <v>91</v>
      </c>
      <c r="I757" s="8">
        <v>97</v>
      </c>
      <c r="J757" s="8">
        <v>89</v>
      </c>
      <c r="K757" s="8">
        <v>81</v>
      </c>
      <c r="L757" s="8">
        <v>93</v>
      </c>
      <c r="M757" s="8">
        <v>98</v>
      </c>
      <c r="N757" s="8">
        <v>96</v>
      </c>
      <c r="O757" s="10">
        <v>88</v>
      </c>
      <c r="P757" s="10">
        <v>88</v>
      </c>
      <c r="Q757" s="37">
        <f>AVERAGE(Table3[[#This Row],[Audit 1]:[Audit 10]])/100</f>
        <v>0.90599999999999992</v>
      </c>
    </row>
    <row r="758" spans="1:17">
      <c r="A758" s="8" t="s">
        <v>100</v>
      </c>
      <c r="B758" s="9">
        <v>45225</v>
      </c>
      <c r="C758" s="33">
        <f>YEAR(Table3[[#This Row],[Date]])</f>
        <v>2023</v>
      </c>
      <c r="D758" s="9" t="str">
        <f>TEXT(Table3[[#This Row],[Date]],"MMMM")</f>
        <v>October</v>
      </c>
      <c r="E758" s="9" t="str">
        <f>_xlfn.XLOOKUP(Table3[[#This Row],[EID]],Roster!A:A,Roster!E:E)</f>
        <v>oka.koch.55</v>
      </c>
      <c r="F758" s="9" t="str">
        <f>_xlfn.XLOOKUP(Table3[[#This Row],[EID]],Roster!A:A,Roster!F:F)</f>
        <v>F&amp;A</v>
      </c>
      <c r="G758" s="8">
        <v>87</v>
      </c>
      <c r="H758" s="8">
        <v>91</v>
      </c>
      <c r="I758" s="8">
        <v>96</v>
      </c>
      <c r="J758" s="8">
        <v>100</v>
      </c>
      <c r="K758" s="8">
        <v>87</v>
      </c>
      <c r="L758" s="8">
        <v>100</v>
      </c>
      <c r="M758" s="8">
        <v>80</v>
      </c>
      <c r="N758" s="8">
        <v>92</v>
      </c>
      <c r="O758" s="10">
        <v>89</v>
      </c>
      <c r="P758" s="10">
        <v>86</v>
      </c>
      <c r="Q758" s="37">
        <f>AVERAGE(Table3[[#This Row],[Audit 1]:[Audit 10]])/100</f>
        <v>0.90799999999999992</v>
      </c>
    </row>
    <row r="759" spans="1:17">
      <c r="A759" s="8" t="s">
        <v>101</v>
      </c>
      <c r="B759" s="9">
        <v>45225</v>
      </c>
      <c r="C759" s="33">
        <f>YEAR(Table3[[#This Row],[Date]])</f>
        <v>2023</v>
      </c>
      <c r="D759" s="9" t="str">
        <f>TEXT(Table3[[#This Row],[Date]],"MMMM")</f>
        <v>October</v>
      </c>
      <c r="E759" s="9" t="str">
        <f>_xlfn.XLOOKUP(Table3[[#This Row],[EID]],Roster!A:A,Roster!E:E)</f>
        <v>hir.kame.31</v>
      </c>
      <c r="F759" s="9" t="str">
        <f>_xlfn.XLOOKUP(Table3[[#This Row],[EID]],Roster!A:A,Roster!F:F)</f>
        <v>Health</v>
      </c>
      <c r="G759" s="8">
        <v>84</v>
      </c>
      <c r="H759" s="8">
        <v>99</v>
      </c>
      <c r="I759" s="8">
        <v>99</v>
      </c>
      <c r="J759" s="8">
        <v>92</v>
      </c>
      <c r="K759" s="8">
        <v>81</v>
      </c>
      <c r="L759" s="8">
        <v>82</v>
      </c>
      <c r="M759" s="8">
        <v>99</v>
      </c>
      <c r="N759" s="8">
        <v>89</v>
      </c>
      <c r="O759" s="10">
        <v>88</v>
      </c>
      <c r="P759" s="10">
        <v>84</v>
      </c>
      <c r="Q759" s="37">
        <f>AVERAGE(Table3[[#This Row],[Audit 1]:[Audit 10]])/100</f>
        <v>0.89700000000000002</v>
      </c>
    </row>
    <row r="760" spans="1:17">
      <c r="A760" s="8" t="s">
        <v>102</v>
      </c>
      <c r="B760" s="9">
        <v>45225</v>
      </c>
      <c r="C760" s="33">
        <f>YEAR(Table3[[#This Row],[Date]])</f>
        <v>2023</v>
      </c>
      <c r="D760" s="9" t="str">
        <f>TEXT(Table3[[#This Row],[Date]],"MMMM")</f>
        <v>October</v>
      </c>
      <c r="E760" s="9" t="str">
        <f>_xlfn.XLOOKUP(Table3[[#This Row],[EID]],Roster!A:A,Roster!E:E)</f>
        <v>han.oriz.24</v>
      </c>
      <c r="F760" s="9" t="str">
        <f>_xlfn.XLOOKUP(Table3[[#This Row],[EID]],Roster!A:A,Roster!F:F)</f>
        <v>Network</v>
      </c>
      <c r="G760" s="8">
        <v>94</v>
      </c>
      <c r="H760" s="8">
        <v>97</v>
      </c>
      <c r="I760" s="8">
        <v>99</v>
      </c>
      <c r="J760" s="8">
        <v>99</v>
      </c>
      <c r="K760" s="8">
        <v>65</v>
      </c>
      <c r="L760" s="8">
        <v>54</v>
      </c>
      <c r="M760" s="8">
        <v>53</v>
      </c>
      <c r="N760" s="8">
        <v>92</v>
      </c>
      <c r="O760" s="10">
        <v>91</v>
      </c>
      <c r="P760" s="10">
        <v>73</v>
      </c>
      <c r="Q760" s="37">
        <f>AVERAGE(Table3[[#This Row],[Audit 1]:[Audit 10]])/100</f>
        <v>0.81700000000000006</v>
      </c>
    </row>
    <row r="761" spans="1:17">
      <c r="A761" s="8" t="s">
        <v>103</v>
      </c>
      <c r="B761" s="9">
        <v>45225</v>
      </c>
      <c r="C761" s="33">
        <f>YEAR(Table3[[#This Row],[Date]])</f>
        <v>2023</v>
      </c>
      <c r="D761" s="9" t="str">
        <f>TEXT(Table3[[#This Row],[Date]],"MMMM")</f>
        <v>October</v>
      </c>
      <c r="E761" s="9" t="str">
        <f>_xlfn.XLOOKUP(Table3[[#This Row],[EID]],Roster!A:A,Roster!E:E)</f>
        <v>kig.imaz.62</v>
      </c>
      <c r="F761" s="9" t="str">
        <f>_xlfn.XLOOKUP(Table3[[#This Row],[EID]],Roster!A:A,Roster!F:F)</f>
        <v>HR</v>
      </c>
      <c r="G761" s="8">
        <v>53</v>
      </c>
      <c r="H761" s="8">
        <v>95</v>
      </c>
      <c r="I761" s="8">
        <v>75</v>
      </c>
      <c r="J761" s="8">
        <v>72</v>
      </c>
      <c r="K761" s="8">
        <v>82</v>
      </c>
      <c r="L761" s="8">
        <v>79</v>
      </c>
      <c r="M761" s="8">
        <v>82</v>
      </c>
      <c r="N761" s="8">
        <v>70</v>
      </c>
      <c r="O761" s="10">
        <v>87</v>
      </c>
      <c r="P761" s="10">
        <v>78</v>
      </c>
      <c r="Q761" s="37">
        <f>AVERAGE(Table3[[#This Row],[Audit 1]:[Audit 10]])/100</f>
        <v>0.77300000000000002</v>
      </c>
    </row>
    <row r="762" spans="1:17">
      <c r="A762" s="8" t="s">
        <v>104</v>
      </c>
      <c r="B762" s="9">
        <v>45225</v>
      </c>
      <c r="C762" s="33">
        <f>YEAR(Table3[[#This Row],[Date]])</f>
        <v>2023</v>
      </c>
      <c r="D762" s="9" t="str">
        <f>TEXT(Table3[[#This Row],[Date]],"MMMM")</f>
        <v>October</v>
      </c>
      <c r="E762" s="9" t="str">
        <f>_xlfn.XLOOKUP(Table3[[#This Row],[EID]],Roster!A:A,Roster!E:E)</f>
        <v>oka.koch.55</v>
      </c>
      <c r="F762" s="9" t="str">
        <f>_xlfn.XLOOKUP(Table3[[#This Row],[EID]],Roster!A:A,Roster!F:F)</f>
        <v>F&amp;A</v>
      </c>
      <c r="G762" s="8">
        <v>93</v>
      </c>
      <c r="H762" s="8">
        <v>90</v>
      </c>
      <c r="I762" s="8">
        <v>98</v>
      </c>
      <c r="J762" s="8">
        <v>82</v>
      </c>
      <c r="K762" s="8">
        <v>93</v>
      </c>
      <c r="L762" s="8">
        <v>94</v>
      </c>
      <c r="M762" s="8">
        <v>81</v>
      </c>
      <c r="N762" s="8">
        <v>87</v>
      </c>
      <c r="O762" s="10">
        <v>83</v>
      </c>
      <c r="P762" s="10">
        <v>94</v>
      </c>
      <c r="Q762" s="37">
        <f>AVERAGE(Table3[[#This Row],[Audit 1]:[Audit 10]])/100</f>
        <v>0.89500000000000002</v>
      </c>
    </row>
    <row r="763" spans="1:17">
      <c r="A763" s="8" t="s">
        <v>105</v>
      </c>
      <c r="B763" s="9">
        <v>45225</v>
      </c>
      <c r="C763" s="33">
        <f>YEAR(Table3[[#This Row],[Date]])</f>
        <v>2023</v>
      </c>
      <c r="D763" s="9" t="str">
        <f>TEXT(Table3[[#This Row],[Date]],"MMMM")</f>
        <v>October</v>
      </c>
      <c r="E763" s="9" t="str">
        <f>_xlfn.XLOOKUP(Table3[[#This Row],[EID]],Roster!A:A,Roster!E:E)</f>
        <v>oka.koch.55</v>
      </c>
      <c r="F763" s="9" t="str">
        <f>_xlfn.XLOOKUP(Table3[[#This Row],[EID]],Roster!A:A,Roster!F:F)</f>
        <v>F&amp;A</v>
      </c>
      <c r="G763" s="8">
        <v>96</v>
      </c>
      <c r="H763" s="8">
        <v>95</v>
      </c>
      <c r="I763" s="8">
        <v>86</v>
      </c>
      <c r="J763" s="8">
        <v>96</v>
      </c>
      <c r="K763" s="8">
        <v>88</v>
      </c>
      <c r="L763" s="8">
        <v>94</v>
      </c>
      <c r="M763" s="8">
        <v>99</v>
      </c>
      <c r="N763" s="8">
        <v>98</v>
      </c>
      <c r="O763" s="10">
        <v>86</v>
      </c>
      <c r="P763" s="10">
        <v>89</v>
      </c>
      <c r="Q763" s="37">
        <f>AVERAGE(Table3[[#This Row],[Audit 1]:[Audit 10]])/100</f>
        <v>0.92700000000000005</v>
      </c>
    </row>
    <row r="764" spans="1:17">
      <c r="A764" s="8" t="s">
        <v>106</v>
      </c>
      <c r="B764" s="9">
        <v>45225</v>
      </c>
      <c r="C764" s="33">
        <f>YEAR(Table3[[#This Row],[Date]])</f>
        <v>2023</v>
      </c>
      <c r="D764" s="9" t="str">
        <f>TEXT(Table3[[#This Row],[Date]],"MMMM")</f>
        <v>October</v>
      </c>
      <c r="E764" s="9" t="str">
        <f>_xlfn.XLOOKUP(Table3[[#This Row],[EID]],Roster!A:A,Roster!E:E)</f>
        <v>hir.kame.31</v>
      </c>
      <c r="F764" s="9" t="str">
        <f>_xlfn.XLOOKUP(Table3[[#This Row],[EID]],Roster!A:A,Roster!F:F)</f>
        <v>Health</v>
      </c>
      <c r="G764" s="8">
        <v>90</v>
      </c>
      <c r="H764" s="8">
        <v>98</v>
      </c>
      <c r="I764" s="8">
        <v>84</v>
      </c>
      <c r="J764" s="8">
        <v>96</v>
      </c>
      <c r="K764" s="8">
        <v>85</v>
      </c>
      <c r="L764" s="8">
        <v>87</v>
      </c>
      <c r="M764" s="8">
        <v>91</v>
      </c>
      <c r="N764" s="8">
        <v>93</v>
      </c>
      <c r="O764" s="10">
        <v>94</v>
      </c>
      <c r="P764" s="10">
        <v>82</v>
      </c>
      <c r="Q764" s="37">
        <f>AVERAGE(Table3[[#This Row],[Audit 1]:[Audit 10]])/100</f>
        <v>0.9</v>
      </c>
    </row>
    <row r="765" spans="1:17">
      <c r="A765" s="8" t="s">
        <v>107</v>
      </c>
      <c r="B765" s="9">
        <v>45225</v>
      </c>
      <c r="C765" s="33">
        <f>YEAR(Table3[[#This Row],[Date]])</f>
        <v>2023</v>
      </c>
      <c r="D765" s="9" t="str">
        <f>TEXT(Table3[[#This Row],[Date]],"MMMM")</f>
        <v>October</v>
      </c>
      <c r="E765" s="9" t="str">
        <f>_xlfn.XLOOKUP(Table3[[#This Row],[EID]],Roster!A:A,Roster!E:E)</f>
        <v>oka.koch.55</v>
      </c>
      <c r="F765" s="9" t="str">
        <f>_xlfn.XLOOKUP(Table3[[#This Row],[EID]],Roster!A:A,Roster!F:F)</f>
        <v>F&amp;A</v>
      </c>
      <c r="G765" s="8">
        <v>54</v>
      </c>
      <c r="H765" s="8">
        <v>89</v>
      </c>
      <c r="I765" s="8">
        <v>71</v>
      </c>
      <c r="J765" s="8">
        <v>66</v>
      </c>
      <c r="K765" s="8">
        <v>54</v>
      </c>
      <c r="L765" s="8">
        <v>96</v>
      </c>
      <c r="M765" s="8">
        <v>93</v>
      </c>
      <c r="N765" s="8">
        <v>85</v>
      </c>
      <c r="O765" s="10">
        <v>53</v>
      </c>
      <c r="P765" s="10">
        <v>98</v>
      </c>
      <c r="Q765" s="37">
        <f>AVERAGE(Table3[[#This Row],[Audit 1]:[Audit 10]])/100</f>
        <v>0.75900000000000001</v>
      </c>
    </row>
    <row r="766" spans="1:17">
      <c r="A766" s="8" t="s">
        <v>108</v>
      </c>
      <c r="B766" s="9">
        <v>45225</v>
      </c>
      <c r="C766" s="33">
        <f>YEAR(Table3[[#This Row],[Date]])</f>
        <v>2023</v>
      </c>
      <c r="D766" s="9" t="str">
        <f>TEXT(Table3[[#This Row],[Date]],"MMMM")</f>
        <v>October</v>
      </c>
      <c r="E766" s="9" t="str">
        <f>_xlfn.XLOOKUP(Table3[[#This Row],[EID]],Roster!A:A,Roster!E:E)</f>
        <v>kig.imaz.62</v>
      </c>
      <c r="F766" s="9" t="str">
        <f>_xlfn.XLOOKUP(Table3[[#This Row],[EID]],Roster!A:A,Roster!F:F)</f>
        <v>HR</v>
      </c>
      <c r="G766" s="8">
        <v>76</v>
      </c>
      <c r="H766" s="8">
        <v>61</v>
      </c>
      <c r="I766" s="8">
        <v>59</v>
      </c>
      <c r="J766" s="8">
        <v>64</v>
      </c>
      <c r="K766" s="8">
        <v>83</v>
      </c>
      <c r="L766" s="8">
        <v>57</v>
      </c>
      <c r="M766" s="8">
        <v>96</v>
      </c>
      <c r="N766" s="8">
        <v>99</v>
      </c>
      <c r="O766" s="10">
        <v>67</v>
      </c>
      <c r="P766" s="10">
        <v>77</v>
      </c>
      <c r="Q766" s="37">
        <f>AVERAGE(Table3[[#This Row],[Audit 1]:[Audit 10]])/100</f>
        <v>0.7390000000000001</v>
      </c>
    </row>
    <row r="767" spans="1:17">
      <c r="A767" s="8" t="s">
        <v>109</v>
      </c>
      <c r="B767" s="9">
        <v>45225</v>
      </c>
      <c r="C767" s="33">
        <f>YEAR(Table3[[#This Row],[Date]])</f>
        <v>2023</v>
      </c>
      <c r="D767" s="9" t="str">
        <f>TEXT(Table3[[#This Row],[Date]],"MMMM")</f>
        <v>October</v>
      </c>
      <c r="E767" s="9" t="str">
        <f>_xlfn.XLOOKUP(Table3[[#This Row],[EID]],Roster!A:A,Roster!E:E)</f>
        <v>han.oriz.24</v>
      </c>
      <c r="F767" s="9" t="str">
        <f>_xlfn.XLOOKUP(Table3[[#This Row],[EID]],Roster!A:A,Roster!F:F)</f>
        <v>Strategy</v>
      </c>
      <c r="G767" s="8">
        <v>86</v>
      </c>
      <c r="H767" s="8">
        <v>92</v>
      </c>
      <c r="I767" s="8">
        <v>85</v>
      </c>
      <c r="J767" s="8">
        <v>82</v>
      </c>
      <c r="K767" s="8">
        <v>88</v>
      </c>
      <c r="L767" s="8">
        <v>82</v>
      </c>
      <c r="M767" s="8">
        <v>91</v>
      </c>
      <c r="N767" s="8">
        <v>99</v>
      </c>
      <c r="O767" s="10">
        <v>97</v>
      </c>
      <c r="P767" s="10">
        <v>89</v>
      </c>
      <c r="Q767" s="37">
        <f>AVERAGE(Table3[[#This Row],[Audit 1]:[Audit 10]])/100</f>
        <v>0.8909999999999999</v>
      </c>
    </row>
    <row r="768" spans="1:17">
      <c r="A768" s="8" t="s">
        <v>110</v>
      </c>
      <c r="B768" s="9">
        <v>45225</v>
      </c>
      <c r="C768" s="33">
        <f>YEAR(Table3[[#This Row],[Date]])</f>
        <v>2023</v>
      </c>
      <c r="D768" s="9" t="str">
        <f>TEXT(Table3[[#This Row],[Date]],"MMMM")</f>
        <v>October</v>
      </c>
      <c r="E768" s="9" t="str">
        <f>_xlfn.XLOOKUP(Table3[[#This Row],[EID]],Roster!A:A,Roster!E:E)</f>
        <v>oka.koch.55</v>
      </c>
      <c r="F768" s="9" t="str">
        <f>_xlfn.XLOOKUP(Table3[[#This Row],[EID]],Roster!A:A,Roster!F:F)</f>
        <v>F&amp;A</v>
      </c>
      <c r="G768" s="8">
        <v>80</v>
      </c>
      <c r="H768" s="8">
        <v>81</v>
      </c>
      <c r="I768" s="8">
        <v>92</v>
      </c>
      <c r="J768" s="8">
        <v>87</v>
      </c>
      <c r="K768" s="8">
        <v>81</v>
      </c>
      <c r="L768" s="8">
        <v>98</v>
      </c>
      <c r="M768" s="8">
        <v>94</v>
      </c>
      <c r="N768" s="8">
        <v>99</v>
      </c>
      <c r="O768" s="10">
        <v>85</v>
      </c>
      <c r="P768" s="10">
        <v>90</v>
      </c>
      <c r="Q768" s="37">
        <f>AVERAGE(Table3[[#This Row],[Audit 1]:[Audit 10]])/100</f>
        <v>0.88700000000000001</v>
      </c>
    </row>
    <row r="769" spans="1:17">
      <c r="A769" s="8" t="s">
        <v>111</v>
      </c>
      <c r="B769" s="9">
        <v>45225</v>
      </c>
      <c r="C769" s="33">
        <f>YEAR(Table3[[#This Row],[Date]])</f>
        <v>2023</v>
      </c>
      <c r="D769" s="9" t="str">
        <f>TEXT(Table3[[#This Row],[Date]],"MMMM")</f>
        <v>October</v>
      </c>
      <c r="E769" s="9" t="str">
        <f>_xlfn.XLOOKUP(Table3[[#This Row],[EID]],Roster!A:A,Roster!E:E)</f>
        <v>hir.kame.31</v>
      </c>
      <c r="F769" s="9" t="str">
        <f>_xlfn.XLOOKUP(Table3[[#This Row],[EID]],Roster!A:A,Roster!F:F)</f>
        <v>Health</v>
      </c>
      <c r="G769" s="8">
        <v>83</v>
      </c>
      <c r="H769" s="8">
        <v>97</v>
      </c>
      <c r="I769" s="8">
        <v>84</v>
      </c>
      <c r="J769" s="8">
        <v>100</v>
      </c>
      <c r="K769" s="8">
        <v>85</v>
      </c>
      <c r="L769" s="8">
        <v>89</v>
      </c>
      <c r="M769" s="8">
        <v>85</v>
      </c>
      <c r="N769" s="8">
        <v>98</v>
      </c>
      <c r="O769" s="10">
        <v>85</v>
      </c>
      <c r="P769" s="10">
        <v>97</v>
      </c>
      <c r="Q769" s="37">
        <f>AVERAGE(Table3[[#This Row],[Audit 1]:[Audit 10]])/100</f>
        <v>0.90300000000000002</v>
      </c>
    </row>
    <row r="770" spans="1:17">
      <c r="A770" s="8" t="s">
        <v>112</v>
      </c>
      <c r="B770" s="9">
        <v>45225</v>
      </c>
      <c r="C770" s="33">
        <f>YEAR(Table3[[#This Row],[Date]])</f>
        <v>2023</v>
      </c>
      <c r="D770" s="9" t="str">
        <f>TEXT(Table3[[#This Row],[Date]],"MMMM")</f>
        <v>October</v>
      </c>
      <c r="E770" s="9" t="str">
        <f>_xlfn.XLOOKUP(Table3[[#This Row],[EID]],Roster!A:A,Roster!E:E)</f>
        <v>hir.kame.31</v>
      </c>
      <c r="F770" s="9" t="str">
        <f>_xlfn.XLOOKUP(Table3[[#This Row],[EID]],Roster!A:A,Roster!F:F)</f>
        <v>Health</v>
      </c>
      <c r="G770" s="8">
        <v>53</v>
      </c>
      <c r="H770" s="8">
        <v>60</v>
      </c>
      <c r="I770" s="8">
        <v>100</v>
      </c>
      <c r="J770" s="8">
        <v>84</v>
      </c>
      <c r="K770" s="8">
        <v>96</v>
      </c>
      <c r="L770" s="8">
        <v>95</v>
      </c>
      <c r="M770" s="8">
        <v>100</v>
      </c>
      <c r="N770" s="8">
        <v>60</v>
      </c>
      <c r="O770" s="10">
        <v>69</v>
      </c>
      <c r="P770" s="10">
        <v>62</v>
      </c>
      <c r="Q770" s="37">
        <f>AVERAGE(Table3[[#This Row],[Audit 1]:[Audit 10]])/100</f>
        <v>0.77900000000000003</v>
      </c>
    </row>
    <row r="771" spans="1:17">
      <c r="A771" s="8" t="s">
        <v>113</v>
      </c>
      <c r="B771" s="9">
        <v>45225</v>
      </c>
      <c r="C771" s="33">
        <f>YEAR(Table3[[#This Row],[Date]])</f>
        <v>2023</v>
      </c>
      <c r="D771" s="9" t="str">
        <f>TEXT(Table3[[#This Row],[Date]],"MMMM")</f>
        <v>October</v>
      </c>
      <c r="E771" s="9" t="str">
        <f>_xlfn.XLOOKUP(Table3[[#This Row],[EID]],Roster!A:A,Roster!E:E)</f>
        <v>kig.imaz.62</v>
      </c>
      <c r="F771" s="9" t="str">
        <f>_xlfn.XLOOKUP(Table3[[#This Row],[EID]],Roster!A:A,Roster!F:F)</f>
        <v>HR</v>
      </c>
      <c r="G771" s="8">
        <v>99</v>
      </c>
      <c r="H771" s="8">
        <v>65</v>
      </c>
      <c r="I771" s="8">
        <v>56</v>
      </c>
      <c r="J771" s="8">
        <v>59</v>
      </c>
      <c r="K771" s="8">
        <v>87</v>
      </c>
      <c r="L771" s="8">
        <v>61</v>
      </c>
      <c r="M771" s="8">
        <v>97</v>
      </c>
      <c r="N771" s="8">
        <v>78</v>
      </c>
      <c r="O771" s="10">
        <v>81</v>
      </c>
      <c r="P771" s="10">
        <v>51</v>
      </c>
      <c r="Q771" s="37">
        <f>AVERAGE(Table3[[#This Row],[Audit 1]:[Audit 10]])/100</f>
        <v>0.7340000000000001</v>
      </c>
    </row>
    <row r="772" spans="1:17">
      <c r="A772" s="8" t="s">
        <v>114</v>
      </c>
      <c r="B772" s="9">
        <v>45225</v>
      </c>
      <c r="C772" s="33">
        <f>YEAR(Table3[[#This Row],[Date]])</f>
        <v>2023</v>
      </c>
      <c r="D772" s="9" t="str">
        <f>TEXT(Table3[[#This Row],[Date]],"MMMM")</f>
        <v>October</v>
      </c>
      <c r="E772" s="9" t="str">
        <f>_xlfn.XLOOKUP(Table3[[#This Row],[EID]],Roster!A:A,Roster!E:E)</f>
        <v>han.oriz.24</v>
      </c>
      <c r="F772" s="9" t="str">
        <f>_xlfn.XLOOKUP(Table3[[#This Row],[EID]],Roster!A:A,Roster!F:F)</f>
        <v>Strategy</v>
      </c>
      <c r="G772" s="8">
        <v>88</v>
      </c>
      <c r="H772" s="8">
        <v>92</v>
      </c>
      <c r="I772" s="8">
        <v>90</v>
      </c>
      <c r="J772" s="8">
        <v>83</v>
      </c>
      <c r="K772" s="8">
        <v>89</v>
      </c>
      <c r="L772" s="8">
        <v>96</v>
      </c>
      <c r="M772" s="8">
        <v>84</v>
      </c>
      <c r="N772" s="8">
        <v>89</v>
      </c>
      <c r="O772" s="10">
        <v>80</v>
      </c>
      <c r="P772" s="10">
        <v>84</v>
      </c>
      <c r="Q772" s="37">
        <f>AVERAGE(Table3[[#This Row],[Audit 1]:[Audit 10]])/100</f>
        <v>0.875</v>
      </c>
    </row>
    <row r="773" spans="1:17">
      <c r="A773" s="8" t="s">
        <v>115</v>
      </c>
      <c r="B773" s="9">
        <v>45225</v>
      </c>
      <c r="C773" s="33">
        <f>YEAR(Table3[[#This Row],[Date]])</f>
        <v>2023</v>
      </c>
      <c r="D773" s="9" t="str">
        <f>TEXT(Table3[[#This Row],[Date]],"MMMM")</f>
        <v>October</v>
      </c>
      <c r="E773" s="9" t="str">
        <f>_xlfn.XLOOKUP(Table3[[#This Row],[EID]],Roster!A:A,Roster!E:E)</f>
        <v>oka.koch.55</v>
      </c>
      <c r="F773" s="9" t="str">
        <f>_xlfn.XLOOKUP(Table3[[#This Row],[EID]],Roster!A:A,Roster!F:F)</f>
        <v>F&amp;A</v>
      </c>
      <c r="G773" s="8">
        <v>81</v>
      </c>
      <c r="H773" s="8">
        <v>95</v>
      </c>
      <c r="I773" s="8">
        <v>99</v>
      </c>
      <c r="J773" s="8">
        <v>96</v>
      </c>
      <c r="K773" s="8">
        <v>90</v>
      </c>
      <c r="L773" s="8">
        <v>100</v>
      </c>
      <c r="M773" s="8">
        <v>87</v>
      </c>
      <c r="N773" s="8">
        <v>97</v>
      </c>
      <c r="O773" s="10">
        <v>94</v>
      </c>
      <c r="P773" s="10">
        <v>98</v>
      </c>
      <c r="Q773" s="37">
        <f>AVERAGE(Table3[[#This Row],[Audit 1]:[Audit 10]])/100</f>
        <v>0.93700000000000006</v>
      </c>
    </row>
    <row r="774" spans="1:17">
      <c r="A774" s="8" t="s">
        <v>116</v>
      </c>
      <c r="B774" s="9">
        <v>45225</v>
      </c>
      <c r="C774" s="33">
        <f>YEAR(Table3[[#This Row],[Date]])</f>
        <v>2023</v>
      </c>
      <c r="D774" s="9" t="str">
        <f>TEXT(Table3[[#This Row],[Date]],"MMMM")</f>
        <v>October</v>
      </c>
      <c r="E774" s="9" t="str">
        <f>_xlfn.XLOOKUP(Table3[[#This Row],[EID]],Roster!A:A,Roster!E:E)</f>
        <v>hir.kame.31</v>
      </c>
      <c r="F774" s="9" t="str">
        <f>_xlfn.XLOOKUP(Table3[[#This Row],[EID]],Roster!A:A,Roster!F:F)</f>
        <v>Health</v>
      </c>
      <c r="G774" s="8">
        <v>95</v>
      </c>
      <c r="H774" s="8">
        <v>94</v>
      </c>
      <c r="I774" s="8">
        <v>91</v>
      </c>
      <c r="J774" s="8">
        <v>82</v>
      </c>
      <c r="K774" s="8">
        <v>86</v>
      </c>
      <c r="L774" s="8">
        <v>84</v>
      </c>
      <c r="M774" s="8">
        <v>97</v>
      </c>
      <c r="N774" s="8">
        <v>89</v>
      </c>
      <c r="O774" s="10">
        <v>93</v>
      </c>
      <c r="P774" s="10">
        <v>82</v>
      </c>
      <c r="Q774" s="37">
        <f>AVERAGE(Table3[[#This Row],[Audit 1]:[Audit 10]])/100</f>
        <v>0.89300000000000002</v>
      </c>
    </row>
    <row r="775" spans="1:17">
      <c r="A775" s="8" t="s">
        <v>117</v>
      </c>
      <c r="B775" s="9">
        <v>45225</v>
      </c>
      <c r="C775" s="33">
        <f>YEAR(Table3[[#This Row],[Date]])</f>
        <v>2023</v>
      </c>
      <c r="D775" s="9" t="str">
        <f>TEXT(Table3[[#This Row],[Date]],"MMMM")</f>
        <v>October</v>
      </c>
      <c r="E775" s="9" t="str">
        <f>_xlfn.XLOOKUP(Table3[[#This Row],[EID]],Roster!A:A,Roster!E:E)</f>
        <v>han.oriz.24</v>
      </c>
      <c r="F775" s="9" t="str">
        <f>_xlfn.XLOOKUP(Table3[[#This Row],[EID]],Roster!A:A,Roster!F:F)</f>
        <v>Network</v>
      </c>
      <c r="G775" s="8">
        <v>85</v>
      </c>
      <c r="H775" s="8">
        <v>100</v>
      </c>
      <c r="I775" s="8">
        <v>83</v>
      </c>
      <c r="J775" s="8">
        <v>100</v>
      </c>
      <c r="K775" s="8">
        <v>89</v>
      </c>
      <c r="L775" s="8">
        <v>71</v>
      </c>
      <c r="M775" s="8">
        <v>83</v>
      </c>
      <c r="N775" s="8">
        <v>91</v>
      </c>
      <c r="O775" s="10">
        <v>94</v>
      </c>
      <c r="P775" s="10">
        <v>87</v>
      </c>
      <c r="Q775" s="37">
        <f>AVERAGE(Table3[[#This Row],[Audit 1]:[Audit 10]])/100</f>
        <v>0.88300000000000001</v>
      </c>
    </row>
    <row r="776" spans="1:17">
      <c r="A776" s="8" t="s">
        <v>118</v>
      </c>
      <c r="B776" s="9">
        <v>45225</v>
      </c>
      <c r="C776" s="33">
        <f>YEAR(Table3[[#This Row],[Date]])</f>
        <v>2023</v>
      </c>
      <c r="D776" s="9" t="str">
        <f>TEXT(Table3[[#This Row],[Date]],"MMMM")</f>
        <v>October</v>
      </c>
      <c r="E776" s="9" t="str">
        <f>_xlfn.XLOOKUP(Table3[[#This Row],[EID]],Roster!A:A,Roster!E:E)</f>
        <v>kig.imaz.62</v>
      </c>
      <c r="F776" s="9" t="str">
        <f>_xlfn.XLOOKUP(Table3[[#This Row],[EID]],Roster!A:A,Roster!F:F)</f>
        <v>HR</v>
      </c>
      <c r="G776" s="8">
        <v>66</v>
      </c>
      <c r="H776" s="8">
        <v>69</v>
      </c>
      <c r="I776" s="8">
        <v>68</v>
      </c>
      <c r="J776" s="8">
        <v>83</v>
      </c>
      <c r="K776" s="8">
        <v>65</v>
      </c>
      <c r="L776" s="8">
        <v>53</v>
      </c>
      <c r="M776" s="8">
        <v>51</v>
      </c>
      <c r="N776" s="8">
        <v>78</v>
      </c>
      <c r="O776" s="10">
        <v>89</v>
      </c>
      <c r="P776" s="10">
        <v>73</v>
      </c>
      <c r="Q776" s="37">
        <f>AVERAGE(Table3[[#This Row],[Audit 1]:[Audit 10]])/100</f>
        <v>0.69499999999999995</v>
      </c>
    </row>
    <row r="777" spans="1:17">
      <c r="A777" s="8" t="s">
        <v>119</v>
      </c>
      <c r="B777" s="9">
        <v>45225</v>
      </c>
      <c r="C777" s="33">
        <f>YEAR(Table3[[#This Row],[Date]])</f>
        <v>2023</v>
      </c>
      <c r="D777" s="9" t="str">
        <f>TEXT(Table3[[#This Row],[Date]],"MMMM")</f>
        <v>October</v>
      </c>
      <c r="E777" s="9" t="str">
        <f>_xlfn.XLOOKUP(Table3[[#This Row],[EID]],Roster!A:A,Roster!E:E)</f>
        <v>hir.kame.31</v>
      </c>
      <c r="F777" s="9" t="str">
        <f>_xlfn.XLOOKUP(Table3[[#This Row],[EID]],Roster!A:A,Roster!F:F)</f>
        <v>Health</v>
      </c>
      <c r="G777" s="8">
        <v>98</v>
      </c>
      <c r="H777" s="8">
        <v>90</v>
      </c>
      <c r="I777" s="8">
        <v>97</v>
      </c>
      <c r="J777" s="8">
        <v>91</v>
      </c>
      <c r="K777" s="8">
        <v>82</v>
      </c>
      <c r="L777" s="8">
        <v>97</v>
      </c>
      <c r="M777" s="8">
        <v>87</v>
      </c>
      <c r="N777" s="8">
        <v>93</v>
      </c>
      <c r="O777" s="10">
        <v>80</v>
      </c>
      <c r="P777" s="10">
        <v>91</v>
      </c>
      <c r="Q777" s="37">
        <f>AVERAGE(Table3[[#This Row],[Audit 1]:[Audit 10]])/100</f>
        <v>0.90599999999999992</v>
      </c>
    </row>
    <row r="778" spans="1:17">
      <c r="A778" s="8" t="s">
        <v>120</v>
      </c>
      <c r="B778" s="9">
        <v>45225</v>
      </c>
      <c r="C778" s="33">
        <f>YEAR(Table3[[#This Row],[Date]])</f>
        <v>2023</v>
      </c>
      <c r="D778" s="9" t="str">
        <f>TEXT(Table3[[#This Row],[Date]],"MMMM")</f>
        <v>October</v>
      </c>
      <c r="E778" s="9" t="str">
        <f>_xlfn.XLOOKUP(Table3[[#This Row],[EID]],Roster!A:A,Roster!E:E)</f>
        <v>oka.koch.55</v>
      </c>
      <c r="F778" s="9" t="str">
        <f>_xlfn.XLOOKUP(Table3[[#This Row],[EID]],Roster!A:A,Roster!F:F)</f>
        <v>F&amp;A</v>
      </c>
      <c r="G778" s="8">
        <v>100</v>
      </c>
      <c r="H778" s="8">
        <v>85</v>
      </c>
      <c r="I778" s="8">
        <v>97</v>
      </c>
      <c r="J778" s="8">
        <v>86</v>
      </c>
      <c r="K778" s="8">
        <v>100</v>
      </c>
      <c r="L778" s="8">
        <v>100</v>
      </c>
      <c r="M778" s="8">
        <v>80</v>
      </c>
      <c r="N778" s="8">
        <v>100</v>
      </c>
      <c r="O778" s="10">
        <v>83</v>
      </c>
      <c r="P778" s="10">
        <v>80</v>
      </c>
      <c r="Q778" s="37">
        <f>AVERAGE(Table3[[#This Row],[Audit 1]:[Audit 10]])/100</f>
        <v>0.91099999999999992</v>
      </c>
    </row>
    <row r="779" spans="1:17">
      <c r="A779" s="8" t="s">
        <v>121</v>
      </c>
      <c r="B779" s="9">
        <v>45225</v>
      </c>
      <c r="C779" s="33">
        <f>YEAR(Table3[[#This Row],[Date]])</f>
        <v>2023</v>
      </c>
      <c r="D779" s="9" t="str">
        <f>TEXT(Table3[[#This Row],[Date]],"MMMM")</f>
        <v>October</v>
      </c>
      <c r="E779" s="9" t="str">
        <f>_xlfn.XLOOKUP(Table3[[#This Row],[EID]],Roster!A:A,Roster!E:E)</f>
        <v>hir.kame.31</v>
      </c>
      <c r="F779" s="9" t="str">
        <f>_xlfn.XLOOKUP(Table3[[#This Row],[EID]],Roster!A:A,Roster!F:F)</f>
        <v>Health</v>
      </c>
      <c r="G779" s="8">
        <v>98</v>
      </c>
      <c r="H779" s="8">
        <v>93</v>
      </c>
      <c r="I779" s="8">
        <v>84</v>
      </c>
      <c r="J779" s="8">
        <v>83</v>
      </c>
      <c r="K779" s="8">
        <v>80</v>
      </c>
      <c r="L779" s="8">
        <v>80</v>
      </c>
      <c r="M779" s="8">
        <v>95</v>
      </c>
      <c r="N779" s="8">
        <v>86</v>
      </c>
      <c r="O779" s="10">
        <v>95</v>
      </c>
      <c r="P779" s="10">
        <v>87</v>
      </c>
      <c r="Q779" s="37">
        <f>AVERAGE(Table3[[#This Row],[Audit 1]:[Audit 10]])/100</f>
        <v>0.88099999999999989</v>
      </c>
    </row>
    <row r="780" spans="1:17">
      <c r="A780" s="8" t="s">
        <v>122</v>
      </c>
      <c r="B780" s="9">
        <v>45225</v>
      </c>
      <c r="C780" s="33">
        <f>YEAR(Table3[[#This Row],[Date]])</f>
        <v>2023</v>
      </c>
      <c r="D780" s="9" t="str">
        <f>TEXT(Table3[[#This Row],[Date]],"MMMM")</f>
        <v>October</v>
      </c>
      <c r="E780" s="9" t="str">
        <f>_xlfn.XLOOKUP(Table3[[#This Row],[EID]],Roster!A:A,Roster!E:E)</f>
        <v>han.oriz.24</v>
      </c>
      <c r="F780" s="9" t="str">
        <f>_xlfn.XLOOKUP(Table3[[#This Row],[EID]],Roster!A:A,Roster!F:F)</f>
        <v>Network</v>
      </c>
      <c r="G780" s="8">
        <v>60</v>
      </c>
      <c r="H780" s="8">
        <v>75</v>
      </c>
      <c r="I780" s="8">
        <v>83</v>
      </c>
      <c r="J780" s="8">
        <v>69</v>
      </c>
      <c r="K780" s="8">
        <v>61</v>
      </c>
      <c r="L780" s="8">
        <v>85</v>
      </c>
      <c r="M780" s="8">
        <v>58</v>
      </c>
      <c r="N780" s="8">
        <v>90</v>
      </c>
      <c r="O780" s="10">
        <v>59</v>
      </c>
      <c r="P780" s="10">
        <v>96</v>
      </c>
      <c r="Q780" s="37">
        <f>AVERAGE(Table3[[#This Row],[Audit 1]:[Audit 10]])/100</f>
        <v>0.73599999999999999</v>
      </c>
    </row>
    <row r="781" spans="1:17">
      <c r="A781" s="8" t="s">
        <v>123</v>
      </c>
      <c r="B781" s="9">
        <v>45225</v>
      </c>
      <c r="C781" s="33">
        <f>YEAR(Table3[[#This Row],[Date]])</f>
        <v>2023</v>
      </c>
      <c r="D781" s="9" t="str">
        <f>TEXT(Table3[[#This Row],[Date]],"MMMM")</f>
        <v>October</v>
      </c>
      <c r="E781" s="9" t="str">
        <f>_xlfn.XLOOKUP(Table3[[#This Row],[EID]],Roster!A:A,Roster!E:E)</f>
        <v>kig.imaz.62</v>
      </c>
      <c r="F781" s="9" t="str">
        <f>_xlfn.XLOOKUP(Table3[[#This Row],[EID]],Roster!A:A,Roster!F:F)</f>
        <v>HR</v>
      </c>
      <c r="G781" s="8">
        <v>59</v>
      </c>
      <c r="H781" s="8">
        <v>81</v>
      </c>
      <c r="I781" s="8">
        <v>76</v>
      </c>
      <c r="J781" s="8">
        <v>73</v>
      </c>
      <c r="K781" s="8">
        <v>77</v>
      </c>
      <c r="L781" s="8">
        <v>50</v>
      </c>
      <c r="M781" s="8">
        <v>59</v>
      </c>
      <c r="N781" s="8">
        <v>79</v>
      </c>
      <c r="O781" s="10">
        <v>72</v>
      </c>
      <c r="P781" s="10">
        <v>71</v>
      </c>
      <c r="Q781" s="37">
        <f>AVERAGE(Table3[[#This Row],[Audit 1]:[Audit 10]])/100</f>
        <v>0.69700000000000006</v>
      </c>
    </row>
    <row r="782" spans="1:17">
      <c r="A782" s="8" t="s">
        <v>94</v>
      </c>
      <c r="B782" s="9">
        <v>45226</v>
      </c>
      <c r="C782" s="33">
        <f>YEAR(Table3[[#This Row],[Date]])</f>
        <v>2023</v>
      </c>
      <c r="D782" s="9" t="str">
        <f>TEXT(Table3[[#This Row],[Date]],"MMMM")</f>
        <v>October</v>
      </c>
      <c r="E782" s="9" t="str">
        <f>_xlfn.XLOOKUP(Table3[[#This Row],[EID]],Roster!A:A,Roster!E:E)</f>
        <v>oka.koch.55</v>
      </c>
      <c r="F782" s="9" t="str">
        <f>_xlfn.XLOOKUP(Table3[[#This Row],[EID]],Roster!A:A,Roster!F:F)</f>
        <v>F&amp;A</v>
      </c>
      <c r="G782" s="8">
        <v>97</v>
      </c>
      <c r="H782" s="8">
        <v>98</v>
      </c>
      <c r="I782" s="8">
        <v>87</v>
      </c>
      <c r="J782" s="8">
        <v>80</v>
      </c>
      <c r="K782" s="8">
        <v>97</v>
      </c>
      <c r="L782" s="8">
        <v>81</v>
      </c>
      <c r="M782" s="8">
        <v>99</v>
      </c>
      <c r="N782" s="8">
        <v>92</v>
      </c>
      <c r="O782" s="10">
        <v>90</v>
      </c>
      <c r="P782" s="10">
        <v>82</v>
      </c>
      <c r="Q782" s="37">
        <f>AVERAGE(Table3[[#This Row],[Audit 1]:[Audit 10]])/100</f>
        <v>0.90300000000000002</v>
      </c>
    </row>
    <row r="783" spans="1:17">
      <c r="A783" s="8" t="s">
        <v>95</v>
      </c>
      <c r="B783" s="9">
        <v>45226</v>
      </c>
      <c r="C783" s="33">
        <f>YEAR(Table3[[#This Row],[Date]])</f>
        <v>2023</v>
      </c>
      <c r="D783" s="9" t="str">
        <f>TEXT(Table3[[#This Row],[Date]],"MMMM")</f>
        <v>October</v>
      </c>
      <c r="E783" s="9" t="str">
        <f>_xlfn.XLOOKUP(Table3[[#This Row],[EID]],Roster!A:A,Roster!E:E)</f>
        <v>oka.koch.55</v>
      </c>
      <c r="F783" s="9" t="str">
        <f>_xlfn.XLOOKUP(Table3[[#This Row],[EID]],Roster!A:A,Roster!F:F)</f>
        <v>F&amp;A</v>
      </c>
      <c r="G783" s="8">
        <v>87</v>
      </c>
      <c r="H783" s="8">
        <v>90</v>
      </c>
      <c r="I783" s="8">
        <v>82</v>
      </c>
      <c r="J783" s="8">
        <v>89</v>
      </c>
      <c r="K783" s="8">
        <v>93</v>
      </c>
      <c r="L783" s="8">
        <v>96</v>
      </c>
      <c r="M783" s="8">
        <v>82</v>
      </c>
      <c r="N783" s="8">
        <v>86</v>
      </c>
      <c r="O783" s="10">
        <v>86</v>
      </c>
      <c r="P783" s="10">
        <v>88</v>
      </c>
      <c r="Q783" s="37">
        <f>AVERAGE(Table3[[#This Row],[Audit 1]:[Audit 10]])/100</f>
        <v>0.879</v>
      </c>
    </row>
    <row r="784" spans="1:17">
      <c r="A784" s="8" t="s">
        <v>96</v>
      </c>
      <c r="B784" s="9">
        <v>45226</v>
      </c>
      <c r="C784" s="33">
        <f>YEAR(Table3[[#This Row],[Date]])</f>
        <v>2023</v>
      </c>
      <c r="D784" s="9" t="str">
        <f>TEXT(Table3[[#This Row],[Date]],"MMMM")</f>
        <v>October</v>
      </c>
      <c r="E784" s="9" t="str">
        <f>_xlfn.XLOOKUP(Table3[[#This Row],[EID]],Roster!A:A,Roster!E:E)</f>
        <v>hir.kame.31</v>
      </c>
      <c r="F784" s="9" t="str">
        <f>_xlfn.XLOOKUP(Table3[[#This Row],[EID]],Roster!A:A,Roster!F:F)</f>
        <v>Health</v>
      </c>
      <c r="G784" s="8">
        <v>93</v>
      </c>
      <c r="H784" s="8">
        <v>91</v>
      </c>
      <c r="I784" s="8">
        <v>100</v>
      </c>
      <c r="J784" s="8">
        <v>88</v>
      </c>
      <c r="K784" s="8">
        <v>96</v>
      </c>
      <c r="L784" s="8">
        <v>83</v>
      </c>
      <c r="M784" s="8">
        <v>94</v>
      </c>
      <c r="N784" s="8">
        <v>94</v>
      </c>
      <c r="O784" s="10">
        <v>99</v>
      </c>
      <c r="P784" s="10">
        <v>99</v>
      </c>
      <c r="Q784" s="37">
        <f>AVERAGE(Table3[[#This Row],[Audit 1]:[Audit 10]])/100</f>
        <v>0.93700000000000006</v>
      </c>
    </row>
    <row r="785" spans="1:17">
      <c r="A785" s="8" t="s">
        <v>97</v>
      </c>
      <c r="B785" s="9">
        <v>45226</v>
      </c>
      <c r="C785" s="33">
        <f>YEAR(Table3[[#This Row],[Date]])</f>
        <v>2023</v>
      </c>
      <c r="D785" s="9" t="str">
        <f>TEXT(Table3[[#This Row],[Date]],"MMMM")</f>
        <v>October</v>
      </c>
      <c r="E785" s="9" t="str">
        <f>_xlfn.XLOOKUP(Table3[[#This Row],[EID]],Roster!A:A,Roster!E:E)</f>
        <v>han.oriz.24</v>
      </c>
      <c r="F785" s="9" t="str">
        <f>_xlfn.XLOOKUP(Table3[[#This Row],[EID]],Roster!A:A,Roster!F:F)</f>
        <v>Network</v>
      </c>
      <c r="G785" s="8">
        <v>94</v>
      </c>
      <c r="H785" s="8">
        <v>66</v>
      </c>
      <c r="I785" s="8">
        <v>56</v>
      </c>
      <c r="J785" s="8">
        <v>64</v>
      </c>
      <c r="K785" s="8">
        <v>51</v>
      </c>
      <c r="L785" s="8">
        <v>98</v>
      </c>
      <c r="M785" s="8">
        <v>58</v>
      </c>
      <c r="N785" s="8">
        <v>92</v>
      </c>
      <c r="O785" s="10">
        <v>63</v>
      </c>
      <c r="P785" s="10">
        <v>70</v>
      </c>
      <c r="Q785" s="37">
        <f>AVERAGE(Table3[[#This Row],[Audit 1]:[Audit 10]])/100</f>
        <v>0.71200000000000008</v>
      </c>
    </row>
    <row r="786" spans="1:17">
      <c r="A786" s="8" t="s">
        <v>98</v>
      </c>
      <c r="B786" s="9">
        <v>45226</v>
      </c>
      <c r="C786" s="33">
        <f>YEAR(Table3[[#This Row],[Date]])</f>
        <v>2023</v>
      </c>
      <c r="D786" s="9" t="str">
        <f>TEXT(Table3[[#This Row],[Date]],"MMMM")</f>
        <v>October</v>
      </c>
      <c r="E786" s="9" t="str">
        <f>_xlfn.XLOOKUP(Table3[[#This Row],[EID]],Roster!A:A,Roster!E:E)</f>
        <v>kig.imaz.62</v>
      </c>
      <c r="F786" s="9" t="str">
        <f>_xlfn.XLOOKUP(Table3[[#This Row],[EID]],Roster!A:A,Roster!F:F)</f>
        <v>HR</v>
      </c>
      <c r="G786" s="8">
        <v>83</v>
      </c>
      <c r="H786" s="8">
        <v>74</v>
      </c>
      <c r="I786" s="8">
        <v>83</v>
      </c>
      <c r="J786" s="8">
        <v>80</v>
      </c>
      <c r="K786" s="8">
        <v>75</v>
      </c>
      <c r="L786" s="8">
        <v>53</v>
      </c>
      <c r="M786" s="8">
        <v>63</v>
      </c>
      <c r="N786" s="8">
        <v>90</v>
      </c>
      <c r="O786" s="10">
        <v>97</v>
      </c>
      <c r="P786" s="10">
        <v>80</v>
      </c>
      <c r="Q786" s="37">
        <f>AVERAGE(Table3[[#This Row],[Audit 1]:[Audit 10]])/100</f>
        <v>0.77800000000000002</v>
      </c>
    </row>
    <row r="787" spans="1:17">
      <c r="A787" s="8" t="s">
        <v>99</v>
      </c>
      <c r="B787" s="9">
        <v>45226</v>
      </c>
      <c r="C787" s="33">
        <f>YEAR(Table3[[#This Row],[Date]])</f>
        <v>2023</v>
      </c>
      <c r="D787" s="9" t="str">
        <f>TEXT(Table3[[#This Row],[Date]],"MMMM")</f>
        <v>October</v>
      </c>
      <c r="E787" s="9" t="str">
        <f>_xlfn.XLOOKUP(Table3[[#This Row],[EID]],Roster!A:A,Roster!E:E)</f>
        <v>han.oriz.24</v>
      </c>
      <c r="F787" s="9" t="str">
        <f>_xlfn.XLOOKUP(Table3[[#This Row],[EID]],Roster!A:A,Roster!F:F)</f>
        <v>Strategy</v>
      </c>
      <c r="G787" s="8">
        <v>86</v>
      </c>
      <c r="H787" s="8">
        <v>100</v>
      </c>
      <c r="I787" s="8">
        <v>85</v>
      </c>
      <c r="J787" s="8">
        <v>93</v>
      </c>
      <c r="K787" s="8">
        <v>80</v>
      </c>
      <c r="L787" s="8">
        <v>92</v>
      </c>
      <c r="M787" s="8">
        <v>92</v>
      </c>
      <c r="N787" s="8">
        <v>96</v>
      </c>
      <c r="O787" s="10">
        <v>92</v>
      </c>
      <c r="P787" s="10">
        <v>81</v>
      </c>
      <c r="Q787" s="37">
        <f>AVERAGE(Table3[[#This Row],[Audit 1]:[Audit 10]])/100</f>
        <v>0.89700000000000002</v>
      </c>
    </row>
    <row r="788" spans="1:17">
      <c r="A788" s="8" t="s">
        <v>100</v>
      </c>
      <c r="B788" s="9">
        <v>45226</v>
      </c>
      <c r="C788" s="33">
        <f>YEAR(Table3[[#This Row],[Date]])</f>
        <v>2023</v>
      </c>
      <c r="D788" s="9" t="str">
        <f>TEXT(Table3[[#This Row],[Date]],"MMMM")</f>
        <v>October</v>
      </c>
      <c r="E788" s="9" t="str">
        <f>_xlfn.XLOOKUP(Table3[[#This Row],[EID]],Roster!A:A,Roster!E:E)</f>
        <v>oka.koch.55</v>
      </c>
      <c r="F788" s="9" t="str">
        <f>_xlfn.XLOOKUP(Table3[[#This Row],[EID]],Roster!A:A,Roster!F:F)</f>
        <v>F&amp;A</v>
      </c>
      <c r="G788" s="8">
        <v>100</v>
      </c>
      <c r="H788" s="8">
        <v>89</v>
      </c>
      <c r="I788" s="8">
        <v>97</v>
      </c>
      <c r="J788" s="8">
        <v>84</v>
      </c>
      <c r="K788" s="8">
        <v>87</v>
      </c>
      <c r="L788" s="8">
        <v>83</v>
      </c>
      <c r="M788" s="8">
        <v>88</v>
      </c>
      <c r="N788" s="8">
        <v>98</v>
      </c>
      <c r="O788" s="10">
        <v>91</v>
      </c>
      <c r="P788" s="10">
        <v>80</v>
      </c>
      <c r="Q788" s="37">
        <f>AVERAGE(Table3[[#This Row],[Audit 1]:[Audit 10]])/100</f>
        <v>0.89700000000000002</v>
      </c>
    </row>
    <row r="789" spans="1:17">
      <c r="A789" s="8" t="s">
        <v>101</v>
      </c>
      <c r="B789" s="9">
        <v>45226</v>
      </c>
      <c r="C789" s="33">
        <f>YEAR(Table3[[#This Row],[Date]])</f>
        <v>2023</v>
      </c>
      <c r="D789" s="9" t="str">
        <f>TEXT(Table3[[#This Row],[Date]],"MMMM")</f>
        <v>October</v>
      </c>
      <c r="E789" s="9" t="str">
        <f>_xlfn.XLOOKUP(Table3[[#This Row],[EID]],Roster!A:A,Roster!E:E)</f>
        <v>hir.kame.31</v>
      </c>
      <c r="F789" s="9" t="str">
        <f>_xlfn.XLOOKUP(Table3[[#This Row],[EID]],Roster!A:A,Roster!F:F)</f>
        <v>Health</v>
      </c>
      <c r="G789" s="8">
        <v>93</v>
      </c>
      <c r="H789" s="8">
        <v>81</v>
      </c>
      <c r="I789" s="8">
        <v>81</v>
      </c>
      <c r="J789" s="8">
        <v>99</v>
      </c>
      <c r="K789" s="8">
        <v>92</v>
      </c>
      <c r="L789" s="8">
        <v>84</v>
      </c>
      <c r="M789" s="8">
        <v>84</v>
      </c>
      <c r="N789" s="8">
        <v>98</v>
      </c>
      <c r="O789" s="10">
        <v>90</v>
      </c>
      <c r="P789" s="10">
        <v>85</v>
      </c>
      <c r="Q789" s="37">
        <f>AVERAGE(Table3[[#This Row],[Audit 1]:[Audit 10]])/100</f>
        <v>0.88700000000000001</v>
      </c>
    </row>
    <row r="790" spans="1:17">
      <c r="A790" s="8" t="s">
        <v>102</v>
      </c>
      <c r="B790" s="9">
        <v>45226</v>
      </c>
      <c r="C790" s="33">
        <f>YEAR(Table3[[#This Row],[Date]])</f>
        <v>2023</v>
      </c>
      <c r="D790" s="9" t="str">
        <f>TEXT(Table3[[#This Row],[Date]],"MMMM")</f>
        <v>October</v>
      </c>
      <c r="E790" s="9" t="str">
        <f>_xlfn.XLOOKUP(Table3[[#This Row],[EID]],Roster!A:A,Roster!E:E)</f>
        <v>han.oriz.24</v>
      </c>
      <c r="F790" s="9" t="str">
        <f>_xlfn.XLOOKUP(Table3[[#This Row],[EID]],Roster!A:A,Roster!F:F)</f>
        <v>Network</v>
      </c>
      <c r="G790" s="8">
        <v>77</v>
      </c>
      <c r="H790" s="8">
        <v>65</v>
      </c>
      <c r="I790" s="8">
        <v>92</v>
      </c>
      <c r="J790" s="8">
        <v>61</v>
      </c>
      <c r="K790" s="8">
        <v>56</v>
      </c>
      <c r="L790" s="8">
        <v>93</v>
      </c>
      <c r="M790" s="8">
        <v>64</v>
      </c>
      <c r="N790" s="8">
        <v>76</v>
      </c>
      <c r="O790" s="10">
        <v>56</v>
      </c>
      <c r="P790" s="10">
        <v>68</v>
      </c>
      <c r="Q790" s="37">
        <f>AVERAGE(Table3[[#This Row],[Audit 1]:[Audit 10]])/100</f>
        <v>0.70799999999999996</v>
      </c>
    </row>
    <row r="791" spans="1:17">
      <c r="A791" s="8" t="s">
        <v>103</v>
      </c>
      <c r="B791" s="9">
        <v>45226</v>
      </c>
      <c r="C791" s="33">
        <f>YEAR(Table3[[#This Row],[Date]])</f>
        <v>2023</v>
      </c>
      <c r="D791" s="9" t="str">
        <f>TEXT(Table3[[#This Row],[Date]],"MMMM")</f>
        <v>October</v>
      </c>
      <c r="E791" s="9" t="str">
        <f>_xlfn.XLOOKUP(Table3[[#This Row],[EID]],Roster!A:A,Roster!E:E)</f>
        <v>kig.imaz.62</v>
      </c>
      <c r="F791" s="9" t="str">
        <f>_xlfn.XLOOKUP(Table3[[#This Row],[EID]],Roster!A:A,Roster!F:F)</f>
        <v>HR</v>
      </c>
      <c r="G791" s="8">
        <v>92</v>
      </c>
      <c r="H791" s="8">
        <v>73</v>
      </c>
      <c r="I791" s="8">
        <v>53</v>
      </c>
      <c r="J791" s="8">
        <v>61</v>
      </c>
      <c r="K791" s="8">
        <v>60</v>
      </c>
      <c r="L791" s="8">
        <v>92</v>
      </c>
      <c r="M791" s="8">
        <v>83</v>
      </c>
      <c r="N791" s="8">
        <v>60</v>
      </c>
      <c r="O791" s="10">
        <v>78</v>
      </c>
      <c r="P791" s="10">
        <v>86</v>
      </c>
      <c r="Q791" s="37">
        <f>AVERAGE(Table3[[#This Row],[Audit 1]:[Audit 10]])/100</f>
        <v>0.73799999999999999</v>
      </c>
    </row>
    <row r="792" spans="1:17">
      <c r="A792" s="8" t="s">
        <v>104</v>
      </c>
      <c r="B792" s="9">
        <v>45226</v>
      </c>
      <c r="C792" s="33">
        <f>YEAR(Table3[[#This Row],[Date]])</f>
        <v>2023</v>
      </c>
      <c r="D792" s="9" t="str">
        <f>TEXT(Table3[[#This Row],[Date]],"MMMM")</f>
        <v>October</v>
      </c>
      <c r="E792" s="9" t="str">
        <f>_xlfn.XLOOKUP(Table3[[#This Row],[EID]],Roster!A:A,Roster!E:E)</f>
        <v>oka.koch.55</v>
      </c>
      <c r="F792" s="9" t="str">
        <f>_xlfn.XLOOKUP(Table3[[#This Row],[EID]],Roster!A:A,Roster!F:F)</f>
        <v>F&amp;A</v>
      </c>
      <c r="G792" s="8">
        <v>88</v>
      </c>
      <c r="H792" s="8">
        <v>86</v>
      </c>
      <c r="I792" s="8">
        <v>90</v>
      </c>
      <c r="J792" s="8">
        <v>94</v>
      </c>
      <c r="K792" s="8">
        <v>90</v>
      </c>
      <c r="L792" s="8">
        <v>98</v>
      </c>
      <c r="M792" s="8">
        <v>80</v>
      </c>
      <c r="N792" s="8">
        <v>89</v>
      </c>
      <c r="O792" s="10">
        <v>88</v>
      </c>
      <c r="P792" s="10">
        <v>87</v>
      </c>
      <c r="Q792" s="37">
        <f>AVERAGE(Table3[[#This Row],[Audit 1]:[Audit 10]])/100</f>
        <v>0.89</v>
      </c>
    </row>
    <row r="793" spans="1:17">
      <c r="A793" s="8" t="s">
        <v>105</v>
      </c>
      <c r="B793" s="9">
        <v>45226</v>
      </c>
      <c r="C793" s="33">
        <f>YEAR(Table3[[#This Row],[Date]])</f>
        <v>2023</v>
      </c>
      <c r="D793" s="9" t="str">
        <f>TEXT(Table3[[#This Row],[Date]],"MMMM")</f>
        <v>October</v>
      </c>
      <c r="E793" s="9" t="str">
        <f>_xlfn.XLOOKUP(Table3[[#This Row],[EID]],Roster!A:A,Roster!E:E)</f>
        <v>oka.koch.55</v>
      </c>
      <c r="F793" s="9" t="str">
        <f>_xlfn.XLOOKUP(Table3[[#This Row],[EID]],Roster!A:A,Roster!F:F)</f>
        <v>F&amp;A</v>
      </c>
      <c r="G793" s="8">
        <v>82</v>
      </c>
      <c r="H793" s="8">
        <v>94</v>
      </c>
      <c r="I793" s="8">
        <v>91</v>
      </c>
      <c r="J793" s="8">
        <v>96</v>
      </c>
      <c r="K793" s="8">
        <v>97</v>
      </c>
      <c r="L793" s="8">
        <v>92</v>
      </c>
      <c r="M793" s="8">
        <v>81</v>
      </c>
      <c r="N793" s="8">
        <v>88</v>
      </c>
      <c r="O793" s="10">
        <v>93</v>
      </c>
      <c r="P793" s="10">
        <v>81</v>
      </c>
      <c r="Q793" s="37">
        <f>AVERAGE(Table3[[#This Row],[Audit 1]:[Audit 10]])/100</f>
        <v>0.89500000000000002</v>
      </c>
    </row>
    <row r="794" spans="1:17">
      <c r="A794" s="8" t="s">
        <v>106</v>
      </c>
      <c r="B794" s="9">
        <v>45226</v>
      </c>
      <c r="C794" s="33">
        <f>YEAR(Table3[[#This Row],[Date]])</f>
        <v>2023</v>
      </c>
      <c r="D794" s="9" t="str">
        <f>TEXT(Table3[[#This Row],[Date]],"MMMM")</f>
        <v>October</v>
      </c>
      <c r="E794" s="9" t="str">
        <f>_xlfn.XLOOKUP(Table3[[#This Row],[EID]],Roster!A:A,Roster!E:E)</f>
        <v>hir.kame.31</v>
      </c>
      <c r="F794" s="9" t="str">
        <f>_xlfn.XLOOKUP(Table3[[#This Row],[EID]],Roster!A:A,Roster!F:F)</f>
        <v>Health</v>
      </c>
      <c r="G794" s="8">
        <v>90</v>
      </c>
      <c r="H794" s="8">
        <v>97</v>
      </c>
      <c r="I794" s="8">
        <v>89</v>
      </c>
      <c r="J794" s="8">
        <v>81</v>
      </c>
      <c r="K794" s="8">
        <v>89</v>
      </c>
      <c r="L794" s="8">
        <v>96</v>
      </c>
      <c r="M794" s="8">
        <v>90</v>
      </c>
      <c r="N794" s="8">
        <v>96</v>
      </c>
      <c r="O794" s="10">
        <v>91</v>
      </c>
      <c r="P794" s="10">
        <v>81</v>
      </c>
      <c r="Q794" s="37">
        <f>AVERAGE(Table3[[#This Row],[Audit 1]:[Audit 10]])/100</f>
        <v>0.9</v>
      </c>
    </row>
    <row r="795" spans="1:17">
      <c r="A795" s="8" t="s">
        <v>107</v>
      </c>
      <c r="B795" s="9">
        <v>45226</v>
      </c>
      <c r="C795" s="33">
        <f>YEAR(Table3[[#This Row],[Date]])</f>
        <v>2023</v>
      </c>
      <c r="D795" s="9" t="str">
        <f>TEXT(Table3[[#This Row],[Date]],"MMMM")</f>
        <v>October</v>
      </c>
      <c r="E795" s="9" t="str">
        <f>_xlfn.XLOOKUP(Table3[[#This Row],[EID]],Roster!A:A,Roster!E:E)</f>
        <v>oka.koch.55</v>
      </c>
      <c r="F795" s="9" t="str">
        <f>_xlfn.XLOOKUP(Table3[[#This Row],[EID]],Roster!A:A,Roster!F:F)</f>
        <v>F&amp;A</v>
      </c>
      <c r="G795" s="8">
        <v>84</v>
      </c>
      <c r="H795" s="8">
        <v>65</v>
      </c>
      <c r="I795" s="8">
        <v>55</v>
      </c>
      <c r="J795" s="8">
        <v>96</v>
      </c>
      <c r="K795" s="8">
        <v>57</v>
      </c>
      <c r="L795" s="8">
        <v>57</v>
      </c>
      <c r="M795" s="8">
        <v>99</v>
      </c>
      <c r="N795" s="8">
        <v>70</v>
      </c>
      <c r="O795" s="10">
        <v>66</v>
      </c>
      <c r="P795" s="10">
        <v>54</v>
      </c>
      <c r="Q795" s="37">
        <f>AVERAGE(Table3[[#This Row],[Audit 1]:[Audit 10]])/100</f>
        <v>0.70299999999999996</v>
      </c>
    </row>
    <row r="796" spans="1:17">
      <c r="A796" s="8" t="s">
        <v>108</v>
      </c>
      <c r="B796" s="9">
        <v>45226</v>
      </c>
      <c r="C796" s="33">
        <f>YEAR(Table3[[#This Row],[Date]])</f>
        <v>2023</v>
      </c>
      <c r="D796" s="9" t="str">
        <f>TEXT(Table3[[#This Row],[Date]],"MMMM")</f>
        <v>October</v>
      </c>
      <c r="E796" s="9" t="str">
        <f>_xlfn.XLOOKUP(Table3[[#This Row],[EID]],Roster!A:A,Roster!E:E)</f>
        <v>kig.imaz.62</v>
      </c>
      <c r="F796" s="9" t="str">
        <f>_xlfn.XLOOKUP(Table3[[#This Row],[EID]],Roster!A:A,Roster!F:F)</f>
        <v>HR</v>
      </c>
      <c r="G796" s="8">
        <v>56</v>
      </c>
      <c r="H796" s="8">
        <v>55</v>
      </c>
      <c r="I796" s="8">
        <v>55</v>
      </c>
      <c r="J796" s="8">
        <v>53</v>
      </c>
      <c r="K796" s="8">
        <v>62</v>
      </c>
      <c r="L796" s="8">
        <v>71</v>
      </c>
      <c r="M796" s="8">
        <v>79</v>
      </c>
      <c r="N796" s="8">
        <v>79</v>
      </c>
      <c r="O796" s="10">
        <v>77</v>
      </c>
      <c r="P796" s="10">
        <v>90</v>
      </c>
      <c r="Q796" s="37">
        <f>AVERAGE(Table3[[#This Row],[Audit 1]:[Audit 10]])/100</f>
        <v>0.67700000000000005</v>
      </c>
    </row>
    <row r="797" spans="1:17">
      <c r="A797" s="8" t="s">
        <v>109</v>
      </c>
      <c r="B797" s="9">
        <v>45226</v>
      </c>
      <c r="C797" s="33">
        <f>YEAR(Table3[[#This Row],[Date]])</f>
        <v>2023</v>
      </c>
      <c r="D797" s="9" t="str">
        <f>TEXT(Table3[[#This Row],[Date]],"MMMM")</f>
        <v>October</v>
      </c>
      <c r="E797" s="9" t="str">
        <f>_xlfn.XLOOKUP(Table3[[#This Row],[EID]],Roster!A:A,Roster!E:E)</f>
        <v>han.oriz.24</v>
      </c>
      <c r="F797" s="9" t="str">
        <f>_xlfn.XLOOKUP(Table3[[#This Row],[EID]],Roster!A:A,Roster!F:F)</f>
        <v>Strategy</v>
      </c>
      <c r="G797" s="8">
        <v>86</v>
      </c>
      <c r="H797" s="8">
        <v>98</v>
      </c>
      <c r="I797" s="8">
        <v>99</v>
      </c>
      <c r="J797" s="8">
        <v>97</v>
      </c>
      <c r="K797" s="8">
        <v>86</v>
      </c>
      <c r="L797" s="8">
        <v>94</v>
      </c>
      <c r="M797" s="8">
        <v>92</v>
      </c>
      <c r="N797" s="8">
        <v>83</v>
      </c>
      <c r="O797" s="10">
        <v>83</v>
      </c>
      <c r="P797" s="10">
        <v>97</v>
      </c>
      <c r="Q797" s="37">
        <f>AVERAGE(Table3[[#This Row],[Audit 1]:[Audit 10]])/100</f>
        <v>0.91500000000000004</v>
      </c>
    </row>
    <row r="798" spans="1:17">
      <c r="A798" s="8" t="s">
        <v>110</v>
      </c>
      <c r="B798" s="9">
        <v>45226</v>
      </c>
      <c r="C798" s="33">
        <f>YEAR(Table3[[#This Row],[Date]])</f>
        <v>2023</v>
      </c>
      <c r="D798" s="9" t="str">
        <f>TEXT(Table3[[#This Row],[Date]],"MMMM")</f>
        <v>October</v>
      </c>
      <c r="E798" s="9" t="str">
        <f>_xlfn.XLOOKUP(Table3[[#This Row],[EID]],Roster!A:A,Roster!E:E)</f>
        <v>oka.koch.55</v>
      </c>
      <c r="F798" s="9" t="str">
        <f>_xlfn.XLOOKUP(Table3[[#This Row],[EID]],Roster!A:A,Roster!F:F)</f>
        <v>F&amp;A</v>
      </c>
      <c r="G798" s="8">
        <v>88</v>
      </c>
      <c r="H798" s="8">
        <v>100</v>
      </c>
      <c r="I798" s="8">
        <v>95</v>
      </c>
      <c r="J798" s="8">
        <v>87</v>
      </c>
      <c r="K798" s="8">
        <v>100</v>
      </c>
      <c r="L798" s="8">
        <v>87</v>
      </c>
      <c r="M798" s="8">
        <v>96</v>
      </c>
      <c r="N798" s="8">
        <v>95</v>
      </c>
      <c r="O798" s="10">
        <v>95</v>
      </c>
      <c r="P798" s="10">
        <v>95</v>
      </c>
      <c r="Q798" s="37">
        <f>AVERAGE(Table3[[#This Row],[Audit 1]:[Audit 10]])/100</f>
        <v>0.93799999999999994</v>
      </c>
    </row>
    <row r="799" spans="1:17">
      <c r="A799" s="8" t="s">
        <v>111</v>
      </c>
      <c r="B799" s="9">
        <v>45226</v>
      </c>
      <c r="C799" s="33">
        <f>YEAR(Table3[[#This Row],[Date]])</f>
        <v>2023</v>
      </c>
      <c r="D799" s="9" t="str">
        <f>TEXT(Table3[[#This Row],[Date]],"MMMM")</f>
        <v>October</v>
      </c>
      <c r="E799" s="9" t="str">
        <f>_xlfn.XLOOKUP(Table3[[#This Row],[EID]],Roster!A:A,Roster!E:E)</f>
        <v>hir.kame.31</v>
      </c>
      <c r="F799" s="9" t="str">
        <f>_xlfn.XLOOKUP(Table3[[#This Row],[EID]],Roster!A:A,Roster!F:F)</f>
        <v>Health</v>
      </c>
      <c r="G799" s="8">
        <v>81</v>
      </c>
      <c r="H799" s="8">
        <v>95</v>
      </c>
      <c r="I799" s="8">
        <v>93</v>
      </c>
      <c r="J799" s="8">
        <v>94</v>
      </c>
      <c r="K799" s="8">
        <v>91</v>
      </c>
      <c r="L799" s="8">
        <v>99</v>
      </c>
      <c r="M799" s="8">
        <v>86</v>
      </c>
      <c r="N799" s="8">
        <v>88</v>
      </c>
      <c r="O799" s="10">
        <v>89</v>
      </c>
      <c r="P799" s="10">
        <v>93</v>
      </c>
      <c r="Q799" s="37">
        <f>AVERAGE(Table3[[#This Row],[Audit 1]:[Audit 10]])/100</f>
        <v>0.90900000000000003</v>
      </c>
    </row>
    <row r="800" spans="1:17">
      <c r="A800" s="8" t="s">
        <v>112</v>
      </c>
      <c r="B800" s="9">
        <v>45226</v>
      </c>
      <c r="C800" s="33">
        <f>YEAR(Table3[[#This Row],[Date]])</f>
        <v>2023</v>
      </c>
      <c r="D800" s="9" t="str">
        <f>TEXT(Table3[[#This Row],[Date]],"MMMM")</f>
        <v>October</v>
      </c>
      <c r="E800" s="9" t="str">
        <f>_xlfn.XLOOKUP(Table3[[#This Row],[EID]],Roster!A:A,Roster!E:E)</f>
        <v>hir.kame.31</v>
      </c>
      <c r="F800" s="9" t="str">
        <f>_xlfn.XLOOKUP(Table3[[#This Row],[EID]],Roster!A:A,Roster!F:F)</f>
        <v>Health</v>
      </c>
      <c r="G800" s="8">
        <v>72</v>
      </c>
      <c r="H800" s="8">
        <v>100</v>
      </c>
      <c r="I800" s="8">
        <v>62</v>
      </c>
      <c r="J800" s="8">
        <v>90</v>
      </c>
      <c r="K800" s="8">
        <v>94</v>
      </c>
      <c r="L800" s="8">
        <v>65</v>
      </c>
      <c r="M800" s="8">
        <v>90</v>
      </c>
      <c r="N800" s="8">
        <v>81</v>
      </c>
      <c r="O800" s="10">
        <v>51</v>
      </c>
      <c r="P800" s="10">
        <v>69</v>
      </c>
      <c r="Q800" s="37">
        <f>AVERAGE(Table3[[#This Row],[Audit 1]:[Audit 10]])/100</f>
        <v>0.77400000000000002</v>
      </c>
    </row>
    <row r="801" spans="1:17">
      <c r="A801" s="8" t="s">
        <v>113</v>
      </c>
      <c r="B801" s="9">
        <v>45226</v>
      </c>
      <c r="C801" s="33">
        <f>YEAR(Table3[[#This Row],[Date]])</f>
        <v>2023</v>
      </c>
      <c r="D801" s="9" t="str">
        <f>TEXT(Table3[[#This Row],[Date]],"MMMM")</f>
        <v>October</v>
      </c>
      <c r="E801" s="9" t="str">
        <f>_xlfn.XLOOKUP(Table3[[#This Row],[EID]],Roster!A:A,Roster!E:E)</f>
        <v>kig.imaz.62</v>
      </c>
      <c r="F801" s="9" t="str">
        <f>_xlfn.XLOOKUP(Table3[[#This Row],[EID]],Roster!A:A,Roster!F:F)</f>
        <v>HR</v>
      </c>
      <c r="G801" s="8">
        <v>63</v>
      </c>
      <c r="H801" s="8">
        <v>74</v>
      </c>
      <c r="I801" s="8">
        <v>78</v>
      </c>
      <c r="J801" s="8">
        <v>53</v>
      </c>
      <c r="K801" s="8">
        <v>85</v>
      </c>
      <c r="L801" s="8">
        <v>77</v>
      </c>
      <c r="M801" s="8">
        <v>66</v>
      </c>
      <c r="N801" s="8">
        <v>64</v>
      </c>
      <c r="O801" s="10">
        <v>93</v>
      </c>
      <c r="P801" s="10">
        <v>51</v>
      </c>
      <c r="Q801" s="37">
        <f>AVERAGE(Table3[[#This Row],[Audit 1]:[Audit 10]])/100</f>
        <v>0.70400000000000007</v>
      </c>
    </row>
    <row r="802" spans="1:17">
      <c r="A802" s="8" t="s">
        <v>114</v>
      </c>
      <c r="B802" s="9">
        <v>45226</v>
      </c>
      <c r="C802" s="33">
        <f>YEAR(Table3[[#This Row],[Date]])</f>
        <v>2023</v>
      </c>
      <c r="D802" s="9" t="str">
        <f>TEXT(Table3[[#This Row],[Date]],"MMMM")</f>
        <v>October</v>
      </c>
      <c r="E802" s="9" t="str">
        <f>_xlfn.XLOOKUP(Table3[[#This Row],[EID]],Roster!A:A,Roster!E:E)</f>
        <v>han.oriz.24</v>
      </c>
      <c r="F802" s="9" t="str">
        <f>_xlfn.XLOOKUP(Table3[[#This Row],[EID]],Roster!A:A,Roster!F:F)</f>
        <v>Strategy</v>
      </c>
      <c r="G802" s="8">
        <v>81</v>
      </c>
      <c r="H802" s="8">
        <v>84</v>
      </c>
      <c r="I802" s="8">
        <v>94</v>
      </c>
      <c r="J802" s="8">
        <v>97</v>
      </c>
      <c r="K802" s="8">
        <v>90</v>
      </c>
      <c r="L802" s="8">
        <v>99</v>
      </c>
      <c r="M802" s="8">
        <v>88</v>
      </c>
      <c r="N802" s="8">
        <v>100</v>
      </c>
      <c r="O802" s="10">
        <v>96</v>
      </c>
      <c r="P802" s="10">
        <v>85</v>
      </c>
      <c r="Q802" s="37">
        <f>AVERAGE(Table3[[#This Row],[Audit 1]:[Audit 10]])/100</f>
        <v>0.91400000000000003</v>
      </c>
    </row>
    <row r="803" spans="1:17">
      <c r="A803" s="8" t="s">
        <v>115</v>
      </c>
      <c r="B803" s="9">
        <v>45226</v>
      </c>
      <c r="C803" s="33">
        <f>YEAR(Table3[[#This Row],[Date]])</f>
        <v>2023</v>
      </c>
      <c r="D803" s="9" t="str">
        <f>TEXT(Table3[[#This Row],[Date]],"MMMM")</f>
        <v>October</v>
      </c>
      <c r="E803" s="9" t="str">
        <f>_xlfn.XLOOKUP(Table3[[#This Row],[EID]],Roster!A:A,Roster!E:E)</f>
        <v>oka.koch.55</v>
      </c>
      <c r="F803" s="9" t="str">
        <f>_xlfn.XLOOKUP(Table3[[#This Row],[EID]],Roster!A:A,Roster!F:F)</f>
        <v>F&amp;A</v>
      </c>
      <c r="G803" s="8">
        <v>84</v>
      </c>
      <c r="H803" s="8">
        <v>84</v>
      </c>
      <c r="I803" s="8">
        <v>94</v>
      </c>
      <c r="J803" s="8">
        <v>92</v>
      </c>
      <c r="K803" s="8">
        <v>88</v>
      </c>
      <c r="L803" s="8">
        <v>86</v>
      </c>
      <c r="M803" s="8">
        <v>81</v>
      </c>
      <c r="N803" s="8">
        <v>96</v>
      </c>
      <c r="O803" s="10">
        <v>87</v>
      </c>
      <c r="P803" s="10">
        <v>92</v>
      </c>
      <c r="Q803" s="37">
        <f>AVERAGE(Table3[[#This Row],[Audit 1]:[Audit 10]])/100</f>
        <v>0.88400000000000001</v>
      </c>
    </row>
    <row r="804" spans="1:17">
      <c r="A804" s="8" t="s">
        <v>116</v>
      </c>
      <c r="B804" s="9">
        <v>45226</v>
      </c>
      <c r="C804" s="33">
        <f>YEAR(Table3[[#This Row],[Date]])</f>
        <v>2023</v>
      </c>
      <c r="D804" s="9" t="str">
        <f>TEXT(Table3[[#This Row],[Date]],"MMMM")</f>
        <v>October</v>
      </c>
      <c r="E804" s="9" t="str">
        <f>_xlfn.XLOOKUP(Table3[[#This Row],[EID]],Roster!A:A,Roster!E:E)</f>
        <v>hir.kame.31</v>
      </c>
      <c r="F804" s="9" t="str">
        <f>_xlfn.XLOOKUP(Table3[[#This Row],[EID]],Roster!A:A,Roster!F:F)</f>
        <v>Health</v>
      </c>
      <c r="G804" s="8">
        <v>92</v>
      </c>
      <c r="H804" s="8">
        <v>90</v>
      </c>
      <c r="I804" s="8">
        <v>93</v>
      </c>
      <c r="J804" s="8">
        <v>84</v>
      </c>
      <c r="K804" s="8">
        <v>92</v>
      </c>
      <c r="L804" s="8">
        <v>89</v>
      </c>
      <c r="M804" s="8">
        <v>81</v>
      </c>
      <c r="N804" s="8">
        <v>84</v>
      </c>
      <c r="O804" s="10">
        <v>97</v>
      </c>
      <c r="P804" s="10">
        <v>93</v>
      </c>
      <c r="Q804" s="37">
        <f>AVERAGE(Table3[[#This Row],[Audit 1]:[Audit 10]])/100</f>
        <v>0.89500000000000002</v>
      </c>
    </row>
    <row r="805" spans="1:17">
      <c r="A805" s="8" t="s">
        <v>117</v>
      </c>
      <c r="B805" s="9">
        <v>45226</v>
      </c>
      <c r="C805" s="33">
        <f>YEAR(Table3[[#This Row],[Date]])</f>
        <v>2023</v>
      </c>
      <c r="D805" s="9" t="str">
        <f>TEXT(Table3[[#This Row],[Date]],"MMMM")</f>
        <v>October</v>
      </c>
      <c r="E805" s="9" t="str">
        <f>_xlfn.XLOOKUP(Table3[[#This Row],[EID]],Roster!A:A,Roster!E:E)</f>
        <v>han.oriz.24</v>
      </c>
      <c r="F805" s="9" t="str">
        <f>_xlfn.XLOOKUP(Table3[[#This Row],[EID]],Roster!A:A,Roster!F:F)</f>
        <v>Network</v>
      </c>
      <c r="G805" s="8">
        <v>62</v>
      </c>
      <c r="H805" s="8">
        <v>74</v>
      </c>
      <c r="I805" s="8">
        <v>58</v>
      </c>
      <c r="J805" s="8">
        <v>61</v>
      </c>
      <c r="K805" s="8">
        <v>75</v>
      </c>
      <c r="L805" s="8">
        <v>51</v>
      </c>
      <c r="M805" s="8">
        <v>72</v>
      </c>
      <c r="N805" s="8">
        <v>51</v>
      </c>
      <c r="O805" s="10">
        <v>79</v>
      </c>
      <c r="P805" s="10">
        <v>60</v>
      </c>
      <c r="Q805" s="37">
        <f>AVERAGE(Table3[[#This Row],[Audit 1]:[Audit 10]])/100</f>
        <v>0.64300000000000002</v>
      </c>
    </row>
    <row r="806" spans="1:17">
      <c r="A806" s="8" t="s">
        <v>118</v>
      </c>
      <c r="B806" s="9">
        <v>45226</v>
      </c>
      <c r="C806" s="33">
        <f>YEAR(Table3[[#This Row],[Date]])</f>
        <v>2023</v>
      </c>
      <c r="D806" s="9" t="str">
        <f>TEXT(Table3[[#This Row],[Date]],"MMMM")</f>
        <v>October</v>
      </c>
      <c r="E806" s="9" t="str">
        <f>_xlfn.XLOOKUP(Table3[[#This Row],[EID]],Roster!A:A,Roster!E:E)</f>
        <v>kig.imaz.62</v>
      </c>
      <c r="F806" s="9" t="str">
        <f>_xlfn.XLOOKUP(Table3[[#This Row],[EID]],Roster!A:A,Roster!F:F)</f>
        <v>HR</v>
      </c>
      <c r="G806" s="8">
        <v>75</v>
      </c>
      <c r="H806" s="8">
        <v>50</v>
      </c>
      <c r="I806" s="8">
        <v>74</v>
      </c>
      <c r="J806" s="8">
        <v>73</v>
      </c>
      <c r="K806" s="8">
        <v>58</v>
      </c>
      <c r="L806" s="8">
        <v>65</v>
      </c>
      <c r="M806" s="8">
        <v>58</v>
      </c>
      <c r="N806" s="8">
        <v>85</v>
      </c>
      <c r="O806" s="10">
        <v>80</v>
      </c>
      <c r="P806" s="10">
        <v>74</v>
      </c>
      <c r="Q806" s="37">
        <f>AVERAGE(Table3[[#This Row],[Audit 1]:[Audit 10]])/100</f>
        <v>0.69200000000000006</v>
      </c>
    </row>
    <row r="807" spans="1:17">
      <c r="A807" s="8" t="s">
        <v>119</v>
      </c>
      <c r="B807" s="9">
        <v>45226</v>
      </c>
      <c r="C807" s="33">
        <f>YEAR(Table3[[#This Row],[Date]])</f>
        <v>2023</v>
      </c>
      <c r="D807" s="9" t="str">
        <f>TEXT(Table3[[#This Row],[Date]],"MMMM")</f>
        <v>October</v>
      </c>
      <c r="E807" s="9" t="str">
        <f>_xlfn.XLOOKUP(Table3[[#This Row],[EID]],Roster!A:A,Roster!E:E)</f>
        <v>hir.kame.31</v>
      </c>
      <c r="F807" s="9" t="str">
        <f>_xlfn.XLOOKUP(Table3[[#This Row],[EID]],Roster!A:A,Roster!F:F)</f>
        <v>Health</v>
      </c>
      <c r="G807" s="8">
        <v>86</v>
      </c>
      <c r="H807" s="8">
        <v>81</v>
      </c>
      <c r="I807" s="8">
        <v>86</v>
      </c>
      <c r="J807" s="8">
        <v>93</v>
      </c>
      <c r="K807" s="8">
        <v>95</v>
      </c>
      <c r="L807" s="8">
        <v>82</v>
      </c>
      <c r="M807" s="8">
        <v>85</v>
      </c>
      <c r="N807" s="8">
        <v>93</v>
      </c>
      <c r="O807" s="10">
        <v>83</v>
      </c>
      <c r="P807" s="10">
        <v>89</v>
      </c>
      <c r="Q807" s="37">
        <f>AVERAGE(Table3[[#This Row],[Audit 1]:[Audit 10]])/100</f>
        <v>0.873</v>
      </c>
    </row>
    <row r="808" spans="1:17">
      <c r="A808" s="8" t="s">
        <v>120</v>
      </c>
      <c r="B808" s="9">
        <v>45226</v>
      </c>
      <c r="C808" s="33">
        <f>YEAR(Table3[[#This Row],[Date]])</f>
        <v>2023</v>
      </c>
      <c r="D808" s="9" t="str">
        <f>TEXT(Table3[[#This Row],[Date]],"MMMM")</f>
        <v>October</v>
      </c>
      <c r="E808" s="9" t="str">
        <f>_xlfn.XLOOKUP(Table3[[#This Row],[EID]],Roster!A:A,Roster!E:E)</f>
        <v>oka.koch.55</v>
      </c>
      <c r="F808" s="9" t="str">
        <f>_xlfn.XLOOKUP(Table3[[#This Row],[EID]],Roster!A:A,Roster!F:F)</f>
        <v>F&amp;A</v>
      </c>
      <c r="G808" s="8">
        <v>93</v>
      </c>
      <c r="H808" s="8">
        <v>87</v>
      </c>
      <c r="I808" s="8">
        <v>82</v>
      </c>
      <c r="J808" s="8">
        <v>94</v>
      </c>
      <c r="K808" s="8">
        <v>95</v>
      </c>
      <c r="L808" s="8">
        <v>97</v>
      </c>
      <c r="M808" s="8">
        <v>85</v>
      </c>
      <c r="N808" s="8">
        <v>83</v>
      </c>
      <c r="O808" s="10">
        <v>83</v>
      </c>
      <c r="P808" s="10">
        <v>97</v>
      </c>
      <c r="Q808" s="37">
        <f>AVERAGE(Table3[[#This Row],[Audit 1]:[Audit 10]])/100</f>
        <v>0.89599999999999991</v>
      </c>
    </row>
    <row r="809" spans="1:17">
      <c r="A809" s="8" t="s">
        <v>121</v>
      </c>
      <c r="B809" s="9">
        <v>45226</v>
      </c>
      <c r="C809" s="33">
        <f>YEAR(Table3[[#This Row],[Date]])</f>
        <v>2023</v>
      </c>
      <c r="D809" s="9" t="str">
        <f>TEXT(Table3[[#This Row],[Date]],"MMMM")</f>
        <v>October</v>
      </c>
      <c r="E809" s="9" t="str">
        <f>_xlfn.XLOOKUP(Table3[[#This Row],[EID]],Roster!A:A,Roster!E:E)</f>
        <v>hir.kame.31</v>
      </c>
      <c r="F809" s="9" t="str">
        <f>_xlfn.XLOOKUP(Table3[[#This Row],[EID]],Roster!A:A,Roster!F:F)</f>
        <v>Health</v>
      </c>
      <c r="G809" s="8">
        <v>81</v>
      </c>
      <c r="H809" s="8">
        <v>93</v>
      </c>
      <c r="I809" s="8">
        <v>80</v>
      </c>
      <c r="J809" s="8">
        <v>83</v>
      </c>
      <c r="K809" s="8">
        <v>80</v>
      </c>
      <c r="L809" s="8">
        <v>96</v>
      </c>
      <c r="M809" s="8">
        <v>87</v>
      </c>
      <c r="N809" s="8">
        <v>81</v>
      </c>
      <c r="O809" s="10">
        <v>91</v>
      </c>
      <c r="P809" s="10">
        <v>97</v>
      </c>
      <c r="Q809" s="37">
        <f>AVERAGE(Table3[[#This Row],[Audit 1]:[Audit 10]])/100</f>
        <v>0.86900000000000011</v>
      </c>
    </row>
    <row r="810" spans="1:17">
      <c r="A810" s="8" t="s">
        <v>122</v>
      </c>
      <c r="B810" s="9">
        <v>45226</v>
      </c>
      <c r="C810" s="33">
        <f>YEAR(Table3[[#This Row],[Date]])</f>
        <v>2023</v>
      </c>
      <c r="D810" s="9" t="str">
        <f>TEXT(Table3[[#This Row],[Date]],"MMMM")</f>
        <v>October</v>
      </c>
      <c r="E810" s="9" t="str">
        <f>_xlfn.XLOOKUP(Table3[[#This Row],[EID]],Roster!A:A,Roster!E:E)</f>
        <v>han.oriz.24</v>
      </c>
      <c r="F810" s="9" t="str">
        <f>_xlfn.XLOOKUP(Table3[[#This Row],[EID]],Roster!A:A,Roster!F:F)</f>
        <v>Network</v>
      </c>
      <c r="G810" s="8">
        <v>67</v>
      </c>
      <c r="H810" s="8">
        <v>71</v>
      </c>
      <c r="I810" s="8">
        <v>55</v>
      </c>
      <c r="J810" s="8">
        <v>63</v>
      </c>
      <c r="K810" s="8">
        <v>63</v>
      </c>
      <c r="L810" s="8">
        <v>62</v>
      </c>
      <c r="M810" s="8">
        <v>84</v>
      </c>
      <c r="N810" s="8">
        <v>79</v>
      </c>
      <c r="O810" s="10">
        <v>94</v>
      </c>
      <c r="P810" s="10">
        <v>88</v>
      </c>
      <c r="Q810" s="37">
        <f>AVERAGE(Table3[[#This Row],[Audit 1]:[Audit 10]])/100</f>
        <v>0.72599999999999998</v>
      </c>
    </row>
    <row r="811" spans="1:17">
      <c r="A811" s="8" t="s">
        <v>123</v>
      </c>
      <c r="B811" s="9">
        <v>45226</v>
      </c>
      <c r="C811" s="33">
        <f>YEAR(Table3[[#This Row],[Date]])</f>
        <v>2023</v>
      </c>
      <c r="D811" s="9" t="str">
        <f>TEXT(Table3[[#This Row],[Date]],"MMMM")</f>
        <v>October</v>
      </c>
      <c r="E811" s="9" t="str">
        <f>_xlfn.XLOOKUP(Table3[[#This Row],[EID]],Roster!A:A,Roster!E:E)</f>
        <v>kig.imaz.62</v>
      </c>
      <c r="F811" s="9" t="str">
        <f>_xlfn.XLOOKUP(Table3[[#This Row],[EID]],Roster!A:A,Roster!F:F)</f>
        <v>HR</v>
      </c>
      <c r="G811" s="8">
        <v>56</v>
      </c>
      <c r="H811" s="8">
        <v>66</v>
      </c>
      <c r="I811" s="8">
        <v>79</v>
      </c>
      <c r="J811" s="8">
        <v>80</v>
      </c>
      <c r="K811" s="8">
        <v>81</v>
      </c>
      <c r="L811" s="8">
        <v>100</v>
      </c>
      <c r="M811" s="8">
        <v>98</v>
      </c>
      <c r="N811" s="8">
        <v>69</v>
      </c>
      <c r="O811" s="10">
        <v>54</v>
      </c>
      <c r="P811" s="10">
        <v>70</v>
      </c>
      <c r="Q811" s="37">
        <f>AVERAGE(Table3[[#This Row],[Audit 1]:[Audit 10]])/100</f>
        <v>0.753</v>
      </c>
    </row>
    <row r="812" spans="1:17">
      <c r="A812" s="8" t="s">
        <v>94</v>
      </c>
      <c r="B812" s="9">
        <v>45227</v>
      </c>
      <c r="C812" s="33">
        <f>YEAR(Table3[[#This Row],[Date]])</f>
        <v>2023</v>
      </c>
      <c r="D812" s="9" t="str">
        <f>TEXT(Table3[[#This Row],[Date]],"MMMM")</f>
        <v>October</v>
      </c>
      <c r="E812" s="9" t="str">
        <f>_xlfn.XLOOKUP(Table3[[#This Row],[EID]],Roster!A:A,Roster!E:E)</f>
        <v>oka.koch.55</v>
      </c>
      <c r="F812" s="9" t="str">
        <f>_xlfn.XLOOKUP(Table3[[#This Row],[EID]],Roster!A:A,Roster!F:F)</f>
        <v>F&amp;A</v>
      </c>
      <c r="G812" s="8">
        <v>84</v>
      </c>
      <c r="H812" s="8">
        <v>98</v>
      </c>
      <c r="I812" s="8">
        <v>88</v>
      </c>
      <c r="J812" s="8">
        <v>81</v>
      </c>
      <c r="K812" s="8">
        <v>85</v>
      </c>
      <c r="L812" s="8">
        <v>93</v>
      </c>
      <c r="M812" s="8">
        <v>100</v>
      </c>
      <c r="N812" s="8">
        <v>86</v>
      </c>
      <c r="O812" s="10">
        <v>86</v>
      </c>
      <c r="P812" s="10">
        <v>84</v>
      </c>
      <c r="Q812" s="37">
        <f>AVERAGE(Table3[[#This Row],[Audit 1]:[Audit 10]])/100</f>
        <v>0.88500000000000001</v>
      </c>
    </row>
    <row r="813" spans="1:17">
      <c r="A813" s="8" t="s">
        <v>95</v>
      </c>
      <c r="B813" s="9">
        <v>45227</v>
      </c>
      <c r="C813" s="33">
        <f>YEAR(Table3[[#This Row],[Date]])</f>
        <v>2023</v>
      </c>
      <c r="D813" s="9" t="str">
        <f>TEXT(Table3[[#This Row],[Date]],"MMMM")</f>
        <v>October</v>
      </c>
      <c r="E813" s="9" t="str">
        <f>_xlfn.XLOOKUP(Table3[[#This Row],[EID]],Roster!A:A,Roster!E:E)</f>
        <v>oka.koch.55</v>
      </c>
      <c r="F813" s="9" t="str">
        <f>_xlfn.XLOOKUP(Table3[[#This Row],[EID]],Roster!A:A,Roster!F:F)</f>
        <v>F&amp;A</v>
      </c>
      <c r="G813" s="8">
        <v>91</v>
      </c>
      <c r="H813" s="8">
        <v>81</v>
      </c>
      <c r="I813" s="8">
        <v>80</v>
      </c>
      <c r="J813" s="8">
        <v>94</v>
      </c>
      <c r="K813" s="8">
        <v>91</v>
      </c>
      <c r="L813" s="8">
        <v>80</v>
      </c>
      <c r="M813" s="8">
        <v>100</v>
      </c>
      <c r="N813" s="8">
        <v>88</v>
      </c>
      <c r="O813" s="10">
        <v>92</v>
      </c>
      <c r="P813" s="10">
        <v>86</v>
      </c>
      <c r="Q813" s="37">
        <f>AVERAGE(Table3[[#This Row],[Audit 1]:[Audit 10]])/100</f>
        <v>0.88300000000000001</v>
      </c>
    </row>
    <row r="814" spans="1:17">
      <c r="A814" s="8" t="s">
        <v>96</v>
      </c>
      <c r="B814" s="9">
        <v>45227</v>
      </c>
      <c r="C814" s="33">
        <f>YEAR(Table3[[#This Row],[Date]])</f>
        <v>2023</v>
      </c>
      <c r="D814" s="9" t="str">
        <f>TEXT(Table3[[#This Row],[Date]],"MMMM")</f>
        <v>October</v>
      </c>
      <c r="E814" s="9" t="str">
        <f>_xlfn.XLOOKUP(Table3[[#This Row],[EID]],Roster!A:A,Roster!E:E)</f>
        <v>hir.kame.31</v>
      </c>
      <c r="F814" s="9" t="str">
        <f>_xlfn.XLOOKUP(Table3[[#This Row],[EID]],Roster!A:A,Roster!F:F)</f>
        <v>Health</v>
      </c>
      <c r="G814" s="8">
        <v>80</v>
      </c>
      <c r="H814" s="8">
        <v>99</v>
      </c>
      <c r="I814" s="8">
        <v>80</v>
      </c>
      <c r="J814" s="8">
        <v>89</v>
      </c>
      <c r="K814" s="8">
        <v>91</v>
      </c>
      <c r="L814" s="8">
        <v>83</v>
      </c>
      <c r="M814" s="8">
        <v>96</v>
      </c>
      <c r="N814" s="8">
        <v>98</v>
      </c>
      <c r="O814" s="10">
        <v>88</v>
      </c>
      <c r="P814" s="10">
        <v>88</v>
      </c>
      <c r="Q814" s="37">
        <f>AVERAGE(Table3[[#This Row],[Audit 1]:[Audit 10]])/100</f>
        <v>0.89200000000000002</v>
      </c>
    </row>
    <row r="815" spans="1:17">
      <c r="A815" s="8" t="s">
        <v>97</v>
      </c>
      <c r="B815" s="9">
        <v>45227</v>
      </c>
      <c r="C815" s="33">
        <f>YEAR(Table3[[#This Row],[Date]])</f>
        <v>2023</v>
      </c>
      <c r="D815" s="9" t="str">
        <f>TEXT(Table3[[#This Row],[Date]],"MMMM")</f>
        <v>October</v>
      </c>
      <c r="E815" s="9" t="str">
        <f>_xlfn.XLOOKUP(Table3[[#This Row],[EID]],Roster!A:A,Roster!E:E)</f>
        <v>han.oriz.24</v>
      </c>
      <c r="F815" s="9" t="str">
        <f>_xlfn.XLOOKUP(Table3[[#This Row],[EID]],Roster!A:A,Roster!F:F)</f>
        <v>Network</v>
      </c>
      <c r="G815" s="8">
        <v>89</v>
      </c>
      <c r="H815" s="8">
        <v>84</v>
      </c>
      <c r="I815" s="8">
        <v>62</v>
      </c>
      <c r="J815" s="8">
        <v>74</v>
      </c>
      <c r="K815" s="8">
        <v>62</v>
      </c>
      <c r="L815" s="8">
        <v>65</v>
      </c>
      <c r="M815" s="8">
        <v>99</v>
      </c>
      <c r="N815" s="8">
        <v>97</v>
      </c>
      <c r="O815" s="10">
        <v>76</v>
      </c>
      <c r="P815" s="10">
        <v>56</v>
      </c>
      <c r="Q815" s="37">
        <f>AVERAGE(Table3[[#This Row],[Audit 1]:[Audit 10]])/100</f>
        <v>0.76400000000000001</v>
      </c>
    </row>
    <row r="816" spans="1:17">
      <c r="A816" s="8" t="s">
        <v>98</v>
      </c>
      <c r="B816" s="9">
        <v>45227</v>
      </c>
      <c r="C816" s="33">
        <f>YEAR(Table3[[#This Row],[Date]])</f>
        <v>2023</v>
      </c>
      <c r="D816" s="9" t="str">
        <f>TEXT(Table3[[#This Row],[Date]],"MMMM")</f>
        <v>October</v>
      </c>
      <c r="E816" s="9" t="str">
        <f>_xlfn.XLOOKUP(Table3[[#This Row],[EID]],Roster!A:A,Roster!E:E)</f>
        <v>kig.imaz.62</v>
      </c>
      <c r="F816" s="9" t="str">
        <f>_xlfn.XLOOKUP(Table3[[#This Row],[EID]],Roster!A:A,Roster!F:F)</f>
        <v>HR</v>
      </c>
      <c r="G816" s="8">
        <v>85</v>
      </c>
      <c r="H816" s="8">
        <v>65</v>
      </c>
      <c r="I816" s="8">
        <v>98</v>
      </c>
      <c r="J816" s="8">
        <v>72</v>
      </c>
      <c r="K816" s="8">
        <v>52</v>
      </c>
      <c r="L816" s="8">
        <v>73</v>
      </c>
      <c r="M816" s="8">
        <v>91</v>
      </c>
      <c r="N816" s="8">
        <v>87</v>
      </c>
      <c r="O816" s="10">
        <v>87</v>
      </c>
      <c r="P816" s="10">
        <v>56</v>
      </c>
      <c r="Q816" s="37">
        <f>AVERAGE(Table3[[#This Row],[Audit 1]:[Audit 10]])/100</f>
        <v>0.7659999999999999</v>
      </c>
    </row>
    <row r="817" spans="1:17">
      <c r="A817" s="8" t="s">
        <v>99</v>
      </c>
      <c r="B817" s="9">
        <v>45227</v>
      </c>
      <c r="C817" s="33">
        <f>YEAR(Table3[[#This Row],[Date]])</f>
        <v>2023</v>
      </c>
      <c r="D817" s="9" t="str">
        <f>TEXT(Table3[[#This Row],[Date]],"MMMM")</f>
        <v>October</v>
      </c>
      <c r="E817" s="9" t="str">
        <f>_xlfn.XLOOKUP(Table3[[#This Row],[EID]],Roster!A:A,Roster!E:E)</f>
        <v>han.oriz.24</v>
      </c>
      <c r="F817" s="9" t="str">
        <f>_xlfn.XLOOKUP(Table3[[#This Row],[EID]],Roster!A:A,Roster!F:F)</f>
        <v>Strategy</v>
      </c>
      <c r="G817" s="8">
        <v>81</v>
      </c>
      <c r="H817" s="8">
        <v>90</v>
      </c>
      <c r="I817" s="8">
        <v>94</v>
      </c>
      <c r="J817" s="8">
        <v>94</v>
      </c>
      <c r="K817" s="8">
        <v>86</v>
      </c>
      <c r="L817" s="8">
        <v>87</v>
      </c>
      <c r="M817" s="8">
        <v>100</v>
      </c>
      <c r="N817" s="8">
        <v>89</v>
      </c>
      <c r="O817" s="10">
        <v>95</v>
      </c>
      <c r="P817" s="10">
        <v>99</v>
      </c>
      <c r="Q817" s="37">
        <f>AVERAGE(Table3[[#This Row],[Audit 1]:[Audit 10]])/100</f>
        <v>0.91500000000000004</v>
      </c>
    </row>
    <row r="818" spans="1:17">
      <c r="A818" s="8" t="s">
        <v>100</v>
      </c>
      <c r="B818" s="9">
        <v>45227</v>
      </c>
      <c r="C818" s="33">
        <f>YEAR(Table3[[#This Row],[Date]])</f>
        <v>2023</v>
      </c>
      <c r="D818" s="9" t="str">
        <f>TEXT(Table3[[#This Row],[Date]],"MMMM")</f>
        <v>October</v>
      </c>
      <c r="E818" s="9" t="str">
        <f>_xlfn.XLOOKUP(Table3[[#This Row],[EID]],Roster!A:A,Roster!E:E)</f>
        <v>oka.koch.55</v>
      </c>
      <c r="F818" s="9" t="str">
        <f>_xlfn.XLOOKUP(Table3[[#This Row],[EID]],Roster!A:A,Roster!F:F)</f>
        <v>F&amp;A</v>
      </c>
      <c r="G818" s="8">
        <v>81</v>
      </c>
      <c r="H818" s="8">
        <v>90</v>
      </c>
      <c r="I818" s="8">
        <v>84</v>
      </c>
      <c r="J818" s="8">
        <v>99</v>
      </c>
      <c r="K818" s="8">
        <v>89</v>
      </c>
      <c r="L818" s="8">
        <v>88</v>
      </c>
      <c r="M818" s="8">
        <v>95</v>
      </c>
      <c r="N818" s="8">
        <v>86</v>
      </c>
      <c r="O818" s="10">
        <v>88</v>
      </c>
      <c r="P818" s="10">
        <v>100</v>
      </c>
      <c r="Q818" s="37">
        <f>AVERAGE(Table3[[#This Row],[Audit 1]:[Audit 10]])/100</f>
        <v>0.9</v>
      </c>
    </row>
    <row r="819" spans="1:17">
      <c r="A819" s="8" t="s">
        <v>101</v>
      </c>
      <c r="B819" s="9">
        <v>45227</v>
      </c>
      <c r="C819" s="33">
        <f>YEAR(Table3[[#This Row],[Date]])</f>
        <v>2023</v>
      </c>
      <c r="D819" s="9" t="str">
        <f>TEXT(Table3[[#This Row],[Date]],"MMMM")</f>
        <v>October</v>
      </c>
      <c r="E819" s="9" t="str">
        <f>_xlfn.XLOOKUP(Table3[[#This Row],[EID]],Roster!A:A,Roster!E:E)</f>
        <v>hir.kame.31</v>
      </c>
      <c r="F819" s="9" t="str">
        <f>_xlfn.XLOOKUP(Table3[[#This Row],[EID]],Roster!A:A,Roster!F:F)</f>
        <v>Health</v>
      </c>
      <c r="G819" s="8">
        <v>100</v>
      </c>
      <c r="H819" s="8">
        <v>81</v>
      </c>
      <c r="I819" s="8">
        <v>84</v>
      </c>
      <c r="J819" s="8">
        <v>96</v>
      </c>
      <c r="K819" s="8">
        <v>86</v>
      </c>
      <c r="L819" s="8">
        <v>83</v>
      </c>
      <c r="M819" s="8">
        <v>87</v>
      </c>
      <c r="N819" s="8">
        <v>86</v>
      </c>
      <c r="O819" s="10">
        <v>99</v>
      </c>
      <c r="P819" s="10">
        <v>95</v>
      </c>
      <c r="Q819" s="37">
        <f>AVERAGE(Table3[[#This Row],[Audit 1]:[Audit 10]])/100</f>
        <v>0.89700000000000002</v>
      </c>
    </row>
    <row r="820" spans="1:17">
      <c r="A820" s="8" t="s">
        <v>102</v>
      </c>
      <c r="B820" s="9">
        <v>45227</v>
      </c>
      <c r="C820" s="33">
        <f>YEAR(Table3[[#This Row],[Date]])</f>
        <v>2023</v>
      </c>
      <c r="D820" s="9" t="str">
        <f>TEXT(Table3[[#This Row],[Date]],"MMMM")</f>
        <v>October</v>
      </c>
      <c r="E820" s="9" t="str">
        <f>_xlfn.XLOOKUP(Table3[[#This Row],[EID]],Roster!A:A,Roster!E:E)</f>
        <v>han.oriz.24</v>
      </c>
      <c r="F820" s="9" t="str">
        <f>_xlfn.XLOOKUP(Table3[[#This Row],[EID]],Roster!A:A,Roster!F:F)</f>
        <v>Network</v>
      </c>
      <c r="G820" s="8">
        <v>84</v>
      </c>
      <c r="H820" s="8">
        <v>53</v>
      </c>
      <c r="I820" s="8">
        <v>84</v>
      </c>
      <c r="J820" s="8">
        <v>84</v>
      </c>
      <c r="K820" s="8">
        <v>51</v>
      </c>
      <c r="L820" s="8">
        <v>98</v>
      </c>
      <c r="M820" s="8">
        <v>82</v>
      </c>
      <c r="N820" s="8">
        <v>80</v>
      </c>
      <c r="O820" s="10">
        <v>90</v>
      </c>
      <c r="P820" s="10">
        <v>59</v>
      </c>
      <c r="Q820" s="37">
        <f>AVERAGE(Table3[[#This Row],[Audit 1]:[Audit 10]])/100</f>
        <v>0.76500000000000001</v>
      </c>
    </row>
    <row r="821" spans="1:17">
      <c r="A821" s="8" t="s">
        <v>103</v>
      </c>
      <c r="B821" s="9">
        <v>45227</v>
      </c>
      <c r="C821" s="33">
        <f>YEAR(Table3[[#This Row],[Date]])</f>
        <v>2023</v>
      </c>
      <c r="D821" s="9" t="str">
        <f>TEXT(Table3[[#This Row],[Date]],"MMMM")</f>
        <v>October</v>
      </c>
      <c r="E821" s="9" t="str">
        <f>_xlfn.XLOOKUP(Table3[[#This Row],[EID]],Roster!A:A,Roster!E:E)</f>
        <v>kig.imaz.62</v>
      </c>
      <c r="F821" s="9" t="str">
        <f>_xlfn.XLOOKUP(Table3[[#This Row],[EID]],Roster!A:A,Roster!F:F)</f>
        <v>HR</v>
      </c>
      <c r="G821" s="8">
        <v>85</v>
      </c>
      <c r="H821" s="8">
        <v>73</v>
      </c>
      <c r="I821" s="8">
        <v>77</v>
      </c>
      <c r="J821" s="8">
        <v>77</v>
      </c>
      <c r="K821" s="8">
        <v>97</v>
      </c>
      <c r="L821" s="8">
        <v>68</v>
      </c>
      <c r="M821" s="8">
        <v>54</v>
      </c>
      <c r="N821" s="8">
        <v>87</v>
      </c>
      <c r="O821" s="10">
        <v>77</v>
      </c>
      <c r="P821" s="10">
        <v>66</v>
      </c>
      <c r="Q821" s="37">
        <f>AVERAGE(Table3[[#This Row],[Audit 1]:[Audit 10]])/100</f>
        <v>0.7609999999999999</v>
      </c>
    </row>
    <row r="822" spans="1:17">
      <c r="A822" s="8" t="s">
        <v>104</v>
      </c>
      <c r="B822" s="9">
        <v>45227</v>
      </c>
      <c r="C822" s="33">
        <f>YEAR(Table3[[#This Row],[Date]])</f>
        <v>2023</v>
      </c>
      <c r="D822" s="9" t="str">
        <f>TEXT(Table3[[#This Row],[Date]],"MMMM")</f>
        <v>October</v>
      </c>
      <c r="E822" s="9" t="str">
        <f>_xlfn.XLOOKUP(Table3[[#This Row],[EID]],Roster!A:A,Roster!E:E)</f>
        <v>oka.koch.55</v>
      </c>
      <c r="F822" s="9" t="str">
        <f>_xlfn.XLOOKUP(Table3[[#This Row],[EID]],Roster!A:A,Roster!F:F)</f>
        <v>F&amp;A</v>
      </c>
      <c r="G822" s="8">
        <v>95</v>
      </c>
      <c r="H822" s="8">
        <v>91</v>
      </c>
      <c r="I822" s="8">
        <v>96</v>
      </c>
      <c r="J822" s="8">
        <v>95</v>
      </c>
      <c r="K822" s="8">
        <v>98</v>
      </c>
      <c r="L822" s="8">
        <v>81</v>
      </c>
      <c r="M822" s="8">
        <v>96</v>
      </c>
      <c r="N822" s="8">
        <v>89</v>
      </c>
      <c r="O822" s="10">
        <v>99</v>
      </c>
      <c r="P822" s="10">
        <v>96</v>
      </c>
      <c r="Q822" s="37">
        <f>AVERAGE(Table3[[#This Row],[Audit 1]:[Audit 10]])/100</f>
        <v>0.93599999999999994</v>
      </c>
    </row>
    <row r="823" spans="1:17">
      <c r="A823" s="8" t="s">
        <v>105</v>
      </c>
      <c r="B823" s="9">
        <v>45227</v>
      </c>
      <c r="C823" s="33">
        <f>YEAR(Table3[[#This Row],[Date]])</f>
        <v>2023</v>
      </c>
      <c r="D823" s="9" t="str">
        <f>TEXT(Table3[[#This Row],[Date]],"MMMM")</f>
        <v>October</v>
      </c>
      <c r="E823" s="9" t="str">
        <f>_xlfn.XLOOKUP(Table3[[#This Row],[EID]],Roster!A:A,Roster!E:E)</f>
        <v>oka.koch.55</v>
      </c>
      <c r="F823" s="9" t="str">
        <f>_xlfn.XLOOKUP(Table3[[#This Row],[EID]],Roster!A:A,Roster!F:F)</f>
        <v>F&amp;A</v>
      </c>
      <c r="G823" s="8">
        <v>100</v>
      </c>
      <c r="H823" s="8">
        <v>97</v>
      </c>
      <c r="I823" s="8">
        <v>82</v>
      </c>
      <c r="J823" s="8">
        <v>90</v>
      </c>
      <c r="K823" s="8">
        <v>82</v>
      </c>
      <c r="L823" s="8">
        <v>96</v>
      </c>
      <c r="M823" s="8">
        <v>83</v>
      </c>
      <c r="N823" s="8">
        <v>88</v>
      </c>
      <c r="O823" s="10">
        <v>91</v>
      </c>
      <c r="P823" s="10">
        <v>83</v>
      </c>
      <c r="Q823" s="37">
        <f>AVERAGE(Table3[[#This Row],[Audit 1]:[Audit 10]])/100</f>
        <v>0.89200000000000002</v>
      </c>
    </row>
    <row r="824" spans="1:17">
      <c r="A824" s="8" t="s">
        <v>106</v>
      </c>
      <c r="B824" s="9">
        <v>45227</v>
      </c>
      <c r="C824" s="33">
        <f>YEAR(Table3[[#This Row],[Date]])</f>
        <v>2023</v>
      </c>
      <c r="D824" s="9" t="str">
        <f>TEXT(Table3[[#This Row],[Date]],"MMMM")</f>
        <v>October</v>
      </c>
      <c r="E824" s="9" t="str">
        <f>_xlfn.XLOOKUP(Table3[[#This Row],[EID]],Roster!A:A,Roster!E:E)</f>
        <v>hir.kame.31</v>
      </c>
      <c r="F824" s="9" t="str">
        <f>_xlfn.XLOOKUP(Table3[[#This Row],[EID]],Roster!A:A,Roster!F:F)</f>
        <v>Health</v>
      </c>
      <c r="G824" s="8">
        <v>100</v>
      </c>
      <c r="H824" s="8">
        <v>84</v>
      </c>
      <c r="I824" s="8">
        <v>84</v>
      </c>
      <c r="J824" s="8">
        <v>95</v>
      </c>
      <c r="K824" s="8">
        <v>89</v>
      </c>
      <c r="L824" s="8">
        <v>90</v>
      </c>
      <c r="M824" s="8">
        <v>88</v>
      </c>
      <c r="N824" s="8">
        <v>86</v>
      </c>
      <c r="O824" s="10">
        <v>86</v>
      </c>
      <c r="P824" s="10">
        <v>81</v>
      </c>
      <c r="Q824" s="37">
        <f>AVERAGE(Table3[[#This Row],[Audit 1]:[Audit 10]])/100</f>
        <v>0.88300000000000001</v>
      </c>
    </row>
    <row r="825" spans="1:17">
      <c r="A825" s="8" t="s">
        <v>107</v>
      </c>
      <c r="B825" s="9">
        <v>45227</v>
      </c>
      <c r="C825" s="33">
        <f>YEAR(Table3[[#This Row],[Date]])</f>
        <v>2023</v>
      </c>
      <c r="D825" s="9" t="str">
        <f>TEXT(Table3[[#This Row],[Date]],"MMMM")</f>
        <v>October</v>
      </c>
      <c r="E825" s="9" t="str">
        <f>_xlfn.XLOOKUP(Table3[[#This Row],[EID]],Roster!A:A,Roster!E:E)</f>
        <v>oka.koch.55</v>
      </c>
      <c r="F825" s="9" t="str">
        <f>_xlfn.XLOOKUP(Table3[[#This Row],[EID]],Roster!A:A,Roster!F:F)</f>
        <v>F&amp;A</v>
      </c>
      <c r="G825" s="8">
        <v>65</v>
      </c>
      <c r="H825" s="8">
        <v>83</v>
      </c>
      <c r="I825" s="8">
        <v>87</v>
      </c>
      <c r="J825" s="8">
        <v>98</v>
      </c>
      <c r="K825" s="8">
        <v>79</v>
      </c>
      <c r="L825" s="8">
        <v>58</v>
      </c>
      <c r="M825" s="8">
        <v>53</v>
      </c>
      <c r="N825" s="8">
        <v>87</v>
      </c>
      <c r="O825" s="10">
        <v>57</v>
      </c>
      <c r="P825" s="10">
        <v>99</v>
      </c>
      <c r="Q825" s="37">
        <f>AVERAGE(Table3[[#This Row],[Audit 1]:[Audit 10]])/100</f>
        <v>0.7659999999999999</v>
      </c>
    </row>
    <row r="826" spans="1:17">
      <c r="A826" s="8" t="s">
        <v>108</v>
      </c>
      <c r="B826" s="9">
        <v>45227</v>
      </c>
      <c r="C826" s="33">
        <f>YEAR(Table3[[#This Row],[Date]])</f>
        <v>2023</v>
      </c>
      <c r="D826" s="9" t="str">
        <f>TEXT(Table3[[#This Row],[Date]],"MMMM")</f>
        <v>October</v>
      </c>
      <c r="E826" s="9" t="str">
        <f>_xlfn.XLOOKUP(Table3[[#This Row],[EID]],Roster!A:A,Roster!E:E)</f>
        <v>kig.imaz.62</v>
      </c>
      <c r="F826" s="9" t="str">
        <f>_xlfn.XLOOKUP(Table3[[#This Row],[EID]],Roster!A:A,Roster!F:F)</f>
        <v>HR</v>
      </c>
      <c r="G826" s="8">
        <v>94</v>
      </c>
      <c r="H826" s="8">
        <v>100</v>
      </c>
      <c r="I826" s="8">
        <v>86</v>
      </c>
      <c r="J826" s="8">
        <v>81</v>
      </c>
      <c r="K826" s="8">
        <v>55</v>
      </c>
      <c r="L826" s="8">
        <v>90</v>
      </c>
      <c r="M826" s="8">
        <v>56</v>
      </c>
      <c r="N826" s="8">
        <v>77</v>
      </c>
      <c r="O826" s="10">
        <v>87</v>
      </c>
      <c r="P826" s="10">
        <v>91</v>
      </c>
      <c r="Q826" s="37">
        <f>AVERAGE(Table3[[#This Row],[Audit 1]:[Audit 10]])/100</f>
        <v>0.81700000000000006</v>
      </c>
    </row>
    <row r="827" spans="1:17">
      <c r="A827" s="8" t="s">
        <v>109</v>
      </c>
      <c r="B827" s="9">
        <v>45227</v>
      </c>
      <c r="C827" s="33">
        <f>YEAR(Table3[[#This Row],[Date]])</f>
        <v>2023</v>
      </c>
      <c r="D827" s="9" t="str">
        <f>TEXT(Table3[[#This Row],[Date]],"MMMM")</f>
        <v>October</v>
      </c>
      <c r="E827" s="9" t="str">
        <f>_xlfn.XLOOKUP(Table3[[#This Row],[EID]],Roster!A:A,Roster!E:E)</f>
        <v>han.oriz.24</v>
      </c>
      <c r="F827" s="9" t="str">
        <f>_xlfn.XLOOKUP(Table3[[#This Row],[EID]],Roster!A:A,Roster!F:F)</f>
        <v>Strategy</v>
      </c>
      <c r="G827" s="8">
        <v>85</v>
      </c>
      <c r="H827" s="8">
        <v>92</v>
      </c>
      <c r="I827" s="8">
        <v>93</v>
      </c>
      <c r="J827" s="8">
        <v>93</v>
      </c>
      <c r="K827" s="8">
        <v>89</v>
      </c>
      <c r="L827" s="8">
        <v>86</v>
      </c>
      <c r="M827" s="8">
        <v>81</v>
      </c>
      <c r="N827" s="8">
        <v>93</v>
      </c>
      <c r="O827" s="10">
        <v>86</v>
      </c>
      <c r="P827" s="10">
        <v>93</v>
      </c>
      <c r="Q827" s="37">
        <f>AVERAGE(Table3[[#This Row],[Audit 1]:[Audit 10]])/100</f>
        <v>0.8909999999999999</v>
      </c>
    </row>
    <row r="828" spans="1:17">
      <c r="A828" s="8" t="s">
        <v>110</v>
      </c>
      <c r="B828" s="9">
        <v>45227</v>
      </c>
      <c r="C828" s="33">
        <f>YEAR(Table3[[#This Row],[Date]])</f>
        <v>2023</v>
      </c>
      <c r="D828" s="9" t="str">
        <f>TEXT(Table3[[#This Row],[Date]],"MMMM")</f>
        <v>October</v>
      </c>
      <c r="E828" s="9" t="str">
        <f>_xlfn.XLOOKUP(Table3[[#This Row],[EID]],Roster!A:A,Roster!E:E)</f>
        <v>oka.koch.55</v>
      </c>
      <c r="F828" s="9" t="str">
        <f>_xlfn.XLOOKUP(Table3[[#This Row],[EID]],Roster!A:A,Roster!F:F)</f>
        <v>F&amp;A</v>
      </c>
      <c r="G828" s="8">
        <v>89</v>
      </c>
      <c r="H828" s="8">
        <v>86</v>
      </c>
      <c r="I828" s="8">
        <v>99</v>
      </c>
      <c r="J828" s="8">
        <v>95</v>
      </c>
      <c r="K828" s="8">
        <v>97</v>
      </c>
      <c r="L828" s="8">
        <v>98</v>
      </c>
      <c r="M828" s="8">
        <v>91</v>
      </c>
      <c r="N828" s="8">
        <v>94</v>
      </c>
      <c r="O828" s="10">
        <v>91</v>
      </c>
      <c r="P828" s="10">
        <v>99</v>
      </c>
      <c r="Q828" s="37">
        <f>AVERAGE(Table3[[#This Row],[Audit 1]:[Audit 10]])/100</f>
        <v>0.93900000000000006</v>
      </c>
    </row>
    <row r="829" spans="1:17">
      <c r="A829" s="8" t="s">
        <v>111</v>
      </c>
      <c r="B829" s="9">
        <v>45227</v>
      </c>
      <c r="C829" s="33">
        <f>YEAR(Table3[[#This Row],[Date]])</f>
        <v>2023</v>
      </c>
      <c r="D829" s="9" t="str">
        <f>TEXT(Table3[[#This Row],[Date]],"MMMM")</f>
        <v>October</v>
      </c>
      <c r="E829" s="9" t="str">
        <f>_xlfn.XLOOKUP(Table3[[#This Row],[EID]],Roster!A:A,Roster!E:E)</f>
        <v>hir.kame.31</v>
      </c>
      <c r="F829" s="9" t="str">
        <f>_xlfn.XLOOKUP(Table3[[#This Row],[EID]],Roster!A:A,Roster!F:F)</f>
        <v>Health</v>
      </c>
      <c r="G829" s="8">
        <v>95</v>
      </c>
      <c r="H829" s="8">
        <v>92</v>
      </c>
      <c r="I829" s="8">
        <v>96</v>
      </c>
      <c r="J829" s="8">
        <v>98</v>
      </c>
      <c r="K829" s="8">
        <v>100</v>
      </c>
      <c r="L829" s="8">
        <v>100</v>
      </c>
      <c r="M829" s="8">
        <v>89</v>
      </c>
      <c r="N829" s="8">
        <v>89</v>
      </c>
      <c r="O829" s="10">
        <v>88</v>
      </c>
      <c r="P829" s="10">
        <v>99</v>
      </c>
      <c r="Q829" s="37">
        <f>AVERAGE(Table3[[#This Row],[Audit 1]:[Audit 10]])/100</f>
        <v>0.94599999999999995</v>
      </c>
    </row>
    <row r="830" spans="1:17">
      <c r="A830" s="8" t="s">
        <v>112</v>
      </c>
      <c r="B830" s="9">
        <v>45227</v>
      </c>
      <c r="C830" s="33">
        <f>YEAR(Table3[[#This Row],[Date]])</f>
        <v>2023</v>
      </c>
      <c r="D830" s="9" t="str">
        <f>TEXT(Table3[[#This Row],[Date]],"MMMM")</f>
        <v>October</v>
      </c>
      <c r="E830" s="9" t="str">
        <f>_xlfn.XLOOKUP(Table3[[#This Row],[EID]],Roster!A:A,Roster!E:E)</f>
        <v>hir.kame.31</v>
      </c>
      <c r="F830" s="9" t="str">
        <f>_xlfn.XLOOKUP(Table3[[#This Row],[EID]],Roster!A:A,Roster!F:F)</f>
        <v>Health</v>
      </c>
      <c r="G830" s="8">
        <v>60</v>
      </c>
      <c r="H830" s="8">
        <v>92</v>
      </c>
      <c r="I830" s="8">
        <v>69</v>
      </c>
      <c r="J830" s="8">
        <v>81</v>
      </c>
      <c r="K830" s="8">
        <v>86</v>
      </c>
      <c r="L830" s="8">
        <v>59</v>
      </c>
      <c r="M830" s="8">
        <v>51</v>
      </c>
      <c r="N830" s="8">
        <v>79</v>
      </c>
      <c r="O830" s="10">
        <v>55</v>
      </c>
      <c r="P830" s="10">
        <v>79</v>
      </c>
      <c r="Q830" s="37">
        <f>AVERAGE(Table3[[#This Row],[Audit 1]:[Audit 10]])/100</f>
        <v>0.71099999999999997</v>
      </c>
    </row>
    <row r="831" spans="1:17">
      <c r="A831" s="8" t="s">
        <v>113</v>
      </c>
      <c r="B831" s="9">
        <v>45227</v>
      </c>
      <c r="C831" s="33">
        <f>YEAR(Table3[[#This Row],[Date]])</f>
        <v>2023</v>
      </c>
      <c r="D831" s="9" t="str">
        <f>TEXT(Table3[[#This Row],[Date]],"MMMM")</f>
        <v>October</v>
      </c>
      <c r="E831" s="9" t="str">
        <f>_xlfn.XLOOKUP(Table3[[#This Row],[EID]],Roster!A:A,Roster!E:E)</f>
        <v>kig.imaz.62</v>
      </c>
      <c r="F831" s="9" t="str">
        <f>_xlfn.XLOOKUP(Table3[[#This Row],[EID]],Roster!A:A,Roster!F:F)</f>
        <v>HR</v>
      </c>
      <c r="G831" s="8">
        <v>50</v>
      </c>
      <c r="H831" s="8">
        <v>79</v>
      </c>
      <c r="I831" s="8">
        <v>52</v>
      </c>
      <c r="J831" s="8">
        <v>88</v>
      </c>
      <c r="K831" s="8">
        <v>50</v>
      </c>
      <c r="L831" s="8">
        <v>77</v>
      </c>
      <c r="M831" s="8">
        <v>100</v>
      </c>
      <c r="N831" s="8">
        <v>72</v>
      </c>
      <c r="O831" s="10">
        <v>65</v>
      </c>
      <c r="P831" s="10">
        <v>76</v>
      </c>
      <c r="Q831" s="37">
        <f>AVERAGE(Table3[[#This Row],[Audit 1]:[Audit 10]])/100</f>
        <v>0.70900000000000007</v>
      </c>
    </row>
    <row r="832" spans="1:17">
      <c r="A832" s="8" t="s">
        <v>114</v>
      </c>
      <c r="B832" s="9">
        <v>45227</v>
      </c>
      <c r="C832" s="33">
        <f>YEAR(Table3[[#This Row],[Date]])</f>
        <v>2023</v>
      </c>
      <c r="D832" s="9" t="str">
        <f>TEXT(Table3[[#This Row],[Date]],"MMMM")</f>
        <v>October</v>
      </c>
      <c r="E832" s="9" t="str">
        <f>_xlfn.XLOOKUP(Table3[[#This Row],[EID]],Roster!A:A,Roster!E:E)</f>
        <v>han.oriz.24</v>
      </c>
      <c r="F832" s="9" t="str">
        <f>_xlfn.XLOOKUP(Table3[[#This Row],[EID]],Roster!A:A,Roster!F:F)</f>
        <v>Strategy</v>
      </c>
      <c r="G832" s="8">
        <v>92</v>
      </c>
      <c r="H832" s="8">
        <v>80</v>
      </c>
      <c r="I832" s="8">
        <v>97</v>
      </c>
      <c r="J832" s="8">
        <v>81</v>
      </c>
      <c r="K832" s="8">
        <v>89</v>
      </c>
      <c r="L832" s="8">
        <v>97</v>
      </c>
      <c r="M832" s="8">
        <v>97</v>
      </c>
      <c r="N832" s="8">
        <v>92</v>
      </c>
      <c r="O832" s="10">
        <v>99</v>
      </c>
      <c r="P832" s="10">
        <v>85</v>
      </c>
      <c r="Q832" s="37">
        <f>AVERAGE(Table3[[#This Row],[Audit 1]:[Audit 10]])/100</f>
        <v>0.90900000000000003</v>
      </c>
    </row>
    <row r="833" spans="1:17">
      <c r="A833" s="8" t="s">
        <v>115</v>
      </c>
      <c r="B833" s="9">
        <v>45227</v>
      </c>
      <c r="C833" s="33">
        <f>YEAR(Table3[[#This Row],[Date]])</f>
        <v>2023</v>
      </c>
      <c r="D833" s="9" t="str">
        <f>TEXT(Table3[[#This Row],[Date]],"MMMM")</f>
        <v>October</v>
      </c>
      <c r="E833" s="9" t="str">
        <f>_xlfn.XLOOKUP(Table3[[#This Row],[EID]],Roster!A:A,Roster!E:E)</f>
        <v>oka.koch.55</v>
      </c>
      <c r="F833" s="9" t="str">
        <f>_xlfn.XLOOKUP(Table3[[#This Row],[EID]],Roster!A:A,Roster!F:F)</f>
        <v>F&amp;A</v>
      </c>
      <c r="G833" s="8">
        <v>95</v>
      </c>
      <c r="H833" s="8">
        <v>96</v>
      </c>
      <c r="I833" s="8">
        <v>84</v>
      </c>
      <c r="J833" s="8">
        <v>83</v>
      </c>
      <c r="K833" s="8">
        <v>86</v>
      </c>
      <c r="L833" s="8">
        <v>90</v>
      </c>
      <c r="M833" s="8">
        <v>90</v>
      </c>
      <c r="N833" s="8">
        <v>96</v>
      </c>
      <c r="O833" s="10">
        <v>98</v>
      </c>
      <c r="P833" s="10">
        <v>94</v>
      </c>
      <c r="Q833" s="37">
        <f>AVERAGE(Table3[[#This Row],[Audit 1]:[Audit 10]])/100</f>
        <v>0.91200000000000003</v>
      </c>
    </row>
    <row r="834" spans="1:17">
      <c r="A834" s="8" t="s">
        <v>116</v>
      </c>
      <c r="B834" s="9">
        <v>45227</v>
      </c>
      <c r="C834" s="33">
        <f>YEAR(Table3[[#This Row],[Date]])</f>
        <v>2023</v>
      </c>
      <c r="D834" s="9" t="str">
        <f>TEXT(Table3[[#This Row],[Date]],"MMMM")</f>
        <v>October</v>
      </c>
      <c r="E834" s="9" t="str">
        <f>_xlfn.XLOOKUP(Table3[[#This Row],[EID]],Roster!A:A,Roster!E:E)</f>
        <v>hir.kame.31</v>
      </c>
      <c r="F834" s="9" t="str">
        <f>_xlfn.XLOOKUP(Table3[[#This Row],[EID]],Roster!A:A,Roster!F:F)</f>
        <v>Health</v>
      </c>
      <c r="G834" s="8">
        <v>92</v>
      </c>
      <c r="H834" s="8">
        <v>95</v>
      </c>
      <c r="I834" s="8">
        <v>80</v>
      </c>
      <c r="J834" s="8">
        <v>99</v>
      </c>
      <c r="K834" s="8">
        <v>99</v>
      </c>
      <c r="L834" s="8">
        <v>95</v>
      </c>
      <c r="M834" s="8">
        <v>91</v>
      </c>
      <c r="N834" s="8">
        <v>89</v>
      </c>
      <c r="O834" s="10">
        <v>87</v>
      </c>
      <c r="P834" s="10">
        <v>84</v>
      </c>
      <c r="Q834" s="37">
        <f>AVERAGE(Table3[[#This Row],[Audit 1]:[Audit 10]])/100</f>
        <v>0.91099999999999992</v>
      </c>
    </row>
    <row r="835" spans="1:17">
      <c r="A835" s="8" t="s">
        <v>117</v>
      </c>
      <c r="B835" s="9">
        <v>45227</v>
      </c>
      <c r="C835" s="33">
        <f>YEAR(Table3[[#This Row],[Date]])</f>
        <v>2023</v>
      </c>
      <c r="D835" s="9" t="str">
        <f>TEXT(Table3[[#This Row],[Date]],"MMMM")</f>
        <v>October</v>
      </c>
      <c r="E835" s="9" t="str">
        <f>_xlfn.XLOOKUP(Table3[[#This Row],[EID]],Roster!A:A,Roster!E:E)</f>
        <v>han.oriz.24</v>
      </c>
      <c r="F835" s="9" t="str">
        <f>_xlfn.XLOOKUP(Table3[[#This Row],[EID]],Roster!A:A,Roster!F:F)</f>
        <v>Network</v>
      </c>
      <c r="G835" s="8">
        <v>96</v>
      </c>
      <c r="H835" s="8">
        <v>85</v>
      </c>
      <c r="I835" s="8">
        <v>97</v>
      </c>
      <c r="J835" s="8">
        <v>87</v>
      </c>
      <c r="K835" s="8">
        <v>76</v>
      </c>
      <c r="L835" s="8">
        <v>97</v>
      </c>
      <c r="M835" s="8">
        <v>68</v>
      </c>
      <c r="N835" s="8">
        <v>98</v>
      </c>
      <c r="O835" s="10">
        <v>88</v>
      </c>
      <c r="P835" s="10">
        <v>64</v>
      </c>
      <c r="Q835" s="37">
        <f>AVERAGE(Table3[[#This Row],[Audit 1]:[Audit 10]])/100</f>
        <v>0.85599999999999998</v>
      </c>
    </row>
    <row r="836" spans="1:17">
      <c r="A836" s="8" t="s">
        <v>118</v>
      </c>
      <c r="B836" s="9">
        <v>45227</v>
      </c>
      <c r="C836" s="33">
        <f>YEAR(Table3[[#This Row],[Date]])</f>
        <v>2023</v>
      </c>
      <c r="D836" s="9" t="str">
        <f>TEXT(Table3[[#This Row],[Date]],"MMMM")</f>
        <v>October</v>
      </c>
      <c r="E836" s="9" t="str">
        <f>_xlfn.XLOOKUP(Table3[[#This Row],[EID]],Roster!A:A,Roster!E:E)</f>
        <v>kig.imaz.62</v>
      </c>
      <c r="F836" s="9" t="str">
        <f>_xlfn.XLOOKUP(Table3[[#This Row],[EID]],Roster!A:A,Roster!F:F)</f>
        <v>HR</v>
      </c>
      <c r="G836" s="8">
        <v>62</v>
      </c>
      <c r="H836" s="8">
        <v>92</v>
      </c>
      <c r="I836" s="8">
        <v>59</v>
      </c>
      <c r="J836" s="8">
        <v>96</v>
      </c>
      <c r="K836" s="8">
        <v>72</v>
      </c>
      <c r="L836" s="8">
        <v>93</v>
      </c>
      <c r="M836" s="8">
        <v>91</v>
      </c>
      <c r="N836" s="8">
        <v>66</v>
      </c>
      <c r="O836" s="10">
        <v>73</v>
      </c>
      <c r="P836" s="10">
        <v>54</v>
      </c>
      <c r="Q836" s="37">
        <f>AVERAGE(Table3[[#This Row],[Audit 1]:[Audit 10]])/100</f>
        <v>0.75800000000000001</v>
      </c>
    </row>
    <row r="837" spans="1:17">
      <c r="A837" s="8" t="s">
        <v>119</v>
      </c>
      <c r="B837" s="9">
        <v>45227</v>
      </c>
      <c r="C837" s="33">
        <f>YEAR(Table3[[#This Row],[Date]])</f>
        <v>2023</v>
      </c>
      <c r="D837" s="9" t="str">
        <f>TEXT(Table3[[#This Row],[Date]],"MMMM")</f>
        <v>October</v>
      </c>
      <c r="E837" s="9" t="str">
        <f>_xlfn.XLOOKUP(Table3[[#This Row],[EID]],Roster!A:A,Roster!E:E)</f>
        <v>hir.kame.31</v>
      </c>
      <c r="F837" s="9" t="str">
        <f>_xlfn.XLOOKUP(Table3[[#This Row],[EID]],Roster!A:A,Roster!F:F)</f>
        <v>Health</v>
      </c>
      <c r="G837" s="8">
        <v>87</v>
      </c>
      <c r="H837" s="8">
        <v>81</v>
      </c>
      <c r="I837" s="8">
        <v>99</v>
      </c>
      <c r="J837" s="8">
        <v>95</v>
      </c>
      <c r="K837" s="8">
        <v>92</v>
      </c>
      <c r="L837" s="8">
        <v>100</v>
      </c>
      <c r="M837" s="8">
        <v>92</v>
      </c>
      <c r="N837" s="8">
        <v>91</v>
      </c>
      <c r="O837" s="10">
        <v>87</v>
      </c>
      <c r="P837" s="10">
        <v>96</v>
      </c>
      <c r="Q837" s="37">
        <f>AVERAGE(Table3[[#This Row],[Audit 1]:[Audit 10]])/100</f>
        <v>0.92</v>
      </c>
    </row>
    <row r="838" spans="1:17">
      <c r="A838" s="8" t="s">
        <v>120</v>
      </c>
      <c r="B838" s="9">
        <v>45227</v>
      </c>
      <c r="C838" s="33">
        <f>YEAR(Table3[[#This Row],[Date]])</f>
        <v>2023</v>
      </c>
      <c r="D838" s="9" t="str">
        <f>TEXT(Table3[[#This Row],[Date]],"MMMM")</f>
        <v>October</v>
      </c>
      <c r="E838" s="9" t="str">
        <f>_xlfn.XLOOKUP(Table3[[#This Row],[EID]],Roster!A:A,Roster!E:E)</f>
        <v>oka.koch.55</v>
      </c>
      <c r="F838" s="9" t="str">
        <f>_xlfn.XLOOKUP(Table3[[#This Row],[EID]],Roster!A:A,Roster!F:F)</f>
        <v>F&amp;A</v>
      </c>
      <c r="G838" s="8">
        <v>80</v>
      </c>
      <c r="H838" s="8">
        <v>88</v>
      </c>
      <c r="I838" s="8">
        <v>96</v>
      </c>
      <c r="J838" s="8">
        <v>84</v>
      </c>
      <c r="K838" s="8">
        <v>83</v>
      </c>
      <c r="L838" s="8">
        <v>83</v>
      </c>
      <c r="M838" s="8">
        <v>90</v>
      </c>
      <c r="N838" s="8">
        <v>96</v>
      </c>
      <c r="O838" s="10">
        <v>90</v>
      </c>
      <c r="P838" s="10">
        <v>85</v>
      </c>
      <c r="Q838" s="37">
        <f>AVERAGE(Table3[[#This Row],[Audit 1]:[Audit 10]])/100</f>
        <v>0.875</v>
      </c>
    </row>
    <row r="839" spans="1:17">
      <c r="A839" s="8" t="s">
        <v>121</v>
      </c>
      <c r="B839" s="9">
        <v>45227</v>
      </c>
      <c r="C839" s="33">
        <f>YEAR(Table3[[#This Row],[Date]])</f>
        <v>2023</v>
      </c>
      <c r="D839" s="9" t="str">
        <f>TEXT(Table3[[#This Row],[Date]],"MMMM")</f>
        <v>October</v>
      </c>
      <c r="E839" s="9" t="str">
        <f>_xlfn.XLOOKUP(Table3[[#This Row],[EID]],Roster!A:A,Roster!E:E)</f>
        <v>hir.kame.31</v>
      </c>
      <c r="F839" s="9" t="str">
        <f>_xlfn.XLOOKUP(Table3[[#This Row],[EID]],Roster!A:A,Roster!F:F)</f>
        <v>Health</v>
      </c>
      <c r="G839" s="8">
        <v>95</v>
      </c>
      <c r="H839" s="8">
        <v>83</v>
      </c>
      <c r="I839" s="8">
        <v>84</v>
      </c>
      <c r="J839" s="8">
        <v>95</v>
      </c>
      <c r="K839" s="8">
        <v>98</v>
      </c>
      <c r="L839" s="8">
        <v>89</v>
      </c>
      <c r="M839" s="8">
        <v>93</v>
      </c>
      <c r="N839" s="8">
        <v>82</v>
      </c>
      <c r="O839" s="10">
        <v>80</v>
      </c>
      <c r="P839" s="10">
        <v>90</v>
      </c>
      <c r="Q839" s="37">
        <f>AVERAGE(Table3[[#This Row],[Audit 1]:[Audit 10]])/100</f>
        <v>0.88900000000000001</v>
      </c>
    </row>
    <row r="840" spans="1:17">
      <c r="A840" s="8" t="s">
        <v>122</v>
      </c>
      <c r="B840" s="9">
        <v>45227</v>
      </c>
      <c r="C840" s="33">
        <f>YEAR(Table3[[#This Row],[Date]])</f>
        <v>2023</v>
      </c>
      <c r="D840" s="9" t="str">
        <f>TEXT(Table3[[#This Row],[Date]],"MMMM")</f>
        <v>October</v>
      </c>
      <c r="E840" s="9" t="str">
        <f>_xlfn.XLOOKUP(Table3[[#This Row],[EID]],Roster!A:A,Roster!E:E)</f>
        <v>han.oriz.24</v>
      </c>
      <c r="F840" s="9" t="str">
        <f>_xlfn.XLOOKUP(Table3[[#This Row],[EID]],Roster!A:A,Roster!F:F)</f>
        <v>Network</v>
      </c>
      <c r="G840" s="8">
        <v>99</v>
      </c>
      <c r="H840" s="8">
        <v>50</v>
      </c>
      <c r="I840" s="8">
        <v>87</v>
      </c>
      <c r="J840" s="8">
        <v>78</v>
      </c>
      <c r="K840" s="8">
        <v>81</v>
      </c>
      <c r="L840" s="8">
        <v>50</v>
      </c>
      <c r="M840" s="8">
        <v>84</v>
      </c>
      <c r="N840" s="8">
        <v>75</v>
      </c>
      <c r="O840" s="10">
        <v>80</v>
      </c>
      <c r="P840" s="10">
        <v>83</v>
      </c>
      <c r="Q840" s="37">
        <f>AVERAGE(Table3[[#This Row],[Audit 1]:[Audit 10]])/100</f>
        <v>0.76700000000000002</v>
      </c>
    </row>
    <row r="841" spans="1:17">
      <c r="A841" s="8" t="s">
        <v>123</v>
      </c>
      <c r="B841" s="9">
        <v>45227</v>
      </c>
      <c r="C841" s="33">
        <f>YEAR(Table3[[#This Row],[Date]])</f>
        <v>2023</v>
      </c>
      <c r="D841" s="9" t="str">
        <f>TEXT(Table3[[#This Row],[Date]],"MMMM")</f>
        <v>October</v>
      </c>
      <c r="E841" s="9" t="str">
        <f>_xlfn.XLOOKUP(Table3[[#This Row],[EID]],Roster!A:A,Roster!E:E)</f>
        <v>kig.imaz.62</v>
      </c>
      <c r="F841" s="9" t="str">
        <f>_xlfn.XLOOKUP(Table3[[#This Row],[EID]],Roster!A:A,Roster!F:F)</f>
        <v>HR</v>
      </c>
      <c r="G841" s="8">
        <v>79</v>
      </c>
      <c r="H841" s="8">
        <v>88</v>
      </c>
      <c r="I841" s="8">
        <v>63</v>
      </c>
      <c r="J841" s="8">
        <v>54</v>
      </c>
      <c r="K841" s="8">
        <v>75</v>
      </c>
      <c r="L841" s="8">
        <v>88</v>
      </c>
      <c r="M841" s="8">
        <v>74</v>
      </c>
      <c r="N841" s="8">
        <v>85</v>
      </c>
      <c r="O841" s="10">
        <v>65</v>
      </c>
      <c r="P841" s="10">
        <v>64</v>
      </c>
      <c r="Q841" s="37">
        <f>AVERAGE(Table3[[#This Row],[Audit 1]:[Audit 10]])/100</f>
        <v>0.73499999999999999</v>
      </c>
    </row>
    <row r="842" spans="1:17">
      <c r="A842" s="8" t="s">
        <v>94</v>
      </c>
      <c r="B842" s="9">
        <v>45228</v>
      </c>
      <c r="C842" s="33">
        <f>YEAR(Table3[[#This Row],[Date]])</f>
        <v>2023</v>
      </c>
      <c r="D842" s="9" t="str">
        <f>TEXT(Table3[[#This Row],[Date]],"MMMM")</f>
        <v>October</v>
      </c>
      <c r="E842" s="9" t="str">
        <f>_xlfn.XLOOKUP(Table3[[#This Row],[EID]],Roster!A:A,Roster!E:E)</f>
        <v>oka.koch.55</v>
      </c>
      <c r="F842" s="9" t="str">
        <f>_xlfn.XLOOKUP(Table3[[#This Row],[EID]],Roster!A:A,Roster!F:F)</f>
        <v>F&amp;A</v>
      </c>
      <c r="G842" s="8">
        <v>86</v>
      </c>
      <c r="H842" s="8">
        <v>82</v>
      </c>
      <c r="I842" s="8">
        <v>85</v>
      </c>
      <c r="J842" s="8">
        <v>80</v>
      </c>
      <c r="K842" s="8">
        <v>97</v>
      </c>
      <c r="L842" s="8">
        <v>93</v>
      </c>
      <c r="M842" s="8">
        <v>92</v>
      </c>
      <c r="N842" s="8">
        <v>89</v>
      </c>
      <c r="O842" s="10">
        <v>98</v>
      </c>
      <c r="P842" s="10">
        <v>100</v>
      </c>
      <c r="Q842" s="37">
        <f>AVERAGE(Table3[[#This Row],[Audit 1]:[Audit 10]])/100</f>
        <v>0.90200000000000002</v>
      </c>
    </row>
    <row r="843" spans="1:17">
      <c r="A843" s="8" t="s">
        <v>95</v>
      </c>
      <c r="B843" s="9">
        <v>45228</v>
      </c>
      <c r="C843" s="33">
        <f>YEAR(Table3[[#This Row],[Date]])</f>
        <v>2023</v>
      </c>
      <c r="D843" s="9" t="str">
        <f>TEXT(Table3[[#This Row],[Date]],"MMMM")</f>
        <v>October</v>
      </c>
      <c r="E843" s="9" t="str">
        <f>_xlfn.XLOOKUP(Table3[[#This Row],[EID]],Roster!A:A,Roster!E:E)</f>
        <v>oka.koch.55</v>
      </c>
      <c r="F843" s="9" t="str">
        <f>_xlfn.XLOOKUP(Table3[[#This Row],[EID]],Roster!A:A,Roster!F:F)</f>
        <v>F&amp;A</v>
      </c>
      <c r="G843" s="8">
        <v>95</v>
      </c>
      <c r="H843" s="8">
        <v>90</v>
      </c>
      <c r="I843" s="8">
        <v>82</v>
      </c>
      <c r="J843" s="8">
        <v>86</v>
      </c>
      <c r="K843" s="8">
        <v>84</v>
      </c>
      <c r="L843" s="8">
        <v>88</v>
      </c>
      <c r="M843" s="8">
        <v>99</v>
      </c>
      <c r="N843" s="8">
        <v>93</v>
      </c>
      <c r="O843" s="10">
        <v>97</v>
      </c>
      <c r="P843" s="10">
        <v>88</v>
      </c>
      <c r="Q843" s="37">
        <f>AVERAGE(Table3[[#This Row],[Audit 1]:[Audit 10]])/100</f>
        <v>0.90200000000000002</v>
      </c>
    </row>
    <row r="844" spans="1:17">
      <c r="A844" s="8" t="s">
        <v>96</v>
      </c>
      <c r="B844" s="9">
        <v>45228</v>
      </c>
      <c r="C844" s="33">
        <f>YEAR(Table3[[#This Row],[Date]])</f>
        <v>2023</v>
      </c>
      <c r="D844" s="9" t="str">
        <f>TEXT(Table3[[#This Row],[Date]],"MMMM")</f>
        <v>October</v>
      </c>
      <c r="E844" s="9" t="str">
        <f>_xlfn.XLOOKUP(Table3[[#This Row],[EID]],Roster!A:A,Roster!E:E)</f>
        <v>hir.kame.31</v>
      </c>
      <c r="F844" s="9" t="str">
        <f>_xlfn.XLOOKUP(Table3[[#This Row],[EID]],Roster!A:A,Roster!F:F)</f>
        <v>Health</v>
      </c>
      <c r="G844" s="8">
        <v>96</v>
      </c>
      <c r="H844" s="8">
        <v>98</v>
      </c>
      <c r="I844" s="8">
        <v>80</v>
      </c>
      <c r="J844" s="8">
        <v>84</v>
      </c>
      <c r="K844" s="8">
        <v>89</v>
      </c>
      <c r="L844" s="8">
        <v>81</v>
      </c>
      <c r="M844" s="8">
        <v>93</v>
      </c>
      <c r="N844" s="8">
        <v>86</v>
      </c>
      <c r="O844" s="10">
        <v>88</v>
      </c>
      <c r="P844" s="10">
        <v>92</v>
      </c>
      <c r="Q844" s="37">
        <f>AVERAGE(Table3[[#This Row],[Audit 1]:[Audit 10]])/100</f>
        <v>0.88700000000000001</v>
      </c>
    </row>
    <row r="845" spans="1:17">
      <c r="A845" s="8" t="s">
        <v>97</v>
      </c>
      <c r="B845" s="9">
        <v>45228</v>
      </c>
      <c r="C845" s="33">
        <f>YEAR(Table3[[#This Row],[Date]])</f>
        <v>2023</v>
      </c>
      <c r="D845" s="9" t="str">
        <f>TEXT(Table3[[#This Row],[Date]],"MMMM")</f>
        <v>October</v>
      </c>
      <c r="E845" s="9" t="str">
        <f>_xlfn.XLOOKUP(Table3[[#This Row],[EID]],Roster!A:A,Roster!E:E)</f>
        <v>han.oriz.24</v>
      </c>
      <c r="F845" s="9" t="str">
        <f>_xlfn.XLOOKUP(Table3[[#This Row],[EID]],Roster!A:A,Roster!F:F)</f>
        <v>Network</v>
      </c>
      <c r="G845" s="8">
        <v>79</v>
      </c>
      <c r="H845" s="8">
        <v>52</v>
      </c>
      <c r="I845" s="8">
        <v>53</v>
      </c>
      <c r="J845" s="8">
        <v>74</v>
      </c>
      <c r="K845" s="8">
        <v>67</v>
      </c>
      <c r="L845" s="8">
        <v>95</v>
      </c>
      <c r="M845" s="8">
        <v>79</v>
      </c>
      <c r="N845" s="8">
        <v>79</v>
      </c>
      <c r="O845" s="10">
        <v>64</v>
      </c>
      <c r="P845" s="10">
        <v>78</v>
      </c>
      <c r="Q845" s="37">
        <f>AVERAGE(Table3[[#This Row],[Audit 1]:[Audit 10]])/100</f>
        <v>0.72</v>
      </c>
    </row>
    <row r="846" spans="1:17">
      <c r="A846" s="8" t="s">
        <v>98</v>
      </c>
      <c r="B846" s="9">
        <v>45228</v>
      </c>
      <c r="C846" s="33">
        <f>YEAR(Table3[[#This Row],[Date]])</f>
        <v>2023</v>
      </c>
      <c r="D846" s="9" t="str">
        <f>TEXT(Table3[[#This Row],[Date]],"MMMM")</f>
        <v>October</v>
      </c>
      <c r="E846" s="9" t="str">
        <f>_xlfn.XLOOKUP(Table3[[#This Row],[EID]],Roster!A:A,Roster!E:E)</f>
        <v>kig.imaz.62</v>
      </c>
      <c r="F846" s="9" t="str">
        <f>_xlfn.XLOOKUP(Table3[[#This Row],[EID]],Roster!A:A,Roster!F:F)</f>
        <v>HR</v>
      </c>
      <c r="G846" s="8">
        <v>62</v>
      </c>
      <c r="H846" s="8">
        <v>79</v>
      </c>
      <c r="I846" s="8">
        <v>52</v>
      </c>
      <c r="J846" s="8">
        <v>72</v>
      </c>
      <c r="K846" s="8">
        <v>69</v>
      </c>
      <c r="L846" s="8">
        <v>50</v>
      </c>
      <c r="M846" s="8">
        <v>71</v>
      </c>
      <c r="N846" s="8">
        <v>56</v>
      </c>
      <c r="O846" s="10">
        <v>77</v>
      </c>
      <c r="P846" s="10">
        <v>63</v>
      </c>
      <c r="Q846" s="37">
        <f>AVERAGE(Table3[[#This Row],[Audit 1]:[Audit 10]])/100</f>
        <v>0.65099999999999991</v>
      </c>
    </row>
    <row r="847" spans="1:17">
      <c r="A847" s="8" t="s">
        <v>99</v>
      </c>
      <c r="B847" s="9">
        <v>45228</v>
      </c>
      <c r="C847" s="33">
        <f>YEAR(Table3[[#This Row],[Date]])</f>
        <v>2023</v>
      </c>
      <c r="D847" s="9" t="str">
        <f>TEXT(Table3[[#This Row],[Date]],"MMMM")</f>
        <v>October</v>
      </c>
      <c r="E847" s="9" t="str">
        <f>_xlfn.XLOOKUP(Table3[[#This Row],[EID]],Roster!A:A,Roster!E:E)</f>
        <v>han.oriz.24</v>
      </c>
      <c r="F847" s="9" t="str">
        <f>_xlfn.XLOOKUP(Table3[[#This Row],[EID]],Roster!A:A,Roster!F:F)</f>
        <v>Strategy</v>
      </c>
      <c r="G847" s="8">
        <v>100</v>
      </c>
      <c r="H847" s="8">
        <v>95</v>
      </c>
      <c r="I847" s="8">
        <v>98</v>
      </c>
      <c r="J847" s="8">
        <v>85</v>
      </c>
      <c r="K847" s="8">
        <v>81</v>
      </c>
      <c r="L847" s="8">
        <v>84</v>
      </c>
      <c r="M847" s="8">
        <v>100</v>
      </c>
      <c r="N847" s="8">
        <v>100</v>
      </c>
      <c r="O847" s="10">
        <v>94</v>
      </c>
      <c r="P847" s="10">
        <v>90</v>
      </c>
      <c r="Q847" s="37">
        <f>AVERAGE(Table3[[#This Row],[Audit 1]:[Audit 10]])/100</f>
        <v>0.92700000000000005</v>
      </c>
    </row>
    <row r="848" spans="1:17">
      <c r="A848" s="8" t="s">
        <v>100</v>
      </c>
      <c r="B848" s="9">
        <v>45228</v>
      </c>
      <c r="C848" s="33">
        <f>YEAR(Table3[[#This Row],[Date]])</f>
        <v>2023</v>
      </c>
      <c r="D848" s="9" t="str">
        <f>TEXT(Table3[[#This Row],[Date]],"MMMM")</f>
        <v>October</v>
      </c>
      <c r="E848" s="9" t="str">
        <f>_xlfn.XLOOKUP(Table3[[#This Row],[EID]],Roster!A:A,Roster!E:E)</f>
        <v>oka.koch.55</v>
      </c>
      <c r="F848" s="9" t="str">
        <f>_xlfn.XLOOKUP(Table3[[#This Row],[EID]],Roster!A:A,Roster!F:F)</f>
        <v>F&amp;A</v>
      </c>
      <c r="G848" s="8">
        <v>93</v>
      </c>
      <c r="H848" s="8">
        <v>99</v>
      </c>
      <c r="I848" s="8">
        <v>93</v>
      </c>
      <c r="J848" s="8">
        <v>96</v>
      </c>
      <c r="K848" s="8">
        <v>83</v>
      </c>
      <c r="L848" s="8">
        <v>84</v>
      </c>
      <c r="M848" s="8">
        <v>83</v>
      </c>
      <c r="N848" s="8">
        <v>97</v>
      </c>
      <c r="O848" s="10">
        <v>100</v>
      </c>
      <c r="P848" s="10">
        <v>80</v>
      </c>
      <c r="Q848" s="37">
        <f>AVERAGE(Table3[[#This Row],[Audit 1]:[Audit 10]])/100</f>
        <v>0.90799999999999992</v>
      </c>
    </row>
    <row r="849" spans="1:17">
      <c r="A849" s="8" t="s">
        <v>101</v>
      </c>
      <c r="B849" s="9">
        <v>45228</v>
      </c>
      <c r="C849" s="33">
        <f>YEAR(Table3[[#This Row],[Date]])</f>
        <v>2023</v>
      </c>
      <c r="D849" s="9" t="str">
        <f>TEXT(Table3[[#This Row],[Date]],"MMMM")</f>
        <v>October</v>
      </c>
      <c r="E849" s="9" t="str">
        <f>_xlfn.XLOOKUP(Table3[[#This Row],[EID]],Roster!A:A,Roster!E:E)</f>
        <v>hir.kame.31</v>
      </c>
      <c r="F849" s="9" t="str">
        <f>_xlfn.XLOOKUP(Table3[[#This Row],[EID]],Roster!A:A,Roster!F:F)</f>
        <v>Health</v>
      </c>
      <c r="G849" s="8">
        <v>94</v>
      </c>
      <c r="H849" s="8">
        <v>80</v>
      </c>
      <c r="I849" s="8">
        <v>81</v>
      </c>
      <c r="J849" s="8">
        <v>92</v>
      </c>
      <c r="K849" s="8">
        <v>93</v>
      </c>
      <c r="L849" s="8">
        <v>87</v>
      </c>
      <c r="M849" s="8">
        <v>96</v>
      </c>
      <c r="N849" s="8">
        <v>95</v>
      </c>
      <c r="O849" s="10">
        <v>90</v>
      </c>
      <c r="P849" s="10">
        <v>84</v>
      </c>
      <c r="Q849" s="37">
        <f>AVERAGE(Table3[[#This Row],[Audit 1]:[Audit 10]])/100</f>
        <v>0.89200000000000002</v>
      </c>
    </row>
    <row r="850" spans="1:17">
      <c r="A850" s="8" t="s">
        <v>102</v>
      </c>
      <c r="B850" s="9">
        <v>45228</v>
      </c>
      <c r="C850" s="33">
        <f>YEAR(Table3[[#This Row],[Date]])</f>
        <v>2023</v>
      </c>
      <c r="D850" s="9" t="str">
        <f>TEXT(Table3[[#This Row],[Date]],"MMMM")</f>
        <v>October</v>
      </c>
      <c r="E850" s="9" t="str">
        <f>_xlfn.XLOOKUP(Table3[[#This Row],[EID]],Roster!A:A,Roster!E:E)</f>
        <v>han.oriz.24</v>
      </c>
      <c r="F850" s="9" t="str">
        <f>_xlfn.XLOOKUP(Table3[[#This Row],[EID]],Roster!A:A,Roster!F:F)</f>
        <v>Network</v>
      </c>
      <c r="G850" s="8">
        <v>55</v>
      </c>
      <c r="H850" s="8">
        <v>82</v>
      </c>
      <c r="I850" s="8">
        <v>57</v>
      </c>
      <c r="J850" s="8">
        <v>66</v>
      </c>
      <c r="K850" s="8">
        <v>55</v>
      </c>
      <c r="L850" s="8">
        <v>71</v>
      </c>
      <c r="M850" s="8">
        <v>100</v>
      </c>
      <c r="N850" s="8">
        <v>79</v>
      </c>
      <c r="O850" s="10">
        <v>98</v>
      </c>
      <c r="P850" s="10">
        <v>69</v>
      </c>
      <c r="Q850" s="37">
        <f>AVERAGE(Table3[[#This Row],[Audit 1]:[Audit 10]])/100</f>
        <v>0.73199999999999998</v>
      </c>
    </row>
    <row r="851" spans="1:17">
      <c r="A851" s="8" t="s">
        <v>103</v>
      </c>
      <c r="B851" s="9">
        <v>45228</v>
      </c>
      <c r="C851" s="33">
        <f>YEAR(Table3[[#This Row],[Date]])</f>
        <v>2023</v>
      </c>
      <c r="D851" s="9" t="str">
        <f>TEXT(Table3[[#This Row],[Date]],"MMMM")</f>
        <v>October</v>
      </c>
      <c r="E851" s="9" t="str">
        <f>_xlfn.XLOOKUP(Table3[[#This Row],[EID]],Roster!A:A,Roster!E:E)</f>
        <v>kig.imaz.62</v>
      </c>
      <c r="F851" s="9" t="str">
        <f>_xlfn.XLOOKUP(Table3[[#This Row],[EID]],Roster!A:A,Roster!F:F)</f>
        <v>HR</v>
      </c>
      <c r="G851" s="8">
        <v>69</v>
      </c>
      <c r="H851" s="8">
        <v>53</v>
      </c>
      <c r="I851" s="8">
        <v>100</v>
      </c>
      <c r="J851" s="8">
        <v>94</v>
      </c>
      <c r="K851" s="8">
        <v>60</v>
      </c>
      <c r="L851" s="8">
        <v>67</v>
      </c>
      <c r="M851" s="8">
        <v>96</v>
      </c>
      <c r="N851" s="8">
        <v>63</v>
      </c>
      <c r="O851" s="10">
        <v>76</v>
      </c>
      <c r="P851" s="10">
        <v>74</v>
      </c>
      <c r="Q851" s="37">
        <f>AVERAGE(Table3[[#This Row],[Audit 1]:[Audit 10]])/100</f>
        <v>0.752</v>
      </c>
    </row>
    <row r="852" spans="1:17">
      <c r="A852" s="8" t="s">
        <v>104</v>
      </c>
      <c r="B852" s="9">
        <v>45228</v>
      </c>
      <c r="C852" s="33">
        <f>YEAR(Table3[[#This Row],[Date]])</f>
        <v>2023</v>
      </c>
      <c r="D852" s="9" t="str">
        <f>TEXT(Table3[[#This Row],[Date]],"MMMM")</f>
        <v>October</v>
      </c>
      <c r="E852" s="9" t="str">
        <f>_xlfn.XLOOKUP(Table3[[#This Row],[EID]],Roster!A:A,Roster!E:E)</f>
        <v>oka.koch.55</v>
      </c>
      <c r="F852" s="9" t="str">
        <f>_xlfn.XLOOKUP(Table3[[#This Row],[EID]],Roster!A:A,Roster!F:F)</f>
        <v>F&amp;A</v>
      </c>
      <c r="G852" s="8">
        <v>96</v>
      </c>
      <c r="H852" s="8">
        <v>93</v>
      </c>
      <c r="I852" s="8">
        <v>83</v>
      </c>
      <c r="J852" s="8">
        <v>93</v>
      </c>
      <c r="K852" s="8">
        <v>84</v>
      </c>
      <c r="L852" s="8">
        <v>85</v>
      </c>
      <c r="M852" s="8">
        <v>83</v>
      </c>
      <c r="N852" s="8">
        <v>99</v>
      </c>
      <c r="O852" s="10">
        <v>88</v>
      </c>
      <c r="P852" s="10">
        <v>98</v>
      </c>
      <c r="Q852" s="37">
        <f>AVERAGE(Table3[[#This Row],[Audit 1]:[Audit 10]])/100</f>
        <v>0.90200000000000002</v>
      </c>
    </row>
    <row r="853" spans="1:17">
      <c r="A853" s="8" t="s">
        <v>105</v>
      </c>
      <c r="B853" s="9">
        <v>45228</v>
      </c>
      <c r="C853" s="33">
        <f>YEAR(Table3[[#This Row],[Date]])</f>
        <v>2023</v>
      </c>
      <c r="D853" s="9" t="str">
        <f>TEXT(Table3[[#This Row],[Date]],"MMMM")</f>
        <v>October</v>
      </c>
      <c r="E853" s="9" t="str">
        <f>_xlfn.XLOOKUP(Table3[[#This Row],[EID]],Roster!A:A,Roster!E:E)</f>
        <v>oka.koch.55</v>
      </c>
      <c r="F853" s="9" t="str">
        <f>_xlfn.XLOOKUP(Table3[[#This Row],[EID]],Roster!A:A,Roster!F:F)</f>
        <v>F&amp;A</v>
      </c>
      <c r="G853" s="8">
        <v>80</v>
      </c>
      <c r="H853" s="8">
        <v>99</v>
      </c>
      <c r="I853" s="8">
        <v>82</v>
      </c>
      <c r="J853" s="8">
        <v>87</v>
      </c>
      <c r="K853" s="8">
        <v>100</v>
      </c>
      <c r="L853" s="8">
        <v>88</v>
      </c>
      <c r="M853" s="8">
        <v>100</v>
      </c>
      <c r="N853" s="8">
        <v>99</v>
      </c>
      <c r="O853" s="10">
        <v>80</v>
      </c>
      <c r="P853" s="10">
        <v>90</v>
      </c>
      <c r="Q853" s="37">
        <f>AVERAGE(Table3[[#This Row],[Audit 1]:[Audit 10]])/100</f>
        <v>0.90500000000000003</v>
      </c>
    </row>
    <row r="854" spans="1:17">
      <c r="A854" s="8" t="s">
        <v>106</v>
      </c>
      <c r="B854" s="9">
        <v>45228</v>
      </c>
      <c r="C854" s="33">
        <f>YEAR(Table3[[#This Row],[Date]])</f>
        <v>2023</v>
      </c>
      <c r="D854" s="9" t="str">
        <f>TEXT(Table3[[#This Row],[Date]],"MMMM")</f>
        <v>October</v>
      </c>
      <c r="E854" s="9" t="str">
        <f>_xlfn.XLOOKUP(Table3[[#This Row],[EID]],Roster!A:A,Roster!E:E)</f>
        <v>hir.kame.31</v>
      </c>
      <c r="F854" s="9" t="str">
        <f>_xlfn.XLOOKUP(Table3[[#This Row],[EID]],Roster!A:A,Roster!F:F)</f>
        <v>Health</v>
      </c>
      <c r="G854" s="8">
        <v>88</v>
      </c>
      <c r="H854" s="8">
        <v>83</v>
      </c>
      <c r="I854" s="8">
        <v>85</v>
      </c>
      <c r="J854" s="8">
        <v>90</v>
      </c>
      <c r="K854" s="8">
        <v>92</v>
      </c>
      <c r="L854" s="8">
        <v>95</v>
      </c>
      <c r="M854" s="8">
        <v>93</v>
      </c>
      <c r="N854" s="8">
        <v>94</v>
      </c>
      <c r="O854" s="10">
        <v>100</v>
      </c>
      <c r="P854" s="10">
        <v>96</v>
      </c>
      <c r="Q854" s="37">
        <f>AVERAGE(Table3[[#This Row],[Audit 1]:[Audit 10]])/100</f>
        <v>0.91599999999999993</v>
      </c>
    </row>
    <row r="855" spans="1:17">
      <c r="A855" s="8" t="s">
        <v>107</v>
      </c>
      <c r="B855" s="9">
        <v>45228</v>
      </c>
      <c r="C855" s="33">
        <f>YEAR(Table3[[#This Row],[Date]])</f>
        <v>2023</v>
      </c>
      <c r="D855" s="9" t="str">
        <f>TEXT(Table3[[#This Row],[Date]],"MMMM")</f>
        <v>October</v>
      </c>
      <c r="E855" s="9" t="str">
        <f>_xlfn.XLOOKUP(Table3[[#This Row],[EID]],Roster!A:A,Roster!E:E)</f>
        <v>oka.koch.55</v>
      </c>
      <c r="F855" s="9" t="str">
        <f>_xlfn.XLOOKUP(Table3[[#This Row],[EID]],Roster!A:A,Roster!F:F)</f>
        <v>F&amp;A</v>
      </c>
      <c r="G855" s="8">
        <v>72</v>
      </c>
      <c r="H855" s="8">
        <v>93</v>
      </c>
      <c r="I855" s="8">
        <v>58</v>
      </c>
      <c r="J855" s="8">
        <v>91</v>
      </c>
      <c r="K855" s="8">
        <v>68</v>
      </c>
      <c r="L855" s="8">
        <v>95</v>
      </c>
      <c r="M855" s="8">
        <v>93</v>
      </c>
      <c r="N855" s="8">
        <v>61</v>
      </c>
      <c r="O855" s="10">
        <v>50</v>
      </c>
      <c r="P855" s="10">
        <v>73</v>
      </c>
      <c r="Q855" s="37">
        <f>AVERAGE(Table3[[#This Row],[Audit 1]:[Audit 10]])/100</f>
        <v>0.754</v>
      </c>
    </row>
    <row r="856" spans="1:17">
      <c r="A856" s="8" t="s">
        <v>108</v>
      </c>
      <c r="B856" s="9">
        <v>45228</v>
      </c>
      <c r="C856" s="33">
        <f>YEAR(Table3[[#This Row],[Date]])</f>
        <v>2023</v>
      </c>
      <c r="D856" s="9" t="str">
        <f>TEXT(Table3[[#This Row],[Date]],"MMMM")</f>
        <v>October</v>
      </c>
      <c r="E856" s="9" t="str">
        <f>_xlfn.XLOOKUP(Table3[[#This Row],[EID]],Roster!A:A,Roster!E:E)</f>
        <v>kig.imaz.62</v>
      </c>
      <c r="F856" s="9" t="str">
        <f>_xlfn.XLOOKUP(Table3[[#This Row],[EID]],Roster!A:A,Roster!F:F)</f>
        <v>HR</v>
      </c>
      <c r="G856" s="8">
        <v>75</v>
      </c>
      <c r="H856" s="8">
        <v>85</v>
      </c>
      <c r="I856" s="8">
        <v>96</v>
      </c>
      <c r="J856" s="8">
        <v>85</v>
      </c>
      <c r="K856" s="8">
        <v>84</v>
      </c>
      <c r="L856" s="8">
        <v>61</v>
      </c>
      <c r="M856" s="8">
        <v>50</v>
      </c>
      <c r="N856" s="8">
        <v>91</v>
      </c>
      <c r="O856" s="10">
        <v>60</v>
      </c>
      <c r="P856" s="10">
        <v>94</v>
      </c>
      <c r="Q856" s="37">
        <f>AVERAGE(Table3[[#This Row],[Audit 1]:[Audit 10]])/100</f>
        <v>0.78099999999999992</v>
      </c>
    </row>
    <row r="857" spans="1:17">
      <c r="A857" s="8" t="s">
        <v>109</v>
      </c>
      <c r="B857" s="9">
        <v>45228</v>
      </c>
      <c r="C857" s="33">
        <f>YEAR(Table3[[#This Row],[Date]])</f>
        <v>2023</v>
      </c>
      <c r="D857" s="9" t="str">
        <f>TEXT(Table3[[#This Row],[Date]],"MMMM")</f>
        <v>October</v>
      </c>
      <c r="E857" s="9" t="str">
        <f>_xlfn.XLOOKUP(Table3[[#This Row],[EID]],Roster!A:A,Roster!E:E)</f>
        <v>han.oriz.24</v>
      </c>
      <c r="F857" s="9" t="str">
        <f>_xlfn.XLOOKUP(Table3[[#This Row],[EID]],Roster!A:A,Roster!F:F)</f>
        <v>Strategy</v>
      </c>
      <c r="G857" s="8">
        <v>90</v>
      </c>
      <c r="H857" s="8">
        <v>80</v>
      </c>
      <c r="I857" s="8">
        <v>85</v>
      </c>
      <c r="J857" s="8">
        <v>100</v>
      </c>
      <c r="K857" s="8">
        <v>98</v>
      </c>
      <c r="L857" s="8">
        <v>83</v>
      </c>
      <c r="M857" s="8">
        <v>87</v>
      </c>
      <c r="N857" s="8">
        <v>81</v>
      </c>
      <c r="O857" s="10">
        <v>88</v>
      </c>
      <c r="P857" s="10">
        <v>87</v>
      </c>
      <c r="Q857" s="37">
        <f>AVERAGE(Table3[[#This Row],[Audit 1]:[Audit 10]])/100</f>
        <v>0.879</v>
      </c>
    </row>
    <row r="858" spans="1:17">
      <c r="A858" s="8" t="s">
        <v>110</v>
      </c>
      <c r="B858" s="9">
        <v>45228</v>
      </c>
      <c r="C858" s="33">
        <f>YEAR(Table3[[#This Row],[Date]])</f>
        <v>2023</v>
      </c>
      <c r="D858" s="9" t="str">
        <f>TEXT(Table3[[#This Row],[Date]],"MMMM")</f>
        <v>October</v>
      </c>
      <c r="E858" s="9" t="str">
        <f>_xlfn.XLOOKUP(Table3[[#This Row],[EID]],Roster!A:A,Roster!E:E)</f>
        <v>oka.koch.55</v>
      </c>
      <c r="F858" s="9" t="str">
        <f>_xlfn.XLOOKUP(Table3[[#This Row],[EID]],Roster!A:A,Roster!F:F)</f>
        <v>F&amp;A</v>
      </c>
      <c r="G858" s="8">
        <v>86</v>
      </c>
      <c r="H858" s="8">
        <v>96</v>
      </c>
      <c r="I858" s="8">
        <v>87</v>
      </c>
      <c r="J858" s="8">
        <v>90</v>
      </c>
      <c r="K858" s="8">
        <v>94</v>
      </c>
      <c r="L858" s="8">
        <v>84</v>
      </c>
      <c r="M858" s="8">
        <v>99</v>
      </c>
      <c r="N858" s="8">
        <v>86</v>
      </c>
      <c r="O858" s="10">
        <v>83</v>
      </c>
      <c r="P858" s="10">
        <v>100</v>
      </c>
      <c r="Q858" s="37">
        <f>AVERAGE(Table3[[#This Row],[Audit 1]:[Audit 10]])/100</f>
        <v>0.90500000000000003</v>
      </c>
    </row>
    <row r="859" spans="1:17">
      <c r="A859" s="8" t="s">
        <v>111</v>
      </c>
      <c r="B859" s="9">
        <v>45228</v>
      </c>
      <c r="C859" s="33">
        <f>YEAR(Table3[[#This Row],[Date]])</f>
        <v>2023</v>
      </c>
      <c r="D859" s="9" t="str">
        <f>TEXT(Table3[[#This Row],[Date]],"MMMM")</f>
        <v>October</v>
      </c>
      <c r="E859" s="9" t="str">
        <f>_xlfn.XLOOKUP(Table3[[#This Row],[EID]],Roster!A:A,Roster!E:E)</f>
        <v>hir.kame.31</v>
      </c>
      <c r="F859" s="9" t="str">
        <f>_xlfn.XLOOKUP(Table3[[#This Row],[EID]],Roster!A:A,Roster!F:F)</f>
        <v>Health</v>
      </c>
      <c r="G859" s="8">
        <v>95</v>
      </c>
      <c r="H859" s="8">
        <v>88</v>
      </c>
      <c r="I859" s="8">
        <v>99</v>
      </c>
      <c r="J859" s="8">
        <v>91</v>
      </c>
      <c r="K859" s="8">
        <v>92</v>
      </c>
      <c r="L859" s="8">
        <v>92</v>
      </c>
      <c r="M859" s="8">
        <v>92</v>
      </c>
      <c r="N859" s="8">
        <v>81</v>
      </c>
      <c r="O859" s="10">
        <v>95</v>
      </c>
      <c r="P859" s="10">
        <v>85</v>
      </c>
      <c r="Q859" s="37">
        <f>AVERAGE(Table3[[#This Row],[Audit 1]:[Audit 10]])/100</f>
        <v>0.91</v>
      </c>
    </row>
    <row r="860" spans="1:17">
      <c r="A860" s="8" t="s">
        <v>112</v>
      </c>
      <c r="B860" s="9">
        <v>45228</v>
      </c>
      <c r="C860" s="33">
        <f>YEAR(Table3[[#This Row],[Date]])</f>
        <v>2023</v>
      </c>
      <c r="D860" s="9" t="str">
        <f>TEXT(Table3[[#This Row],[Date]],"MMMM")</f>
        <v>October</v>
      </c>
      <c r="E860" s="9" t="str">
        <f>_xlfn.XLOOKUP(Table3[[#This Row],[EID]],Roster!A:A,Roster!E:E)</f>
        <v>hir.kame.31</v>
      </c>
      <c r="F860" s="9" t="str">
        <f>_xlfn.XLOOKUP(Table3[[#This Row],[EID]],Roster!A:A,Roster!F:F)</f>
        <v>Health</v>
      </c>
      <c r="G860" s="8">
        <v>91</v>
      </c>
      <c r="H860" s="8">
        <v>68</v>
      </c>
      <c r="I860" s="8">
        <v>98</v>
      </c>
      <c r="J860" s="8">
        <v>80</v>
      </c>
      <c r="K860" s="8">
        <v>66</v>
      </c>
      <c r="L860" s="8">
        <v>70</v>
      </c>
      <c r="M860" s="8">
        <v>60</v>
      </c>
      <c r="N860" s="8">
        <v>81</v>
      </c>
      <c r="O860" s="10">
        <v>71</v>
      </c>
      <c r="P860" s="10">
        <v>53</v>
      </c>
      <c r="Q860" s="37">
        <f>AVERAGE(Table3[[#This Row],[Audit 1]:[Audit 10]])/100</f>
        <v>0.73799999999999999</v>
      </c>
    </row>
    <row r="861" spans="1:17">
      <c r="A861" s="8" t="s">
        <v>113</v>
      </c>
      <c r="B861" s="9">
        <v>45228</v>
      </c>
      <c r="C861" s="33">
        <f>YEAR(Table3[[#This Row],[Date]])</f>
        <v>2023</v>
      </c>
      <c r="D861" s="9" t="str">
        <f>TEXT(Table3[[#This Row],[Date]],"MMMM")</f>
        <v>October</v>
      </c>
      <c r="E861" s="9" t="str">
        <f>_xlfn.XLOOKUP(Table3[[#This Row],[EID]],Roster!A:A,Roster!E:E)</f>
        <v>kig.imaz.62</v>
      </c>
      <c r="F861" s="9" t="str">
        <f>_xlfn.XLOOKUP(Table3[[#This Row],[EID]],Roster!A:A,Roster!F:F)</f>
        <v>HR</v>
      </c>
      <c r="G861" s="8">
        <v>80</v>
      </c>
      <c r="H861" s="8">
        <v>69</v>
      </c>
      <c r="I861" s="8">
        <v>54</v>
      </c>
      <c r="J861" s="8">
        <v>55</v>
      </c>
      <c r="K861" s="8">
        <v>81</v>
      </c>
      <c r="L861" s="8">
        <v>70</v>
      </c>
      <c r="M861" s="8">
        <v>83</v>
      </c>
      <c r="N861" s="8">
        <v>57</v>
      </c>
      <c r="O861" s="10">
        <v>84</v>
      </c>
      <c r="P861" s="10">
        <v>82</v>
      </c>
      <c r="Q861" s="37">
        <f>AVERAGE(Table3[[#This Row],[Audit 1]:[Audit 10]])/100</f>
        <v>0.71499999999999997</v>
      </c>
    </row>
    <row r="862" spans="1:17">
      <c r="A862" s="8" t="s">
        <v>114</v>
      </c>
      <c r="B862" s="9">
        <v>45228</v>
      </c>
      <c r="C862" s="33">
        <f>YEAR(Table3[[#This Row],[Date]])</f>
        <v>2023</v>
      </c>
      <c r="D862" s="9" t="str">
        <f>TEXT(Table3[[#This Row],[Date]],"MMMM")</f>
        <v>October</v>
      </c>
      <c r="E862" s="9" t="str">
        <f>_xlfn.XLOOKUP(Table3[[#This Row],[EID]],Roster!A:A,Roster!E:E)</f>
        <v>han.oriz.24</v>
      </c>
      <c r="F862" s="9" t="str">
        <f>_xlfn.XLOOKUP(Table3[[#This Row],[EID]],Roster!A:A,Roster!F:F)</f>
        <v>Strategy</v>
      </c>
      <c r="G862" s="8">
        <v>83</v>
      </c>
      <c r="H862" s="8">
        <v>84</v>
      </c>
      <c r="I862" s="8">
        <v>96</v>
      </c>
      <c r="J862" s="8">
        <v>82</v>
      </c>
      <c r="K862" s="8">
        <v>84</v>
      </c>
      <c r="L862" s="8">
        <v>83</v>
      </c>
      <c r="M862" s="8">
        <v>93</v>
      </c>
      <c r="N862" s="8">
        <v>80</v>
      </c>
      <c r="O862" s="10">
        <v>93</v>
      </c>
      <c r="P862" s="10">
        <v>87</v>
      </c>
      <c r="Q862" s="37">
        <f>AVERAGE(Table3[[#This Row],[Audit 1]:[Audit 10]])/100</f>
        <v>0.86499999999999999</v>
      </c>
    </row>
    <row r="863" spans="1:17">
      <c r="A863" s="8" t="s">
        <v>115</v>
      </c>
      <c r="B863" s="9">
        <v>45228</v>
      </c>
      <c r="C863" s="33">
        <f>YEAR(Table3[[#This Row],[Date]])</f>
        <v>2023</v>
      </c>
      <c r="D863" s="9" t="str">
        <f>TEXT(Table3[[#This Row],[Date]],"MMMM")</f>
        <v>October</v>
      </c>
      <c r="E863" s="9" t="str">
        <f>_xlfn.XLOOKUP(Table3[[#This Row],[EID]],Roster!A:A,Roster!E:E)</f>
        <v>oka.koch.55</v>
      </c>
      <c r="F863" s="9" t="str">
        <f>_xlfn.XLOOKUP(Table3[[#This Row],[EID]],Roster!A:A,Roster!F:F)</f>
        <v>F&amp;A</v>
      </c>
      <c r="G863" s="8">
        <v>94</v>
      </c>
      <c r="H863" s="8">
        <v>94</v>
      </c>
      <c r="I863" s="8">
        <v>81</v>
      </c>
      <c r="J863" s="8">
        <v>97</v>
      </c>
      <c r="K863" s="8">
        <v>85</v>
      </c>
      <c r="L863" s="8">
        <v>97</v>
      </c>
      <c r="M863" s="8">
        <v>99</v>
      </c>
      <c r="N863" s="8">
        <v>84</v>
      </c>
      <c r="O863" s="10">
        <v>94</v>
      </c>
      <c r="P863" s="10">
        <v>98</v>
      </c>
      <c r="Q863" s="37">
        <f>AVERAGE(Table3[[#This Row],[Audit 1]:[Audit 10]])/100</f>
        <v>0.92299999999999993</v>
      </c>
    </row>
    <row r="864" spans="1:17">
      <c r="A864" s="8" t="s">
        <v>116</v>
      </c>
      <c r="B864" s="9">
        <v>45228</v>
      </c>
      <c r="C864" s="33">
        <f>YEAR(Table3[[#This Row],[Date]])</f>
        <v>2023</v>
      </c>
      <c r="D864" s="9" t="str">
        <f>TEXT(Table3[[#This Row],[Date]],"MMMM")</f>
        <v>October</v>
      </c>
      <c r="E864" s="9" t="str">
        <f>_xlfn.XLOOKUP(Table3[[#This Row],[EID]],Roster!A:A,Roster!E:E)</f>
        <v>hir.kame.31</v>
      </c>
      <c r="F864" s="9" t="str">
        <f>_xlfn.XLOOKUP(Table3[[#This Row],[EID]],Roster!A:A,Roster!F:F)</f>
        <v>Health</v>
      </c>
      <c r="G864" s="8">
        <v>100</v>
      </c>
      <c r="H864" s="8">
        <v>100</v>
      </c>
      <c r="I864" s="8">
        <v>91</v>
      </c>
      <c r="J864" s="8">
        <v>89</v>
      </c>
      <c r="K864" s="8">
        <v>100</v>
      </c>
      <c r="L864" s="8">
        <v>91</v>
      </c>
      <c r="M864" s="8">
        <v>98</v>
      </c>
      <c r="N864" s="8">
        <v>92</v>
      </c>
      <c r="O864" s="10">
        <v>80</v>
      </c>
      <c r="P864" s="10">
        <v>94</v>
      </c>
      <c r="Q864" s="37">
        <f>AVERAGE(Table3[[#This Row],[Audit 1]:[Audit 10]])/100</f>
        <v>0.93500000000000005</v>
      </c>
    </row>
    <row r="865" spans="1:17">
      <c r="A865" s="8" t="s">
        <v>117</v>
      </c>
      <c r="B865" s="9">
        <v>45228</v>
      </c>
      <c r="C865" s="33">
        <f>YEAR(Table3[[#This Row],[Date]])</f>
        <v>2023</v>
      </c>
      <c r="D865" s="9" t="str">
        <f>TEXT(Table3[[#This Row],[Date]],"MMMM")</f>
        <v>October</v>
      </c>
      <c r="E865" s="9" t="str">
        <f>_xlfn.XLOOKUP(Table3[[#This Row],[EID]],Roster!A:A,Roster!E:E)</f>
        <v>han.oriz.24</v>
      </c>
      <c r="F865" s="9" t="str">
        <f>_xlfn.XLOOKUP(Table3[[#This Row],[EID]],Roster!A:A,Roster!F:F)</f>
        <v>Network</v>
      </c>
      <c r="G865" s="8">
        <v>59</v>
      </c>
      <c r="H865" s="8">
        <v>86</v>
      </c>
      <c r="I865" s="8">
        <v>82</v>
      </c>
      <c r="J865" s="8">
        <v>97</v>
      </c>
      <c r="K865" s="8">
        <v>91</v>
      </c>
      <c r="L865" s="8">
        <v>73</v>
      </c>
      <c r="M865" s="8">
        <v>80</v>
      </c>
      <c r="N865" s="8">
        <v>87</v>
      </c>
      <c r="O865" s="10">
        <v>62</v>
      </c>
      <c r="P865" s="10">
        <v>85</v>
      </c>
      <c r="Q865" s="37">
        <f>AVERAGE(Table3[[#This Row],[Audit 1]:[Audit 10]])/100</f>
        <v>0.80200000000000005</v>
      </c>
    </row>
    <row r="866" spans="1:17">
      <c r="A866" s="8" t="s">
        <v>118</v>
      </c>
      <c r="B866" s="9">
        <v>45228</v>
      </c>
      <c r="C866" s="33">
        <f>YEAR(Table3[[#This Row],[Date]])</f>
        <v>2023</v>
      </c>
      <c r="D866" s="9" t="str">
        <f>TEXT(Table3[[#This Row],[Date]],"MMMM")</f>
        <v>October</v>
      </c>
      <c r="E866" s="9" t="str">
        <f>_xlfn.XLOOKUP(Table3[[#This Row],[EID]],Roster!A:A,Roster!E:E)</f>
        <v>kig.imaz.62</v>
      </c>
      <c r="F866" s="9" t="str">
        <f>_xlfn.XLOOKUP(Table3[[#This Row],[EID]],Roster!A:A,Roster!F:F)</f>
        <v>HR</v>
      </c>
      <c r="G866" s="8">
        <v>69</v>
      </c>
      <c r="H866" s="8">
        <v>66</v>
      </c>
      <c r="I866" s="8">
        <v>85</v>
      </c>
      <c r="J866" s="8">
        <v>92</v>
      </c>
      <c r="K866" s="8">
        <v>99</v>
      </c>
      <c r="L866" s="8">
        <v>52</v>
      </c>
      <c r="M866" s="8">
        <v>99</v>
      </c>
      <c r="N866" s="8">
        <v>87</v>
      </c>
      <c r="O866" s="10">
        <v>51</v>
      </c>
      <c r="P866" s="10">
        <v>79</v>
      </c>
      <c r="Q866" s="37">
        <f>AVERAGE(Table3[[#This Row],[Audit 1]:[Audit 10]])/100</f>
        <v>0.77900000000000003</v>
      </c>
    </row>
    <row r="867" spans="1:17">
      <c r="A867" s="8" t="s">
        <v>119</v>
      </c>
      <c r="B867" s="9">
        <v>45228</v>
      </c>
      <c r="C867" s="33">
        <f>YEAR(Table3[[#This Row],[Date]])</f>
        <v>2023</v>
      </c>
      <c r="D867" s="9" t="str">
        <f>TEXT(Table3[[#This Row],[Date]],"MMMM")</f>
        <v>October</v>
      </c>
      <c r="E867" s="9" t="str">
        <f>_xlfn.XLOOKUP(Table3[[#This Row],[EID]],Roster!A:A,Roster!E:E)</f>
        <v>hir.kame.31</v>
      </c>
      <c r="F867" s="9" t="str">
        <f>_xlfn.XLOOKUP(Table3[[#This Row],[EID]],Roster!A:A,Roster!F:F)</f>
        <v>Health</v>
      </c>
      <c r="G867" s="8">
        <v>85</v>
      </c>
      <c r="H867" s="8">
        <v>86</v>
      </c>
      <c r="I867" s="8">
        <v>89</v>
      </c>
      <c r="J867" s="8">
        <v>96</v>
      </c>
      <c r="K867" s="8">
        <v>95</v>
      </c>
      <c r="L867" s="8">
        <v>93</v>
      </c>
      <c r="M867" s="8">
        <v>86</v>
      </c>
      <c r="N867" s="8">
        <v>99</v>
      </c>
      <c r="O867" s="10">
        <v>90</v>
      </c>
      <c r="P867" s="10">
        <v>93</v>
      </c>
      <c r="Q867" s="37">
        <f>AVERAGE(Table3[[#This Row],[Audit 1]:[Audit 10]])/100</f>
        <v>0.91200000000000003</v>
      </c>
    </row>
    <row r="868" spans="1:17">
      <c r="A868" s="8" t="s">
        <v>120</v>
      </c>
      <c r="B868" s="9">
        <v>45228</v>
      </c>
      <c r="C868" s="33">
        <f>YEAR(Table3[[#This Row],[Date]])</f>
        <v>2023</v>
      </c>
      <c r="D868" s="9" t="str">
        <f>TEXT(Table3[[#This Row],[Date]],"MMMM")</f>
        <v>October</v>
      </c>
      <c r="E868" s="9" t="str">
        <f>_xlfn.XLOOKUP(Table3[[#This Row],[EID]],Roster!A:A,Roster!E:E)</f>
        <v>oka.koch.55</v>
      </c>
      <c r="F868" s="9" t="str">
        <f>_xlfn.XLOOKUP(Table3[[#This Row],[EID]],Roster!A:A,Roster!F:F)</f>
        <v>F&amp;A</v>
      </c>
      <c r="G868" s="8">
        <v>83</v>
      </c>
      <c r="H868" s="8">
        <v>93</v>
      </c>
      <c r="I868" s="8">
        <v>92</v>
      </c>
      <c r="J868" s="8">
        <v>93</v>
      </c>
      <c r="K868" s="8">
        <v>90</v>
      </c>
      <c r="L868" s="8">
        <v>86</v>
      </c>
      <c r="M868" s="8">
        <v>95</v>
      </c>
      <c r="N868" s="8">
        <v>81</v>
      </c>
      <c r="O868" s="10">
        <v>83</v>
      </c>
      <c r="P868" s="10">
        <v>93</v>
      </c>
      <c r="Q868" s="37">
        <f>AVERAGE(Table3[[#This Row],[Audit 1]:[Audit 10]])/100</f>
        <v>0.88900000000000001</v>
      </c>
    </row>
    <row r="869" spans="1:17">
      <c r="A869" s="8" t="s">
        <v>121</v>
      </c>
      <c r="B869" s="9">
        <v>45228</v>
      </c>
      <c r="C869" s="33">
        <f>YEAR(Table3[[#This Row],[Date]])</f>
        <v>2023</v>
      </c>
      <c r="D869" s="9" t="str">
        <f>TEXT(Table3[[#This Row],[Date]],"MMMM")</f>
        <v>October</v>
      </c>
      <c r="E869" s="9" t="str">
        <f>_xlfn.XLOOKUP(Table3[[#This Row],[EID]],Roster!A:A,Roster!E:E)</f>
        <v>hir.kame.31</v>
      </c>
      <c r="F869" s="9" t="str">
        <f>_xlfn.XLOOKUP(Table3[[#This Row],[EID]],Roster!A:A,Roster!F:F)</f>
        <v>Health</v>
      </c>
      <c r="G869" s="8">
        <v>80</v>
      </c>
      <c r="H869" s="8">
        <v>85</v>
      </c>
      <c r="I869" s="8">
        <v>98</v>
      </c>
      <c r="J869" s="8">
        <v>82</v>
      </c>
      <c r="K869" s="8">
        <v>89</v>
      </c>
      <c r="L869" s="8">
        <v>100</v>
      </c>
      <c r="M869" s="8">
        <v>90</v>
      </c>
      <c r="N869" s="8">
        <v>88</v>
      </c>
      <c r="O869" s="10">
        <v>96</v>
      </c>
      <c r="P869" s="10">
        <v>94</v>
      </c>
      <c r="Q869" s="37">
        <f>AVERAGE(Table3[[#This Row],[Audit 1]:[Audit 10]])/100</f>
        <v>0.90200000000000002</v>
      </c>
    </row>
    <row r="870" spans="1:17">
      <c r="A870" s="8" t="s">
        <v>122</v>
      </c>
      <c r="B870" s="9">
        <v>45228</v>
      </c>
      <c r="C870" s="33">
        <f>YEAR(Table3[[#This Row],[Date]])</f>
        <v>2023</v>
      </c>
      <c r="D870" s="9" t="str">
        <f>TEXT(Table3[[#This Row],[Date]],"MMMM")</f>
        <v>October</v>
      </c>
      <c r="E870" s="9" t="str">
        <f>_xlfn.XLOOKUP(Table3[[#This Row],[EID]],Roster!A:A,Roster!E:E)</f>
        <v>han.oriz.24</v>
      </c>
      <c r="F870" s="9" t="str">
        <f>_xlfn.XLOOKUP(Table3[[#This Row],[EID]],Roster!A:A,Roster!F:F)</f>
        <v>Network</v>
      </c>
      <c r="G870" s="8">
        <v>57</v>
      </c>
      <c r="H870" s="8">
        <v>53</v>
      </c>
      <c r="I870" s="8">
        <v>75</v>
      </c>
      <c r="J870" s="8">
        <v>90</v>
      </c>
      <c r="K870" s="8">
        <v>88</v>
      </c>
      <c r="L870" s="8">
        <v>78</v>
      </c>
      <c r="M870" s="8">
        <v>65</v>
      </c>
      <c r="N870" s="8">
        <v>100</v>
      </c>
      <c r="O870" s="10">
        <v>98</v>
      </c>
      <c r="P870" s="10">
        <v>55</v>
      </c>
      <c r="Q870" s="37">
        <f>AVERAGE(Table3[[#This Row],[Audit 1]:[Audit 10]])/100</f>
        <v>0.75900000000000001</v>
      </c>
    </row>
    <row r="871" spans="1:17">
      <c r="A871" s="8" t="s">
        <v>123</v>
      </c>
      <c r="B871" s="9">
        <v>45228</v>
      </c>
      <c r="C871" s="33">
        <f>YEAR(Table3[[#This Row],[Date]])</f>
        <v>2023</v>
      </c>
      <c r="D871" s="9" t="str">
        <f>TEXT(Table3[[#This Row],[Date]],"MMMM")</f>
        <v>October</v>
      </c>
      <c r="E871" s="9" t="str">
        <f>_xlfn.XLOOKUP(Table3[[#This Row],[EID]],Roster!A:A,Roster!E:E)</f>
        <v>kig.imaz.62</v>
      </c>
      <c r="F871" s="9" t="str">
        <f>_xlfn.XLOOKUP(Table3[[#This Row],[EID]],Roster!A:A,Roster!F:F)</f>
        <v>HR</v>
      </c>
      <c r="G871" s="8">
        <v>58</v>
      </c>
      <c r="H871" s="8">
        <v>89</v>
      </c>
      <c r="I871" s="8">
        <v>70</v>
      </c>
      <c r="J871" s="8">
        <v>51</v>
      </c>
      <c r="K871" s="8">
        <v>74</v>
      </c>
      <c r="L871" s="8">
        <v>58</v>
      </c>
      <c r="M871" s="8">
        <v>60</v>
      </c>
      <c r="N871" s="8">
        <v>82</v>
      </c>
      <c r="O871" s="10">
        <v>99</v>
      </c>
      <c r="P871" s="10">
        <v>60</v>
      </c>
      <c r="Q871" s="37">
        <f>AVERAGE(Table3[[#This Row],[Audit 1]:[Audit 10]])/100</f>
        <v>0.70099999999999996</v>
      </c>
    </row>
    <row r="872" spans="1:17">
      <c r="A872" s="8" t="s">
        <v>94</v>
      </c>
      <c r="B872" s="9">
        <v>45229</v>
      </c>
      <c r="C872" s="33">
        <f>YEAR(Table3[[#This Row],[Date]])</f>
        <v>2023</v>
      </c>
      <c r="D872" s="9" t="str">
        <f>TEXT(Table3[[#This Row],[Date]],"MMMM")</f>
        <v>October</v>
      </c>
      <c r="E872" s="9" t="str">
        <f>_xlfn.XLOOKUP(Table3[[#This Row],[EID]],Roster!A:A,Roster!E:E)</f>
        <v>oka.koch.55</v>
      </c>
      <c r="F872" s="9" t="str">
        <f>_xlfn.XLOOKUP(Table3[[#This Row],[EID]],Roster!A:A,Roster!F:F)</f>
        <v>F&amp;A</v>
      </c>
      <c r="G872" s="8">
        <v>89</v>
      </c>
      <c r="H872" s="8">
        <v>94</v>
      </c>
      <c r="I872" s="8">
        <v>85</v>
      </c>
      <c r="J872" s="8">
        <v>87</v>
      </c>
      <c r="K872" s="8">
        <v>82</v>
      </c>
      <c r="L872" s="8">
        <v>85</v>
      </c>
      <c r="M872" s="8">
        <v>88</v>
      </c>
      <c r="N872" s="8">
        <v>98</v>
      </c>
      <c r="O872" s="10">
        <v>88</v>
      </c>
      <c r="P872" s="10">
        <v>97</v>
      </c>
      <c r="Q872" s="37">
        <f>AVERAGE(Table3[[#This Row],[Audit 1]:[Audit 10]])/100</f>
        <v>0.89300000000000002</v>
      </c>
    </row>
    <row r="873" spans="1:17">
      <c r="A873" s="8" t="s">
        <v>95</v>
      </c>
      <c r="B873" s="9">
        <v>45229</v>
      </c>
      <c r="C873" s="33">
        <f>YEAR(Table3[[#This Row],[Date]])</f>
        <v>2023</v>
      </c>
      <c r="D873" s="9" t="str">
        <f>TEXT(Table3[[#This Row],[Date]],"MMMM")</f>
        <v>October</v>
      </c>
      <c r="E873" s="9" t="str">
        <f>_xlfn.XLOOKUP(Table3[[#This Row],[EID]],Roster!A:A,Roster!E:E)</f>
        <v>oka.koch.55</v>
      </c>
      <c r="F873" s="9" t="str">
        <f>_xlfn.XLOOKUP(Table3[[#This Row],[EID]],Roster!A:A,Roster!F:F)</f>
        <v>F&amp;A</v>
      </c>
      <c r="G873" s="8">
        <v>82</v>
      </c>
      <c r="H873" s="8">
        <v>86</v>
      </c>
      <c r="I873" s="8">
        <v>99</v>
      </c>
      <c r="J873" s="8">
        <v>85</v>
      </c>
      <c r="K873" s="8">
        <v>95</v>
      </c>
      <c r="L873" s="8">
        <v>84</v>
      </c>
      <c r="M873" s="8">
        <v>87</v>
      </c>
      <c r="N873" s="8">
        <v>90</v>
      </c>
      <c r="O873" s="10">
        <v>85</v>
      </c>
      <c r="P873" s="10">
        <v>92</v>
      </c>
      <c r="Q873" s="37">
        <f>AVERAGE(Table3[[#This Row],[Audit 1]:[Audit 10]])/100</f>
        <v>0.88500000000000001</v>
      </c>
    </row>
    <row r="874" spans="1:17">
      <c r="A874" s="8" t="s">
        <v>96</v>
      </c>
      <c r="B874" s="9">
        <v>45229</v>
      </c>
      <c r="C874" s="33">
        <f>YEAR(Table3[[#This Row],[Date]])</f>
        <v>2023</v>
      </c>
      <c r="D874" s="9" t="str">
        <f>TEXT(Table3[[#This Row],[Date]],"MMMM")</f>
        <v>October</v>
      </c>
      <c r="E874" s="9" t="str">
        <f>_xlfn.XLOOKUP(Table3[[#This Row],[EID]],Roster!A:A,Roster!E:E)</f>
        <v>hir.kame.31</v>
      </c>
      <c r="F874" s="9" t="str">
        <f>_xlfn.XLOOKUP(Table3[[#This Row],[EID]],Roster!A:A,Roster!F:F)</f>
        <v>Health</v>
      </c>
      <c r="G874" s="8">
        <v>97</v>
      </c>
      <c r="H874" s="8">
        <v>93</v>
      </c>
      <c r="I874" s="8">
        <v>94</v>
      </c>
      <c r="J874" s="8">
        <v>81</v>
      </c>
      <c r="K874" s="8">
        <v>88</v>
      </c>
      <c r="L874" s="8">
        <v>93</v>
      </c>
      <c r="M874" s="8">
        <v>85</v>
      </c>
      <c r="N874" s="8">
        <v>99</v>
      </c>
      <c r="O874" s="10">
        <v>93</v>
      </c>
      <c r="P874" s="10">
        <v>99</v>
      </c>
      <c r="Q874" s="37">
        <f>AVERAGE(Table3[[#This Row],[Audit 1]:[Audit 10]])/100</f>
        <v>0.92200000000000004</v>
      </c>
    </row>
    <row r="875" spans="1:17">
      <c r="A875" s="8" t="s">
        <v>97</v>
      </c>
      <c r="B875" s="9">
        <v>45229</v>
      </c>
      <c r="C875" s="33">
        <f>YEAR(Table3[[#This Row],[Date]])</f>
        <v>2023</v>
      </c>
      <c r="D875" s="9" t="str">
        <f>TEXT(Table3[[#This Row],[Date]],"MMMM")</f>
        <v>October</v>
      </c>
      <c r="E875" s="9" t="str">
        <f>_xlfn.XLOOKUP(Table3[[#This Row],[EID]],Roster!A:A,Roster!E:E)</f>
        <v>han.oriz.24</v>
      </c>
      <c r="F875" s="9" t="str">
        <f>_xlfn.XLOOKUP(Table3[[#This Row],[EID]],Roster!A:A,Roster!F:F)</f>
        <v>Network</v>
      </c>
      <c r="G875" s="8">
        <v>96</v>
      </c>
      <c r="H875" s="8">
        <v>57</v>
      </c>
      <c r="I875" s="8">
        <v>95</v>
      </c>
      <c r="J875" s="8">
        <v>57</v>
      </c>
      <c r="K875" s="8">
        <v>86</v>
      </c>
      <c r="L875" s="8">
        <v>61</v>
      </c>
      <c r="M875" s="8">
        <v>68</v>
      </c>
      <c r="N875" s="8">
        <v>95</v>
      </c>
      <c r="O875" s="10">
        <v>83</v>
      </c>
      <c r="P875" s="10">
        <v>95</v>
      </c>
      <c r="Q875" s="37">
        <f>AVERAGE(Table3[[#This Row],[Audit 1]:[Audit 10]])/100</f>
        <v>0.79299999999999993</v>
      </c>
    </row>
    <row r="876" spans="1:17">
      <c r="A876" s="8" t="s">
        <v>98</v>
      </c>
      <c r="B876" s="9">
        <v>45229</v>
      </c>
      <c r="C876" s="33">
        <f>YEAR(Table3[[#This Row],[Date]])</f>
        <v>2023</v>
      </c>
      <c r="D876" s="9" t="str">
        <f>TEXT(Table3[[#This Row],[Date]],"MMMM")</f>
        <v>October</v>
      </c>
      <c r="E876" s="9" t="str">
        <f>_xlfn.XLOOKUP(Table3[[#This Row],[EID]],Roster!A:A,Roster!E:E)</f>
        <v>kig.imaz.62</v>
      </c>
      <c r="F876" s="9" t="str">
        <f>_xlfn.XLOOKUP(Table3[[#This Row],[EID]],Roster!A:A,Roster!F:F)</f>
        <v>HR</v>
      </c>
      <c r="G876" s="8">
        <v>98</v>
      </c>
      <c r="H876" s="8">
        <v>86</v>
      </c>
      <c r="I876" s="8">
        <v>94</v>
      </c>
      <c r="J876" s="8">
        <v>74</v>
      </c>
      <c r="K876" s="8">
        <v>79</v>
      </c>
      <c r="L876" s="8">
        <v>70</v>
      </c>
      <c r="M876" s="8">
        <v>69</v>
      </c>
      <c r="N876" s="8">
        <v>78</v>
      </c>
      <c r="O876" s="10">
        <v>69</v>
      </c>
      <c r="P876" s="10">
        <v>93</v>
      </c>
      <c r="Q876" s="37">
        <f>AVERAGE(Table3[[#This Row],[Audit 1]:[Audit 10]])/100</f>
        <v>0.81</v>
      </c>
    </row>
    <row r="877" spans="1:17">
      <c r="A877" s="8" t="s">
        <v>99</v>
      </c>
      <c r="B877" s="9">
        <v>45229</v>
      </c>
      <c r="C877" s="33">
        <f>YEAR(Table3[[#This Row],[Date]])</f>
        <v>2023</v>
      </c>
      <c r="D877" s="9" t="str">
        <f>TEXT(Table3[[#This Row],[Date]],"MMMM")</f>
        <v>October</v>
      </c>
      <c r="E877" s="9" t="str">
        <f>_xlfn.XLOOKUP(Table3[[#This Row],[EID]],Roster!A:A,Roster!E:E)</f>
        <v>han.oriz.24</v>
      </c>
      <c r="F877" s="9" t="str">
        <f>_xlfn.XLOOKUP(Table3[[#This Row],[EID]],Roster!A:A,Roster!F:F)</f>
        <v>Strategy</v>
      </c>
      <c r="G877" s="8">
        <v>91</v>
      </c>
      <c r="H877" s="8">
        <v>84</v>
      </c>
      <c r="I877" s="8">
        <v>99</v>
      </c>
      <c r="J877" s="8">
        <v>87</v>
      </c>
      <c r="K877" s="8">
        <v>97</v>
      </c>
      <c r="L877" s="8">
        <v>81</v>
      </c>
      <c r="M877" s="8">
        <v>95</v>
      </c>
      <c r="N877" s="8">
        <v>92</v>
      </c>
      <c r="O877" s="10">
        <v>100</v>
      </c>
      <c r="P877" s="10">
        <v>82</v>
      </c>
      <c r="Q877" s="37">
        <f>AVERAGE(Table3[[#This Row],[Audit 1]:[Audit 10]])/100</f>
        <v>0.90799999999999992</v>
      </c>
    </row>
    <row r="878" spans="1:17">
      <c r="A878" s="8" t="s">
        <v>100</v>
      </c>
      <c r="B878" s="9">
        <v>45229</v>
      </c>
      <c r="C878" s="33">
        <f>YEAR(Table3[[#This Row],[Date]])</f>
        <v>2023</v>
      </c>
      <c r="D878" s="9" t="str">
        <f>TEXT(Table3[[#This Row],[Date]],"MMMM")</f>
        <v>October</v>
      </c>
      <c r="E878" s="9" t="str">
        <f>_xlfn.XLOOKUP(Table3[[#This Row],[EID]],Roster!A:A,Roster!E:E)</f>
        <v>oka.koch.55</v>
      </c>
      <c r="F878" s="9" t="str">
        <f>_xlfn.XLOOKUP(Table3[[#This Row],[EID]],Roster!A:A,Roster!F:F)</f>
        <v>F&amp;A</v>
      </c>
      <c r="G878" s="8">
        <v>82</v>
      </c>
      <c r="H878" s="8">
        <v>98</v>
      </c>
      <c r="I878" s="8">
        <v>98</v>
      </c>
      <c r="J878" s="8">
        <v>82</v>
      </c>
      <c r="K878" s="8">
        <v>85</v>
      </c>
      <c r="L878" s="8">
        <v>82</v>
      </c>
      <c r="M878" s="8">
        <v>86</v>
      </c>
      <c r="N878" s="8">
        <v>88</v>
      </c>
      <c r="O878" s="10">
        <v>85</v>
      </c>
      <c r="P878" s="10">
        <v>90</v>
      </c>
      <c r="Q878" s="37">
        <f>AVERAGE(Table3[[#This Row],[Audit 1]:[Audit 10]])/100</f>
        <v>0.87599999999999989</v>
      </c>
    </row>
    <row r="879" spans="1:17">
      <c r="A879" s="8" t="s">
        <v>101</v>
      </c>
      <c r="B879" s="9">
        <v>45229</v>
      </c>
      <c r="C879" s="33">
        <f>YEAR(Table3[[#This Row],[Date]])</f>
        <v>2023</v>
      </c>
      <c r="D879" s="9" t="str">
        <f>TEXT(Table3[[#This Row],[Date]],"MMMM")</f>
        <v>October</v>
      </c>
      <c r="E879" s="9" t="str">
        <f>_xlfn.XLOOKUP(Table3[[#This Row],[EID]],Roster!A:A,Roster!E:E)</f>
        <v>hir.kame.31</v>
      </c>
      <c r="F879" s="9" t="str">
        <f>_xlfn.XLOOKUP(Table3[[#This Row],[EID]],Roster!A:A,Roster!F:F)</f>
        <v>Health</v>
      </c>
      <c r="G879" s="8">
        <v>85</v>
      </c>
      <c r="H879" s="8">
        <v>82</v>
      </c>
      <c r="I879" s="8">
        <v>99</v>
      </c>
      <c r="J879" s="8">
        <v>99</v>
      </c>
      <c r="K879" s="8">
        <v>96</v>
      </c>
      <c r="L879" s="8">
        <v>89</v>
      </c>
      <c r="M879" s="8">
        <v>86</v>
      </c>
      <c r="N879" s="8">
        <v>81</v>
      </c>
      <c r="O879" s="10">
        <v>100</v>
      </c>
      <c r="P879" s="10">
        <v>100</v>
      </c>
      <c r="Q879" s="37">
        <f>AVERAGE(Table3[[#This Row],[Audit 1]:[Audit 10]])/100</f>
        <v>0.91700000000000004</v>
      </c>
    </row>
    <row r="880" spans="1:17">
      <c r="A880" s="8" t="s">
        <v>102</v>
      </c>
      <c r="B880" s="9">
        <v>45229</v>
      </c>
      <c r="C880" s="33">
        <f>YEAR(Table3[[#This Row],[Date]])</f>
        <v>2023</v>
      </c>
      <c r="D880" s="9" t="str">
        <f>TEXT(Table3[[#This Row],[Date]],"MMMM")</f>
        <v>October</v>
      </c>
      <c r="E880" s="9" t="str">
        <f>_xlfn.XLOOKUP(Table3[[#This Row],[EID]],Roster!A:A,Roster!E:E)</f>
        <v>han.oriz.24</v>
      </c>
      <c r="F880" s="9" t="str">
        <f>_xlfn.XLOOKUP(Table3[[#This Row],[EID]],Roster!A:A,Roster!F:F)</f>
        <v>Network</v>
      </c>
      <c r="G880" s="8">
        <v>55</v>
      </c>
      <c r="H880" s="8">
        <v>87</v>
      </c>
      <c r="I880" s="8">
        <v>96</v>
      </c>
      <c r="J880" s="8">
        <v>63</v>
      </c>
      <c r="K880" s="8">
        <v>72</v>
      </c>
      <c r="L880" s="8">
        <v>69</v>
      </c>
      <c r="M880" s="8">
        <v>57</v>
      </c>
      <c r="N880" s="8">
        <v>80</v>
      </c>
      <c r="O880" s="10">
        <v>53</v>
      </c>
      <c r="P880" s="10">
        <v>70</v>
      </c>
      <c r="Q880" s="37">
        <f>AVERAGE(Table3[[#This Row],[Audit 1]:[Audit 10]])/100</f>
        <v>0.70200000000000007</v>
      </c>
    </row>
    <row r="881" spans="1:17">
      <c r="A881" s="8" t="s">
        <v>103</v>
      </c>
      <c r="B881" s="9">
        <v>45229</v>
      </c>
      <c r="C881" s="33">
        <f>YEAR(Table3[[#This Row],[Date]])</f>
        <v>2023</v>
      </c>
      <c r="D881" s="9" t="str">
        <f>TEXT(Table3[[#This Row],[Date]],"MMMM")</f>
        <v>October</v>
      </c>
      <c r="E881" s="9" t="str">
        <f>_xlfn.XLOOKUP(Table3[[#This Row],[EID]],Roster!A:A,Roster!E:E)</f>
        <v>kig.imaz.62</v>
      </c>
      <c r="F881" s="9" t="str">
        <f>_xlfn.XLOOKUP(Table3[[#This Row],[EID]],Roster!A:A,Roster!F:F)</f>
        <v>HR</v>
      </c>
      <c r="G881" s="8">
        <v>89</v>
      </c>
      <c r="H881" s="8">
        <v>81</v>
      </c>
      <c r="I881" s="8">
        <v>89</v>
      </c>
      <c r="J881" s="8">
        <v>87</v>
      </c>
      <c r="K881" s="8">
        <v>57</v>
      </c>
      <c r="L881" s="8">
        <v>80</v>
      </c>
      <c r="M881" s="8">
        <v>76</v>
      </c>
      <c r="N881" s="8">
        <v>72</v>
      </c>
      <c r="O881" s="10">
        <v>73</v>
      </c>
      <c r="P881" s="10">
        <v>73</v>
      </c>
      <c r="Q881" s="37">
        <f>AVERAGE(Table3[[#This Row],[Audit 1]:[Audit 10]])/100</f>
        <v>0.77700000000000002</v>
      </c>
    </row>
    <row r="882" spans="1:17">
      <c r="A882" s="8" t="s">
        <v>104</v>
      </c>
      <c r="B882" s="9">
        <v>45229</v>
      </c>
      <c r="C882" s="33">
        <f>YEAR(Table3[[#This Row],[Date]])</f>
        <v>2023</v>
      </c>
      <c r="D882" s="9" t="str">
        <f>TEXT(Table3[[#This Row],[Date]],"MMMM")</f>
        <v>October</v>
      </c>
      <c r="E882" s="9" t="str">
        <f>_xlfn.XLOOKUP(Table3[[#This Row],[EID]],Roster!A:A,Roster!E:E)</f>
        <v>oka.koch.55</v>
      </c>
      <c r="F882" s="9" t="str">
        <f>_xlfn.XLOOKUP(Table3[[#This Row],[EID]],Roster!A:A,Roster!F:F)</f>
        <v>F&amp;A</v>
      </c>
      <c r="G882" s="8">
        <v>88</v>
      </c>
      <c r="H882" s="8">
        <v>81</v>
      </c>
      <c r="I882" s="8">
        <v>89</v>
      </c>
      <c r="J882" s="8">
        <v>97</v>
      </c>
      <c r="K882" s="8">
        <v>93</v>
      </c>
      <c r="L882" s="8">
        <v>92</v>
      </c>
      <c r="M882" s="8">
        <v>83</v>
      </c>
      <c r="N882" s="8">
        <v>80</v>
      </c>
      <c r="O882" s="10">
        <v>85</v>
      </c>
      <c r="P882" s="10">
        <v>100</v>
      </c>
      <c r="Q882" s="37">
        <f>AVERAGE(Table3[[#This Row],[Audit 1]:[Audit 10]])/100</f>
        <v>0.88800000000000001</v>
      </c>
    </row>
    <row r="883" spans="1:17">
      <c r="A883" s="8" t="s">
        <v>105</v>
      </c>
      <c r="B883" s="9">
        <v>45229</v>
      </c>
      <c r="C883" s="33">
        <f>YEAR(Table3[[#This Row],[Date]])</f>
        <v>2023</v>
      </c>
      <c r="D883" s="9" t="str">
        <f>TEXT(Table3[[#This Row],[Date]],"MMMM")</f>
        <v>October</v>
      </c>
      <c r="E883" s="9" t="str">
        <f>_xlfn.XLOOKUP(Table3[[#This Row],[EID]],Roster!A:A,Roster!E:E)</f>
        <v>oka.koch.55</v>
      </c>
      <c r="F883" s="9" t="str">
        <f>_xlfn.XLOOKUP(Table3[[#This Row],[EID]],Roster!A:A,Roster!F:F)</f>
        <v>F&amp;A</v>
      </c>
      <c r="G883" s="8">
        <v>88</v>
      </c>
      <c r="H883" s="8">
        <v>99</v>
      </c>
      <c r="I883" s="8">
        <v>81</v>
      </c>
      <c r="J883" s="8">
        <v>82</v>
      </c>
      <c r="K883" s="8">
        <v>97</v>
      </c>
      <c r="L883" s="8">
        <v>96</v>
      </c>
      <c r="M883" s="8">
        <v>100</v>
      </c>
      <c r="N883" s="8">
        <v>80</v>
      </c>
      <c r="O883" s="10">
        <v>97</v>
      </c>
      <c r="P883" s="10">
        <v>86</v>
      </c>
      <c r="Q883" s="37">
        <f>AVERAGE(Table3[[#This Row],[Audit 1]:[Audit 10]])/100</f>
        <v>0.90599999999999992</v>
      </c>
    </row>
    <row r="884" spans="1:17">
      <c r="A884" s="8" t="s">
        <v>106</v>
      </c>
      <c r="B884" s="9">
        <v>45229</v>
      </c>
      <c r="C884" s="33">
        <f>YEAR(Table3[[#This Row],[Date]])</f>
        <v>2023</v>
      </c>
      <c r="D884" s="9" t="str">
        <f>TEXT(Table3[[#This Row],[Date]],"MMMM")</f>
        <v>October</v>
      </c>
      <c r="E884" s="9" t="str">
        <f>_xlfn.XLOOKUP(Table3[[#This Row],[EID]],Roster!A:A,Roster!E:E)</f>
        <v>hir.kame.31</v>
      </c>
      <c r="F884" s="9" t="str">
        <f>_xlfn.XLOOKUP(Table3[[#This Row],[EID]],Roster!A:A,Roster!F:F)</f>
        <v>Health</v>
      </c>
      <c r="G884" s="8">
        <v>80</v>
      </c>
      <c r="H884" s="8">
        <v>89</v>
      </c>
      <c r="I884" s="8">
        <v>89</v>
      </c>
      <c r="J884" s="8">
        <v>82</v>
      </c>
      <c r="K884" s="8">
        <v>88</v>
      </c>
      <c r="L884" s="8">
        <v>88</v>
      </c>
      <c r="M884" s="8">
        <v>95</v>
      </c>
      <c r="N884" s="8">
        <v>98</v>
      </c>
      <c r="O884" s="10">
        <v>100</v>
      </c>
      <c r="P884" s="10">
        <v>81</v>
      </c>
      <c r="Q884" s="37">
        <f>AVERAGE(Table3[[#This Row],[Audit 1]:[Audit 10]])/100</f>
        <v>0.89</v>
      </c>
    </row>
    <row r="885" spans="1:17">
      <c r="A885" s="8" t="s">
        <v>107</v>
      </c>
      <c r="B885" s="9">
        <v>45229</v>
      </c>
      <c r="C885" s="33">
        <f>YEAR(Table3[[#This Row],[Date]])</f>
        <v>2023</v>
      </c>
      <c r="D885" s="9" t="str">
        <f>TEXT(Table3[[#This Row],[Date]],"MMMM")</f>
        <v>October</v>
      </c>
      <c r="E885" s="9" t="str">
        <f>_xlfn.XLOOKUP(Table3[[#This Row],[EID]],Roster!A:A,Roster!E:E)</f>
        <v>oka.koch.55</v>
      </c>
      <c r="F885" s="9" t="str">
        <f>_xlfn.XLOOKUP(Table3[[#This Row],[EID]],Roster!A:A,Roster!F:F)</f>
        <v>F&amp;A</v>
      </c>
      <c r="G885" s="8">
        <v>67</v>
      </c>
      <c r="H885" s="8">
        <v>73</v>
      </c>
      <c r="I885" s="8">
        <v>93</v>
      </c>
      <c r="J885" s="8">
        <v>80</v>
      </c>
      <c r="K885" s="8">
        <v>96</v>
      </c>
      <c r="L885" s="8">
        <v>58</v>
      </c>
      <c r="M885" s="8">
        <v>67</v>
      </c>
      <c r="N885" s="8">
        <v>91</v>
      </c>
      <c r="O885" s="10">
        <v>82</v>
      </c>
      <c r="P885" s="10">
        <v>60</v>
      </c>
      <c r="Q885" s="37">
        <f>AVERAGE(Table3[[#This Row],[Audit 1]:[Audit 10]])/100</f>
        <v>0.76700000000000002</v>
      </c>
    </row>
    <row r="886" spans="1:17">
      <c r="A886" s="8" t="s">
        <v>108</v>
      </c>
      <c r="B886" s="9">
        <v>45229</v>
      </c>
      <c r="C886" s="33">
        <f>YEAR(Table3[[#This Row],[Date]])</f>
        <v>2023</v>
      </c>
      <c r="D886" s="9" t="str">
        <f>TEXT(Table3[[#This Row],[Date]],"MMMM")</f>
        <v>October</v>
      </c>
      <c r="E886" s="9" t="str">
        <f>_xlfn.XLOOKUP(Table3[[#This Row],[EID]],Roster!A:A,Roster!E:E)</f>
        <v>kig.imaz.62</v>
      </c>
      <c r="F886" s="9" t="str">
        <f>_xlfn.XLOOKUP(Table3[[#This Row],[EID]],Roster!A:A,Roster!F:F)</f>
        <v>HR</v>
      </c>
      <c r="G886" s="8">
        <v>51</v>
      </c>
      <c r="H886" s="8">
        <v>86</v>
      </c>
      <c r="I886" s="8">
        <v>87</v>
      </c>
      <c r="J886" s="8">
        <v>98</v>
      </c>
      <c r="K886" s="8">
        <v>53</v>
      </c>
      <c r="L886" s="8">
        <v>77</v>
      </c>
      <c r="M886" s="8">
        <v>67</v>
      </c>
      <c r="N886" s="8">
        <v>65</v>
      </c>
      <c r="O886" s="10">
        <v>95</v>
      </c>
      <c r="P886" s="10">
        <v>76</v>
      </c>
      <c r="Q886" s="37">
        <f>AVERAGE(Table3[[#This Row],[Audit 1]:[Audit 10]])/100</f>
        <v>0.755</v>
      </c>
    </row>
    <row r="887" spans="1:17">
      <c r="A887" s="8" t="s">
        <v>109</v>
      </c>
      <c r="B887" s="9">
        <v>45229</v>
      </c>
      <c r="C887" s="33">
        <f>YEAR(Table3[[#This Row],[Date]])</f>
        <v>2023</v>
      </c>
      <c r="D887" s="9" t="str">
        <f>TEXT(Table3[[#This Row],[Date]],"MMMM")</f>
        <v>October</v>
      </c>
      <c r="E887" s="9" t="str">
        <f>_xlfn.XLOOKUP(Table3[[#This Row],[EID]],Roster!A:A,Roster!E:E)</f>
        <v>han.oriz.24</v>
      </c>
      <c r="F887" s="9" t="str">
        <f>_xlfn.XLOOKUP(Table3[[#This Row],[EID]],Roster!A:A,Roster!F:F)</f>
        <v>Strategy</v>
      </c>
      <c r="G887" s="8">
        <v>94</v>
      </c>
      <c r="H887" s="8">
        <v>98</v>
      </c>
      <c r="I887" s="8">
        <v>88</v>
      </c>
      <c r="J887" s="8">
        <v>100</v>
      </c>
      <c r="K887" s="8">
        <v>83</v>
      </c>
      <c r="L887" s="8">
        <v>90</v>
      </c>
      <c r="M887" s="8">
        <v>93</v>
      </c>
      <c r="N887" s="8">
        <v>89</v>
      </c>
      <c r="O887" s="10">
        <v>87</v>
      </c>
      <c r="P887" s="10">
        <v>81</v>
      </c>
      <c r="Q887" s="37">
        <f>AVERAGE(Table3[[#This Row],[Audit 1]:[Audit 10]])/100</f>
        <v>0.90300000000000002</v>
      </c>
    </row>
    <row r="888" spans="1:17">
      <c r="A888" s="8" t="s">
        <v>110</v>
      </c>
      <c r="B888" s="9">
        <v>45229</v>
      </c>
      <c r="C888" s="33">
        <f>YEAR(Table3[[#This Row],[Date]])</f>
        <v>2023</v>
      </c>
      <c r="D888" s="9" t="str">
        <f>TEXT(Table3[[#This Row],[Date]],"MMMM")</f>
        <v>October</v>
      </c>
      <c r="E888" s="9" t="str">
        <f>_xlfn.XLOOKUP(Table3[[#This Row],[EID]],Roster!A:A,Roster!E:E)</f>
        <v>oka.koch.55</v>
      </c>
      <c r="F888" s="9" t="str">
        <f>_xlfn.XLOOKUP(Table3[[#This Row],[EID]],Roster!A:A,Roster!F:F)</f>
        <v>F&amp;A</v>
      </c>
      <c r="G888" s="8">
        <v>90</v>
      </c>
      <c r="H888" s="8">
        <v>96</v>
      </c>
      <c r="I888" s="8">
        <v>93</v>
      </c>
      <c r="J888" s="8">
        <v>95</v>
      </c>
      <c r="K888" s="8">
        <v>88</v>
      </c>
      <c r="L888" s="8">
        <v>92</v>
      </c>
      <c r="M888" s="8">
        <v>84</v>
      </c>
      <c r="N888" s="8">
        <v>98</v>
      </c>
      <c r="O888" s="10">
        <v>91</v>
      </c>
      <c r="P888" s="10">
        <v>99</v>
      </c>
      <c r="Q888" s="37">
        <f>AVERAGE(Table3[[#This Row],[Audit 1]:[Audit 10]])/100</f>
        <v>0.92599999999999993</v>
      </c>
    </row>
    <row r="889" spans="1:17">
      <c r="A889" s="8" t="s">
        <v>111</v>
      </c>
      <c r="B889" s="9">
        <v>45229</v>
      </c>
      <c r="C889" s="33">
        <f>YEAR(Table3[[#This Row],[Date]])</f>
        <v>2023</v>
      </c>
      <c r="D889" s="9" t="str">
        <f>TEXT(Table3[[#This Row],[Date]],"MMMM")</f>
        <v>October</v>
      </c>
      <c r="E889" s="9" t="str">
        <f>_xlfn.XLOOKUP(Table3[[#This Row],[EID]],Roster!A:A,Roster!E:E)</f>
        <v>hir.kame.31</v>
      </c>
      <c r="F889" s="9" t="str">
        <f>_xlfn.XLOOKUP(Table3[[#This Row],[EID]],Roster!A:A,Roster!F:F)</f>
        <v>Health</v>
      </c>
      <c r="G889" s="8">
        <v>81</v>
      </c>
      <c r="H889" s="8">
        <v>84</v>
      </c>
      <c r="I889" s="8">
        <v>83</v>
      </c>
      <c r="J889" s="8">
        <v>80</v>
      </c>
      <c r="K889" s="8">
        <v>92</v>
      </c>
      <c r="L889" s="8">
        <v>92</v>
      </c>
      <c r="M889" s="8">
        <v>98</v>
      </c>
      <c r="N889" s="8">
        <v>98</v>
      </c>
      <c r="O889" s="10">
        <v>94</v>
      </c>
      <c r="P889" s="10">
        <v>93</v>
      </c>
      <c r="Q889" s="37">
        <f>AVERAGE(Table3[[#This Row],[Audit 1]:[Audit 10]])/100</f>
        <v>0.89500000000000002</v>
      </c>
    </row>
    <row r="890" spans="1:17">
      <c r="A890" s="8" t="s">
        <v>112</v>
      </c>
      <c r="B890" s="9">
        <v>45229</v>
      </c>
      <c r="C890" s="33">
        <f>YEAR(Table3[[#This Row],[Date]])</f>
        <v>2023</v>
      </c>
      <c r="D890" s="9" t="str">
        <f>TEXT(Table3[[#This Row],[Date]],"MMMM")</f>
        <v>October</v>
      </c>
      <c r="E890" s="9" t="str">
        <f>_xlfn.XLOOKUP(Table3[[#This Row],[EID]],Roster!A:A,Roster!E:E)</f>
        <v>hir.kame.31</v>
      </c>
      <c r="F890" s="9" t="str">
        <f>_xlfn.XLOOKUP(Table3[[#This Row],[EID]],Roster!A:A,Roster!F:F)</f>
        <v>Health</v>
      </c>
      <c r="G890" s="8">
        <v>62</v>
      </c>
      <c r="H890" s="8">
        <v>53</v>
      </c>
      <c r="I890" s="8">
        <v>86</v>
      </c>
      <c r="J890" s="8">
        <v>75</v>
      </c>
      <c r="K890" s="8">
        <v>87</v>
      </c>
      <c r="L890" s="8">
        <v>64</v>
      </c>
      <c r="M890" s="8">
        <v>58</v>
      </c>
      <c r="N890" s="8">
        <v>52</v>
      </c>
      <c r="O890" s="10">
        <v>82</v>
      </c>
      <c r="P890" s="10">
        <v>65</v>
      </c>
      <c r="Q890" s="37">
        <f>AVERAGE(Table3[[#This Row],[Audit 1]:[Audit 10]])/100</f>
        <v>0.68400000000000005</v>
      </c>
    </row>
    <row r="891" spans="1:17">
      <c r="A891" s="8" t="s">
        <v>113</v>
      </c>
      <c r="B891" s="9">
        <v>45229</v>
      </c>
      <c r="C891" s="33">
        <f>YEAR(Table3[[#This Row],[Date]])</f>
        <v>2023</v>
      </c>
      <c r="D891" s="9" t="str">
        <f>TEXT(Table3[[#This Row],[Date]],"MMMM")</f>
        <v>October</v>
      </c>
      <c r="E891" s="9" t="str">
        <f>_xlfn.XLOOKUP(Table3[[#This Row],[EID]],Roster!A:A,Roster!E:E)</f>
        <v>kig.imaz.62</v>
      </c>
      <c r="F891" s="9" t="str">
        <f>_xlfn.XLOOKUP(Table3[[#This Row],[EID]],Roster!A:A,Roster!F:F)</f>
        <v>HR</v>
      </c>
      <c r="G891" s="8">
        <v>51</v>
      </c>
      <c r="H891" s="8">
        <v>87</v>
      </c>
      <c r="I891" s="8">
        <v>92</v>
      </c>
      <c r="J891" s="8">
        <v>95</v>
      </c>
      <c r="K891" s="8">
        <v>53</v>
      </c>
      <c r="L891" s="8">
        <v>75</v>
      </c>
      <c r="M891" s="8">
        <v>100</v>
      </c>
      <c r="N891" s="8">
        <v>73</v>
      </c>
      <c r="O891" s="10">
        <v>54</v>
      </c>
      <c r="P891" s="10">
        <v>56</v>
      </c>
      <c r="Q891" s="37">
        <f>AVERAGE(Table3[[#This Row],[Audit 1]:[Audit 10]])/100</f>
        <v>0.73599999999999999</v>
      </c>
    </row>
    <row r="892" spans="1:17">
      <c r="A892" s="8" t="s">
        <v>114</v>
      </c>
      <c r="B892" s="9">
        <v>45229</v>
      </c>
      <c r="C892" s="33">
        <f>YEAR(Table3[[#This Row],[Date]])</f>
        <v>2023</v>
      </c>
      <c r="D892" s="9" t="str">
        <f>TEXT(Table3[[#This Row],[Date]],"MMMM")</f>
        <v>October</v>
      </c>
      <c r="E892" s="9" t="str">
        <f>_xlfn.XLOOKUP(Table3[[#This Row],[EID]],Roster!A:A,Roster!E:E)</f>
        <v>han.oriz.24</v>
      </c>
      <c r="F892" s="9" t="str">
        <f>_xlfn.XLOOKUP(Table3[[#This Row],[EID]],Roster!A:A,Roster!F:F)</f>
        <v>Strategy</v>
      </c>
      <c r="G892" s="8">
        <v>96</v>
      </c>
      <c r="H892" s="8">
        <v>84</v>
      </c>
      <c r="I892" s="8">
        <v>91</v>
      </c>
      <c r="J892" s="8">
        <v>99</v>
      </c>
      <c r="K892" s="8">
        <v>84</v>
      </c>
      <c r="L892" s="8">
        <v>94</v>
      </c>
      <c r="M892" s="8">
        <v>90</v>
      </c>
      <c r="N892" s="8">
        <v>92</v>
      </c>
      <c r="O892" s="10">
        <v>93</v>
      </c>
      <c r="P892" s="10">
        <v>80</v>
      </c>
      <c r="Q892" s="37">
        <f>AVERAGE(Table3[[#This Row],[Audit 1]:[Audit 10]])/100</f>
        <v>0.90300000000000002</v>
      </c>
    </row>
    <row r="893" spans="1:17">
      <c r="A893" s="8" t="s">
        <v>115</v>
      </c>
      <c r="B893" s="9">
        <v>45229</v>
      </c>
      <c r="C893" s="33">
        <f>YEAR(Table3[[#This Row],[Date]])</f>
        <v>2023</v>
      </c>
      <c r="D893" s="9" t="str">
        <f>TEXT(Table3[[#This Row],[Date]],"MMMM")</f>
        <v>October</v>
      </c>
      <c r="E893" s="9" t="str">
        <f>_xlfn.XLOOKUP(Table3[[#This Row],[EID]],Roster!A:A,Roster!E:E)</f>
        <v>oka.koch.55</v>
      </c>
      <c r="F893" s="9" t="str">
        <f>_xlfn.XLOOKUP(Table3[[#This Row],[EID]],Roster!A:A,Roster!F:F)</f>
        <v>F&amp;A</v>
      </c>
      <c r="G893" s="8">
        <v>84</v>
      </c>
      <c r="H893" s="8">
        <v>83</v>
      </c>
      <c r="I893" s="8">
        <v>88</v>
      </c>
      <c r="J893" s="8">
        <v>87</v>
      </c>
      <c r="K893" s="8">
        <v>99</v>
      </c>
      <c r="L893" s="8">
        <v>86</v>
      </c>
      <c r="M893" s="8">
        <v>87</v>
      </c>
      <c r="N893" s="8">
        <v>90</v>
      </c>
      <c r="O893" s="10">
        <v>90</v>
      </c>
      <c r="P893" s="10">
        <v>82</v>
      </c>
      <c r="Q893" s="37">
        <f>AVERAGE(Table3[[#This Row],[Audit 1]:[Audit 10]])/100</f>
        <v>0.87599999999999989</v>
      </c>
    </row>
    <row r="894" spans="1:17">
      <c r="A894" s="8" t="s">
        <v>116</v>
      </c>
      <c r="B894" s="9">
        <v>45229</v>
      </c>
      <c r="C894" s="33">
        <f>YEAR(Table3[[#This Row],[Date]])</f>
        <v>2023</v>
      </c>
      <c r="D894" s="9" t="str">
        <f>TEXT(Table3[[#This Row],[Date]],"MMMM")</f>
        <v>October</v>
      </c>
      <c r="E894" s="9" t="str">
        <f>_xlfn.XLOOKUP(Table3[[#This Row],[EID]],Roster!A:A,Roster!E:E)</f>
        <v>hir.kame.31</v>
      </c>
      <c r="F894" s="9" t="str">
        <f>_xlfn.XLOOKUP(Table3[[#This Row],[EID]],Roster!A:A,Roster!F:F)</f>
        <v>Health</v>
      </c>
      <c r="G894" s="8">
        <v>87</v>
      </c>
      <c r="H894" s="8">
        <v>89</v>
      </c>
      <c r="I894" s="8">
        <v>83</v>
      </c>
      <c r="J894" s="8">
        <v>99</v>
      </c>
      <c r="K894" s="8">
        <v>83</v>
      </c>
      <c r="L894" s="8">
        <v>96</v>
      </c>
      <c r="M894" s="8">
        <v>87</v>
      </c>
      <c r="N894" s="8">
        <v>82</v>
      </c>
      <c r="O894" s="10">
        <v>85</v>
      </c>
      <c r="P894" s="10">
        <v>97</v>
      </c>
      <c r="Q894" s="37">
        <f>AVERAGE(Table3[[#This Row],[Audit 1]:[Audit 10]])/100</f>
        <v>0.88800000000000001</v>
      </c>
    </row>
    <row r="895" spans="1:17">
      <c r="A895" s="8" t="s">
        <v>117</v>
      </c>
      <c r="B895" s="9">
        <v>45229</v>
      </c>
      <c r="C895" s="33">
        <f>YEAR(Table3[[#This Row],[Date]])</f>
        <v>2023</v>
      </c>
      <c r="D895" s="9" t="str">
        <f>TEXT(Table3[[#This Row],[Date]],"MMMM")</f>
        <v>October</v>
      </c>
      <c r="E895" s="9" t="str">
        <f>_xlfn.XLOOKUP(Table3[[#This Row],[EID]],Roster!A:A,Roster!E:E)</f>
        <v>han.oriz.24</v>
      </c>
      <c r="F895" s="9" t="str">
        <f>_xlfn.XLOOKUP(Table3[[#This Row],[EID]],Roster!A:A,Roster!F:F)</f>
        <v>Network</v>
      </c>
      <c r="G895" s="8">
        <v>61</v>
      </c>
      <c r="H895" s="8">
        <v>79</v>
      </c>
      <c r="I895" s="8">
        <v>78</v>
      </c>
      <c r="J895" s="8">
        <v>99</v>
      </c>
      <c r="K895" s="8">
        <v>82</v>
      </c>
      <c r="L895" s="8">
        <v>58</v>
      </c>
      <c r="M895" s="8">
        <v>69</v>
      </c>
      <c r="N895" s="8">
        <v>56</v>
      </c>
      <c r="O895" s="10">
        <v>89</v>
      </c>
      <c r="P895" s="10">
        <v>92</v>
      </c>
      <c r="Q895" s="37">
        <f>AVERAGE(Table3[[#This Row],[Audit 1]:[Audit 10]])/100</f>
        <v>0.76300000000000001</v>
      </c>
    </row>
    <row r="896" spans="1:17">
      <c r="A896" s="8" t="s">
        <v>118</v>
      </c>
      <c r="B896" s="9">
        <v>45229</v>
      </c>
      <c r="C896" s="33">
        <f>YEAR(Table3[[#This Row],[Date]])</f>
        <v>2023</v>
      </c>
      <c r="D896" s="9" t="str">
        <f>TEXT(Table3[[#This Row],[Date]],"MMMM")</f>
        <v>October</v>
      </c>
      <c r="E896" s="9" t="str">
        <f>_xlfn.XLOOKUP(Table3[[#This Row],[EID]],Roster!A:A,Roster!E:E)</f>
        <v>kig.imaz.62</v>
      </c>
      <c r="F896" s="9" t="str">
        <f>_xlfn.XLOOKUP(Table3[[#This Row],[EID]],Roster!A:A,Roster!F:F)</f>
        <v>HR</v>
      </c>
      <c r="G896" s="8">
        <v>77</v>
      </c>
      <c r="H896" s="8">
        <v>88</v>
      </c>
      <c r="I896" s="8">
        <v>87</v>
      </c>
      <c r="J896" s="8">
        <v>85</v>
      </c>
      <c r="K896" s="8">
        <v>81</v>
      </c>
      <c r="L896" s="8">
        <v>71</v>
      </c>
      <c r="M896" s="8">
        <v>79</v>
      </c>
      <c r="N896" s="8">
        <v>81</v>
      </c>
      <c r="O896" s="10">
        <v>66</v>
      </c>
      <c r="P896" s="10">
        <v>61</v>
      </c>
      <c r="Q896" s="37">
        <f>AVERAGE(Table3[[#This Row],[Audit 1]:[Audit 10]])/100</f>
        <v>0.77599999999999991</v>
      </c>
    </row>
    <row r="897" spans="1:17">
      <c r="A897" s="8" t="s">
        <v>119</v>
      </c>
      <c r="B897" s="9">
        <v>45229</v>
      </c>
      <c r="C897" s="33">
        <f>YEAR(Table3[[#This Row],[Date]])</f>
        <v>2023</v>
      </c>
      <c r="D897" s="9" t="str">
        <f>TEXT(Table3[[#This Row],[Date]],"MMMM")</f>
        <v>October</v>
      </c>
      <c r="E897" s="9" t="str">
        <f>_xlfn.XLOOKUP(Table3[[#This Row],[EID]],Roster!A:A,Roster!E:E)</f>
        <v>hir.kame.31</v>
      </c>
      <c r="F897" s="9" t="str">
        <f>_xlfn.XLOOKUP(Table3[[#This Row],[EID]],Roster!A:A,Roster!F:F)</f>
        <v>Health</v>
      </c>
      <c r="G897" s="8">
        <v>84</v>
      </c>
      <c r="H897" s="8">
        <v>86</v>
      </c>
      <c r="I897" s="8">
        <v>91</v>
      </c>
      <c r="J897" s="8">
        <v>90</v>
      </c>
      <c r="K897" s="8">
        <v>97</v>
      </c>
      <c r="L897" s="8">
        <v>83</v>
      </c>
      <c r="M897" s="8">
        <v>91</v>
      </c>
      <c r="N897" s="8">
        <v>87</v>
      </c>
      <c r="O897" s="10">
        <v>81</v>
      </c>
      <c r="P897" s="10">
        <v>96</v>
      </c>
      <c r="Q897" s="37">
        <f>AVERAGE(Table3[[#This Row],[Audit 1]:[Audit 10]])/100</f>
        <v>0.8859999999999999</v>
      </c>
    </row>
    <row r="898" spans="1:17">
      <c r="A898" s="8" t="s">
        <v>120</v>
      </c>
      <c r="B898" s="9">
        <v>45229</v>
      </c>
      <c r="C898" s="33">
        <f>YEAR(Table3[[#This Row],[Date]])</f>
        <v>2023</v>
      </c>
      <c r="D898" s="9" t="str">
        <f>TEXT(Table3[[#This Row],[Date]],"MMMM")</f>
        <v>October</v>
      </c>
      <c r="E898" s="9" t="str">
        <f>_xlfn.XLOOKUP(Table3[[#This Row],[EID]],Roster!A:A,Roster!E:E)</f>
        <v>oka.koch.55</v>
      </c>
      <c r="F898" s="9" t="str">
        <f>_xlfn.XLOOKUP(Table3[[#This Row],[EID]],Roster!A:A,Roster!F:F)</f>
        <v>F&amp;A</v>
      </c>
      <c r="G898" s="8">
        <v>94</v>
      </c>
      <c r="H898" s="8">
        <v>88</v>
      </c>
      <c r="I898" s="8">
        <v>81</v>
      </c>
      <c r="J898" s="8">
        <v>100</v>
      </c>
      <c r="K898" s="8">
        <v>95</v>
      </c>
      <c r="L898" s="8">
        <v>83</v>
      </c>
      <c r="M898" s="8">
        <v>90</v>
      </c>
      <c r="N898" s="8">
        <v>90</v>
      </c>
      <c r="O898" s="10">
        <v>80</v>
      </c>
      <c r="P898" s="10">
        <v>93</v>
      </c>
      <c r="Q898" s="37">
        <f>AVERAGE(Table3[[#This Row],[Audit 1]:[Audit 10]])/100</f>
        <v>0.89400000000000002</v>
      </c>
    </row>
    <row r="899" spans="1:17">
      <c r="A899" s="8" t="s">
        <v>121</v>
      </c>
      <c r="B899" s="9">
        <v>45229</v>
      </c>
      <c r="C899" s="33">
        <f>YEAR(Table3[[#This Row],[Date]])</f>
        <v>2023</v>
      </c>
      <c r="D899" s="9" t="str">
        <f>TEXT(Table3[[#This Row],[Date]],"MMMM")</f>
        <v>October</v>
      </c>
      <c r="E899" s="9" t="str">
        <f>_xlfn.XLOOKUP(Table3[[#This Row],[EID]],Roster!A:A,Roster!E:E)</f>
        <v>hir.kame.31</v>
      </c>
      <c r="F899" s="9" t="str">
        <f>_xlfn.XLOOKUP(Table3[[#This Row],[EID]],Roster!A:A,Roster!F:F)</f>
        <v>Health</v>
      </c>
      <c r="G899" s="8">
        <v>86</v>
      </c>
      <c r="H899" s="8">
        <v>95</v>
      </c>
      <c r="I899" s="8">
        <v>100</v>
      </c>
      <c r="J899" s="8">
        <v>92</v>
      </c>
      <c r="K899" s="8">
        <v>83</v>
      </c>
      <c r="L899" s="8">
        <v>85</v>
      </c>
      <c r="M899" s="8">
        <v>93</v>
      </c>
      <c r="N899" s="8">
        <v>95</v>
      </c>
      <c r="O899" s="10">
        <v>93</v>
      </c>
      <c r="P899" s="10">
        <v>91</v>
      </c>
      <c r="Q899" s="37">
        <f>AVERAGE(Table3[[#This Row],[Audit 1]:[Audit 10]])/100</f>
        <v>0.91299999999999992</v>
      </c>
    </row>
    <row r="900" spans="1:17">
      <c r="A900" s="8" t="s">
        <v>122</v>
      </c>
      <c r="B900" s="9">
        <v>45229</v>
      </c>
      <c r="C900" s="33">
        <f>YEAR(Table3[[#This Row],[Date]])</f>
        <v>2023</v>
      </c>
      <c r="D900" s="9" t="str">
        <f>TEXT(Table3[[#This Row],[Date]],"MMMM")</f>
        <v>October</v>
      </c>
      <c r="E900" s="9" t="str">
        <f>_xlfn.XLOOKUP(Table3[[#This Row],[EID]],Roster!A:A,Roster!E:E)</f>
        <v>han.oriz.24</v>
      </c>
      <c r="F900" s="9" t="str">
        <f>_xlfn.XLOOKUP(Table3[[#This Row],[EID]],Roster!A:A,Roster!F:F)</f>
        <v>Network</v>
      </c>
      <c r="G900" s="8">
        <v>60</v>
      </c>
      <c r="H900" s="8">
        <v>68</v>
      </c>
      <c r="I900" s="8">
        <v>84</v>
      </c>
      <c r="J900" s="8">
        <v>86</v>
      </c>
      <c r="K900" s="8">
        <v>59</v>
      </c>
      <c r="L900" s="8">
        <v>58</v>
      </c>
      <c r="M900" s="8">
        <v>89</v>
      </c>
      <c r="N900" s="8">
        <v>66</v>
      </c>
      <c r="O900" s="10">
        <v>66</v>
      </c>
      <c r="P900" s="10">
        <v>51</v>
      </c>
      <c r="Q900" s="37">
        <f>AVERAGE(Table3[[#This Row],[Audit 1]:[Audit 10]])/100</f>
        <v>0.68700000000000006</v>
      </c>
    </row>
    <row r="901" spans="1:17">
      <c r="A901" s="8" t="s">
        <v>123</v>
      </c>
      <c r="B901" s="9">
        <v>45229</v>
      </c>
      <c r="C901" s="33">
        <f>YEAR(Table3[[#This Row],[Date]])</f>
        <v>2023</v>
      </c>
      <c r="D901" s="9" t="str">
        <f>TEXT(Table3[[#This Row],[Date]],"MMMM")</f>
        <v>October</v>
      </c>
      <c r="E901" s="9" t="str">
        <f>_xlfn.XLOOKUP(Table3[[#This Row],[EID]],Roster!A:A,Roster!E:E)</f>
        <v>kig.imaz.62</v>
      </c>
      <c r="F901" s="9" t="str">
        <f>_xlfn.XLOOKUP(Table3[[#This Row],[EID]],Roster!A:A,Roster!F:F)</f>
        <v>HR</v>
      </c>
      <c r="G901" s="8">
        <v>85</v>
      </c>
      <c r="H901" s="8">
        <v>50</v>
      </c>
      <c r="I901" s="8">
        <v>68</v>
      </c>
      <c r="J901" s="8">
        <v>67</v>
      </c>
      <c r="K901" s="8">
        <v>86</v>
      </c>
      <c r="L901" s="8">
        <v>53</v>
      </c>
      <c r="M901" s="8">
        <v>80</v>
      </c>
      <c r="N901" s="8">
        <v>58</v>
      </c>
      <c r="O901" s="10">
        <v>89</v>
      </c>
      <c r="P901" s="10">
        <v>70</v>
      </c>
      <c r="Q901" s="37">
        <f>AVERAGE(Table3[[#This Row],[Audit 1]:[Audit 10]])/100</f>
        <v>0.70599999999999996</v>
      </c>
    </row>
    <row r="902" spans="1:17">
      <c r="A902" s="8" t="s">
        <v>94</v>
      </c>
      <c r="B902" s="9">
        <v>45230</v>
      </c>
      <c r="C902" s="33">
        <f>YEAR(Table3[[#This Row],[Date]])</f>
        <v>2023</v>
      </c>
      <c r="D902" s="9" t="str">
        <f>TEXT(Table3[[#This Row],[Date]],"MMMM")</f>
        <v>October</v>
      </c>
      <c r="E902" s="9" t="str">
        <f>_xlfn.XLOOKUP(Table3[[#This Row],[EID]],Roster!A:A,Roster!E:E)</f>
        <v>oka.koch.55</v>
      </c>
      <c r="F902" s="9" t="str">
        <f>_xlfn.XLOOKUP(Table3[[#This Row],[EID]],Roster!A:A,Roster!F:F)</f>
        <v>F&amp;A</v>
      </c>
      <c r="G902" s="8">
        <v>98</v>
      </c>
      <c r="H902" s="8">
        <v>86</v>
      </c>
      <c r="I902" s="8">
        <v>82</v>
      </c>
      <c r="J902" s="8">
        <v>87</v>
      </c>
      <c r="K902" s="8">
        <v>81</v>
      </c>
      <c r="L902" s="8">
        <v>94</v>
      </c>
      <c r="M902" s="8">
        <v>98</v>
      </c>
      <c r="N902" s="8">
        <v>97</v>
      </c>
      <c r="O902" s="10">
        <v>82</v>
      </c>
      <c r="P902" s="10">
        <v>100</v>
      </c>
      <c r="Q902" s="37">
        <f>AVERAGE(Table3[[#This Row],[Audit 1]:[Audit 10]])/100</f>
        <v>0.90500000000000003</v>
      </c>
    </row>
    <row r="903" spans="1:17">
      <c r="A903" s="8" t="s">
        <v>95</v>
      </c>
      <c r="B903" s="9">
        <v>45230</v>
      </c>
      <c r="C903" s="33">
        <f>YEAR(Table3[[#This Row],[Date]])</f>
        <v>2023</v>
      </c>
      <c r="D903" s="9" t="str">
        <f>TEXT(Table3[[#This Row],[Date]],"MMMM")</f>
        <v>October</v>
      </c>
      <c r="E903" s="9" t="str">
        <f>_xlfn.XLOOKUP(Table3[[#This Row],[EID]],Roster!A:A,Roster!E:E)</f>
        <v>oka.koch.55</v>
      </c>
      <c r="F903" s="9" t="str">
        <f>_xlfn.XLOOKUP(Table3[[#This Row],[EID]],Roster!A:A,Roster!F:F)</f>
        <v>F&amp;A</v>
      </c>
      <c r="G903" s="8">
        <v>84</v>
      </c>
      <c r="H903" s="8">
        <v>80</v>
      </c>
      <c r="I903" s="8">
        <v>89</v>
      </c>
      <c r="J903" s="8">
        <v>99</v>
      </c>
      <c r="K903" s="8">
        <v>87</v>
      </c>
      <c r="L903" s="8">
        <v>93</v>
      </c>
      <c r="M903" s="8">
        <v>96</v>
      </c>
      <c r="N903" s="8">
        <v>88</v>
      </c>
      <c r="O903" s="10">
        <v>89</v>
      </c>
      <c r="P903" s="10">
        <v>83</v>
      </c>
      <c r="Q903" s="37">
        <f>AVERAGE(Table3[[#This Row],[Audit 1]:[Audit 10]])/100</f>
        <v>0.88800000000000001</v>
      </c>
    </row>
    <row r="904" spans="1:17">
      <c r="A904" s="8" t="s">
        <v>96</v>
      </c>
      <c r="B904" s="9">
        <v>45230</v>
      </c>
      <c r="C904" s="33">
        <f>YEAR(Table3[[#This Row],[Date]])</f>
        <v>2023</v>
      </c>
      <c r="D904" s="9" t="str">
        <f>TEXT(Table3[[#This Row],[Date]],"MMMM")</f>
        <v>October</v>
      </c>
      <c r="E904" s="9" t="str">
        <f>_xlfn.XLOOKUP(Table3[[#This Row],[EID]],Roster!A:A,Roster!E:E)</f>
        <v>hir.kame.31</v>
      </c>
      <c r="F904" s="9" t="str">
        <f>_xlfn.XLOOKUP(Table3[[#This Row],[EID]],Roster!A:A,Roster!F:F)</f>
        <v>Health</v>
      </c>
      <c r="G904" s="8">
        <v>98</v>
      </c>
      <c r="H904" s="8">
        <v>82</v>
      </c>
      <c r="I904" s="8">
        <v>83</v>
      </c>
      <c r="J904" s="8">
        <v>94</v>
      </c>
      <c r="K904" s="8">
        <v>83</v>
      </c>
      <c r="L904" s="8">
        <v>95</v>
      </c>
      <c r="M904" s="8">
        <v>82</v>
      </c>
      <c r="N904" s="8">
        <v>87</v>
      </c>
      <c r="O904" s="10">
        <v>92</v>
      </c>
      <c r="P904" s="10">
        <v>88</v>
      </c>
      <c r="Q904" s="37">
        <f>AVERAGE(Table3[[#This Row],[Audit 1]:[Audit 10]])/100</f>
        <v>0.88400000000000001</v>
      </c>
    </row>
    <row r="905" spans="1:17">
      <c r="A905" s="8" t="s">
        <v>97</v>
      </c>
      <c r="B905" s="9">
        <v>45230</v>
      </c>
      <c r="C905" s="33">
        <f>YEAR(Table3[[#This Row],[Date]])</f>
        <v>2023</v>
      </c>
      <c r="D905" s="9" t="str">
        <f>TEXT(Table3[[#This Row],[Date]],"MMMM")</f>
        <v>October</v>
      </c>
      <c r="E905" s="9" t="str">
        <f>_xlfn.XLOOKUP(Table3[[#This Row],[EID]],Roster!A:A,Roster!E:E)</f>
        <v>han.oriz.24</v>
      </c>
      <c r="F905" s="9" t="str">
        <f>_xlfn.XLOOKUP(Table3[[#This Row],[EID]],Roster!A:A,Roster!F:F)</f>
        <v>Network</v>
      </c>
      <c r="G905" s="8">
        <v>80</v>
      </c>
      <c r="H905" s="8">
        <v>97</v>
      </c>
      <c r="I905" s="8">
        <v>82</v>
      </c>
      <c r="J905" s="8">
        <v>75</v>
      </c>
      <c r="K905" s="8">
        <v>75</v>
      </c>
      <c r="L905" s="8">
        <v>90</v>
      </c>
      <c r="M905" s="8">
        <v>53</v>
      </c>
      <c r="N905" s="8">
        <v>70</v>
      </c>
      <c r="O905" s="10">
        <v>82</v>
      </c>
      <c r="P905" s="10">
        <v>56</v>
      </c>
      <c r="Q905" s="37">
        <f>AVERAGE(Table3[[#This Row],[Audit 1]:[Audit 10]])/100</f>
        <v>0.76</v>
      </c>
    </row>
    <row r="906" spans="1:17">
      <c r="A906" s="8" t="s">
        <v>98</v>
      </c>
      <c r="B906" s="9">
        <v>45230</v>
      </c>
      <c r="C906" s="33">
        <f>YEAR(Table3[[#This Row],[Date]])</f>
        <v>2023</v>
      </c>
      <c r="D906" s="9" t="str">
        <f>TEXT(Table3[[#This Row],[Date]],"MMMM")</f>
        <v>October</v>
      </c>
      <c r="E906" s="9" t="str">
        <f>_xlfn.XLOOKUP(Table3[[#This Row],[EID]],Roster!A:A,Roster!E:E)</f>
        <v>kig.imaz.62</v>
      </c>
      <c r="F906" s="9" t="str">
        <f>_xlfn.XLOOKUP(Table3[[#This Row],[EID]],Roster!A:A,Roster!F:F)</f>
        <v>HR</v>
      </c>
      <c r="G906" s="8">
        <v>77</v>
      </c>
      <c r="H906" s="8">
        <v>99</v>
      </c>
      <c r="I906" s="8">
        <v>66</v>
      </c>
      <c r="J906" s="8">
        <v>57</v>
      </c>
      <c r="K906" s="8">
        <v>74</v>
      </c>
      <c r="L906" s="8">
        <v>79</v>
      </c>
      <c r="M906" s="8">
        <v>92</v>
      </c>
      <c r="N906" s="8">
        <v>77</v>
      </c>
      <c r="O906" s="10">
        <v>99</v>
      </c>
      <c r="P906" s="10">
        <v>69</v>
      </c>
      <c r="Q906" s="37">
        <f>AVERAGE(Table3[[#This Row],[Audit 1]:[Audit 10]])/100</f>
        <v>0.78900000000000003</v>
      </c>
    </row>
    <row r="907" spans="1:17">
      <c r="A907" s="8" t="s">
        <v>99</v>
      </c>
      <c r="B907" s="9">
        <v>45230</v>
      </c>
      <c r="C907" s="33">
        <f>YEAR(Table3[[#This Row],[Date]])</f>
        <v>2023</v>
      </c>
      <c r="D907" s="9" t="str">
        <f>TEXT(Table3[[#This Row],[Date]],"MMMM")</f>
        <v>October</v>
      </c>
      <c r="E907" s="9" t="str">
        <f>_xlfn.XLOOKUP(Table3[[#This Row],[EID]],Roster!A:A,Roster!E:E)</f>
        <v>han.oriz.24</v>
      </c>
      <c r="F907" s="9" t="str">
        <f>_xlfn.XLOOKUP(Table3[[#This Row],[EID]],Roster!A:A,Roster!F:F)</f>
        <v>Strategy</v>
      </c>
      <c r="G907" s="8">
        <v>84</v>
      </c>
      <c r="H907" s="8">
        <v>94</v>
      </c>
      <c r="I907" s="8">
        <v>81</v>
      </c>
      <c r="J907" s="8">
        <v>95</v>
      </c>
      <c r="K907" s="8">
        <v>91</v>
      </c>
      <c r="L907" s="8">
        <v>85</v>
      </c>
      <c r="M907" s="8">
        <v>88</v>
      </c>
      <c r="N907" s="8">
        <v>82</v>
      </c>
      <c r="O907" s="10">
        <v>80</v>
      </c>
      <c r="P907" s="10">
        <v>87</v>
      </c>
      <c r="Q907" s="37">
        <f>AVERAGE(Table3[[#This Row],[Audit 1]:[Audit 10]])/100</f>
        <v>0.86699999999999999</v>
      </c>
    </row>
    <row r="908" spans="1:17">
      <c r="A908" s="8" t="s">
        <v>100</v>
      </c>
      <c r="B908" s="9">
        <v>45230</v>
      </c>
      <c r="C908" s="33">
        <f>YEAR(Table3[[#This Row],[Date]])</f>
        <v>2023</v>
      </c>
      <c r="D908" s="9" t="str">
        <f>TEXT(Table3[[#This Row],[Date]],"MMMM")</f>
        <v>October</v>
      </c>
      <c r="E908" s="9" t="str">
        <f>_xlfn.XLOOKUP(Table3[[#This Row],[EID]],Roster!A:A,Roster!E:E)</f>
        <v>oka.koch.55</v>
      </c>
      <c r="F908" s="9" t="str">
        <f>_xlfn.XLOOKUP(Table3[[#This Row],[EID]],Roster!A:A,Roster!F:F)</f>
        <v>F&amp;A</v>
      </c>
      <c r="G908" s="8">
        <v>99</v>
      </c>
      <c r="H908" s="8">
        <v>87</v>
      </c>
      <c r="I908" s="8">
        <v>98</v>
      </c>
      <c r="J908" s="8">
        <v>95</v>
      </c>
      <c r="K908" s="8">
        <v>100</v>
      </c>
      <c r="L908" s="8">
        <v>98</v>
      </c>
      <c r="M908" s="8">
        <v>83</v>
      </c>
      <c r="N908" s="8">
        <v>100</v>
      </c>
      <c r="O908" s="10">
        <v>80</v>
      </c>
      <c r="P908" s="10">
        <v>82</v>
      </c>
      <c r="Q908" s="37">
        <f>AVERAGE(Table3[[#This Row],[Audit 1]:[Audit 10]])/100</f>
        <v>0.92200000000000004</v>
      </c>
    </row>
    <row r="909" spans="1:17">
      <c r="A909" s="8" t="s">
        <v>101</v>
      </c>
      <c r="B909" s="9">
        <v>45230</v>
      </c>
      <c r="C909" s="33">
        <f>YEAR(Table3[[#This Row],[Date]])</f>
        <v>2023</v>
      </c>
      <c r="D909" s="9" t="str">
        <f>TEXT(Table3[[#This Row],[Date]],"MMMM")</f>
        <v>October</v>
      </c>
      <c r="E909" s="9" t="str">
        <f>_xlfn.XLOOKUP(Table3[[#This Row],[EID]],Roster!A:A,Roster!E:E)</f>
        <v>hir.kame.31</v>
      </c>
      <c r="F909" s="9" t="str">
        <f>_xlfn.XLOOKUP(Table3[[#This Row],[EID]],Roster!A:A,Roster!F:F)</f>
        <v>Health</v>
      </c>
      <c r="G909" s="8">
        <v>95</v>
      </c>
      <c r="H909" s="8">
        <v>90</v>
      </c>
      <c r="I909" s="8">
        <v>84</v>
      </c>
      <c r="J909" s="8">
        <v>83</v>
      </c>
      <c r="K909" s="8">
        <v>90</v>
      </c>
      <c r="L909" s="8">
        <v>87</v>
      </c>
      <c r="M909" s="8">
        <v>96</v>
      </c>
      <c r="N909" s="8">
        <v>99</v>
      </c>
      <c r="O909" s="10">
        <v>84</v>
      </c>
      <c r="P909" s="10">
        <v>87</v>
      </c>
      <c r="Q909" s="37">
        <f>AVERAGE(Table3[[#This Row],[Audit 1]:[Audit 10]])/100</f>
        <v>0.89500000000000002</v>
      </c>
    </row>
    <row r="910" spans="1:17">
      <c r="A910" s="8" t="s">
        <v>102</v>
      </c>
      <c r="B910" s="9">
        <v>45230</v>
      </c>
      <c r="C910" s="33">
        <f>YEAR(Table3[[#This Row],[Date]])</f>
        <v>2023</v>
      </c>
      <c r="D910" s="9" t="str">
        <f>TEXT(Table3[[#This Row],[Date]],"MMMM")</f>
        <v>October</v>
      </c>
      <c r="E910" s="9" t="str">
        <f>_xlfn.XLOOKUP(Table3[[#This Row],[EID]],Roster!A:A,Roster!E:E)</f>
        <v>han.oriz.24</v>
      </c>
      <c r="F910" s="9" t="str">
        <f>_xlfn.XLOOKUP(Table3[[#This Row],[EID]],Roster!A:A,Roster!F:F)</f>
        <v>Network</v>
      </c>
      <c r="G910" s="8">
        <v>64</v>
      </c>
      <c r="H910" s="8">
        <v>69</v>
      </c>
      <c r="I910" s="8">
        <v>88</v>
      </c>
      <c r="J910" s="8">
        <v>88</v>
      </c>
      <c r="K910" s="8">
        <v>74</v>
      </c>
      <c r="L910" s="8">
        <v>85</v>
      </c>
      <c r="M910" s="8">
        <v>84</v>
      </c>
      <c r="N910" s="8">
        <v>52</v>
      </c>
      <c r="O910" s="10">
        <v>60</v>
      </c>
      <c r="P910" s="10">
        <v>58</v>
      </c>
      <c r="Q910" s="37">
        <f>AVERAGE(Table3[[#This Row],[Audit 1]:[Audit 10]])/100</f>
        <v>0.72199999999999998</v>
      </c>
    </row>
    <row r="911" spans="1:17">
      <c r="A911" s="8" t="s">
        <v>103</v>
      </c>
      <c r="B911" s="9">
        <v>45230</v>
      </c>
      <c r="C911" s="33">
        <f>YEAR(Table3[[#This Row],[Date]])</f>
        <v>2023</v>
      </c>
      <c r="D911" s="9" t="str">
        <f>TEXT(Table3[[#This Row],[Date]],"MMMM")</f>
        <v>October</v>
      </c>
      <c r="E911" s="9" t="str">
        <f>_xlfn.XLOOKUP(Table3[[#This Row],[EID]],Roster!A:A,Roster!E:E)</f>
        <v>kig.imaz.62</v>
      </c>
      <c r="F911" s="9" t="str">
        <f>_xlfn.XLOOKUP(Table3[[#This Row],[EID]],Roster!A:A,Roster!F:F)</f>
        <v>HR</v>
      </c>
      <c r="G911" s="8">
        <v>62</v>
      </c>
      <c r="H911" s="8">
        <v>73</v>
      </c>
      <c r="I911" s="8">
        <v>78</v>
      </c>
      <c r="J911" s="8">
        <v>72</v>
      </c>
      <c r="K911" s="8">
        <v>62</v>
      </c>
      <c r="L911" s="8">
        <v>53</v>
      </c>
      <c r="M911" s="8">
        <v>92</v>
      </c>
      <c r="N911" s="8">
        <v>50</v>
      </c>
      <c r="O911" s="10">
        <v>51</v>
      </c>
      <c r="P911" s="10">
        <v>99</v>
      </c>
      <c r="Q911" s="37">
        <f>AVERAGE(Table3[[#This Row],[Audit 1]:[Audit 10]])/100</f>
        <v>0.69200000000000006</v>
      </c>
    </row>
    <row r="912" spans="1:17">
      <c r="A912" s="8" t="s">
        <v>104</v>
      </c>
      <c r="B912" s="9">
        <v>45230</v>
      </c>
      <c r="C912" s="33">
        <f>YEAR(Table3[[#This Row],[Date]])</f>
        <v>2023</v>
      </c>
      <c r="D912" s="9" t="str">
        <f>TEXT(Table3[[#This Row],[Date]],"MMMM")</f>
        <v>October</v>
      </c>
      <c r="E912" s="9" t="str">
        <f>_xlfn.XLOOKUP(Table3[[#This Row],[EID]],Roster!A:A,Roster!E:E)</f>
        <v>oka.koch.55</v>
      </c>
      <c r="F912" s="9" t="str">
        <f>_xlfn.XLOOKUP(Table3[[#This Row],[EID]],Roster!A:A,Roster!F:F)</f>
        <v>F&amp;A</v>
      </c>
      <c r="G912" s="8">
        <v>89</v>
      </c>
      <c r="H912" s="8">
        <v>95</v>
      </c>
      <c r="I912" s="8">
        <v>82</v>
      </c>
      <c r="J912" s="8">
        <v>90</v>
      </c>
      <c r="K912" s="8">
        <v>99</v>
      </c>
      <c r="L912" s="8">
        <v>88</v>
      </c>
      <c r="M912" s="8">
        <v>96</v>
      </c>
      <c r="N912" s="8">
        <v>93</v>
      </c>
      <c r="O912" s="10">
        <v>83</v>
      </c>
      <c r="P912" s="10">
        <v>94</v>
      </c>
      <c r="Q912" s="37">
        <f>AVERAGE(Table3[[#This Row],[Audit 1]:[Audit 10]])/100</f>
        <v>0.90900000000000003</v>
      </c>
    </row>
    <row r="913" spans="1:17">
      <c r="A913" s="8" t="s">
        <v>105</v>
      </c>
      <c r="B913" s="9">
        <v>45230</v>
      </c>
      <c r="C913" s="33">
        <f>YEAR(Table3[[#This Row],[Date]])</f>
        <v>2023</v>
      </c>
      <c r="D913" s="9" t="str">
        <f>TEXT(Table3[[#This Row],[Date]],"MMMM")</f>
        <v>October</v>
      </c>
      <c r="E913" s="9" t="str">
        <f>_xlfn.XLOOKUP(Table3[[#This Row],[EID]],Roster!A:A,Roster!E:E)</f>
        <v>oka.koch.55</v>
      </c>
      <c r="F913" s="9" t="str">
        <f>_xlfn.XLOOKUP(Table3[[#This Row],[EID]],Roster!A:A,Roster!F:F)</f>
        <v>F&amp;A</v>
      </c>
      <c r="G913" s="8">
        <v>80</v>
      </c>
      <c r="H913" s="8">
        <v>94</v>
      </c>
      <c r="I913" s="8">
        <v>96</v>
      </c>
      <c r="J913" s="8">
        <v>81</v>
      </c>
      <c r="K913" s="8">
        <v>96</v>
      </c>
      <c r="L913" s="8">
        <v>80</v>
      </c>
      <c r="M913" s="8">
        <v>98</v>
      </c>
      <c r="N913" s="8">
        <v>81</v>
      </c>
      <c r="O913" s="10">
        <v>83</v>
      </c>
      <c r="P913" s="10">
        <v>86</v>
      </c>
      <c r="Q913" s="37">
        <f>AVERAGE(Table3[[#This Row],[Audit 1]:[Audit 10]])/100</f>
        <v>0.875</v>
      </c>
    </row>
    <row r="914" spans="1:17">
      <c r="A914" s="8" t="s">
        <v>106</v>
      </c>
      <c r="B914" s="9">
        <v>45230</v>
      </c>
      <c r="C914" s="33">
        <f>YEAR(Table3[[#This Row],[Date]])</f>
        <v>2023</v>
      </c>
      <c r="D914" s="9" t="str">
        <f>TEXT(Table3[[#This Row],[Date]],"MMMM")</f>
        <v>October</v>
      </c>
      <c r="E914" s="9" t="str">
        <f>_xlfn.XLOOKUP(Table3[[#This Row],[EID]],Roster!A:A,Roster!E:E)</f>
        <v>hir.kame.31</v>
      </c>
      <c r="F914" s="9" t="str">
        <f>_xlfn.XLOOKUP(Table3[[#This Row],[EID]],Roster!A:A,Roster!F:F)</f>
        <v>Health</v>
      </c>
      <c r="G914" s="8">
        <v>83</v>
      </c>
      <c r="H914" s="8">
        <v>90</v>
      </c>
      <c r="I914" s="8">
        <v>92</v>
      </c>
      <c r="J914" s="8">
        <v>91</v>
      </c>
      <c r="K914" s="8">
        <v>93</v>
      </c>
      <c r="L914" s="8">
        <v>86</v>
      </c>
      <c r="M914" s="8">
        <v>100</v>
      </c>
      <c r="N914" s="8">
        <v>93</v>
      </c>
      <c r="O914" s="10">
        <v>99</v>
      </c>
      <c r="P914" s="10">
        <v>81</v>
      </c>
      <c r="Q914" s="37">
        <f>AVERAGE(Table3[[#This Row],[Audit 1]:[Audit 10]])/100</f>
        <v>0.90799999999999992</v>
      </c>
    </row>
    <row r="915" spans="1:17">
      <c r="A915" s="8" t="s">
        <v>107</v>
      </c>
      <c r="B915" s="9">
        <v>45230</v>
      </c>
      <c r="C915" s="33">
        <f>YEAR(Table3[[#This Row],[Date]])</f>
        <v>2023</v>
      </c>
      <c r="D915" s="9" t="str">
        <f>TEXT(Table3[[#This Row],[Date]],"MMMM")</f>
        <v>October</v>
      </c>
      <c r="E915" s="9" t="str">
        <f>_xlfn.XLOOKUP(Table3[[#This Row],[EID]],Roster!A:A,Roster!E:E)</f>
        <v>oka.koch.55</v>
      </c>
      <c r="F915" s="9" t="str">
        <f>_xlfn.XLOOKUP(Table3[[#This Row],[EID]],Roster!A:A,Roster!F:F)</f>
        <v>F&amp;A</v>
      </c>
      <c r="G915" s="8">
        <v>52</v>
      </c>
      <c r="H915" s="8">
        <v>53</v>
      </c>
      <c r="I915" s="8">
        <v>54</v>
      </c>
      <c r="J915" s="8">
        <v>71</v>
      </c>
      <c r="K915" s="8">
        <v>76</v>
      </c>
      <c r="L915" s="8">
        <v>68</v>
      </c>
      <c r="M915" s="8">
        <v>93</v>
      </c>
      <c r="N915" s="8">
        <v>91</v>
      </c>
      <c r="O915" s="10">
        <v>75</v>
      </c>
      <c r="P915" s="10">
        <v>52</v>
      </c>
      <c r="Q915" s="37">
        <f>AVERAGE(Table3[[#This Row],[Audit 1]:[Audit 10]])/100</f>
        <v>0.68500000000000005</v>
      </c>
    </row>
    <row r="916" spans="1:17">
      <c r="A916" s="8" t="s">
        <v>108</v>
      </c>
      <c r="B916" s="9">
        <v>45230</v>
      </c>
      <c r="C916" s="33">
        <f>YEAR(Table3[[#This Row],[Date]])</f>
        <v>2023</v>
      </c>
      <c r="D916" s="9" t="str">
        <f>TEXT(Table3[[#This Row],[Date]],"MMMM")</f>
        <v>October</v>
      </c>
      <c r="E916" s="9" t="str">
        <f>_xlfn.XLOOKUP(Table3[[#This Row],[EID]],Roster!A:A,Roster!E:E)</f>
        <v>kig.imaz.62</v>
      </c>
      <c r="F916" s="9" t="str">
        <f>_xlfn.XLOOKUP(Table3[[#This Row],[EID]],Roster!A:A,Roster!F:F)</f>
        <v>HR</v>
      </c>
      <c r="G916" s="8">
        <v>85</v>
      </c>
      <c r="H916" s="8">
        <v>80</v>
      </c>
      <c r="I916" s="8">
        <v>73</v>
      </c>
      <c r="J916" s="8">
        <v>53</v>
      </c>
      <c r="K916" s="8">
        <v>88</v>
      </c>
      <c r="L916" s="8">
        <v>64</v>
      </c>
      <c r="M916" s="8">
        <v>65</v>
      </c>
      <c r="N916" s="8">
        <v>80</v>
      </c>
      <c r="O916" s="10">
        <v>92</v>
      </c>
      <c r="P916" s="10">
        <v>84</v>
      </c>
      <c r="Q916" s="37">
        <f>AVERAGE(Table3[[#This Row],[Audit 1]:[Audit 10]])/100</f>
        <v>0.76400000000000001</v>
      </c>
    </row>
    <row r="917" spans="1:17">
      <c r="A917" s="8" t="s">
        <v>109</v>
      </c>
      <c r="B917" s="9">
        <v>45230</v>
      </c>
      <c r="C917" s="33">
        <f>YEAR(Table3[[#This Row],[Date]])</f>
        <v>2023</v>
      </c>
      <c r="D917" s="9" t="str">
        <f>TEXT(Table3[[#This Row],[Date]],"MMMM")</f>
        <v>October</v>
      </c>
      <c r="E917" s="9" t="str">
        <f>_xlfn.XLOOKUP(Table3[[#This Row],[EID]],Roster!A:A,Roster!E:E)</f>
        <v>han.oriz.24</v>
      </c>
      <c r="F917" s="9" t="str">
        <f>_xlfn.XLOOKUP(Table3[[#This Row],[EID]],Roster!A:A,Roster!F:F)</f>
        <v>Strategy</v>
      </c>
      <c r="G917" s="8">
        <v>96</v>
      </c>
      <c r="H917" s="8">
        <v>85</v>
      </c>
      <c r="I917" s="8">
        <v>100</v>
      </c>
      <c r="J917" s="8">
        <v>94</v>
      </c>
      <c r="K917" s="8">
        <v>88</v>
      </c>
      <c r="L917" s="8">
        <v>99</v>
      </c>
      <c r="M917" s="8">
        <v>96</v>
      </c>
      <c r="N917" s="8">
        <v>93</v>
      </c>
      <c r="O917" s="10">
        <v>82</v>
      </c>
      <c r="P917" s="10">
        <v>85</v>
      </c>
      <c r="Q917" s="37">
        <f>AVERAGE(Table3[[#This Row],[Audit 1]:[Audit 10]])/100</f>
        <v>0.91799999999999993</v>
      </c>
    </row>
    <row r="918" spans="1:17">
      <c r="A918" s="8" t="s">
        <v>110</v>
      </c>
      <c r="B918" s="9">
        <v>45230</v>
      </c>
      <c r="C918" s="33">
        <f>YEAR(Table3[[#This Row],[Date]])</f>
        <v>2023</v>
      </c>
      <c r="D918" s="9" t="str">
        <f>TEXT(Table3[[#This Row],[Date]],"MMMM")</f>
        <v>October</v>
      </c>
      <c r="E918" s="9" t="str">
        <f>_xlfn.XLOOKUP(Table3[[#This Row],[EID]],Roster!A:A,Roster!E:E)</f>
        <v>oka.koch.55</v>
      </c>
      <c r="F918" s="9" t="str">
        <f>_xlfn.XLOOKUP(Table3[[#This Row],[EID]],Roster!A:A,Roster!F:F)</f>
        <v>F&amp;A</v>
      </c>
      <c r="G918" s="8">
        <v>96</v>
      </c>
      <c r="H918" s="8">
        <v>88</v>
      </c>
      <c r="I918" s="8">
        <v>98</v>
      </c>
      <c r="J918" s="8">
        <v>80</v>
      </c>
      <c r="K918" s="8">
        <v>92</v>
      </c>
      <c r="L918" s="8">
        <v>88</v>
      </c>
      <c r="M918" s="8">
        <v>90</v>
      </c>
      <c r="N918" s="8">
        <v>89</v>
      </c>
      <c r="O918" s="10">
        <v>95</v>
      </c>
      <c r="P918" s="10">
        <v>83</v>
      </c>
      <c r="Q918" s="37">
        <f>AVERAGE(Table3[[#This Row],[Audit 1]:[Audit 10]])/100</f>
        <v>0.89900000000000002</v>
      </c>
    </row>
    <row r="919" spans="1:17">
      <c r="A919" s="8" t="s">
        <v>111</v>
      </c>
      <c r="B919" s="9">
        <v>45230</v>
      </c>
      <c r="C919" s="33">
        <f>YEAR(Table3[[#This Row],[Date]])</f>
        <v>2023</v>
      </c>
      <c r="D919" s="9" t="str">
        <f>TEXT(Table3[[#This Row],[Date]],"MMMM")</f>
        <v>October</v>
      </c>
      <c r="E919" s="9" t="str">
        <f>_xlfn.XLOOKUP(Table3[[#This Row],[EID]],Roster!A:A,Roster!E:E)</f>
        <v>hir.kame.31</v>
      </c>
      <c r="F919" s="9" t="str">
        <f>_xlfn.XLOOKUP(Table3[[#This Row],[EID]],Roster!A:A,Roster!F:F)</f>
        <v>Health</v>
      </c>
      <c r="G919" s="8">
        <v>97</v>
      </c>
      <c r="H919" s="8">
        <v>85</v>
      </c>
      <c r="I919" s="8">
        <v>95</v>
      </c>
      <c r="J919" s="8">
        <v>91</v>
      </c>
      <c r="K919" s="8">
        <v>90</v>
      </c>
      <c r="L919" s="8">
        <v>95</v>
      </c>
      <c r="M919" s="8">
        <v>96</v>
      </c>
      <c r="N919" s="8">
        <v>98</v>
      </c>
      <c r="O919" s="10">
        <v>100</v>
      </c>
      <c r="P919" s="10">
        <v>89</v>
      </c>
      <c r="Q919" s="37">
        <f>AVERAGE(Table3[[#This Row],[Audit 1]:[Audit 10]])/100</f>
        <v>0.93599999999999994</v>
      </c>
    </row>
    <row r="920" spans="1:17">
      <c r="A920" s="8" t="s">
        <v>112</v>
      </c>
      <c r="B920" s="9">
        <v>45230</v>
      </c>
      <c r="C920" s="33">
        <f>YEAR(Table3[[#This Row],[Date]])</f>
        <v>2023</v>
      </c>
      <c r="D920" s="9" t="str">
        <f>TEXT(Table3[[#This Row],[Date]],"MMMM")</f>
        <v>October</v>
      </c>
      <c r="E920" s="9" t="str">
        <f>_xlfn.XLOOKUP(Table3[[#This Row],[EID]],Roster!A:A,Roster!E:E)</f>
        <v>hir.kame.31</v>
      </c>
      <c r="F920" s="9" t="str">
        <f>_xlfn.XLOOKUP(Table3[[#This Row],[EID]],Roster!A:A,Roster!F:F)</f>
        <v>Health</v>
      </c>
      <c r="G920" s="8">
        <v>97</v>
      </c>
      <c r="H920" s="8">
        <v>78</v>
      </c>
      <c r="I920" s="8">
        <v>85</v>
      </c>
      <c r="J920" s="8">
        <v>58</v>
      </c>
      <c r="K920" s="8">
        <v>58</v>
      </c>
      <c r="L920" s="8">
        <v>54</v>
      </c>
      <c r="M920" s="8">
        <v>58</v>
      </c>
      <c r="N920" s="8">
        <v>100</v>
      </c>
      <c r="O920" s="10">
        <v>83</v>
      </c>
      <c r="P920" s="10">
        <v>54</v>
      </c>
      <c r="Q920" s="37">
        <f>AVERAGE(Table3[[#This Row],[Audit 1]:[Audit 10]])/100</f>
        <v>0.72499999999999998</v>
      </c>
    </row>
    <row r="921" spans="1:17">
      <c r="A921" s="8" t="s">
        <v>113</v>
      </c>
      <c r="B921" s="9">
        <v>45230</v>
      </c>
      <c r="C921" s="33">
        <f>YEAR(Table3[[#This Row],[Date]])</f>
        <v>2023</v>
      </c>
      <c r="D921" s="9" t="str">
        <f>TEXT(Table3[[#This Row],[Date]],"MMMM")</f>
        <v>October</v>
      </c>
      <c r="E921" s="9" t="str">
        <f>_xlfn.XLOOKUP(Table3[[#This Row],[EID]],Roster!A:A,Roster!E:E)</f>
        <v>kig.imaz.62</v>
      </c>
      <c r="F921" s="9" t="str">
        <f>_xlfn.XLOOKUP(Table3[[#This Row],[EID]],Roster!A:A,Roster!F:F)</f>
        <v>HR</v>
      </c>
      <c r="G921" s="8">
        <v>68</v>
      </c>
      <c r="H921" s="8">
        <v>67</v>
      </c>
      <c r="I921" s="8">
        <v>61</v>
      </c>
      <c r="J921" s="8">
        <v>51</v>
      </c>
      <c r="K921" s="8">
        <v>88</v>
      </c>
      <c r="L921" s="8">
        <v>91</v>
      </c>
      <c r="M921" s="8">
        <v>73</v>
      </c>
      <c r="N921" s="8">
        <v>64</v>
      </c>
      <c r="O921" s="10">
        <v>61</v>
      </c>
      <c r="P921" s="10">
        <v>94</v>
      </c>
      <c r="Q921" s="37">
        <f>AVERAGE(Table3[[#This Row],[Audit 1]:[Audit 10]])/100</f>
        <v>0.71799999999999997</v>
      </c>
    </row>
    <row r="922" spans="1:17">
      <c r="A922" s="8" t="s">
        <v>114</v>
      </c>
      <c r="B922" s="9">
        <v>45230</v>
      </c>
      <c r="C922" s="33">
        <f>YEAR(Table3[[#This Row],[Date]])</f>
        <v>2023</v>
      </c>
      <c r="D922" s="9" t="str">
        <f>TEXT(Table3[[#This Row],[Date]],"MMMM")</f>
        <v>October</v>
      </c>
      <c r="E922" s="9" t="str">
        <f>_xlfn.XLOOKUP(Table3[[#This Row],[EID]],Roster!A:A,Roster!E:E)</f>
        <v>han.oriz.24</v>
      </c>
      <c r="F922" s="9" t="str">
        <f>_xlfn.XLOOKUP(Table3[[#This Row],[EID]],Roster!A:A,Roster!F:F)</f>
        <v>Strategy</v>
      </c>
      <c r="G922" s="8">
        <v>90</v>
      </c>
      <c r="H922" s="8">
        <v>81</v>
      </c>
      <c r="I922" s="8">
        <v>95</v>
      </c>
      <c r="J922" s="8">
        <v>84</v>
      </c>
      <c r="K922" s="8">
        <v>90</v>
      </c>
      <c r="L922" s="8">
        <v>83</v>
      </c>
      <c r="M922" s="8">
        <v>80</v>
      </c>
      <c r="N922" s="8">
        <v>81</v>
      </c>
      <c r="O922" s="10">
        <v>100</v>
      </c>
      <c r="P922" s="10">
        <v>93</v>
      </c>
      <c r="Q922" s="37">
        <f>AVERAGE(Table3[[#This Row],[Audit 1]:[Audit 10]])/100</f>
        <v>0.877</v>
      </c>
    </row>
    <row r="923" spans="1:17">
      <c r="A923" s="8" t="s">
        <v>115</v>
      </c>
      <c r="B923" s="9">
        <v>45230</v>
      </c>
      <c r="C923" s="33">
        <f>YEAR(Table3[[#This Row],[Date]])</f>
        <v>2023</v>
      </c>
      <c r="D923" s="9" t="str">
        <f>TEXT(Table3[[#This Row],[Date]],"MMMM")</f>
        <v>October</v>
      </c>
      <c r="E923" s="9" t="str">
        <f>_xlfn.XLOOKUP(Table3[[#This Row],[EID]],Roster!A:A,Roster!E:E)</f>
        <v>oka.koch.55</v>
      </c>
      <c r="F923" s="9" t="str">
        <f>_xlfn.XLOOKUP(Table3[[#This Row],[EID]],Roster!A:A,Roster!F:F)</f>
        <v>F&amp;A</v>
      </c>
      <c r="G923" s="8">
        <v>98</v>
      </c>
      <c r="H923" s="8">
        <v>84</v>
      </c>
      <c r="I923" s="8">
        <v>81</v>
      </c>
      <c r="J923" s="8">
        <v>82</v>
      </c>
      <c r="K923" s="8">
        <v>100</v>
      </c>
      <c r="L923" s="8">
        <v>85</v>
      </c>
      <c r="M923" s="8">
        <v>80</v>
      </c>
      <c r="N923" s="8">
        <v>85</v>
      </c>
      <c r="O923" s="10">
        <v>99</v>
      </c>
      <c r="P923" s="10">
        <v>90</v>
      </c>
      <c r="Q923" s="37">
        <f>AVERAGE(Table3[[#This Row],[Audit 1]:[Audit 10]])/100</f>
        <v>0.88400000000000001</v>
      </c>
    </row>
    <row r="924" spans="1:17">
      <c r="A924" s="8" t="s">
        <v>116</v>
      </c>
      <c r="B924" s="9">
        <v>45230</v>
      </c>
      <c r="C924" s="33">
        <f>YEAR(Table3[[#This Row],[Date]])</f>
        <v>2023</v>
      </c>
      <c r="D924" s="9" t="str">
        <f>TEXT(Table3[[#This Row],[Date]],"MMMM")</f>
        <v>October</v>
      </c>
      <c r="E924" s="9" t="str">
        <f>_xlfn.XLOOKUP(Table3[[#This Row],[EID]],Roster!A:A,Roster!E:E)</f>
        <v>hir.kame.31</v>
      </c>
      <c r="F924" s="9" t="str">
        <f>_xlfn.XLOOKUP(Table3[[#This Row],[EID]],Roster!A:A,Roster!F:F)</f>
        <v>Health</v>
      </c>
      <c r="G924" s="8">
        <v>97</v>
      </c>
      <c r="H924" s="8">
        <v>97</v>
      </c>
      <c r="I924" s="8">
        <v>99</v>
      </c>
      <c r="J924" s="8">
        <v>93</v>
      </c>
      <c r="K924" s="8">
        <v>87</v>
      </c>
      <c r="L924" s="8">
        <v>90</v>
      </c>
      <c r="M924" s="8">
        <v>83</v>
      </c>
      <c r="N924" s="8">
        <v>87</v>
      </c>
      <c r="O924" s="10">
        <v>83</v>
      </c>
      <c r="P924" s="10">
        <v>91</v>
      </c>
      <c r="Q924" s="37">
        <f>AVERAGE(Table3[[#This Row],[Audit 1]:[Audit 10]])/100</f>
        <v>0.90700000000000003</v>
      </c>
    </row>
    <row r="925" spans="1:17">
      <c r="A925" s="8" t="s">
        <v>117</v>
      </c>
      <c r="B925" s="9">
        <v>45230</v>
      </c>
      <c r="C925" s="33">
        <f>YEAR(Table3[[#This Row],[Date]])</f>
        <v>2023</v>
      </c>
      <c r="D925" s="9" t="str">
        <f>TEXT(Table3[[#This Row],[Date]],"MMMM")</f>
        <v>October</v>
      </c>
      <c r="E925" s="9" t="str">
        <f>_xlfn.XLOOKUP(Table3[[#This Row],[EID]],Roster!A:A,Roster!E:E)</f>
        <v>han.oriz.24</v>
      </c>
      <c r="F925" s="9" t="str">
        <f>_xlfn.XLOOKUP(Table3[[#This Row],[EID]],Roster!A:A,Roster!F:F)</f>
        <v>Network</v>
      </c>
      <c r="G925" s="8">
        <v>56</v>
      </c>
      <c r="H925" s="8">
        <v>81</v>
      </c>
      <c r="I925" s="8">
        <v>99</v>
      </c>
      <c r="J925" s="8">
        <v>66</v>
      </c>
      <c r="K925" s="8">
        <v>51</v>
      </c>
      <c r="L925" s="8">
        <v>65</v>
      </c>
      <c r="M925" s="8">
        <v>53</v>
      </c>
      <c r="N925" s="8">
        <v>89</v>
      </c>
      <c r="O925" s="10">
        <v>100</v>
      </c>
      <c r="P925" s="10">
        <v>96</v>
      </c>
      <c r="Q925" s="37">
        <f>AVERAGE(Table3[[#This Row],[Audit 1]:[Audit 10]])/100</f>
        <v>0.75599999999999989</v>
      </c>
    </row>
    <row r="926" spans="1:17">
      <c r="A926" s="8" t="s">
        <v>118</v>
      </c>
      <c r="B926" s="9">
        <v>45230</v>
      </c>
      <c r="C926" s="33">
        <f>YEAR(Table3[[#This Row],[Date]])</f>
        <v>2023</v>
      </c>
      <c r="D926" s="9" t="str">
        <f>TEXT(Table3[[#This Row],[Date]],"MMMM")</f>
        <v>October</v>
      </c>
      <c r="E926" s="9" t="str">
        <f>_xlfn.XLOOKUP(Table3[[#This Row],[EID]],Roster!A:A,Roster!E:E)</f>
        <v>kig.imaz.62</v>
      </c>
      <c r="F926" s="9" t="str">
        <f>_xlfn.XLOOKUP(Table3[[#This Row],[EID]],Roster!A:A,Roster!F:F)</f>
        <v>HR</v>
      </c>
      <c r="G926" s="8">
        <v>69</v>
      </c>
      <c r="H926" s="8">
        <v>56</v>
      </c>
      <c r="I926" s="8">
        <v>68</v>
      </c>
      <c r="J926" s="8">
        <v>91</v>
      </c>
      <c r="K926" s="8">
        <v>57</v>
      </c>
      <c r="L926" s="8">
        <v>50</v>
      </c>
      <c r="M926" s="8">
        <v>87</v>
      </c>
      <c r="N926" s="8">
        <v>51</v>
      </c>
      <c r="O926" s="10">
        <v>77</v>
      </c>
      <c r="P926" s="10">
        <v>67</v>
      </c>
      <c r="Q926" s="37">
        <f>AVERAGE(Table3[[#This Row],[Audit 1]:[Audit 10]])/100</f>
        <v>0.67299999999999993</v>
      </c>
    </row>
    <row r="927" spans="1:17">
      <c r="A927" s="8" t="s">
        <v>119</v>
      </c>
      <c r="B927" s="9">
        <v>45230</v>
      </c>
      <c r="C927" s="33">
        <f>YEAR(Table3[[#This Row],[Date]])</f>
        <v>2023</v>
      </c>
      <c r="D927" s="9" t="str">
        <f>TEXT(Table3[[#This Row],[Date]],"MMMM")</f>
        <v>October</v>
      </c>
      <c r="E927" s="9" t="str">
        <f>_xlfn.XLOOKUP(Table3[[#This Row],[EID]],Roster!A:A,Roster!E:E)</f>
        <v>hir.kame.31</v>
      </c>
      <c r="F927" s="9" t="str">
        <f>_xlfn.XLOOKUP(Table3[[#This Row],[EID]],Roster!A:A,Roster!F:F)</f>
        <v>Health</v>
      </c>
      <c r="G927" s="8">
        <v>95</v>
      </c>
      <c r="H927" s="8">
        <v>97</v>
      </c>
      <c r="I927" s="8">
        <v>82</v>
      </c>
      <c r="J927" s="8">
        <v>89</v>
      </c>
      <c r="K927" s="8">
        <v>96</v>
      </c>
      <c r="L927" s="8">
        <v>95</v>
      </c>
      <c r="M927" s="8">
        <v>83</v>
      </c>
      <c r="N927" s="8">
        <v>88</v>
      </c>
      <c r="O927" s="10">
        <v>82</v>
      </c>
      <c r="P927" s="10">
        <v>84</v>
      </c>
      <c r="Q927" s="37">
        <f>AVERAGE(Table3[[#This Row],[Audit 1]:[Audit 10]])/100</f>
        <v>0.8909999999999999</v>
      </c>
    </row>
    <row r="928" spans="1:17">
      <c r="A928" s="8" t="s">
        <v>120</v>
      </c>
      <c r="B928" s="9">
        <v>45230</v>
      </c>
      <c r="C928" s="33">
        <f>YEAR(Table3[[#This Row],[Date]])</f>
        <v>2023</v>
      </c>
      <c r="D928" s="9" t="str">
        <f>TEXT(Table3[[#This Row],[Date]],"MMMM")</f>
        <v>October</v>
      </c>
      <c r="E928" s="9" t="str">
        <f>_xlfn.XLOOKUP(Table3[[#This Row],[EID]],Roster!A:A,Roster!E:E)</f>
        <v>oka.koch.55</v>
      </c>
      <c r="F928" s="9" t="str">
        <f>_xlfn.XLOOKUP(Table3[[#This Row],[EID]],Roster!A:A,Roster!F:F)</f>
        <v>F&amp;A</v>
      </c>
      <c r="G928" s="8">
        <v>99</v>
      </c>
      <c r="H928" s="8">
        <v>87</v>
      </c>
      <c r="I928" s="8">
        <v>83</v>
      </c>
      <c r="J928" s="8">
        <v>100</v>
      </c>
      <c r="K928" s="8">
        <v>99</v>
      </c>
      <c r="L928" s="8">
        <v>81</v>
      </c>
      <c r="M928" s="8">
        <v>82</v>
      </c>
      <c r="N928" s="8">
        <v>100</v>
      </c>
      <c r="O928" s="10">
        <v>90</v>
      </c>
      <c r="P928" s="10">
        <v>90</v>
      </c>
      <c r="Q928" s="37">
        <f>AVERAGE(Table3[[#This Row],[Audit 1]:[Audit 10]])/100</f>
        <v>0.91099999999999992</v>
      </c>
    </row>
    <row r="929" spans="1:17">
      <c r="A929" s="8" t="s">
        <v>121</v>
      </c>
      <c r="B929" s="9">
        <v>45230</v>
      </c>
      <c r="C929" s="33">
        <f>YEAR(Table3[[#This Row],[Date]])</f>
        <v>2023</v>
      </c>
      <c r="D929" s="9" t="str">
        <f>TEXT(Table3[[#This Row],[Date]],"MMMM")</f>
        <v>October</v>
      </c>
      <c r="E929" s="9" t="str">
        <f>_xlfn.XLOOKUP(Table3[[#This Row],[EID]],Roster!A:A,Roster!E:E)</f>
        <v>hir.kame.31</v>
      </c>
      <c r="F929" s="9" t="str">
        <f>_xlfn.XLOOKUP(Table3[[#This Row],[EID]],Roster!A:A,Roster!F:F)</f>
        <v>Health</v>
      </c>
      <c r="G929" s="8">
        <v>81</v>
      </c>
      <c r="H929" s="8">
        <v>89</v>
      </c>
      <c r="I929" s="8">
        <v>87</v>
      </c>
      <c r="J929" s="8">
        <v>82</v>
      </c>
      <c r="K929" s="8">
        <v>92</v>
      </c>
      <c r="L929" s="8">
        <v>89</v>
      </c>
      <c r="M929" s="8">
        <v>95</v>
      </c>
      <c r="N929" s="8">
        <v>88</v>
      </c>
      <c r="O929" s="10">
        <v>86</v>
      </c>
      <c r="P929" s="10">
        <v>90</v>
      </c>
      <c r="Q929" s="37">
        <f>AVERAGE(Table3[[#This Row],[Audit 1]:[Audit 10]])/100</f>
        <v>0.879</v>
      </c>
    </row>
    <row r="930" spans="1:17">
      <c r="A930" s="8" t="s">
        <v>122</v>
      </c>
      <c r="B930" s="9">
        <v>45230</v>
      </c>
      <c r="C930" s="33">
        <f>YEAR(Table3[[#This Row],[Date]])</f>
        <v>2023</v>
      </c>
      <c r="D930" s="9" t="str">
        <f>TEXT(Table3[[#This Row],[Date]],"MMMM")</f>
        <v>October</v>
      </c>
      <c r="E930" s="9" t="str">
        <f>_xlfn.XLOOKUP(Table3[[#This Row],[EID]],Roster!A:A,Roster!E:E)</f>
        <v>han.oriz.24</v>
      </c>
      <c r="F930" s="9" t="str">
        <f>_xlfn.XLOOKUP(Table3[[#This Row],[EID]],Roster!A:A,Roster!F:F)</f>
        <v>Network</v>
      </c>
      <c r="G930" s="8">
        <v>96</v>
      </c>
      <c r="H930" s="8">
        <v>79</v>
      </c>
      <c r="I930" s="8">
        <v>92</v>
      </c>
      <c r="J930" s="8">
        <v>63</v>
      </c>
      <c r="K930" s="8">
        <v>59</v>
      </c>
      <c r="L930" s="8">
        <v>67</v>
      </c>
      <c r="M930" s="8">
        <v>65</v>
      </c>
      <c r="N930" s="8">
        <v>89</v>
      </c>
      <c r="O930" s="10">
        <v>59</v>
      </c>
      <c r="P930" s="10">
        <v>68</v>
      </c>
      <c r="Q930" s="37">
        <f>AVERAGE(Table3[[#This Row],[Audit 1]:[Audit 10]])/100</f>
        <v>0.73699999999999999</v>
      </c>
    </row>
    <row r="931" spans="1:17">
      <c r="A931" s="8" t="s">
        <v>123</v>
      </c>
      <c r="B931" s="9">
        <v>45230</v>
      </c>
      <c r="C931" s="33">
        <f>YEAR(Table3[[#This Row],[Date]])</f>
        <v>2023</v>
      </c>
      <c r="D931" s="9" t="str">
        <f>TEXT(Table3[[#This Row],[Date]],"MMMM")</f>
        <v>October</v>
      </c>
      <c r="E931" s="9" t="str">
        <f>_xlfn.XLOOKUP(Table3[[#This Row],[EID]],Roster!A:A,Roster!E:E)</f>
        <v>kig.imaz.62</v>
      </c>
      <c r="F931" s="9" t="str">
        <f>_xlfn.XLOOKUP(Table3[[#This Row],[EID]],Roster!A:A,Roster!F:F)</f>
        <v>HR</v>
      </c>
      <c r="G931" s="8">
        <v>77</v>
      </c>
      <c r="H931" s="8">
        <v>52</v>
      </c>
      <c r="I931" s="8">
        <v>73</v>
      </c>
      <c r="J931" s="8">
        <v>92</v>
      </c>
      <c r="K931" s="8">
        <v>69</v>
      </c>
      <c r="L931" s="8">
        <v>97</v>
      </c>
      <c r="M931" s="8">
        <v>52</v>
      </c>
      <c r="N931" s="8">
        <v>84</v>
      </c>
      <c r="O931" s="10">
        <v>79</v>
      </c>
      <c r="P931" s="10">
        <v>99</v>
      </c>
      <c r="Q931" s="37">
        <f>AVERAGE(Table3[[#This Row],[Audit 1]:[Audit 10]])/100</f>
        <v>0.77400000000000002</v>
      </c>
    </row>
    <row r="932" spans="1:17">
      <c r="A932" s="8" t="s">
        <v>94</v>
      </c>
      <c r="B932" s="9">
        <v>45231</v>
      </c>
      <c r="C932" s="33">
        <f>YEAR(Table3[[#This Row],[Date]])</f>
        <v>2023</v>
      </c>
      <c r="D932" s="9" t="str">
        <f>TEXT(Table3[[#This Row],[Date]],"MMMM")</f>
        <v>November</v>
      </c>
      <c r="E932" s="9" t="str">
        <f>_xlfn.XLOOKUP(Table3[[#This Row],[EID]],Roster!A:A,Roster!E:E)</f>
        <v>oka.koch.55</v>
      </c>
      <c r="F932" s="9" t="str">
        <f>_xlfn.XLOOKUP(Table3[[#This Row],[EID]],Roster!A:A,Roster!F:F)</f>
        <v>F&amp;A</v>
      </c>
      <c r="G932" s="8">
        <v>80</v>
      </c>
      <c r="H932" s="8">
        <v>88</v>
      </c>
      <c r="I932" s="8">
        <v>86</v>
      </c>
      <c r="J932" s="8">
        <v>92</v>
      </c>
      <c r="K932" s="8">
        <v>82</v>
      </c>
      <c r="L932" s="8">
        <v>96</v>
      </c>
      <c r="M932" s="8">
        <v>83</v>
      </c>
      <c r="N932" s="8">
        <v>93</v>
      </c>
      <c r="O932" s="10">
        <v>87</v>
      </c>
      <c r="P932" s="10">
        <v>80</v>
      </c>
      <c r="Q932" s="37">
        <f>AVERAGE(Table3[[#This Row],[Audit 1]:[Audit 10]])/100</f>
        <v>0.86699999999999999</v>
      </c>
    </row>
    <row r="933" spans="1:17">
      <c r="A933" s="8" t="s">
        <v>95</v>
      </c>
      <c r="B933" s="9">
        <v>45231</v>
      </c>
      <c r="C933" s="33">
        <f>YEAR(Table3[[#This Row],[Date]])</f>
        <v>2023</v>
      </c>
      <c r="D933" s="9" t="str">
        <f>TEXT(Table3[[#This Row],[Date]],"MMMM")</f>
        <v>November</v>
      </c>
      <c r="E933" s="9" t="str">
        <f>_xlfn.XLOOKUP(Table3[[#This Row],[EID]],Roster!A:A,Roster!E:E)</f>
        <v>oka.koch.55</v>
      </c>
      <c r="F933" s="9" t="str">
        <f>_xlfn.XLOOKUP(Table3[[#This Row],[EID]],Roster!A:A,Roster!F:F)</f>
        <v>F&amp;A</v>
      </c>
      <c r="G933" s="8">
        <v>84</v>
      </c>
      <c r="H933" s="8">
        <v>89</v>
      </c>
      <c r="I933" s="8">
        <v>93</v>
      </c>
      <c r="J933" s="8">
        <v>83</v>
      </c>
      <c r="K933" s="8">
        <v>98</v>
      </c>
      <c r="L933" s="8">
        <v>80</v>
      </c>
      <c r="M933" s="8">
        <v>89</v>
      </c>
      <c r="N933" s="8">
        <v>100</v>
      </c>
      <c r="O933" s="10">
        <v>90</v>
      </c>
      <c r="P933" s="10">
        <v>80</v>
      </c>
      <c r="Q933" s="37">
        <f>AVERAGE(Table3[[#This Row],[Audit 1]:[Audit 10]])/100</f>
        <v>0.8859999999999999</v>
      </c>
    </row>
    <row r="934" spans="1:17">
      <c r="A934" s="8" t="s">
        <v>96</v>
      </c>
      <c r="B934" s="9">
        <v>45231</v>
      </c>
      <c r="C934" s="33">
        <f>YEAR(Table3[[#This Row],[Date]])</f>
        <v>2023</v>
      </c>
      <c r="D934" s="9" t="str">
        <f>TEXT(Table3[[#This Row],[Date]],"MMMM")</f>
        <v>November</v>
      </c>
      <c r="E934" s="9" t="str">
        <f>_xlfn.XLOOKUP(Table3[[#This Row],[EID]],Roster!A:A,Roster!E:E)</f>
        <v>hir.kame.31</v>
      </c>
      <c r="F934" s="9" t="str">
        <f>_xlfn.XLOOKUP(Table3[[#This Row],[EID]],Roster!A:A,Roster!F:F)</f>
        <v>Health</v>
      </c>
      <c r="G934" s="8">
        <v>82</v>
      </c>
      <c r="H934" s="8">
        <v>98</v>
      </c>
      <c r="I934" s="8">
        <v>88</v>
      </c>
      <c r="J934" s="8">
        <v>91</v>
      </c>
      <c r="K934" s="8">
        <v>85</v>
      </c>
      <c r="L934" s="8">
        <v>80</v>
      </c>
      <c r="M934" s="8">
        <v>83</v>
      </c>
      <c r="N934" s="8">
        <v>84</v>
      </c>
      <c r="O934" s="10">
        <v>99</v>
      </c>
      <c r="P934" s="10">
        <v>86</v>
      </c>
      <c r="Q934" s="37">
        <f>AVERAGE(Table3[[#This Row],[Audit 1]:[Audit 10]])/100</f>
        <v>0.87599999999999989</v>
      </c>
    </row>
    <row r="935" spans="1:17">
      <c r="A935" s="8" t="s">
        <v>97</v>
      </c>
      <c r="B935" s="9">
        <v>45231</v>
      </c>
      <c r="C935" s="33">
        <f>YEAR(Table3[[#This Row],[Date]])</f>
        <v>2023</v>
      </c>
      <c r="D935" s="9" t="str">
        <f>TEXT(Table3[[#This Row],[Date]],"MMMM")</f>
        <v>November</v>
      </c>
      <c r="E935" s="9" t="str">
        <f>_xlfn.XLOOKUP(Table3[[#This Row],[EID]],Roster!A:A,Roster!E:E)</f>
        <v>han.oriz.24</v>
      </c>
      <c r="F935" s="9" t="str">
        <f>_xlfn.XLOOKUP(Table3[[#This Row],[EID]],Roster!A:A,Roster!F:F)</f>
        <v>Network</v>
      </c>
      <c r="G935" s="8">
        <v>53</v>
      </c>
      <c r="H935" s="8">
        <v>75</v>
      </c>
      <c r="I935" s="8">
        <v>53</v>
      </c>
      <c r="J935" s="8">
        <v>89</v>
      </c>
      <c r="K935" s="8">
        <v>67</v>
      </c>
      <c r="L935" s="8">
        <v>96</v>
      </c>
      <c r="M935" s="8">
        <v>79</v>
      </c>
      <c r="N935" s="8">
        <v>70</v>
      </c>
      <c r="O935" s="10">
        <v>79</v>
      </c>
      <c r="P935" s="10">
        <v>86</v>
      </c>
      <c r="Q935" s="37">
        <f>AVERAGE(Table3[[#This Row],[Audit 1]:[Audit 10]])/100</f>
        <v>0.747</v>
      </c>
    </row>
    <row r="936" spans="1:17">
      <c r="A936" s="8" t="s">
        <v>98</v>
      </c>
      <c r="B936" s="9">
        <v>45231</v>
      </c>
      <c r="C936" s="33">
        <f>YEAR(Table3[[#This Row],[Date]])</f>
        <v>2023</v>
      </c>
      <c r="D936" s="9" t="str">
        <f>TEXT(Table3[[#This Row],[Date]],"MMMM")</f>
        <v>November</v>
      </c>
      <c r="E936" s="9" t="str">
        <f>_xlfn.XLOOKUP(Table3[[#This Row],[EID]],Roster!A:A,Roster!E:E)</f>
        <v>kig.imaz.62</v>
      </c>
      <c r="F936" s="9" t="str">
        <f>_xlfn.XLOOKUP(Table3[[#This Row],[EID]],Roster!A:A,Roster!F:F)</f>
        <v>HR</v>
      </c>
      <c r="G936" s="8">
        <v>71</v>
      </c>
      <c r="H936" s="8">
        <v>50</v>
      </c>
      <c r="I936" s="8">
        <v>54</v>
      </c>
      <c r="J936" s="8">
        <v>51</v>
      </c>
      <c r="K936" s="8">
        <v>53</v>
      </c>
      <c r="L936" s="8">
        <v>86</v>
      </c>
      <c r="M936" s="8">
        <v>62</v>
      </c>
      <c r="N936" s="8">
        <v>62</v>
      </c>
      <c r="O936" s="10">
        <v>56</v>
      </c>
      <c r="P936" s="10">
        <v>54</v>
      </c>
      <c r="Q936" s="37">
        <f>AVERAGE(Table3[[#This Row],[Audit 1]:[Audit 10]])/100</f>
        <v>0.59899999999999998</v>
      </c>
    </row>
    <row r="937" spans="1:17">
      <c r="A937" s="8" t="s">
        <v>99</v>
      </c>
      <c r="B937" s="9">
        <v>45231</v>
      </c>
      <c r="C937" s="33">
        <f>YEAR(Table3[[#This Row],[Date]])</f>
        <v>2023</v>
      </c>
      <c r="D937" s="9" t="str">
        <f>TEXT(Table3[[#This Row],[Date]],"MMMM")</f>
        <v>November</v>
      </c>
      <c r="E937" s="9" t="str">
        <f>_xlfn.XLOOKUP(Table3[[#This Row],[EID]],Roster!A:A,Roster!E:E)</f>
        <v>han.oriz.24</v>
      </c>
      <c r="F937" s="9" t="str">
        <f>_xlfn.XLOOKUP(Table3[[#This Row],[EID]],Roster!A:A,Roster!F:F)</f>
        <v>Strategy</v>
      </c>
      <c r="G937" s="8">
        <v>98</v>
      </c>
      <c r="H937" s="8">
        <v>99</v>
      </c>
      <c r="I937" s="8">
        <v>93</v>
      </c>
      <c r="J937" s="8">
        <v>89</v>
      </c>
      <c r="K937" s="8">
        <v>100</v>
      </c>
      <c r="L937" s="8">
        <v>99</v>
      </c>
      <c r="M937" s="8">
        <v>83</v>
      </c>
      <c r="N937" s="8">
        <v>94</v>
      </c>
      <c r="O937" s="10">
        <v>95</v>
      </c>
      <c r="P937" s="10">
        <v>90</v>
      </c>
      <c r="Q937" s="37">
        <f>AVERAGE(Table3[[#This Row],[Audit 1]:[Audit 10]])/100</f>
        <v>0.94</v>
      </c>
    </row>
    <row r="938" spans="1:17">
      <c r="A938" s="8" t="s">
        <v>100</v>
      </c>
      <c r="B938" s="9">
        <v>45231</v>
      </c>
      <c r="C938" s="33">
        <f>YEAR(Table3[[#This Row],[Date]])</f>
        <v>2023</v>
      </c>
      <c r="D938" s="9" t="str">
        <f>TEXT(Table3[[#This Row],[Date]],"MMMM")</f>
        <v>November</v>
      </c>
      <c r="E938" s="9" t="str">
        <f>_xlfn.XLOOKUP(Table3[[#This Row],[EID]],Roster!A:A,Roster!E:E)</f>
        <v>oka.koch.55</v>
      </c>
      <c r="F938" s="9" t="str">
        <f>_xlfn.XLOOKUP(Table3[[#This Row],[EID]],Roster!A:A,Roster!F:F)</f>
        <v>F&amp;A</v>
      </c>
      <c r="G938" s="8">
        <v>81</v>
      </c>
      <c r="H938" s="8">
        <v>81</v>
      </c>
      <c r="I938" s="8">
        <v>88</v>
      </c>
      <c r="J938" s="8">
        <v>86</v>
      </c>
      <c r="K938" s="8">
        <v>94</v>
      </c>
      <c r="L938" s="8">
        <v>82</v>
      </c>
      <c r="M938" s="8">
        <v>92</v>
      </c>
      <c r="N938" s="8">
        <v>87</v>
      </c>
      <c r="O938" s="10">
        <v>85</v>
      </c>
      <c r="P938" s="10">
        <v>98</v>
      </c>
      <c r="Q938" s="37">
        <f>AVERAGE(Table3[[#This Row],[Audit 1]:[Audit 10]])/100</f>
        <v>0.87400000000000011</v>
      </c>
    </row>
    <row r="939" spans="1:17">
      <c r="A939" s="8" t="s">
        <v>101</v>
      </c>
      <c r="B939" s="9">
        <v>45231</v>
      </c>
      <c r="C939" s="33">
        <f>YEAR(Table3[[#This Row],[Date]])</f>
        <v>2023</v>
      </c>
      <c r="D939" s="9" t="str">
        <f>TEXT(Table3[[#This Row],[Date]],"MMMM")</f>
        <v>November</v>
      </c>
      <c r="E939" s="9" t="str">
        <f>_xlfn.XLOOKUP(Table3[[#This Row],[EID]],Roster!A:A,Roster!E:E)</f>
        <v>hir.kame.31</v>
      </c>
      <c r="F939" s="9" t="str">
        <f>_xlfn.XLOOKUP(Table3[[#This Row],[EID]],Roster!A:A,Roster!F:F)</f>
        <v>Health</v>
      </c>
      <c r="G939" s="8">
        <v>83</v>
      </c>
      <c r="H939" s="8">
        <v>97</v>
      </c>
      <c r="I939" s="8">
        <v>90</v>
      </c>
      <c r="J939" s="8">
        <v>93</v>
      </c>
      <c r="K939" s="8">
        <v>95</v>
      </c>
      <c r="L939" s="8">
        <v>94</v>
      </c>
      <c r="M939" s="8">
        <v>90</v>
      </c>
      <c r="N939" s="8">
        <v>97</v>
      </c>
      <c r="O939" s="10">
        <v>83</v>
      </c>
      <c r="P939" s="10">
        <v>89</v>
      </c>
      <c r="Q939" s="37">
        <f>AVERAGE(Table3[[#This Row],[Audit 1]:[Audit 10]])/100</f>
        <v>0.91099999999999992</v>
      </c>
    </row>
    <row r="940" spans="1:17">
      <c r="A940" s="8" t="s">
        <v>102</v>
      </c>
      <c r="B940" s="9">
        <v>45231</v>
      </c>
      <c r="C940" s="33">
        <f>YEAR(Table3[[#This Row],[Date]])</f>
        <v>2023</v>
      </c>
      <c r="D940" s="9" t="str">
        <f>TEXT(Table3[[#This Row],[Date]],"MMMM")</f>
        <v>November</v>
      </c>
      <c r="E940" s="9" t="str">
        <f>_xlfn.XLOOKUP(Table3[[#This Row],[EID]],Roster!A:A,Roster!E:E)</f>
        <v>han.oriz.24</v>
      </c>
      <c r="F940" s="9" t="str">
        <f>_xlfn.XLOOKUP(Table3[[#This Row],[EID]],Roster!A:A,Roster!F:F)</f>
        <v>Network</v>
      </c>
      <c r="G940" s="8">
        <v>83</v>
      </c>
      <c r="H940" s="8">
        <v>85</v>
      </c>
      <c r="I940" s="8">
        <v>79</v>
      </c>
      <c r="J940" s="8">
        <v>86</v>
      </c>
      <c r="K940" s="8">
        <v>96</v>
      </c>
      <c r="L940" s="8">
        <v>67</v>
      </c>
      <c r="M940" s="8">
        <v>88</v>
      </c>
      <c r="N940" s="8">
        <v>67</v>
      </c>
      <c r="O940" s="10">
        <v>100</v>
      </c>
      <c r="P940" s="10">
        <v>78</v>
      </c>
      <c r="Q940" s="37">
        <f>AVERAGE(Table3[[#This Row],[Audit 1]:[Audit 10]])/100</f>
        <v>0.82900000000000007</v>
      </c>
    </row>
    <row r="941" spans="1:17">
      <c r="A941" s="8" t="s">
        <v>103</v>
      </c>
      <c r="B941" s="9">
        <v>45231</v>
      </c>
      <c r="C941" s="33">
        <f>YEAR(Table3[[#This Row],[Date]])</f>
        <v>2023</v>
      </c>
      <c r="D941" s="9" t="str">
        <f>TEXT(Table3[[#This Row],[Date]],"MMMM")</f>
        <v>November</v>
      </c>
      <c r="E941" s="9" t="str">
        <f>_xlfn.XLOOKUP(Table3[[#This Row],[EID]],Roster!A:A,Roster!E:E)</f>
        <v>kig.imaz.62</v>
      </c>
      <c r="F941" s="9" t="str">
        <f>_xlfn.XLOOKUP(Table3[[#This Row],[EID]],Roster!A:A,Roster!F:F)</f>
        <v>HR</v>
      </c>
      <c r="G941" s="8">
        <v>91</v>
      </c>
      <c r="H941" s="8">
        <v>91</v>
      </c>
      <c r="I941" s="8">
        <v>94</v>
      </c>
      <c r="J941" s="8">
        <v>65</v>
      </c>
      <c r="K941" s="8">
        <v>68</v>
      </c>
      <c r="L941" s="8">
        <v>97</v>
      </c>
      <c r="M941" s="8">
        <v>79</v>
      </c>
      <c r="N941" s="8">
        <v>86</v>
      </c>
      <c r="O941" s="10">
        <v>84</v>
      </c>
      <c r="P941" s="10">
        <v>80</v>
      </c>
      <c r="Q941" s="37">
        <f>AVERAGE(Table3[[#This Row],[Audit 1]:[Audit 10]])/100</f>
        <v>0.83499999999999996</v>
      </c>
    </row>
    <row r="942" spans="1:17">
      <c r="A942" s="8" t="s">
        <v>104</v>
      </c>
      <c r="B942" s="9">
        <v>45231</v>
      </c>
      <c r="C942" s="33">
        <f>YEAR(Table3[[#This Row],[Date]])</f>
        <v>2023</v>
      </c>
      <c r="D942" s="9" t="str">
        <f>TEXT(Table3[[#This Row],[Date]],"MMMM")</f>
        <v>November</v>
      </c>
      <c r="E942" s="9" t="str">
        <f>_xlfn.XLOOKUP(Table3[[#This Row],[EID]],Roster!A:A,Roster!E:E)</f>
        <v>oka.koch.55</v>
      </c>
      <c r="F942" s="9" t="str">
        <f>_xlfn.XLOOKUP(Table3[[#This Row],[EID]],Roster!A:A,Roster!F:F)</f>
        <v>F&amp;A</v>
      </c>
      <c r="G942" s="8">
        <v>94</v>
      </c>
      <c r="H942" s="8">
        <v>98</v>
      </c>
      <c r="I942" s="8">
        <v>100</v>
      </c>
      <c r="J942" s="8">
        <v>89</v>
      </c>
      <c r="K942" s="8">
        <v>80</v>
      </c>
      <c r="L942" s="8">
        <v>99</v>
      </c>
      <c r="M942" s="8">
        <v>83</v>
      </c>
      <c r="N942" s="8">
        <v>80</v>
      </c>
      <c r="O942" s="10">
        <v>86</v>
      </c>
      <c r="P942" s="10">
        <v>94</v>
      </c>
      <c r="Q942" s="37">
        <f>AVERAGE(Table3[[#This Row],[Audit 1]:[Audit 10]])/100</f>
        <v>0.90300000000000002</v>
      </c>
    </row>
    <row r="943" spans="1:17">
      <c r="A943" s="8" t="s">
        <v>105</v>
      </c>
      <c r="B943" s="9">
        <v>45231</v>
      </c>
      <c r="C943" s="33">
        <f>YEAR(Table3[[#This Row],[Date]])</f>
        <v>2023</v>
      </c>
      <c r="D943" s="9" t="str">
        <f>TEXT(Table3[[#This Row],[Date]],"MMMM")</f>
        <v>November</v>
      </c>
      <c r="E943" s="9" t="str">
        <f>_xlfn.XLOOKUP(Table3[[#This Row],[EID]],Roster!A:A,Roster!E:E)</f>
        <v>oka.koch.55</v>
      </c>
      <c r="F943" s="9" t="str">
        <f>_xlfn.XLOOKUP(Table3[[#This Row],[EID]],Roster!A:A,Roster!F:F)</f>
        <v>F&amp;A</v>
      </c>
      <c r="G943" s="8">
        <v>81</v>
      </c>
      <c r="H943" s="8">
        <v>84</v>
      </c>
      <c r="I943" s="8">
        <v>94</v>
      </c>
      <c r="J943" s="8">
        <v>87</v>
      </c>
      <c r="K943" s="8">
        <v>80</v>
      </c>
      <c r="L943" s="8">
        <v>85</v>
      </c>
      <c r="M943" s="8">
        <v>81</v>
      </c>
      <c r="N943" s="8">
        <v>93</v>
      </c>
      <c r="O943" s="10">
        <v>96</v>
      </c>
      <c r="P943" s="10">
        <v>98</v>
      </c>
      <c r="Q943" s="37">
        <f>AVERAGE(Table3[[#This Row],[Audit 1]:[Audit 10]])/100</f>
        <v>0.879</v>
      </c>
    </row>
    <row r="944" spans="1:17">
      <c r="A944" s="8" t="s">
        <v>106</v>
      </c>
      <c r="B944" s="9">
        <v>45231</v>
      </c>
      <c r="C944" s="33">
        <f>YEAR(Table3[[#This Row],[Date]])</f>
        <v>2023</v>
      </c>
      <c r="D944" s="9" t="str">
        <f>TEXT(Table3[[#This Row],[Date]],"MMMM")</f>
        <v>November</v>
      </c>
      <c r="E944" s="9" t="str">
        <f>_xlfn.XLOOKUP(Table3[[#This Row],[EID]],Roster!A:A,Roster!E:E)</f>
        <v>hir.kame.31</v>
      </c>
      <c r="F944" s="9" t="str">
        <f>_xlfn.XLOOKUP(Table3[[#This Row],[EID]],Roster!A:A,Roster!F:F)</f>
        <v>Health</v>
      </c>
      <c r="G944" s="8">
        <v>88</v>
      </c>
      <c r="H944" s="8">
        <v>94</v>
      </c>
      <c r="I944" s="8">
        <v>97</v>
      </c>
      <c r="J944" s="8">
        <v>90</v>
      </c>
      <c r="K944" s="8">
        <v>87</v>
      </c>
      <c r="L944" s="8">
        <v>100</v>
      </c>
      <c r="M944" s="8">
        <v>87</v>
      </c>
      <c r="N944" s="8">
        <v>80</v>
      </c>
      <c r="O944" s="10">
        <v>81</v>
      </c>
      <c r="P944" s="10">
        <v>89</v>
      </c>
      <c r="Q944" s="37">
        <f>AVERAGE(Table3[[#This Row],[Audit 1]:[Audit 10]])/100</f>
        <v>0.89300000000000002</v>
      </c>
    </row>
    <row r="945" spans="1:17">
      <c r="A945" s="8" t="s">
        <v>107</v>
      </c>
      <c r="B945" s="9">
        <v>45231</v>
      </c>
      <c r="C945" s="33">
        <f>YEAR(Table3[[#This Row],[Date]])</f>
        <v>2023</v>
      </c>
      <c r="D945" s="9" t="str">
        <f>TEXT(Table3[[#This Row],[Date]],"MMMM")</f>
        <v>November</v>
      </c>
      <c r="E945" s="9" t="str">
        <f>_xlfn.XLOOKUP(Table3[[#This Row],[EID]],Roster!A:A,Roster!E:E)</f>
        <v>oka.koch.55</v>
      </c>
      <c r="F945" s="9" t="str">
        <f>_xlfn.XLOOKUP(Table3[[#This Row],[EID]],Roster!A:A,Roster!F:F)</f>
        <v>F&amp;A</v>
      </c>
      <c r="G945" s="8">
        <v>70</v>
      </c>
      <c r="H945" s="8">
        <v>66</v>
      </c>
      <c r="I945" s="8">
        <v>83</v>
      </c>
      <c r="J945" s="8">
        <v>96</v>
      </c>
      <c r="K945" s="8">
        <v>98</v>
      </c>
      <c r="L945" s="8">
        <v>57</v>
      </c>
      <c r="M945" s="8">
        <v>90</v>
      </c>
      <c r="N945" s="8">
        <v>67</v>
      </c>
      <c r="O945" s="10">
        <v>71</v>
      </c>
      <c r="P945" s="10">
        <v>58</v>
      </c>
      <c r="Q945" s="37">
        <f>AVERAGE(Table3[[#This Row],[Audit 1]:[Audit 10]])/100</f>
        <v>0.75599999999999989</v>
      </c>
    </row>
    <row r="946" spans="1:17">
      <c r="A946" s="8" t="s">
        <v>108</v>
      </c>
      <c r="B946" s="9">
        <v>45231</v>
      </c>
      <c r="C946" s="33">
        <f>YEAR(Table3[[#This Row],[Date]])</f>
        <v>2023</v>
      </c>
      <c r="D946" s="9" t="str">
        <f>TEXT(Table3[[#This Row],[Date]],"MMMM")</f>
        <v>November</v>
      </c>
      <c r="E946" s="9" t="str">
        <f>_xlfn.XLOOKUP(Table3[[#This Row],[EID]],Roster!A:A,Roster!E:E)</f>
        <v>kig.imaz.62</v>
      </c>
      <c r="F946" s="9" t="str">
        <f>_xlfn.XLOOKUP(Table3[[#This Row],[EID]],Roster!A:A,Roster!F:F)</f>
        <v>HR</v>
      </c>
      <c r="G946" s="8">
        <v>79</v>
      </c>
      <c r="H946" s="8">
        <v>94</v>
      </c>
      <c r="I946" s="8">
        <v>83</v>
      </c>
      <c r="J946" s="8">
        <v>67</v>
      </c>
      <c r="K946" s="8">
        <v>96</v>
      </c>
      <c r="L946" s="8">
        <v>82</v>
      </c>
      <c r="M946" s="8">
        <v>72</v>
      </c>
      <c r="N946" s="8">
        <v>96</v>
      </c>
      <c r="O946" s="10">
        <v>96</v>
      </c>
      <c r="P946" s="10">
        <v>62</v>
      </c>
      <c r="Q946" s="37">
        <f>AVERAGE(Table3[[#This Row],[Audit 1]:[Audit 10]])/100</f>
        <v>0.82700000000000007</v>
      </c>
    </row>
    <row r="947" spans="1:17">
      <c r="A947" s="8" t="s">
        <v>109</v>
      </c>
      <c r="B947" s="9">
        <v>45231</v>
      </c>
      <c r="C947" s="33">
        <f>YEAR(Table3[[#This Row],[Date]])</f>
        <v>2023</v>
      </c>
      <c r="D947" s="9" t="str">
        <f>TEXT(Table3[[#This Row],[Date]],"MMMM")</f>
        <v>November</v>
      </c>
      <c r="E947" s="9" t="str">
        <f>_xlfn.XLOOKUP(Table3[[#This Row],[EID]],Roster!A:A,Roster!E:E)</f>
        <v>han.oriz.24</v>
      </c>
      <c r="F947" s="9" t="str">
        <f>_xlfn.XLOOKUP(Table3[[#This Row],[EID]],Roster!A:A,Roster!F:F)</f>
        <v>Strategy</v>
      </c>
      <c r="G947" s="8">
        <v>84</v>
      </c>
      <c r="H947" s="8">
        <v>99</v>
      </c>
      <c r="I947" s="8">
        <v>89</v>
      </c>
      <c r="J947" s="8">
        <v>96</v>
      </c>
      <c r="K947" s="8">
        <v>85</v>
      </c>
      <c r="L947" s="8">
        <v>100</v>
      </c>
      <c r="M947" s="8">
        <v>100</v>
      </c>
      <c r="N947" s="8">
        <v>89</v>
      </c>
      <c r="O947" s="10">
        <v>100</v>
      </c>
      <c r="P947" s="10">
        <v>100</v>
      </c>
      <c r="Q947" s="37">
        <f>AVERAGE(Table3[[#This Row],[Audit 1]:[Audit 10]])/100</f>
        <v>0.94200000000000006</v>
      </c>
    </row>
    <row r="948" spans="1:17">
      <c r="A948" s="8" t="s">
        <v>110</v>
      </c>
      <c r="B948" s="9">
        <v>45231</v>
      </c>
      <c r="C948" s="33">
        <f>YEAR(Table3[[#This Row],[Date]])</f>
        <v>2023</v>
      </c>
      <c r="D948" s="9" t="str">
        <f>TEXT(Table3[[#This Row],[Date]],"MMMM")</f>
        <v>November</v>
      </c>
      <c r="E948" s="9" t="str">
        <f>_xlfn.XLOOKUP(Table3[[#This Row],[EID]],Roster!A:A,Roster!E:E)</f>
        <v>oka.koch.55</v>
      </c>
      <c r="F948" s="9" t="str">
        <f>_xlfn.XLOOKUP(Table3[[#This Row],[EID]],Roster!A:A,Roster!F:F)</f>
        <v>F&amp;A</v>
      </c>
      <c r="G948" s="8">
        <v>88</v>
      </c>
      <c r="H948" s="8">
        <v>82</v>
      </c>
      <c r="I948" s="8">
        <v>83</v>
      </c>
      <c r="J948" s="8">
        <v>89</v>
      </c>
      <c r="K948" s="8">
        <v>96</v>
      </c>
      <c r="L948" s="8">
        <v>89</v>
      </c>
      <c r="M948" s="8">
        <v>82</v>
      </c>
      <c r="N948" s="8">
        <v>93</v>
      </c>
      <c r="O948" s="10">
        <v>91</v>
      </c>
      <c r="P948" s="10">
        <v>80</v>
      </c>
      <c r="Q948" s="37">
        <f>AVERAGE(Table3[[#This Row],[Audit 1]:[Audit 10]])/100</f>
        <v>0.873</v>
      </c>
    </row>
    <row r="949" spans="1:17">
      <c r="A949" s="8" t="s">
        <v>111</v>
      </c>
      <c r="B949" s="9">
        <v>45231</v>
      </c>
      <c r="C949" s="33">
        <f>YEAR(Table3[[#This Row],[Date]])</f>
        <v>2023</v>
      </c>
      <c r="D949" s="9" t="str">
        <f>TEXT(Table3[[#This Row],[Date]],"MMMM")</f>
        <v>November</v>
      </c>
      <c r="E949" s="9" t="str">
        <f>_xlfn.XLOOKUP(Table3[[#This Row],[EID]],Roster!A:A,Roster!E:E)</f>
        <v>hir.kame.31</v>
      </c>
      <c r="F949" s="9" t="str">
        <f>_xlfn.XLOOKUP(Table3[[#This Row],[EID]],Roster!A:A,Roster!F:F)</f>
        <v>Health</v>
      </c>
      <c r="G949" s="8">
        <v>82</v>
      </c>
      <c r="H949" s="8">
        <v>82</v>
      </c>
      <c r="I949" s="8">
        <v>97</v>
      </c>
      <c r="J949" s="8">
        <v>86</v>
      </c>
      <c r="K949" s="8">
        <v>94</v>
      </c>
      <c r="L949" s="8">
        <v>99</v>
      </c>
      <c r="M949" s="8">
        <v>97</v>
      </c>
      <c r="N949" s="8">
        <v>93</v>
      </c>
      <c r="O949" s="10">
        <v>95</v>
      </c>
      <c r="P949" s="10">
        <v>85</v>
      </c>
      <c r="Q949" s="37">
        <f>AVERAGE(Table3[[#This Row],[Audit 1]:[Audit 10]])/100</f>
        <v>0.91</v>
      </c>
    </row>
    <row r="950" spans="1:17">
      <c r="A950" s="8" t="s">
        <v>112</v>
      </c>
      <c r="B950" s="9">
        <v>45231</v>
      </c>
      <c r="C950" s="33">
        <f>YEAR(Table3[[#This Row],[Date]])</f>
        <v>2023</v>
      </c>
      <c r="D950" s="9" t="str">
        <f>TEXT(Table3[[#This Row],[Date]],"MMMM")</f>
        <v>November</v>
      </c>
      <c r="E950" s="9" t="str">
        <f>_xlfn.XLOOKUP(Table3[[#This Row],[EID]],Roster!A:A,Roster!E:E)</f>
        <v>hir.kame.31</v>
      </c>
      <c r="F950" s="9" t="str">
        <f>_xlfn.XLOOKUP(Table3[[#This Row],[EID]],Roster!A:A,Roster!F:F)</f>
        <v>Health</v>
      </c>
      <c r="G950" s="8">
        <v>61</v>
      </c>
      <c r="H950" s="8">
        <v>75</v>
      </c>
      <c r="I950" s="8">
        <v>98</v>
      </c>
      <c r="J950" s="8">
        <v>91</v>
      </c>
      <c r="K950" s="8">
        <v>59</v>
      </c>
      <c r="L950" s="8">
        <v>85</v>
      </c>
      <c r="M950" s="8">
        <v>95</v>
      </c>
      <c r="N950" s="8">
        <v>73</v>
      </c>
      <c r="O950" s="10">
        <v>69</v>
      </c>
      <c r="P950" s="10">
        <v>70</v>
      </c>
      <c r="Q950" s="37">
        <f>AVERAGE(Table3[[#This Row],[Audit 1]:[Audit 10]])/100</f>
        <v>0.77599999999999991</v>
      </c>
    </row>
    <row r="951" spans="1:17">
      <c r="A951" s="8" t="s">
        <v>113</v>
      </c>
      <c r="B951" s="9">
        <v>45231</v>
      </c>
      <c r="C951" s="33">
        <f>YEAR(Table3[[#This Row],[Date]])</f>
        <v>2023</v>
      </c>
      <c r="D951" s="9" t="str">
        <f>TEXT(Table3[[#This Row],[Date]],"MMMM")</f>
        <v>November</v>
      </c>
      <c r="E951" s="9" t="str">
        <f>_xlfn.XLOOKUP(Table3[[#This Row],[EID]],Roster!A:A,Roster!E:E)</f>
        <v>kig.imaz.62</v>
      </c>
      <c r="F951" s="9" t="str">
        <f>_xlfn.XLOOKUP(Table3[[#This Row],[EID]],Roster!A:A,Roster!F:F)</f>
        <v>HR</v>
      </c>
      <c r="G951" s="8">
        <v>72</v>
      </c>
      <c r="H951" s="8">
        <v>80</v>
      </c>
      <c r="I951" s="8">
        <v>68</v>
      </c>
      <c r="J951" s="8">
        <v>59</v>
      </c>
      <c r="K951" s="8">
        <v>99</v>
      </c>
      <c r="L951" s="8">
        <v>62</v>
      </c>
      <c r="M951" s="8">
        <v>78</v>
      </c>
      <c r="N951" s="8">
        <v>62</v>
      </c>
      <c r="O951" s="10">
        <v>91</v>
      </c>
      <c r="P951" s="10">
        <v>64</v>
      </c>
      <c r="Q951" s="37">
        <f>AVERAGE(Table3[[#This Row],[Audit 1]:[Audit 10]])/100</f>
        <v>0.73499999999999999</v>
      </c>
    </row>
    <row r="952" spans="1:17">
      <c r="A952" s="8" t="s">
        <v>114</v>
      </c>
      <c r="B952" s="9">
        <v>45231</v>
      </c>
      <c r="C952" s="33">
        <f>YEAR(Table3[[#This Row],[Date]])</f>
        <v>2023</v>
      </c>
      <c r="D952" s="9" t="str">
        <f>TEXT(Table3[[#This Row],[Date]],"MMMM")</f>
        <v>November</v>
      </c>
      <c r="E952" s="9" t="str">
        <f>_xlfn.XLOOKUP(Table3[[#This Row],[EID]],Roster!A:A,Roster!E:E)</f>
        <v>han.oriz.24</v>
      </c>
      <c r="F952" s="9" t="str">
        <f>_xlfn.XLOOKUP(Table3[[#This Row],[EID]],Roster!A:A,Roster!F:F)</f>
        <v>Strategy</v>
      </c>
      <c r="G952" s="8">
        <v>94</v>
      </c>
      <c r="H952" s="8">
        <v>92</v>
      </c>
      <c r="I952" s="8">
        <v>98</v>
      </c>
      <c r="J952" s="8">
        <v>92</v>
      </c>
      <c r="K952" s="8">
        <v>95</v>
      </c>
      <c r="L952" s="8">
        <v>85</v>
      </c>
      <c r="M952" s="8">
        <v>80</v>
      </c>
      <c r="N952" s="8">
        <v>84</v>
      </c>
      <c r="O952" s="10">
        <v>100</v>
      </c>
      <c r="P952" s="10">
        <v>100</v>
      </c>
      <c r="Q952" s="37">
        <f>AVERAGE(Table3[[#This Row],[Audit 1]:[Audit 10]])/100</f>
        <v>0.92</v>
      </c>
    </row>
    <row r="953" spans="1:17">
      <c r="A953" s="8" t="s">
        <v>115</v>
      </c>
      <c r="B953" s="9">
        <v>45231</v>
      </c>
      <c r="C953" s="33">
        <f>YEAR(Table3[[#This Row],[Date]])</f>
        <v>2023</v>
      </c>
      <c r="D953" s="9" t="str">
        <f>TEXT(Table3[[#This Row],[Date]],"MMMM")</f>
        <v>November</v>
      </c>
      <c r="E953" s="9" t="str">
        <f>_xlfn.XLOOKUP(Table3[[#This Row],[EID]],Roster!A:A,Roster!E:E)</f>
        <v>oka.koch.55</v>
      </c>
      <c r="F953" s="9" t="str">
        <f>_xlfn.XLOOKUP(Table3[[#This Row],[EID]],Roster!A:A,Roster!F:F)</f>
        <v>F&amp;A</v>
      </c>
      <c r="G953" s="8">
        <v>94</v>
      </c>
      <c r="H953" s="8">
        <v>81</v>
      </c>
      <c r="I953" s="8">
        <v>97</v>
      </c>
      <c r="J953" s="8">
        <v>98</v>
      </c>
      <c r="K953" s="8">
        <v>97</v>
      </c>
      <c r="L953" s="8">
        <v>93</v>
      </c>
      <c r="M953" s="8">
        <v>90</v>
      </c>
      <c r="N953" s="8">
        <v>83</v>
      </c>
      <c r="O953" s="10">
        <v>98</v>
      </c>
      <c r="P953" s="10">
        <v>98</v>
      </c>
      <c r="Q953" s="37">
        <f>AVERAGE(Table3[[#This Row],[Audit 1]:[Audit 10]])/100</f>
        <v>0.92900000000000005</v>
      </c>
    </row>
    <row r="954" spans="1:17">
      <c r="A954" s="8" t="s">
        <v>116</v>
      </c>
      <c r="B954" s="9">
        <v>45231</v>
      </c>
      <c r="C954" s="33">
        <f>YEAR(Table3[[#This Row],[Date]])</f>
        <v>2023</v>
      </c>
      <c r="D954" s="9" t="str">
        <f>TEXT(Table3[[#This Row],[Date]],"MMMM")</f>
        <v>November</v>
      </c>
      <c r="E954" s="9" t="str">
        <f>_xlfn.XLOOKUP(Table3[[#This Row],[EID]],Roster!A:A,Roster!E:E)</f>
        <v>hir.kame.31</v>
      </c>
      <c r="F954" s="9" t="str">
        <f>_xlfn.XLOOKUP(Table3[[#This Row],[EID]],Roster!A:A,Roster!F:F)</f>
        <v>Health</v>
      </c>
      <c r="G954" s="8">
        <v>96</v>
      </c>
      <c r="H954" s="8">
        <v>86</v>
      </c>
      <c r="I954" s="8">
        <v>95</v>
      </c>
      <c r="J954" s="8">
        <v>99</v>
      </c>
      <c r="K954" s="8">
        <v>91</v>
      </c>
      <c r="L954" s="8">
        <v>89</v>
      </c>
      <c r="M954" s="8">
        <v>83</v>
      </c>
      <c r="N954" s="8">
        <v>83</v>
      </c>
      <c r="O954" s="10">
        <v>100</v>
      </c>
      <c r="P954" s="10">
        <v>96</v>
      </c>
      <c r="Q954" s="37">
        <f>AVERAGE(Table3[[#This Row],[Audit 1]:[Audit 10]])/100</f>
        <v>0.91799999999999993</v>
      </c>
    </row>
    <row r="955" spans="1:17">
      <c r="A955" s="8" t="s">
        <v>117</v>
      </c>
      <c r="B955" s="9">
        <v>45231</v>
      </c>
      <c r="C955" s="33">
        <f>YEAR(Table3[[#This Row],[Date]])</f>
        <v>2023</v>
      </c>
      <c r="D955" s="9" t="str">
        <f>TEXT(Table3[[#This Row],[Date]],"MMMM")</f>
        <v>November</v>
      </c>
      <c r="E955" s="9" t="str">
        <f>_xlfn.XLOOKUP(Table3[[#This Row],[EID]],Roster!A:A,Roster!E:E)</f>
        <v>han.oriz.24</v>
      </c>
      <c r="F955" s="9" t="str">
        <f>_xlfn.XLOOKUP(Table3[[#This Row],[EID]],Roster!A:A,Roster!F:F)</f>
        <v>Network</v>
      </c>
      <c r="G955" s="8">
        <v>80</v>
      </c>
      <c r="H955" s="8">
        <v>87</v>
      </c>
      <c r="I955" s="8">
        <v>90</v>
      </c>
      <c r="J955" s="8">
        <v>97</v>
      </c>
      <c r="K955" s="8">
        <v>85</v>
      </c>
      <c r="L955" s="8">
        <v>95</v>
      </c>
      <c r="M955" s="8">
        <v>77</v>
      </c>
      <c r="N955" s="8">
        <v>95</v>
      </c>
      <c r="O955" s="10">
        <v>50</v>
      </c>
      <c r="P955" s="10">
        <v>83</v>
      </c>
      <c r="Q955" s="37">
        <f>AVERAGE(Table3[[#This Row],[Audit 1]:[Audit 10]])/100</f>
        <v>0.83900000000000008</v>
      </c>
    </row>
    <row r="956" spans="1:17">
      <c r="A956" s="8" t="s">
        <v>118</v>
      </c>
      <c r="B956" s="9">
        <v>45231</v>
      </c>
      <c r="C956" s="33">
        <f>YEAR(Table3[[#This Row],[Date]])</f>
        <v>2023</v>
      </c>
      <c r="D956" s="9" t="str">
        <f>TEXT(Table3[[#This Row],[Date]],"MMMM")</f>
        <v>November</v>
      </c>
      <c r="E956" s="9" t="str">
        <f>_xlfn.XLOOKUP(Table3[[#This Row],[EID]],Roster!A:A,Roster!E:E)</f>
        <v>kig.imaz.62</v>
      </c>
      <c r="F956" s="9" t="str">
        <f>_xlfn.XLOOKUP(Table3[[#This Row],[EID]],Roster!A:A,Roster!F:F)</f>
        <v>HR</v>
      </c>
      <c r="G956" s="8">
        <v>86</v>
      </c>
      <c r="H956" s="8">
        <v>69</v>
      </c>
      <c r="I956" s="8">
        <v>74</v>
      </c>
      <c r="J956" s="8">
        <v>73</v>
      </c>
      <c r="K956" s="8">
        <v>70</v>
      </c>
      <c r="L956" s="8">
        <v>74</v>
      </c>
      <c r="M956" s="8">
        <v>75</v>
      </c>
      <c r="N956" s="8">
        <v>96</v>
      </c>
      <c r="O956" s="10">
        <v>88</v>
      </c>
      <c r="P956" s="10">
        <v>81</v>
      </c>
      <c r="Q956" s="37">
        <f>AVERAGE(Table3[[#This Row],[Audit 1]:[Audit 10]])/100</f>
        <v>0.78599999999999992</v>
      </c>
    </row>
    <row r="957" spans="1:17">
      <c r="A957" s="8" t="s">
        <v>119</v>
      </c>
      <c r="B957" s="9">
        <v>45231</v>
      </c>
      <c r="C957" s="33">
        <f>YEAR(Table3[[#This Row],[Date]])</f>
        <v>2023</v>
      </c>
      <c r="D957" s="9" t="str">
        <f>TEXT(Table3[[#This Row],[Date]],"MMMM")</f>
        <v>November</v>
      </c>
      <c r="E957" s="9" t="str">
        <f>_xlfn.XLOOKUP(Table3[[#This Row],[EID]],Roster!A:A,Roster!E:E)</f>
        <v>hir.kame.31</v>
      </c>
      <c r="F957" s="9" t="str">
        <f>_xlfn.XLOOKUP(Table3[[#This Row],[EID]],Roster!A:A,Roster!F:F)</f>
        <v>Health</v>
      </c>
      <c r="G957" s="8">
        <v>93</v>
      </c>
      <c r="H957" s="8">
        <v>91</v>
      </c>
      <c r="I957" s="8">
        <v>87</v>
      </c>
      <c r="J957" s="8">
        <v>99</v>
      </c>
      <c r="K957" s="8">
        <v>94</v>
      </c>
      <c r="L957" s="8">
        <v>83</v>
      </c>
      <c r="M957" s="8">
        <v>92</v>
      </c>
      <c r="N957" s="8">
        <v>92</v>
      </c>
      <c r="O957" s="10">
        <v>88</v>
      </c>
      <c r="P957" s="10">
        <v>85</v>
      </c>
      <c r="Q957" s="37">
        <f>AVERAGE(Table3[[#This Row],[Audit 1]:[Audit 10]])/100</f>
        <v>0.90400000000000003</v>
      </c>
    </row>
    <row r="958" spans="1:17">
      <c r="A958" s="8" t="s">
        <v>120</v>
      </c>
      <c r="B958" s="9">
        <v>45231</v>
      </c>
      <c r="C958" s="33">
        <f>YEAR(Table3[[#This Row],[Date]])</f>
        <v>2023</v>
      </c>
      <c r="D958" s="9" t="str">
        <f>TEXT(Table3[[#This Row],[Date]],"MMMM")</f>
        <v>November</v>
      </c>
      <c r="E958" s="9" t="str">
        <f>_xlfn.XLOOKUP(Table3[[#This Row],[EID]],Roster!A:A,Roster!E:E)</f>
        <v>oka.koch.55</v>
      </c>
      <c r="F958" s="9" t="str">
        <f>_xlfn.XLOOKUP(Table3[[#This Row],[EID]],Roster!A:A,Roster!F:F)</f>
        <v>F&amp;A</v>
      </c>
      <c r="G958" s="8">
        <v>84</v>
      </c>
      <c r="H958" s="8">
        <v>93</v>
      </c>
      <c r="I958" s="8">
        <v>99</v>
      </c>
      <c r="J958" s="8">
        <v>81</v>
      </c>
      <c r="K958" s="8">
        <v>93</v>
      </c>
      <c r="L958" s="8">
        <v>96</v>
      </c>
      <c r="M958" s="8">
        <v>94</v>
      </c>
      <c r="N958" s="8">
        <v>94</v>
      </c>
      <c r="O958" s="10">
        <v>95</v>
      </c>
      <c r="P958" s="10">
        <v>97</v>
      </c>
      <c r="Q958" s="37">
        <f>AVERAGE(Table3[[#This Row],[Audit 1]:[Audit 10]])/100</f>
        <v>0.92599999999999993</v>
      </c>
    </row>
    <row r="959" spans="1:17">
      <c r="A959" s="8" t="s">
        <v>121</v>
      </c>
      <c r="B959" s="9">
        <v>45231</v>
      </c>
      <c r="C959" s="33">
        <f>YEAR(Table3[[#This Row],[Date]])</f>
        <v>2023</v>
      </c>
      <c r="D959" s="9" t="str">
        <f>TEXT(Table3[[#This Row],[Date]],"MMMM")</f>
        <v>November</v>
      </c>
      <c r="E959" s="9" t="str">
        <f>_xlfn.XLOOKUP(Table3[[#This Row],[EID]],Roster!A:A,Roster!E:E)</f>
        <v>hir.kame.31</v>
      </c>
      <c r="F959" s="9" t="str">
        <f>_xlfn.XLOOKUP(Table3[[#This Row],[EID]],Roster!A:A,Roster!F:F)</f>
        <v>Health</v>
      </c>
      <c r="G959" s="8">
        <v>84</v>
      </c>
      <c r="H959" s="8">
        <v>89</v>
      </c>
      <c r="I959" s="8">
        <v>81</v>
      </c>
      <c r="J959" s="8">
        <v>89</v>
      </c>
      <c r="K959" s="8">
        <v>83</v>
      </c>
      <c r="L959" s="8">
        <v>87</v>
      </c>
      <c r="M959" s="8">
        <v>99</v>
      </c>
      <c r="N959" s="8">
        <v>81</v>
      </c>
      <c r="O959" s="10">
        <v>93</v>
      </c>
      <c r="P959" s="10">
        <v>87</v>
      </c>
      <c r="Q959" s="37">
        <f>AVERAGE(Table3[[#This Row],[Audit 1]:[Audit 10]])/100</f>
        <v>0.873</v>
      </c>
    </row>
    <row r="960" spans="1:17">
      <c r="A960" s="8" t="s">
        <v>122</v>
      </c>
      <c r="B960" s="9">
        <v>45231</v>
      </c>
      <c r="C960" s="33">
        <f>YEAR(Table3[[#This Row],[Date]])</f>
        <v>2023</v>
      </c>
      <c r="D960" s="9" t="str">
        <f>TEXT(Table3[[#This Row],[Date]],"MMMM")</f>
        <v>November</v>
      </c>
      <c r="E960" s="9" t="str">
        <f>_xlfn.XLOOKUP(Table3[[#This Row],[EID]],Roster!A:A,Roster!E:E)</f>
        <v>han.oriz.24</v>
      </c>
      <c r="F960" s="9" t="str">
        <f>_xlfn.XLOOKUP(Table3[[#This Row],[EID]],Roster!A:A,Roster!F:F)</f>
        <v>Network</v>
      </c>
      <c r="G960" s="8">
        <v>80</v>
      </c>
      <c r="H960" s="8">
        <v>98</v>
      </c>
      <c r="I960" s="8">
        <v>88</v>
      </c>
      <c r="J960" s="8">
        <v>62</v>
      </c>
      <c r="K960" s="8">
        <v>51</v>
      </c>
      <c r="L960" s="8">
        <v>84</v>
      </c>
      <c r="M960" s="8">
        <v>94</v>
      </c>
      <c r="N960" s="8">
        <v>86</v>
      </c>
      <c r="O960" s="10">
        <v>62</v>
      </c>
      <c r="P960" s="10">
        <v>95</v>
      </c>
      <c r="Q960" s="37">
        <f>AVERAGE(Table3[[#This Row],[Audit 1]:[Audit 10]])/100</f>
        <v>0.8</v>
      </c>
    </row>
    <row r="961" spans="1:17">
      <c r="A961" s="8" t="s">
        <v>123</v>
      </c>
      <c r="B961" s="9">
        <v>45231</v>
      </c>
      <c r="C961" s="33">
        <f>YEAR(Table3[[#This Row],[Date]])</f>
        <v>2023</v>
      </c>
      <c r="D961" s="9" t="str">
        <f>TEXT(Table3[[#This Row],[Date]],"MMMM")</f>
        <v>November</v>
      </c>
      <c r="E961" s="9" t="str">
        <f>_xlfn.XLOOKUP(Table3[[#This Row],[EID]],Roster!A:A,Roster!E:E)</f>
        <v>kig.imaz.62</v>
      </c>
      <c r="F961" s="9" t="str">
        <f>_xlfn.XLOOKUP(Table3[[#This Row],[EID]],Roster!A:A,Roster!F:F)</f>
        <v>HR</v>
      </c>
      <c r="G961" s="8">
        <v>79</v>
      </c>
      <c r="H961" s="8">
        <v>90</v>
      </c>
      <c r="I961" s="8">
        <v>93</v>
      </c>
      <c r="J961" s="8">
        <v>76</v>
      </c>
      <c r="K961" s="8">
        <v>79</v>
      </c>
      <c r="L961" s="8">
        <v>89</v>
      </c>
      <c r="M961" s="8">
        <v>51</v>
      </c>
      <c r="N961" s="8">
        <v>61</v>
      </c>
      <c r="O961" s="10">
        <v>72</v>
      </c>
      <c r="P961" s="10">
        <v>81</v>
      </c>
      <c r="Q961" s="37">
        <f>AVERAGE(Table3[[#This Row],[Audit 1]:[Audit 10]])/100</f>
        <v>0.77099999999999991</v>
      </c>
    </row>
    <row r="962" spans="1:17">
      <c r="A962" s="8" t="s">
        <v>94</v>
      </c>
      <c r="B962" s="9">
        <v>45232</v>
      </c>
      <c r="C962" s="33">
        <f>YEAR(Table3[[#This Row],[Date]])</f>
        <v>2023</v>
      </c>
      <c r="D962" s="9" t="str">
        <f>TEXT(Table3[[#This Row],[Date]],"MMMM")</f>
        <v>November</v>
      </c>
      <c r="E962" s="9" t="str">
        <f>_xlfn.XLOOKUP(Table3[[#This Row],[EID]],Roster!A:A,Roster!E:E)</f>
        <v>oka.koch.55</v>
      </c>
      <c r="F962" s="9" t="str">
        <f>_xlfn.XLOOKUP(Table3[[#This Row],[EID]],Roster!A:A,Roster!F:F)</f>
        <v>F&amp;A</v>
      </c>
      <c r="G962" s="8">
        <v>80</v>
      </c>
      <c r="H962" s="8">
        <v>98</v>
      </c>
      <c r="I962" s="8">
        <v>94</v>
      </c>
      <c r="J962" s="8">
        <v>97</v>
      </c>
      <c r="K962" s="8">
        <v>99</v>
      </c>
      <c r="L962" s="8">
        <v>87</v>
      </c>
      <c r="M962" s="8">
        <v>98</v>
      </c>
      <c r="N962" s="8">
        <v>99</v>
      </c>
      <c r="O962" s="10">
        <v>80</v>
      </c>
      <c r="P962" s="10">
        <v>85</v>
      </c>
      <c r="Q962" s="37">
        <f>AVERAGE(Table3[[#This Row],[Audit 1]:[Audit 10]])/100</f>
        <v>0.91700000000000004</v>
      </c>
    </row>
    <row r="963" spans="1:17">
      <c r="A963" s="8" t="s">
        <v>95</v>
      </c>
      <c r="B963" s="9">
        <v>45232</v>
      </c>
      <c r="C963" s="33">
        <f>YEAR(Table3[[#This Row],[Date]])</f>
        <v>2023</v>
      </c>
      <c r="D963" s="9" t="str">
        <f>TEXT(Table3[[#This Row],[Date]],"MMMM")</f>
        <v>November</v>
      </c>
      <c r="E963" s="9" t="str">
        <f>_xlfn.XLOOKUP(Table3[[#This Row],[EID]],Roster!A:A,Roster!E:E)</f>
        <v>oka.koch.55</v>
      </c>
      <c r="F963" s="9" t="str">
        <f>_xlfn.XLOOKUP(Table3[[#This Row],[EID]],Roster!A:A,Roster!F:F)</f>
        <v>F&amp;A</v>
      </c>
      <c r="G963" s="8">
        <v>83</v>
      </c>
      <c r="H963" s="8">
        <v>93</v>
      </c>
      <c r="I963" s="8">
        <v>87</v>
      </c>
      <c r="J963" s="8">
        <v>100</v>
      </c>
      <c r="K963" s="8">
        <v>93</v>
      </c>
      <c r="L963" s="8">
        <v>100</v>
      </c>
      <c r="M963" s="8">
        <v>99</v>
      </c>
      <c r="N963" s="8">
        <v>87</v>
      </c>
      <c r="O963" s="10">
        <v>83</v>
      </c>
      <c r="P963" s="10">
        <v>88</v>
      </c>
      <c r="Q963" s="37">
        <f>AVERAGE(Table3[[#This Row],[Audit 1]:[Audit 10]])/100</f>
        <v>0.91299999999999992</v>
      </c>
    </row>
    <row r="964" spans="1:17">
      <c r="A964" s="8" t="s">
        <v>96</v>
      </c>
      <c r="B964" s="9">
        <v>45232</v>
      </c>
      <c r="C964" s="33">
        <f>YEAR(Table3[[#This Row],[Date]])</f>
        <v>2023</v>
      </c>
      <c r="D964" s="9" t="str">
        <f>TEXT(Table3[[#This Row],[Date]],"MMMM")</f>
        <v>November</v>
      </c>
      <c r="E964" s="9" t="str">
        <f>_xlfn.XLOOKUP(Table3[[#This Row],[EID]],Roster!A:A,Roster!E:E)</f>
        <v>hir.kame.31</v>
      </c>
      <c r="F964" s="9" t="str">
        <f>_xlfn.XLOOKUP(Table3[[#This Row],[EID]],Roster!A:A,Roster!F:F)</f>
        <v>Health</v>
      </c>
      <c r="G964" s="8">
        <v>98</v>
      </c>
      <c r="H964" s="8">
        <v>80</v>
      </c>
      <c r="I964" s="8">
        <v>95</v>
      </c>
      <c r="J964" s="8">
        <v>100</v>
      </c>
      <c r="K964" s="8">
        <v>97</v>
      </c>
      <c r="L964" s="8">
        <v>96</v>
      </c>
      <c r="M964" s="8">
        <v>89</v>
      </c>
      <c r="N964" s="8">
        <v>89</v>
      </c>
      <c r="O964" s="10">
        <v>89</v>
      </c>
      <c r="P964" s="10">
        <v>98</v>
      </c>
      <c r="Q964" s="37">
        <f>AVERAGE(Table3[[#This Row],[Audit 1]:[Audit 10]])/100</f>
        <v>0.93099999999999994</v>
      </c>
    </row>
    <row r="965" spans="1:17">
      <c r="A965" s="8" t="s">
        <v>97</v>
      </c>
      <c r="B965" s="9">
        <v>45232</v>
      </c>
      <c r="C965" s="33">
        <f>YEAR(Table3[[#This Row],[Date]])</f>
        <v>2023</v>
      </c>
      <c r="D965" s="9" t="str">
        <f>TEXT(Table3[[#This Row],[Date]],"MMMM")</f>
        <v>November</v>
      </c>
      <c r="E965" s="9" t="str">
        <f>_xlfn.XLOOKUP(Table3[[#This Row],[EID]],Roster!A:A,Roster!E:E)</f>
        <v>han.oriz.24</v>
      </c>
      <c r="F965" s="9" t="str">
        <f>_xlfn.XLOOKUP(Table3[[#This Row],[EID]],Roster!A:A,Roster!F:F)</f>
        <v>Network</v>
      </c>
      <c r="G965" s="8">
        <v>90</v>
      </c>
      <c r="H965" s="8">
        <v>96</v>
      </c>
      <c r="I965" s="8">
        <v>91</v>
      </c>
      <c r="J965" s="8">
        <v>96</v>
      </c>
      <c r="K965" s="8">
        <v>91</v>
      </c>
      <c r="L965" s="8">
        <v>96</v>
      </c>
      <c r="M965" s="8">
        <v>75</v>
      </c>
      <c r="N965" s="8">
        <v>96</v>
      </c>
      <c r="O965" s="10">
        <v>89</v>
      </c>
      <c r="P965" s="10">
        <v>100</v>
      </c>
      <c r="Q965" s="37">
        <f>AVERAGE(Table3[[#This Row],[Audit 1]:[Audit 10]])/100</f>
        <v>0.92</v>
      </c>
    </row>
    <row r="966" spans="1:17">
      <c r="A966" s="8" t="s">
        <v>98</v>
      </c>
      <c r="B966" s="9">
        <v>45232</v>
      </c>
      <c r="C966" s="33">
        <f>YEAR(Table3[[#This Row],[Date]])</f>
        <v>2023</v>
      </c>
      <c r="D966" s="9" t="str">
        <f>TEXT(Table3[[#This Row],[Date]],"MMMM")</f>
        <v>November</v>
      </c>
      <c r="E966" s="9" t="str">
        <f>_xlfn.XLOOKUP(Table3[[#This Row],[EID]],Roster!A:A,Roster!E:E)</f>
        <v>kig.imaz.62</v>
      </c>
      <c r="F966" s="9" t="str">
        <f>_xlfn.XLOOKUP(Table3[[#This Row],[EID]],Roster!A:A,Roster!F:F)</f>
        <v>HR</v>
      </c>
      <c r="G966" s="8">
        <v>70</v>
      </c>
      <c r="H966" s="8">
        <v>77</v>
      </c>
      <c r="I966" s="8">
        <v>81</v>
      </c>
      <c r="J966" s="8">
        <v>88</v>
      </c>
      <c r="K966" s="8">
        <v>51</v>
      </c>
      <c r="L966" s="8">
        <v>75</v>
      </c>
      <c r="M966" s="8">
        <v>75</v>
      </c>
      <c r="N966" s="8">
        <v>93</v>
      </c>
      <c r="O966" s="10">
        <v>78</v>
      </c>
      <c r="P966" s="10">
        <v>81</v>
      </c>
      <c r="Q966" s="37">
        <f>AVERAGE(Table3[[#This Row],[Audit 1]:[Audit 10]])/100</f>
        <v>0.76900000000000002</v>
      </c>
    </row>
    <row r="967" spans="1:17">
      <c r="A967" s="8" t="s">
        <v>99</v>
      </c>
      <c r="B967" s="9">
        <v>45232</v>
      </c>
      <c r="C967" s="33">
        <f>YEAR(Table3[[#This Row],[Date]])</f>
        <v>2023</v>
      </c>
      <c r="D967" s="9" t="str">
        <f>TEXT(Table3[[#This Row],[Date]],"MMMM")</f>
        <v>November</v>
      </c>
      <c r="E967" s="9" t="str">
        <f>_xlfn.XLOOKUP(Table3[[#This Row],[EID]],Roster!A:A,Roster!E:E)</f>
        <v>han.oriz.24</v>
      </c>
      <c r="F967" s="9" t="str">
        <f>_xlfn.XLOOKUP(Table3[[#This Row],[EID]],Roster!A:A,Roster!F:F)</f>
        <v>Strategy</v>
      </c>
      <c r="G967" s="8">
        <v>82</v>
      </c>
      <c r="H967" s="8">
        <v>82</v>
      </c>
      <c r="I967" s="8">
        <v>83</v>
      </c>
      <c r="J967" s="8">
        <v>99</v>
      </c>
      <c r="K967" s="8">
        <v>87</v>
      </c>
      <c r="L967" s="8">
        <v>93</v>
      </c>
      <c r="M967" s="8">
        <v>89</v>
      </c>
      <c r="N967" s="8">
        <v>89</v>
      </c>
      <c r="O967" s="10">
        <v>83</v>
      </c>
      <c r="P967" s="10">
        <v>83</v>
      </c>
      <c r="Q967" s="37">
        <f>AVERAGE(Table3[[#This Row],[Audit 1]:[Audit 10]])/100</f>
        <v>0.87</v>
      </c>
    </row>
    <row r="968" spans="1:17">
      <c r="A968" s="8" t="s">
        <v>100</v>
      </c>
      <c r="B968" s="9">
        <v>45232</v>
      </c>
      <c r="C968" s="33">
        <f>YEAR(Table3[[#This Row],[Date]])</f>
        <v>2023</v>
      </c>
      <c r="D968" s="9" t="str">
        <f>TEXT(Table3[[#This Row],[Date]],"MMMM")</f>
        <v>November</v>
      </c>
      <c r="E968" s="9" t="str">
        <f>_xlfn.XLOOKUP(Table3[[#This Row],[EID]],Roster!A:A,Roster!E:E)</f>
        <v>oka.koch.55</v>
      </c>
      <c r="F968" s="9" t="str">
        <f>_xlfn.XLOOKUP(Table3[[#This Row],[EID]],Roster!A:A,Roster!F:F)</f>
        <v>F&amp;A</v>
      </c>
      <c r="G968" s="8">
        <v>90</v>
      </c>
      <c r="H968" s="8">
        <v>96</v>
      </c>
      <c r="I968" s="8">
        <v>90</v>
      </c>
      <c r="J968" s="8">
        <v>99</v>
      </c>
      <c r="K968" s="8">
        <v>85</v>
      </c>
      <c r="L968" s="8">
        <v>96</v>
      </c>
      <c r="M968" s="8">
        <v>94</v>
      </c>
      <c r="N968" s="8">
        <v>92</v>
      </c>
      <c r="O968" s="10">
        <v>83</v>
      </c>
      <c r="P968" s="10">
        <v>95</v>
      </c>
      <c r="Q968" s="37">
        <f>AVERAGE(Table3[[#This Row],[Audit 1]:[Audit 10]])/100</f>
        <v>0.92</v>
      </c>
    </row>
    <row r="969" spans="1:17">
      <c r="A969" s="8" t="s">
        <v>101</v>
      </c>
      <c r="B969" s="9">
        <v>45232</v>
      </c>
      <c r="C969" s="33">
        <f>YEAR(Table3[[#This Row],[Date]])</f>
        <v>2023</v>
      </c>
      <c r="D969" s="9" t="str">
        <f>TEXT(Table3[[#This Row],[Date]],"MMMM")</f>
        <v>November</v>
      </c>
      <c r="E969" s="9" t="str">
        <f>_xlfn.XLOOKUP(Table3[[#This Row],[EID]],Roster!A:A,Roster!E:E)</f>
        <v>hir.kame.31</v>
      </c>
      <c r="F969" s="9" t="str">
        <f>_xlfn.XLOOKUP(Table3[[#This Row],[EID]],Roster!A:A,Roster!F:F)</f>
        <v>Health</v>
      </c>
      <c r="G969" s="8">
        <v>88</v>
      </c>
      <c r="H969" s="8">
        <v>83</v>
      </c>
      <c r="I969" s="8">
        <v>87</v>
      </c>
      <c r="J969" s="8">
        <v>97</v>
      </c>
      <c r="K969" s="8">
        <v>91</v>
      </c>
      <c r="L969" s="8">
        <v>84</v>
      </c>
      <c r="M969" s="8">
        <v>86</v>
      </c>
      <c r="N969" s="8">
        <v>82</v>
      </c>
      <c r="O969" s="10">
        <v>95</v>
      </c>
      <c r="P969" s="10">
        <v>93</v>
      </c>
      <c r="Q969" s="37">
        <f>AVERAGE(Table3[[#This Row],[Audit 1]:[Audit 10]])/100</f>
        <v>0.8859999999999999</v>
      </c>
    </row>
    <row r="970" spans="1:17">
      <c r="A970" s="8" t="s">
        <v>102</v>
      </c>
      <c r="B970" s="9">
        <v>45232</v>
      </c>
      <c r="C970" s="33">
        <f>YEAR(Table3[[#This Row],[Date]])</f>
        <v>2023</v>
      </c>
      <c r="D970" s="9" t="str">
        <f>TEXT(Table3[[#This Row],[Date]],"MMMM")</f>
        <v>November</v>
      </c>
      <c r="E970" s="9" t="str">
        <f>_xlfn.XLOOKUP(Table3[[#This Row],[EID]],Roster!A:A,Roster!E:E)</f>
        <v>han.oriz.24</v>
      </c>
      <c r="F970" s="9" t="str">
        <f>_xlfn.XLOOKUP(Table3[[#This Row],[EID]],Roster!A:A,Roster!F:F)</f>
        <v>Network</v>
      </c>
      <c r="G970" s="8">
        <v>56</v>
      </c>
      <c r="H970" s="8">
        <v>84</v>
      </c>
      <c r="I970" s="8">
        <v>79</v>
      </c>
      <c r="J970" s="8">
        <v>98</v>
      </c>
      <c r="K970" s="8">
        <v>88</v>
      </c>
      <c r="L970" s="8">
        <v>85</v>
      </c>
      <c r="M970" s="8">
        <v>82</v>
      </c>
      <c r="N970" s="8">
        <v>100</v>
      </c>
      <c r="O970" s="10">
        <v>72</v>
      </c>
      <c r="P970" s="10">
        <v>98</v>
      </c>
      <c r="Q970" s="37">
        <f>AVERAGE(Table3[[#This Row],[Audit 1]:[Audit 10]])/100</f>
        <v>0.84200000000000008</v>
      </c>
    </row>
    <row r="971" spans="1:17">
      <c r="A971" s="8" t="s">
        <v>103</v>
      </c>
      <c r="B971" s="9">
        <v>45232</v>
      </c>
      <c r="C971" s="33">
        <f>YEAR(Table3[[#This Row],[Date]])</f>
        <v>2023</v>
      </c>
      <c r="D971" s="9" t="str">
        <f>TEXT(Table3[[#This Row],[Date]],"MMMM")</f>
        <v>November</v>
      </c>
      <c r="E971" s="9" t="str">
        <f>_xlfn.XLOOKUP(Table3[[#This Row],[EID]],Roster!A:A,Roster!E:E)</f>
        <v>kig.imaz.62</v>
      </c>
      <c r="F971" s="9" t="str">
        <f>_xlfn.XLOOKUP(Table3[[#This Row],[EID]],Roster!A:A,Roster!F:F)</f>
        <v>HR</v>
      </c>
      <c r="G971" s="8">
        <v>66</v>
      </c>
      <c r="H971" s="8">
        <v>80</v>
      </c>
      <c r="I971" s="8">
        <v>79</v>
      </c>
      <c r="J971" s="8">
        <v>76</v>
      </c>
      <c r="K971" s="8">
        <v>67</v>
      </c>
      <c r="L971" s="8">
        <v>65</v>
      </c>
      <c r="M971" s="8">
        <v>60</v>
      </c>
      <c r="N971" s="8">
        <v>61</v>
      </c>
      <c r="O971" s="10">
        <v>51</v>
      </c>
      <c r="P971" s="10">
        <v>51</v>
      </c>
      <c r="Q971" s="37">
        <f>AVERAGE(Table3[[#This Row],[Audit 1]:[Audit 10]])/100</f>
        <v>0.65599999999999992</v>
      </c>
    </row>
    <row r="972" spans="1:17">
      <c r="A972" s="8" t="s">
        <v>104</v>
      </c>
      <c r="B972" s="9">
        <v>45232</v>
      </c>
      <c r="C972" s="33">
        <f>YEAR(Table3[[#This Row],[Date]])</f>
        <v>2023</v>
      </c>
      <c r="D972" s="9" t="str">
        <f>TEXT(Table3[[#This Row],[Date]],"MMMM")</f>
        <v>November</v>
      </c>
      <c r="E972" s="9" t="str">
        <f>_xlfn.XLOOKUP(Table3[[#This Row],[EID]],Roster!A:A,Roster!E:E)</f>
        <v>oka.koch.55</v>
      </c>
      <c r="F972" s="9" t="str">
        <f>_xlfn.XLOOKUP(Table3[[#This Row],[EID]],Roster!A:A,Roster!F:F)</f>
        <v>F&amp;A</v>
      </c>
      <c r="G972" s="8">
        <v>84</v>
      </c>
      <c r="H972" s="8">
        <v>95</v>
      </c>
      <c r="I972" s="8">
        <v>80</v>
      </c>
      <c r="J972" s="8">
        <v>93</v>
      </c>
      <c r="K972" s="8">
        <v>99</v>
      </c>
      <c r="L972" s="8">
        <v>86</v>
      </c>
      <c r="M972" s="8">
        <v>81</v>
      </c>
      <c r="N972" s="8">
        <v>100</v>
      </c>
      <c r="O972" s="10">
        <v>91</v>
      </c>
      <c r="P972" s="10">
        <v>100</v>
      </c>
      <c r="Q972" s="37">
        <f>AVERAGE(Table3[[#This Row],[Audit 1]:[Audit 10]])/100</f>
        <v>0.90900000000000003</v>
      </c>
    </row>
    <row r="973" spans="1:17">
      <c r="A973" s="8" t="s">
        <v>105</v>
      </c>
      <c r="B973" s="9">
        <v>45232</v>
      </c>
      <c r="C973" s="33">
        <f>YEAR(Table3[[#This Row],[Date]])</f>
        <v>2023</v>
      </c>
      <c r="D973" s="9" t="str">
        <f>TEXT(Table3[[#This Row],[Date]],"MMMM")</f>
        <v>November</v>
      </c>
      <c r="E973" s="9" t="str">
        <f>_xlfn.XLOOKUP(Table3[[#This Row],[EID]],Roster!A:A,Roster!E:E)</f>
        <v>oka.koch.55</v>
      </c>
      <c r="F973" s="9" t="str">
        <f>_xlfn.XLOOKUP(Table3[[#This Row],[EID]],Roster!A:A,Roster!F:F)</f>
        <v>F&amp;A</v>
      </c>
      <c r="G973" s="8">
        <v>89</v>
      </c>
      <c r="H973" s="8">
        <v>84</v>
      </c>
      <c r="I973" s="8">
        <v>88</v>
      </c>
      <c r="J973" s="8">
        <v>96</v>
      </c>
      <c r="K973" s="8">
        <v>87</v>
      </c>
      <c r="L973" s="8">
        <v>83</v>
      </c>
      <c r="M973" s="8">
        <v>82</v>
      </c>
      <c r="N973" s="8">
        <v>89</v>
      </c>
      <c r="O973" s="10">
        <v>95</v>
      </c>
      <c r="P973" s="10">
        <v>83</v>
      </c>
      <c r="Q973" s="37">
        <f>AVERAGE(Table3[[#This Row],[Audit 1]:[Audit 10]])/100</f>
        <v>0.87599999999999989</v>
      </c>
    </row>
    <row r="974" spans="1:17">
      <c r="A974" s="8" t="s">
        <v>106</v>
      </c>
      <c r="B974" s="9">
        <v>45232</v>
      </c>
      <c r="C974" s="33">
        <f>YEAR(Table3[[#This Row],[Date]])</f>
        <v>2023</v>
      </c>
      <c r="D974" s="9" t="str">
        <f>TEXT(Table3[[#This Row],[Date]],"MMMM")</f>
        <v>November</v>
      </c>
      <c r="E974" s="9" t="str">
        <f>_xlfn.XLOOKUP(Table3[[#This Row],[EID]],Roster!A:A,Roster!E:E)</f>
        <v>hir.kame.31</v>
      </c>
      <c r="F974" s="9" t="str">
        <f>_xlfn.XLOOKUP(Table3[[#This Row],[EID]],Roster!A:A,Roster!F:F)</f>
        <v>Health</v>
      </c>
      <c r="G974" s="8">
        <v>86</v>
      </c>
      <c r="H974" s="8">
        <v>92</v>
      </c>
      <c r="I974" s="8">
        <v>89</v>
      </c>
      <c r="J974" s="8">
        <v>89</v>
      </c>
      <c r="K974" s="8">
        <v>89</v>
      </c>
      <c r="L974" s="8">
        <v>98</v>
      </c>
      <c r="M974" s="8">
        <v>98</v>
      </c>
      <c r="N974" s="8">
        <v>93</v>
      </c>
      <c r="O974" s="10">
        <v>83</v>
      </c>
      <c r="P974" s="10">
        <v>89</v>
      </c>
      <c r="Q974" s="37">
        <f>AVERAGE(Table3[[#This Row],[Audit 1]:[Audit 10]])/100</f>
        <v>0.90599999999999992</v>
      </c>
    </row>
    <row r="975" spans="1:17">
      <c r="A975" s="8" t="s">
        <v>107</v>
      </c>
      <c r="B975" s="9">
        <v>45232</v>
      </c>
      <c r="C975" s="33">
        <f>YEAR(Table3[[#This Row],[Date]])</f>
        <v>2023</v>
      </c>
      <c r="D975" s="9" t="str">
        <f>TEXT(Table3[[#This Row],[Date]],"MMMM")</f>
        <v>November</v>
      </c>
      <c r="E975" s="9" t="str">
        <f>_xlfn.XLOOKUP(Table3[[#This Row],[EID]],Roster!A:A,Roster!E:E)</f>
        <v>oka.koch.55</v>
      </c>
      <c r="F975" s="9" t="str">
        <f>_xlfn.XLOOKUP(Table3[[#This Row],[EID]],Roster!A:A,Roster!F:F)</f>
        <v>F&amp;A</v>
      </c>
      <c r="G975" s="8">
        <v>83</v>
      </c>
      <c r="H975" s="8">
        <v>81</v>
      </c>
      <c r="I975" s="8">
        <v>51</v>
      </c>
      <c r="J975" s="8">
        <v>71</v>
      </c>
      <c r="K975" s="8">
        <v>72</v>
      </c>
      <c r="L975" s="8">
        <v>55</v>
      </c>
      <c r="M975" s="8">
        <v>53</v>
      </c>
      <c r="N975" s="8">
        <v>63</v>
      </c>
      <c r="O975" s="10">
        <v>100</v>
      </c>
      <c r="P975" s="10">
        <v>90</v>
      </c>
      <c r="Q975" s="37">
        <f>AVERAGE(Table3[[#This Row],[Audit 1]:[Audit 10]])/100</f>
        <v>0.71900000000000008</v>
      </c>
    </row>
    <row r="976" spans="1:17">
      <c r="A976" s="8" t="s">
        <v>108</v>
      </c>
      <c r="B976" s="9">
        <v>45232</v>
      </c>
      <c r="C976" s="33">
        <f>YEAR(Table3[[#This Row],[Date]])</f>
        <v>2023</v>
      </c>
      <c r="D976" s="9" t="str">
        <f>TEXT(Table3[[#This Row],[Date]],"MMMM")</f>
        <v>November</v>
      </c>
      <c r="E976" s="9" t="str">
        <f>_xlfn.XLOOKUP(Table3[[#This Row],[EID]],Roster!A:A,Roster!E:E)</f>
        <v>kig.imaz.62</v>
      </c>
      <c r="F976" s="9" t="str">
        <f>_xlfn.XLOOKUP(Table3[[#This Row],[EID]],Roster!A:A,Roster!F:F)</f>
        <v>HR</v>
      </c>
      <c r="G976" s="8">
        <v>85</v>
      </c>
      <c r="H976" s="8">
        <v>53</v>
      </c>
      <c r="I976" s="8">
        <v>54</v>
      </c>
      <c r="J976" s="8">
        <v>98</v>
      </c>
      <c r="K976" s="8">
        <v>92</v>
      </c>
      <c r="L976" s="8">
        <v>56</v>
      </c>
      <c r="M976" s="8">
        <v>54</v>
      </c>
      <c r="N976" s="8">
        <v>84</v>
      </c>
      <c r="O976" s="10">
        <v>51</v>
      </c>
      <c r="P976" s="10">
        <v>93</v>
      </c>
      <c r="Q976" s="37">
        <f>AVERAGE(Table3[[#This Row],[Audit 1]:[Audit 10]])/100</f>
        <v>0.72</v>
      </c>
    </row>
    <row r="977" spans="1:17">
      <c r="A977" s="8" t="s">
        <v>109</v>
      </c>
      <c r="B977" s="9">
        <v>45232</v>
      </c>
      <c r="C977" s="33">
        <f>YEAR(Table3[[#This Row],[Date]])</f>
        <v>2023</v>
      </c>
      <c r="D977" s="9" t="str">
        <f>TEXT(Table3[[#This Row],[Date]],"MMMM")</f>
        <v>November</v>
      </c>
      <c r="E977" s="9" t="str">
        <f>_xlfn.XLOOKUP(Table3[[#This Row],[EID]],Roster!A:A,Roster!E:E)</f>
        <v>han.oriz.24</v>
      </c>
      <c r="F977" s="9" t="str">
        <f>_xlfn.XLOOKUP(Table3[[#This Row],[EID]],Roster!A:A,Roster!F:F)</f>
        <v>Strategy</v>
      </c>
      <c r="G977" s="8">
        <v>100</v>
      </c>
      <c r="H977" s="8">
        <v>80</v>
      </c>
      <c r="I977" s="8">
        <v>81</v>
      </c>
      <c r="J977" s="8">
        <v>81</v>
      </c>
      <c r="K977" s="8">
        <v>90</v>
      </c>
      <c r="L977" s="8">
        <v>82</v>
      </c>
      <c r="M977" s="8">
        <v>97</v>
      </c>
      <c r="N977" s="8">
        <v>85</v>
      </c>
      <c r="O977" s="10">
        <v>94</v>
      </c>
      <c r="P977" s="10">
        <v>87</v>
      </c>
      <c r="Q977" s="37">
        <f>AVERAGE(Table3[[#This Row],[Audit 1]:[Audit 10]])/100</f>
        <v>0.877</v>
      </c>
    </row>
    <row r="978" spans="1:17">
      <c r="A978" s="8" t="s">
        <v>110</v>
      </c>
      <c r="B978" s="9">
        <v>45232</v>
      </c>
      <c r="C978" s="33">
        <f>YEAR(Table3[[#This Row],[Date]])</f>
        <v>2023</v>
      </c>
      <c r="D978" s="9" t="str">
        <f>TEXT(Table3[[#This Row],[Date]],"MMMM")</f>
        <v>November</v>
      </c>
      <c r="E978" s="9" t="str">
        <f>_xlfn.XLOOKUP(Table3[[#This Row],[EID]],Roster!A:A,Roster!E:E)</f>
        <v>oka.koch.55</v>
      </c>
      <c r="F978" s="9" t="str">
        <f>_xlfn.XLOOKUP(Table3[[#This Row],[EID]],Roster!A:A,Roster!F:F)</f>
        <v>F&amp;A</v>
      </c>
      <c r="G978" s="8">
        <v>84</v>
      </c>
      <c r="H978" s="8">
        <v>89</v>
      </c>
      <c r="I978" s="8">
        <v>90</v>
      </c>
      <c r="J978" s="8">
        <v>96</v>
      </c>
      <c r="K978" s="8">
        <v>81</v>
      </c>
      <c r="L978" s="8">
        <v>88</v>
      </c>
      <c r="M978" s="8">
        <v>84</v>
      </c>
      <c r="N978" s="8">
        <v>87</v>
      </c>
      <c r="O978" s="10">
        <v>88</v>
      </c>
      <c r="P978" s="10">
        <v>93</v>
      </c>
      <c r="Q978" s="37">
        <f>AVERAGE(Table3[[#This Row],[Audit 1]:[Audit 10]])/100</f>
        <v>0.88</v>
      </c>
    </row>
    <row r="979" spans="1:17">
      <c r="A979" s="8" t="s">
        <v>111</v>
      </c>
      <c r="B979" s="9">
        <v>45232</v>
      </c>
      <c r="C979" s="33">
        <f>YEAR(Table3[[#This Row],[Date]])</f>
        <v>2023</v>
      </c>
      <c r="D979" s="9" t="str">
        <f>TEXT(Table3[[#This Row],[Date]],"MMMM")</f>
        <v>November</v>
      </c>
      <c r="E979" s="9" t="str">
        <f>_xlfn.XLOOKUP(Table3[[#This Row],[EID]],Roster!A:A,Roster!E:E)</f>
        <v>hir.kame.31</v>
      </c>
      <c r="F979" s="9" t="str">
        <f>_xlfn.XLOOKUP(Table3[[#This Row],[EID]],Roster!A:A,Roster!F:F)</f>
        <v>Health</v>
      </c>
      <c r="G979" s="8">
        <v>89</v>
      </c>
      <c r="H979" s="8">
        <v>90</v>
      </c>
      <c r="I979" s="8">
        <v>100</v>
      </c>
      <c r="J979" s="8">
        <v>83</v>
      </c>
      <c r="K979" s="8">
        <v>89</v>
      </c>
      <c r="L979" s="8">
        <v>80</v>
      </c>
      <c r="M979" s="8">
        <v>96</v>
      </c>
      <c r="N979" s="8">
        <v>99</v>
      </c>
      <c r="O979" s="10">
        <v>81</v>
      </c>
      <c r="P979" s="10">
        <v>96</v>
      </c>
      <c r="Q979" s="37">
        <f>AVERAGE(Table3[[#This Row],[Audit 1]:[Audit 10]])/100</f>
        <v>0.90300000000000002</v>
      </c>
    </row>
    <row r="980" spans="1:17">
      <c r="A980" s="8" t="s">
        <v>112</v>
      </c>
      <c r="B980" s="9">
        <v>45232</v>
      </c>
      <c r="C980" s="33">
        <f>YEAR(Table3[[#This Row],[Date]])</f>
        <v>2023</v>
      </c>
      <c r="D980" s="9" t="str">
        <f>TEXT(Table3[[#This Row],[Date]],"MMMM")</f>
        <v>November</v>
      </c>
      <c r="E980" s="9" t="str">
        <f>_xlfn.XLOOKUP(Table3[[#This Row],[EID]],Roster!A:A,Roster!E:E)</f>
        <v>hir.kame.31</v>
      </c>
      <c r="F980" s="9" t="str">
        <f>_xlfn.XLOOKUP(Table3[[#This Row],[EID]],Roster!A:A,Roster!F:F)</f>
        <v>Health</v>
      </c>
      <c r="G980" s="8">
        <v>85</v>
      </c>
      <c r="H980" s="8">
        <v>83</v>
      </c>
      <c r="I980" s="8">
        <v>74</v>
      </c>
      <c r="J980" s="8">
        <v>59</v>
      </c>
      <c r="K980" s="8">
        <v>90</v>
      </c>
      <c r="L980" s="8">
        <v>53</v>
      </c>
      <c r="M980" s="8">
        <v>75</v>
      </c>
      <c r="N980" s="8">
        <v>61</v>
      </c>
      <c r="O980" s="10">
        <v>90</v>
      </c>
      <c r="P980" s="10">
        <v>97</v>
      </c>
      <c r="Q980" s="37">
        <f>AVERAGE(Table3[[#This Row],[Audit 1]:[Audit 10]])/100</f>
        <v>0.76700000000000002</v>
      </c>
    </row>
    <row r="981" spans="1:17">
      <c r="A981" s="8" t="s">
        <v>113</v>
      </c>
      <c r="B981" s="9">
        <v>45232</v>
      </c>
      <c r="C981" s="33">
        <f>YEAR(Table3[[#This Row],[Date]])</f>
        <v>2023</v>
      </c>
      <c r="D981" s="9" t="str">
        <f>TEXT(Table3[[#This Row],[Date]],"MMMM")</f>
        <v>November</v>
      </c>
      <c r="E981" s="9" t="str">
        <f>_xlfn.XLOOKUP(Table3[[#This Row],[EID]],Roster!A:A,Roster!E:E)</f>
        <v>kig.imaz.62</v>
      </c>
      <c r="F981" s="9" t="str">
        <f>_xlfn.XLOOKUP(Table3[[#This Row],[EID]],Roster!A:A,Roster!F:F)</f>
        <v>HR</v>
      </c>
      <c r="G981" s="8">
        <v>71</v>
      </c>
      <c r="H981" s="8">
        <v>60</v>
      </c>
      <c r="I981" s="8">
        <v>51</v>
      </c>
      <c r="J981" s="8">
        <v>70</v>
      </c>
      <c r="K981" s="8">
        <v>71</v>
      </c>
      <c r="L981" s="8">
        <v>78</v>
      </c>
      <c r="M981" s="8">
        <v>80</v>
      </c>
      <c r="N981" s="8">
        <v>69</v>
      </c>
      <c r="O981" s="10">
        <v>78</v>
      </c>
      <c r="P981" s="10">
        <v>73</v>
      </c>
      <c r="Q981" s="37">
        <f>AVERAGE(Table3[[#This Row],[Audit 1]:[Audit 10]])/100</f>
        <v>0.70099999999999996</v>
      </c>
    </row>
    <row r="982" spans="1:17">
      <c r="A982" s="8" t="s">
        <v>114</v>
      </c>
      <c r="B982" s="9">
        <v>45232</v>
      </c>
      <c r="C982" s="33">
        <f>YEAR(Table3[[#This Row],[Date]])</f>
        <v>2023</v>
      </c>
      <c r="D982" s="9" t="str">
        <f>TEXT(Table3[[#This Row],[Date]],"MMMM")</f>
        <v>November</v>
      </c>
      <c r="E982" s="9" t="str">
        <f>_xlfn.XLOOKUP(Table3[[#This Row],[EID]],Roster!A:A,Roster!E:E)</f>
        <v>han.oriz.24</v>
      </c>
      <c r="F982" s="9" t="str">
        <f>_xlfn.XLOOKUP(Table3[[#This Row],[EID]],Roster!A:A,Roster!F:F)</f>
        <v>Strategy</v>
      </c>
      <c r="G982" s="8">
        <v>80</v>
      </c>
      <c r="H982" s="8">
        <v>89</v>
      </c>
      <c r="I982" s="8">
        <v>94</v>
      </c>
      <c r="J982" s="8">
        <v>93</v>
      </c>
      <c r="K982" s="8">
        <v>93</v>
      </c>
      <c r="L982" s="8">
        <v>99</v>
      </c>
      <c r="M982" s="8">
        <v>81</v>
      </c>
      <c r="N982" s="8">
        <v>95</v>
      </c>
      <c r="O982" s="10">
        <v>96</v>
      </c>
      <c r="P982" s="10">
        <v>93</v>
      </c>
      <c r="Q982" s="37">
        <f>AVERAGE(Table3[[#This Row],[Audit 1]:[Audit 10]])/100</f>
        <v>0.91299999999999992</v>
      </c>
    </row>
    <row r="983" spans="1:17">
      <c r="A983" s="8" t="s">
        <v>115</v>
      </c>
      <c r="B983" s="9">
        <v>45232</v>
      </c>
      <c r="C983" s="33">
        <f>YEAR(Table3[[#This Row],[Date]])</f>
        <v>2023</v>
      </c>
      <c r="D983" s="9" t="str">
        <f>TEXT(Table3[[#This Row],[Date]],"MMMM")</f>
        <v>November</v>
      </c>
      <c r="E983" s="9" t="str">
        <f>_xlfn.XLOOKUP(Table3[[#This Row],[EID]],Roster!A:A,Roster!E:E)</f>
        <v>oka.koch.55</v>
      </c>
      <c r="F983" s="9" t="str">
        <f>_xlfn.XLOOKUP(Table3[[#This Row],[EID]],Roster!A:A,Roster!F:F)</f>
        <v>F&amp;A</v>
      </c>
      <c r="G983" s="8">
        <v>98</v>
      </c>
      <c r="H983" s="8">
        <v>93</v>
      </c>
      <c r="I983" s="8">
        <v>92</v>
      </c>
      <c r="J983" s="8">
        <v>100</v>
      </c>
      <c r="K983" s="8">
        <v>87</v>
      </c>
      <c r="L983" s="8">
        <v>90</v>
      </c>
      <c r="M983" s="8">
        <v>93</v>
      </c>
      <c r="N983" s="8">
        <v>80</v>
      </c>
      <c r="O983" s="10">
        <v>85</v>
      </c>
      <c r="P983" s="10">
        <v>91</v>
      </c>
      <c r="Q983" s="37">
        <f>AVERAGE(Table3[[#This Row],[Audit 1]:[Audit 10]])/100</f>
        <v>0.90900000000000003</v>
      </c>
    </row>
    <row r="984" spans="1:17">
      <c r="A984" s="8" t="s">
        <v>116</v>
      </c>
      <c r="B984" s="9">
        <v>45232</v>
      </c>
      <c r="C984" s="33">
        <f>YEAR(Table3[[#This Row],[Date]])</f>
        <v>2023</v>
      </c>
      <c r="D984" s="9" t="str">
        <f>TEXT(Table3[[#This Row],[Date]],"MMMM")</f>
        <v>November</v>
      </c>
      <c r="E984" s="9" t="str">
        <f>_xlfn.XLOOKUP(Table3[[#This Row],[EID]],Roster!A:A,Roster!E:E)</f>
        <v>hir.kame.31</v>
      </c>
      <c r="F984" s="9" t="str">
        <f>_xlfn.XLOOKUP(Table3[[#This Row],[EID]],Roster!A:A,Roster!F:F)</f>
        <v>Health</v>
      </c>
      <c r="G984" s="8">
        <v>86</v>
      </c>
      <c r="H984" s="8">
        <v>87</v>
      </c>
      <c r="I984" s="8">
        <v>99</v>
      </c>
      <c r="J984" s="8">
        <v>90</v>
      </c>
      <c r="K984" s="8">
        <v>90</v>
      </c>
      <c r="L984" s="8">
        <v>94</v>
      </c>
      <c r="M984" s="8">
        <v>93</v>
      </c>
      <c r="N984" s="8">
        <v>89</v>
      </c>
      <c r="O984" s="10">
        <v>88</v>
      </c>
      <c r="P984" s="10">
        <v>95</v>
      </c>
      <c r="Q984" s="37">
        <f>AVERAGE(Table3[[#This Row],[Audit 1]:[Audit 10]])/100</f>
        <v>0.91099999999999992</v>
      </c>
    </row>
    <row r="985" spans="1:17">
      <c r="A985" s="8" t="s">
        <v>117</v>
      </c>
      <c r="B985" s="9">
        <v>45232</v>
      </c>
      <c r="C985" s="33">
        <f>YEAR(Table3[[#This Row],[Date]])</f>
        <v>2023</v>
      </c>
      <c r="D985" s="9" t="str">
        <f>TEXT(Table3[[#This Row],[Date]],"MMMM")</f>
        <v>November</v>
      </c>
      <c r="E985" s="9" t="str">
        <f>_xlfn.XLOOKUP(Table3[[#This Row],[EID]],Roster!A:A,Roster!E:E)</f>
        <v>han.oriz.24</v>
      </c>
      <c r="F985" s="9" t="str">
        <f>_xlfn.XLOOKUP(Table3[[#This Row],[EID]],Roster!A:A,Roster!F:F)</f>
        <v>Network</v>
      </c>
      <c r="G985" s="8">
        <v>69</v>
      </c>
      <c r="H985" s="8">
        <v>54</v>
      </c>
      <c r="I985" s="8">
        <v>96</v>
      </c>
      <c r="J985" s="8">
        <v>59</v>
      </c>
      <c r="K985" s="8">
        <v>66</v>
      </c>
      <c r="L985" s="8">
        <v>78</v>
      </c>
      <c r="M985" s="8">
        <v>52</v>
      </c>
      <c r="N985" s="8">
        <v>62</v>
      </c>
      <c r="O985" s="10">
        <v>68</v>
      </c>
      <c r="P985" s="10">
        <v>58</v>
      </c>
      <c r="Q985" s="37">
        <f>AVERAGE(Table3[[#This Row],[Audit 1]:[Audit 10]])/100</f>
        <v>0.66200000000000003</v>
      </c>
    </row>
    <row r="986" spans="1:17">
      <c r="A986" s="8" t="s">
        <v>118</v>
      </c>
      <c r="B986" s="9">
        <v>45232</v>
      </c>
      <c r="C986" s="33">
        <f>YEAR(Table3[[#This Row],[Date]])</f>
        <v>2023</v>
      </c>
      <c r="D986" s="9" t="str">
        <f>TEXT(Table3[[#This Row],[Date]],"MMMM")</f>
        <v>November</v>
      </c>
      <c r="E986" s="9" t="str">
        <f>_xlfn.XLOOKUP(Table3[[#This Row],[EID]],Roster!A:A,Roster!E:E)</f>
        <v>kig.imaz.62</v>
      </c>
      <c r="F986" s="9" t="str">
        <f>_xlfn.XLOOKUP(Table3[[#This Row],[EID]],Roster!A:A,Roster!F:F)</f>
        <v>HR</v>
      </c>
      <c r="G986" s="8">
        <v>86</v>
      </c>
      <c r="H986" s="8">
        <v>76</v>
      </c>
      <c r="I986" s="8">
        <v>76</v>
      </c>
      <c r="J986" s="8">
        <v>97</v>
      </c>
      <c r="K986" s="8">
        <v>86</v>
      </c>
      <c r="L986" s="8">
        <v>91</v>
      </c>
      <c r="M986" s="8">
        <v>94</v>
      </c>
      <c r="N986" s="8">
        <v>57</v>
      </c>
      <c r="O986" s="10">
        <v>97</v>
      </c>
      <c r="P986" s="10">
        <v>53</v>
      </c>
      <c r="Q986" s="37">
        <f>AVERAGE(Table3[[#This Row],[Audit 1]:[Audit 10]])/100</f>
        <v>0.81299999999999994</v>
      </c>
    </row>
    <row r="987" spans="1:17">
      <c r="A987" s="8" t="s">
        <v>119</v>
      </c>
      <c r="B987" s="9">
        <v>45232</v>
      </c>
      <c r="C987" s="33">
        <f>YEAR(Table3[[#This Row],[Date]])</f>
        <v>2023</v>
      </c>
      <c r="D987" s="9" t="str">
        <f>TEXT(Table3[[#This Row],[Date]],"MMMM")</f>
        <v>November</v>
      </c>
      <c r="E987" s="9" t="str">
        <f>_xlfn.XLOOKUP(Table3[[#This Row],[EID]],Roster!A:A,Roster!E:E)</f>
        <v>hir.kame.31</v>
      </c>
      <c r="F987" s="9" t="str">
        <f>_xlfn.XLOOKUP(Table3[[#This Row],[EID]],Roster!A:A,Roster!F:F)</f>
        <v>Health</v>
      </c>
      <c r="G987" s="8">
        <v>88</v>
      </c>
      <c r="H987" s="8">
        <v>93</v>
      </c>
      <c r="I987" s="8">
        <v>86</v>
      </c>
      <c r="J987" s="8">
        <v>96</v>
      </c>
      <c r="K987" s="8">
        <v>85</v>
      </c>
      <c r="L987" s="8">
        <v>87</v>
      </c>
      <c r="M987" s="8">
        <v>81</v>
      </c>
      <c r="N987" s="8">
        <v>84</v>
      </c>
      <c r="O987" s="10">
        <v>100</v>
      </c>
      <c r="P987" s="10">
        <v>90</v>
      </c>
      <c r="Q987" s="37">
        <f>AVERAGE(Table3[[#This Row],[Audit 1]:[Audit 10]])/100</f>
        <v>0.89</v>
      </c>
    </row>
    <row r="988" spans="1:17">
      <c r="A988" s="8" t="s">
        <v>120</v>
      </c>
      <c r="B988" s="9">
        <v>45232</v>
      </c>
      <c r="C988" s="33">
        <f>YEAR(Table3[[#This Row],[Date]])</f>
        <v>2023</v>
      </c>
      <c r="D988" s="9" t="str">
        <f>TEXT(Table3[[#This Row],[Date]],"MMMM")</f>
        <v>November</v>
      </c>
      <c r="E988" s="9" t="str">
        <f>_xlfn.XLOOKUP(Table3[[#This Row],[EID]],Roster!A:A,Roster!E:E)</f>
        <v>oka.koch.55</v>
      </c>
      <c r="F988" s="9" t="str">
        <f>_xlfn.XLOOKUP(Table3[[#This Row],[EID]],Roster!A:A,Roster!F:F)</f>
        <v>F&amp;A</v>
      </c>
      <c r="G988" s="8">
        <v>80</v>
      </c>
      <c r="H988" s="8">
        <v>94</v>
      </c>
      <c r="I988" s="8">
        <v>90</v>
      </c>
      <c r="J988" s="8">
        <v>85</v>
      </c>
      <c r="K988" s="8">
        <v>93</v>
      </c>
      <c r="L988" s="8">
        <v>81</v>
      </c>
      <c r="M988" s="8">
        <v>98</v>
      </c>
      <c r="N988" s="8">
        <v>93</v>
      </c>
      <c r="O988" s="10">
        <v>83</v>
      </c>
      <c r="P988" s="10">
        <v>95</v>
      </c>
      <c r="Q988" s="37">
        <f>AVERAGE(Table3[[#This Row],[Audit 1]:[Audit 10]])/100</f>
        <v>0.89200000000000002</v>
      </c>
    </row>
    <row r="989" spans="1:17">
      <c r="A989" s="8" t="s">
        <v>121</v>
      </c>
      <c r="B989" s="9">
        <v>45232</v>
      </c>
      <c r="C989" s="33">
        <f>YEAR(Table3[[#This Row],[Date]])</f>
        <v>2023</v>
      </c>
      <c r="D989" s="9" t="str">
        <f>TEXT(Table3[[#This Row],[Date]],"MMMM")</f>
        <v>November</v>
      </c>
      <c r="E989" s="9" t="str">
        <f>_xlfn.XLOOKUP(Table3[[#This Row],[EID]],Roster!A:A,Roster!E:E)</f>
        <v>hir.kame.31</v>
      </c>
      <c r="F989" s="9" t="str">
        <f>_xlfn.XLOOKUP(Table3[[#This Row],[EID]],Roster!A:A,Roster!F:F)</f>
        <v>Health</v>
      </c>
      <c r="G989" s="8">
        <v>83</v>
      </c>
      <c r="H989" s="8">
        <v>88</v>
      </c>
      <c r="I989" s="8">
        <v>84</v>
      </c>
      <c r="J989" s="8">
        <v>84</v>
      </c>
      <c r="K989" s="8">
        <v>89</v>
      </c>
      <c r="L989" s="8">
        <v>100</v>
      </c>
      <c r="M989" s="8">
        <v>84</v>
      </c>
      <c r="N989" s="8">
        <v>95</v>
      </c>
      <c r="O989" s="10">
        <v>93</v>
      </c>
      <c r="P989" s="10">
        <v>97</v>
      </c>
      <c r="Q989" s="37">
        <f>AVERAGE(Table3[[#This Row],[Audit 1]:[Audit 10]])/100</f>
        <v>0.89700000000000002</v>
      </c>
    </row>
    <row r="990" spans="1:17">
      <c r="A990" s="8" t="s">
        <v>122</v>
      </c>
      <c r="B990" s="9">
        <v>45232</v>
      </c>
      <c r="C990" s="33">
        <f>YEAR(Table3[[#This Row],[Date]])</f>
        <v>2023</v>
      </c>
      <c r="D990" s="9" t="str">
        <f>TEXT(Table3[[#This Row],[Date]],"MMMM")</f>
        <v>November</v>
      </c>
      <c r="E990" s="9" t="str">
        <f>_xlfn.XLOOKUP(Table3[[#This Row],[EID]],Roster!A:A,Roster!E:E)</f>
        <v>han.oriz.24</v>
      </c>
      <c r="F990" s="9" t="str">
        <f>_xlfn.XLOOKUP(Table3[[#This Row],[EID]],Roster!A:A,Roster!F:F)</f>
        <v>Network</v>
      </c>
      <c r="G990" s="8">
        <v>90</v>
      </c>
      <c r="H990" s="8">
        <v>81</v>
      </c>
      <c r="I990" s="8">
        <v>62</v>
      </c>
      <c r="J990" s="8">
        <v>57</v>
      </c>
      <c r="K990" s="8">
        <v>72</v>
      </c>
      <c r="L990" s="8">
        <v>77</v>
      </c>
      <c r="M990" s="8">
        <v>89</v>
      </c>
      <c r="N990" s="8">
        <v>99</v>
      </c>
      <c r="O990" s="10">
        <v>84</v>
      </c>
      <c r="P990" s="10">
        <v>88</v>
      </c>
      <c r="Q990" s="37">
        <f>AVERAGE(Table3[[#This Row],[Audit 1]:[Audit 10]])/100</f>
        <v>0.79900000000000004</v>
      </c>
    </row>
    <row r="991" spans="1:17">
      <c r="A991" s="8" t="s">
        <v>123</v>
      </c>
      <c r="B991" s="9">
        <v>45232</v>
      </c>
      <c r="C991" s="33">
        <f>YEAR(Table3[[#This Row],[Date]])</f>
        <v>2023</v>
      </c>
      <c r="D991" s="9" t="str">
        <f>TEXT(Table3[[#This Row],[Date]],"MMMM")</f>
        <v>November</v>
      </c>
      <c r="E991" s="9" t="str">
        <f>_xlfn.XLOOKUP(Table3[[#This Row],[EID]],Roster!A:A,Roster!E:E)</f>
        <v>kig.imaz.62</v>
      </c>
      <c r="F991" s="9" t="str">
        <f>_xlfn.XLOOKUP(Table3[[#This Row],[EID]],Roster!A:A,Roster!F:F)</f>
        <v>HR</v>
      </c>
      <c r="G991" s="8">
        <v>86</v>
      </c>
      <c r="H991" s="8">
        <v>78</v>
      </c>
      <c r="I991" s="8">
        <v>57</v>
      </c>
      <c r="J991" s="8">
        <v>50</v>
      </c>
      <c r="K991" s="8">
        <v>58</v>
      </c>
      <c r="L991" s="8">
        <v>52</v>
      </c>
      <c r="M991" s="8">
        <v>53</v>
      </c>
      <c r="N991" s="8">
        <v>55</v>
      </c>
      <c r="O991" s="10">
        <v>93</v>
      </c>
      <c r="P991" s="10">
        <v>62</v>
      </c>
      <c r="Q991" s="37">
        <f>AVERAGE(Table3[[#This Row],[Audit 1]:[Audit 10]])/100</f>
        <v>0.64400000000000002</v>
      </c>
    </row>
    <row r="992" spans="1:17">
      <c r="A992" s="8" t="s">
        <v>94</v>
      </c>
      <c r="B992" s="9">
        <v>45233</v>
      </c>
      <c r="C992" s="33">
        <f>YEAR(Table3[[#This Row],[Date]])</f>
        <v>2023</v>
      </c>
      <c r="D992" s="9" t="str">
        <f>TEXT(Table3[[#This Row],[Date]],"MMMM")</f>
        <v>November</v>
      </c>
      <c r="E992" s="9" t="str">
        <f>_xlfn.XLOOKUP(Table3[[#This Row],[EID]],Roster!A:A,Roster!E:E)</f>
        <v>oka.koch.55</v>
      </c>
      <c r="F992" s="9" t="str">
        <f>_xlfn.XLOOKUP(Table3[[#This Row],[EID]],Roster!A:A,Roster!F:F)</f>
        <v>F&amp;A</v>
      </c>
      <c r="G992" s="8">
        <v>95</v>
      </c>
      <c r="H992" s="8">
        <v>93</v>
      </c>
      <c r="I992" s="8">
        <v>86</v>
      </c>
      <c r="J992" s="8">
        <v>98</v>
      </c>
      <c r="K992" s="8">
        <v>98</v>
      </c>
      <c r="L992" s="8">
        <v>95</v>
      </c>
      <c r="M992" s="8">
        <v>93</v>
      </c>
      <c r="N992" s="8">
        <v>89</v>
      </c>
      <c r="O992" s="10">
        <v>88</v>
      </c>
      <c r="P992" s="10">
        <v>86</v>
      </c>
      <c r="Q992" s="37">
        <f>AVERAGE(Table3[[#This Row],[Audit 1]:[Audit 10]])/100</f>
        <v>0.92099999999999993</v>
      </c>
    </row>
    <row r="993" spans="1:17">
      <c r="A993" s="8" t="s">
        <v>95</v>
      </c>
      <c r="B993" s="9">
        <v>45233</v>
      </c>
      <c r="C993" s="33">
        <f>YEAR(Table3[[#This Row],[Date]])</f>
        <v>2023</v>
      </c>
      <c r="D993" s="9" t="str">
        <f>TEXT(Table3[[#This Row],[Date]],"MMMM")</f>
        <v>November</v>
      </c>
      <c r="E993" s="9" t="str">
        <f>_xlfn.XLOOKUP(Table3[[#This Row],[EID]],Roster!A:A,Roster!E:E)</f>
        <v>oka.koch.55</v>
      </c>
      <c r="F993" s="9" t="str">
        <f>_xlfn.XLOOKUP(Table3[[#This Row],[EID]],Roster!A:A,Roster!F:F)</f>
        <v>F&amp;A</v>
      </c>
      <c r="G993" s="8">
        <v>91</v>
      </c>
      <c r="H993" s="8">
        <v>86</v>
      </c>
      <c r="I993" s="8">
        <v>91</v>
      </c>
      <c r="J993" s="8">
        <v>94</v>
      </c>
      <c r="K993" s="8">
        <v>80</v>
      </c>
      <c r="L993" s="8">
        <v>84</v>
      </c>
      <c r="M993" s="8">
        <v>87</v>
      </c>
      <c r="N993" s="8">
        <v>91</v>
      </c>
      <c r="O993" s="10">
        <v>95</v>
      </c>
      <c r="P993" s="10">
        <v>94</v>
      </c>
      <c r="Q993" s="37">
        <f>AVERAGE(Table3[[#This Row],[Audit 1]:[Audit 10]])/100</f>
        <v>0.89300000000000002</v>
      </c>
    </row>
    <row r="994" spans="1:17">
      <c r="A994" s="8" t="s">
        <v>96</v>
      </c>
      <c r="B994" s="9">
        <v>45233</v>
      </c>
      <c r="C994" s="33">
        <f>YEAR(Table3[[#This Row],[Date]])</f>
        <v>2023</v>
      </c>
      <c r="D994" s="9" t="str">
        <f>TEXT(Table3[[#This Row],[Date]],"MMMM")</f>
        <v>November</v>
      </c>
      <c r="E994" s="9" t="str">
        <f>_xlfn.XLOOKUP(Table3[[#This Row],[EID]],Roster!A:A,Roster!E:E)</f>
        <v>hir.kame.31</v>
      </c>
      <c r="F994" s="9" t="str">
        <f>_xlfn.XLOOKUP(Table3[[#This Row],[EID]],Roster!A:A,Roster!F:F)</f>
        <v>Health</v>
      </c>
      <c r="G994" s="8">
        <v>99</v>
      </c>
      <c r="H994" s="8">
        <v>97</v>
      </c>
      <c r="I994" s="8">
        <v>95</v>
      </c>
      <c r="J994" s="8">
        <v>98</v>
      </c>
      <c r="K994" s="8">
        <v>85</v>
      </c>
      <c r="L994" s="8">
        <v>87</v>
      </c>
      <c r="M994" s="8">
        <v>84</v>
      </c>
      <c r="N994" s="8">
        <v>96</v>
      </c>
      <c r="O994" s="10">
        <v>90</v>
      </c>
      <c r="P994" s="10">
        <v>85</v>
      </c>
      <c r="Q994" s="37">
        <f>AVERAGE(Table3[[#This Row],[Audit 1]:[Audit 10]])/100</f>
        <v>0.91599999999999993</v>
      </c>
    </row>
    <row r="995" spans="1:17">
      <c r="A995" s="8" t="s">
        <v>97</v>
      </c>
      <c r="B995" s="9">
        <v>45233</v>
      </c>
      <c r="C995" s="33">
        <f>YEAR(Table3[[#This Row],[Date]])</f>
        <v>2023</v>
      </c>
      <c r="D995" s="9" t="str">
        <f>TEXT(Table3[[#This Row],[Date]],"MMMM")</f>
        <v>November</v>
      </c>
      <c r="E995" s="9" t="str">
        <f>_xlfn.XLOOKUP(Table3[[#This Row],[EID]],Roster!A:A,Roster!E:E)</f>
        <v>han.oriz.24</v>
      </c>
      <c r="F995" s="9" t="str">
        <f>_xlfn.XLOOKUP(Table3[[#This Row],[EID]],Roster!A:A,Roster!F:F)</f>
        <v>Network</v>
      </c>
      <c r="G995" s="8">
        <v>84</v>
      </c>
      <c r="H995" s="8">
        <v>81</v>
      </c>
      <c r="I995" s="8">
        <v>94</v>
      </c>
      <c r="J995" s="8">
        <v>76</v>
      </c>
      <c r="K995" s="8">
        <v>99</v>
      </c>
      <c r="L995" s="8">
        <v>89</v>
      </c>
      <c r="M995" s="8">
        <v>59</v>
      </c>
      <c r="N995" s="8">
        <v>89</v>
      </c>
      <c r="O995" s="10">
        <v>67</v>
      </c>
      <c r="P995" s="10">
        <v>57</v>
      </c>
      <c r="Q995" s="37">
        <f>AVERAGE(Table3[[#This Row],[Audit 1]:[Audit 10]])/100</f>
        <v>0.79500000000000004</v>
      </c>
    </row>
    <row r="996" spans="1:17">
      <c r="A996" s="8" t="s">
        <v>98</v>
      </c>
      <c r="B996" s="9">
        <v>45233</v>
      </c>
      <c r="C996" s="33">
        <f>YEAR(Table3[[#This Row],[Date]])</f>
        <v>2023</v>
      </c>
      <c r="D996" s="9" t="str">
        <f>TEXT(Table3[[#This Row],[Date]],"MMMM")</f>
        <v>November</v>
      </c>
      <c r="E996" s="9" t="str">
        <f>_xlfn.XLOOKUP(Table3[[#This Row],[EID]],Roster!A:A,Roster!E:E)</f>
        <v>kig.imaz.62</v>
      </c>
      <c r="F996" s="9" t="str">
        <f>_xlfn.XLOOKUP(Table3[[#This Row],[EID]],Roster!A:A,Roster!F:F)</f>
        <v>HR</v>
      </c>
      <c r="G996" s="8">
        <v>50</v>
      </c>
      <c r="H996" s="8">
        <v>66</v>
      </c>
      <c r="I996" s="8">
        <v>50</v>
      </c>
      <c r="J996" s="8">
        <v>62</v>
      </c>
      <c r="K996" s="8">
        <v>100</v>
      </c>
      <c r="L996" s="8">
        <v>71</v>
      </c>
      <c r="M996" s="8">
        <v>97</v>
      </c>
      <c r="N996" s="8">
        <v>92</v>
      </c>
      <c r="O996" s="10">
        <v>76</v>
      </c>
      <c r="P996" s="10">
        <v>70</v>
      </c>
      <c r="Q996" s="37">
        <f>AVERAGE(Table3[[#This Row],[Audit 1]:[Audit 10]])/100</f>
        <v>0.7340000000000001</v>
      </c>
    </row>
    <row r="997" spans="1:17">
      <c r="A997" s="8" t="s">
        <v>99</v>
      </c>
      <c r="B997" s="9">
        <v>45233</v>
      </c>
      <c r="C997" s="33">
        <f>YEAR(Table3[[#This Row],[Date]])</f>
        <v>2023</v>
      </c>
      <c r="D997" s="9" t="str">
        <f>TEXT(Table3[[#This Row],[Date]],"MMMM")</f>
        <v>November</v>
      </c>
      <c r="E997" s="9" t="str">
        <f>_xlfn.XLOOKUP(Table3[[#This Row],[EID]],Roster!A:A,Roster!E:E)</f>
        <v>han.oriz.24</v>
      </c>
      <c r="F997" s="9" t="str">
        <f>_xlfn.XLOOKUP(Table3[[#This Row],[EID]],Roster!A:A,Roster!F:F)</f>
        <v>Strategy</v>
      </c>
      <c r="G997" s="8">
        <v>100</v>
      </c>
      <c r="H997" s="8">
        <v>94</v>
      </c>
      <c r="I997" s="8">
        <v>80</v>
      </c>
      <c r="J997" s="8">
        <v>82</v>
      </c>
      <c r="K997" s="8">
        <v>82</v>
      </c>
      <c r="L997" s="8">
        <v>84</v>
      </c>
      <c r="M997" s="8">
        <v>83</v>
      </c>
      <c r="N997" s="8">
        <v>87</v>
      </c>
      <c r="O997" s="10">
        <v>96</v>
      </c>
      <c r="P997" s="10">
        <v>90</v>
      </c>
      <c r="Q997" s="37">
        <f>AVERAGE(Table3[[#This Row],[Audit 1]:[Audit 10]])/100</f>
        <v>0.878</v>
      </c>
    </row>
    <row r="998" spans="1:17">
      <c r="A998" s="8" t="s">
        <v>100</v>
      </c>
      <c r="B998" s="9">
        <v>45233</v>
      </c>
      <c r="C998" s="33">
        <f>YEAR(Table3[[#This Row],[Date]])</f>
        <v>2023</v>
      </c>
      <c r="D998" s="9" t="str">
        <f>TEXT(Table3[[#This Row],[Date]],"MMMM")</f>
        <v>November</v>
      </c>
      <c r="E998" s="9" t="str">
        <f>_xlfn.XLOOKUP(Table3[[#This Row],[EID]],Roster!A:A,Roster!E:E)</f>
        <v>oka.koch.55</v>
      </c>
      <c r="F998" s="9" t="str">
        <f>_xlfn.XLOOKUP(Table3[[#This Row],[EID]],Roster!A:A,Roster!F:F)</f>
        <v>F&amp;A</v>
      </c>
      <c r="G998" s="8">
        <v>99</v>
      </c>
      <c r="H998" s="8">
        <v>86</v>
      </c>
      <c r="I998" s="8">
        <v>80</v>
      </c>
      <c r="J998" s="8">
        <v>96</v>
      </c>
      <c r="K998" s="8">
        <v>98</v>
      </c>
      <c r="L998" s="8">
        <v>87</v>
      </c>
      <c r="M998" s="8">
        <v>95</v>
      </c>
      <c r="N998" s="8">
        <v>80</v>
      </c>
      <c r="O998" s="10">
        <v>97</v>
      </c>
      <c r="P998" s="10">
        <v>80</v>
      </c>
      <c r="Q998" s="37">
        <f>AVERAGE(Table3[[#This Row],[Audit 1]:[Audit 10]])/100</f>
        <v>0.89800000000000002</v>
      </c>
    </row>
    <row r="999" spans="1:17">
      <c r="A999" s="8" t="s">
        <v>101</v>
      </c>
      <c r="B999" s="9">
        <v>45233</v>
      </c>
      <c r="C999" s="33">
        <f>YEAR(Table3[[#This Row],[Date]])</f>
        <v>2023</v>
      </c>
      <c r="D999" s="9" t="str">
        <f>TEXT(Table3[[#This Row],[Date]],"MMMM")</f>
        <v>November</v>
      </c>
      <c r="E999" s="9" t="str">
        <f>_xlfn.XLOOKUP(Table3[[#This Row],[EID]],Roster!A:A,Roster!E:E)</f>
        <v>hir.kame.31</v>
      </c>
      <c r="F999" s="9" t="str">
        <f>_xlfn.XLOOKUP(Table3[[#This Row],[EID]],Roster!A:A,Roster!F:F)</f>
        <v>Health</v>
      </c>
      <c r="G999" s="8">
        <v>98</v>
      </c>
      <c r="H999" s="8">
        <v>81</v>
      </c>
      <c r="I999" s="8">
        <v>98</v>
      </c>
      <c r="J999" s="8">
        <v>92</v>
      </c>
      <c r="K999" s="8">
        <v>92</v>
      </c>
      <c r="L999" s="8">
        <v>87</v>
      </c>
      <c r="M999" s="8">
        <v>100</v>
      </c>
      <c r="N999" s="8">
        <v>90</v>
      </c>
      <c r="O999" s="10">
        <v>87</v>
      </c>
      <c r="P999" s="10">
        <v>93</v>
      </c>
      <c r="Q999" s="37">
        <f>AVERAGE(Table3[[#This Row],[Audit 1]:[Audit 10]])/100</f>
        <v>0.91799999999999993</v>
      </c>
    </row>
    <row r="1000" spans="1:17">
      <c r="A1000" s="8" t="s">
        <v>102</v>
      </c>
      <c r="B1000" s="9">
        <v>45233</v>
      </c>
      <c r="C1000" s="33">
        <f>YEAR(Table3[[#This Row],[Date]])</f>
        <v>2023</v>
      </c>
      <c r="D1000" s="9" t="str">
        <f>TEXT(Table3[[#This Row],[Date]],"MMMM")</f>
        <v>November</v>
      </c>
      <c r="E1000" s="9" t="str">
        <f>_xlfn.XLOOKUP(Table3[[#This Row],[EID]],Roster!A:A,Roster!E:E)</f>
        <v>han.oriz.24</v>
      </c>
      <c r="F1000" s="9" t="str">
        <f>_xlfn.XLOOKUP(Table3[[#This Row],[EID]],Roster!A:A,Roster!F:F)</f>
        <v>Network</v>
      </c>
      <c r="G1000" s="8">
        <v>55</v>
      </c>
      <c r="H1000" s="8">
        <v>60</v>
      </c>
      <c r="I1000" s="8">
        <v>92</v>
      </c>
      <c r="J1000" s="8">
        <v>68</v>
      </c>
      <c r="K1000" s="8">
        <v>76</v>
      </c>
      <c r="L1000" s="8">
        <v>56</v>
      </c>
      <c r="M1000" s="8">
        <v>99</v>
      </c>
      <c r="N1000" s="8">
        <v>51</v>
      </c>
      <c r="O1000" s="10">
        <v>65</v>
      </c>
      <c r="P1000" s="10">
        <v>90</v>
      </c>
      <c r="Q1000" s="37">
        <f>AVERAGE(Table3[[#This Row],[Audit 1]:[Audit 10]])/100</f>
        <v>0.71200000000000008</v>
      </c>
    </row>
    <row r="1001" spans="1:17">
      <c r="A1001" s="8" t="s">
        <v>103</v>
      </c>
      <c r="B1001" s="9">
        <v>45233</v>
      </c>
      <c r="C1001" s="33">
        <f>YEAR(Table3[[#This Row],[Date]])</f>
        <v>2023</v>
      </c>
      <c r="D1001" s="9" t="str">
        <f>TEXT(Table3[[#This Row],[Date]],"MMMM")</f>
        <v>November</v>
      </c>
      <c r="E1001" s="9" t="str">
        <f>_xlfn.XLOOKUP(Table3[[#This Row],[EID]],Roster!A:A,Roster!E:E)</f>
        <v>kig.imaz.62</v>
      </c>
      <c r="F1001" s="9" t="str">
        <f>_xlfn.XLOOKUP(Table3[[#This Row],[EID]],Roster!A:A,Roster!F:F)</f>
        <v>HR</v>
      </c>
      <c r="G1001" s="8">
        <v>82</v>
      </c>
      <c r="H1001" s="8">
        <v>60</v>
      </c>
      <c r="I1001" s="8">
        <v>58</v>
      </c>
      <c r="J1001" s="8">
        <v>55</v>
      </c>
      <c r="K1001" s="8">
        <v>68</v>
      </c>
      <c r="L1001" s="8">
        <v>75</v>
      </c>
      <c r="M1001" s="8">
        <v>94</v>
      </c>
      <c r="N1001" s="8">
        <v>93</v>
      </c>
      <c r="O1001" s="10">
        <v>78</v>
      </c>
      <c r="P1001" s="10">
        <v>86</v>
      </c>
      <c r="Q1001" s="37">
        <f>AVERAGE(Table3[[#This Row],[Audit 1]:[Audit 10]])/100</f>
        <v>0.74900000000000011</v>
      </c>
    </row>
    <row r="1002" spans="1:17">
      <c r="A1002" s="8" t="s">
        <v>104</v>
      </c>
      <c r="B1002" s="9">
        <v>45233</v>
      </c>
      <c r="C1002" s="33">
        <f>YEAR(Table3[[#This Row],[Date]])</f>
        <v>2023</v>
      </c>
      <c r="D1002" s="9" t="str">
        <f>TEXT(Table3[[#This Row],[Date]],"MMMM")</f>
        <v>November</v>
      </c>
      <c r="E1002" s="9" t="str">
        <f>_xlfn.XLOOKUP(Table3[[#This Row],[EID]],Roster!A:A,Roster!E:E)</f>
        <v>oka.koch.55</v>
      </c>
      <c r="F1002" s="9" t="str">
        <f>_xlfn.XLOOKUP(Table3[[#This Row],[EID]],Roster!A:A,Roster!F:F)</f>
        <v>F&amp;A</v>
      </c>
      <c r="G1002" s="8">
        <v>81</v>
      </c>
      <c r="H1002" s="8">
        <v>95</v>
      </c>
      <c r="I1002" s="8">
        <v>80</v>
      </c>
      <c r="J1002" s="8">
        <v>91</v>
      </c>
      <c r="K1002" s="8">
        <v>90</v>
      </c>
      <c r="L1002" s="8">
        <v>96</v>
      </c>
      <c r="M1002" s="8">
        <v>91</v>
      </c>
      <c r="N1002" s="8">
        <v>100</v>
      </c>
      <c r="O1002" s="10">
        <v>89</v>
      </c>
      <c r="P1002" s="10">
        <v>93</v>
      </c>
      <c r="Q1002" s="37">
        <f>AVERAGE(Table3[[#This Row],[Audit 1]:[Audit 10]])/100</f>
        <v>0.90599999999999992</v>
      </c>
    </row>
    <row r="1003" spans="1:17">
      <c r="A1003" s="8" t="s">
        <v>105</v>
      </c>
      <c r="B1003" s="9">
        <v>45233</v>
      </c>
      <c r="C1003" s="33">
        <f>YEAR(Table3[[#This Row],[Date]])</f>
        <v>2023</v>
      </c>
      <c r="D1003" s="9" t="str">
        <f>TEXT(Table3[[#This Row],[Date]],"MMMM")</f>
        <v>November</v>
      </c>
      <c r="E1003" s="9" t="str">
        <f>_xlfn.XLOOKUP(Table3[[#This Row],[EID]],Roster!A:A,Roster!E:E)</f>
        <v>oka.koch.55</v>
      </c>
      <c r="F1003" s="9" t="str">
        <f>_xlfn.XLOOKUP(Table3[[#This Row],[EID]],Roster!A:A,Roster!F:F)</f>
        <v>F&amp;A</v>
      </c>
      <c r="G1003" s="8">
        <v>80</v>
      </c>
      <c r="H1003" s="8">
        <v>88</v>
      </c>
      <c r="I1003" s="8">
        <v>80</v>
      </c>
      <c r="J1003" s="8">
        <v>94</v>
      </c>
      <c r="K1003" s="8">
        <v>82</v>
      </c>
      <c r="L1003" s="8">
        <v>89</v>
      </c>
      <c r="M1003" s="8">
        <v>97</v>
      </c>
      <c r="N1003" s="8">
        <v>93</v>
      </c>
      <c r="O1003" s="10">
        <v>92</v>
      </c>
      <c r="P1003" s="10">
        <v>85</v>
      </c>
      <c r="Q1003" s="37">
        <f>AVERAGE(Table3[[#This Row],[Audit 1]:[Audit 10]])/100</f>
        <v>0.88</v>
      </c>
    </row>
    <row r="1004" spans="1:17">
      <c r="A1004" s="8" t="s">
        <v>106</v>
      </c>
      <c r="B1004" s="9">
        <v>45233</v>
      </c>
      <c r="C1004" s="33">
        <f>YEAR(Table3[[#This Row],[Date]])</f>
        <v>2023</v>
      </c>
      <c r="D1004" s="9" t="str">
        <f>TEXT(Table3[[#This Row],[Date]],"MMMM")</f>
        <v>November</v>
      </c>
      <c r="E1004" s="9" t="str">
        <f>_xlfn.XLOOKUP(Table3[[#This Row],[EID]],Roster!A:A,Roster!E:E)</f>
        <v>hir.kame.31</v>
      </c>
      <c r="F1004" s="9" t="str">
        <f>_xlfn.XLOOKUP(Table3[[#This Row],[EID]],Roster!A:A,Roster!F:F)</f>
        <v>Health</v>
      </c>
      <c r="G1004" s="8">
        <v>90</v>
      </c>
      <c r="H1004" s="8">
        <v>87</v>
      </c>
      <c r="I1004" s="8">
        <v>95</v>
      </c>
      <c r="J1004" s="8">
        <v>86</v>
      </c>
      <c r="K1004" s="8">
        <v>83</v>
      </c>
      <c r="L1004" s="8">
        <v>96</v>
      </c>
      <c r="M1004" s="8">
        <v>80</v>
      </c>
      <c r="N1004" s="8">
        <v>86</v>
      </c>
      <c r="O1004" s="10">
        <v>94</v>
      </c>
      <c r="P1004" s="10">
        <v>82</v>
      </c>
      <c r="Q1004" s="37">
        <f>AVERAGE(Table3[[#This Row],[Audit 1]:[Audit 10]])/100</f>
        <v>0.879</v>
      </c>
    </row>
    <row r="1005" spans="1:17">
      <c r="A1005" s="8" t="s">
        <v>107</v>
      </c>
      <c r="B1005" s="9">
        <v>45233</v>
      </c>
      <c r="C1005" s="33">
        <f>YEAR(Table3[[#This Row],[Date]])</f>
        <v>2023</v>
      </c>
      <c r="D1005" s="9" t="str">
        <f>TEXT(Table3[[#This Row],[Date]],"MMMM")</f>
        <v>November</v>
      </c>
      <c r="E1005" s="9" t="str">
        <f>_xlfn.XLOOKUP(Table3[[#This Row],[EID]],Roster!A:A,Roster!E:E)</f>
        <v>oka.koch.55</v>
      </c>
      <c r="F1005" s="9" t="str">
        <f>_xlfn.XLOOKUP(Table3[[#This Row],[EID]],Roster!A:A,Roster!F:F)</f>
        <v>F&amp;A</v>
      </c>
      <c r="G1005" s="8">
        <v>63</v>
      </c>
      <c r="H1005" s="8">
        <v>58</v>
      </c>
      <c r="I1005" s="8">
        <v>52</v>
      </c>
      <c r="J1005" s="8">
        <v>84</v>
      </c>
      <c r="K1005" s="8">
        <v>78</v>
      </c>
      <c r="L1005" s="8">
        <v>54</v>
      </c>
      <c r="M1005" s="8">
        <v>68</v>
      </c>
      <c r="N1005" s="8">
        <v>82</v>
      </c>
      <c r="O1005" s="10">
        <v>71</v>
      </c>
      <c r="P1005" s="10">
        <v>54</v>
      </c>
      <c r="Q1005" s="37">
        <f>AVERAGE(Table3[[#This Row],[Audit 1]:[Audit 10]])/100</f>
        <v>0.66400000000000003</v>
      </c>
    </row>
    <row r="1006" spans="1:17">
      <c r="A1006" s="8" t="s">
        <v>108</v>
      </c>
      <c r="B1006" s="9">
        <v>45233</v>
      </c>
      <c r="C1006" s="33">
        <f>YEAR(Table3[[#This Row],[Date]])</f>
        <v>2023</v>
      </c>
      <c r="D1006" s="9" t="str">
        <f>TEXT(Table3[[#This Row],[Date]],"MMMM")</f>
        <v>November</v>
      </c>
      <c r="E1006" s="9" t="str">
        <f>_xlfn.XLOOKUP(Table3[[#This Row],[EID]],Roster!A:A,Roster!E:E)</f>
        <v>kig.imaz.62</v>
      </c>
      <c r="F1006" s="9" t="str">
        <f>_xlfn.XLOOKUP(Table3[[#This Row],[EID]],Roster!A:A,Roster!F:F)</f>
        <v>HR</v>
      </c>
      <c r="G1006" s="8">
        <v>58</v>
      </c>
      <c r="H1006" s="8">
        <v>66</v>
      </c>
      <c r="I1006" s="8">
        <v>79</v>
      </c>
      <c r="J1006" s="8">
        <v>50</v>
      </c>
      <c r="K1006" s="8">
        <v>74</v>
      </c>
      <c r="L1006" s="8">
        <v>89</v>
      </c>
      <c r="M1006" s="8">
        <v>54</v>
      </c>
      <c r="N1006" s="8">
        <v>67</v>
      </c>
      <c r="O1006" s="10">
        <v>99</v>
      </c>
      <c r="P1006" s="10">
        <v>84</v>
      </c>
      <c r="Q1006" s="37">
        <f>AVERAGE(Table3[[#This Row],[Audit 1]:[Audit 10]])/100</f>
        <v>0.72</v>
      </c>
    </row>
    <row r="1007" spans="1:17">
      <c r="A1007" s="8" t="s">
        <v>109</v>
      </c>
      <c r="B1007" s="9">
        <v>45233</v>
      </c>
      <c r="C1007" s="33">
        <f>YEAR(Table3[[#This Row],[Date]])</f>
        <v>2023</v>
      </c>
      <c r="D1007" s="9" t="str">
        <f>TEXT(Table3[[#This Row],[Date]],"MMMM")</f>
        <v>November</v>
      </c>
      <c r="E1007" s="9" t="str">
        <f>_xlfn.XLOOKUP(Table3[[#This Row],[EID]],Roster!A:A,Roster!E:E)</f>
        <v>han.oriz.24</v>
      </c>
      <c r="F1007" s="9" t="str">
        <f>_xlfn.XLOOKUP(Table3[[#This Row],[EID]],Roster!A:A,Roster!F:F)</f>
        <v>Strategy</v>
      </c>
      <c r="G1007" s="8">
        <v>99</v>
      </c>
      <c r="H1007" s="8">
        <v>100</v>
      </c>
      <c r="I1007" s="8">
        <v>81</v>
      </c>
      <c r="J1007" s="8">
        <v>80</v>
      </c>
      <c r="K1007" s="8">
        <v>90</v>
      </c>
      <c r="L1007" s="8">
        <v>92</v>
      </c>
      <c r="M1007" s="8">
        <v>96</v>
      </c>
      <c r="N1007" s="8">
        <v>100</v>
      </c>
      <c r="O1007" s="10">
        <v>80</v>
      </c>
      <c r="P1007" s="10">
        <v>84</v>
      </c>
      <c r="Q1007" s="37">
        <f>AVERAGE(Table3[[#This Row],[Audit 1]:[Audit 10]])/100</f>
        <v>0.90200000000000002</v>
      </c>
    </row>
    <row r="1008" spans="1:17">
      <c r="A1008" s="8" t="s">
        <v>110</v>
      </c>
      <c r="B1008" s="9">
        <v>45233</v>
      </c>
      <c r="C1008" s="33">
        <f>YEAR(Table3[[#This Row],[Date]])</f>
        <v>2023</v>
      </c>
      <c r="D1008" s="9" t="str">
        <f>TEXT(Table3[[#This Row],[Date]],"MMMM")</f>
        <v>November</v>
      </c>
      <c r="E1008" s="9" t="str">
        <f>_xlfn.XLOOKUP(Table3[[#This Row],[EID]],Roster!A:A,Roster!E:E)</f>
        <v>oka.koch.55</v>
      </c>
      <c r="F1008" s="9" t="str">
        <f>_xlfn.XLOOKUP(Table3[[#This Row],[EID]],Roster!A:A,Roster!F:F)</f>
        <v>F&amp;A</v>
      </c>
      <c r="G1008" s="8">
        <v>84</v>
      </c>
      <c r="H1008" s="8">
        <v>97</v>
      </c>
      <c r="I1008" s="8">
        <v>96</v>
      </c>
      <c r="J1008" s="8">
        <v>93</v>
      </c>
      <c r="K1008" s="8">
        <v>82</v>
      </c>
      <c r="L1008" s="8">
        <v>94</v>
      </c>
      <c r="M1008" s="8">
        <v>85</v>
      </c>
      <c r="N1008" s="8">
        <v>96</v>
      </c>
      <c r="O1008" s="10">
        <v>92</v>
      </c>
      <c r="P1008" s="10">
        <v>97</v>
      </c>
      <c r="Q1008" s="37">
        <f>AVERAGE(Table3[[#This Row],[Audit 1]:[Audit 10]])/100</f>
        <v>0.91599999999999993</v>
      </c>
    </row>
    <row r="1009" spans="1:17">
      <c r="A1009" s="8" t="s">
        <v>111</v>
      </c>
      <c r="B1009" s="9">
        <v>45233</v>
      </c>
      <c r="C1009" s="33">
        <f>YEAR(Table3[[#This Row],[Date]])</f>
        <v>2023</v>
      </c>
      <c r="D1009" s="9" t="str">
        <f>TEXT(Table3[[#This Row],[Date]],"MMMM")</f>
        <v>November</v>
      </c>
      <c r="E1009" s="9" t="str">
        <f>_xlfn.XLOOKUP(Table3[[#This Row],[EID]],Roster!A:A,Roster!E:E)</f>
        <v>hir.kame.31</v>
      </c>
      <c r="F1009" s="9" t="str">
        <f>_xlfn.XLOOKUP(Table3[[#This Row],[EID]],Roster!A:A,Roster!F:F)</f>
        <v>Health</v>
      </c>
      <c r="G1009" s="8">
        <v>80</v>
      </c>
      <c r="H1009" s="8">
        <v>96</v>
      </c>
      <c r="I1009" s="8">
        <v>99</v>
      </c>
      <c r="J1009" s="8">
        <v>84</v>
      </c>
      <c r="K1009" s="8">
        <v>91</v>
      </c>
      <c r="L1009" s="8">
        <v>90</v>
      </c>
      <c r="M1009" s="8">
        <v>91</v>
      </c>
      <c r="N1009" s="8">
        <v>99</v>
      </c>
      <c r="O1009" s="10">
        <v>98</v>
      </c>
      <c r="P1009" s="10">
        <v>92</v>
      </c>
      <c r="Q1009" s="37">
        <f>AVERAGE(Table3[[#This Row],[Audit 1]:[Audit 10]])/100</f>
        <v>0.92</v>
      </c>
    </row>
    <row r="1010" spans="1:17">
      <c r="A1010" s="8" t="s">
        <v>112</v>
      </c>
      <c r="B1010" s="9">
        <v>45233</v>
      </c>
      <c r="C1010" s="33">
        <f>YEAR(Table3[[#This Row],[Date]])</f>
        <v>2023</v>
      </c>
      <c r="D1010" s="9" t="str">
        <f>TEXT(Table3[[#This Row],[Date]],"MMMM")</f>
        <v>November</v>
      </c>
      <c r="E1010" s="9" t="str">
        <f>_xlfn.XLOOKUP(Table3[[#This Row],[EID]],Roster!A:A,Roster!E:E)</f>
        <v>hir.kame.31</v>
      </c>
      <c r="F1010" s="9" t="str">
        <f>_xlfn.XLOOKUP(Table3[[#This Row],[EID]],Roster!A:A,Roster!F:F)</f>
        <v>Health</v>
      </c>
      <c r="G1010" s="8">
        <v>100</v>
      </c>
      <c r="H1010" s="8">
        <v>79</v>
      </c>
      <c r="I1010" s="8">
        <v>66</v>
      </c>
      <c r="J1010" s="8">
        <v>75</v>
      </c>
      <c r="K1010" s="8">
        <v>55</v>
      </c>
      <c r="L1010" s="8">
        <v>71</v>
      </c>
      <c r="M1010" s="8">
        <v>61</v>
      </c>
      <c r="N1010" s="8">
        <v>75</v>
      </c>
      <c r="O1010" s="10">
        <v>82</v>
      </c>
      <c r="P1010" s="10">
        <v>59</v>
      </c>
      <c r="Q1010" s="37">
        <f>AVERAGE(Table3[[#This Row],[Audit 1]:[Audit 10]])/100</f>
        <v>0.72299999999999998</v>
      </c>
    </row>
    <row r="1011" spans="1:17">
      <c r="A1011" s="8" t="s">
        <v>113</v>
      </c>
      <c r="B1011" s="9">
        <v>45233</v>
      </c>
      <c r="C1011" s="33">
        <f>YEAR(Table3[[#This Row],[Date]])</f>
        <v>2023</v>
      </c>
      <c r="D1011" s="9" t="str">
        <f>TEXT(Table3[[#This Row],[Date]],"MMMM")</f>
        <v>November</v>
      </c>
      <c r="E1011" s="9" t="str">
        <f>_xlfn.XLOOKUP(Table3[[#This Row],[EID]],Roster!A:A,Roster!E:E)</f>
        <v>kig.imaz.62</v>
      </c>
      <c r="F1011" s="9" t="str">
        <f>_xlfn.XLOOKUP(Table3[[#This Row],[EID]],Roster!A:A,Roster!F:F)</f>
        <v>HR</v>
      </c>
      <c r="G1011" s="8">
        <v>61</v>
      </c>
      <c r="H1011" s="8">
        <v>97</v>
      </c>
      <c r="I1011" s="8">
        <v>67</v>
      </c>
      <c r="J1011" s="8">
        <v>62</v>
      </c>
      <c r="K1011" s="8">
        <v>84</v>
      </c>
      <c r="L1011" s="8">
        <v>100</v>
      </c>
      <c r="M1011" s="8">
        <v>74</v>
      </c>
      <c r="N1011" s="8">
        <v>82</v>
      </c>
      <c r="O1011" s="10">
        <v>68</v>
      </c>
      <c r="P1011" s="10">
        <v>71</v>
      </c>
      <c r="Q1011" s="37">
        <f>AVERAGE(Table3[[#This Row],[Audit 1]:[Audit 10]])/100</f>
        <v>0.7659999999999999</v>
      </c>
    </row>
    <row r="1012" spans="1:17">
      <c r="A1012" s="8" t="s">
        <v>114</v>
      </c>
      <c r="B1012" s="9">
        <v>45233</v>
      </c>
      <c r="C1012" s="33">
        <f>YEAR(Table3[[#This Row],[Date]])</f>
        <v>2023</v>
      </c>
      <c r="D1012" s="9" t="str">
        <f>TEXT(Table3[[#This Row],[Date]],"MMMM")</f>
        <v>November</v>
      </c>
      <c r="E1012" s="9" t="str">
        <f>_xlfn.XLOOKUP(Table3[[#This Row],[EID]],Roster!A:A,Roster!E:E)</f>
        <v>han.oriz.24</v>
      </c>
      <c r="F1012" s="9" t="str">
        <f>_xlfn.XLOOKUP(Table3[[#This Row],[EID]],Roster!A:A,Roster!F:F)</f>
        <v>Strategy</v>
      </c>
      <c r="G1012" s="8">
        <v>80</v>
      </c>
      <c r="H1012" s="8">
        <v>81</v>
      </c>
      <c r="I1012" s="8">
        <v>82</v>
      </c>
      <c r="J1012" s="8">
        <v>81</v>
      </c>
      <c r="K1012" s="8">
        <v>89</v>
      </c>
      <c r="L1012" s="8">
        <v>87</v>
      </c>
      <c r="M1012" s="8">
        <v>96</v>
      </c>
      <c r="N1012" s="8">
        <v>84</v>
      </c>
      <c r="O1012" s="10">
        <v>95</v>
      </c>
      <c r="P1012" s="10">
        <v>97</v>
      </c>
      <c r="Q1012" s="37">
        <f>AVERAGE(Table3[[#This Row],[Audit 1]:[Audit 10]])/100</f>
        <v>0.872</v>
      </c>
    </row>
    <row r="1013" spans="1:17">
      <c r="A1013" s="8" t="s">
        <v>115</v>
      </c>
      <c r="B1013" s="9">
        <v>45233</v>
      </c>
      <c r="C1013" s="33">
        <f>YEAR(Table3[[#This Row],[Date]])</f>
        <v>2023</v>
      </c>
      <c r="D1013" s="9" t="str">
        <f>TEXT(Table3[[#This Row],[Date]],"MMMM")</f>
        <v>November</v>
      </c>
      <c r="E1013" s="9" t="str">
        <f>_xlfn.XLOOKUP(Table3[[#This Row],[EID]],Roster!A:A,Roster!E:E)</f>
        <v>oka.koch.55</v>
      </c>
      <c r="F1013" s="9" t="str">
        <f>_xlfn.XLOOKUP(Table3[[#This Row],[EID]],Roster!A:A,Roster!F:F)</f>
        <v>F&amp;A</v>
      </c>
      <c r="G1013" s="8">
        <v>90</v>
      </c>
      <c r="H1013" s="8">
        <v>100</v>
      </c>
      <c r="I1013" s="8">
        <v>82</v>
      </c>
      <c r="J1013" s="8">
        <v>90</v>
      </c>
      <c r="K1013" s="8">
        <v>95</v>
      </c>
      <c r="L1013" s="8">
        <v>88</v>
      </c>
      <c r="M1013" s="8">
        <v>99</v>
      </c>
      <c r="N1013" s="8">
        <v>87</v>
      </c>
      <c r="O1013" s="10">
        <v>91</v>
      </c>
      <c r="P1013" s="10">
        <v>83</v>
      </c>
      <c r="Q1013" s="37">
        <f>AVERAGE(Table3[[#This Row],[Audit 1]:[Audit 10]])/100</f>
        <v>0.90500000000000003</v>
      </c>
    </row>
    <row r="1014" spans="1:17">
      <c r="A1014" s="8" t="s">
        <v>116</v>
      </c>
      <c r="B1014" s="9">
        <v>45233</v>
      </c>
      <c r="C1014" s="33">
        <f>YEAR(Table3[[#This Row],[Date]])</f>
        <v>2023</v>
      </c>
      <c r="D1014" s="9" t="str">
        <f>TEXT(Table3[[#This Row],[Date]],"MMMM")</f>
        <v>November</v>
      </c>
      <c r="E1014" s="9" t="str">
        <f>_xlfn.XLOOKUP(Table3[[#This Row],[EID]],Roster!A:A,Roster!E:E)</f>
        <v>hir.kame.31</v>
      </c>
      <c r="F1014" s="9" t="str">
        <f>_xlfn.XLOOKUP(Table3[[#This Row],[EID]],Roster!A:A,Roster!F:F)</f>
        <v>Health</v>
      </c>
      <c r="G1014" s="8">
        <v>94</v>
      </c>
      <c r="H1014" s="8">
        <v>80</v>
      </c>
      <c r="I1014" s="8">
        <v>84</v>
      </c>
      <c r="J1014" s="8">
        <v>86</v>
      </c>
      <c r="K1014" s="8">
        <v>80</v>
      </c>
      <c r="L1014" s="8">
        <v>80</v>
      </c>
      <c r="M1014" s="8">
        <v>85</v>
      </c>
      <c r="N1014" s="8">
        <v>84</v>
      </c>
      <c r="O1014" s="10">
        <v>90</v>
      </c>
      <c r="P1014" s="10">
        <v>81</v>
      </c>
      <c r="Q1014" s="37">
        <f>AVERAGE(Table3[[#This Row],[Audit 1]:[Audit 10]])/100</f>
        <v>0.84400000000000008</v>
      </c>
    </row>
    <row r="1015" spans="1:17">
      <c r="A1015" s="8" t="s">
        <v>117</v>
      </c>
      <c r="B1015" s="9">
        <v>45233</v>
      </c>
      <c r="C1015" s="33">
        <f>YEAR(Table3[[#This Row],[Date]])</f>
        <v>2023</v>
      </c>
      <c r="D1015" s="9" t="str">
        <f>TEXT(Table3[[#This Row],[Date]],"MMMM")</f>
        <v>November</v>
      </c>
      <c r="E1015" s="9" t="str">
        <f>_xlfn.XLOOKUP(Table3[[#This Row],[EID]],Roster!A:A,Roster!E:E)</f>
        <v>han.oriz.24</v>
      </c>
      <c r="F1015" s="9" t="str">
        <f>_xlfn.XLOOKUP(Table3[[#This Row],[EID]],Roster!A:A,Roster!F:F)</f>
        <v>Network</v>
      </c>
      <c r="G1015" s="8">
        <v>98</v>
      </c>
      <c r="H1015" s="8">
        <v>93</v>
      </c>
      <c r="I1015" s="8">
        <v>88</v>
      </c>
      <c r="J1015" s="8">
        <v>59</v>
      </c>
      <c r="K1015" s="8">
        <v>71</v>
      </c>
      <c r="L1015" s="8">
        <v>90</v>
      </c>
      <c r="M1015" s="8">
        <v>100</v>
      </c>
      <c r="N1015" s="8">
        <v>100</v>
      </c>
      <c r="O1015" s="10">
        <v>76</v>
      </c>
      <c r="P1015" s="10">
        <v>64</v>
      </c>
      <c r="Q1015" s="37">
        <f>AVERAGE(Table3[[#This Row],[Audit 1]:[Audit 10]])/100</f>
        <v>0.83900000000000008</v>
      </c>
    </row>
    <row r="1016" spans="1:17">
      <c r="A1016" s="8" t="s">
        <v>118</v>
      </c>
      <c r="B1016" s="9">
        <v>45233</v>
      </c>
      <c r="C1016" s="33">
        <f>YEAR(Table3[[#This Row],[Date]])</f>
        <v>2023</v>
      </c>
      <c r="D1016" s="9" t="str">
        <f>TEXT(Table3[[#This Row],[Date]],"MMMM")</f>
        <v>November</v>
      </c>
      <c r="E1016" s="9" t="str">
        <f>_xlfn.XLOOKUP(Table3[[#This Row],[EID]],Roster!A:A,Roster!E:E)</f>
        <v>kig.imaz.62</v>
      </c>
      <c r="F1016" s="9" t="str">
        <f>_xlfn.XLOOKUP(Table3[[#This Row],[EID]],Roster!A:A,Roster!F:F)</f>
        <v>HR</v>
      </c>
      <c r="G1016" s="8">
        <v>95</v>
      </c>
      <c r="H1016" s="8">
        <v>99</v>
      </c>
      <c r="I1016" s="8">
        <v>81</v>
      </c>
      <c r="J1016" s="8">
        <v>79</v>
      </c>
      <c r="K1016" s="8">
        <v>57</v>
      </c>
      <c r="L1016" s="8">
        <v>51</v>
      </c>
      <c r="M1016" s="8">
        <v>96</v>
      </c>
      <c r="N1016" s="8">
        <v>51</v>
      </c>
      <c r="O1016" s="10">
        <v>80</v>
      </c>
      <c r="P1016" s="10">
        <v>55</v>
      </c>
      <c r="Q1016" s="37">
        <f>AVERAGE(Table3[[#This Row],[Audit 1]:[Audit 10]])/100</f>
        <v>0.74400000000000011</v>
      </c>
    </row>
    <row r="1017" spans="1:17">
      <c r="A1017" s="8" t="s">
        <v>119</v>
      </c>
      <c r="B1017" s="9">
        <v>45233</v>
      </c>
      <c r="C1017" s="33">
        <f>YEAR(Table3[[#This Row],[Date]])</f>
        <v>2023</v>
      </c>
      <c r="D1017" s="9" t="str">
        <f>TEXT(Table3[[#This Row],[Date]],"MMMM")</f>
        <v>November</v>
      </c>
      <c r="E1017" s="9" t="str">
        <f>_xlfn.XLOOKUP(Table3[[#This Row],[EID]],Roster!A:A,Roster!E:E)</f>
        <v>hir.kame.31</v>
      </c>
      <c r="F1017" s="9" t="str">
        <f>_xlfn.XLOOKUP(Table3[[#This Row],[EID]],Roster!A:A,Roster!F:F)</f>
        <v>Health</v>
      </c>
      <c r="G1017" s="8">
        <v>100</v>
      </c>
      <c r="H1017" s="8">
        <v>98</v>
      </c>
      <c r="I1017" s="8">
        <v>95</v>
      </c>
      <c r="J1017" s="8">
        <v>87</v>
      </c>
      <c r="K1017" s="8">
        <v>80</v>
      </c>
      <c r="L1017" s="8">
        <v>97</v>
      </c>
      <c r="M1017" s="8">
        <v>96</v>
      </c>
      <c r="N1017" s="8">
        <v>99</v>
      </c>
      <c r="O1017" s="10">
        <v>88</v>
      </c>
      <c r="P1017" s="10">
        <v>100</v>
      </c>
      <c r="Q1017" s="37">
        <f>AVERAGE(Table3[[#This Row],[Audit 1]:[Audit 10]])/100</f>
        <v>0.94</v>
      </c>
    </row>
    <row r="1018" spans="1:17">
      <c r="A1018" s="8" t="s">
        <v>120</v>
      </c>
      <c r="B1018" s="9">
        <v>45233</v>
      </c>
      <c r="C1018" s="33">
        <f>YEAR(Table3[[#This Row],[Date]])</f>
        <v>2023</v>
      </c>
      <c r="D1018" s="9" t="str">
        <f>TEXT(Table3[[#This Row],[Date]],"MMMM")</f>
        <v>November</v>
      </c>
      <c r="E1018" s="9" t="str">
        <f>_xlfn.XLOOKUP(Table3[[#This Row],[EID]],Roster!A:A,Roster!E:E)</f>
        <v>oka.koch.55</v>
      </c>
      <c r="F1018" s="9" t="str">
        <f>_xlfn.XLOOKUP(Table3[[#This Row],[EID]],Roster!A:A,Roster!F:F)</f>
        <v>F&amp;A</v>
      </c>
      <c r="G1018" s="8">
        <v>98</v>
      </c>
      <c r="H1018" s="8">
        <v>86</v>
      </c>
      <c r="I1018" s="8">
        <v>89</v>
      </c>
      <c r="J1018" s="8">
        <v>99</v>
      </c>
      <c r="K1018" s="8">
        <v>83</v>
      </c>
      <c r="L1018" s="8">
        <v>80</v>
      </c>
      <c r="M1018" s="8">
        <v>93</v>
      </c>
      <c r="N1018" s="8">
        <v>89</v>
      </c>
      <c r="O1018" s="10">
        <v>100</v>
      </c>
      <c r="P1018" s="10">
        <v>96</v>
      </c>
      <c r="Q1018" s="37">
        <f>AVERAGE(Table3[[#This Row],[Audit 1]:[Audit 10]])/100</f>
        <v>0.91299999999999992</v>
      </c>
    </row>
    <row r="1019" spans="1:17">
      <c r="A1019" s="8" t="s">
        <v>121</v>
      </c>
      <c r="B1019" s="9">
        <v>45233</v>
      </c>
      <c r="C1019" s="33">
        <f>YEAR(Table3[[#This Row],[Date]])</f>
        <v>2023</v>
      </c>
      <c r="D1019" s="9" t="str">
        <f>TEXT(Table3[[#This Row],[Date]],"MMMM")</f>
        <v>November</v>
      </c>
      <c r="E1019" s="9" t="str">
        <f>_xlfn.XLOOKUP(Table3[[#This Row],[EID]],Roster!A:A,Roster!E:E)</f>
        <v>hir.kame.31</v>
      </c>
      <c r="F1019" s="9" t="str">
        <f>_xlfn.XLOOKUP(Table3[[#This Row],[EID]],Roster!A:A,Roster!F:F)</f>
        <v>Health</v>
      </c>
      <c r="G1019" s="8">
        <v>99</v>
      </c>
      <c r="H1019" s="8">
        <v>90</v>
      </c>
      <c r="I1019" s="8">
        <v>83</v>
      </c>
      <c r="J1019" s="8">
        <v>85</v>
      </c>
      <c r="K1019" s="8">
        <v>86</v>
      </c>
      <c r="L1019" s="8">
        <v>84</v>
      </c>
      <c r="M1019" s="8">
        <v>93</v>
      </c>
      <c r="N1019" s="8">
        <v>91</v>
      </c>
      <c r="O1019" s="10">
        <v>89</v>
      </c>
      <c r="P1019" s="10">
        <v>95</v>
      </c>
      <c r="Q1019" s="37">
        <f>AVERAGE(Table3[[#This Row],[Audit 1]:[Audit 10]])/100</f>
        <v>0.89500000000000002</v>
      </c>
    </row>
    <row r="1020" spans="1:17">
      <c r="A1020" s="8" t="s">
        <v>122</v>
      </c>
      <c r="B1020" s="9">
        <v>45233</v>
      </c>
      <c r="C1020" s="33">
        <f>YEAR(Table3[[#This Row],[Date]])</f>
        <v>2023</v>
      </c>
      <c r="D1020" s="9" t="str">
        <f>TEXT(Table3[[#This Row],[Date]],"MMMM")</f>
        <v>November</v>
      </c>
      <c r="E1020" s="9" t="str">
        <f>_xlfn.XLOOKUP(Table3[[#This Row],[EID]],Roster!A:A,Roster!E:E)</f>
        <v>han.oriz.24</v>
      </c>
      <c r="F1020" s="9" t="str">
        <f>_xlfn.XLOOKUP(Table3[[#This Row],[EID]],Roster!A:A,Roster!F:F)</f>
        <v>Network</v>
      </c>
      <c r="G1020" s="8">
        <v>76</v>
      </c>
      <c r="H1020" s="8">
        <v>81</v>
      </c>
      <c r="I1020" s="8">
        <v>98</v>
      </c>
      <c r="J1020" s="8">
        <v>84</v>
      </c>
      <c r="K1020" s="8">
        <v>53</v>
      </c>
      <c r="L1020" s="8">
        <v>64</v>
      </c>
      <c r="M1020" s="8">
        <v>61</v>
      </c>
      <c r="N1020" s="8">
        <v>89</v>
      </c>
      <c r="O1020" s="10">
        <v>61</v>
      </c>
      <c r="P1020" s="10">
        <v>60</v>
      </c>
      <c r="Q1020" s="37">
        <f>AVERAGE(Table3[[#This Row],[Audit 1]:[Audit 10]])/100</f>
        <v>0.72699999999999998</v>
      </c>
    </row>
    <row r="1021" spans="1:17">
      <c r="A1021" s="8" t="s">
        <v>123</v>
      </c>
      <c r="B1021" s="9">
        <v>45233</v>
      </c>
      <c r="C1021" s="33">
        <f>YEAR(Table3[[#This Row],[Date]])</f>
        <v>2023</v>
      </c>
      <c r="D1021" s="9" t="str">
        <f>TEXT(Table3[[#This Row],[Date]],"MMMM")</f>
        <v>November</v>
      </c>
      <c r="E1021" s="9" t="str">
        <f>_xlfn.XLOOKUP(Table3[[#This Row],[EID]],Roster!A:A,Roster!E:E)</f>
        <v>kig.imaz.62</v>
      </c>
      <c r="F1021" s="9" t="str">
        <f>_xlfn.XLOOKUP(Table3[[#This Row],[EID]],Roster!A:A,Roster!F:F)</f>
        <v>HR</v>
      </c>
      <c r="G1021" s="8">
        <v>67</v>
      </c>
      <c r="H1021" s="8">
        <v>85</v>
      </c>
      <c r="I1021" s="8">
        <v>85</v>
      </c>
      <c r="J1021" s="8">
        <v>52</v>
      </c>
      <c r="K1021" s="8">
        <v>78</v>
      </c>
      <c r="L1021" s="8">
        <v>62</v>
      </c>
      <c r="M1021" s="8">
        <v>83</v>
      </c>
      <c r="N1021" s="8">
        <v>64</v>
      </c>
      <c r="O1021" s="10">
        <v>90</v>
      </c>
      <c r="P1021" s="10">
        <v>98</v>
      </c>
      <c r="Q1021" s="37">
        <f>AVERAGE(Table3[[#This Row],[Audit 1]:[Audit 10]])/100</f>
        <v>0.76400000000000001</v>
      </c>
    </row>
    <row r="1022" spans="1:17">
      <c r="A1022" s="8" t="s">
        <v>94</v>
      </c>
      <c r="B1022" s="9">
        <v>45234</v>
      </c>
      <c r="C1022" s="33">
        <f>YEAR(Table3[[#This Row],[Date]])</f>
        <v>2023</v>
      </c>
      <c r="D1022" s="9" t="str">
        <f>TEXT(Table3[[#This Row],[Date]],"MMMM")</f>
        <v>November</v>
      </c>
      <c r="E1022" s="9" t="str">
        <f>_xlfn.XLOOKUP(Table3[[#This Row],[EID]],Roster!A:A,Roster!E:E)</f>
        <v>oka.koch.55</v>
      </c>
      <c r="F1022" s="9" t="str">
        <f>_xlfn.XLOOKUP(Table3[[#This Row],[EID]],Roster!A:A,Roster!F:F)</f>
        <v>F&amp;A</v>
      </c>
      <c r="G1022" s="8">
        <v>92</v>
      </c>
      <c r="H1022" s="8">
        <v>100</v>
      </c>
      <c r="I1022" s="8">
        <v>92</v>
      </c>
      <c r="J1022" s="8">
        <v>94</v>
      </c>
      <c r="K1022" s="8">
        <v>98</v>
      </c>
      <c r="L1022" s="8">
        <v>85</v>
      </c>
      <c r="M1022" s="8">
        <v>89</v>
      </c>
      <c r="N1022" s="8">
        <v>87</v>
      </c>
      <c r="O1022" s="10">
        <v>97</v>
      </c>
      <c r="P1022" s="10">
        <v>91</v>
      </c>
      <c r="Q1022" s="37">
        <f>AVERAGE(Table3[[#This Row],[Audit 1]:[Audit 10]])/100</f>
        <v>0.92500000000000004</v>
      </c>
    </row>
    <row r="1023" spans="1:17">
      <c r="A1023" s="8" t="s">
        <v>95</v>
      </c>
      <c r="B1023" s="9">
        <v>45234</v>
      </c>
      <c r="C1023" s="33">
        <f>YEAR(Table3[[#This Row],[Date]])</f>
        <v>2023</v>
      </c>
      <c r="D1023" s="9" t="str">
        <f>TEXT(Table3[[#This Row],[Date]],"MMMM")</f>
        <v>November</v>
      </c>
      <c r="E1023" s="9" t="str">
        <f>_xlfn.XLOOKUP(Table3[[#This Row],[EID]],Roster!A:A,Roster!E:E)</f>
        <v>oka.koch.55</v>
      </c>
      <c r="F1023" s="9" t="str">
        <f>_xlfn.XLOOKUP(Table3[[#This Row],[EID]],Roster!A:A,Roster!F:F)</f>
        <v>F&amp;A</v>
      </c>
      <c r="G1023" s="8">
        <v>82</v>
      </c>
      <c r="H1023" s="8">
        <v>90</v>
      </c>
      <c r="I1023" s="8">
        <v>87</v>
      </c>
      <c r="J1023" s="8">
        <v>92</v>
      </c>
      <c r="K1023" s="8">
        <v>93</v>
      </c>
      <c r="L1023" s="8">
        <v>80</v>
      </c>
      <c r="M1023" s="8">
        <v>91</v>
      </c>
      <c r="N1023" s="8">
        <v>96</v>
      </c>
      <c r="O1023" s="10">
        <v>82</v>
      </c>
      <c r="P1023" s="10">
        <v>86</v>
      </c>
      <c r="Q1023" s="37">
        <f>AVERAGE(Table3[[#This Row],[Audit 1]:[Audit 10]])/100</f>
        <v>0.879</v>
      </c>
    </row>
    <row r="1024" spans="1:17">
      <c r="A1024" s="8" t="s">
        <v>96</v>
      </c>
      <c r="B1024" s="9">
        <v>45234</v>
      </c>
      <c r="C1024" s="33">
        <f>YEAR(Table3[[#This Row],[Date]])</f>
        <v>2023</v>
      </c>
      <c r="D1024" s="9" t="str">
        <f>TEXT(Table3[[#This Row],[Date]],"MMMM")</f>
        <v>November</v>
      </c>
      <c r="E1024" s="9" t="str">
        <f>_xlfn.XLOOKUP(Table3[[#This Row],[EID]],Roster!A:A,Roster!E:E)</f>
        <v>hir.kame.31</v>
      </c>
      <c r="F1024" s="9" t="str">
        <f>_xlfn.XLOOKUP(Table3[[#This Row],[EID]],Roster!A:A,Roster!F:F)</f>
        <v>Health</v>
      </c>
      <c r="G1024" s="8">
        <v>82</v>
      </c>
      <c r="H1024" s="8">
        <v>85</v>
      </c>
      <c r="I1024" s="8">
        <v>90</v>
      </c>
      <c r="J1024" s="8">
        <v>80</v>
      </c>
      <c r="K1024" s="8">
        <v>82</v>
      </c>
      <c r="L1024" s="8">
        <v>84</v>
      </c>
      <c r="M1024" s="8">
        <v>89</v>
      </c>
      <c r="N1024" s="8">
        <v>91</v>
      </c>
      <c r="O1024" s="10">
        <v>98</v>
      </c>
      <c r="P1024" s="10">
        <v>98</v>
      </c>
      <c r="Q1024" s="37">
        <f>AVERAGE(Table3[[#This Row],[Audit 1]:[Audit 10]])/100</f>
        <v>0.879</v>
      </c>
    </row>
    <row r="1025" spans="1:17">
      <c r="A1025" s="8" t="s">
        <v>97</v>
      </c>
      <c r="B1025" s="9">
        <v>45234</v>
      </c>
      <c r="C1025" s="33">
        <f>YEAR(Table3[[#This Row],[Date]])</f>
        <v>2023</v>
      </c>
      <c r="D1025" s="9" t="str">
        <f>TEXT(Table3[[#This Row],[Date]],"MMMM")</f>
        <v>November</v>
      </c>
      <c r="E1025" s="9" t="str">
        <f>_xlfn.XLOOKUP(Table3[[#This Row],[EID]],Roster!A:A,Roster!E:E)</f>
        <v>han.oriz.24</v>
      </c>
      <c r="F1025" s="9" t="str">
        <f>_xlfn.XLOOKUP(Table3[[#This Row],[EID]],Roster!A:A,Roster!F:F)</f>
        <v>Network</v>
      </c>
      <c r="G1025" s="8">
        <v>51</v>
      </c>
      <c r="H1025" s="8">
        <v>56</v>
      </c>
      <c r="I1025" s="8">
        <v>86</v>
      </c>
      <c r="J1025" s="8">
        <v>89</v>
      </c>
      <c r="K1025" s="8">
        <v>68</v>
      </c>
      <c r="L1025" s="8">
        <v>73</v>
      </c>
      <c r="M1025" s="8">
        <v>86</v>
      </c>
      <c r="N1025" s="8">
        <v>87</v>
      </c>
      <c r="O1025" s="10">
        <v>52</v>
      </c>
      <c r="P1025" s="10">
        <v>55</v>
      </c>
      <c r="Q1025" s="37">
        <f>AVERAGE(Table3[[#This Row],[Audit 1]:[Audit 10]])/100</f>
        <v>0.70299999999999996</v>
      </c>
    </row>
    <row r="1026" spans="1:17">
      <c r="A1026" s="8" t="s">
        <v>98</v>
      </c>
      <c r="B1026" s="9">
        <v>45234</v>
      </c>
      <c r="C1026" s="33">
        <f>YEAR(Table3[[#This Row],[Date]])</f>
        <v>2023</v>
      </c>
      <c r="D1026" s="9" t="str">
        <f>TEXT(Table3[[#This Row],[Date]],"MMMM")</f>
        <v>November</v>
      </c>
      <c r="E1026" s="9" t="str">
        <f>_xlfn.XLOOKUP(Table3[[#This Row],[EID]],Roster!A:A,Roster!E:E)</f>
        <v>kig.imaz.62</v>
      </c>
      <c r="F1026" s="9" t="str">
        <f>_xlfn.XLOOKUP(Table3[[#This Row],[EID]],Roster!A:A,Roster!F:F)</f>
        <v>HR</v>
      </c>
      <c r="G1026" s="8">
        <v>69</v>
      </c>
      <c r="H1026" s="8">
        <v>64</v>
      </c>
      <c r="I1026" s="8">
        <v>91</v>
      </c>
      <c r="J1026" s="8">
        <v>79</v>
      </c>
      <c r="K1026" s="8">
        <v>72</v>
      </c>
      <c r="L1026" s="8">
        <v>96</v>
      </c>
      <c r="M1026" s="8">
        <v>50</v>
      </c>
      <c r="N1026" s="8">
        <v>72</v>
      </c>
      <c r="O1026" s="10">
        <v>62</v>
      </c>
      <c r="P1026" s="10">
        <v>54</v>
      </c>
      <c r="Q1026" s="37">
        <f>AVERAGE(Table3[[#This Row],[Audit 1]:[Audit 10]])/100</f>
        <v>0.70900000000000007</v>
      </c>
    </row>
    <row r="1027" spans="1:17">
      <c r="A1027" s="8" t="s">
        <v>99</v>
      </c>
      <c r="B1027" s="9">
        <v>45234</v>
      </c>
      <c r="C1027" s="33">
        <f>YEAR(Table3[[#This Row],[Date]])</f>
        <v>2023</v>
      </c>
      <c r="D1027" s="9" t="str">
        <f>TEXT(Table3[[#This Row],[Date]],"MMMM")</f>
        <v>November</v>
      </c>
      <c r="E1027" s="9" t="str">
        <f>_xlfn.XLOOKUP(Table3[[#This Row],[EID]],Roster!A:A,Roster!E:E)</f>
        <v>han.oriz.24</v>
      </c>
      <c r="F1027" s="9" t="str">
        <f>_xlfn.XLOOKUP(Table3[[#This Row],[EID]],Roster!A:A,Roster!F:F)</f>
        <v>Strategy</v>
      </c>
      <c r="G1027" s="8">
        <v>88</v>
      </c>
      <c r="H1027" s="8">
        <v>87</v>
      </c>
      <c r="I1027" s="8">
        <v>94</v>
      </c>
      <c r="J1027" s="8">
        <v>82</v>
      </c>
      <c r="K1027" s="8">
        <v>88</v>
      </c>
      <c r="L1027" s="8">
        <v>89</v>
      </c>
      <c r="M1027" s="8">
        <v>88</v>
      </c>
      <c r="N1027" s="8">
        <v>92</v>
      </c>
      <c r="O1027" s="10">
        <v>87</v>
      </c>
      <c r="P1027" s="10">
        <v>99</v>
      </c>
      <c r="Q1027" s="37">
        <f>AVERAGE(Table3[[#This Row],[Audit 1]:[Audit 10]])/100</f>
        <v>0.89400000000000002</v>
      </c>
    </row>
    <row r="1028" spans="1:17">
      <c r="A1028" s="8" t="s">
        <v>100</v>
      </c>
      <c r="B1028" s="9">
        <v>45234</v>
      </c>
      <c r="C1028" s="33">
        <f>YEAR(Table3[[#This Row],[Date]])</f>
        <v>2023</v>
      </c>
      <c r="D1028" s="9" t="str">
        <f>TEXT(Table3[[#This Row],[Date]],"MMMM")</f>
        <v>November</v>
      </c>
      <c r="E1028" s="9" t="str">
        <f>_xlfn.XLOOKUP(Table3[[#This Row],[EID]],Roster!A:A,Roster!E:E)</f>
        <v>oka.koch.55</v>
      </c>
      <c r="F1028" s="9" t="str">
        <f>_xlfn.XLOOKUP(Table3[[#This Row],[EID]],Roster!A:A,Roster!F:F)</f>
        <v>F&amp;A</v>
      </c>
      <c r="G1028" s="8">
        <v>92</v>
      </c>
      <c r="H1028" s="8">
        <v>84</v>
      </c>
      <c r="I1028" s="8">
        <v>95</v>
      </c>
      <c r="J1028" s="8">
        <v>99</v>
      </c>
      <c r="K1028" s="8">
        <v>93</v>
      </c>
      <c r="L1028" s="8">
        <v>99</v>
      </c>
      <c r="M1028" s="8">
        <v>98</v>
      </c>
      <c r="N1028" s="8">
        <v>87</v>
      </c>
      <c r="O1028" s="10">
        <v>97</v>
      </c>
      <c r="P1028" s="10">
        <v>80</v>
      </c>
      <c r="Q1028" s="37">
        <f>AVERAGE(Table3[[#This Row],[Audit 1]:[Audit 10]])/100</f>
        <v>0.92400000000000004</v>
      </c>
    </row>
    <row r="1029" spans="1:17">
      <c r="A1029" s="8" t="s">
        <v>101</v>
      </c>
      <c r="B1029" s="9">
        <v>45234</v>
      </c>
      <c r="C1029" s="33">
        <f>YEAR(Table3[[#This Row],[Date]])</f>
        <v>2023</v>
      </c>
      <c r="D1029" s="9" t="str">
        <f>TEXT(Table3[[#This Row],[Date]],"MMMM")</f>
        <v>November</v>
      </c>
      <c r="E1029" s="9" t="str">
        <f>_xlfn.XLOOKUP(Table3[[#This Row],[EID]],Roster!A:A,Roster!E:E)</f>
        <v>hir.kame.31</v>
      </c>
      <c r="F1029" s="9" t="str">
        <f>_xlfn.XLOOKUP(Table3[[#This Row],[EID]],Roster!A:A,Roster!F:F)</f>
        <v>Health</v>
      </c>
      <c r="G1029" s="8">
        <v>91</v>
      </c>
      <c r="H1029" s="8">
        <v>83</v>
      </c>
      <c r="I1029" s="8">
        <v>92</v>
      </c>
      <c r="J1029" s="8">
        <v>89</v>
      </c>
      <c r="K1029" s="8">
        <v>85</v>
      </c>
      <c r="L1029" s="8">
        <v>86</v>
      </c>
      <c r="M1029" s="8">
        <v>87</v>
      </c>
      <c r="N1029" s="8">
        <v>96</v>
      </c>
      <c r="O1029" s="10">
        <v>85</v>
      </c>
      <c r="P1029" s="10">
        <v>99</v>
      </c>
      <c r="Q1029" s="37">
        <f>AVERAGE(Table3[[#This Row],[Audit 1]:[Audit 10]])/100</f>
        <v>0.89300000000000002</v>
      </c>
    </row>
    <row r="1030" spans="1:17">
      <c r="A1030" s="8" t="s">
        <v>102</v>
      </c>
      <c r="B1030" s="9">
        <v>45234</v>
      </c>
      <c r="C1030" s="33">
        <f>YEAR(Table3[[#This Row],[Date]])</f>
        <v>2023</v>
      </c>
      <c r="D1030" s="9" t="str">
        <f>TEXT(Table3[[#This Row],[Date]],"MMMM")</f>
        <v>November</v>
      </c>
      <c r="E1030" s="9" t="str">
        <f>_xlfn.XLOOKUP(Table3[[#This Row],[EID]],Roster!A:A,Roster!E:E)</f>
        <v>han.oriz.24</v>
      </c>
      <c r="F1030" s="9" t="str">
        <f>_xlfn.XLOOKUP(Table3[[#This Row],[EID]],Roster!A:A,Roster!F:F)</f>
        <v>Network</v>
      </c>
      <c r="G1030" s="8">
        <v>89</v>
      </c>
      <c r="H1030" s="8">
        <v>65</v>
      </c>
      <c r="I1030" s="8">
        <v>69</v>
      </c>
      <c r="J1030" s="8">
        <v>50</v>
      </c>
      <c r="K1030" s="8">
        <v>82</v>
      </c>
      <c r="L1030" s="8">
        <v>78</v>
      </c>
      <c r="M1030" s="8">
        <v>54</v>
      </c>
      <c r="N1030" s="8">
        <v>73</v>
      </c>
      <c r="O1030" s="10">
        <v>80</v>
      </c>
      <c r="P1030" s="10">
        <v>59</v>
      </c>
      <c r="Q1030" s="37">
        <f>AVERAGE(Table3[[#This Row],[Audit 1]:[Audit 10]])/100</f>
        <v>0.69900000000000007</v>
      </c>
    </row>
    <row r="1031" spans="1:17">
      <c r="A1031" s="8" t="s">
        <v>103</v>
      </c>
      <c r="B1031" s="9">
        <v>45234</v>
      </c>
      <c r="C1031" s="33">
        <f>YEAR(Table3[[#This Row],[Date]])</f>
        <v>2023</v>
      </c>
      <c r="D1031" s="9" t="str">
        <f>TEXT(Table3[[#This Row],[Date]],"MMMM")</f>
        <v>November</v>
      </c>
      <c r="E1031" s="9" t="str">
        <f>_xlfn.XLOOKUP(Table3[[#This Row],[EID]],Roster!A:A,Roster!E:E)</f>
        <v>kig.imaz.62</v>
      </c>
      <c r="F1031" s="9" t="str">
        <f>_xlfn.XLOOKUP(Table3[[#This Row],[EID]],Roster!A:A,Roster!F:F)</f>
        <v>HR</v>
      </c>
      <c r="G1031" s="8">
        <v>91</v>
      </c>
      <c r="H1031" s="8">
        <v>69</v>
      </c>
      <c r="I1031" s="8">
        <v>93</v>
      </c>
      <c r="J1031" s="8">
        <v>83</v>
      </c>
      <c r="K1031" s="8">
        <v>53</v>
      </c>
      <c r="L1031" s="8">
        <v>56</v>
      </c>
      <c r="M1031" s="8">
        <v>77</v>
      </c>
      <c r="N1031" s="8">
        <v>56</v>
      </c>
      <c r="O1031" s="10">
        <v>70</v>
      </c>
      <c r="P1031" s="10">
        <v>51</v>
      </c>
      <c r="Q1031" s="37">
        <f>AVERAGE(Table3[[#This Row],[Audit 1]:[Audit 10]])/100</f>
        <v>0.69900000000000007</v>
      </c>
    </row>
    <row r="1032" spans="1:17">
      <c r="A1032" s="8" t="s">
        <v>104</v>
      </c>
      <c r="B1032" s="9">
        <v>45234</v>
      </c>
      <c r="C1032" s="33">
        <f>YEAR(Table3[[#This Row],[Date]])</f>
        <v>2023</v>
      </c>
      <c r="D1032" s="9" t="str">
        <f>TEXT(Table3[[#This Row],[Date]],"MMMM")</f>
        <v>November</v>
      </c>
      <c r="E1032" s="9" t="str">
        <f>_xlfn.XLOOKUP(Table3[[#This Row],[EID]],Roster!A:A,Roster!E:E)</f>
        <v>oka.koch.55</v>
      </c>
      <c r="F1032" s="9" t="str">
        <f>_xlfn.XLOOKUP(Table3[[#This Row],[EID]],Roster!A:A,Roster!F:F)</f>
        <v>F&amp;A</v>
      </c>
      <c r="G1032" s="8">
        <v>89</v>
      </c>
      <c r="H1032" s="8">
        <v>89</v>
      </c>
      <c r="I1032" s="8">
        <v>94</v>
      </c>
      <c r="J1032" s="8">
        <v>82</v>
      </c>
      <c r="K1032" s="8">
        <v>99</v>
      </c>
      <c r="L1032" s="8">
        <v>100</v>
      </c>
      <c r="M1032" s="8">
        <v>84</v>
      </c>
      <c r="N1032" s="8">
        <v>80</v>
      </c>
      <c r="O1032" s="10">
        <v>88</v>
      </c>
      <c r="P1032" s="10">
        <v>100</v>
      </c>
      <c r="Q1032" s="37">
        <f>AVERAGE(Table3[[#This Row],[Audit 1]:[Audit 10]])/100</f>
        <v>0.90500000000000003</v>
      </c>
    </row>
    <row r="1033" spans="1:17">
      <c r="A1033" s="8" t="s">
        <v>105</v>
      </c>
      <c r="B1033" s="9">
        <v>45234</v>
      </c>
      <c r="C1033" s="33">
        <f>YEAR(Table3[[#This Row],[Date]])</f>
        <v>2023</v>
      </c>
      <c r="D1033" s="9" t="str">
        <f>TEXT(Table3[[#This Row],[Date]],"MMMM")</f>
        <v>November</v>
      </c>
      <c r="E1033" s="9" t="str">
        <f>_xlfn.XLOOKUP(Table3[[#This Row],[EID]],Roster!A:A,Roster!E:E)</f>
        <v>oka.koch.55</v>
      </c>
      <c r="F1033" s="9" t="str">
        <f>_xlfn.XLOOKUP(Table3[[#This Row],[EID]],Roster!A:A,Roster!F:F)</f>
        <v>F&amp;A</v>
      </c>
      <c r="G1033" s="8">
        <v>86</v>
      </c>
      <c r="H1033" s="8">
        <v>86</v>
      </c>
      <c r="I1033" s="8">
        <v>97</v>
      </c>
      <c r="J1033" s="8">
        <v>100</v>
      </c>
      <c r="K1033" s="8">
        <v>94</v>
      </c>
      <c r="L1033" s="8">
        <v>96</v>
      </c>
      <c r="M1033" s="8">
        <v>82</v>
      </c>
      <c r="N1033" s="8">
        <v>87</v>
      </c>
      <c r="O1033" s="10">
        <v>100</v>
      </c>
      <c r="P1033" s="10">
        <v>85</v>
      </c>
      <c r="Q1033" s="37">
        <f>AVERAGE(Table3[[#This Row],[Audit 1]:[Audit 10]])/100</f>
        <v>0.91299999999999992</v>
      </c>
    </row>
    <row r="1034" spans="1:17">
      <c r="A1034" s="8" t="s">
        <v>106</v>
      </c>
      <c r="B1034" s="9">
        <v>45234</v>
      </c>
      <c r="C1034" s="33">
        <f>YEAR(Table3[[#This Row],[Date]])</f>
        <v>2023</v>
      </c>
      <c r="D1034" s="9" t="str">
        <f>TEXT(Table3[[#This Row],[Date]],"MMMM")</f>
        <v>November</v>
      </c>
      <c r="E1034" s="9" t="str">
        <f>_xlfn.XLOOKUP(Table3[[#This Row],[EID]],Roster!A:A,Roster!E:E)</f>
        <v>hir.kame.31</v>
      </c>
      <c r="F1034" s="9" t="str">
        <f>_xlfn.XLOOKUP(Table3[[#This Row],[EID]],Roster!A:A,Roster!F:F)</f>
        <v>Health</v>
      </c>
      <c r="G1034" s="8">
        <v>100</v>
      </c>
      <c r="H1034" s="8">
        <v>92</v>
      </c>
      <c r="I1034" s="8">
        <v>82</v>
      </c>
      <c r="J1034" s="8">
        <v>86</v>
      </c>
      <c r="K1034" s="8">
        <v>85</v>
      </c>
      <c r="L1034" s="8">
        <v>91</v>
      </c>
      <c r="M1034" s="8">
        <v>100</v>
      </c>
      <c r="N1034" s="8">
        <v>93</v>
      </c>
      <c r="O1034" s="10">
        <v>97</v>
      </c>
      <c r="P1034" s="10">
        <v>95</v>
      </c>
      <c r="Q1034" s="37">
        <f>AVERAGE(Table3[[#This Row],[Audit 1]:[Audit 10]])/100</f>
        <v>0.92099999999999993</v>
      </c>
    </row>
    <row r="1035" spans="1:17">
      <c r="A1035" s="8" t="s">
        <v>107</v>
      </c>
      <c r="B1035" s="9">
        <v>45234</v>
      </c>
      <c r="C1035" s="33">
        <f>YEAR(Table3[[#This Row],[Date]])</f>
        <v>2023</v>
      </c>
      <c r="D1035" s="9" t="str">
        <f>TEXT(Table3[[#This Row],[Date]],"MMMM")</f>
        <v>November</v>
      </c>
      <c r="E1035" s="9" t="str">
        <f>_xlfn.XLOOKUP(Table3[[#This Row],[EID]],Roster!A:A,Roster!E:E)</f>
        <v>oka.koch.55</v>
      </c>
      <c r="F1035" s="9" t="str">
        <f>_xlfn.XLOOKUP(Table3[[#This Row],[EID]],Roster!A:A,Roster!F:F)</f>
        <v>F&amp;A</v>
      </c>
      <c r="G1035" s="8">
        <v>90</v>
      </c>
      <c r="H1035" s="8">
        <v>94</v>
      </c>
      <c r="I1035" s="8">
        <v>64</v>
      </c>
      <c r="J1035" s="8">
        <v>71</v>
      </c>
      <c r="K1035" s="8">
        <v>66</v>
      </c>
      <c r="L1035" s="8">
        <v>68</v>
      </c>
      <c r="M1035" s="8">
        <v>97</v>
      </c>
      <c r="N1035" s="8">
        <v>80</v>
      </c>
      <c r="O1035" s="10">
        <v>78</v>
      </c>
      <c r="P1035" s="10">
        <v>55</v>
      </c>
      <c r="Q1035" s="37">
        <f>AVERAGE(Table3[[#This Row],[Audit 1]:[Audit 10]])/100</f>
        <v>0.76300000000000001</v>
      </c>
    </row>
    <row r="1036" spans="1:17">
      <c r="A1036" s="8" t="s">
        <v>108</v>
      </c>
      <c r="B1036" s="9">
        <v>45234</v>
      </c>
      <c r="C1036" s="33">
        <f>YEAR(Table3[[#This Row],[Date]])</f>
        <v>2023</v>
      </c>
      <c r="D1036" s="9" t="str">
        <f>TEXT(Table3[[#This Row],[Date]],"MMMM")</f>
        <v>November</v>
      </c>
      <c r="E1036" s="9" t="str">
        <f>_xlfn.XLOOKUP(Table3[[#This Row],[EID]],Roster!A:A,Roster!E:E)</f>
        <v>kig.imaz.62</v>
      </c>
      <c r="F1036" s="9" t="str">
        <f>_xlfn.XLOOKUP(Table3[[#This Row],[EID]],Roster!A:A,Roster!F:F)</f>
        <v>HR</v>
      </c>
      <c r="G1036" s="8">
        <v>81</v>
      </c>
      <c r="H1036" s="8">
        <v>95</v>
      </c>
      <c r="I1036" s="8">
        <v>94</v>
      </c>
      <c r="J1036" s="8">
        <v>70</v>
      </c>
      <c r="K1036" s="8">
        <v>60</v>
      </c>
      <c r="L1036" s="8">
        <v>78</v>
      </c>
      <c r="M1036" s="8">
        <v>58</v>
      </c>
      <c r="N1036" s="8">
        <v>72</v>
      </c>
      <c r="O1036" s="10">
        <v>59</v>
      </c>
      <c r="P1036" s="10">
        <v>65</v>
      </c>
      <c r="Q1036" s="37">
        <f>AVERAGE(Table3[[#This Row],[Audit 1]:[Audit 10]])/100</f>
        <v>0.73199999999999998</v>
      </c>
    </row>
    <row r="1037" spans="1:17">
      <c r="A1037" s="8" t="s">
        <v>109</v>
      </c>
      <c r="B1037" s="9">
        <v>45234</v>
      </c>
      <c r="C1037" s="33">
        <f>YEAR(Table3[[#This Row],[Date]])</f>
        <v>2023</v>
      </c>
      <c r="D1037" s="9" t="str">
        <f>TEXT(Table3[[#This Row],[Date]],"MMMM")</f>
        <v>November</v>
      </c>
      <c r="E1037" s="9" t="str">
        <f>_xlfn.XLOOKUP(Table3[[#This Row],[EID]],Roster!A:A,Roster!E:E)</f>
        <v>han.oriz.24</v>
      </c>
      <c r="F1037" s="9" t="str">
        <f>_xlfn.XLOOKUP(Table3[[#This Row],[EID]],Roster!A:A,Roster!F:F)</f>
        <v>Strategy</v>
      </c>
      <c r="G1037" s="8">
        <v>98</v>
      </c>
      <c r="H1037" s="8">
        <v>81</v>
      </c>
      <c r="I1037" s="8">
        <v>83</v>
      </c>
      <c r="J1037" s="8">
        <v>81</v>
      </c>
      <c r="K1037" s="8">
        <v>99</v>
      </c>
      <c r="L1037" s="8">
        <v>100</v>
      </c>
      <c r="M1037" s="8">
        <v>85</v>
      </c>
      <c r="N1037" s="8">
        <v>86</v>
      </c>
      <c r="O1037" s="10">
        <v>80</v>
      </c>
      <c r="P1037" s="10">
        <v>97</v>
      </c>
      <c r="Q1037" s="37">
        <f>AVERAGE(Table3[[#This Row],[Audit 1]:[Audit 10]])/100</f>
        <v>0.89</v>
      </c>
    </row>
    <row r="1038" spans="1:17">
      <c r="A1038" s="8" t="s">
        <v>110</v>
      </c>
      <c r="B1038" s="9">
        <v>45234</v>
      </c>
      <c r="C1038" s="33">
        <f>YEAR(Table3[[#This Row],[Date]])</f>
        <v>2023</v>
      </c>
      <c r="D1038" s="9" t="str">
        <f>TEXT(Table3[[#This Row],[Date]],"MMMM")</f>
        <v>November</v>
      </c>
      <c r="E1038" s="9" t="str">
        <f>_xlfn.XLOOKUP(Table3[[#This Row],[EID]],Roster!A:A,Roster!E:E)</f>
        <v>oka.koch.55</v>
      </c>
      <c r="F1038" s="9" t="str">
        <f>_xlfn.XLOOKUP(Table3[[#This Row],[EID]],Roster!A:A,Roster!F:F)</f>
        <v>F&amp;A</v>
      </c>
      <c r="G1038" s="8">
        <v>95</v>
      </c>
      <c r="H1038" s="8">
        <v>91</v>
      </c>
      <c r="I1038" s="8">
        <v>91</v>
      </c>
      <c r="J1038" s="8">
        <v>96</v>
      </c>
      <c r="K1038" s="8">
        <v>87</v>
      </c>
      <c r="L1038" s="8">
        <v>91</v>
      </c>
      <c r="M1038" s="8">
        <v>98</v>
      </c>
      <c r="N1038" s="8">
        <v>92</v>
      </c>
      <c r="O1038" s="10">
        <v>100</v>
      </c>
      <c r="P1038" s="10">
        <v>96</v>
      </c>
      <c r="Q1038" s="37">
        <f>AVERAGE(Table3[[#This Row],[Audit 1]:[Audit 10]])/100</f>
        <v>0.93700000000000006</v>
      </c>
    </row>
    <row r="1039" spans="1:17">
      <c r="A1039" s="8" t="s">
        <v>111</v>
      </c>
      <c r="B1039" s="9">
        <v>45234</v>
      </c>
      <c r="C1039" s="33">
        <f>YEAR(Table3[[#This Row],[Date]])</f>
        <v>2023</v>
      </c>
      <c r="D1039" s="9" t="str">
        <f>TEXT(Table3[[#This Row],[Date]],"MMMM")</f>
        <v>November</v>
      </c>
      <c r="E1039" s="9" t="str">
        <f>_xlfn.XLOOKUP(Table3[[#This Row],[EID]],Roster!A:A,Roster!E:E)</f>
        <v>hir.kame.31</v>
      </c>
      <c r="F1039" s="9" t="str">
        <f>_xlfn.XLOOKUP(Table3[[#This Row],[EID]],Roster!A:A,Roster!F:F)</f>
        <v>Health</v>
      </c>
      <c r="G1039" s="8">
        <v>100</v>
      </c>
      <c r="H1039" s="8">
        <v>81</v>
      </c>
      <c r="I1039" s="8">
        <v>87</v>
      </c>
      <c r="J1039" s="8">
        <v>84</v>
      </c>
      <c r="K1039" s="8">
        <v>91</v>
      </c>
      <c r="L1039" s="8">
        <v>83</v>
      </c>
      <c r="M1039" s="8">
        <v>90</v>
      </c>
      <c r="N1039" s="8">
        <v>96</v>
      </c>
      <c r="O1039" s="10">
        <v>95</v>
      </c>
      <c r="P1039" s="10">
        <v>100</v>
      </c>
      <c r="Q1039" s="37">
        <f>AVERAGE(Table3[[#This Row],[Audit 1]:[Audit 10]])/100</f>
        <v>0.90700000000000003</v>
      </c>
    </row>
    <row r="1040" spans="1:17">
      <c r="A1040" s="8" t="s">
        <v>112</v>
      </c>
      <c r="B1040" s="9">
        <v>45234</v>
      </c>
      <c r="C1040" s="33">
        <f>YEAR(Table3[[#This Row],[Date]])</f>
        <v>2023</v>
      </c>
      <c r="D1040" s="9" t="str">
        <f>TEXT(Table3[[#This Row],[Date]],"MMMM")</f>
        <v>November</v>
      </c>
      <c r="E1040" s="9" t="str">
        <f>_xlfn.XLOOKUP(Table3[[#This Row],[EID]],Roster!A:A,Roster!E:E)</f>
        <v>hir.kame.31</v>
      </c>
      <c r="F1040" s="9" t="str">
        <f>_xlfn.XLOOKUP(Table3[[#This Row],[EID]],Roster!A:A,Roster!F:F)</f>
        <v>Health</v>
      </c>
      <c r="G1040" s="8">
        <v>59</v>
      </c>
      <c r="H1040" s="8">
        <v>87</v>
      </c>
      <c r="I1040" s="8">
        <v>58</v>
      </c>
      <c r="J1040" s="8">
        <v>54</v>
      </c>
      <c r="K1040" s="8">
        <v>63</v>
      </c>
      <c r="L1040" s="8">
        <v>78</v>
      </c>
      <c r="M1040" s="8">
        <v>57</v>
      </c>
      <c r="N1040" s="8">
        <v>89</v>
      </c>
      <c r="O1040" s="10">
        <v>97</v>
      </c>
      <c r="P1040" s="10">
        <v>78</v>
      </c>
      <c r="Q1040" s="37">
        <f>AVERAGE(Table3[[#This Row],[Audit 1]:[Audit 10]])/100</f>
        <v>0.72</v>
      </c>
    </row>
    <row r="1041" spans="1:17">
      <c r="A1041" s="8" t="s">
        <v>113</v>
      </c>
      <c r="B1041" s="9">
        <v>45234</v>
      </c>
      <c r="C1041" s="33">
        <f>YEAR(Table3[[#This Row],[Date]])</f>
        <v>2023</v>
      </c>
      <c r="D1041" s="9" t="str">
        <f>TEXT(Table3[[#This Row],[Date]],"MMMM")</f>
        <v>November</v>
      </c>
      <c r="E1041" s="9" t="str">
        <f>_xlfn.XLOOKUP(Table3[[#This Row],[EID]],Roster!A:A,Roster!E:E)</f>
        <v>kig.imaz.62</v>
      </c>
      <c r="F1041" s="9" t="str">
        <f>_xlfn.XLOOKUP(Table3[[#This Row],[EID]],Roster!A:A,Roster!F:F)</f>
        <v>HR</v>
      </c>
      <c r="G1041" s="8">
        <v>95</v>
      </c>
      <c r="H1041" s="8">
        <v>87</v>
      </c>
      <c r="I1041" s="8">
        <v>80</v>
      </c>
      <c r="J1041" s="8">
        <v>54</v>
      </c>
      <c r="K1041" s="8">
        <v>98</v>
      </c>
      <c r="L1041" s="8">
        <v>56</v>
      </c>
      <c r="M1041" s="8">
        <v>67</v>
      </c>
      <c r="N1041" s="8">
        <v>99</v>
      </c>
      <c r="O1041" s="10">
        <v>60</v>
      </c>
      <c r="P1041" s="10">
        <v>59</v>
      </c>
      <c r="Q1041" s="37">
        <f>AVERAGE(Table3[[#This Row],[Audit 1]:[Audit 10]])/100</f>
        <v>0.755</v>
      </c>
    </row>
    <row r="1042" spans="1:17">
      <c r="A1042" s="8" t="s">
        <v>114</v>
      </c>
      <c r="B1042" s="9">
        <v>45234</v>
      </c>
      <c r="C1042" s="33">
        <f>YEAR(Table3[[#This Row],[Date]])</f>
        <v>2023</v>
      </c>
      <c r="D1042" s="9" t="str">
        <f>TEXT(Table3[[#This Row],[Date]],"MMMM")</f>
        <v>November</v>
      </c>
      <c r="E1042" s="9" t="str">
        <f>_xlfn.XLOOKUP(Table3[[#This Row],[EID]],Roster!A:A,Roster!E:E)</f>
        <v>han.oriz.24</v>
      </c>
      <c r="F1042" s="9" t="str">
        <f>_xlfn.XLOOKUP(Table3[[#This Row],[EID]],Roster!A:A,Roster!F:F)</f>
        <v>Strategy</v>
      </c>
      <c r="G1042" s="8">
        <v>82</v>
      </c>
      <c r="H1042" s="8">
        <v>90</v>
      </c>
      <c r="I1042" s="8">
        <v>91</v>
      </c>
      <c r="J1042" s="8">
        <v>96</v>
      </c>
      <c r="K1042" s="8">
        <v>96</v>
      </c>
      <c r="L1042" s="8">
        <v>87</v>
      </c>
      <c r="M1042" s="8">
        <v>85</v>
      </c>
      <c r="N1042" s="8">
        <v>88</v>
      </c>
      <c r="O1042" s="10">
        <v>99</v>
      </c>
      <c r="P1042" s="10">
        <v>100</v>
      </c>
      <c r="Q1042" s="37">
        <f>AVERAGE(Table3[[#This Row],[Audit 1]:[Audit 10]])/100</f>
        <v>0.91400000000000003</v>
      </c>
    </row>
    <row r="1043" spans="1:17">
      <c r="A1043" s="8" t="s">
        <v>115</v>
      </c>
      <c r="B1043" s="9">
        <v>45234</v>
      </c>
      <c r="C1043" s="33">
        <f>YEAR(Table3[[#This Row],[Date]])</f>
        <v>2023</v>
      </c>
      <c r="D1043" s="9" t="str">
        <f>TEXT(Table3[[#This Row],[Date]],"MMMM")</f>
        <v>November</v>
      </c>
      <c r="E1043" s="9" t="str">
        <f>_xlfn.XLOOKUP(Table3[[#This Row],[EID]],Roster!A:A,Roster!E:E)</f>
        <v>oka.koch.55</v>
      </c>
      <c r="F1043" s="9" t="str">
        <f>_xlfn.XLOOKUP(Table3[[#This Row],[EID]],Roster!A:A,Roster!F:F)</f>
        <v>F&amp;A</v>
      </c>
      <c r="G1043" s="8">
        <v>87</v>
      </c>
      <c r="H1043" s="8">
        <v>94</v>
      </c>
      <c r="I1043" s="8">
        <v>88</v>
      </c>
      <c r="J1043" s="8">
        <v>89</v>
      </c>
      <c r="K1043" s="8">
        <v>87</v>
      </c>
      <c r="L1043" s="8">
        <v>88</v>
      </c>
      <c r="M1043" s="8">
        <v>98</v>
      </c>
      <c r="N1043" s="8">
        <v>99</v>
      </c>
      <c r="O1043" s="10">
        <v>100</v>
      </c>
      <c r="P1043" s="10">
        <v>81</v>
      </c>
      <c r="Q1043" s="37">
        <f>AVERAGE(Table3[[#This Row],[Audit 1]:[Audit 10]])/100</f>
        <v>0.91099999999999992</v>
      </c>
    </row>
    <row r="1044" spans="1:17">
      <c r="A1044" s="8" t="s">
        <v>116</v>
      </c>
      <c r="B1044" s="9">
        <v>45234</v>
      </c>
      <c r="C1044" s="33">
        <f>YEAR(Table3[[#This Row],[Date]])</f>
        <v>2023</v>
      </c>
      <c r="D1044" s="9" t="str">
        <f>TEXT(Table3[[#This Row],[Date]],"MMMM")</f>
        <v>November</v>
      </c>
      <c r="E1044" s="9" t="str">
        <f>_xlfn.XLOOKUP(Table3[[#This Row],[EID]],Roster!A:A,Roster!E:E)</f>
        <v>hir.kame.31</v>
      </c>
      <c r="F1044" s="9" t="str">
        <f>_xlfn.XLOOKUP(Table3[[#This Row],[EID]],Roster!A:A,Roster!F:F)</f>
        <v>Health</v>
      </c>
      <c r="G1044" s="8">
        <v>91</v>
      </c>
      <c r="H1044" s="8">
        <v>98</v>
      </c>
      <c r="I1044" s="8">
        <v>87</v>
      </c>
      <c r="J1044" s="8">
        <v>81</v>
      </c>
      <c r="K1044" s="8">
        <v>89</v>
      </c>
      <c r="L1044" s="8">
        <v>84</v>
      </c>
      <c r="M1044" s="8">
        <v>84</v>
      </c>
      <c r="N1044" s="8">
        <v>86</v>
      </c>
      <c r="O1044" s="10">
        <v>99</v>
      </c>
      <c r="P1044" s="10">
        <v>81</v>
      </c>
      <c r="Q1044" s="37">
        <f>AVERAGE(Table3[[#This Row],[Audit 1]:[Audit 10]])/100</f>
        <v>0.88</v>
      </c>
    </row>
    <row r="1045" spans="1:17">
      <c r="A1045" s="8" t="s">
        <v>117</v>
      </c>
      <c r="B1045" s="9">
        <v>45234</v>
      </c>
      <c r="C1045" s="33">
        <f>YEAR(Table3[[#This Row],[Date]])</f>
        <v>2023</v>
      </c>
      <c r="D1045" s="9" t="str">
        <f>TEXT(Table3[[#This Row],[Date]],"MMMM")</f>
        <v>November</v>
      </c>
      <c r="E1045" s="9" t="str">
        <f>_xlfn.XLOOKUP(Table3[[#This Row],[EID]],Roster!A:A,Roster!E:E)</f>
        <v>han.oriz.24</v>
      </c>
      <c r="F1045" s="9" t="str">
        <f>_xlfn.XLOOKUP(Table3[[#This Row],[EID]],Roster!A:A,Roster!F:F)</f>
        <v>Network</v>
      </c>
      <c r="G1045" s="8">
        <v>61</v>
      </c>
      <c r="H1045" s="8">
        <v>59</v>
      </c>
      <c r="I1045" s="8">
        <v>56</v>
      </c>
      <c r="J1045" s="8">
        <v>53</v>
      </c>
      <c r="K1045" s="8">
        <v>55</v>
      </c>
      <c r="L1045" s="8">
        <v>54</v>
      </c>
      <c r="M1045" s="8">
        <v>68</v>
      </c>
      <c r="N1045" s="8">
        <v>89</v>
      </c>
      <c r="O1045" s="10">
        <v>96</v>
      </c>
      <c r="P1045" s="10">
        <v>64</v>
      </c>
      <c r="Q1045" s="37">
        <f>AVERAGE(Table3[[#This Row],[Audit 1]:[Audit 10]])/100</f>
        <v>0.65500000000000003</v>
      </c>
    </row>
    <row r="1046" spans="1:17">
      <c r="A1046" s="8" t="s">
        <v>118</v>
      </c>
      <c r="B1046" s="9">
        <v>45234</v>
      </c>
      <c r="C1046" s="33">
        <f>YEAR(Table3[[#This Row],[Date]])</f>
        <v>2023</v>
      </c>
      <c r="D1046" s="9" t="str">
        <f>TEXT(Table3[[#This Row],[Date]],"MMMM")</f>
        <v>November</v>
      </c>
      <c r="E1046" s="9" t="str">
        <f>_xlfn.XLOOKUP(Table3[[#This Row],[EID]],Roster!A:A,Roster!E:E)</f>
        <v>kig.imaz.62</v>
      </c>
      <c r="F1046" s="9" t="str">
        <f>_xlfn.XLOOKUP(Table3[[#This Row],[EID]],Roster!A:A,Roster!F:F)</f>
        <v>HR</v>
      </c>
      <c r="G1046" s="8">
        <v>68</v>
      </c>
      <c r="H1046" s="8">
        <v>85</v>
      </c>
      <c r="I1046" s="8">
        <v>76</v>
      </c>
      <c r="J1046" s="8">
        <v>79</v>
      </c>
      <c r="K1046" s="8">
        <v>67</v>
      </c>
      <c r="L1046" s="8">
        <v>69</v>
      </c>
      <c r="M1046" s="8">
        <v>64</v>
      </c>
      <c r="N1046" s="8">
        <v>91</v>
      </c>
      <c r="O1046" s="10">
        <v>52</v>
      </c>
      <c r="P1046" s="10">
        <v>88</v>
      </c>
      <c r="Q1046" s="37">
        <f>AVERAGE(Table3[[#This Row],[Audit 1]:[Audit 10]])/100</f>
        <v>0.7390000000000001</v>
      </c>
    </row>
    <row r="1047" spans="1:17">
      <c r="A1047" s="8" t="s">
        <v>119</v>
      </c>
      <c r="B1047" s="9">
        <v>45234</v>
      </c>
      <c r="C1047" s="33">
        <f>YEAR(Table3[[#This Row],[Date]])</f>
        <v>2023</v>
      </c>
      <c r="D1047" s="9" t="str">
        <f>TEXT(Table3[[#This Row],[Date]],"MMMM")</f>
        <v>November</v>
      </c>
      <c r="E1047" s="9" t="str">
        <f>_xlfn.XLOOKUP(Table3[[#This Row],[EID]],Roster!A:A,Roster!E:E)</f>
        <v>hir.kame.31</v>
      </c>
      <c r="F1047" s="9" t="str">
        <f>_xlfn.XLOOKUP(Table3[[#This Row],[EID]],Roster!A:A,Roster!F:F)</f>
        <v>Health</v>
      </c>
      <c r="G1047" s="8">
        <v>92</v>
      </c>
      <c r="H1047" s="8">
        <v>81</v>
      </c>
      <c r="I1047" s="8">
        <v>87</v>
      </c>
      <c r="J1047" s="8">
        <v>82</v>
      </c>
      <c r="K1047" s="8">
        <v>96</v>
      </c>
      <c r="L1047" s="8">
        <v>89</v>
      </c>
      <c r="M1047" s="8">
        <v>88</v>
      </c>
      <c r="N1047" s="8">
        <v>84</v>
      </c>
      <c r="O1047" s="10">
        <v>94</v>
      </c>
      <c r="P1047" s="10">
        <v>81</v>
      </c>
      <c r="Q1047" s="37">
        <f>AVERAGE(Table3[[#This Row],[Audit 1]:[Audit 10]])/100</f>
        <v>0.87400000000000011</v>
      </c>
    </row>
    <row r="1048" spans="1:17">
      <c r="A1048" s="8" t="s">
        <v>120</v>
      </c>
      <c r="B1048" s="9">
        <v>45234</v>
      </c>
      <c r="C1048" s="33">
        <f>YEAR(Table3[[#This Row],[Date]])</f>
        <v>2023</v>
      </c>
      <c r="D1048" s="9" t="str">
        <f>TEXT(Table3[[#This Row],[Date]],"MMMM")</f>
        <v>November</v>
      </c>
      <c r="E1048" s="9" t="str">
        <f>_xlfn.XLOOKUP(Table3[[#This Row],[EID]],Roster!A:A,Roster!E:E)</f>
        <v>oka.koch.55</v>
      </c>
      <c r="F1048" s="9" t="str">
        <f>_xlfn.XLOOKUP(Table3[[#This Row],[EID]],Roster!A:A,Roster!F:F)</f>
        <v>F&amp;A</v>
      </c>
      <c r="G1048" s="8">
        <v>98</v>
      </c>
      <c r="H1048" s="8">
        <v>84</v>
      </c>
      <c r="I1048" s="8">
        <v>99</v>
      </c>
      <c r="J1048" s="8">
        <v>98</v>
      </c>
      <c r="K1048" s="8">
        <v>82</v>
      </c>
      <c r="L1048" s="8">
        <v>94</v>
      </c>
      <c r="M1048" s="8">
        <v>81</v>
      </c>
      <c r="N1048" s="8">
        <v>83</v>
      </c>
      <c r="O1048" s="10">
        <v>87</v>
      </c>
      <c r="P1048" s="10">
        <v>93</v>
      </c>
      <c r="Q1048" s="37">
        <f>AVERAGE(Table3[[#This Row],[Audit 1]:[Audit 10]])/100</f>
        <v>0.89900000000000002</v>
      </c>
    </row>
    <row r="1049" spans="1:17">
      <c r="A1049" s="8" t="s">
        <v>121</v>
      </c>
      <c r="B1049" s="9">
        <v>45234</v>
      </c>
      <c r="C1049" s="33">
        <f>YEAR(Table3[[#This Row],[Date]])</f>
        <v>2023</v>
      </c>
      <c r="D1049" s="9" t="str">
        <f>TEXT(Table3[[#This Row],[Date]],"MMMM")</f>
        <v>November</v>
      </c>
      <c r="E1049" s="9" t="str">
        <f>_xlfn.XLOOKUP(Table3[[#This Row],[EID]],Roster!A:A,Roster!E:E)</f>
        <v>hir.kame.31</v>
      </c>
      <c r="F1049" s="9" t="str">
        <f>_xlfn.XLOOKUP(Table3[[#This Row],[EID]],Roster!A:A,Roster!F:F)</f>
        <v>Health</v>
      </c>
      <c r="G1049" s="8">
        <v>98</v>
      </c>
      <c r="H1049" s="8">
        <v>98</v>
      </c>
      <c r="I1049" s="8">
        <v>99</v>
      </c>
      <c r="J1049" s="8">
        <v>94</v>
      </c>
      <c r="K1049" s="8">
        <v>99</v>
      </c>
      <c r="L1049" s="8">
        <v>80</v>
      </c>
      <c r="M1049" s="8">
        <v>81</v>
      </c>
      <c r="N1049" s="8">
        <v>92</v>
      </c>
      <c r="O1049" s="10">
        <v>98</v>
      </c>
      <c r="P1049" s="10">
        <v>99</v>
      </c>
      <c r="Q1049" s="37">
        <f>AVERAGE(Table3[[#This Row],[Audit 1]:[Audit 10]])/100</f>
        <v>0.93799999999999994</v>
      </c>
    </row>
    <row r="1050" spans="1:17">
      <c r="A1050" s="8" t="s">
        <v>122</v>
      </c>
      <c r="B1050" s="9">
        <v>45234</v>
      </c>
      <c r="C1050" s="33">
        <f>YEAR(Table3[[#This Row],[Date]])</f>
        <v>2023</v>
      </c>
      <c r="D1050" s="9" t="str">
        <f>TEXT(Table3[[#This Row],[Date]],"MMMM")</f>
        <v>November</v>
      </c>
      <c r="E1050" s="9" t="str">
        <f>_xlfn.XLOOKUP(Table3[[#This Row],[EID]],Roster!A:A,Roster!E:E)</f>
        <v>han.oriz.24</v>
      </c>
      <c r="F1050" s="9" t="str">
        <f>_xlfn.XLOOKUP(Table3[[#This Row],[EID]],Roster!A:A,Roster!F:F)</f>
        <v>Network</v>
      </c>
      <c r="G1050" s="8">
        <v>84</v>
      </c>
      <c r="H1050" s="8">
        <v>57</v>
      </c>
      <c r="I1050" s="8">
        <v>91</v>
      </c>
      <c r="J1050" s="8">
        <v>90</v>
      </c>
      <c r="K1050" s="8">
        <v>100</v>
      </c>
      <c r="L1050" s="8">
        <v>94</v>
      </c>
      <c r="M1050" s="8">
        <v>63</v>
      </c>
      <c r="N1050" s="8">
        <v>80</v>
      </c>
      <c r="O1050" s="10">
        <v>76</v>
      </c>
      <c r="P1050" s="10">
        <v>56</v>
      </c>
      <c r="Q1050" s="37">
        <f>AVERAGE(Table3[[#This Row],[Audit 1]:[Audit 10]])/100</f>
        <v>0.79099999999999993</v>
      </c>
    </row>
    <row r="1051" spans="1:17">
      <c r="A1051" s="8" t="s">
        <v>123</v>
      </c>
      <c r="B1051" s="9">
        <v>45234</v>
      </c>
      <c r="C1051" s="33">
        <f>YEAR(Table3[[#This Row],[Date]])</f>
        <v>2023</v>
      </c>
      <c r="D1051" s="9" t="str">
        <f>TEXT(Table3[[#This Row],[Date]],"MMMM")</f>
        <v>November</v>
      </c>
      <c r="E1051" s="9" t="str">
        <f>_xlfn.XLOOKUP(Table3[[#This Row],[EID]],Roster!A:A,Roster!E:E)</f>
        <v>kig.imaz.62</v>
      </c>
      <c r="F1051" s="9" t="str">
        <f>_xlfn.XLOOKUP(Table3[[#This Row],[EID]],Roster!A:A,Roster!F:F)</f>
        <v>HR</v>
      </c>
      <c r="G1051" s="8">
        <v>95</v>
      </c>
      <c r="H1051" s="8">
        <v>60</v>
      </c>
      <c r="I1051" s="8">
        <v>79</v>
      </c>
      <c r="J1051" s="8">
        <v>95</v>
      </c>
      <c r="K1051" s="8">
        <v>90</v>
      </c>
      <c r="L1051" s="8">
        <v>73</v>
      </c>
      <c r="M1051" s="8">
        <v>51</v>
      </c>
      <c r="N1051" s="8">
        <v>92</v>
      </c>
      <c r="O1051" s="10">
        <v>86</v>
      </c>
      <c r="P1051" s="10">
        <v>100</v>
      </c>
      <c r="Q1051" s="37">
        <f>AVERAGE(Table3[[#This Row],[Audit 1]:[Audit 10]])/100</f>
        <v>0.82099999999999995</v>
      </c>
    </row>
    <row r="1052" spans="1:17">
      <c r="A1052" s="8" t="s">
        <v>94</v>
      </c>
      <c r="B1052" s="9">
        <v>45235</v>
      </c>
      <c r="C1052" s="33">
        <f>YEAR(Table3[[#This Row],[Date]])</f>
        <v>2023</v>
      </c>
      <c r="D1052" s="9" t="str">
        <f>TEXT(Table3[[#This Row],[Date]],"MMMM")</f>
        <v>November</v>
      </c>
      <c r="E1052" s="9" t="str">
        <f>_xlfn.XLOOKUP(Table3[[#This Row],[EID]],Roster!A:A,Roster!E:E)</f>
        <v>oka.koch.55</v>
      </c>
      <c r="F1052" s="9" t="str">
        <f>_xlfn.XLOOKUP(Table3[[#This Row],[EID]],Roster!A:A,Roster!F:F)</f>
        <v>F&amp;A</v>
      </c>
      <c r="G1052" s="8">
        <v>91</v>
      </c>
      <c r="H1052" s="8">
        <v>97</v>
      </c>
      <c r="I1052" s="8">
        <v>91</v>
      </c>
      <c r="J1052" s="8">
        <v>97</v>
      </c>
      <c r="K1052" s="8">
        <v>85</v>
      </c>
      <c r="L1052" s="8">
        <v>97</v>
      </c>
      <c r="M1052" s="8">
        <v>100</v>
      </c>
      <c r="N1052" s="8">
        <v>85</v>
      </c>
      <c r="O1052" s="10">
        <v>95</v>
      </c>
      <c r="P1052" s="10">
        <v>85</v>
      </c>
      <c r="Q1052" s="37">
        <f>AVERAGE(Table3[[#This Row],[Audit 1]:[Audit 10]])/100</f>
        <v>0.92299999999999993</v>
      </c>
    </row>
    <row r="1053" spans="1:17">
      <c r="A1053" s="8" t="s">
        <v>95</v>
      </c>
      <c r="B1053" s="9">
        <v>45235</v>
      </c>
      <c r="C1053" s="33">
        <f>YEAR(Table3[[#This Row],[Date]])</f>
        <v>2023</v>
      </c>
      <c r="D1053" s="9" t="str">
        <f>TEXT(Table3[[#This Row],[Date]],"MMMM")</f>
        <v>November</v>
      </c>
      <c r="E1053" s="9" t="str">
        <f>_xlfn.XLOOKUP(Table3[[#This Row],[EID]],Roster!A:A,Roster!E:E)</f>
        <v>oka.koch.55</v>
      </c>
      <c r="F1053" s="9" t="str">
        <f>_xlfn.XLOOKUP(Table3[[#This Row],[EID]],Roster!A:A,Roster!F:F)</f>
        <v>F&amp;A</v>
      </c>
      <c r="G1053" s="8">
        <v>82</v>
      </c>
      <c r="H1053" s="8">
        <v>94</v>
      </c>
      <c r="I1053" s="8">
        <v>80</v>
      </c>
      <c r="J1053" s="8">
        <v>82</v>
      </c>
      <c r="K1053" s="8">
        <v>97</v>
      </c>
      <c r="L1053" s="8">
        <v>87</v>
      </c>
      <c r="M1053" s="8">
        <v>83</v>
      </c>
      <c r="N1053" s="8">
        <v>91</v>
      </c>
      <c r="O1053" s="10">
        <v>96</v>
      </c>
      <c r="P1053" s="10">
        <v>85</v>
      </c>
      <c r="Q1053" s="37">
        <f>AVERAGE(Table3[[#This Row],[Audit 1]:[Audit 10]])/100</f>
        <v>0.877</v>
      </c>
    </row>
    <row r="1054" spans="1:17">
      <c r="A1054" s="8" t="s">
        <v>96</v>
      </c>
      <c r="B1054" s="9">
        <v>45235</v>
      </c>
      <c r="C1054" s="33">
        <f>YEAR(Table3[[#This Row],[Date]])</f>
        <v>2023</v>
      </c>
      <c r="D1054" s="9" t="str">
        <f>TEXT(Table3[[#This Row],[Date]],"MMMM")</f>
        <v>November</v>
      </c>
      <c r="E1054" s="9" t="str">
        <f>_xlfn.XLOOKUP(Table3[[#This Row],[EID]],Roster!A:A,Roster!E:E)</f>
        <v>hir.kame.31</v>
      </c>
      <c r="F1054" s="9" t="str">
        <f>_xlfn.XLOOKUP(Table3[[#This Row],[EID]],Roster!A:A,Roster!F:F)</f>
        <v>Health</v>
      </c>
      <c r="G1054" s="8">
        <v>84</v>
      </c>
      <c r="H1054" s="8">
        <v>91</v>
      </c>
      <c r="I1054" s="8">
        <v>81</v>
      </c>
      <c r="J1054" s="8">
        <v>90</v>
      </c>
      <c r="K1054" s="8">
        <v>81</v>
      </c>
      <c r="L1054" s="8">
        <v>95</v>
      </c>
      <c r="M1054" s="8">
        <v>92</v>
      </c>
      <c r="N1054" s="8">
        <v>81</v>
      </c>
      <c r="O1054" s="10">
        <v>82</v>
      </c>
      <c r="P1054" s="10">
        <v>83</v>
      </c>
      <c r="Q1054" s="37">
        <f>AVERAGE(Table3[[#This Row],[Audit 1]:[Audit 10]])/100</f>
        <v>0.86</v>
      </c>
    </row>
    <row r="1055" spans="1:17">
      <c r="A1055" s="8" t="s">
        <v>97</v>
      </c>
      <c r="B1055" s="9">
        <v>45235</v>
      </c>
      <c r="C1055" s="33">
        <f>YEAR(Table3[[#This Row],[Date]])</f>
        <v>2023</v>
      </c>
      <c r="D1055" s="9" t="str">
        <f>TEXT(Table3[[#This Row],[Date]],"MMMM")</f>
        <v>November</v>
      </c>
      <c r="E1055" s="9" t="str">
        <f>_xlfn.XLOOKUP(Table3[[#This Row],[EID]],Roster!A:A,Roster!E:E)</f>
        <v>han.oriz.24</v>
      </c>
      <c r="F1055" s="9" t="str">
        <f>_xlfn.XLOOKUP(Table3[[#This Row],[EID]],Roster!A:A,Roster!F:F)</f>
        <v>Network</v>
      </c>
      <c r="G1055" s="8">
        <v>63</v>
      </c>
      <c r="H1055" s="8">
        <v>92</v>
      </c>
      <c r="I1055" s="8">
        <v>79</v>
      </c>
      <c r="J1055" s="8">
        <v>99</v>
      </c>
      <c r="K1055" s="8">
        <v>83</v>
      </c>
      <c r="L1055" s="8">
        <v>92</v>
      </c>
      <c r="M1055" s="8">
        <v>63</v>
      </c>
      <c r="N1055" s="8">
        <v>97</v>
      </c>
      <c r="O1055" s="10">
        <v>83</v>
      </c>
      <c r="P1055" s="10">
        <v>100</v>
      </c>
      <c r="Q1055" s="37">
        <f>AVERAGE(Table3[[#This Row],[Audit 1]:[Audit 10]])/100</f>
        <v>0.85099999999999998</v>
      </c>
    </row>
    <row r="1056" spans="1:17">
      <c r="A1056" s="8" t="s">
        <v>98</v>
      </c>
      <c r="B1056" s="9">
        <v>45235</v>
      </c>
      <c r="C1056" s="33">
        <f>YEAR(Table3[[#This Row],[Date]])</f>
        <v>2023</v>
      </c>
      <c r="D1056" s="9" t="str">
        <f>TEXT(Table3[[#This Row],[Date]],"MMMM")</f>
        <v>November</v>
      </c>
      <c r="E1056" s="9" t="str">
        <f>_xlfn.XLOOKUP(Table3[[#This Row],[EID]],Roster!A:A,Roster!E:E)</f>
        <v>kig.imaz.62</v>
      </c>
      <c r="F1056" s="9" t="str">
        <f>_xlfn.XLOOKUP(Table3[[#This Row],[EID]],Roster!A:A,Roster!F:F)</f>
        <v>HR</v>
      </c>
      <c r="G1056" s="8">
        <v>86</v>
      </c>
      <c r="H1056" s="8">
        <v>70</v>
      </c>
      <c r="I1056" s="8">
        <v>71</v>
      </c>
      <c r="J1056" s="8">
        <v>98</v>
      </c>
      <c r="K1056" s="8">
        <v>100</v>
      </c>
      <c r="L1056" s="8">
        <v>99</v>
      </c>
      <c r="M1056" s="8">
        <v>79</v>
      </c>
      <c r="N1056" s="8">
        <v>63</v>
      </c>
      <c r="O1056" s="10">
        <v>77</v>
      </c>
      <c r="P1056" s="10">
        <v>62</v>
      </c>
      <c r="Q1056" s="37">
        <f>AVERAGE(Table3[[#This Row],[Audit 1]:[Audit 10]])/100</f>
        <v>0.80500000000000005</v>
      </c>
    </row>
    <row r="1057" spans="1:17">
      <c r="A1057" s="8" t="s">
        <v>99</v>
      </c>
      <c r="B1057" s="9">
        <v>45235</v>
      </c>
      <c r="C1057" s="33">
        <f>YEAR(Table3[[#This Row],[Date]])</f>
        <v>2023</v>
      </c>
      <c r="D1057" s="9" t="str">
        <f>TEXT(Table3[[#This Row],[Date]],"MMMM")</f>
        <v>November</v>
      </c>
      <c r="E1057" s="9" t="str">
        <f>_xlfn.XLOOKUP(Table3[[#This Row],[EID]],Roster!A:A,Roster!E:E)</f>
        <v>han.oriz.24</v>
      </c>
      <c r="F1057" s="9" t="str">
        <f>_xlfn.XLOOKUP(Table3[[#This Row],[EID]],Roster!A:A,Roster!F:F)</f>
        <v>Strategy</v>
      </c>
      <c r="G1057" s="8">
        <v>88</v>
      </c>
      <c r="H1057" s="8">
        <v>100</v>
      </c>
      <c r="I1057" s="8">
        <v>87</v>
      </c>
      <c r="J1057" s="8">
        <v>83</v>
      </c>
      <c r="K1057" s="8">
        <v>96</v>
      </c>
      <c r="L1057" s="8">
        <v>96</v>
      </c>
      <c r="M1057" s="8">
        <v>99</v>
      </c>
      <c r="N1057" s="8">
        <v>93</v>
      </c>
      <c r="O1057" s="10">
        <v>97</v>
      </c>
      <c r="P1057" s="10">
        <v>88</v>
      </c>
      <c r="Q1057" s="37">
        <f>AVERAGE(Table3[[#This Row],[Audit 1]:[Audit 10]])/100</f>
        <v>0.92700000000000005</v>
      </c>
    </row>
    <row r="1058" spans="1:17">
      <c r="A1058" s="8" t="s">
        <v>100</v>
      </c>
      <c r="B1058" s="9">
        <v>45235</v>
      </c>
      <c r="C1058" s="33">
        <f>YEAR(Table3[[#This Row],[Date]])</f>
        <v>2023</v>
      </c>
      <c r="D1058" s="9" t="str">
        <f>TEXT(Table3[[#This Row],[Date]],"MMMM")</f>
        <v>November</v>
      </c>
      <c r="E1058" s="9" t="str">
        <f>_xlfn.XLOOKUP(Table3[[#This Row],[EID]],Roster!A:A,Roster!E:E)</f>
        <v>oka.koch.55</v>
      </c>
      <c r="F1058" s="9" t="str">
        <f>_xlfn.XLOOKUP(Table3[[#This Row],[EID]],Roster!A:A,Roster!F:F)</f>
        <v>F&amp;A</v>
      </c>
      <c r="G1058" s="8">
        <v>88</v>
      </c>
      <c r="H1058" s="8">
        <v>96</v>
      </c>
      <c r="I1058" s="8">
        <v>99</v>
      </c>
      <c r="J1058" s="8">
        <v>90</v>
      </c>
      <c r="K1058" s="8">
        <v>98</v>
      </c>
      <c r="L1058" s="8">
        <v>93</v>
      </c>
      <c r="M1058" s="8">
        <v>92</v>
      </c>
      <c r="N1058" s="8">
        <v>99</v>
      </c>
      <c r="O1058" s="10">
        <v>98</v>
      </c>
      <c r="P1058" s="10">
        <v>86</v>
      </c>
      <c r="Q1058" s="37">
        <f>AVERAGE(Table3[[#This Row],[Audit 1]:[Audit 10]])/100</f>
        <v>0.93900000000000006</v>
      </c>
    </row>
    <row r="1059" spans="1:17">
      <c r="A1059" s="8" t="s">
        <v>101</v>
      </c>
      <c r="B1059" s="9">
        <v>45235</v>
      </c>
      <c r="C1059" s="33">
        <f>YEAR(Table3[[#This Row],[Date]])</f>
        <v>2023</v>
      </c>
      <c r="D1059" s="9" t="str">
        <f>TEXT(Table3[[#This Row],[Date]],"MMMM")</f>
        <v>November</v>
      </c>
      <c r="E1059" s="9" t="str">
        <f>_xlfn.XLOOKUP(Table3[[#This Row],[EID]],Roster!A:A,Roster!E:E)</f>
        <v>hir.kame.31</v>
      </c>
      <c r="F1059" s="9" t="str">
        <f>_xlfn.XLOOKUP(Table3[[#This Row],[EID]],Roster!A:A,Roster!F:F)</f>
        <v>Health</v>
      </c>
      <c r="G1059" s="8">
        <v>97</v>
      </c>
      <c r="H1059" s="8">
        <v>90</v>
      </c>
      <c r="I1059" s="8">
        <v>82</v>
      </c>
      <c r="J1059" s="8">
        <v>100</v>
      </c>
      <c r="K1059" s="8">
        <v>81</v>
      </c>
      <c r="L1059" s="8">
        <v>99</v>
      </c>
      <c r="M1059" s="8">
        <v>93</v>
      </c>
      <c r="N1059" s="8">
        <v>96</v>
      </c>
      <c r="O1059" s="10">
        <v>90</v>
      </c>
      <c r="P1059" s="10">
        <v>98</v>
      </c>
      <c r="Q1059" s="37">
        <f>AVERAGE(Table3[[#This Row],[Audit 1]:[Audit 10]])/100</f>
        <v>0.92599999999999993</v>
      </c>
    </row>
    <row r="1060" spans="1:17">
      <c r="A1060" s="8" t="s">
        <v>102</v>
      </c>
      <c r="B1060" s="9">
        <v>45235</v>
      </c>
      <c r="C1060" s="33">
        <f>YEAR(Table3[[#This Row],[Date]])</f>
        <v>2023</v>
      </c>
      <c r="D1060" s="9" t="str">
        <f>TEXT(Table3[[#This Row],[Date]],"MMMM")</f>
        <v>November</v>
      </c>
      <c r="E1060" s="9" t="str">
        <f>_xlfn.XLOOKUP(Table3[[#This Row],[EID]],Roster!A:A,Roster!E:E)</f>
        <v>han.oriz.24</v>
      </c>
      <c r="F1060" s="9" t="str">
        <f>_xlfn.XLOOKUP(Table3[[#This Row],[EID]],Roster!A:A,Roster!F:F)</f>
        <v>Network</v>
      </c>
      <c r="G1060" s="8">
        <v>56</v>
      </c>
      <c r="H1060" s="8">
        <v>56</v>
      </c>
      <c r="I1060" s="8">
        <v>94</v>
      </c>
      <c r="J1060" s="8">
        <v>62</v>
      </c>
      <c r="K1060" s="8">
        <v>73</v>
      </c>
      <c r="L1060" s="8">
        <v>68</v>
      </c>
      <c r="M1060" s="8">
        <v>52</v>
      </c>
      <c r="N1060" s="8">
        <v>87</v>
      </c>
      <c r="O1060" s="10">
        <v>97</v>
      </c>
      <c r="P1060" s="10">
        <v>85</v>
      </c>
      <c r="Q1060" s="37">
        <f>AVERAGE(Table3[[#This Row],[Audit 1]:[Audit 10]])/100</f>
        <v>0.73</v>
      </c>
    </row>
    <row r="1061" spans="1:17">
      <c r="A1061" s="8" t="s">
        <v>103</v>
      </c>
      <c r="B1061" s="9">
        <v>45235</v>
      </c>
      <c r="C1061" s="33">
        <f>YEAR(Table3[[#This Row],[Date]])</f>
        <v>2023</v>
      </c>
      <c r="D1061" s="9" t="str">
        <f>TEXT(Table3[[#This Row],[Date]],"MMMM")</f>
        <v>November</v>
      </c>
      <c r="E1061" s="9" t="str">
        <f>_xlfn.XLOOKUP(Table3[[#This Row],[EID]],Roster!A:A,Roster!E:E)</f>
        <v>kig.imaz.62</v>
      </c>
      <c r="F1061" s="9" t="str">
        <f>_xlfn.XLOOKUP(Table3[[#This Row],[EID]],Roster!A:A,Roster!F:F)</f>
        <v>HR</v>
      </c>
      <c r="G1061" s="8">
        <v>98</v>
      </c>
      <c r="H1061" s="8">
        <v>53</v>
      </c>
      <c r="I1061" s="8">
        <v>92</v>
      </c>
      <c r="J1061" s="8">
        <v>61</v>
      </c>
      <c r="K1061" s="8">
        <v>95</v>
      </c>
      <c r="L1061" s="8">
        <v>94</v>
      </c>
      <c r="M1061" s="8">
        <v>66</v>
      </c>
      <c r="N1061" s="8">
        <v>87</v>
      </c>
      <c r="O1061" s="10">
        <v>69</v>
      </c>
      <c r="P1061" s="10">
        <v>55</v>
      </c>
      <c r="Q1061" s="37">
        <f>AVERAGE(Table3[[#This Row],[Audit 1]:[Audit 10]])/100</f>
        <v>0.77</v>
      </c>
    </row>
    <row r="1062" spans="1:17">
      <c r="A1062" s="8" t="s">
        <v>104</v>
      </c>
      <c r="B1062" s="9">
        <v>45235</v>
      </c>
      <c r="C1062" s="33">
        <f>YEAR(Table3[[#This Row],[Date]])</f>
        <v>2023</v>
      </c>
      <c r="D1062" s="9" t="str">
        <f>TEXT(Table3[[#This Row],[Date]],"MMMM")</f>
        <v>November</v>
      </c>
      <c r="E1062" s="9" t="str">
        <f>_xlfn.XLOOKUP(Table3[[#This Row],[EID]],Roster!A:A,Roster!E:E)</f>
        <v>oka.koch.55</v>
      </c>
      <c r="F1062" s="9" t="str">
        <f>_xlfn.XLOOKUP(Table3[[#This Row],[EID]],Roster!A:A,Roster!F:F)</f>
        <v>F&amp;A</v>
      </c>
      <c r="G1062" s="8">
        <v>88</v>
      </c>
      <c r="H1062" s="8">
        <v>86</v>
      </c>
      <c r="I1062" s="8">
        <v>92</v>
      </c>
      <c r="J1062" s="8">
        <v>86</v>
      </c>
      <c r="K1062" s="8">
        <v>86</v>
      </c>
      <c r="L1062" s="8">
        <v>99</v>
      </c>
      <c r="M1062" s="8">
        <v>91</v>
      </c>
      <c r="N1062" s="8">
        <v>97</v>
      </c>
      <c r="O1062" s="10">
        <v>95</v>
      </c>
      <c r="P1062" s="10">
        <v>92</v>
      </c>
      <c r="Q1062" s="37">
        <f>AVERAGE(Table3[[#This Row],[Audit 1]:[Audit 10]])/100</f>
        <v>0.91200000000000003</v>
      </c>
    </row>
    <row r="1063" spans="1:17">
      <c r="A1063" s="8" t="s">
        <v>105</v>
      </c>
      <c r="B1063" s="9">
        <v>45235</v>
      </c>
      <c r="C1063" s="33">
        <f>YEAR(Table3[[#This Row],[Date]])</f>
        <v>2023</v>
      </c>
      <c r="D1063" s="9" t="str">
        <f>TEXT(Table3[[#This Row],[Date]],"MMMM")</f>
        <v>November</v>
      </c>
      <c r="E1063" s="9" t="str">
        <f>_xlfn.XLOOKUP(Table3[[#This Row],[EID]],Roster!A:A,Roster!E:E)</f>
        <v>oka.koch.55</v>
      </c>
      <c r="F1063" s="9" t="str">
        <f>_xlfn.XLOOKUP(Table3[[#This Row],[EID]],Roster!A:A,Roster!F:F)</f>
        <v>F&amp;A</v>
      </c>
      <c r="G1063" s="8">
        <v>87</v>
      </c>
      <c r="H1063" s="8">
        <v>90</v>
      </c>
      <c r="I1063" s="8">
        <v>100</v>
      </c>
      <c r="J1063" s="8">
        <v>96</v>
      </c>
      <c r="K1063" s="8">
        <v>87</v>
      </c>
      <c r="L1063" s="8">
        <v>99</v>
      </c>
      <c r="M1063" s="8">
        <v>87</v>
      </c>
      <c r="N1063" s="8">
        <v>83</v>
      </c>
      <c r="O1063" s="10">
        <v>83</v>
      </c>
      <c r="P1063" s="10">
        <v>82</v>
      </c>
      <c r="Q1063" s="37">
        <f>AVERAGE(Table3[[#This Row],[Audit 1]:[Audit 10]])/100</f>
        <v>0.89400000000000002</v>
      </c>
    </row>
    <row r="1064" spans="1:17">
      <c r="A1064" s="8" t="s">
        <v>106</v>
      </c>
      <c r="B1064" s="9">
        <v>45235</v>
      </c>
      <c r="C1064" s="33">
        <f>YEAR(Table3[[#This Row],[Date]])</f>
        <v>2023</v>
      </c>
      <c r="D1064" s="9" t="str">
        <f>TEXT(Table3[[#This Row],[Date]],"MMMM")</f>
        <v>November</v>
      </c>
      <c r="E1064" s="9" t="str">
        <f>_xlfn.XLOOKUP(Table3[[#This Row],[EID]],Roster!A:A,Roster!E:E)</f>
        <v>hir.kame.31</v>
      </c>
      <c r="F1064" s="9" t="str">
        <f>_xlfn.XLOOKUP(Table3[[#This Row],[EID]],Roster!A:A,Roster!F:F)</f>
        <v>Health</v>
      </c>
      <c r="G1064" s="8">
        <v>85</v>
      </c>
      <c r="H1064" s="8">
        <v>83</v>
      </c>
      <c r="I1064" s="8">
        <v>94</v>
      </c>
      <c r="J1064" s="8">
        <v>98</v>
      </c>
      <c r="K1064" s="8">
        <v>93</v>
      </c>
      <c r="L1064" s="8">
        <v>85</v>
      </c>
      <c r="M1064" s="8">
        <v>80</v>
      </c>
      <c r="N1064" s="8">
        <v>95</v>
      </c>
      <c r="O1064" s="10">
        <v>86</v>
      </c>
      <c r="P1064" s="10">
        <v>93</v>
      </c>
      <c r="Q1064" s="37">
        <f>AVERAGE(Table3[[#This Row],[Audit 1]:[Audit 10]])/100</f>
        <v>0.89200000000000002</v>
      </c>
    </row>
    <row r="1065" spans="1:17">
      <c r="A1065" s="8" t="s">
        <v>107</v>
      </c>
      <c r="B1065" s="9">
        <v>45235</v>
      </c>
      <c r="C1065" s="33">
        <f>YEAR(Table3[[#This Row],[Date]])</f>
        <v>2023</v>
      </c>
      <c r="D1065" s="9" t="str">
        <f>TEXT(Table3[[#This Row],[Date]],"MMMM")</f>
        <v>November</v>
      </c>
      <c r="E1065" s="9" t="str">
        <f>_xlfn.XLOOKUP(Table3[[#This Row],[EID]],Roster!A:A,Roster!E:E)</f>
        <v>oka.koch.55</v>
      </c>
      <c r="F1065" s="9" t="str">
        <f>_xlfn.XLOOKUP(Table3[[#This Row],[EID]],Roster!A:A,Roster!F:F)</f>
        <v>F&amp;A</v>
      </c>
      <c r="G1065" s="8">
        <v>89</v>
      </c>
      <c r="H1065" s="8">
        <v>50</v>
      </c>
      <c r="I1065" s="8">
        <v>82</v>
      </c>
      <c r="J1065" s="8">
        <v>53</v>
      </c>
      <c r="K1065" s="8">
        <v>95</v>
      </c>
      <c r="L1065" s="8">
        <v>94</v>
      </c>
      <c r="M1065" s="8">
        <v>83</v>
      </c>
      <c r="N1065" s="8">
        <v>91</v>
      </c>
      <c r="O1065" s="10">
        <v>65</v>
      </c>
      <c r="P1065" s="10">
        <v>56</v>
      </c>
      <c r="Q1065" s="37">
        <f>AVERAGE(Table3[[#This Row],[Audit 1]:[Audit 10]])/100</f>
        <v>0.75800000000000001</v>
      </c>
    </row>
    <row r="1066" spans="1:17">
      <c r="A1066" s="8" t="s">
        <v>108</v>
      </c>
      <c r="B1066" s="9">
        <v>45235</v>
      </c>
      <c r="C1066" s="33">
        <f>YEAR(Table3[[#This Row],[Date]])</f>
        <v>2023</v>
      </c>
      <c r="D1066" s="9" t="str">
        <f>TEXT(Table3[[#This Row],[Date]],"MMMM")</f>
        <v>November</v>
      </c>
      <c r="E1066" s="9" t="str">
        <f>_xlfn.XLOOKUP(Table3[[#This Row],[EID]],Roster!A:A,Roster!E:E)</f>
        <v>kig.imaz.62</v>
      </c>
      <c r="F1066" s="9" t="str">
        <f>_xlfn.XLOOKUP(Table3[[#This Row],[EID]],Roster!A:A,Roster!F:F)</f>
        <v>HR</v>
      </c>
      <c r="G1066" s="8">
        <v>87</v>
      </c>
      <c r="H1066" s="8">
        <v>82</v>
      </c>
      <c r="I1066" s="8">
        <v>90</v>
      </c>
      <c r="J1066" s="8">
        <v>76</v>
      </c>
      <c r="K1066" s="8">
        <v>77</v>
      </c>
      <c r="L1066" s="8">
        <v>87</v>
      </c>
      <c r="M1066" s="8">
        <v>55</v>
      </c>
      <c r="N1066" s="8">
        <v>96</v>
      </c>
      <c r="O1066" s="10">
        <v>71</v>
      </c>
      <c r="P1066" s="10">
        <v>100</v>
      </c>
      <c r="Q1066" s="37">
        <f>AVERAGE(Table3[[#This Row],[Audit 1]:[Audit 10]])/100</f>
        <v>0.82099999999999995</v>
      </c>
    </row>
    <row r="1067" spans="1:17">
      <c r="A1067" s="8" t="s">
        <v>109</v>
      </c>
      <c r="B1067" s="9">
        <v>45235</v>
      </c>
      <c r="C1067" s="33">
        <f>YEAR(Table3[[#This Row],[Date]])</f>
        <v>2023</v>
      </c>
      <c r="D1067" s="9" t="str">
        <f>TEXT(Table3[[#This Row],[Date]],"MMMM")</f>
        <v>November</v>
      </c>
      <c r="E1067" s="9" t="str">
        <f>_xlfn.XLOOKUP(Table3[[#This Row],[EID]],Roster!A:A,Roster!E:E)</f>
        <v>han.oriz.24</v>
      </c>
      <c r="F1067" s="9" t="str">
        <f>_xlfn.XLOOKUP(Table3[[#This Row],[EID]],Roster!A:A,Roster!F:F)</f>
        <v>Strategy</v>
      </c>
      <c r="G1067" s="8">
        <v>95</v>
      </c>
      <c r="H1067" s="8">
        <v>100</v>
      </c>
      <c r="I1067" s="8">
        <v>92</v>
      </c>
      <c r="J1067" s="8">
        <v>98</v>
      </c>
      <c r="K1067" s="8">
        <v>91</v>
      </c>
      <c r="L1067" s="8">
        <v>97</v>
      </c>
      <c r="M1067" s="8">
        <v>91</v>
      </c>
      <c r="N1067" s="8">
        <v>82</v>
      </c>
      <c r="O1067" s="10">
        <v>95</v>
      </c>
      <c r="P1067" s="10">
        <v>92</v>
      </c>
      <c r="Q1067" s="37">
        <f>AVERAGE(Table3[[#This Row],[Audit 1]:[Audit 10]])/100</f>
        <v>0.93299999999999994</v>
      </c>
    </row>
    <row r="1068" spans="1:17">
      <c r="A1068" s="8" t="s">
        <v>110</v>
      </c>
      <c r="B1068" s="9">
        <v>45235</v>
      </c>
      <c r="C1068" s="33">
        <f>YEAR(Table3[[#This Row],[Date]])</f>
        <v>2023</v>
      </c>
      <c r="D1068" s="9" t="str">
        <f>TEXT(Table3[[#This Row],[Date]],"MMMM")</f>
        <v>November</v>
      </c>
      <c r="E1068" s="9" t="str">
        <f>_xlfn.XLOOKUP(Table3[[#This Row],[EID]],Roster!A:A,Roster!E:E)</f>
        <v>oka.koch.55</v>
      </c>
      <c r="F1068" s="9" t="str">
        <f>_xlfn.XLOOKUP(Table3[[#This Row],[EID]],Roster!A:A,Roster!F:F)</f>
        <v>F&amp;A</v>
      </c>
      <c r="G1068" s="8">
        <v>85</v>
      </c>
      <c r="H1068" s="8">
        <v>92</v>
      </c>
      <c r="I1068" s="8">
        <v>91</v>
      </c>
      <c r="J1068" s="8">
        <v>88</v>
      </c>
      <c r="K1068" s="8">
        <v>83</v>
      </c>
      <c r="L1068" s="8">
        <v>83</v>
      </c>
      <c r="M1068" s="8">
        <v>88</v>
      </c>
      <c r="N1068" s="8">
        <v>86</v>
      </c>
      <c r="O1068" s="10">
        <v>93</v>
      </c>
      <c r="P1068" s="10">
        <v>93</v>
      </c>
      <c r="Q1068" s="37">
        <f>AVERAGE(Table3[[#This Row],[Audit 1]:[Audit 10]])/100</f>
        <v>0.88200000000000001</v>
      </c>
    </row>
    <row r="1069" spans="1:17">
      <c r="A1069" s="8" t="s">
        <v>111</v>
      </c>
      <c r="B1069" s="9">
        <v>45235</v>
      </c>
      <c r="C1069" s="33">
        <f>YEAR(Table3[[#This Row],[Date]])</f>
        <v>2023</v>
      </c>
      <c r="D1069" s="9" t="str">
        <f>TEXT(Table3[[#This Row],[Date]],"MMMM")</f>
        <v>November</v>
      </c>
      <c r="E1069" s="9" t="str">
        <f>_xlfn.XLOOKUP(Table3[[#This Row],[EID]],Roster!A:A,Roster!E:E)</f>
        <v>hir.kame.31</v>
      </c>
      <c r="F1069" s="9" t="str">
        <f>_xlfn.XLOOKUP(Table3[[#This Row],[EID]],Roster!A:A,Roster!F:F)</f>
        <v>Health</v>
      </c>
      <c r="G1069" s="8">
        <v>96</v>
      </c>
      <c r="H1069" s="8">
        <v>86</v>
      </c>
      <c r="I1069" s="8">
        <v>98</v>
      </c>
      <c r="J1069" s="8">
        <v>86</v>
      </c>
      <c r="K1069" s="8">
        <v>96</v>
      </c>
      <c r="L1069" s="8">
        <v>98</v>
      </c>
      <c r="M1069" s="8">
        <v>100</v>
      </c>
      <c r="N1069" s="8">
        <v>84</v>
      </c>
      <c r="O1069" s="10">
        <v>84</v>
      </c>
      <c r="P1069" s="10">
        <v>94</v>
      </c>
      <c r="Q1069" s="37">
        <f>AVERAGE(Table3[[#This Row],[Audit 1]:[Audit 10]])/100</f>
        <v>0.92200000000000004</v>
      </c>
    </row>
    <row r="1070" spans="1:17">
      <c r="A1070" s="8" t="s">
        <v>112</v>
      </c>
      <c r="B1070" s="9">
        <v>45235</v>
      </c>
      <c r="C1070" s="33">
        <f>YEAR(Table3[[#This Row],[Date]])</f>
        <v>2023</v>
      </c>
      <c r="D1070" s="9" t="str">
        <f>TEXT(Table3[[#This Row],[Date]],"MMMM")</f>
        <v>November</v>
      </c>
      <c r="E1070" s="9" t="str">
        <f>_xlfn.XLOOKUP(Table3[[#This Row],[EID]],Roster!A:A,Roster!E:E)</f>
        <v>hir.kame.31</v>
      </c>
      <c r="F1070" s="9" t="str">
        <f>_xlfn.XLOOKUP(Table3[[#This Row],[EID]],Roster!A:A,Roster!F:F)</f>
        <v>Health</v>
      </c>
      <c r="G1070" s="8">
        <v>97</v>
      </c>
      <c r="H1070" s="8">
        <v>61</v>
      </c>
      <c r="I1070" s="8">
        <v>53</v>
      </c>
      <c r="J1070" s="8">
        <v>53</v>
      </c>
      <c r="K1070" s="8">
        <v>82</v>
      </c>
      <c r="L1070" s="8">
        <v>69</v>
      </c>
      <c r="M1070" s="8">
        <v>59</v>
      </c>
      <c r="N1070" s="8">
        <v>51</v>
      </c>
      <c r="O1070" s="10">
        <v>63</v>
      </c>
      <c r="P1070" s="10">
        <v>65</v>
      </c>
      <c r="Q1070" s="37">
        <f>AVERAGE(Table3[[#This Row],[Audit 1]:[Audit 10]])/100</f>
        <v>0.65300000000000002</v>
      </c>
    </row>
    <row r="1071" spans="1:17">
      <c r="A1071" s="8" t="s">
        <v>113</v>
      </c>
      <c r="B1071" s="9">
        <v>45235</v>
      </c>
      <c r="C1071" s="33">
        <f>YEAR(Table3[[#This Row],[Date]])</f>
        <v>2023</v>
      </c>
      <c r="D1071" s="9" t="str">
        <f>TEXT(Table3[[#This Row],[Date]],"MMMM")</f>
        <v>November</v>
      </c>
      <c r="E1071" s="9" t="str">
        <f>_xlfn.XLOOKUP(Table3[[#This Row],[EID]],Roster!A:A,Roster!E:E)</f>
        <v>kig.imaz.62</v>
      </c>
      <c r="F1071" s="9" t="str">
        <f>_xlfn.XLOOKUP(Table3[[#This Row],[EID]],Roster!A:A,Roster!F:F)</f>
        <v>HR</v>
      </c>
      <c r="G1071" s="8">
        <v>84</v>
      </c>
      <c r="H1071" s="8">
        <v>61</v>
      </c>
      <c r="I1071" s="8">
        <v>71</v>
      </c>
      <c r="J1071" s="8">
        <v>54</v>
      </c>
      <c r="K1071" s="8">
        <v>54</v>
      </c>
      <c r="L1071" s="8">
        <v>79</v>
      </c>
      <c r="M1071" s="8">
        <v>82</v>
      </c>
      <c r="N1071" s="8">
        <v>78</v>
      </c>
      <c r="O1071" s="10">
        <v>70</v>
      </c>
      <c r="P1071" s="10">
        <v>65</v>
      </c>
      <c r="Q1071" s="37">
        <f>AVERAGE(Table3[[#This Row],[Audit 1]:[Audit 10]])/100</f>
        <v>0.69799999999999995</v>
      </c>
    </row>
    <row r="1072" spans="1:17">
      <c r="A1072" s="8" t="s">
        <v>114</v>
      </c>
      <c r="B1072" s="9">
        <v>45235</v>
      </c>
      <c r="C1072" s="33">
        <f>YEAR(Table3[[#This Row],[Date]])</f>
        <v>2023</v>
      </c>
      <c r="D1072" s="9" t="str">
        <f>TEXT(Table3[[#This Row],[Date]],"MMMM")</f>
        <v>November</v>
      </c>
      <c r="E1072" s="9" t="str">
        <f>_xlfn.XLOOKUP(Table3[[#This Row],[EID]],Roster!A:A,Roster!E:E)</f>
        <v>han.oriz.24</v>
      </c>
      <c r="F1072" s="9" t="str">
        <f>_xlfn.XLOOKUP(Table3[[#This Row],[EID]],Roster!A:A,Roster!F:F)</f>
        <v>Strategy</v>
      </c>
      <c r="G1072" s="8">
        <v>89</v>
      </c>
      <c r="H1072" s="8">
        <v>99</v>
      </c>
      <c r="I1072" s="8">
        <v>96</v>
      </c>
      <c r="J1072" s="8">
        <v>95</v>
      </c>
      <c r="K1072" s="8">
        <v>94</v>
      </c>
      <c r="L1072" s="8">
        <v>88</v>
      </c>
      <c r="M1072" s="8">
        <v>82</v>
      </c>
      <c r="N1072" s="8">
        <v>86</v>
      </c>
      <c r="O1072" s="10">
        <v>83</v>
      </c>
      <c r="P1072" s="10">
        <v>85</v>
      </c>
      <c r="Q1072" s="37">
        <f>AVERAGE(Table3[[#This Row],[Audit 1]:[Audit 10]])/100</f>
        <v>0.89700000000000002</v>
      </c>
    </row>
    <row r="1073" spans="1:17">
      <c r="A1073" s="8" t="s">
        <v>115</v>
      </c>
      <c r="B1073" s="9">
        <v>45235</v>
      </c>
      <c r="C1073" s="33">
        <f>YEAR(Table3[[#This Row],[Date]])</f>
        <v>2023</v>
      </c>
      <c r="D1073" s="9" t="str">
        <f>TEXT(Table3[[#This Row],[Date]],"MMMM")</f>
        <v>November</v>
      </c>
      <c r="E1073" s="9" t="str">
        <f>_xlfn.XLOOKUP(Table3[[#This Row],[EID]],Roster!A:A,Roster!E:E)</f>
        <v>oka.koch.55</v>
      </c>
      <c r="F1073" s="9" t="str">
        <f>_xlfn.XLOOKUP(Table3[[#This Row],[EID]],Roster!A:A,Roster!F:F)</f>
        <v>F&amp;A</v>
      </c>
      <c r="G1073" s="8">
        <v>96</v>
      </c>
      <c r="H1073" s="8">
        <v>100</v>
      </c>
      <c r="I1073" s="8">
        <v>99</v>
      </c>
      <c r="J1073" s="8">
        <v>86</v>
      </c>
      <c r="K1073" s="8">
        <v>99</v>
      </c>
      <c r="L1073" s="8">
        <v>91</v>
      </c>
      <c r="M1073" s="8">
        <v>85</v>
      </c>
      <c r="N1073" s="8">
        <v>88</v>
      </c>
      <c r="O1073" s="10">
        <v>97</v>
      </c>
      <c r="P1073" s="10">
        <v>100</v>
      </c>
      <c r="Q1073" s="37">
        <f>AVERAGE(Table3[[#This Row],[Audit 1]:[Audit 10]])/100</f>
        <v>0.94099999999999995</v>
      </c>
    </row>
    <row r="1074" spans="1:17">
      <c r="A1074" s="8" t="s">
        <v>116</v>
      </c>
      <c r="B1074" s="9">
        <v>45235</v>
      </c>
      <c r="C1074" s="33">
        <f>YEAR(Table3[[#This Row],[Date]])</f>
        <v>2023</v>
      </c>
      <c r="D1074" s="9" t="str">
        <f>TEXT(Table3[[#This Row],[Date]],"MMMM")</f>
        <v>November</v>
      </c>
      <c r="E1074" s="9" t="str">
        <f>_xlfn.XLOOKUP(Table3[[#This Row],[EID]],Roster!A:A,Roster!E:E)</f>
        <v>hir.kame.31</v>
      </c>
      <c r="F1074" s="9" t="str">
        <f>_xlfn.XLOOKUP(Table3[[#This Row],[EID]],Roster!A:A,Roster!F:F)</f>
        <v>Health</v>
      </c>
      <c r="G1074" s="8">
        <v>90</v>
      </c>
      <c r="H1074" s="8">
        <v>91</v>
      </c>
      <c r="I1074" s="8">
        <v>92</v>
      </c>
      <c r="J1074" s="8">
        <v>81</v>
      </c>
      <c r="K1074" s="8">
        <v>80</v>
      </c>
      <c r="L1074" s="8">
        <v>99</v>
      </c>
      <c r="M1074" s="8">
        <v>83</v>
      </c>
      <c r="N1074" s="8">
        <v>94</v>
      </c>
      <c r="O1074" s="10">
        <v>86</v>
      </c>
      <c r="P1074" s="10">
        <v>98</v>
      </c>
      <c r="Q1074" s="37">
        <f>AVERAGE(Table3[[#This Row],[Audit 1]:[Audit 10]])/100</f>
        <v>0.89400000000000002</v>
      </c>
    </row>
    <row r="1075" spans="1:17">
      <c r="A1075" s="8" t="s">
        <v>117</v>
      </c>
      <c r="B1075" s="9">
        <v>45235</v>
      </c>
      <c r="C1075" s="33">
        <f>YEAR(Table3[[#This Row],[Date]])</f>
        <v>2023</v>
      </c>
      <c r="D1075" s="9" t="str">
        <f>TEXT(Table3[[#This Row],[Date]],"MMMM")</f>
        <v>November</v>
      </c>
      <c r="E1075" s="9" t="str">
        <f>_xlfn.XLOOKUP(Table3[[#This Row],[EID]],Roster!A:A,Roster!E:E)</f>
        <v>han.oriz.24</v>
      </c>
      <c r="F1075" s="9" t="str">
        <f>_xlfn.XLOOKUP(Table3[[#This Row],[EID]],Roster!A:A,Roster!F:F)</f>
        <v>Network</v>
      </c>
      <c r="G1075" s="8">
        <v>98</v>
      </c>
      <c r="H1075" s="8">
        <v>92</v>
      </c>
      <c r="I1075" s="8">
        <v>84</v>
      </c>
      <c r="J1075" s="8">
        <v>87</v>
      </c>
      <c r="K1075" s="8">
        <v>65</v>
      </c>
      <c r="L1075" s="8">
        <v>75</v>
      </c>
      <c r="M1075" s="8">
        <v>98</v>
      </c>
      <c r="N1075" s="8">
        <v>74</v>
      </c>
      <c r="O1075" s="10">
        <v>81</v>
      </c>
      <c r="P1075" s="10">
        <v>76</v>
      </c>
      <c r="Q1075" s="37">
        <f>AVERAGE(Table3[[#This Row],[Audit 1]:[Audit 10]])/100</f>
        <v>0.83</v>
      </c>
    </row>
    <row r="1076" spans="1:17">
      <c r="A1076" s="8" t="s">
        <v>118</v>
      </c>
      <c r="B1076" s="9">
        <v>45235</v>
      </c>
      <c r="C1076" s="33">
        <f>YEAR(Table3[[#This Row],[Date]])</f>
        <v>2023</v>
      </c>
      <c r="D1076" s="9" t="str">
        <f>TEXT(Table3[[#This Row],[Date]],"MMMM")</f>
        <v>November</v>
      </c>
      <c r="E1076" s="9" t="str">
        <f>_xlfn.XLOOKUP(Table3[[#This Row],[EID]],Roster!A:A,Roster!E:E)</f>
        <v>kig.imaz.62</v>
      </c>
      <c r="F1076" s="9" t="str">
        <f>_xlfn.XLOOKUP(Table3[[#This Row],[EID]],Roster!A:A,Roster!F:F)</f>
        <v>HR</v>
      </c>
      <c r="G1076" s="8">
        <v>82</v>
      </c>
      <c r="H1076" s="8">
        <v>58</v>
      </c>
      <c r="I1076" s="8">
        <v>86</v>
      </c>
      <c r="J1076" s="8">
        <v>67</v>
      </c>
      <c r="K1076" s="8">
        <v>71</v>
      </c>
      <c r="L1076" s="8">
        <v>57</v>
      </c>
      <c r="M1076" s="8">
        <v>88</v>
      </c>
      <c r="N1076" s="8">
        <v>59</v>
      </c>
      <c r="O1076" s="10">
        <v>61</v>
      </c>
      <c r="P1076" s="10">
        <v>85</v>
      </c>
      <c r="Q1076" s="37">
        <f>AVERAGE(Table3[[#This Row],[Audit 1]:[Audit 10]])/100</f>
        <v>0.71400000000000008</v>
      </c>
    </row>
    <row r="1077" spans="1:17">
      <c r="A1077" s="8" t="s">
        <v>119</v>
      </c>
      <c r="B1077" s="9">
        <v>45235</v>
      </c>
      <c r="C1077" s="33">
        <f>YEAR(Table3[[#This Row],[Date]])</f>
        <v>2023</v>
      </c>
      <c r="D1077" s="9" t="str">
        <f>TEXT(Table3[[#This Row],[Date]],"MMMM")</f>
        <v>November</v>
      </c>
      <c r="E1077" s="9" t="str">
        <f>_xlfn.XLOOKUP(Table3[[#This Row],[EID]],Roster!A:A,Roster!E:E)</f>
        <v>hir.kame.31</v>
      </c>
      <c r="F1077" s="9" t="str">
        <f>_xlfn.XLOOKUP(Table3[[#This Row],[EID]],Roster!A:A,Roster!F:F)</f>
        <v>Health</v>
      </c>
      <c r="G1077" s="8">
        <v>96</v>
      </c>
      <c r="H1077" s="8">
        <v>82</v>
      </c>
      <c r="I1077" s="8">
        <v>84</v>
      </c>
      <c r="J1077" s="8">
        <v>98</v>
      </c>
      <c r="K1077" s="8">
        <v>96</v>
      </c>
      <c r="L1077" s="8">
        <v>87</v>
      </c>
      <c r="M1077" s="8">
        <v>92</v>
      </c>
      <c r="N1077" s="8">
        <v>93</v>
      </c>
      <c r="O1077" s="10">
        <v>93</v>
      </c>
      <c r="P1077" s="10">
        <v>85</v>
      </c>
      <c r="Q1077" s="37">
        <f>AVERAGE(Table3[[#This Row],[Audit 1]:[Audit 10]])/100</f>
        <v>0.90599999999999992</v>
      </c>
    </row>
    <row r="1078" spans="1:17">
      <c r="A1078" s="8" t="s">
        <v>120</v>
      </c>
      <c r="B1078" s="9">
        <v>45235</v>
      </c>
      <c r="C1078" s="33">
        <f>YEAR(Table3[[#This Row],[Date]])</f>
        <v>2023</v>
      </c>
      <c r="D1078" s="9" t="str">
        <f>TEXT(Table3[[#This Row],[Date]],"MMMM")</f>
        <v>November</v>
      </c>
      <c r="E1078" s="9" t="str">
        <f>_xlfn.XLOOKUP(Table3[[#This Row],[EID]],Roster!A:A,Roster!E:E)</f>
        <v>oka.koch.55</v>
      </c>
      <c r="F1078" s="9" t="str">
        <f>_xlfn.XLOOKUP(Table3[[#This Row],[EID]],Roster!A:A,Roster!F:F)</f>
        <v>F&amp;A</v>
      </c>
      <c r="G1078" s="8">
        <v>81</v>
      </c>
      <c r="H1078" s="8">
        <v>85</v>
      </c>
      <c r="I1078" s="8">
        <v>95</v>
      </c>
      <c r="J1078" s="8">
        <v>81</v>
      </c>
      <c r="K1078" s="8">
        <v>82</v>
      </c>
      <c r="L1078" s="8">
        <v>84</v>
      </c>
      <c r="M1078" s="8">
        <v>96</v>
      </c>
      <c r="N1078" s="8">
        <v>94</v>
      </c>
      <c r="O1078" s="10">
        <v>91</v>
      </c>
      <c r="P1078" s="10">
        <v>91</v>
      </c>
      <c r="Q1078" s="37">
        <f>AVERAGE(Table3[[#This Row],[Audit 1]:[Audit 10]])/100</f>
        <v>0.88</v>
      </c>
    </row>
    <row r="1079" spans="1:17">
      <c r="A1079" s="8" t="s">
        <v>121</v>
      </c>
      <c r="B1079" s="9">
        <v>45235</v>
      </c>
      <c r="C1079" s="33">
        <f>YEAR(Table3[[#This Row],[Date]])</f>
        <v>2023</v>
      </c>
      <c r="D1079" s="9" t="str">
        <f>TEXT(Table3[[#This Row],[Date]],"MMMM")</f>
        <v>November</v>
      </c>
      <c r="E1079" s="9" t="str">
        <f>_xlfn.XLOOKUP(Table3[[#This Row],[EID]],Roster!A:A,Roster!E:E)</f>
        <v>hir.kame.31</v>
      </c>
      <c r="F1079" s="9" t="str">
        <f>_xlfn.XLOOKUP(Table3[[#This Row],[EID]],Roster!A:A,Roster!F:F)</f>
        <v>Health</v>
      </c>
      <c r="G1079" s="8">
        <v>95</v>
      </c>
      <c r="H1079" s="8">
        <v>100</v>
      </c>
      <c r="I1079" s="8">
        <v>98</v>
      </c>
      <c r="J1079" s="8">
        <v>83</v>
      </c>
      <c r="K1079" s="8">
        <v>89</v>
      </c>
      <c r="L1079" s="8">
        <v>89</v>
      </c>
      <c r="M1079" s="8">
        <v>97</v>
      </c>
      <c r="N1079" s="8">
        <v>94</v>
      </c>
      <c r="O1079" s="10">
        <v>88</v>
      </c>
      <c r="P1079" s="10">
        <v>82</v>
      </c>
      <c r="Q1079" s="37">
        <f>AVERAGE(Table3[[#This Row],[Audit 1]:[Audit 10]])/100</f>
        <v>0.91500000000000004</v>
      </c>
    </row>
    <row r="1080" spans="1:17">
      <c r="A1080" s="8" t="s">
        <v>122</v>
      </c>
      <c r="B1080" s="9">
        <v>45235</v>
      </c>
      <c r="C1080" s="33">
        <f>YEAR(Table3[[#This Row],[Date]])</f>
        <v>2023</v>
      </c>
      <c r="D1080" s="9" t="str">
        <f>TEXT(Table3[[#This Row],[Date]],"MMMM")</f>
        <v>November</v>
      </c>
      <c r="E1080" s="9" t="str">
        <f>_xlfn.XLOOKUP(Table3[[#This Row],[EID]],Roster!A:A,Roster!E:E)</f>
        <v>han.oriz.24</v>
      </c>
      <c r="F1080" s="9" t="str">
        <f>_xlfn.XLOOKUP(Table3[[#This Row],[EID]],Roster!A:A,Roster!F:F)</f>
        <v>Network</v>
      </c>
      <c r="G1080" s="8">
        <v>89</v>
      </c>
      <c r="H1080" s="8">
        <v>69</v>
      </c>
      <c r="I1080" s="8">
        <v>65</v>
      </c>
      <c r="J1080" s="8">
        <v>83</v>
      </c>
      <c r="K1080" s="8">
        <v>88</v>
      </c>
      <c r="L1080" s="8">
        <v>89</v>
      </c>
      <c r="M1080" s="8">
        <v>94</v>
      </c>
      <c r="N1080" s="8">
        <v>50</v>
      </c>
      <c r="O1080" s="10">
        <v>98</v>
      </c>
      <c r="P1080" s="10">
        <v>56</v>
      </c>
      <c r="Q1080" s="37">
        <f>AVERAGE(Table3[[#This Row],[Audit 1]:[Audit 10]])/100</f>
        <v>0.78099999999999992</v>
      </c>
    </row>
    <row r="1081" spans="1:17">
      <c r="A1081" s="8" t="s">
        <v>123</v>
      </c>
      <c r="B1081" s="9">
        <v>45235</v>
      </c>
      <c r="C1081" s="33">
        <f>YEAR(Table3[[#This Row],[Date]])</f>
        <v>2023</v>
      </c>
      <c r="D1081" s="9" t="str">
        <f>TEXT(Table3[[#This Row],[Date]],"MMMM")</f>
        <v>November</v>
      </c>
      <c r="E1081" s="9" t="str">
        <f>_xlfn.XLOOKUP(Table3[[#This Row],[EID]],Roster!A:A,Roster!E:E)</f>
        <v>kig.imaz.62</v>
      </c>
      <c r="F1081" s="9" t="str">
        <f>_xlfn.XLOOKUP(Table3[[#This Row],[EID]],Roster!A:A,Roster!F:F)</f>
        <v>HR</v>
      </c>
      <c r="G1081" s="8">
        <v>73</v>
      </c>
      <c r="H1081" s="8">
        <v>57</v>
      </c>
      <c r="I1081" s="8">
        <v>60</v>
      </c>
      <c r="J1081" s="8">
        <v>51</v>
      </c>
      <c r="K1081" s="8">
        <v>88</v>
      </c>
      <c r="L1081" s="8">
        <v>65</v>
      </c>
      <c r="M1081" s="8">
        <v>73</v>
      </c>
      <c r="N1081" s="8">
        <v>70</v>
      </c>
      <c r="O1081" s="10">
        <v>72</v>
      </c>
      <c r="P1081" s="10">
        <v>96</v>
      </c>
      <c r="Q1081" s="37">
        <f>AVERAGE(Table3[[#This Row],[Audit 1]:[Audit 10]])/100</f>
        <v>0.70499999999999996</v>
      </c>
    </row>
    <row r="1082" spans="1:17">
      <c r="A1082" s="8" t="s">
        <v>94</v>
      </c>
      <c r="B1082" s="9">
        <v>45236</v>
      </c>
      <c r="C1082" s="33">
        <f>YEAR(Table3[[#This Row],[Date]])</f>
        <v>2023</v>
      </c>
      <c r="D1082" s="9" t="str">
        <f>TEXT(Table3[[#This Row],[Date]],"MMMM")</f>
        <v>November</v>
      </c>
      <c r="E1082" s="9" t="str">
        <f>_xlfn.XLOOKUP(Table3[[#This Row],[EID]],Roster!A:A,Roster!E:E)</f>
        <v>oka.koch.55</v>
      </c>
      <c r="F1082" s="9" t="str">
        <f>_xlfn.XLOOKUP(Table3[[#This Row],[EID]],Roster!A:A,Roster!F:F)</f>
        <v>F&amp;A</v>
      </c>
      <c r="G1082" s="8">
        <v>86</v>
      </c>
      <c r="H1082" s="8">
        <v>94</v>
      </c>
      <c r="I1082" s="8">
        <v>94</v>
      </c>
      <c r="J1082" s="8">
        <v>96</v>
      </c>
      <c r="K1082" s="8">
        <v>83</v>
      </c>
      <c r="L1082" s="8">
        <v>90</v>
      </c>
      <c r="M1082" s="8">
        <v>86</v>
      </c>
      <c r="N1082" s="8">
        <v>90</v>
      </c>
      <c r="O1082" s="10">
        <v>81</v>
      </c>
      <c r="P1082" s="10">
        <v>90</v>
      </c>
      <c r="Q1082" s="37">
        <f>AVERAGE(Table3[[#This Row],[Audit 1]:[Audit 10]])/100</f>
        <v>0.89</v>
      </c>
    </row>
    <row r="1083" spans="1:17">
      <c r="A1083" s="8" t="s">
        <v>95</v>
      </c>
      <c r="B1083" s="9">
        <v>45236</v>
      </c>
      <c r="C1083" s="33">
        <f>YEAR(Table3[[#This Row],[Date]])</f>
        <v>2023</v>
      </c>
      <c r="D1083" s="9" t="str">
        <f>TEXT(Table3[[#This Row],[Date]],"MMMM")</f>
        <v>November</v>
      </c>
      <c r="E1083" s="9" t="str">
        <f>_xlfn.XLOOKUP(Table3[[#This Row],[EID]],Roster!A:A,Roster!E:E)</f>
        <v>oka.koch.55</v>
      </c>
      <c r="F1083" s="9" t="str">
        <f>_xlfn.XLOOKUP(Table3[[#This Row],[EID]],Roster!A:A,Roster!F:F)</f>
        <v>F&amp;A</v>
      </c>
      <c r="G1083" s="8">
        <v>88</v>
      </c>
      <c r="H1083" s="8">
        <v>82</v>
      </c>
      <c r="I1083" s="8">
        <v>99</v>
      </c>
      <c r="J1083" s="8">
        <v>95</v>
      </c>
      <c r="K1083" s="8">
        <v>83</v>
      </c>
      <c r="L1083" s="8">
        <v>89</v>
      </c>
      <c r="M1083" s="8">
        <v>87</v>
      </c>
      <c r="N1083" s="8">
        <v>82</v>
      </c>
      <c r="O1083" s="10">
        <v>94</v>
      </c>
      <c r="P1083" s="10">
        <v>97</v>
      </c>
      <c r="Q1083" s="37">
        <f>AVERAGE(Table3[[#This Row],[Audit 1]:[Audit 10]])/100</f>
        <v>0.89599999999999991</v>
      </c>
    </row>
    <row r="1084" spans="1:17">
      <c r="A1084" s="8" t="s">
        <v>96</v>
      </c>
      <c r="B1084" s="9">
        <v>45236</v>
      </c>
      <c r="C1084" s="33">
        <f>YEAR(Table3[[#This Row],[Date]])</f>
        <v>2023</v>
      </c>
      <c r="D1084" s="9" t="str">
        <f>TEXT(Table3[[#This Row],[Date]],"MMMM")</f>
        <v>November</v>
      </c>
      <c r="E1084" s="9" t="str">
        <f>_xlfn.XLOOKUP(Table3[[#This Row],[EID]],Roster!A:A,Roster!E:E)</f>
        <v>hir.kame.31</v>
      </c>
      <c r="F1084" s="9" t="str">
        <f>_xlfn.XLOOKUP(Table3[[#This Row],[EID]],Roster!A:A,Roster!F:F)</f>
        <v>Health</v>
      </c>
      <c r="G1084" s="8">
        <v>87</v>
      </c>
      <c r="H1084" s="8">
        <v>85</v>
      </c>
      <c r="I1084" s="8">
        <v>100</v>
      </c>
      <c r="J1084" s="8">
        <v>100</v>
      </c>
      <c r="K1084" s="8">
        <v>93</v>
      </c>
      <c r="L1084" s="8">
        <v>96</v>
      </c>
      <c r="M1084" s="8">
        <v>82</v>
      </c>
      <c r="N1084" s="8">
        <v>87</v>
      </c>
      <c r="O1084" s="10">
        <v>97</v>
      </c>
      <c r="P1084" s="10">
        <v>85</v>
      </c>
      <c r="Q1084" s="37">
        <f>AVERAGE(Table3[[#This Row],[Audit 1]:[Audit 10]])/100</f>
        <v>0.91200000000000003</v>
      </c>
    </row>
    <row r="1085" spans="1:17">
      <c r="A1085" s="8" t="s">
        <v>97</v>
      </c>
      <c r="B1085" s="9">
        <v>45236</v>
      </c>
      <c r="C1085" s="33">
        <f>YEAR(Table3[[#This Row],[Date]])</f>
        <v>2023</v>
      </c>
      <c r="D1085" s="9" t="str">
        <f>TEXT(Table3[[#This Row],[Date]],"MMMM")</f>
        <v>November</v>
      </c>
      <c r="E1085" s="9" t="str">
        <f>_xlfn.XLOOKUP(Table3[[#This Row],[EID]],Roster!A:A,Roster!E:E)</f>
        <v>han.oriz.24</v>
      </c>
      <c r="F1085" s="9" t="str">
        <f>_xlfn.XLOOKUP(Table3[[#This Row],[EID]],Roster!A:A,Roster!F:F)</f>
        <v>Network</v>
      </c>
      <c r="G1085" s="8">
        <v>92</v>
      </c>
      <c r="H1085" s="8">
        <v>71</v>
      </c>
      <c r="I1085" s="8">
        <v>88</v>
      </c>
      <c r="J1085" s="8">
        <v>90</v>
      </c>
      <c r="K1085" s="8">
        <v>93</v>
      </c>
      <c r="L1085" s="8">
        <v>90</v>
      </c>
      <c r="M1085" s="8">
        <v>69</v>
      </c>
      <c r="N1085" s="8">
        <v>70</v>
      </c>
      <c r="O1085" s="10">
        <v>78</v>
      </c>
      <c r="P1085" s="10">
        <v>58</v>
      </c>
      <c r="Q1085" s="37">
        <f>AVERAGE(Table3[[#This Row],[Audit 1]:[Audit 10]])/100</f>
        <v>0.79900000000000004</v>
      </c>
    </row>
    <row r="1086" spans="1:17">
      <c r="A1086" s="8" t="s">
        <v>98</v>
      </c>
      <c r="B1086" s="9">
        <v>45236</v>
      </c>
      <c r="C1086" s="33">
        <f>YEAR(Table3[[#This Row],[Date]])</f>
        <v>2023</v>
      </c>
      <c r="D1086" s="9" t="str">
        <f>TEXT(Table3[[#This Row],[Date]],"MMMM")</f>
        <v>November</v>
      </c>
      <c r="E1086" s="9" t="str">
        <f>_xlfn.XLOOKUP(Table3[[#This Row],[EID]],Roster!A:A,Roster!E:E)</f>
        <v>kig.imaz.62</v>
      </c>
      <c r="F1086" s="9" t="str">
        <f>_xlfn.XLOOKUP(Table3[[#This Row],[EID]],Roster!A:A,Roster!F:F)</f>
        <v>HR</v>
      </c>
      <c r="G1086" s="8">
        <v>73</v>
      </c>
      <c r="H1086" s="8">
        <v>62</v>
      </c>
      <c r="I1086" s="8">
        <v>89</v>
      </c>
      <c r="J1086" s="8">
        <v>88</v>
      </c>
      <c r="K1086" s="8">
        <v>76</v>
      </c>
      <c r="L1086" s="8">
        <v>70</v>
      </c>
      <c r="M1086" s="8">
        <v>63</v>
      </c>
      <c r="N1086" s="8">
        <v>93</v>
      </c>
      <c r="O1086" s="10">
        <v>90</v>
      </c>
      <c r="P1086" s="10">
        <v>84</v>
      </c>
      <c r="Q1086" s="37">
        <f>AVERAGE(Table3[[#This Row],[Audit 1]:[Audit 10]])/100</f>
        <v>0.78799999999999992</v>
      </c>
    </row>
    <row r="1087" spans="1:17">
      <c r="A1087" s="8" t="s">
        <v>99</v>
      </c>
      <c r="B1087" s="9">
        <v>45236</v>
      </c>
      <c r="C1087" s="33">
        <f>YEAR(Table3[[#This Row],[Date]])</f>
        <v>2023</v>
      </c>
      <c r="D1087" s="9" t="str">
        <f>TEXT(Table3[[#This Row],[Date]],"MMMM")</f>
        <v>November</v>
      </c>
      <c r="E1087" s="9" t="str">
        <f>_xlfn.XLOOKUP(Table3[[#This Row],[EID]],Roster!A:A,Roster!E:E)</f>
        <v>han.oriz.24</v>
      </c>
      <c r="F1087" s="9" t="str">
        <f>_xlfn.XLOOKUP(Table3[[#This Row],[EID]],Roster!A:A,Roster!F:F)</f>
        <v>Strategy</v>
      </c>
      <c r="G1087" s="8">
        <v>91</v>
      </c>
      <c r="H1087" s="8">
        <v>84</v>
      </c>
      <c r="I1087" s="8">
        <v>95</v>
      </c>
      <c r="J1087" s="8">
        <v>99</v>
      </c>
      <c r="K1087" s="8">
        <v>93</v>
      </c>
      <c r="L1087" s="8">
        <v>81</v>
      </c>
      <c r="M1087" s="8">
        <v>84</v>
      </c>
      <c r="N1087" s="8">
        <v>99</v>
      </c>
      <c r="O1087" s="10">
        <v>96</v>
      </c>
      <c r="P1087" s="10">
        <v>81</v>
      </c>
      <c r="Q1087" s="37">
        <f>AVERAGE(Table3[[#This Row],[Audit 1]:[Audit 10]])/100</f>
        <v>0.90300000000000002</v>
      </c>
    </row>
    <row r="1088" spans="1:17">
      <c r="A1088" s="8" t="s">
        <v>100</v>
      </c>
      <c r="B1088" s="9">
        <v>45236</v>
      </c>
      <c r="C1088" s="33">
        <f>YEAR(Table3[[#This Row],[Date]])</f>
        <v>2023</v>
      </c>
      <c r="D1088" s="9" t="str">
        <f>TEXT(Table3[[#This Row],[Date]],"MMMM")</f>
        <v>November</v>
      </c>
      <c r="E1088" s="9" t="str">
        <f>_xlfn.XLOOKUP(Table3[[#This Row],[EID]],Roster!A:A,Roster!E:E)</f>
        <v>oka.koch.55</v>
      </c>
      <c r="F1088" s="9" t="str">
        <f>_xlfn.XLOOKUP(Table3[[#This Row],[EID]],Roster!A:A,Roster!F:F)</f>
        <v>F&amp;A</v>
      </c>
      <c r="G1088" s="8">
        <v>81</v>
      </c>
      <c r="H1088" s="8">
        <v>100</v>
      </c>
      <c r="I1088" s="8">
        <v>100</v>
      </c>
      <c r="J1088" s="8">
        <v>86</v>
      </c>
      <c r="K1088" s="8">
        <v>85</v>
      </c>
      <c r="L1088" s="8">
        <v>80</v>
      </c>
      <c r="M1088" s="8">
        <v>88</v>
      </c>
      <c r="N1088" s="8">
        <v>97</v>
      </c>
      <c r="O1088" s="10">
        <v>88</v>
      </c>
      <c r="P1088" s="10">
        <v>88</v>
      </c>
      <c r="Q1088" s="37">
        <f>AVERAGE(Table3[[#This Row],[Audit 1]:[Audit 10]])/100</f>
        <v>0.89300000000000002</v>
      </c>
    </row>
    <row r="1089" spans="1:17">
      <c r="A1089" s="8" t="s">
        <v>101</v>
      </c>
      <c r="B1089" s="9">
        <v>45236</v>
      </c>
      <c r="C1089" s="33">
        <f>YEAR(Table3[[#This Row],[Date]])</f>
        <v>2023</v>
      </c>
      <c r="D1089" s="9" t="str">
        <f>TEXT(Table3[[#This Row],[Date]],"MMMM")</f>
        <v>November</v>
      </c>
      <c r="E1089" s="9" t="str">
        <f>_xlfn.XLOOKUP(Table3[[#This Row],[EID]],Roster!A:A,Roster!E:E)</f>
        <v>hir.kame.31</v>
      </c>
      <c r="F1089" s="9" t="str">
        <f>_xlfn.XLOOKUP(Table3[[#This Row],[EID]],Roster!A:A,Roster!F:F)</f>
        <v>Health</v>
      </c>
      <c r="G1089" s="8">
        <v>81</v>
      </c>
      <c r="H1089" s="8">
        <v>100</v>
      </c>
      <c r="I1089" s="8">
        <v>93</v>
      </c>
      <c r="J1089" s="8">
        <v>98</v>
      </c>
      <c r="K1089" s="8">
        <v>96</v>
      </c>
      <c r="L1089" s="8">
        <v>97</v>
      </c>
      <c r="M1089" s="8">
        <v>96</v>
      </c>
      <c r="N1089" s="8">
        <v>97</v>
      </c>
      <c r="O1089" s="10">
        <v>94</v>
      </c>
      <c r="P1089" s="10">
        <v>81</v>
      </c>
      <c r="Q1089" s="37">
        <f>AVERAGE(Table3[[#This Row],[Audit 1]:[Audit 10]])/100</f>
        <v>0.93299999999999994</v>
      </c>
    </row>
    <row r="1090" spans="1:17">
      <c r="A1090" s="8" t="s">
        <v>102</v>
      </c>
      <c r="B1090" s="9">
        <v>45236</v>
      </c>
      <c r="C1090" s="33">
        <f>YEAR(Table3[[#This Row],[Date]])</f>
        <v>2023</v>
      </c>
      <c r="D1090" s="9" t="str">
        <f>TEXT(Table3[[#This Row],[Date]],"MMMM")</f>
        <v>November</v>
      </c>
      <c r="E1090" s="9" t="str">
        <f>_xlfn.XLOOKUP(Table3[[#This Row],[EID]],Roster!A:A,Roster!E:E)</f>
        <v>han.oriz.24</v>
      </c>
      <c r="F1090" s="9" t="str">
        <f>_xlfn.XLOOKUP(Table3[[#This Row],[EID]],Roster!A:A,Roster!F:F)</f>
        <v>Network</v>
      </c>
      <c r="G1090" s="8">
        <v>58</v>
      </c>
      <c r="H1090" s="8">
        <v>93</v>
      </c>
      <c r="I1090" s="8">
        <v>74</v>
      </c>
      <c r="J1090" s="8">
        <v>51</v>
      </c>
      <c r="K1090" s="8">
        <v>58</v>
      </c>
      <c r="L1090" s="8">
        <v>61</v>
      </c>
      <c r="M1090" s="8">
        <v>61</v>
      </c>
      <c r="N1090" s="8">
        <v>100</v>
      </c>
      <c r="O1090" s="10">
        <v>85</v>
      </c>
      <c r="P1090" s="10">
        <v>60</v>
      </c>
      <c r="Q1090" s="37">
        <f>AVERAGE(Table3[[#This Row],[Audit 1]:[Audit 10]])/100</f>
        <v>0.70099999999999996</v>
      </c>
    </row>
    <row r="1091" spans="1:17">
      <c r="A1091" s="8" t="s">
        <v>103</v>
      </c>
      <c r="B1091" s="9">
        <v>45236</v>
      </c>
      <c r="C1091" s="33">
        <f>YEAR(Table3[[#This Row],[Date]])</f>
        <v>2023</v>
      </c>
      <c r="D1091" s="9" t="str">
        <f>TEXT(Table3[[#This Row],[Date]],"MMMM")</f>
        <v>November</v>
      </c>
      <c r="E1091" s="9" t="str">
        <f>_xlfn.XLOOKUP(Table3[[#This Row],[EID]],Roster!A:A,Roster!E:E)</f>
        <v>kig.imaz.62</v>
      </c>
      <c r="F1091" s="9" t="str">
        <f>_xlfn.XLOOKUP(Table3[[#This Row],[EID]],Roster!A:A,Roster!F:F)</f>
        <v>HR</v>
      </c>
      <c r="G1091" s="8">
        <v>99</v>
      </c>
      <c r="H1091" s="8">
        <v>59</v>
      </c>
      <c r="I1091" s="8">
        <v>82</v>
      </c>
      <c r="J1091" s="8">
        <v>74</v>
      </c>
      <c r="K1091" s="8">
        <v>63</v>
      </c>
      <c r="L1091" s="8">
        <v>97</v>
      </c>
      <c r="M1091" s="8">
        <v>62</v>
      </c>
      <c r="N1091" s="8">
        <v>100</v>
      </c>
      <c r="O1091" s="10">
        <v>86</v>
      </c>
      <c r="P1091" s="10">
        <v>52</v>
      </c>
      <c r="Q1091" s="37">
        <f>AVERAGE(Table3[[#This Row],[Audit 1]:[Audit 10]])/100</f>
        <v>0.77400000000000002</v>
      </c>
    </row>
    <row r="1092" spans="1:17">
      <c r="A1092" s="8" t="s">
        <v>104</v>
      </c>
      <c r="B1092" s="9">
        <v>45236</v>
      </c>
      <c r="C1092" s="33">
        <f>YEAR(Table3[[#This Row],[Date]])</f>
        <v>2023</v>
      </c>
      <c r="D1092" s="9" t="str">
        <f>TEXT(Table3[[#This Row],[Date]],"MMMM")</f>
        <v>November</v>
      </c>
      <c r="E1092" s="9" t="str">
        <f>_xlfn.XLOOKUP(Table3[[#This Row],[EID]],Roster!A:A,Roster!E:E)</f>
        <v>oka.koch.55</v>
      </c>
      <c r="F1092" s="9" t="str">
        <f>_xlfn.XLOOKUP(Table3[[#This Row],[EID]],Roster!A:A,Roster!F:F)</f>
        <v>F&amp;A</v>
      </c>
      <c r="G1092" s="8">
        <v>90</v>
      </c>
      <c r="H1092" s="8">
        <v>89</v>
      </c>
      <c r="I1092" s="8">
        <v>99</v>
      </c>
      <c r="J1092" s="8">
        <v>86</v>
      </c>
      <c r="K1092" s="8">
        <v>92</v>
      </c>
      <c r="L1092" s="8">
        <v>90</v>
      </c>
      <c r="M1092" s="8">
        <v>89</v>
      </c>
      <c r="N1092" s="8">
        <v>89</v>
      </c>
      <c r="O1092" s="10">
        <v>82</v>
      </c>
      <c r="P1092" s="10">
        <v>83</v>
      </c>
      <c r="Q1092" s="37">
        <f>AVERAGE(Table3[[#This Row],[Audit 1]:[Audit 10]])/100</f>
        <v>0.88900000000000001</v>
      </c>
    </row>
    <row r="1093" spans="1:17">
      <c r="A1093" s="8" t="s">
        <v>105</v>
      </c>
      <c r="B1093" s="9">
        <v>45236</v>
      </c>
      <c r="C1093" s="33">
        <f>YEAR(Table3[[#This Row],[Date]])</f>
        <v>2023</v>
      </c>
      <c r="D1093" s="9" t="str">
        <f>TEXT(Table3[[#This Row],[Date]],"MMMM")</f>
        <v>November</v>
      </c>
      <c r="E1093" s="9" t="str">
        <f>_xlfn.XLOOKUP(Table3[[#This Row],[EID]],Roster!A:A,Roster!E:E)</f>
        <v>oka.koch.55</v>
      </c>
      <c r="F1093" s="9" t="str">
        <f>_xlfn.XLOOKUP(Table3[[#This Row],[EID]],Roster!A:A,Roster!F:F)</f>
        <v>F&amp;A</v>
      </c>
      <c r="G1093" s="8">
        <v>87</v>
      </c>
      <c r="H1093" s="8">
        <v>92</v>
      </c>
      <c r="I1093" s="8">
        <v>82</v>
      </c>
      <c r="J1093" s="8">
        <v>92</v>
      </c>
      <c r="K1093" s="8">
        <v>84</v>
      </c>
      <c r="L1093" s="8">
        <v>99</v>
      </c>
      <c r="M1093" s="8">
        <v>91</v>
      </c>
      <c r="N1093" s="8">
        <v>99</v>
      </c>
      <c r="O1093" s="10">
        <v>90</v>
      </c>
      <c r="P1093" s="10">
        <v>80</v>
      </c>
      <c r="Q1093" s="37">
        <f>AVERAGE(Table3[[#This Row],[Audit 1]:[Audit 10]])/100</f>
        <v>0.89599999999999991</v>
      </c>
    </row>
    <row r="1094" spans="1:17">
      <c r="A1094" s="8" t="s">
        <v>106</v>
      </c>
      <c r="B1094" s="9">
        <v>45236</v>
      </c>
      <c r="C1094" s="33">
        <f>YEAR(Table3[[#This Row],[Date]])</f>
        <v>2023</v>
      </c>
      <c r="D1094" s="9" t="str">
        <f>TEXT(Table3[[#This Row],[Date]],"MMMM")</f>
        <v>November</v>
      </c>
      <c r="E1094" s="9" t="str">
        <f>_xlfn.XLOOKUP(Table3[[#This Row],[EID]],Roster!A:A,Roster!E:E)</f>
        <v>hir.kame.31</v>
      </c>
      <c r="F1094" s="9" t="str">
        <f>_xlfn.XLOOKUP(Table3[[#This Row],[EID]],Roster!A:A,Roster!F:F)</f>
        <v>Health</v>
      </c>
      <c r="G1094" s="8">
        <v>100</v>
      </c>
      <c r="H1094" s="8">
        <v>93</v>
      </c>
      <c r="I1094" s="8">
        <v>89</v>
      </c>
      <c r="J1094" s="8">
        <v>88</v>
      </c>
      <c r="K1094" s="8">
        <v>92</v>
      </c>
      <c r="L1094" s="8">
        <v>80</v>
      </c>
      <c r="M1094" s="8">
        <v>80</v>
      </c>
      <c r="N1094" s="8">
        <v>95</v>
      </c>
      <c r="O1094" s="10">
        <v>90</v>
      </c>
      <c r="P1094" s="10">
        <v>89</v>
      </c>
      <c r="Q1094" s="37">
        <f>AVERAGE(Table3[[#This Row],[Audit 1]:[Audit 10]])/100</f>
        <v>0.89599999999999991</v>
      </c>
    </row>
    <row r="1095" spans="1:17">
      <c r="A1095" s="8" t="s">
        <v>107</v>
      </c>
      <c r="B1095" s="9">
        <v>45236</v>
      </c>
      <c r="C1095" s="33">
        <f>YEAR(Table3[[#This Row],[Date]])</f>
        <v>2023</v>
      </c>
      <c r="D1095" s="9" t="str">
        <f>TEXT(Table3[[#This Row],[Date]],"MMMM")</f>
        <v>November</v>
      </c>
      <c r="E1095" s="9" t="str">
        <f>_xlfn.XLOOKUP(Table3[[#This Row],[EID]],Roster!A:A,Roster!E:E)</f>
        <v>oka.koch.55</v>
      </c>
      <c r="F1095" s="9" t="str">
        <f>_xlfn.XLOOKUP(Table3[[#This Row],[EID]],Roster!A:A,Roster!F:F)</f>
        <v>F&amp;A</v>
      </c>
      <c r="G1095" s="8">
        <v>70</v>
      </c>
      <c r="H1095" s="8">
        <v>76</v>
      </c>
      <c r="I1095" s="8">
        <v>90</v>
      </c>
      <c r="J1095" s="8">
        <v>69</v>
      </c>
      <c r="K1095" s="8">
        <v>71</v>
      </c>
      <c r="L1095" s="8">
        <v>61</v>
      </c>
      <c r="M1095" s="8">
        <v>54</v>
      </c>
      <c r="N1095" s="8">
        <v>64</v>
      </c>
      <c r="O1095" s="10">
        <v>98</v>
      </c>
      <c r="P1095" s="10">
        <v>51</v>
      </c>
      <c r="Q1095" s="37">
        <f>AVERAGE(Table3[[#This Row],[Audit 1]:[Audit 10]])/100</f>
        <v>0.70400000000000007</v>
      </c>
    </row>
    <row r="1096" spans="1:17">
      <c r="A1096" s="8" t="s">
        <v>108</v>
      </c>
      <c r="B1096" s="9">
        <v>45236</v>
      </c>
      <c r="C1096" s="33">
        <f>YEAR(Table3[[#This Row],[Date]])</f>
        <v>2023</v>
      </c>
      <c r="D1096" s="9" t="str">
        <f>TEXT(Table3[[#This Row],[Date]],"MMMM")</f>
        <v>November</v>
      </c>
      <c r="E1096" s="9" t="str">
        <f>_xlfn.XLOOKUP(Table3[[#This Row],[EID]],Roster!A:A,Roster!E:E)</f>
        <v>kig.imaz.62</v>
      </c>
      <c r="F1096" s="9" t="str">
        <f>_xlfn.XLOOKUP(Table3[[#This Row],[EID]],Roster!A:A,Roster!F:F)</f>
        <v>HR</v>
      </c>
      <c r="G1096" s="8">
        <v>58</v>
      </c>
      <c r="H1096" s="8">
        <v>75</v>
      </c>
      <c r="I1096" s="8">
        <v>91</v>
      </c>
      <c r="J1096" s="8">
        <v>85</v>
      </c>
      <c r="K1096" s="8">
        <v>98</v>
      </c>
      <c r="L1096" s="8">
        <v>69</v>
      </c>
      <c r="M1096" s="8">
        <v>83</v>
      </c>
      <c r="N1096" s="8">
        <v>55</v>
      </c>
      <c r="O1096" s="10">
        <v>69</v>
      </c>
      <c r="P1096" s="10">
        <v>69</v>
      </c>
      <c r="Q1096" s="37">
        <f>AVERAGE(Table3[[#This Row],[Audit 1]:[Audit 10]])/100</f>
        <v>0.752</v>
      </c>
    </row>
    <row r="1097" spans="1:17">
      <c r="A1097" s="8" t="s">
        <v>109</v>
      </c>
      <c r="B1097" s="9">
        <v>45236</v>
      </c>
      <c r="C1097" s="33">
        <f>YEAR(Table3[[#This Row],[Date]])</f>
        <v>2023</v>
      </c>
      <c r="D1097" s="9" t="str">
        <f>TEXT(Table3[[#This Row],[Date]],"MMMM")</f>
        <v>November</v>
      </c>
      <c r="E1097" s="9" t="str">
        <f>_xlfn.XLOOKUP(Table3[[#This Row],[EID]],Roster!A:A,Roster!E:E)</f>
        <v>han.oriz.24</v>
      </c>
      <c r="F1097" s="9" t="str">
        <f>_xlfn.XLOOKUP(Table3[[#This Row],[EID]],Roster!A:A,Roster!F:F)</f>
        <v>Strategy</v>
      </c>
      <c r="G1097" s="8">
        <v>85</v>
      </c>
      <c r="H1097" s="8">
        <v>98</v>
      </c>
      <c r="I1097" s="8">
        <v>93</v>
      </c>
      <c r="J1097" s="8">
        <v>95</v>
      </c>
      <c r="K1097" s="8">
        <v>100</v>
      </c>
      <c r="L1097" s="8">
        <v>87</v>
      </c>
      <c r="M1097" s="8">
        <v>87</v>
      </c>
      <c r="N1097" s="8">
        <v>82</v>
      </c>
      <c r="O1097" s="10">
        <v>100</v>
      </c>
      <c r="P1097" s="10">
        <v>98</v>
      </c>
      <c r="Q1097" s="37">
        <f>AVERAGE(Table3[[#This Row],[Audit 1]:[Audit 10]])/100</f>
        <v>0.92500000000000004</v>
      </c>
    </row>
    <row r="1098" spans="1:17">
      <c r="A1098" s="8" t="s">
        <v>110</v>
      </c>
      <c r="B1098" s="9">
        <v>45236</v>
      </c>
      <c r="C1098" s="33">
        <f>YEAR(Table3[[#This Row],[Date]])</f>
        <v>2023</v>
      </c>
      <c r="D1098" s="9" t="str">
        <f>TEXT(Table3[[#This Row],[Date]],"MMMM")</f>
        <v>November</v>
      </c>
      <c r="E1098" s="9" t="str">
        <f>_xlfn.XLOOKUP(Table3[[#This Row],[EID]],Roster!A:A,Roster!E:E)</f>
        <v>oka.koch.55</v>
      </c>
      <c r="F1098" s="9" t="str">
        <f>_xlfn.XLOOKUP(Table3[[#This Row],[EID]],Roster!A:A,Roster!F:F)</f>
        <v>F&amp;A</v>
      </c>
      <c r="G1098" s="8">
        <v>82</v>
      </c>
      <c r="H1098" s="8">
        <v>82</v>
      </c>
      <c r="I1098" s="8">
        <v>97</v>
      </c>
      <c r="J1098" s="8">
        <v>81</v>
      </c>
      <c r="K1098" s="8">
        <v>89</v>
      </c>
      <c r="L1098" s="8">
        <v>100</v>
      </c>
      <c r="M1098" s="8">
        <v>88</v>
      </c>
      <c r="N1098" s="8">
        <v>80</v>
      </c>
      <c r="O1098" s="10">
        <v>90</v>
      </c>
      <c r="P1098" s="10">
        <v>81</v>
      </c>
      <c r="Q1098" s="37">
        <f>AVERAGE(Table3[[#This Row],[Audit 1]:[Audit 10]])/100</f>
        <v>0.87</v>
      </c>
    </row>
    <row r="1099" spans="1:17">
      <c r="A1099" s="8" t="s">
        <v>111</v>
      </c>
      <c r="B1099" s="9">
        <v>45236</v>
      </c>
      <c r="C1099" s="33">
        <f>YEAR(Table3[[#This Row],[Date]])</f>
        <v>2023</v>
      </c>
      <c r="D1099" s="9" t="str">
        <f>TEXT(Table3[[#This Row],[Date]],"MMMM")</f>
        <v>November</v>
      </c>
      <c r="E1099" s="9" t="str">
        <f>_xlfn.XLOOKUP(Table3[[#This Row],[EID]],Roster!A:A,Roster!E:E)</f>
        <v>hir.kame.31</v>
      </c>
      <c r="F1099" s="9" t="str">
        <f>_xlfn.XLOOKUP(Table3[[#This Row],[EID]],Roster!A:A,Roster!F:F)</f>
        <v>Health</v>
      </c>
      <c r="G1099" s="8">
        <v>94</v>
      </c>
      <c r="H1099" s="8">
        <v>94</v>
      </c>
      <c r="I1099" s="8">
        <v>80</v>
      </c>
      <c r="J1099" s="8">
        <v>85</v>
      </c>
      <c r="K1099" s="8">
        <v>88</v>
      </c>
      <c r="L1099" s="8">
        <v>89</v>
      </c>
      <c r="M1099" s="8">
        <v>97</v>
      </c>
      <c r="N1099" s="8">
        <v>89</v>
      </c>
      <c r="O1099" s="10">
        <v>98</v>
      </c>
      <c r="P1099" s="10">
        <v>93</v>
      </c>
      <c r="Q1099" s="37">
        <f>AVERAGE(Table3[[#This Row],[Audit 1]:[Audit 10]])/100</f>
        <v>0.90700000000000003</v>
      </c>
    </row>
    <row r="1100" spans="1:17">
      <c r="A1100" s="8" t="s">
        <v>112</v>
      </c>
      <c r="B1100" s="9">
        <v>45236</v>
      </c>
      <c r="C1100" s="33">
        <f>YEAR(Table3[[#This Row],[Date]])</f>
        <v>2023</v>
      </c>
      <c r="D1100" s="9" t="str">
        <f>TEXT(Table3[[#This Row],[Date]],"MMMM")</f>
        <v>November</v>
      </c>
      <c r="E1100" s="9" t="str">
        <f>_xlfn.XLOOKUP(Table3[[#This Row],[EID]],Roster!A:A,Roster!E:E)</f>
        <v>hir.kame.31</v>
      </c>
      <c r="F1100" s="9" t="str">
        <f>_xlfn.XLOOKUP(Table3[[#This Row],[EID]],Roster!A:A,Roster!F:F)</f>
        <v>Health</v>
      </c>
      <c r="G1100" s="8">
        <v>51</v>
      </c>
      <c r="H1100" s="8">
        <v>67</v>
      </c>
      <c r="I1100" s="8">
        <v>56</v>
      </c>
      <c r="J1100" s="8">
        <v>88</v>
      </c>
      <c r="K1100" s="8">
        <v>94</v>
      </c>
      <c r="L1100" s="8">
        <v>92</v>
      </c>
      <c r="M1100" s="8">
        <v>99</v>
      </c>
      <c r="N1100" s="8">
        <v>82</v>
      </c>
      <c r="O1100" s="10">
        <v>56</v>
      </c>
      <c r="P1100" s="10">
        <v>68</v>
      </c>
      <c r="Q1100" s="37">
        <f>AVERAGE(Table3[[#This Row],[Audit 1]:[Audit 10]])/100</f>
        <v>0.753</v>
      </c>
    </row>
    <row r="1101" spans="1:17">
      <c r="A1101" s="8" t="s">
        <v>113</v>
      </c>
      <c r="B1101" s="9">
        <v>45236</v>
      </c>
      <c r="C1101" s="33">
        <f>YEAR(Table3[[#This Row],[Date]])</f>
        <v>2023</v>
      </c>
      <c r="D1101" s="9" t="str">
        <f>TEXT(Table3[[#This Row],[Date]],"MMMM")</f>
        <v>November</v>
      </c>
      <c r="E1101" s="9" t="str">
        <f>_xlfn.XLOOKUP(Table3[[#This Row],[EID]],Roster!A:A,Roster!E:E)</f>
        <v>kig.imaz.62</v>
      </c>
      <c r="F1101" s="9" t="str">
        <f>_xlfn.XLOOKUP(Table3[[#This Row],[EID]],Roster!A:A,Roster!F:F)</f>
        <v>HR</v>
      </c>
      <c r="G1101" s="8">
        <v>81</v>
      </c>
      <c r="H1101" s="8">
        <v>67</v>
      </c>
      <c r="I1101" s="8">
        <v>94</v>
      </c>
      <c r="J1101" s="8">
        <v>100</v>
      </c>
      <c r="K1101" s="8">
        <v>57</v>
      </c>
      <c r="L1101" s="8">
        <v>75</v>
      </c>
      <c r="M1101" s="8">
        <v>95</v>
      </c>
      <c r="N1101" s="8">
        <v>69</v>
      </c>
      <c r="O1101" s="10">
        <v>90</v>
      </c>
      <c r="P1101" s="10">
        <v>90</v>
      </c>
      <c r="Q1101" s="37">
        <f>AVERAGE(Table3[[#This Row],[Audit 1]:[Audit 10]])/100</f>
        <v>0.81799999999999995</v>
      </c>
    </row>
    <row r="1102" spans="1:17">
      <c r="A1102" s="8" t="s">
        <v>114</v>
      </c>
      <c r="B1102" s="9">
        <v>45236</v>
      </c>
      <c r="C1102" s="33">
        <f>YEAR(Table3[[#This Row],[Date]])</f>
        <v>2023</v>
      </c>
      <c r="D1102" s="9" t="str">
        <f>TEXT(Table3[[#This Row],[Date]],"MMMM")</f>
        <v>November</v>
      </c>
      <c r="E1102" s="9" t="str">
        <f>_xlfn.XLOOKUP(Table3[[#This Row],[EID]],Roster!A:A,Roster!E:E)</f>
        <v>han.oriz.24</v>
      </c>
      <c r="F1102" s="9" t="str">
        <f>_xlfn.XLOOKUP(Table3[[#This Row],[EID]],Roster!A:A,Roster!F:F)</f>
        <v>Strategy</v>
      </c>
      <c r="G1102" s="8">
        <v>81</v>
      </c>
      <c r="H1102" s="8">
        <v>81</v>
      </c>
      <c r="I1102" s="8">
        <v>98</v>
      </c>
      <c r="J1102" s="8">
        <v>92</v>
      </c>
      <c r="K1102" s="8">
        <v>88</v>
      </c>
      <c r="L1102" s="8">
        <v>82</v>
      </c>
      <c r="M1102" s="8">
        <v>93</v>
      </c>
      <c r="N1102" s="8">
        <v>99</v>
      </c>
      <c r="O1102" s="10">
        <v>95</v>
      </c>
      <c r="P1102" s="10">
        <v>94</v>
      </c>
      <c r="Q1102" s="37">
        <f>AVERAGE(Table3[[#This Row],[Audit 1]:[Audit 10]])/100</f>
        <v>0.90300000000000002</v>
      </c>
    </row>
    <row r="1103" spans="1:17">
      <c r="A1103" s="8" t="s">
        <v>115</v>
      </c>
      <c r="B1103" s="9">
        <v>45236</v>
      </c>
      <c r="C1103" s="33">
        <f>YEAR(Table3[[#This Row],[Date]])</f>
        <v>2023</v>
      </c>
      <c r="D1103" s="9" t="str">
        <f>TEXT(Table3[[#This Row],[Date]],"MMMM")</f>
        <v>November</v>
      </c>
      <c r="E1103" s="9" t="str">
        <f>_xlfn.XLOOKUP(Table3[[#This Row],[EID]],Roster!A:A,Roster!E:E)</f>
        <v>oka.koch.55</v>
      </c>
      <c r="F1103" s="9" t="str">
        <f>_xlfn.XLOOKUP(Table3[[#This Row],[EID]],Roster!A:A,Roster!F:F)</f>
        <v>F&amp;A</v>
      </c>
      <c r="G1103" s="8">
        <v>96</v>
      </c>
      <c r="H1103" s="8">
        <v>93</v>
      </c>
      <c r="I1103" s="8">
        <v>92</v>
      </c>
      <c r="J1103" s="8">
        <v>81</v>
      </c>
      <c r="K1103" s="8">
        <v>92</v>
      </c>
      <c r="L1103" s="8">
        <v>86</v>
      </c>
      <c r="M1103" s="8">
        <v>95</v>
      </c>
      <c r="N1103" s="8">
        <v>97</v>
      </c>
      <c r="O1103" s="10">
        <v>90</v>
      </c>
      <c r="P1103" s="10">
        <v>80</v>
      </c>
      <c r="Q1103" s="37">
        <f>AVERAGE(Table3[[#This Row],[Audit 1]:[Audit 10]])/100</f>
        <v>0.90200000000000002</v>
      </c>
    </row>
    <row r="1104" spans="1:17">
      <c r="A1104" s="8" t="s">
        <v>116</v>
      </c>
      <c r="B1104" s="9">
        <v>45236</v>
      </c>
      <c r="C1104" s="33">
        <f>YEAR(Table3[[#This Row],[Date]])</f>
        <v>2023</v>
      </c>
      <c r="D1104" s="9" t="str">
        <f>TEXT(Table3[[#This Row],[Date]],"MMMM")</f>
        <v>November</v>
      </c>
      <c r="E1104" s="9" t="str">
        <f>_xlfn.XLOOKUP(Table3[[#This Row],[EID]],Roster!A:A,Roster!E:E)</f>
        <v>hir.kame.31</v>
      </c>
      <c r="F1104" s="9" t="str">
        <f>_xlfn.XLOOKUP(Table3[[#This Row],[EID]],Roster!A:A,Roster!F:F)</f>
        <v>Health</v>
      </c>
      <c r="G1104" s="8">
        <v>100</v>
      </c>
      <c r="H1104" s="8">
        <v>97</v>
      </c>
      <c r="I1104" s="8">
        <v>88</v>
      </c>
      <c r="J1104" s="8">
        <v>83</v>
      </c>
      <c r="K1104" s="8">
        <v>94</v>
      </c>
      <c r="L1104" s="8">
        <v>96</v>
      </c>
      <c r="M1104" s="8">
        <v>82</v>
      </c>
      <c r="N1104" s="8">
        <v>88</v>
      </c>
      <c r="O1104" s="10">
        <v>99</v>
      </c>
      <c r="P1104" s="10">
        <v>87</v>
      </c>
      <c r="Q1104" s="37">
        <f>AVERAGE(Table3[[#This Row],[Audit 1]:[Audit 10]])/100</f>
        <v>0.91400000000000003</v>
      </c>
    </row>
    <row r="1105" spans="1:17">
      <c r="A1105" s="8" t="s">
        <v>117</v>
      </c>
      <c r="B1105" s="9">
        <v>45236</v>
      </c>
      <c r="C1105" s="33">
        <f>YEAR(Table3[[#This Row],[Date]])</f>
        <v>2023</v>
      </c>
      <c r="D1105" s="9" t="str">
        <f>TEXT(Table3[[#This Row],[Date]],"MMMM")</f>
        <v>November</v>
      </c>
      <c r="E1105" s="9" t="str">
        <f>_xlfn.XLOOKUP(Table3[[#This Row],[EID]],Roster!A:A,Roster!E:E)</f>
        <v>han.oriz.24</v>
      </c>
      <c r="F1105" s="9" t="str">
        <f>_xlfn.XLOOKUP(Table3[[#This Row],[EID]],Roster!A:A,Roster!F:F)</f>
        <v>Network</v>
      </c>
      <c r="G1105" s="8">
        <v>63</v>
      </c>
      <c r="H1105" s="8">
        <v>98</v>
      </c>
      <c r="I1105" s="8">
        <v>75</v>
      </c>
      <c r="J1105" s="8">
        <v>95</v>
      </c>
      <c r="K1105" s="8">
        <v>78</v>
      </c>
      <c r="L1105" s="8">
        <v>71</v>
      </c>
      <c r="M1105" s="8">
        <v>72</v>
      </c>
      <c r="N1105" s="8">
        <v>52</v>
      </c>
      <c r="O1105" s="10">
        <v>88</v>
      </c>
      <c r="P1105" s="10">
        <v>63</v>
      </c>
      <c r="Q1105" s="37">
        <f>AVERAGE(Table3[[#This Row],[Audit 1]:[Audit 10]])/100</f>
        <v>0.755</v>
      </c>
    </row>
    <row r="1106" spans="1:17">
      <c r="A1106" s="8" t="s">
        <v>118</v>
      </c>
      <c r="B1106" s="9">
        <v>45236</v>
      </c>
      <c r="C1106" s="33">
        <f>YEAR(Table3[[#This Row],[Date]])</f>
        <v>2023</v>
      </c>
      <c r="D1106" s="9" t="str">
        <f>TEXT(Table3[[#This Row],[Date]],"MMMM")</f>
        <v>November</v>
      </c>
      <c r="E1106" s="9" t="str">
        <f>_xlfn.XLOOKUP(Table3[[#This Row],[EID]],Roster!A:A,Roster!E:E)</f>
        <v>kig.imaz.62</v>
      </c>
      <c r="F1106" s="9" t="str">
        <f>_xlfn.XLOOKUP(Table3[[#This Row],[EID]],Roster!A:A,Roster!F:F)</f>
        <v>HR</v>
      </c>
      <c r="G1106" s="8">
        <v>84</v>
      </c>
      <c r="H1106" s="8">
        <v>97</v>
      </c>
      <c r="I1106" s="8">
        <v>83</v>
      </c>
      <c r="J1106" s="8">
        <v>84</v>
      </c>
      <c r="K1106" s="8">
        <v>67</v>
      </c>
      <c r="L1106" s="8">
        <v>60</v>
      </c>
      <c r="M1106" s="8">
        <v>70</v>
      </c>
      <c r="N1106" s="8">
        <v>55</v>
      </c>
      <c r="O1106" s="10">
        <v>63</v>
      </c>
      <c r="P1106" s="10">
        <v>70</v>
      </c>
      <c r="Q1106" s="37">
        <f>AVERAGE(Table3[[#This Row],[Audit 1]:[Audit 10]])/100</f>
        <v>0.73299999999999998</v>
      </c>
    </row>
    <row r="1107" spans="1:17">
      <c r="A1107" s="8" t="s">
        <v>119</v>
      </c>
      <c r="B1107" s="9">
        <v>45236</v>
      </c>
      <c r="C1107" s="33">
        <f>YEAR(Table3[[#This Row],[Date]])</f>
        <v>2023</v>
      </c>
      <c r="D1107" s="9" t="str">
        <f>TEXT(Table3[[#This Row],[Date]],"MMMM")</f>
        <v>November</v>
      </c>
      <c r="E1107" s="9" t="str">
        <f>_xlfn.XLOOKUP(Table3[[#This Row],[EID]],Roster!A:A,Roster!E:E)</f>
        <v>hir.kame.31</v>
      </c>
      <c r="F1107" s="9" t="str">
        <f>_xlfn.XLOOKUP(Table3[[#This Row],[EID]],Roster!A:A,Roster!F:F)</f>
        <v>Health</v>
      </c>
      <c r="G1107" s="8">
        <v>84</v>
      </c>
      <c r="H1107" s="8">
        <v>94</v>
      </c>
      <c r="I1107" s="8">
        <v>85</v>
      </c>
      <c r="J1107" s="8">
        <v>83</v>
      </c>
      <c r="K1107" s="8">
        <v>83</v>
      </c>
      <c r="L1107" s="8">
        <v>95</v>
      </c>
      <c r="M1107" s="8">
        <v>88</v>
      </c>
      <c r="N1107" s="8">
        <v>86</v>
      </c>
      <c r="O1107" s="10">
        <v>90</v>
      </c>
      <c r="P1107" s="10">
        <v>88</v>
      </c>
      <c r="Q1107" s="37">
        <f>AVERAGE(Table3[[#This Row],[Audit 1]:[Audit 10]])/100</f>
        <v>0.87599999999999989</v>
      </c>
    </row>
    <row r="1108" spans="1:17">
      <c r="A1108" s="8" t="s">
        <v>120</v>
      </c>
      <c r="B1108" s="9">
        <v>45236</v>
      </c>
      <c r="C1108" s="33">
        <f>YEAR(Table3[[#This Row],[Date]])</f>
        <v>2023</v>
      </c>
      <c r="D1108" s="9" t="str">
        <f>TEXT(Table3[[#This Row],[Date]],"MMMM")</f>
        <v>November</v>
      </c>
      <c r="E1108" s="9" t="str">
        <f>_xlfn.XLOOKUP(Table3[[#This Row],[EID]],Roster!A:A,Roster!E:E)</f>
        <v>oka.koch.55</v>
      </c>
      <c r="F1108" s="9" t="str">
        <f>_xlfn.XLOOKUP(Table3[[#This Row],[EID]],Roster!A:A,Roster!F:F)</f>
        <v>F&amp;A</v>
      </c>
      <c r="G1108" s="8">
        <v>82</v>
      </c>
      <c r="H1108" s="8">
        <v>81</v>
      </c>
      <c r="I1108" s="8">
        <v>96</v>
      </c>
      <c r="J1108" s="8">
        <v>86</v>
      </c>
      <c r="K1108" s="8">
        <v>85</v>
      </c>
      <c r="L1108" s="8">
        <v>81</v>
      </c>
      <c r="M1108" s="8">
        <v>83</v>
      </c>
      <c r="N1108" s="8">
        <v>99</v>
      </c>
      <c r="O1108" s="10">
        <v>89</v>
      </c>
      <c r="P1108" s="10">
        <v>93</v>
      </c>
      <c r="Q1108" s="37">
        <f>AVERAGE(Table3[[#This Row],[Audit 1]:[Audit 10]])/100</f>
        <v>0.875</v>
      </c>
    </row>
    <row r="1109" spans="1:17">
      <c r="A1109" s="8" t="s">
        <v>121</v>
      </c>
      <c r="B1109" s="9">
        <v>45236</v>
      </c>
      <c r="C1109" s="33">
        <f>YEAR(Table3[[#This Row],[Date]])</f>
        <v>2023</v>
      </c>
      <c r="D1109" s="9" t="str">
        <f>TEXT(Table3[[#This Row],[Date]],"MMMM")</f>
        <v>November</v>
      </c>
      <c r="E1109" s="9" t="str">
        <f>_xlfn.XLOOKUP(Table3[[#This Row],[EID]],Roster!A:A,Roster!E:E)</f>
        <v>hir.kame.31</v>
      </c>
      <c r="F1109" s="9" t="str">
        <f>_xlfn.XLOOKUP(Table3[[#This Row],[EID]],Roster!A:A,Roster!F:F)</f>
        <v>Health</v>
      </c>
      <c r="G1109" s="8">
        <v>89</v>
      </c>
      <c r="H1109" s="8">
        <v>83</v>
      </c>
      <c r="I1109" s="8">
        <v>92</v>
      </c>
      <c r="J1109" s="8">
        <v>84</v>
      </c>
      <c r="K1109" s="8">
        <v>80</v>
      </c>
      <c r="L1109" s="8">
        <v>88</v>
      </c>
      <c r="M1109" s="8">
        <v>100</v>
      </c>
      <c r="N1109" s="8">
        <v>88</v>
      </c>
      <c r="O1109" s="10">
        <v>81</v>
      </c>
      <c r="P1109" s="10">
        <v>97</v>
      </c>
      <c r="Q1109" s="37">
        <f>AVERAGE(Table3[[#This Row],[Audit 1]:[Audit 10]])/100</f>
        <v>0.88200000000000001</v>
      </c>
    </row>
    <row r="1110" spans="1:17">
      <c r="A1110" s="8" t="s">
        <v>122</v>
      </c>
      <c r="B1110" s="9">
        <v>45236</v>
      </c>
      <c r="C1110" s="33">
        <f>YEAR(Table3[[#This Row],[Date]])</f>
        <v>2023</v>
      </c>
      <c r="D1110" s="9" t="str">
        <f>TEXT(Table3[[#This Row],[Date]],"MMMM")</f>
        <v>November</v>
      </c>
      <c r="E1110" s="9" t="str">
        <f>_xlfn.XLOOKUP(Table3[[#This Row],[EID]],Roster!A:A,Roster!E:E)</f>
        <v>han.oriz.24</v>
      </c>
      <c r="F1110" s="9" t="str">
        <f>_xlfn.XLOOKUP(Table3[[#This Row],[EID]],Roster!A:A,Roster!F:F)</f>
        <v>Network</v>
      </c>
      <c r="G1110" s="8">
        <v>68</v>
      </c>
      <c r="H1110" s="8">
        <v>70</v>
      </c>
      <c r="I1110" s="8">
        <v>77</v>
      </c>
      <c r="J1110" s="8">
        <v>76</v>
      </c>
      <c r="K1110" s="8">
        <v>97</v>
      </c>
      <c r="L1110" s="8">
        <v>77</v>
      </c>
      <c r="M1110" s="8">
        <v>50</v>
      </c>
      <c r="N1110" s="8">
        <v>62</v>
      </c>
      <c r="O1110" s="10">
        <v>74</v>
      </c>
      <c r="P1110" s="10">
        <v>53</v>
      </c>
      <c r="Q1110" s="37">
        <f>AVERAGE(Table3[[#This Row],[Audit 1]:[Audit 10]])/100</f>
        <v>0.70400000000000007</v>
      </c>
    </row>
    <row r="1111" spans="1:17">
      <c r="A1111" s="8" t="s">
        <v>123</v>
      </c>
      <c r="B1111" s="9">
        <v>45236</v>
      </c>
      <c r="C1111" s="33">
        <f>YEAR(Table3[[#This Row],[Date]])</f>
        <v>2023</v>
      </c>
      <c r="D1111" s="9" t="str">
        <f>TEXT(Table3[[#This Row],[Date]],"MMMM")</f>
        <v>November</v>
      </c>
      <c r="E1111" s="9" t="str">
        <f>_xlfn.XLOOKUP(Table3[[#This Row],[EID]],Roster!A:A,Roster!E:E)</f>
        <v>kig.imaz.62</v>
      </c>
      <c r="F1111" s="9" t="str">
        <f>_xlfn.XLOOKUP(Table3[[#This Row],[EID]],Roster!A:A,Roster!F:F)</f>
        <v>HR</v>
      </c>
      <c r="G1111" s="8">
        <v>88</v>
      </c>
      <c r="H1111" s="8">
        <v>97</v>
      </c>
      <c r="I1111" s="8">
        <v>56</v>
      </c>
      <c r="J1111" s="8">
        <v>66</v>
      </c>
      <c r="K1111" s="8">
        <v>65</v>
      </c>
      <c r="L1111" s="8">
        <v>92</v>
      </c>
      <c r="M1111" s="8">
        <v>82</v>
      </c>
      <c r="N1111" s="8">
        <v>71</v>
      </c>
      <c r="O1111" s="10">
        <v>81</v>
      </c>
      <c r="P1111" s="10">
        <v>78</v>
      </c>
      <c r="Q1111" s="37">
        <f>AVERAGE(Table3[[#This Row],[Audit 1]:[Audit 10]])/100</f>
        <v>0.77599999999999991</v>
      </c>
    </row>
    <row r="1112" spans="1:17">
      <c r="A1112" s="8" t="s">
        <v>94</v>
      </c>
      <c r="B1112" s="9">
        <v>45237</v>
      </c>
      <c r="C1112" s="33">
        <f>YEAR(Table3[[#This Row],[Date]])</f>
        <v>2023</v>
      </c>
      <c r="D1112" s="9" t="str">
        <f>TEXT(Table3[[#This Row],[Date]],"MMMM")</f>
        <v>November</v>
      </c>
      <c r="E1112" s="9" t="str">
        <f>_xlfn.XLOOKUP(Table3[[#This Row],[EID]],Roster!A:A,Roster!E:E)</f>
        <v>oka.koch.55</v>
      </c>
      <c r="F1112" s="9" t="str">
        <f>_xlfn.XLOOKUP(Table3[[#This Row],[EID]],Roster!A:A,Roster!F:F)</f>
        <v>F&amp;A</v>
      </c>
      <c r="G1112" s="8">
        <v>96</v>
      </c>
      <c r="H1112" s="8">
        <v>89</v>
      </c>
      <c r="I1112" s="8">
        <v>86</v>
      </c>
      <c r="J1112" s="8">
        <v>91</v>
      </c>
      <c r="K1112" s="8">
        <v>97</v>
      </c>
      <c r="L1112" s="8">
        <v>92</v>
      </c>
      <c r="M1112" s="8">
        <v>87</v>
      </c>
      <c r="N1112" s="8">
        <v>96</v>
      </c>
      <c r="O1112" s="10">
        <v>98</v>
      </c>
      <c r="P1112" s="10">
        <v>92</v>
      </c>
      <c r="Q1112" s="37">
        <f>AVERAGE(Table3[[#This Row],[Audit 1]:[Audit 10]])/100</f>
        <v>0.92400000000000004</v>
      </c>
    </row>
    <row r="1113" spans="1:17">
      <c r="A1113" s="8" t="s">
        <v>95</v>
      </c>
      <c r="B1113" s="9">
        <v>45237</v>
      </c>
      <c r="C1113" s="33">
        <f>YEAR(Table3[[#This Row],[Date]])</f>
        <v>2023</v>
      </c>
      <c r="D1113" s="9" t="str">
        <f>TEXT(Table3[[#This Row],[Date]],"MMMM")</f>
        <v>November</v>
      </c>
      <c r="E1113" s="9" t="str">
        <f>_xlfn.XLOOKUP(Table3[[#This Row],[EID]],Roster!A:A,Roster!E:E)</f>
        <v>oka.koch.55</v>
      </c>
      <c r="F1113" s="9" t="str">
        <f>_xlfn.XLOOKUP(Table3[[#This Row],[EID]],Roster!A:A,Roster!F:F)</f>
        <v>F&amp;A</v>
      </c>
      <c r="G1113" s="8">
        <v>92</v>
      </c>
      <c r="H1113" s="8">
        <v>99</v>
      </c>
      <c r="I1113" s="8">
        <v>91</v>
      </c>
      <c r="J1113" s="8">
        <v>98</v>
      </c>
      <c r="K1113" s="8">
        <v>83</v>
      </c>
      <c r="L1113" s="8">
        <v>85</v>
      </c>
      <c r="M1113" s="8">
        <v>85</v>
      </c>
      <c r="N1113" s="8">
        <v>100</v>
      </c>
      <c r="O1113" s="10">
        <v>100</v>
      </c>
      <c r="P1113" s="10">
        <v>98</v>
      </c>
      <c r="Q1113" s="37">
        <f>AVERAGE(Table3[[#This Row],[Audit 1]:[Audit 10]])/100</f>
        <v>0.93099999999999994</v>
      </c>
    </row>
    <row r="1114" spans="1:17">
      <c r="A1114" s="8" t="s">
        <v>96</v>
      </c>
      <c r="B1114" s="9">
        <v>45237</v>
      </c>
      <c r="C1114" s="33">
        <f>YEAR(Table3[[#This Row],[Date]])</f>
        <v>2023</v>
      </c>
      <c r="D1114" s="9" t="str">
        <f>TEXT(Table3[[#This Row],[Date]],"MMMM")</f>
        <v>November</v>
      </c>
      <c r="E1114" s="9" t="str">
        <f>_xlfn.XLOOKUP(Table3[[#This Row],[EID]],Roster!A:A,Roster!E:E)</f>
        <v>hir.kame.31</v>
      </c>
      <c r="F1114" s="9" t="str">
        <f>_xlfn.XLOOKUP(Table3[[#This Row],[EID]],Roster!A:A,Roster!F:F)</f>
        <v>Health</v>
      </c>
      <c r="G1114" s="8">
        <v>83</v>
      </c>
      <c r="H1114" s="8">
        <v>85</v>
      </c>
      <c r="I1114" s="8">
        <v>80</v>
      </c>
      <c r="J1114" s="8">
        <v>94</v>
      </c>
      <c r="K1114" s="8">
        <v>90</v>
      </c>
      <c r="L1114" s="8">
        <v>88</v>
      </c>
      <c r="M1114" s="8">
        <v>93</v>
      </c>
      <c r="N1114" s="8">
        <v>95</v>
      </c>
      <c r="O1114" s="10">
        <v>80</v>
      </c>
      <c r="P1114" s="10">
        <v>84</v>
      </c>
      <c r="Q1114" s="37">
        <f>AVERAGE(Table3[[#This Row],[Audit 1]:[Audit 10]])/100</f>
        <v>0.872</v>
      </c>
    </row>
    <row r="1115" spans="1:17">
      <c r="A1115" s="8" t="s">
        <v>97</v>
      </c>
      <c r="B1115" s="9">
        <v>45237</v>
      </c>
      <c r="C1115" s="33">
        <f>YEAR(Table3[[#This Row],[Date]])</f>
        <v>2023</v>
      </c>
      <c r="D1115" s="9" t="str">
        <f>TEXT(Table3[[#This Row],[Date]],"MMMM")</f>
        <v>November</v>
      </c>
      <c r="E1115" s="9" t="str">
        <f>_xlfn.XLOOKUP(Table3[[#This Row],[EID]],Roster!A:A,Roster!E:E)</f>
        <v>han.oriz.24</v>
      </c>
      <c r="F1115" s="9" t="str">
        <f>_xlfn.XLOOKUP(Table3[[#This Row],[EID]],Roster!A:A,Roster!F:F)</f>
        <v>Network</v>
      </c>
      <c r="G1115" s="8">
        <v>68</v>
      </c>
      <c r="H1115" s="8">
        <v>63</v>
      </c>
      <c r="I1115" s="8">
        <v>69</v>
      </c>
      <c r="J1115" s="8">
        <v>62</v>
      </c>
      <c r="K1115" s="8">
        <v>70</v>
      </c>
      <c r="L1115" s="8">
        <v>82</v>
      </c>
      <c r="M1115" s="8">
        <v>61</v>
      </c>
      <c r="N1115" s="8">
        <v>92</v>
      </c>
      <c r="O1115" s="10">
        <v>73</v>
      </c>
      <c r="P1115" s="10">
        <v>97</v>
      </c>
      <c r="Q1115" s="37">
        <f>AVERAGE(Table3[[#This Row],[Audit 1]:[Audit 10]])/100</f>
        <v>0.73699999999999999</v>
      </c>
    </row>
    <row r="1116" spans="1:17">
      <c r="A1116" s="8" t="s">
        <v>98</v>
      </c>
      <c r="B1116" s="9">
        <v>45237</v>
      </c>
      <c r="C1116" s="33">
        <f>YEAR(Table3[[#This Row],[Date]])</f>
        <v>2023</v>
      </c>
      <c r="D1116" s="9" t="str">
        <f>TEXT(Table3[[#This Row],[Date]],"MMMM")</f>
        <v>November</v>
      </c>
      <c r="E1116" s="9" t="str">
        <f>_xlfn.XLOOKUP(Table3[[#This Row],[EID]],Roster!A:A,Roster!E:E)</f>
        <v>kig.imaz.62</v>
      </c>
      <c r="F1116" s="9" t="str">
        <f>_xlfn.XLOOKUP(Table3[[#This Row],[EID]],Roster!A:A,Roster!F:F)</f>
        <v>HR</v>
      </c>
      <c r="G1116" s="8">
        <v>84</v>
      </c>
      <c r="H1116" s="8">
        <v>85</v>
      </c>
      <c r="I1116" s="8">
        <v>79</v>
      </c>
      <c r="J1116" s="8">
        <v>64</v>
      </c>
      <c r="K1116" s="8">
        <v>96</v>
      </c>
      <c r="L1116" s="8">
        <v>92</v>
      </c>
      <c r="M1116" s="8">
        <v>88</v>
      </c>
      <c r="N1116" s="8">
        <v>83</v>
      </c>
      <c r="O1116" s="10">
        <v>90</v>
      </c>
      <c r="P1116" s="10">
        <v>79</v>
      </c>
      <c r="Q1116" s="37">
        <f>AVERAGE(Table3[[#This Row],[Audit 1]:[Audit 10]])/100</f>
        <v>0.84</v>
      </c>
    </row>
    <row r="1117" spans="1:17">
      <c r="A1117" s="8" t="s">
        <v>99</v>
      </c>
      <c r="B1117" s="9">
        <v>45237</v>
      </c>
      <c r="C1117" s="33">
        <f>YEAR(Table3[[#This Row],[Date]])</f>
        <v>2023</v>
      </c>
      <c r="D1117" s="9" t="str">
        <f>TEXT(Table3[[#This Row],[Date]],"MMMM")</f>
        <v>November</v>
      </c>
      <c r="E1117" s="9" t="str">
        <f>_xlfn.XLOOKUP(Table3[[#This Row],[EID]],Roster!A:A,Roster!E:E)</f>
        <v>han.oriz.24</v>
      </c>
      <c r="F1117" s="9" t="str">
        <f>_xlfn.XLOOKUP(Table3[[#This Row],[EID]],Roster!A:A,Roster!F:F)</f>
        <v>Strategy</v>
      </c>
      <c r="G1117" s="8">
        <v>99</v>
      </c>
      <c r="H1117" s="8">
        <v>86</v>
      </c>
      <c r="I1117" s="8">
        <v>100</v>
      </c>
      <c r="J1117" s="8">
        <v>100</v>
      </c>
      <c r="K1117" s="8">
        <v>87</v>
      </c>
      <c r="L1117" s="8">
        <v>96</v>
      </c>
      <c r="M1117" s="8">
        <v>91</v>
      </c>
      <c r="N1117" s="8">
        <v>84</v>
      </c>
      <c r="O1117" s="10">
        <v>93</v>
      </c>
      <c r="P1117" s="10">
        <v>86</v>
      </c>
      <c r="Q1117" s="37">
        <f>AVERAGE(Table3[[#This Row],[Audit 1]:[Audit 10]])/100</f>
        <v>0.92200000000000004</v>
      </c>
    </row>
    <row r="1118" spans="1:17">
      <c r="A1118" s="8" t="s">
        <v>100</v>
      </c>
      <c r="B1118" s="9">
        <v>45237</v>
      </c>
      <c r="C1118" s="33">
        <f>YEAR(Table3[[#This Row],[Date]])</f>
        <v>2023</v>
      </c>
      <c r="D1118" s="9" t="str">
        <f>TEXT(Table3[[#This Row],[Date]],"MMMM")</f>
        <v>November</v>
      </c>
      <c r="E1118" s="9" t="str">
        <f>_xlfn.XLOOKUP(Table3[[#This Row],[EID]],Roster!A:A,Roster!E:E)</f>
        <v>oka.koch.55</v>
      </c>
      <c r="F1118" s="9" t="str">
        <f>_xlfn.XLOOKUP(Table3[[#This Row],[EID]],Roster!A:A,Roster!F:F)</f>
        <v>F&amp;A</v>
      </c>
      <c r="G1118" s="8">
        <v>95</v>
      </c>
      <c r="H1118" s="8">
        <v>97</v>
      </c>
      <c r="I1118" s="8">
        <v>98</v>
      </c>
      <c r="J1118" s="8">
        <v>96</v>
      </c>
      <c r="K1118" s="8">
        <v>85</v>
      </c>
      <c r="L1118" s="8">
        <v>85</v>
      </c>
      <c r="M1118" s="8">
        <v>95</v>
      </c>
      <c r="N1118" s="8">
        <v>85</v>
      </c>
      <c r="O1118" s="10">
        <v>84</v>
      </c>
      <c r="P1118" s="10">
        <v>85</v>
      </c>
      <c r="Q1118" s="37">
        <f>AVERAGE(Table3[[#This Row],[Audit 1]:[Audit 10]])/100</f>
        <v>0.90500000000000003</v>
      </c>
    </row>
    <row r="1119" spans="1:17">
      <c r="A1119" s="8" t="s">
        <v>101</v>
      </c>
      <c r="B1119" s="9">
        <v>45237</v>
      </c>
      <c r="C1119" s="33">
        <f>YEAR(Table3[[#This Row],[Date]])</f>
        <v>2023</v>
      </c>
      <c r="D1119" s="9" t="str">
        <f>TEXT(Table3[[#This Row],[Date]],"MMMM")</f>
        <v>November</v>
      </c>
      <c r="E1119" s="9" t="str">
        <f>_xlfn.XLOOKUP(Table3[[#This Row],[EID]],Roster!A:A,Roster!E:E)</f>
        <v>hir.kame.31</v>
      </c>
      <c r="F1119" s="9" t="str">
        <f>_xlfn.XLOOKUP(Table3[[#This Row],[EID]],Roster!A:A,Roster!F:F)</f>
        <v>Health</v>
      </c>
      <c r="G1119" s="8">
        <v>91</v>
      </c>
      <c r="H1119" s="8">
        <v>80</v>
      </c>
      <c r="I1119" s="8">
        <v>96</v>
      </c>
      <c r="J1119" s="8">
        <v>99</v>
      </c>
      <c r="K1119" s="8">
        <v>88</v>
      </c>
      <c r="L1119" s="8">
        <v>83</v>
      </c>
      <c r="M1119" s="8">
        <v>81</v>
      </c>
      <c r="N1119" s="8">
        <v>84</v>
      </c>
      <c r="O1119" s="10">
        <v>98</v>
      </c>
      <c r="P1119" s="10">
        <v>85</v>
      </c>
      <c r="Q1119" s="37">
        <f>AVERAGE(Table3[[#This Row],[Audit 1]:[Audit 10]])/100</f>
        <v>0.88500000000000001</v>
      </c>
    </row>
    <row r="1120" spans="1:17">
      <c r="A1120" s="8" t="s">
        <v>102</v>
      </c>
      <c r="B1120" s="9">
        <v>45237</v>
      </c>
      <c r="C1120" s="33">
        <f>YEAR(Table3[[#This Row],[Date]])</f>
        <v>2023</v>
      </c>
      <c r="D1120" s="9" t="str">
        <f>TEXT(Table3[[#This Row],[Date]],"MMMM")</f>
        <v>November</v>
      </c>
      <c r="E1120" s="9" t="str">
        <f>_xlfn.XLOOKUP(Table3[[#This Row],[EID]],Roster!A:A,Roster!E:E)</f>
        <v>han.oriz.24</v>
      </c>
      <c r="F1120" s="9" t="str">
        <f>_xlfn.XLOOKUP(Table3[[#This Row],[EID]],Roster!A:A,Roster!F:F)</f>
        <v>Network</v>
      </c>
      <c r="G1120" s="8">
        <v>87</v>
      </c>
      <c r="H1120" s="8">
        <v>79</v>
      </c>
      <c r="I1120" s="8">
        <v>55</v>
      </c>
      <c r="J1120" s="8">
        <v>97</v>
      </c>
      <c r="K1120" s="8">
        <v>59</v>
      </c>
      <c r="L1120" s="8">
        <v>75</v>
      </c>
      <c r="M1120" s="8">
        <v>87</v>
      </c>
      <c r="N1120" s="8">
        <v>80</v>
      </c>
      <c r="O1120" s="10">
        <v>93</v>
      </c>
      <c r="P1120" s="10">
        <v>81</v>
      </c>
      <c r="Q1120" s="37">
        <f>AVERAGE(Table3[[#This Row],[Audit 1]:[Audit 10]])/100</f>
        <v>0.79299999999999993</v>
      </c>
    </row>
    <row r="1121" spans="1:17">
      <c r="A1121" s="8" t="s">
        <v>103</v>
      </c>
      <c r="B1121" s="9">
        <v>45237</v>
      </c>
      <c r="C1121" s="33">
        <f>YEAR(Table3[[#This Row],[Date]])</f>
        <v>2023</v>
      </c>
      <c r="D1121" s="9" t="str">
        <f>TEXT(Table3[[#This Row],[Date]],"MMMM")</f>
        <v>November</v>
      </c>
      <c r="E1121" s="9" t="str">
        <f>_xlfn.XLOOKUP(Table3[[#This Row],[EID]],Roster!A:A,Roster!E:E)</f>
        <v>kig.imaz.62</v>
      </c>
      <c r="F1121" s="9" t="str">
        <f>_xlfn.XLOOKUP(Table3[[#This Row],[EID]],Roster!A:A,Roster!F:F)</f>
        <v>HR</v>
      </c>
      <c r="G1121" s="8">
        <v>65</v>
      </c>
      <c r="H1121" s="8">
        <v>98</v>
      </c>
      <c r="I1121" s="8">
        <v>60</v>
      </c>
      <c r="J1121" s="8">
        <v>54</v>
      </c>
      <c r="K1121" s="8">
        <v>53</v>
      </c>
      <c r="L1121" s="8">
        <v>65</v>
      </c>
      <c r="M1121" s="8">
        <v>83</v>
      </c>
      <c r="N1121" s="8">
        <v>92</v>
      </c>
      <c r="O1121" s="10">
        <v>72</v>
      </c>
      <c r="P1121" s="10">
        <v>51</v>
      </c>
      <c r="Q1121" s="37">
        <f>AVERAGE(Table3[[#This Row],[Audit 1]:[Audit 10]])/100</f>
        <v>0.69299999999999995</v>
      </c>
    </row>
    <row r="1122" spans="1:17">
      <c r="A1122" s="8" t="s">
        <v>104</v>
      </c>
      <c r="B1122" s="9">
        <v>45237</v>
      </c>
      <c r="C1122" s="33">
        <f>YEAR(Table3[[#This Row],[Date]])</f>
        <v>2023</v>
      </c>
      <c r="D1122" s="9" t="str">
        <f>TEXT(Table3[[#This Row],[Date]],"MMMM")</f>
        <v>November</v>
      </c>
      <c r="E1122" s="9" t="str">
        <f>_xlfn.XLOOKUP(Table3[[#This Row],[EID]],Roster!A:A,Roster!E:E)</f>
        <v>oka.koch.55</v>
      </c>
      <c r="F1122" s="9" t="str">
        <f>_xlfn.XLOOKUP(Table3[[#This Row],[EID]],Roster!A:A,Roster!F:F)</f>
        <v>F&amp;A</v>
      </c>
      <c r="G1122" s="8">
        <v>92</v>
      </c>
      <c r="H1122" s="8">
        <v>99</v>
      </c>
      <c r="I1122" s="8">
        <v>91</v>
      </c>
      <c r="J1122" s="8">
        <v>96</v>
      </c>
      <c r="K1122" s="8">
        <v>98</v>
      </c>
      <c r="L1122" s="8">
        <v>89</v>
      </c>
      <c r="M1122" s="8">
        <v>94</v>
      </c>
      <c r="N1122" s="8">
        <v>100</v>
      </c>
      <c r="O1122" s="10">
        <v>97</v>
      </c>
      <c r="P1122" s="10">
        <v>83</v>
      </c>
      <c r="Q1122" s="37">
        <f>AVERAGE(Table3[[#This Row],[Audit 1]:[Audit 10]])/100</f>
        <v>0.93900000000000006</v>
      </c>
    </row>
    <row r="1123" spans="1:17">
      <c r="A1123" s="8" t="s">
        <v>105</v>
      </c>
      <c r="B1123" s="9">
        <v>45237</v>
      </c>
      <c r="C1123" s="33">
        <f>YEAR(Table3[[#This Row],[Date]])</f>
        <v>2023</v>
      </c>
      <c r="D1123" s="9" t="str">
        <f>TEXT(Table3[[#This Row],[Date]],"MMMM")</f>
        <v>November</v>
      </c>
      <c r="E1123" s="9" t="str">
        <f>_xlfn.XLOOKUP(Table3[[#This Row],[EID]],Roster!A:A,Roster!E:E)</f>
        <v>oka.koch.55</v>
      </c>
      <c r="F1123" s="9" t="str">
        <f>_xlfn.XLOOKUP(Table3[[#This Row],[EID]],Roster!A:A,Roster!F:F)</f>
        <v>F&amp;A</v>
      </c>
      <c r="G1123" s="8">
        <v>97</v>
      </c>
      <c r="H1123" s="8">
        <v>81</v>
      </c>
      <c r="I1123" s="8">
        <v>96</v>
      </c>
      <c r="J1123" s="8">
        <v>88</v>
      </c>
      <c r="K1123" s="8">
        <v>96</v>
      </c>
      <c r="L1123" s="8">
        <v>98</v>
      </c>
      <c r="M1123" s="8">
        <v>89</v>
      </c>
      <c r="N1123" s="8">
        <v>97</v>
      </c>
      <c r="O1123" s="10">
        <v>85</v>
      </c>
      <c r="P1123" s="10">
        <v>92</v>
      </c>
      <c r="Q1123" s="37">
        <f>AVERAGE(Table3[[#This Row],[Audit 1]:[Audit 10]])/100</f>
        <v>0.91900000000000004</v>
      </c>
    </row>
    <row r="1124" spans="1:17">
      <c r="A1124" s="8" t="s">
        <v>106</v>
      </c>
      <c r="B1124" s="9">
        <v>45237</v>
      </c>
      <c r="C1124" s="33">
        <f>YEAR(Table3[[#This Row],[Date]])</f>
        <v>2023</v>
      </c>
      <c r="D1124" s="9" t="str">
        <f>TEXT(Table3[[#This Row],[Date]],"MMMM")</f>
        <v>November</v>
      </c>
      <c r="E1124" s="9" t="str">
        <f>_xlfn.XLOOKUP(Table3[[#This Row],[EID]],Roster!A:A,Roster!E:E)</f>
        <v>hir.kame.31</v>
      </c>
      <c r="F1124" s="9" t="str">
        <f>_xlfn.XLOOKUP(Table3[[#This Row],[EID]],Roster!A:A,Roster!F:F)</f>
        <v>Health</v>
      </c>
      <c r="G1124" s="8">
        <v>87</v>
      </c>
      <c r="H1124" s="8">
        <v>87</v>
      </c>
      <c r="I1124" s="8">
        <v>97</v>
      </c>
      <c r="J1124" s="8">
        <v>86</v>
      </c>
      <c r="K1124" s="8">
        <v>81</v>
      </c>
      <c r="L1124" s="8">
        <v>85</v>
      </c>
      <c r="M1124" s="8">
        <v>96</v>
      </c>
      <c r="N1124" s="8">
        <v>94</v>
      </c>
      <c r="O1124" s="10">
        <v>87</v>
      </c>
      <c r="P1124" s="10">
        <v>90</v>
      </c>
      <c r="Q1124" s="37">
        <f>AVERAGE(Table3[[#This Row],[Audit 1]:[Audit 10]])/100</f>
        <v>0.89</v>
      </c>
    </row>
    <row r="1125" spans="1:17">
      <c r="A1125" s="8" t="s">
        <v>107</v>
      </c>
      <c r="B1125" s="9">
        <v>45237</v>
      </c>
      <c r="C1125" s="33">
        <f>YEAR(Table3[[#This Row],[Date]])</f>
        <v>2023</v>
      </c>
      <c r="D1125" s="9" t="str">
        <f>TEXT(Table3[[#This Row],[Date]],"MMMM")</f>
        <v>November</v>
      </c>
      <c r="E1125" s="9" t="str">
        <f>_xlfn.XLOOKUP(Table3[[#This Row],[EID]],Roster!A:A,Roster!E:E)</f>
        <v>oka.koch.55</v>
      </c>
      <c r="F1125" s="9" t="str">
        <f>_xlfn.XLOOKUP(Table3[[#This Row],[EID]],Roster!A:A,Roster!F:F)</f>
        <v>F&amp;A</v>
      </c>
      <c r="G1125" s="8">
        <v>66</v>
      </c>
      <c r="H1125" s="8">
        <v>83</v>
      </c>
      <c r="I1125" s="8">
        <v>50</v>
      </c>
      <c r="J1125" s="8">
        <v>61</v>
      </c>
      <c r="K1125" s="8">
        <v>69</v>
      </c>
      <c r="L1125" s="8">
        <v>67</v>
      </c>
      <c r="M1125" s="8">
        <v>78</v>
      </c>
      <c r="N1125" s="8">
        <v>68</v>
      </c>
      <c r="O1125" s="10">
        <v>61</v>
      </c>
      <c r="P1125" s="10">
        <v>68</v>
      </c>
      <c r="Q1125" s="37">
        <f>AVERAGE(Table3[[#This Row],[Audit 1]:[Audit 10]])/100</f>
        <v>0.67099999999999993</v>
      </c>
    </row>
    <row r="1126" spans="1:17">
      <c r="A1126" s="8" t="s">
        <v>108</v>
      </c>
      <c r="B1126" s="9">
        <v>45237</v>
      </c>
      <c r="C1126" s="33">
        <f>YEAR(Table3[[#This Row],[Date]])</f>
        <v>2023</v>
      </c>
      <c r="D1126" s="9" t="str">
        <f>TEXT(Table3[[#This Row],[Date]],"MMMM")</f>
        <v>November</v>
      </c>
      <c r="E1126" s="9" t="str">
        <f>_xlfn.XLOOKUP(Table3[[#This Row],[EID]],Roster!A:A,Roster!E:E)</f>
        <v>kig.imaz.62</v>
      </c>
      <c r="F1126" s="9" t="str">
        <f>_xlfn.XLOOKUP(Table3[[#This Row],[EID]],Roster!A:A,Roster!F:F)</f>
        <v>HR</v>
      </c>
      <c r="G1126" s="8">
        <v>91</v>
      </c>
      <c r="H1126" s="8">
        <v>74</v>
      </c>
      <c r="I1126" s="8">
        <v>51</v>
      </c>
      <c r="J1126" s="8">
        <v>58</v>
      </c>
      <c r="K1126" s="8">
        <v>92</v>
      </c>
      <c r="L1126" s="8">
        <v>85</v>
      </c>
      <c r="M1126" s="8">
        <v>67</v>
      </c>
      <c r="N1126" s="8">
        <v>81</v>
      </c>
      <c r="O1126" s="10">
        <v>91</v>
      </c>
      <c r="P1126" s="10">
        <v>91</v>
      </c>
      <c r="Q1126" s="37">
        <f>AVERAGE(Table3[[#This Row],[Audit 1]:[Audit 10]])/100</f>
        <v>0.78099999999999992</v>
      </c>
    </row>
    <row r="1127" spans="1:17">
      <c r="A1127" s="8" t="s">
        <v>109</v>
      </c>
      <c r="B1127" s="9">
        <v>45237</v>
      </c>
      <c r="C1127" s="33">
        <f>YEAR(Table3[[#This Row],[Date]])</f>
        <v>2023</v>
      </c>
      <c r="D1127" s="9" t="str">
        <f>TEXT(Table3[[#This Row],[Date]],"MMMM")</f>
        <v>November</v>
      </c>
      <c r="E1127" s="9" t="str">
        <f>_xlfn.XLOOKUP(Table3[[#This Row],[EID]],Roster!A:A,Roster!E:E)</f>
        <v>han.oriz.24</v>
      </c>
      <c r="F1127" s="9" t="str">
        <f>_xlfn.XLOOKUP(Table3[[#This Row],[EID]],Roster!A:A,Roster!F:F)</f>
        <v>Strategy</v>
      </c>
      <c r="G1127" s="8">
        <v>89</v>
      </c>
      <c r="H1127" s="8">
        <v>87</v>
      </c>
      <c r="I1127" s="8">
        <v>84</v>
      </c>
      <c r="J1127" s="8">
        <v>97</v>
      </c>
      <c r="K1127" s="8">
        <v>90</v>
      </c>
      <c r="L1127" s="8">
        <v>81</v>
      </c>
      <c r="M1127" s="8">
        <v>83</v>
      </c>
      <c r="N1127" s="8">
        <v>82</v>
      </c>
      <c r="O1127" s="10">
        <v>88</v>
      </c>
      <c r="P1127" s="10">
        <v>92</v>
      </c>
      <c r="Q1127" s="37">
        <f>AVERAGE(Table3[[#This Row],[Audit 1]:[Audit 10]])/100</f>
        <v>0.873</v>
      </c>
    </row>
    <row r="1128" spans="1:17">
      <c r="A1128" s="8" t="s">
        <v>110</v>
      </c>
      <c r="B1128" s="9">
        <v>45237</v>
      </c>
      <c r="C1128" s="33">
        <f>YEAR(Table3[[#This Row],[Date]])</f>
        <v>2023</v>
      </c>
      <c r="D1128" s="9" t="str">
        <f>TEXT(Table3[[#This Row],[Date]],"MMMM")</f>
        <v>November</v>
      </c>
      <c r="E1128" s="9" t="str">
        <f>_xlfn.XLOOKUP(Table3[[#This Row],[EID]],Roster!A:A,Roster!E:E)</f>
        <v>oka.koch.55</v>
      </c>
      <c r="F1128" s="9" t="str">
        <f>_xlfn.XLOOKUP(Table3[[#This Row],[EID]],Roster!A:A,Roster!F:F)</f>
        <v>F&amp;A</v>
      </c>
      <c r="G1128" s="8">
        <v>83</v>
      </c>
      <c r="H1128" s="8">
        <v>100</v>
      </c>
      <c r="I1128" s="8">
        <v>86</v>
      </c>
      <c r="J1128" s="8">
        <v>97</v>
      </c>
      <c r="K1128" s="8">
        <v>89</v>
      </c>
      <c r="L1128" s="8">
        <v>84</v>
      </c>
      <c r="M1128" s="8">
        <v>90</v>
      </c>
      <c r="N1128" s="8">
        <v>96</v>
      </c>
      <c r="O1128" s="10">
        <v>83</v>
      </c>
      <c r="P1128" s="10">
        <v>98</v>
      </c>
      <c r="Q1128" s="37">
        <f>AVERAGE(Table3[[#This Row],[Audit 1]:[Audit 10]])/100</f>
        <v>0.90599999999999992</v>
      </c>
    </row>
    <row r="1129" spans="1:17">
      <c r="A1129" s="8" t="s">
        <v>111</v>
      </c>
      <c r="B1129" s="9">
        <v>45237</v>
      </c>
      <c r="C1129" s="33">
        <f>YEAR(Table3[[#This Row],[Date]])</f>
        <v>2023</v>
      </c>
      <c r="D1129" s="9" t="str">
        <f>TEXT(Table3[[#This Row],[Date]],"MMMM")</f>
        <v>November</v>
      </c>
      <c r="E1129" s="9" t="str">
        <f>_xlfn.XLOOKUP(Table3[[#This Row],[EID]],Roster!A:A,Roster!E:E)</f>
        <v>hir.kame.31</v>
      </c>
      <c r="F1129" s="9" t="str">
        <f>_xlfn.XLOOKUP(Table3[[#This Row],[EID]],Roster!A:A,Roster!F:F)</f>
        <v>Health</v>
      </c>
      <c r="G1129" s="8">
        <v>100</v>
      </c>
      <c r="H1129" s="8">
        <v>97</v>
      </c>
      <c r="I1129" s="8">
        <v>97</v>
      </c>
      <c r="J1129" s="8">
        <v>100</v>
      </c>
      <c r="K1129" s="8">
        <v>82</v>
      </c>
      <c r="L1129" s="8">
        <v>95</v>
      </c>
      <c r="M1129" s="8">
        <v>84</v>
      </c>
      <c r="N1129" s="8">
        <v>81</v>
      </c>
      <c r="O1129" s="10">
        <v>99</v>
      </c>
      <c r="P1129" s="10">
        <v>80</v>
      </c>
      <c r="Q1129" s="37">
        <f>AVERAGE(Table3[[#This Row],[Audit 1]:[Audit 10]])/100</f>
        <v>0.91500000000000004</v>
      </c>
    </row>
    <row r="1130" spans="1:17">
      <c r="A1130" s="8" t="s">
        <v>112</v>
      </c>
      <c r="B1130" s="9">
        <v>45237</v>
      </c>
      <c r="C1130" s="33">
        <f>YEAR(Table3[[#This Row],[Date]])</f>
        <v>2023</v>
      </c>
      <c r="D1130" s="9" t="str">
        <f>TEXT(Table3[[#This Row],[Date]],"MMMM")</f>
        <v>November</v>
      </c>
      <c r="E1130" s="9" t="str">
        <f>_xlfn.XLOOKUP(Table3[[#This Row],[EID]],Roster!A:A,Roster!E:E)</f>
        <v>hir.kame.31</v>
      </c>
      <c r="F1130" s="9" t="str">
        <f>_xlfn.XLOOKUP(Table3[[#This Row],[EID]],Roster!A:A,Roster!F:F)</f>
        <v>Health</v>
      </c>
      <c r="G1130" s="8">
        <v>51</v>
      </c>
      <c r="H1130" s="8">
        <v>68</v>
      </c>
      <c r="I1130" s="8">
        <v>58</v>
      </c>
      <c r="J1130" s="8">
        <v>51</v>
      </c>
      <c r="K1130" s="8">
        <v>80</v>
      </c>
      <c r="L1130" s="8">
        <v>68</v>
      </c>
      <c r="M1130" s="8">
        <v>73</v>
      </c>
      <c r="N1130" s="8">
        <v>85</v>
      </c>
      <c r="O1130" s="10">
        <v>56</v>
      </c>
      <c r="P1130" s="10">
        <v>77</v>
      </c>
      <c r="Q1130" s="37">
        <f>AVERAGE(Table3[[#This Row],[Audit 1]:[Audit 10]])/100</f>
        <v>0.66700000000000004</v>
      </c>
    </row>
    <row r="1131" spans="1:17">
      <c r="A1131" s="8" t="s">
        <v>113</v>
      </c>
      <c r="B1131" s="9">
        <v>45237</v>
      </c>
      <c r="C1131" s="33">
        <f>YEAR(Table3[[#This Row],[Date]])</f>
        <v>2023</v>
      </c>
      <c r="D1131" s="9" t="str">
        <f>TEXT(Table3[[#This Row],[Date]],"MMMM")</f>
        <v>November</v>
      </c>
      <c r="E1131" s="9" t="str">
        <f>_xlfn.XLOOKUP(Table3[[#This Row],[EID]],Roster!A:A,Roster!E:E)</f>
        <v>kig.imaz.62</v>
      </c>
      <c r="F1131" s="9" t="str">
        <f>_xlfn.XLOOKUP(Table3[[#This Row],[EID]],Roster!A:A,Roster!F:F)</f>
        <v>HR</v>
      </c>
      <c r="G1131" s="8">
        <v>70</v>
      </c>
      <c r="H1131" s="8">
        <v>83</v>
      </c>
      <c r="I1131" s="8">
        <v>80</v>
      </c>
      <c r="J1131" s="8">
        <v>82</v>
      </c>
      <c r="K1131" s="8">
        <v>50</v>
      </c>
      <c r="L1131" s="8">
        <v>92</v>
      </c>
      <c r="M1131" s="8">
        <v>70</v>
      </c>
      <c r="N1131" s="8">
        <v>50</v>
      </c>
      <c r="O1131" s="10">
        <v>83</v>
      </c>
      <c r="P1131" s="10">
        <v>91</v>
      </c>
      <c r="Q1131" s="37">
        <f>AVERAGE(Table3[[#This Row],[Audit 1]:[Audit 10]])/100</f>
        <v>0.75099999999999989</v>
      </c>
    </row>
    <row r="1132" spans="1:17">
      <c r="A1132" s="8" t="s">
        <v>114</v>
      </c>
      <c r="B1132" s="9">
        <v>45237</v>
      </c>
      <c r="C1132" s="33">
        <f>YEAR(Table3[[#This Row],[Date]])</f>
        <v>2023</v>
      </c>
      <c r="D1132" s="9" t="str">
        <f>TEXT(Table3[[#This Row],[Date]],"MMMM")</f>
        <v>November</v>
      </c>
      <c r="E1132" s="9" t="str">
        <f>_xlfn.XLOOKUP(Table3[[#This Row],[EID]],Roster!A:A,Roster!E:E)</f>
        <v>han.oriz.24</v>
      </c>
      <c r="F1132" s="9" t="str">
        <f>_xlfn.XLOOKUP(Table3[[#This Row],[EID]],Roster!A:A,Roster!F:F)</f>
        <v>Strategy</v>
      </c>
      <c r="G1132" s="8">
        <v>86</v>
      </c>
      <c r="H1132" s="8">
        <v>80</v>
      </c>
      <c r="I1132" s="8">
        <v>90</v>
      </c>
      <c r="J1132" s="8">
        <v>88</v>
      </c>
      <c r="K1132" s="8">
        <v>93</v>
      </c>
      <c r="L1132" s="8">
        <v>94</v>
      </c>
      <c r="M1132" s="8">
        <v>87</v>
      </c>
      <c r="N1132" s="8">
        <v>96</v>
      </c>
      <c r="O1132" s="10">
        <v>87</v>
      </c>
      <c r="P1132" s="10">
        <v>81</v>
      </c>
      <c r="Q1132" s="37">
        <f>AVERAGE(Table3[[#This Row],[Audit 1]:[Audit 10]])/100</f>
        <v>0.88200000000000001</v>
      </c>
    </row>
    <row r="1133" spans="1:17">
      <c r="A1133" s="8" t="s">
        <v>115</v>
      </c>
      <c r="B1133" s="9">
        <v>45237</v>
      </c>
      <c r="C1133" s="33">
        <f>YEAR(Table3[[#This Row],[Date]])</f>
        <v>2023</v>
      </c>
      <c r="D1133" s="9" t="str">
        <f>TEXT(Table3[[#This Row],[Date]],"MMMM")</f>
        <v>November</v>
      </c>
      <c r="E1133" s="9" t="str">
        <f>_xlfn.XLOOKUP(Table3[[#This Row],[EID]],Roster!A:A,Roster!E:E)</f>
        <v>oka.koch.55</v>
      </c>
      <c r="F1133" s="9" t="str">
        <f>_xlfn.XLOOKUP(Table3[[#This Row],[EID]],Roster!A:A,Roster!F:F)</f>
        <v>F&amp;A</v>
      </c>
      <c r="G1133" s="8">
        <v>99</v>
      </c>
      <c r="H1133" s="8">
        <v>86</v>
      </c>
      <c r="I1133" s="8">
        <v>93</v>
      </c>
      <c r="J1133" s="8">
        <v>96</v>
      </c>
      <c r="K1133" s="8">
        <v>89</v>
      </c>
      <c r="L1133" s="8">
        <v>88</v>
      </c>
      <c r="M1133" s="8">
        <v>99</v>
      </c>
      <c r="N1133" s="8">
        <v>98</v>
      </c>
      <c r="O1133" s="10">
        <v>95</v>
      </c>
      <c r="P1133" s="10">
        <v>89</v>
      </c>
      <c r="Q1133" s="37">
        <f>AVERAGE(Table3[[#This Row],[Audit 1]:[Audit 10]])/100</f>
        <v>0.93200000000000005</v>
      </c>
    </row>
    <row r="1134" spans="1:17">
      <c r="A1134" s="8" t="s">
        <v>116</v>
      </c>
      <c r="B1134" s="9">
        <v>45237</v>
      </c>
      <c r="C1134" s="33">
        <f>YEAR(Table3[[#This Row],[Date]])</f>
        <v>2023</v>
      </c>
      <c r="D1134" s="9" t="str">
        <f>TEXT(Table3[[#This Row],[Date]],"MMMM")</f>
        <v>November</v>
      </c>
      <c r="E1134" s="9" t="str">
        <f>_xlfn.XLOOKUP(Table3[[#This Row],[EID]],Roster!A:A,Roster!E:E)</f>
        <v>hir.kame.31</v>
      </c>
      <c r="F1134" s="9" t="str">
        <f>_xlfn.XLOOKUP(Table3[[#This Row],[EID]],Roster!A:A,Roster!F:F)</f>
        <v>Health</v>
      </c>
      <c r="G1134" s="8">
        <v>91</v>
      </c>
      <c r="H1134" s="8">
        <v>90</v>
      </c>
      <c r="I1134" s="8">
        <v>97</v>
      </c>
      <c r="J1134" s="8">
        <v>98</v>
      </c>
      <c r="K1134" s="8">
        <v>100</v>
      </c>
      <c r="L1134" s="8">
        <v>100</v>
      </c>
      <c r="M1134" s="8">
        <v>99</v>
      </c>
      <c r="N1134" s="8">
        <v>87</v>
      </c>
      <c r="O1134" s="10">
        <v>84</v>
      </c>
      <c r="P1134" s="10">
        <v>80</v>
      </c>
      <c r="Q1134" s="37">
        <f>AVERAGE(Table3[[#This Row],[Audit 1]:[Audit 10]])/100</f>
        <v>0.92599999999999993</v>
      </c>
    </row>
    <row r="1135" spans="1:17">
      <c r="A1135" s="8" t="s">
        <v>117</v>
      </c>
      <c r="B1135" s="9">
        <v>45237</v>
      </c>
      <c r="C1135" s="33">
        <f>YEAR(Table3[[#This Row],[Date]])</f>
        <v>2023</v>
      </c>
      <c r="D1135" s="9" t="str">
        <f>TEXT(Table3[[#This Row],[Date]],"MMMM")</f>
        <v>November</v>
      </c>
      <c r="E1135" s="9" t="str">
        <f>_xlfn.XLOOKUP(Table3[[#This Row],[EID]],Roster!A:A,Roster!E:E)</f>
        <v>han.oriz.24</v>
      </c>
      <c r="F1135" s="9" t="str">
        <f>_xlfn.XLOOKUP(Table3[[#This Row],[EID]],Roster!A:A,Roster!F:F)</f>
        <v>Network</v>
      </c>
      <c r="G1135" s="8">
        <v>68</v>
      </c>
      <c r="H1135" s="8">
        <v>63</v>
      </c>
      <c r="I1135" s="8">
        <v>53</v>
      </c>
      <c r="J1135" s="8">
        <v>93</v>
      </c>
      <c r="K1135" s="8">
        <v>82</v>
      </c>
      <c r="L1135" s="8">
        <v>69</v>
      </c>
      <c r="M1135" s="8">
        <v>73</v>
      </c>
      <c r="N1135" s="8">
        <v>84</v>
      </c>
      <c r="O1135" s="10">
        <v>64</v>
      </c>
      <c r="P1135" s="10">
        <v>87</v>
      </c>
      <c r="Q1135" s="37">
        <f>AVERAGE(Table3[[#This Row],[Audit 1]:[Audit 10]])/100</f>
        <v>0.73599999999999999</v>
      </c>
    </row>
    <row r="1136" spans="1:17">
      <c r="A1136" s="8" t="s">
        <v>118</v>
      </c>
      <c r="B1136" s="9">
        <v>45237</v>
      </c>
      <c r="C1136" s="33">
        <f>YEAR(Table3[[#This Row],[Date]])</f>
        <v>2023</v>
      </c>
      <c r="D1136" s="9" t="str">
        <f>TEXT(Table3[[#This Row],[Date]],"MMMM")</f>
        <v>November</v>
      </c>
      <c r="E1136" s="9" t="str">
        <f>_xlfn.XLOOKUP(Table3[[#This Row],[EID]],Roster!A:A,Roster!E:E)</f>
        <v>kig.imaz.62</v>
      </c>
      <c r="F1136" s="9" t="str">
        <f>_xlfn.XLOOKUP(Table3[[#This Row],[EID]],Roster!A:A,Roster!F:F)</f>
        <v>HR</v>
      </c>
      <c r="G1136" s="8">
        <v>63</v>
      </c>
      <c r="H1136" s="8">
        <v>62</v>
      </c>
      <c r="I1136" s="8">
        <v>81</v>
      </c>
      <c r="J1136" s="8">
        <v>63</v>
      </c>
      <c r="K1136" s="8">
        <v>51</v>
      </c>
      <c r="L1136" s="8">
        <v>86</v>
      </c>
      <c r="M1136" s="8">
        <v>61</v>
      </c>
      <c r="N1136" s="8">
        <v>82</v>
      </c>
      <c r="O1136" s="10">
        <v>74</v>
      </c>
      <c r="P1136" s="10">
        <v>62</v>
      </c>
      <c r="Q1136" s="37">
        <f>AVERAGE(Table3[[#This Row],[Audit 1]:[Audit 10]])/100</f>
        <v>0.68500000000000005</v>
      </c>
    </row>
    <row r="1137" spans="1:17">
      <c r="A1137" s="8" t="s">
        <v>119</v>
      </c>
      <c r="B1137" s="9">
        <v>45237</v>
      </c>
      <c r="C1137" s="33">
        <f>YEAR(Table3[[#This Row],[Date]])</f>
        <v>2023</v>
      </c>
      <c r="D1137" s="9" t="str">
        <f>TEXT(Table3[[#This Row],[Date]],"MMMM")</f>
        <v>November</v>
      </c>
      <c r="E1137" s="9" t="str">
        <f>_xlfn.XLOOKUP(Table3[[#This Row],[EID]],Roster!A:A,Roster!E:E)</f>
        <v>hir.kame.31</v>
      </c>
      <c r="F1137" s="9" t="str">
        <f>_xlfn.XLOOKUP(Table3[[#This Row],[EID]],Roster!A:A,Roster!F:F)</f>
        <v>Health</v>
      </c>
      <c r="G1137" s="8">
        <v>91</v>
      </c>
      <c r="H1137" s="8">
        <v>94</v>
      </c>
      <c r="I1137" s="8">
        <v>81</v>
      </c>
      <c r="J1137" s="8">
        <v>83</v>
      </c>
      <c r="K1137" s="8">
        <v>98</v>
      </c>
      <c r="L1137" s="8">
        <v>81</v>
      </c>
      <c r="M1137" s="8">
        <v>84</v>
      </c>
      <c r="N1137" s="8">
        <v>82</v>
      </c>
      <c r="O1137" s="10">
        <v>93</v>
      </c>
      <c r="P1137" s="10">
        <v>91</v>
      </c>
      <c r="Q1137" s="37">
        <f>AVERAGE(Table3[[#This Row],[Audit 1]:[Audit 10]])/100</f>
        <v>0.878</v>
      </c>
    </row>
    <row r="1138" spans="1:17">
      <c r="A1138" s="8" t="s">
        <v>120</v>
      </c>
      <c r="B1138" s="9">
        <v>45237</v>
      </c>
      <c r="C1138" s="33">
        <f>YEAR(Table3[[#This Row],[Date]])</f>
        <v>2023</v>
      </c>
      <c r="D1138" s="9" t="str">
        <f>TEXT(Table3[[#This Row],[Date]],"MMMM")</f>
        <v>November</v>
      </c>
      <c r="E1138" s="9" t="str">
        <f>_xlfn.XLOOKUP(Table3[[#This Row],[EID]],Roster!A:A,Roster!E:E)</f>
        <v>oka.koch.55</v>
      </c>
      <c r="F1138" s="9" t="str">
        <f>_xlfn.XLOOKUP(Table3[[#This Row],[EID]],Roster!A:A,Roster!F:F)</f>
        <v>F&amp;A</v>
      </c>
      <c r="G1138" s="8">
        <v>80</v>
      </c>
      <c r="H1138" s="8">
        <v>88</v>
      </c>
      <c r="I1138" s="8">
        <v>81</v>
      </c>
      <c r="J1138" s="8">
        <v>91</v>
      </c>
      <c r="K1138" s="8">
        <v>85</v>
      </c>
      <c r="L1138" s="8">
        <v>86</v>
      </c>
      <c r="M1138" s="8">
        <v>94</v>
      </c>
      <c r="N1138" s="8">
        <v>84</v>
      </c>
      <c r="O1138" s="10">
        <v>81</v>
      </c>
      <c r="P1138" s="10">
        <v>88</v>
      </c>
      <c r="Q1138" s="37">
        <f>AVERAGE(Table3[[#This Row],[Audit 1]:[Audit 10]])/100</f>
        <v>0.85799999999999998</v>
      </c>
    </row>
    <row r="1139" spans="1:17">
      <c r="A1139" s="8" t="s">
        <v>121</v>
      </c>
      <c r="B1139" s="9">
        <v>45237</v>
      </c>
      <c r="C1139" s="33">
        <f>YEAR(Table3[[#This Row],[Date]])</f>
        <v>2023</v>
      </c>
      <c r="D1139" s="9" t="str">
        <f>TEXT(Table3[[#This Row],[Date]],"MMMM")</f>
        <v>November</v>
      </c>
      <c r="E1139" s="9" t="str">
        <f>_xlfn.XLOOKUP(Table3[[#This Row],[EID]],Roster!A:A,Roster!E:E)</f>
        <v>hir.kame.31</v>
      </c>
      <c r="F1139" s="9" t="str">
        <f>_xlfn.XLOOKUP(Table3[[#This Row],[EID]],Roster!A:A,Roster!F:F)</f>
        <v>Health</v>
      </c>
      <c r="G1139" s="8">
        <v>94</v>
      </c>
      <c r="H1139" s="8">
        <v>80</v>
      </c>
      <c r="I1139" s="8">
        <v>99</v>
      </c>
      <c r="J1139" s="8">
        <v>99</v>
      </c>
      <c r="K1139" s="8">
        <v>91</v>
      </c>
      <c r="L1139" s="8">
        <v>83</v>
      </c>
      <c r="M1139" s="8">
        <v>81</v>
      </c>
      <c r="N1139" s="8">
        <v>100</v>
      </c>
      <c r="O1139" s="10">
        <v>94</v>
      </c>
      <c r="P1139" s="10">
        <v>80</v>
      </c>
      <c r="Q1139" s="37">
        <f>AVERAGE(Table3[[#This Row],[Audit 1]:[Audit 10]])/100</f>
        <v>0.90099999999999991</v>
      </c>
    </row>
    <row r="1140" spans="1:17">
      <c r="A1140" s="8" t="s">
        <v>122</v>
      </c>
      <c r="B1140" s="9">
        <v>45237</v>
      </c>
      <c r="C1140" s="33">
        <f>YEAR(Table3[[#This Row],[Date]])</f>
        <v>2023</v>
      </c>
      <c r="D1140" s="9" t="str">
        <f>TEXT(Table3[[#This Row],[Date]],"MMMM")</f>
        <v>November</v>
      </c>
      <c r="E1140" s="9" t="str">
        <f>_xlfn.XLOOKUP(Table3[[#This Row],[EID]],Roster!A:A,Roster!E:E)</f>
        <v>han.oriz.24</v>
      </c>
      <c r="F1140" s="9" t="str">
        <f>_xlfn.XLOOKUP(Table3[[#This Row],[EID]],Roster!A:A,Roster!F:F)</f>
        <v>Network</v>
      </c>
      <c r="G1140" s="8">
        <v>53</v>
      </c>
      <c r="H1140" s="8">
        <v>65</v>
      </c>
      <c r="I1140" s="8">
        <v>50</v>
      </c>
      <c r="J1140" s="8">
        <v>83</v>
      </c>
      <c r="K1140" s="8">
        <v>65</v>
      </c>
      <c r="L1140" s="8">
        <v>78</v>
      </c>
      <c r="M1140" s="8">
        <v>85</v>
      </c>
      <c r="N1140" s="8">
        <v>93</v>
      </c>
      <c r="O1140" s="10">
        <v>81</v>
      </c>
      <c r="P1140" s="10">
        <v>65</v>
      </c>
      <c r="Q1140" s="37">
        <f>AVERAGE(Table3[[#This Row],[Audit 1]:[Audit 10]])/100</f>
        <v>0.71799999999999997</v>
      </c>
    </row>
    <row r="1141" spans="1:17">
      <c r="A1141" s="8" t="s">
        <v>123</v>
      </c>
      <c r="B1141" s="9">
        <v>45237</v>
      </c>
      <c r="C1141" s="33">
        <f>YEAR(Table3[[#This Row],[Date]])</f>
        <v>2023</v>
      </c>
      <c r="D1141" s="9" t="str">
        <f>TEXT(Table3[[#This Row],[Date]],"MMMM")</f>
        <v>November</v>
      </c>
      <c r="E1141" s="9" t="str">
        <f>_xlfn.XLOOKUP(Table3[[#This Row],[EID]],Roster!A:A,Roster!E:E)</f>
        <v>kig.imaz.62</v>
      </c>
      <c r="F1141" s="9" t="str">
        <f>_xlfn.XLOOKUP(Table3[[#This Row],[EID]],Roster!A:A,Roster!F:F)</f>
        <v>HR</v>
      </c>
      <c r="G1141" s="8">
        <v>98</v>
      </c>
      <c r="H1141" s="8">
        <v>53</v>
      </c>
      <c r="I1141" s="8">
        <v>90</v>
      </c>
      <c r="J1141" s="8">
        <v>67</v>
      </c>
      <c r="K1141" s="8">
        <v>89</v>
      </c>
      <c r="L1141" s="8">
        <v>95</v>
      </c>
      <c r="M1141" s="8">
        <v>51</v>
      </c>
      <c r="N1141" s="8">
        <v>95</v>
      </c>
      <c r="O1141" s="10">
        <v>83</v>
      </c>
      <c r="P1141" s="10">
        <v>74</v>
      </c>
      <c r="Q1141" s="37">
        <f>AVERAGE(Table3[[#This Row],[Audit 1]:[Audit 10]])/100</f>
        <v>0.79500000000000004</v>
      </c>
    </row>
    <row r="1142" spans="1:17">
      <c r="A1142" s="8" t="s">
        <v>94</v>
      </c>
      <c r="B1142" s="9">
        <v>45238</v>
      </c>
      <c r="C1142" s="33">
        <f>YEAR(Table3[[#This Row],[Date]])</f>
        <v>2023</v>
      </c>
      <c r="D1142" s="9" t="str">
        <f>TEXT(Table3[[#This Row],[Date]],"MMMM")</f>
        <v>November</v>
      </c>
      <c r="E1142" s="9" t="str">
        <f>_xlfn.XLOOKUP(Table3[[#This Row],[EID]],Roster!A:A,Roster!E:E)</f>
        <v>oka.koch.55</v>
      </c>
      <c r="F1142" s="9" t="str">
        <f>_xlfn.XLOOKUP(Table3[[#This Row],[EID]],Roster!A:A,Roster!F:F)</f>
        <v>F&amp;A</v>
      </c>
      <c r="G1142" s="8">
        <v>83</v>
      </c>
      <c r="H1142" s="8">
        <v>83</v>
      </c>
      <c r="I1142" s="8">
        <v>99</v>
      </c>
      <c r="J1142" s="8">
        <v>100</v>
      </c>
      <c r="K1142" s="8">
        <v>98</v>
      </c>
      <c r="L1142" s="8">
        <v>98</v>
      </c>
      <c r="M1142" s="8">
        <v>95</v>
      </c>
      <c r="N1142" s="8">
        <v>83</v>
      </c>
      <c r="O1142" s="10">
        <v>80</v>
      </c>
      <c r="P1142" s="10">
        <v>82</v>
      </c>
      <c r="Q1142" s="37">
        <f>AVERAGE(Table3[[#This Row],[Audit 1]:[Audit 10]])/100</f>
        <v>0.90099999999999991</v>
      </c>
    </row>
    <row r="1143" spans="1:17">
      <c r="A1143" s="8" t="s">
        <v>95</v>
      </c>
      <c r="B1143" s="9">
        <v>45238</v>
      </c>
      <c r="C1143" s="33">
        <f>YEAR(Table3[[#This Row],[Date]])</f>
        <v>2023</v>
      </c>
      <c r="D1143" s="9" t="str">
        <f>TEXT(Table3[[#This Row],[Date]],"MMMM")</f>
        <v>November</v>
      </c>
      <c r="E1143" s="9" t="str">
        <f>_xlfn.XLOOKUP(Table3[[#This Row],[EID]],Roster!A:A,Roster!E:E)</f>
        <v>oka.koch.55</v>
      </c>
      <c r="F1143" s="9" t="str">
        <f>_xlfn.XLOOKUP(Table3[[#This Row],[EID]],Roster!A:A,Roster!F:F)</f>
        <v>F&amp;A</v>
      </c>
      <c r="G1143" s="8">
        <v>81</v>
      </c>
      <c r="H1143" s="8">
        <v>88</v>
      </c>
      <c r="I1143" s="8">
        <v>84</v>
      </c>
      <c r="J1143" s="8">
        <v>82</v>
      </c>
      <c r="K1143" s="8">
        <v>96</v>
      </c>
      <c r="L1143" s="8">
        <v>95</v>
      </c>
      <c r="M1143" s="8">
        <v>82</v>
      </c>
      <c r="N1143" s="8">
        <v>100</v>
      </c>
      <c r="O1143" s="10">
        <v>81</v>
      </c>
      <c r="P1143" s="10">
        <v>100</v>
      </c>
      <c r="Q1143" s="37">
        <f>AVERAGE(Table3[[#This Row],[Audit 1]:[Audit 10]])/100</f>
        <v>0.88900000000000001</v>
      </c>
    </row>
    <row r="1144" spans="1:17">
      <c r="A1144" s="8" t="s">
        <v>96</v>
      </c>
      <c r="B1144" s="9">
        <v>45238</v>
      </c>
      <c r="C1144" s="33">
        <f>YEAR(Table3[[#This Row],[Date]])</f>
        <v>2023</v>
      </c>
      <c r="D1144" s="9" t="str">
        <f>TEXT(Table3[[#This Row],[Date]],"MMMM")</f>
        <v>November</v>
      </c>
      <c r="E1144" s="9" t="str">
        <f>_xlfn.XLOOKUP(Table3[[#This Row],[EID]],Roster!A:A,Roster!E:E)</f>
        <v>hir.kame.31</v>
      </c>
      <c r="F1144" s="9" t="str">
        <f>_xlfn.XLOOKUP(Table3[[#This Row],[EID]],Roster!A:A,Roster!F:F)</f>
        <v>Health</v>
      </c>
      <c r="G1144" s="8">
        <v>90</v>
      </c>
      <c r="H1144" s="8">
        <v>93</v>
      </c>
      <c r="I1144" s="8">
        <v>82</v>
      </c>
      <c r="J1144" s="8">
        <v>91</v>
      </c>
      <c r="K1144" s="8">
        <v>97</v>
      </c>
      <c r="L1144" s="8">
        <v>95</v>
      </c>
      <c r="M1144" s="8">
        <v>87</v>
      </c>
      <c r="N1144" s="8">
        <v>94</v>
      </c>
      <c r="O1144" s="10">
        <v>94</v>
      </c>
      <c r="P1144" s="10">
        <v>95</v>
      </c>
      <c r="Q1144" s="37">
        <f>AVERAGE(Table3[[#This Row],[Audit 1]:[Audit 10]])/100</f>
        <v>0.91799999999999993</v>
      </c>
    </row>
    <row r="1145" spans="1:17">
      <c r="A1145" s="8" t="s">
        <v>97</v>
      </c>
      <c r="B1145" s="9">
        <v>45238</v>
      </c>
      <c r="C1145" s="33">
        <f>YEAR(Table3[[#This Row],[Date]])</f>
        <v>2023</v>
      </c>
      <c r="D1145" s="9" t="str">
        <f>TEXT(Table3[[#This Row],[Date]],"MMMM")</f>
        <v>November</v>
      </c>
      <c r="E1145" s="9" t="str">
        <f>_xlfn.XLOOKUP(Table3[[#This Row],[EID]],Roster!A:A,Roster!E:E)</f>
        <v>han.oriz.24</v>
      </c>
      <c r="F1145" s="9" t="str">
        <f>_xlfn.XLOOKUP(Table3[[#This Row],[EID]],Roster!A:A,Roster!F:F)</f>
        <v>Network</v>
      </c>
      <c r="G1145" s="8">
        <v>75</v>
      </c>
      <c r="H1145" s="8">
        <v>54</v>
      </c>
      <c r="I1145" s="8">
        <v>53</v>
      </c>
      <c r="J1145" s="8">
        <v>74</v>
      </c>
      <c r="K1145" s="8">
        <v>81</v>
      </c>
      <c r="L1145" s="8">
        <v>60</v>
      </c>
      <c r="M1145" s="8">
        <v>70</v>
      </c>
      <c r="N1145" s="8">
        <v>64</v>
      </c>
      <c r="O1145" s="10">
        <v>92</v>
      </c>
      <c r="P1145" s="10">
        <v>58</v>
      </c>
      <c r="Q1145" s="37">
        <f>AVERAGE(Table3[[#This Row],[Audit 1]:[Audit 10]])/100</f>
        <v>0.68099999999999994</v>
      </c>
    </row>
    <row r="1146" spans="1:17">
      <c r="A1146" s="8" t="s">
        <v>98</v>
      </c>
      <c r="B1146" s="9">
        <v>45238</v>
      </c>
      <c r="C1146" s="33">
        <f>YEAR(Table3[[#This Row],[Date]])</f>
        <v>2023</v>
      </c>
      <c r="D1146" s="9" t="str">
        <f>TEXT(Table3[[#This Row],[Date]],"MMMM")</f>
        <v>November</v>
      </c>
      <c r="E1146" s="9" t="str">
        <f>_xlfn.XLOOKUP(Table3[[#This Row],[EID]],Roster!A:A,Roster!E:E)</f>
        <v>kig.imaz.62</v>
      </c>
      <c r="F1146" s="9" t="str">
        <f>_xlfn.XLOOKUP(Table3[[#This Row],[EID]],Roster!A:A,Roster!F:F)</f>
        <v>HR</v>
      </c>
      <c r="G1146" s="8">
        <v>91</v>
      </c>
      <c r="H1146" s="8">
        <v>97</v>
      </c>
      <c r="I1146" s="8">
        <v>50</v>
      </c>
      <c r="J1146" s="8">
        <v>96</v>
      </c>
      <c r="K1146" s="8">
        <v>76</v>
      </c>
      <c r="L1146" s="8">
        <v>57</v>
      </c>
      <c r="M1146" s="8">
        <v>98</v>
      </c>
      <c r="N1146" s="8">
        <v>72</v>
      </c>
      <c r="O1146" s="10">
        <v>53</v>
      </c>
      <c r="P1146" s="10">
        <v>83</v>
      </c>
      <c r="Q1146" s="37">
        <f>AVERAGE(Table3[[#This Row],[Audit 1]:[Audit 10]])/100</f>
        <v>0.77300000000000002</v>
      </c>
    </row>
    <row r="1147" spans="1:17">
      <c r="A1147" s="8" t="s">
        <v>99</v>
      </c>
      <c r="B1147" s="9">
        <v>45238</v>
      </c>
      <c r="C1147" s="33">
        <f>YEAR(Table3[[#This Row],[Date]])</f>
        <v>2023</v>
      </c>
      <c r="D1147" s="9" t="str">
        <f>TEXT(Table3[[#This Row],[Date]],"MMMM")</f>
        <v>November</v>
      </c>
      <c r="E1147" s="9" t="str">
        <f>_xlfn.XLOOKUP(Table3[[#This Row],[EID]],Roster!A:A,Roster!E:E)</f>
        <v>han.oriz.24</v>
      </c>
      <c r="F1147" s="9" t="str">
        <f>_xlfn.XLOOKUP(Table3[[#This Row],[EID]],Roster!A:A,Roster!F:F)</f>
        <v>Strategy</v>
      </c>
      <c r="G1147" s="8">
        <v>83</v>
      </c>
      <c r="H1147" s="8">
        <v>86</v>
      </c>
      <c r="I1147" s="8">
        <v>85</v>
      </c>
      <c r="J1147" s="8">
        <v>83</v>
      </c>
      <c r="K1147" s="8">
        <v>87</v>
      </c>
      <c r="L1147" s="8">
        <v>80</v>
      </c>
      <c r="M1147" s="8">
        <v>82</v>
      </c>
      <c r="N1147" s="8">
        <v>87</v>
      </c>
      <c r="O1147" s="10">
        <v>95</v>
      </c>
      <c r="P1147" s="10">
        <v>80</v>
      </c>
      <c r="Q1147" s="37">
        <f>AVERAGE(Table3[[#This Row],[Audit 1]:[Audit 10]])/100</f>
        <v>0.84799999999999998</v>
      </c>
    </row>
    <row r="1148" spans="1:17">
      <c r="A1148" s="8" t="s">
        <v>100</v>
      </c>
      <c r="B1148" s="9">
        <v>45238</v>
      </c>
      <c r="C1148" s="33">
        <f>YEAR(Table3[[#This Row],[Date]])</f>
        <v>2023</v>
      </c>
      <c r="D1148" s="9" t="str">
        <f>TEXT(Table3[[#This Row],[Date]],"MMMM")</f>
        <v>November</v>
      </c>
      <c r="E1148" s="9" t="str">
        <f>_xlfn.XLOOKUP(Table3[[#This Row],[EID]],Roster!A:A,Roster!E:E)</f>
        <v>oka.koch.55</v>
      </c>
      <c r="F1148" s="9" t="str">
        <f>_xlfn.XLOOKUP(Table3[[#This Row],[EID]],Roster!A:A,Roster!F:F)</f>
        <v>F&amp;A</v>
      </c>
      <c r="G1148" s="8">
        <v>89</v>
      </c>
      <c r="H1148" s="8">
        <v>90</v>
      </c>
      <c r="I1148" s="8">
        <v>85</v>
      </c>
      <c r="J1148" s="8">
        <v>93</v>
      </c>
      <c r="K1148" s="8">
        <v>96</v>
      </c>
      <c r="L1148" s="8">
        <v>84</v>
      </c>
      <c r="M1148" s="8">
        <v>92</v>
      </c>
      <c r="N1148" s="8">
        <v>88</v>
      </c>
      <c r="O1148" s="10">
        <v>87</v>
      </c>
      <c r="P1148" s="10">
        <v>98</v>
      </c>
      <c r="Q1148" s="37">
        <f>AVERAGE(Table3[[#This Row],[Audit 1]:[Audit 10]])/100</f>
        <v>0.90200000000000002</v>
      </c>
    </row>
    <row r="1149" spans="1:17">
      <c r="A1149" s="8" t="s">
        <v>101</v>
      </c>
      <c r="B1149" s="9">
        <v>45238</v>
      </c>
      <c r="C1149" s="33">
        <f>YEAR(Table3[[#This Row],[Date]])</f>
        <v>2023</v>
      </c>
      <c r="D1149" s="9" t="str">
        <f>TEXT(Table3[[#This Row],[Date]],"MMMM")</f>
        <v>November</v>
      </c>
      <c r="E1149" s="9" t="str">
        <f>_xlfn.XLOOKUP(Table3[[#This Row],[EID]],Roster!A:A,Roster!E:E)</f>
        <v>hir.kame.31</v>
      </c>
      <c r="F1149" s="9" t="str">
        <f>_xlfn.XLOOKUP(Table3[[#This Row],[EID]],Roster!A:A,Roster!F:F)</f>
        <v>Health</v>
      </c>
      <c r="G1149" s="8">
        <v>99</v>
      </c>
      <c r="H1149" s="8">
        <v>90</v>
      </c>
      <c r="I1149" s="8">
        <v>81</v>
      </c>
      <c r="J1149" s="8">
        <v>81</v>
      </c>
      <c r="K1149" s="8">
        <v>82</v>
      </c>
      <c r="L1149" s="8">
        <v>81</v>
      </c>
      <c r="M1149" s="8">
        <v>88</v>
      </c>
      <c r="N1149" s="8">
        <v>87</v>
      </c>
      <c r="O1149" s="10">
        <v>82</v>
      </c>
      <c r="P1149" s="10">
        <v>94</v>
      </c>
      <c r="Q1149" s="37">
        <f>AVERAGE(Table3[[#This Row],[Audit 1]:[Audit 10]])/100</f>
        <v>0.86499999999999999</v>
      </c>
    </row>
    <row r="1150" spans="1:17">
      <c r="A1150" s="8" t="s">
        <v>102</v>
      </c>
      <c r="B1150" s="9">
        <v>45238</v>
      </c>
      <c r="C1150" s="33">
        <f>YEAR(Table3[[#This Row],[Date]])</f>
        <v>2023</v>
      </c>
      <c r="D1150" s="9" t="str">
        <f>TEXT(Table3[[#This Row],[Date]],"MMMM")</f>
        <v>November</v>
      </c>
      <c r="E1150" s="9" t="str">
        <f>_xlfn.XLOOKUP(Table3[[#This Row],[EID]],Roster!A:A,Roster!E:E)</f>
        <v>han.oriz.24</v>
      </c>
      <c r="F1150" s="9" t="str">
        <f>_xlfn.XLOOKUP(Table3[[#This Row],[EID]],Roster!A:A,Roster!F:F)</f>
        <v>Network</v>
      </c>
      <c r="G1150" s="8">
        <v>55</v>
      </c>
      <c r="H1150" s="8">
        <v>76</v>
      </c>
      <c r="I1150" s="8">
        <v>69</v>
      </c>
      <c r="J1150" s="8">
        <v>80</v>
      </c>
      <c r="K1150" s="8">
        <v>53</v>
      </c>
      <c r="L1150" s="8">
        <v>84</v>
      </c>
      <c r="M1150" s="8">
        <v>51</v>
      </c>
      <c r="N1150" s="8">
        <v>92</v>
      </c>
      <c r="O1150" s="10">
        <v>65</v>
      </c>
      <c r="P1150" s="10">
        <v>62</v>
      </c>
      <c r="Q1150" s="37">
        <f>AVERAGE(Table3[[#This Row],[Audit 1]:[Audit 10]])/100</f>
        <v>0.68700000000000006</v>
      </c>
    </row>
    <row r="1151" spans="1:17">
      <c r="A1151" s="8" t="s">
        <v>103</v>
      </c>
      <c r="B1151" s="9">
        <v>45238</v>
      </c>
      <c r="C1151" s="33">
        <f>YEAR(Table3[[#This Row],[Date]])</f>
        <v>2023</v>
      </c>
      <c r="D1151" s="9" t="str">
        <f>TEXT(Table3[[#This Row],[Date]],"MMMM")</f>
        <v>November</v>
      </c>
      <c r="E1151" s="9" t="str">
        <f>_xlfn.XLOOKUP(Table3[[#This Row],[EID]],Roster!A:A,Roster!E:E)</f>
        <v>kig.imaz.62</v>
      </c>
      <c r="F1151" s="9" t="str">
        <f>_xlfn.XLOOKUP(Table3[[#This Row],[EID]],Roster!A:A,Roster!F:F)</f>
        <v>HR</v>
      </c>
      <c r="G1151" s="8">
        <v>68</v>
      </c>
      <c r="H1151" s="8">
        <v>73</v>
      </c>
      <c r="I1151" s="8">
        <v>77</v>
      </c>
      <c r="J1151" s="8">
        <v>81</v>
      </c>
      <c r="K1151" s="8">
        <v>53</v>
      </c>
      <c r="L1151" s="8">
        <v>63</v>
      </c>
      <c r="M1151" s="8">
        <v>60</v>
      </c>
      <c r="N1151" s="8">
        <v>92</v>
      </c>
      <c r="O1151" s="10">
        <v>89</v>
      </c>
      <c r="P1151" s="10">
        <v>87</v>
      </c>
      <c r="Q1151" s="37">
        <f>AVERAGE(Table3[[#This Row],[Audit 1]:[Audit 10]])/100</f>
        <v>0.74299999999999999</v>
      </c>
    </row>
    <row r="1152" spans="1:17">
      <c r="A1152" s="8" t="s">
        <v>104</v>
      </c>
      <c r="B1152" s="9">
        <v>45238</v>
      </c>
      <c r="C1152" s="33">
        <f>YEAR(Table3[[#This Row],[Date]])</f>
        <v>2023</v>
      </c>
      <c r="D1152" s="9" t="str">
        <f>TEXT(Table3[[#This Row],[Date]],"MMMM")</f>
        <v>November</v>
      </c>
      <c r="E1152" s="9" t="str">
        <f>_xlfn.XLOOKUP(Table3[[#This Row],[EID]],Roster!A:A,Roster!E:E)</f>
        <v>oka.koch.55</v>
      </c>
      <c r="F1152" s="9" t="str">
        <f>_xlfn.XLOOKUP(Table3[[#This Row],[EID]],Roster!A:A,Roster!F:F)</f>
        <v>F&amp;A</v>
      </c>
      <c r="G1152" s="8">
        <v>86</v>
      </c>
      <c r="H1152" s="8">
        <v>93</v>
      </c>
      <c r="I1152" s="8">
        <v>90</v>
      </c>
      <c r="J1152" s="8">
        <v>92</v>
      </c>
      <c r="K1152" s="8">
        <v>97</v>
      </c>
      <c r="L1152" s="8">
        <v>93</v>
      </c>
      <c r="M1152" s="8">
        <v>84</v>
      </c>
      <c r="N1152" s="8">
        <v>86</v>
      </c>
      <c r="O1152" s="10">
        <v>89</v>
      </c>
      <c r="P1152" s="10">
        <v>90</v>
      </c>
      <c r="Q1152" s="37">
        <f>AVERAGE(Table3[[#This Row],[Audit 1]:[Audit 10]])/100</f>
        <v>0.9</v>
      </c>
    </row>
    <row r="1153" spans="1:17">
      <c r="A1153" s="8" t="s">
        <v>105</v>
      </c>
      <c r="B1153" s="9">
        <v>45238</v>
      </c>
      <c r="C1153" s="33">
        <f>YEAR(Table3[[#This Row],[Date]])</f>
        <v>2023</v>
      </c>
      <c r="D1153" s="9" t="str">
        <f>TEXT(Table3[[#This Row],[Date]],"MMMM")</f>
        <v>November</v>
      </c>
      <c r="E1153" s="9" t="str">
        <f>_xlfn.XLOOKUP(Table3[[#This Row],[EID]],Roster!A:A,Roster!E:E)</f>
        <v>oka.koch.55</v>
      </c>
      <c r="F1153" s="9" t="str">
        <f>_xlfn.XLOOKUP(Table3[[#This Row],[EID]],Roster!A:A,Roster!F:F)</f>
        <v>F&amp;A</v>
      </c>
      <c r="G1153" s="8">
        <v>92</v>
      </c>
      <c r="H1153" s="8">
        <v>93</v>
      </c>
      <c r="I1153" s="8">
        <v>83</v>
      </c>
      <c r="J1153" s="8">
        <v>91</v>
      </c>
      <c r="K1153" s="8">
        <v>81</v>
      </c>
      <c r="L1153" s="8">
        <v>90</v>
      </c>
      <c r="M1153" s="8">
        <v>88</v>
      </c>
      <c r="N1153" s="8">
        <v>81</v>
      </c>
      <c r="O1153" s="10">
        <v>100</v>
      </c>
      <c r="P1153" s="10">
        <v>96</v>
      </c>
      <c r="Q1153" s="37">
        <f>AVERAGE(Table3[[#This Row],[Audit 1]:[Audit 10]])/100</f>
        <v>0.89500000000000002</v>
      </c>
    </row>
    <row r="1154" spans="1:17">
      <c r="A1154" s="8" t="s">
        <v>106</v>
      </c>
      <c r="B1154" s="9">
        <v>45238</v>
      </c>
      <c r="C1154" s="33">
        <f>YEAR(Table3[[#This Row],[Date]])</f>
        <v>2023</v>
      </c>
      <c r="D1154" s="9" t="str">
        <f>TEXT(Table3[[#This Row],[Date]],"MMMM")</f>
        <v>November</v>
      </c>
      <c r="E1154" s="9" t="str">
        <f>_xlfn.XLOOKUP(Table3[[#This Row],[EID]],Roster!A:A,Roster!E:E)</f>
        <v>hir.kame.31</v>
      </c>
      <c r="F1154" s="9" t="str">
        <f>_xlfn.XLOOKUP(Table3[[#This Row],[EID]],Roster!A:A,Roster!F:F)</f>
        <v>Health</v>
      </c>
      <c r="G1154" s="8">
        <v>87</v>
      </c>
      <c r="H1154" s="8">
        <v>85</v>
      </c>
      <c r="I1154" s="8">
        <v>97</v>
      </c>
      <c r="J1154" s="8">
        <v>80</v>
      </c>
      <c r="K1154" s="8">
        <v>91</v>
      </c>
      <c r="L1154" s="8">
        <v>82</v>
      </c>
      <c r="M1154" s="8">
        <v>92</v>
      </c>
      <c r="N1154" s="8">
        <v>94</v>
      </c>
      <c r="O1154" s="10">
        <v>93</v>
      </c>
      <c r="P1154" s="10">
        <v>86</v>
      </c>
      <c r="Q1154" s="37">
        <f>AVERAGE(Table3[[#This Row],[Audit 1]:[Audit 10]])/100</f>
        <v>0.88700000000000001</v>
      </c>
    </row>
    <row r="1155" spans="1:17">
      <c r="A1155" s="8" t="s">
        <v>107</v>
      </c>
      <c r="B1155" s="9">
        <v>45238</v>
      </c>
      <c r="C1155" s="33">
        <f>YEAR(Table3[[#This Row],[Date]])</f>
        <v>2023</v>
      </c>
      <c r="D1155" s="9" t="str">
        <f>TEXT(Table3[[#This Row],[Date]],"MMMM")</f>
        <v>November</v>
      </c>
      <c r="E1155" s="9" t="str">
        <f>_xlfn.XLOOKUP(Table3[[#This Row],[EID]],Roster!A:A,Roster!E:E)</f>
        <v>oka.koch.55</v>
      </c>
      <c r="F1155" s="9" t="str">
        <f>_xlfn.XLOOKUP(Table3[[#This Row],[EID]],Roster!A:A,Roster!F:F)</f>
        <v>F&amp;A</v>
      </c>
      <c r="G1155" s="8">
        <v>78</v>
      </c>
      <c r="H1155" s="8">
        <v>69</v>
      </c>
      <c r="I1155" s="8">
        <v>99</v>
      </c>
      <c r="J1155" s="8">
        <v>80</v>
      </c>
      <c r="K1155" s="8">
        <v>89</v>
      </c>
      <c r="L1155" s="8">
        <v>85</v>
      </c>
      <c r="M1155" s="8">
        <v>52</v>
      </c>
      <c r="N1155" s="8">
        <v>87</v>
      </c>
      <c r="O1155" s="10">
        <v>100</v>
      </c>
      <c r="P1155" s="10">
        <v>51</v>
      </c>
      <c r="Q1155" s="37">
        <f>AVERAGE(Table3[[#This Row],[Audit 1]:[Audit 10]])/100</f>
        <v>0.79</v>
      </c>
    </row>
    <row r="1156" spans="1:17">
      <c r="A1156" s="8" t="s">
        <v>108</v>
      </c>
      <c r="B1156" s="9">
        <v>45238</v>
      </c>
      <c r="C1156" s="33">
        <f>YEAR(Table3[[#This Row],[Date]])</f>
        <v>2023</v>
      </c>
      <c r="D1156" s="9" t="str">
        <f>TEXT(Table3[[#This Row],[Date]],"MMMM")</f>
        <v>November</v>
      </c>
      <c r="E1156" s="9" t="str">
        <f>_xlfn.XLOOKUP(Table3[[#This Row],[EID]],Roster!A:A,Roster!E:E)</f>
        <v>kig.imaz.62</v>
      </c>
      <c r="F1156" s="9" t="str">
        <f>_xlfn.XLOOKUP(Table3[[#This Row],[EID]],Roster!A:A,Roster!F:F)</f>
        <v>HR</v>
      </c>
      <c r="G1156" s="8">
        <v>58</v>
      </c>
      <c r="H1156" s="8">
        <v>65</v>
      </c>
      <c r="I1156" s="8">
        <v>65</v>
      </c>
      <c r="J1156" s="8">
        <v>61</v>
      </c>
      <c r="K1156" s="8">
        <v>69</v>
      </c>
      <c r="L1156" s="8">
        <v>66</v>
      </c>
      <c r="M1156" s="8">
        <v>71</v>
      </c>
      <c r="N1156" s="8">
        <v>73</v>
      </c>
      <c r="O1156" s="10">
        <v>98</v>
      </c>
      <c r="P1156" s="10">
        <v>95</v>
      </c>
      <c r="Q1156" s="37">
        <f>AVERAGE(Table3[[#This Row],[Audit 1]:[Audit 10]])/100</f>
        <v>0.72099999999999997</v>
      </c>
    </row>
    <row r="1157" spans="1:17">
      <c r="A1157" s="8" t="s">
        <v>109</v>
      </c>
      <c r="B1157" s="9">
        <v>45238</v>
      </c>
      <c r="C1157" s="33">
        <f>YEAR(Table3[[#This Row],[Date]])</f>
        <v>2023</v>
      </c>
      <c r="D1157" s="9" t="str">
        <f>TEXT(Table3[[#This Row],[Date]],"MMMM")</f>
        <v>November</v>
      </c>
      <c r="E1157" s="9" t="str">
        <f>_xlfn.XLOOKUP(Table3[[#This Row],[EID]],Roster!A:A,Roster!E:E)</f>
        <v>han.oriz.24</v>
      </c>
      <c r="F1157" s="9" t="str">
        <f>_xlfn.XLOOKUP(Table3[[#This Row],[EID]],Roster!A:A,Roster!F:F)</f>
        <v>Strategy</v>
      </c>
      <c r="G1157" s="8">
        <v>100</v>
      </c>
      <c r="H1157" s="8">
        <v>98</v>
      </c>
      <c r="I1157" s="8">
        <v>84</v>
      </c>
      <c r="J1157" s="8">
        <v>85</v>
      </c>
      <c r="K1157" s="8">
        <v>94</v>
      </c>
      <c r="L1157" s="8">
        <v>96</v>
      </c>
      <c r="M1157" s="8">
        <v>91</v>
      </c>
      <c r="N1157" s="8">
        <v>89</v>
      </c>
      <c r="O1157" s="10">
        <v>99</v>
      </c>
      <c r="P1157" s="10">
        <v>88</v>
      </c>
      <c r="Q1157" s="37">
        <f>AVERAGE(Table3[[#This Row],[Audit 1]:[Audit 10]])/100</f>
        <v>0.92400000000000004</v>
      </c>
    </row>
    <row r="1158" spans="1:17">
      <c r="A1158" s="8" t="s">
        <v>110</v>
      </c>
      <c r="B1158" s="9">
        <v>45238</v>
      </c>
      <c r="C1158" s="33">
        <f>YEAR(Table3[[#This Row],[Date]])</f>
        <v>2023</v>
      </c>
      <c r="D1158" s="9" t="str">
        <f>TEXT(Table3[[#This Row],[Date]],"MMMM")</f>
        <v>November</v>
      </c>
      <c r="E1158" s="9" t="str">
        <f>_xlfn.XLOOKUP(Table3[[#This Row],[EID]],Roster!A:A,Roster!E:E)</f>
        <v>oka.koch.55</v>
      </c>
      <c r="F1158" s="9" t="str">
        <f>_xlfn.XLOOKUP(Table3[[#This Row],[EID]],Roster!A:A,Roster!F:F)</f>
        <v>F&amp;A</v>
      </c>
      <c r="G1158" s="8">
        <v>98</v>
      </c>
      <c r="H1158" s="8">
        <v>81</v>
      </c>
      <c r="I1158" s="8">
        <v>93</v>
      </c>
      <c r="J1158" s="8">
        <v>88</v>
      </c>
      <c r="K1158" s="8">
        <v>84</v>
      </c>
      <c r="L1158" s="8">
        <v>92</v>
      </c>
      <c r="M1158" s="8">
        <v>95</v>
      </c>
      <c r="N1158" s="8">
        <v>81</v>
      </c>
      <c r="O1158" s="10">
        <v>95</v>
      </c>
      <c r="P1158" s="10">
        <v>95</v>
      </c>
      <c r="Q1158" s="37">
        <f>AVERAGE(Table3[[#This Row],[Audit 1]:[Audit 10]])/100</f>
        <v>0.90200000000000002</v>
      </c>
    </row>
    <row r="1159" spans="1:17">
      <c r="A1159" s="8" t="s">
        <v>111</v>
      </c>
      <c r="B1159" s="9">
        <v>45238</v>
      </c>
      <c r="C1159" s="33">
        <f>YEAR(Table3[[#This Row],[Date]])</f>
        <v>2023</v>
      </c>
      <c r="D1159" s="9" t="str">
        <f>TEXT(Table3[[#This Row],[Date]],"MMMM")</f>
        <v>November</v>
      </c>
      <c r="E1159" s="9" t="str">
        <f>_xlfn.XLOOKUP(Table3[[#This Row],[EID]],Roster!A:A,Roster!E:E)</f>
        <v>hir.kame.31</v>
      </c>
      <c r="F1159" s="9" t="str">
        <f>_xlfn.XLOOKUP(Table3[[#This Row],[EID]],Roster!A:A,Roster!F:F)</f>
        <v>Health</v>
      </c>
      <c r="G1159" s="8">
        <v>83</v>
      </c>
      <c r="H1159" s="8">
        <v>81</v>
      </c>
      <c r="I1159" s="8">
        <v>94</v>
      </c>
      <c r="J1159" s="8">
        <v>82</v>
      </c>
      <c r="K1159" s="8">
        <v>98</v>
      </c>
      <c r="L1159" s="8">
        <v>91</v>
      </c>
      <c r="M1159" s="8">
        <v>94</v>
      </c>
      <c r="N1159" s="8">
        <v>90</v>
      </c>
      <c r="O1159" s="10">
        <v>83</v>
      </c>
      <c r="P1159" s="10">
        <v>87</v>
      </c>
      <c r="Q1159" s="37">
        <f>AVERAGE(Table3[[#This Row],[Audit 1]:[Audit 10]])/100</f>
        <v>0.88300000000000001</v>
      </c>
    </row>
    <row r="1160" spans="1:17">
      <c r="A1160" s="8" t="s">
        <v>112</v>
      </c>
      <c r="B1160" s="9">
        <v>45238</v>
      </c>
      <c r="C1160" s="33">
        <f>YEAR(Table3[[#This Row],[Date]])</f>
        <v>2023</v>
      </c>
      <c r="D1160" s="9" t="str">
        <f>TEXT(Table3[[#This Row],[Date]],"MMMM")</f>
        <v>November</v>
      </c>
      <c r="E1160" s="9" t="str">
        <f>_xlfn.XLOOKUP(Table3[[#This Row],[EID]],Roster!A:A,Roster!E:E)</f>
        <v>hir.kame.31</v>
      </c>
      <c r="F1160" s="9" t="str">
        <f>_xlfn.XLOOKUP(Table3[[#This Row],[EID]],Roster!A:A,Roster!F:F)</f>
        <v>Health</v>
      </c>
      <c r="G1160" s="8">
        <v>94</v>
      </c>
      <c r="H1160" s="8">
        <v>75</v>
      </c>
      <c r="I1160" s="8">
        <v>75</v>
      </c>
      <c r="J1160" s="8">
        <v>70</v>
      </c>
      <c r="K1160" s="8">
        <v>99</v>
      </c>
      <c r="L1160" s="8">
        <v>62</v>
      </c>
      <c r="M1160" s="8">
        <v>66</v>
      </c>
      <c r="N1160" s="8">
        <v>98</v>
      </c>
      <c r="O1160" s="10">
        <v>77</v>
      </c>
      <c r="P1160" s="10">
        <v>92</v>
      </c>
      <c r="Q1160" s="37">
        <f>AVERAGE(Table3[[#This Row],[Audit 1]:[Audit 10]])/100</f>
        <v>0.80799999999999994</v>
      </c>
    </row>
    <row r="1161" spans="1:17">
      <c r="A1161" s="8" t="s">
        <v>113</v>
      </c>
      <c r="B1161" s="9">
        <v>45238</v>
      </c>
      <c r="C1161" s="33">
        <f>YEAR(Table3[[#This Row],[Date]])</f>
        <v>2023</v>
      </c>
      <c r="D1161" s="9" t="str">
        <f>TEXT(Table3[[#This Row],[Date]],"MMMM")</f>
        <v>November</v>
      </c>
      <c r="E1161" s="9" t="str">
        <f>_xlfn.XLOOKUP(Table3[[#This Row],[EID]],Roster!A:A,Roster!E:E)</f>
        <v>kig.imaz.62</v>
      </c>
      <c r="F1161" s="9" t="str">
        <f>_xlfn.XLOOKUP(Table3[[#This Row],[EID]],Roster!A:A,Roster!F:F)</f>
        <v>HR</v>
      </c>
      <c r="G1161" s="8">
        <v>65</v>
      </c>
      <c r="H1161" s="8">
        <v>77</v>
      </c>
      <c r="I1161" s="8">
        <v>95</v>
      </c>
      <c r="J1161" s="8">
        <v>84</v>
      </c>
      <c r="K1161" s="8">
        <v>55</v>
      </c>
      <c r="L1161" s="8">
        <v>64</v>
      </c>
      <c r="M1161" s="8">
        <v>70</v>
      </c>
      <c r="N1161" s="8">
        <v>90</v>
      </c>
      <c r="O1161" s="10">
        <v>89</v>
      </c>
      <c r="P1161" s="10">
        <v>73</v>
      </c>
      <c r="Q1161" s="37">
        <f>AVERAGE(Table3[[#This Row],[Audit 1]:[Audit 10]])/100</f>
        <v>0.76200000000000001</v>
      </c>
    </row>
    <row r="1162" spans="1:17">
      <c r="A1162" s="8" t="s">
        <v>114</v>
      </c>
      <c r="B1162" s="9">
        <v>45238</v>
      </c>
      <c r="C1162" s="33">
        <f>YEAR(Table3[[#This Row],[Date]])</f>
        <v>2023</v>
      </c>
      <c r="D1162" s="9" t="str">
        <f>TEXT(Table3[[#This Row],[Date]],"MMMM")</f>
        <v>November</v>
      </c>
      <c r="E1162" s="9" t="str">
        <f>_xlfn.XLOOKUP(Table3[[#This Row],[EID]],Roster!A:A,Roster!E:E)</f>
        <v>han.oriz.24</v>
      </c>
      <c r="F1162" s="9" t="str">
        <f>_xlfn.XLOOKUP(Table3[[#This Row],[EID]],Roster!A:A,Roster!F:F)</f>
        <v>Strategy</v>
      </c>
      <c r="G1162" s="8">
        <v>85</v>
      </c>
      <c r="H1162" s="8">
        <v>86</v>
      </c>
      <c r="I1162" s="8">
        <v>83</v>
      </c>
      <c r="J1162" s="8">
        <v>84</v>
      </c>
      <c r="K1162" s="8">
        <v>82</v>
      </c>
      <c r="L1162" s="8">
        <v>92</v>
      </c>
      <c r="M1162" s="8">
        <v>92</v>
      </c>
      <c r="N1162" s="8">
        <v>88</v>
      </c>
      <c r="O1162" s="10">
        <v>90</v>
      </c>
      <c r="P1162" s="10">
        <v>85</v>
      </c>
      <c r="Q1162" s="37">
        <f>AVERAGE(Table3[[#This Row],[Audit 1]:[Audit 10]])/100</f>
        <v>0.86699999999999999</v>
      </c>
    </row>
    <row r="1163" spans="1:17">
      <c r="A1163" s="8" t="s">
        <v>115</v>
      </c>
      <c r="B1163" s="9">
        <v>45238</v>
      </c>
      <c r="C1163" s="33">
        <f>YEAR(Table3[[#This Row],[Date]])</f>
        <v>2023</v>
      </c>
      <c r="D1163" s="9" t="str">
        <f>TEXT(Table3[[#This Row],[Date]],"MMMM")</f>
        <v>November</v>
      </c>
      <c r="E1163" s="9" t="str">
        <f>_xlfn.XLOOKUP(Table3[[#This Row],[EID]],Roster!A:A,Roster!E:E)</f>
        <v>oka.koch.55</v>
      </c>
      <c r="F1163" s="9" t="str">
        <f>_xlfn.XLOOKUP(Table3[[#This Row],[EID]],Roster!A:A,Roster!F:F)</f>
        <v>F&amp;A</v>
      </c>
      <c r="G1163" s="8">
        <v>99</v>
      </c>
      <c r="H1163" s="8">
        <v>81</v>
      </c>
      <c r="I1163" s="8">
        <v>93</v>
      </c>
      <c r="J1163" s="8">
        <v>84</v>
      </c>
      <c r="K1163" s="8">
        <v>100</v>
      </c>
      <c r="L1163" s="8">
        <v>80</v>
      </c>
      <c r="M1163" s="8">
        <v>99</v>
      </c>
      <c r="N1163" s="8">
        <v>81</v>
      </c>
      <c r="O1163" s="10">
        <v>90</v>
      </c>
      <c r="P1163" s="10">
        <v>93</v>
      </c>
      <c r="Q1163" s="37">
        <f>AVERAGE(Table3[[#This Row],[Audit 1]:[Audit 10]])/100</f>
        <v>0.9</v>
      </c>
    </row>
    <row r="1164" spans="1:17">
      <c r="A1164" s="8" t="s">
        <v>116</v>
      </c>
      <c r="B1164" s="9">
        <v>45238</v>
      </c>
      <c r="C1164" s="33">
        <f>YEAR(Table3[[#This Row],[Date]])</f>
        <v>2023</v>
      </c>
      <c r="D1164" s="9" t="str">
        <f>TEXT(Table3[[#This Row],[Date]],"MMMM")</f>
        <v>November</v>
      </c>
      <c r="E1164" s="9" t="str">
        <f>_xlfn.XLOOKUP(Table3[[#This Row],[EID]],Roster!A:A,Roster!E:E)</f>
        <v>hir.kame.31</v>
      </c>
      <c r="F1164" s="9" t="str">
        <f>_xlfn.XLOOKUP(Table3[[#This Row],[EID]],Roster!A:A,Roster!F:F)</f>
        <v>Health</v>
      </c>
      <c r="G1164" s="8">
        <v>84</v>
      </c>
      <c r="H1164" s="8">
        <v>83</v>
      </c>
      <c r="I1164" s="8">
        <v>95</v>
      </c>
      <c r="J1164" s="8">
        <v>85</v>
      </c>
      <c r="K1164" s="8">
        <v>87</v>
      </c>
      <c r="L1164" s="8">
        <v>97</v>
      </c>
      <c r="M1164" s="8">
        <v>93</v>
      </c>
      <c r="N1164" s="8">
        <v>87</v>
      </c>
      <c r="O1164" s="10">
        <v>97</v>
      </c>
      <c r="P1164" s="10">
        <v>99</v>
      </c>
      <c r="Q1164" s="37">
        <f>AVERAGE(Table3[[#This Row],[Audit 1]:[Audit 10]])/100</f>
        <v>0.90700000000000003</v>
      </c>
    </row>
    <row r="1165" spans="1:17">
      <c r="A1165" s="8" t="s">
        <v>117</v>
      </c>
      <c r="B1165" s="9">
        <v>45238</v>
      </c>
      <c r="C1165" s="33">
        <f>YEAR(Table3[[#This Row],[Date]])</f>
        <v>2023</v>
      </c>
      <c r="D1165" s="9" t="str">
        <f>TEXT(Table3[[#This Row],[Date]],"MMMM")</f>
        <v>November</v>
      </c>
      <c r="E1165" s="9" t="str">
        <f>_xlfn.XLOOKUP(Table3[[#This Row],[EID]],Roster!A:A,Roster!E:E)</f>
        <v>han.oriz.24</v>
      </c>
      <c r="F1165" s="9" t="str">
        <f>_xlfn.XLOOKUP(Table3[[#This Row],[EID]],Roster!A:A,Roster!F:F)</f>
        <v>Network</v>
      </c>
      <c r="G1165" s="8">
        <v>80</v>
      </c>
      <c r="H1165" s="8">
        <v>61</v>
      </c>
      <c r="I1165" s="8">
        <v>76</v>
      </c>
      <c r="J1165" s="8">
        <v>55</v>
      </c>
      <c r="K1165" s="8">
        <v>90</v>
      </c>
      <c r="L1165" s="8">
        <v>75</v>
      </c>
      <c r="M1165" s="8">
        <v>88</v>
      </c>
      <c r="N1165" s="8">
        <v>93</v>
      </c>
      <c r="O1165" s="10">
        <v>99</v>
      </c>
      <c r="P1165" s="10">
        <v>80</v>
      </c>
      <c r="Q1165" s="37">
        <f>AVERAGE(Table3[[#This Row],[Audit 1]:[Audit 10]])/100</f>
        <v>0.79700000000000004</v>
      </c>
    </row>
    <row r="1166" spans="1:17">
      <c r="A1166" s="8" t="s">
        <v>118</v>
      </c>
      <c r="B1166" s="9">
        <v>45238</v>
      </c>
      <c r="C1166" s="33">
        <f>YEAR(Table3[[#This Row],[Date]])</f>
        <v>2023</v>
      </c>
      <c r="D1166" s="9" t="str">
        <f>TEXT(Table3[[#This Row],[Date]],"MMMM")</f>
        <v>November</v>
      </c>
      <c r="E1166" s="9" t="str">
        <f>_xlfn.XLOOKUP(Table3[[#This Row],[EID]],Roster!A:A,Roster!E:E)</f>
        <v>kig.imaz.62</v>
      </c>
      <c r="F1166" s="9" t="str">
        <f>_xlfn.XLOOKUP(Table3[[#This Row],[EID]],Roster!A:A,Roster!F:F)</f>
        <v>HR</v>
      </c>
      <c r="G1166" s="8">
        <v>96</v>
      </c>
      <c r="H1166" s="8">
        <v>57</v>
      </c>
      <c r="I1166" s="8">
        <v>67</v>
      </c>
      <c r="J1166" s="8">
        <v>90</v>
      </c>
      <c r="K1166" s="8">
        <v>100</v>
      </c>
      <c r="L1166" s="8">
        <v>78</v>
      </c>
      <c r="M1166" s="8">
        <v>85</v>
      </c>
      <c r="N1166" s="8">
        <v>88</v>
      </c>
      <c r="O1166" s="10">
        <v>71</v>
      </c>
      <c r="P1166" s="10">
        <v>75</v>
      </c>
      <c r="Q1166" s="37">
        <f>AVERAGE(Table3[[#This Row],[Audit 1]:[Audit 10]])/100</f>
        <v>0.80700000000000005</v>
      </c>
    </row>
    <row r="1167" spans="1:17">
      <c r="A1167" s="8" t="s">
        <v>119</v>
      </c>
      <c r="B1167" s="9">
        <v>45238</v>
      </c>
      <c r="C1167" s="33">
        <f>YEAR(Table3[[#This Row],[Date]])</f>
        <v>2023</v>
      </c>
      <c r="D1167" s="9" t="str">
        <f>TEXT(Table3[[#This Row],[Date]],"MMMM")</f>
        <v>November</v>
      </c>
      <c r="E1167" s="9" t="str">
        <f>_xlfn.XLOOKUP(Table3[[#This Row],[EID]],Roster!A:A,Roster!E:E)</f>
        <v>hir.kame.31</v>
      </c>
      <c r="F1167" s="9" t="str">
        <f>_xlfn.XLOOKUP(Table3[[#This Row],[EID]],Roster!A:A,Roster!F:F)</f>
        <v>Health</v>
      </c>
      <c r="G1167" s="8">
        <v>99</v>
      </c>
      <c r="H1167" s="8">
        <v>100</v>
      </c>
      <c r="I1167" s="8">
        <v>92</v>
      </c>
      <c r="J1167" s="8">
        <v>84</v>
      </c>
      <c r="K1167" s="8">
        <v>93</v>
      </c>
      <c r="L1167" s="8">
        <v>96</v>
      </c>
      <c r="M1167" s="8">
        <v>89</v>
      </c>
      <c r="N1167" s="8">
        <v>85</v>
      </c>
      <c r="O1167" s="10">
        <v>90</v>
      </c>
      <c r="P1167" s="10">
        <v>84</v>
      </c>
      <c r="Q1167" s="37">
        <f>AVERAGE(Table3[[#This Row],[Audit 1]:[Audit 10]])/100</f>
        <v>0.91200000000000003</v>
      </c>
    </row>
    <row r="1168" spans="1:17">
      <c r="A1168" s="8" t="s">
        <v>120</v>
      </c>
      <c r="B1168" s="9">
        <v>45238</v>
      </c>
      <c r="C1168" s="33">
        <f>YEAR(Table3[[#This Row],[Date]])</f>
        <v>2023</v>
      </c>
      <c r="D1168" s="9" t="str">
        <f>TEXT(Table3[[#This Row],[Date]],"MMMM")</f>
        <v>November</v>
      </c>
      <c r="E1168" s="9" t="str">
        <f>_xlfn.XLOOKUP(Table3[[#This Row],[EID]],Roster!A:A,Roster!E:E)</f>
        <v>oka.koch.55</v>
      </c>
      <c r="F1168" s="9" t="str">
        <f>_xlfn.XLOOKUP(Table3[[#This Row],[EID]],Roster!A:A,Roster!F:F)</f>
        <v>F&amp;A</v>
      </c>
      <c r="G1168" s="8">
        <v>83</v>
      </c>
      <c r="H1168" s="8">
        <v>98</v>
      </c>
      <c r="I1168" s="8">
        <v>97</v>
      </c>
      <c r="J1168" s="8">
        <v>90</v>
      </c>
      <c r="K1168" s="8">
        <v>91</v>
      </c>
      <c r="L1168" s="8">
        <v>85</v>
      </c>
      <c r="M1168" s="8">
        <v>98</v>
      </c>
      <c r="N1168" s="8">
        <v>81</v>
      </c>
      <c r="O1168" s="10">
        <v>88</v>
      </c>
      <c r="P1168" s="10">
        <v>80</v>
      </c>
      <c r="Q1168" s="37">
        <f>AVERAGE(Table3[[#This Row],[Audit 1]:[Audit 10]])/100</f>
        <v>0.8909999999999999</v>
      </c>
    </row>
    <row r="1169" spans="1:17">
      <c r="A1169" s="8" t="s">
        <v>121</v>
      </c>
      <c r="B1169" s="9">
        <v>45238</v>
      </c>
      <c r="C1169" s="33">
        <f>YEAR(Table3[[#This Row],[Date]])</f>
        <v>2023</v>
      </c>
      <c r="D1169" s="9" t="str">
        <f>TEXT(Table3[[#This Row],[Date]],"MMMM")</f>
        <v>November</v>
      </c>
      <c r="E1169" s="9" t="str">
        <f>_xlfn.XLOOKUP(Table3[[#This Row],[EID]],Roster!A:A,Roster!E:E)</f>
        <v>hir.kame.31</v>
      </c>
      <c r="F1169" s="9" t="str">
        <f>_xlfn.XLOOKUP(Table3[[#This Row],[EID]],Roster!A:A,Roster!F:F)</f>
        <v>Health</v>
      </c>
      <c r="G1169" s="8">
        <v>80</v>
      </c>
      <c r="H1169" s="8">
        <v>97</v>
      </c>
      <c r="I1169" s="8">
        <v>94</v>
      </c>
      <c r="J1169" s="8">
        <v>80</v>
      </c>
      <c r="K1169" s="8">
        <v>88</v>
      </c>
      <c r="L1169" s="8">
        <v>98</v>
      </c>
      <c r="M1169" s="8">
        <v>85</v>
      </c>
      <c r="N1169" s="8">
        <v>86</v>
      </c>
      <c r="O1169" s="10">
        <v>84</v>
      </c>
      <c r="P1169" s="10">
        <v>97</v>
      </c>
      <c r="Q1169" s="37">
        <f>AVERAGE(Table3[[#This Row],[Audit 1]:[Audit 10]])/100</f>
        <v>0.88900000000000001</v>
      </c>
    </row>
    <row r="1170" spans="1:17">
      <c r="A1170" s="8" t="s">
        <v>122</v>
      </c>
      <c r="B1170" s="9">
        <v>45238</v>
      </c>
      <c r="C1170" s="33">
        <f>YEAR(Table3[[#This Row],[Date]])</f>
        <v>2023</v>
      </c>
      <c r="D1170" s="9" t="str">
        <f>TEXT(Table3[[#This Row],[Date]],"MMMM")</f>
        <v>November</v>
      </c>
      <c r="E1170" s="9" t="str">
        <f>_xlfn.XLOOKUP(Table3[[#This Row],[EID]],Roster!A:A,Roster!E:E)</f>
        <v>han.oriz.24</v>
      </c>
      <c r="F1170" s="9" t="str">
        <f>_xlfn.XLOOKUP(Table3[[#This Row],[EID]],Roster!A:A,Roster!F:F)</f>
        <v>Network</v>
      </c>
      <c r="G1170" s="8">
        <v>93</v>
      </c>
      <c r="H1170" s="8">
        <v>56</v>
      </c>
      <c r="I1170" s="8">
        <v>73</v>
      </c>
      <c r="J1170" s="8">
        <v>62</v>
      </c>
      <c r="K1170" s="8">
        <v>76</v>
      </c>
      <c r="L1170" s="8">
        <v>58</v>
      </c>
      <c r="M1170" s="8">
        <v>51</v>
      </c>
      <c r="N1170" s="8">
        <v>66</v>
      </c>
      <c r="O1170" s="10">
        <v>60</v>
      </c>
      <c r="P1170" s="10">
        <v>97</v>
      </c>
      <c r="Q1170" s="37">
        <f>AVERAGE(Table3[[#This Row],[Audit 1]:[Audit 10]])/100</f>
        <v>0.69200000000000006</v>
      </c>
    </row>
    <row r="1171" spans="1:17">
      <c r="A1171" s="8" t="s">
        <v>123</v>
      </c>
      <c r="B1171" s="9">
        <v>45238</v>
      </c>
      <c r="C1171" s="33">
        <f>YEAR(Table3[[#This Row],[Date]])</f>
        <v>2023</v>
      </c>
      <c r="D1171" s="9" t="str">
        <f>TEXT(Table3[[#This Row],[Date]],"MMMM")</f>
        <v>November</v>
      </c>
      <c r="E1171" s="9" t="str">
        <f>_xlfn.XLOOKUP(Table3[[#This Row],[EID]],Roster!A:A,Roster!E:E)</f>
        <v>kig.imaz.62</v>
      </c>
      <c r="F1171" s="9" t="str">
        <f>_xlfn.XLOOKUP(Table3[[#This Row],[EID]],Roster!A:A,Roster!F:F)</f>
        <v>HR</v>
      </c>
      <c r="G1171" s="8">
        <v>98</v>
      </c>
      <c r="H1171" s="8">
        <v>93</v>
      </c>
      <c r="I1171" s="8">
        <v>54</v>
      </c>
      <c r="J1171" s="8">
        <v>85</v>
      </c>
      <c r="K1171" s="8">
        <v>89</v>
      </c>
      <c r="L1171" s="8">
        <v>56</v>
      </c>
      <c r="M1171" s="8">
        <v>95</v>
      </c>
      <c r="N1171" s="8">
        <v>65</v>
      </c>
      <c r="O1171" s="10">
        <v>68</v>
      </c>
      <c r="P1171" s="10">
        <v>97</v>
      </c>
      <c r="Q1171" s="37">
        <f>AVERAGE(Table3[[#This Row],[Audit 1]:[Audit 10]])/100</f>
        <v>0.8</v>
      </c>
    </row>
    <row r="1172" spans="1:17">
      <c r="A1172" s="8" t="s">
        <v>94</v>
      </c>
      <c r="B1172" s="9">
        <v>45239</v>
      </c>
      <c r="C1172" s="33">
        <f>YEAR(Table3[[#This Row],[Date]])</f>
        <v>2023</v>
      </c>
      <c r="D1172" s="9" t="str">
        <f>TEXT(Table3[[#This Row],[Date]],"MMMM")</f>
        <v>November</v>
      </c>
      <c r="E1172" s="9" t="str">
        <f>_xlfn.XLOOKUP(Table3[[#This Row],[EID]],Roster!A:A,Roster!E:E)</f>
        <v>oka.koch.55</v>
      </c>
      <c r="F1172" s="9" t="str">
        <f>_xlfn.XLOOKUP(Table3[[#This Row],[EID]],Roster!A:A,Roster!F:F)</f>
        <v>F&amp;A</v>
      </c>
      <c r="G1172" s="8">
        <v>99</v>
      </c>
      <c r="H1172" s="8">
        <v>91</v>
      </c>
      <c r="I1172" s="8">
        <v>85</v>
      </c>
      <c r="J1172" s="8">
        <v>96</v>
      </c>
      <c r="K1172" s="8">
        <v>93</v>
      </c>
      <c r="L1172" s="8">
        <v>81</v>
      </c>
      <c r="M1172" s="8">
        <v>87</v>
      </c>
      <c r="N1172" s="8">
        <v>89</v>
      </c>
      <c r="O1172" s="10">
        <v>100</v>
      </c>
      <c r="P1172" s="10">
        <v>90</v>
      </c>
      <c r="Q1172" s="37">
        <f>AVERAGE(Table3[[#This Row],[Audit 1]:[Audit 10]])/100</f>
        <v>0.91099999999999992</v>
      </c>
    </row>
    <row r="1173" spans="1:17">
      <c r="A1173" s="8" t="s">
        <v>95</v>
      </c>
      <c r="B1173" s="9">
        <v>45239</v>
      </c>
      <c r="C1173" s="33">
        <f>YEAR(Table3[[#This Row],[Date]])</f>
        <v>2023</v>
      </c>
      <c r="D1173" s="9" t="str">
        <f>TEXT(Table3[[#This Row],[Date]],"MMMM")</f>
        <v>November</v>
      </c>
      <c r="E1173" s="9" t="str">
        <f>_xlfn.XLOOKUP(Table3[[#This Row],[EID]],Roster!A:A,Roster!E:E)</f>
        <v>oka.koch.55</v>
      </c>
      <c r="F1173" s="9" t="str">
        <f>_xlfn.XLOOKUP(Table3[[#This Row],[EID]],Roster!A:A,Roster!F:F)</f>
        <v>F&amp;A</v>
      </c>
      <c r="G1173" s="8">
        <v>85</v>
      </c>
      <c r="H1173" s="8">
        <v>94</v>
      </c>
      <c r="I1173" s="8">
        <v>81</v>
      </c>
      <c r="J1173" s="8">
        <v>99</v>
      </c>
      <c r="K1173" s="8">
        <v>90</v>
      </c>
      <c r="L1173" s="8">
        <v>96</v>
      </c>
      <c r="M1173" s="8">
        <v>97</v>
      </c>
      <c r="N1173" s="8">
        <v>95</v>
      </c>
      <c r="O1173" s="10">
        <v>89</v>
      </c>
      <c r="P1173" s="10">
        <v>84</v>
      </c>
      <c r="Q1173" s="37">
        <f>AVERAGE(Table3[[#This Row],[Audit 1]:[Audit 10]])/100</f>
        <v>0.91</v>
      </c>
    </row>
    <row r="1174" spans="1:17">
      <c r="A1174" s="8" t="s">
        <v>96</v>
      </c>
      <c r="B1174" s="9">
        <v>45239</v>
      </c>
      <c r="C1174" s="33">
        <f>YEAR(Table3[[#This Row],[Date]])</f>
        <v>2023</v>
      </c>
      <c r="D1174" s="9" t="str">
        <f>TEXT(Table3[[#This Row],[Date]],"MMMM")</f>
        <v>November</v>
      </c>
      <c r="E1174" s="9" t="str">
        <f>_xlfn.XLOOKUP(Table3[[#This Row],[EID]],Roster!A:A,Roster!E:E)</f>
        <v>hir.kame.31</v>
      </c>
      <c r="F1174" s="9" t="str">
        <f>_xlfn.XLOOKUP(Table3[[#This Row],[EID]],Roster!A:A,Roster!F:F)</f>
        <v>Health</v>
      </c>
      <c r="G1174" s="8">
        <v>84</v>
      </c>
      <c r="H1174" s="8">
        <v>97</v>
      </c>
      <c r="I1174" s="8">
        <v>90</v>
      </c>
      <c r="J1174" s="8">
        <v>85</v>
      </c>
      <c r="K1174" s="8">
        <v>100</v>
      </c>
      <c r="L1174" s="8">
        <v>83</v>
      </c>
      <c r="M1174" s="8">
        <v>98</v>
      </c>
      <c r="N1174" s="8">
        <v>87</v>
      </c>
      <c r="O1174" s="10">
        <v>86</v>
      </c>
      <c r="P1174" s="10">
        <v>87</v>
      </c>
      <c r="Q1174" s="37">
        <f>AVERAGE(Table3[[#This Row],[Audit 1]:[Audit 10]])/100</f>
        <v>0.89700000000000002</v>
      </c>
    </row>
    <row r="1175" spans="1:17">
      <c r="A1175" s="8" t="s">
        <v>97</v>
      </c>
      <c r="B1175" s="9">
        <v>45239</v>
      </c>
      <c r="C1175" s="33">
        <f>YEAR(Table3[[#This Row],[Date]])</f>
        <v>2023</v>
      </c>
      <c r="D1175" s="9" t="str">
        <f>TEXT(Table3[[#This Row],[Date]],"MMMM")</f>
        <v>November</v>
      </c>
      <c r="E1175" s="9" t="str">
        <f>_xlfn.XLOOKUP(Table3[[#This Row],[EID]],Roster!A:A,Roster!E:E)</f>
        <v>han.oriz.24</v>
      </c>
      <c r="F1175" s="9" t="str">
        <f>_xlfn.XLOOKUP(Table3[[#This Row],[EID]],Roster!A:A,Roster!F:F)</f>
        <v>Network</v>
      </c>
      <c r="G1175" s="8">
        <v>56</v>
      </c>
      <c r="H1175" s="8">
        <v>71</v>
      </c>
      <c r="I1175" s="8">
        <v>70</v>
      </c>
      <c r="J1175" s="8">
        <v>64</v>
      </c>
      <c r="K1175" s="8">
        <v>64</v>
      </c>
      <c r="L1175" s="8">
        <v>84</v>
      </c>
      <c r="M1175" s="8">
        <v>88</v>
      </c>
      <c r="N1175" s="8">
        <v>82</v>
      </c>
      <c r="O1175" s="10">
        <v>60</v>
      </c>
      <c r="P1175" s="10">
        <v>89</v>
      </c>
      <c r="Q1175" s="37">
        <f>AVERAGE(Table3[[#This Row],[Audit 1]:[Audit 10]])/100</f>
        <v>0.72799999999999998</v>
      </c>
    </row>
    <row r="1176" spans="1:17">
      <c r="A1176" s="8" t="s">
        <v>98</v>
      </c>
      <c r="B1176" s="9">
        <v>45239</v>
      </c>
      <c r="C1176" s="33">
        <f>YEAR(Table3[[#This Row],[Date]])</f>
        <v>2023</v>
      </c>
      <c r="D1176" s="9" t="str">
        <f>TEXT(Table3[[#This Row],[Date]],"MMMM")</f>
        <v>November</v>
      </c>
      <c r="E1176" s="9" t="str">
        <f>_xlfn.XLOOKUP(Table3[[#This Row],[EID]],Roster!A:A,Roster!E:E)</f>
        <v>kig.imaz.62</v>
      </c>
      <c r="F1176" s="9" t="str">
        <f>_xlfn.XLOOKUP(Table3[[#This Row],[EID]],Roster!A:A,Roster!F:F)</f>
        <v>HR</v>
      </c>
      <c r="G1176" s="8">
        <v>89</v>
      </c>
      <c r="H1176" s="8">
        <v>100</v>
      </c>
      <c r="I1176" s="8">
        <v>90</v>
      </c>
      <c r="J1176" s="8">
        <v>92</v>
      </c>
      <c r="K1176" s="8">
        <v>93</v>
      </c>
      <c r="L1176" s="8">
        <v>78</v>
      </c>
      <c r="M1176" s="8">
        <v>53</v>
      </c>
      <c r="N1176" s="8">
        <v>89</v>
      </c>
      <c r="O1176" s="10">
        <v>99</v>
      </c>
      <c r="P1176" s="10">
        <v>72</v>
      </c>
      <c r="Q1176" s="37">
        <f>AVERAGE(Table3[[#This Row],[Audit 1]:[Audit 10]])/100</f>
        <v>0.85499999999999998</v>
      </c>
    </row>
    <row r="1177" spans="1:17">
      <c r="A1177" s="8" t="s">
        <v>99</v>
      </c>
      <c r="B1177" s="9">
        <v>45239</v>
      </c>
      <c r="C1177" s="33">
        <f>YEAR(Table3[[#This Row],[Date]])</f>
        <v>2023</v>
      </c>
      <c r="D1177" s="9" t="str">
        <f>TEXT(Table3[[#This Row],[Date]],"MMMM")</f>
        <v>November</v>
      </c>
      <c r="E1177" s="9" t="str">
        <f>_xlfn.XLOOKUP(Table3[[#This Row],[EID]],Roster!A:A,Roster!E:E)</f>
        <v>han.oriz.24</v>
      </c>
      <c r="F1177" s="9" t="str">
        <f>_xlfn.XLOOKUP(Table3[[#This Row],[EID]],Roster!A:A,Roster!F:F)</f>
        <v>Strategy</v>
      </c>
      <c r="G1177" s="8">
        <v>96</v>
      </c>
      <c r="H1177" s="8">
        <v>96</v>
      </c>
      <c r="I1177" s="8">
        <v>91</v>
      </c>
      <c r="J1177" s="8">
        <v>87</v>
      </c>
      <c r="K1177" s="8">
        <v>92</v>
      </c>
      <c r="L1177" s="8">
        <v>89</v>
      </c>
      <c r="M1177" s="8">
        <v>82</v>
      </c>
      <c r="N1177" s="8">
        <v>91</v>
      </c>
      <c r="O1177" s="10">
        <v>98</v>
      </c>
      <c r="P1177" s="10">
        <v>96</v>
      </c>
      <c r="Q1177" s="37">
        <f>AVERAGE(Table3[[#This Row],[Audit 1]:[Audit 10]])/100</f>
        <v>0.91799999999999993</v>
      </c>
    </row>
    <row r="1178" spans="1:17">
      <c r="A1178" s="8" t="s">
        <v>100</v>
      </c>
      <c r="B1178" s="9">
        <v>45239</v>
      </c>
      <c r="C1178" s="33">
        <f>YEAR(Table3[[#This Row],[Date]])</f>
        <v>2023</v>
      </c>
      <c r="D1178" s="9" t="str">
        <f>TEXT(Table3[[#This Row],[Date]],"MMMM")</f>
        <v>November</v>
      </c>
      <c r="E1178" s="9" t="str">
        <f>_xlfn.XLOOKUP(Table3[[#This Row],[EID]],Roster!A:A,Roster!E:E)</f>
        <v>oka.koch.55</v>
      </c>
      <c r="F1178" s="9" t="str">
        <f>_xlfn.XLOOKUP(Table3[[#This Row],[EID]],Roster!A:A,Roster!F:F)</f>
        <v>F&amp;A</v>
      </c>
      <c r="G1178" s="8">
        <v>93</v>
      </c>
      <c r="H1178" s="8">
        <v>100</v>
      </c>
      <c r="I1178" s="8">
        <v>99</v>
      </c>
      <c r="J1178" s="8">
        <v>90</v>
      </c>
      <c r="K1178" s="8">
        <v>94</v>
      </c>
      <c r="L1178" s="8">
        <v>93</v>
      </c>
      <c r="M1178" s="8">
        <v>92</v>
      </c>
      <c r="N1178" s="8">
        <v>88</v>
      </c>
      <c r="O1178" s="10">
        <v>80</v>
      </c>
      <c r="P1178" s="10">
        <v>100</v>
      </c>
      <c r="Q1178" s="37">
        <f>AVERAGE(Table3[[#This Row],[Audit 1]:[Audit 10]])/100</f>
        <v>0.92900000000000005</v>
      </c>
    </row>
    <row r="1179" spans="1:17">
      <c r="A1179" s="8" t="s">
        <v>101</v>
      </c>
      <c r="B1179" s="9">
        <v>45239</v>
      </c>
      <c r="C1179" s="33">
        <f>YEAR(Table3[[#This Row],[Date]])</f>
        <v>2023</v>
      </c>
      <c r="D1179" s="9" t="str">
        <f>TEXT(Table3[[#This Row],[Date]],"MMMM")</f>
        <v>November</v>
      </c>
      <c r="E1179" s="9" t="str">
        <f>_xlfn.XLOOKUP(Table3[[#This Row],[EID]],Roster!A:A,Roster!E:E)</f>
        <v>hir.kame.31</v>
      </c>
      <c r="F1179" s="9" t="str">
        <f>_xlfn.XLOOKUP(Table3[[#This Row],[EID]],Roster!A:A,Roster!F:F)</f>
        <v>Health</v>
      </c>
      <c r="G1179" s="8">
        <v>85</v>
      </c>
      <c r="H1179" s="8">
        <v>97</v>
      </c>
      <c r="I1179" s="8">
        <v>87</v>
      </c>
      <c r="J1179" s="8">
        <v>99</v>
      </c>
      <c r="K1179" s="8">
        <v>98</v>
      </c>
      <c r="L1179" s="8">
        <v>89</v>
      </c>
      <c r="M1179" s="8">
        <v>96</v>
      </c>
      <c r="N1179" s="8">
        <v>91</v>
      </c>
      <c r="O1179" s="10">
        <v>100</v>
      </c>
      <c r="P1179" s="10">
        <v>92</v>
      </c>
      <c r="Q1179" s="37">
        <f>AVERAGE(Table3[[#This Row],[Audit 1]:[Audit 10]])/100</f>
        <v>0.93400000000000005</v>
      </c>
    </row>
    <row r="1180" spans="1:17">
      <c r="A1180" s="8" t="s">
        <v>102</v>
      </c>
      <c r="B1180" s="9">
        <v>45239</v>
      </c>
      <c r="C1180" s="33">
        <f>YEAR(Table3[[#This Row],[Date]])</f>
        <v>2023</v>
      </c>
      <c r="D1180" s="9" t="str">
        <f>TEXT(Table3[[#This Row],[Date]],"MMMM")</f>
        <v>November</v>
      </c>
      <c r="E1180" s="9" t="str">
        <f>_xlfn.XLOOKUP(Table3[[#This Row],[EID]],Roster!A:A,Roster!E:E)</f>
        <v>han.oriz.24</v>
      </c>
      <c r="F1180" s="9" t="str">
        <f>_xlfn.XLOOKUP(Table3[[#This Row],[EID]],Roster!A:A,Roster!F:F)</f>
        <v>Network</v>
      </c>
      <c r="G1180" s="8">
        <v>73</v>
      </c>
      <c r="H1180" s="8">
        <v>85</v>
      </c>
      <c r="I1180" s="8">
        <v>90</v>
      </c>
      <c r="J1180" s="8">
        <v>82</v>
      </c>
      <c r="K1180" s="8">
        <v>80</v>
      </c>
      <c r="L1180" s="8">
        <v>86</v>
      </c>
      <c r="M1180" s="8">
        <v>50</v>
      </c>
      <c r="N1180" s="8">
        <v>86</v>
      </c>
      <c r="O1180" s="10">
        <v>67</v>
      </c>
      <c r="P1180" s="10">
        <v>64</v>
      </c>
      <c r="Q1180" s="37">
        <f>AVERAGE(Table3[[#This Row],[Audit 1]:[Audit 10]])/100</f>
        <v>0.76300000000000001</v>
      </c>
    </row>
    <row r="1181" spans="1:17">
      <c r="A1181" s="8" t="s">
        <v>103</v>
      </c>
      <c r="B1181" s="9">
        <v>45239</v>
      </c>
      <c r="C1181" s="33">
        <f>YEAR(Table3[[#This Row],[Date]])</f>
        <v>2023</v>
      </c>
      <c r="D1181" s="9" t="str">
        <f>TEXT(Table3[[#This Row],[Date]],"MMMM")</f>
        <v>November</v>
      </c>
      <c r="E1181" s="9" t="str">
        <f>_xlfn.XLOOKUP(Table3[[#This Row],[EID]],Roster!A:A,Roster!E:E)</f>
        <v>kig.imaz.62</v>
      </c>
      <c r="F1181" s="9" t="str">
        <f>_xlfn.XLOOKUP(Table3[[#This Row],[EID]],Roster!A:A,Roster!F:F)</f>
        <v>HR</v>
      </c>
      <c r="G1181" s="8">
        <v>84</v>
      </c>
      <c r="H1181" s="8">
        <v>59</v>
      </c>
      <c r="I1181" s="8">
        <v>89</v>
      </c>
      <c r="J1181" s="8">
        <v>52</v>
      </c>
      <c r="K1181" s="8">
        <v>87</v>
      </c>
      <c r="L1181" s="8">
        <v>100</v>
      </c>
      <c r="M1181" s="8">
        <v>56</v>
      </c>
      <c r="N1181" s="8">
        <v>70</v>
      </c>
      <c r="O1181" s="10">
        <v>73</v>
      </c>
      <c r="P1181" s="10">
        <v>73</v>
      </c>
      <c r="Q1181" s="37">
        <f>AVERAGE(Table3[[#This Row],[Audit 1]:[Audit 10]])/100</f>
        <v>0.74299999999999999</v>
      </c>
    </row>
    <row r="1182" spans="1:17">
      <c r="A1182" s="8" t="s">
        <v>104</v>
      </c>
      <c r="B1182" s="9">
        <v>45239</v>
      </c>
      <c r="C1182" s="33">
        <f>YEAR(Table3[[#This Row],[Date]])</f>
        <v>2023</v>
      </c>
      <c r="D1182" s="9" t="str">
        <f>TEXT(Table3[[#This Row],[Date]],"MMMM")</f>
        <v>November</v>
      </c>
      <c r="E1182" s="9" t="str">
        <f>_xlfn.XLOOKUP(Table3[[#This Row],[EID]],Roster!A:A,Roster!E:E)</f>
        <v>oka.koch.55</v>
      </c>
      <c r="F1182" s="9" t="str">
        <f>_xlfn.XLOOKUP(Table3[[#This Row],[EID]],Roster!A:A,Roster!F:F)</f>
        <v>F&amp;A</v>
      </c>
      <c r="G1182" s="8">
        <v>93</v>
      </c>
      <c r="H1182" s="8">
        <v>99</v>
      </c>
      <c r="I1182" s="8">
        <v>90</v>
      </c>
      <c r="J1182" s="8">
        <v>83</v>
      </c>
      <c r="K1182" s="8">
        <v>92</v>
      </c>
      <c r="L1182" s="8">
        <v>95</v>
      </c>
      <c r="M1182" s="8">
        <v>91</v>
      </c>
      <c r="N1182" s="8">
        <v>97</v>
      </c>
      <c r="O1182" s="10">
        <v>89</v>
      </c>
      <c r="P1182" s="10">
        <v>96</v>
      </c>
      <c r="Q1182" s="37">
        <f>AVERAGE(Table3[[#This Row],[Audit 1]:[Audit 10]])/100</f>
        <v>0.92500000000000004</v>
      </c>
    </row>
    <row r="1183" spans="1:17">
      <c r="A1183" s="8" t="s">
        <v>105</v>
      </c>
      <c r="B1183" s="9">
        <v>45239</v>
      </c>
      <c r="C1183" s="33">
        <f>YEAR(Table3[[#This Row],[Date]])</f>
        <v>2023</v>
      </c>
      <c r="D1183" s="9" t="str">
        <f>TEXT(Table3[[#This Row],[Date]],"MMMM")</f>
        <v>November</v>
      </c>
      <c r="E1183" s="9" t="str">
        <f>_xlfn.XLOOKUP(Table3[[#This Row],[EID]],Roster!A:A,Roster!E:E)</f>
        <v>oka.koch.55</v>
      </c>
      <c r="F1183" s="9" t="str">
        <f>_xlfn.XLOOKUP(Table3[[#This Row],[EID]],Roster!A:A,Roster!F:F)</f>
        <v>F&amp;A</v>
      </c>
      <c r="G1183" s="8">
        <v>81</v>
      </c>
      <c r="H1183" s="8">
        <v>86</v>
      </c>
      <c r="I1183" s="8">
        <v>87</v>
      </c>
      <c r="J1183" s="8">
        <v>84</v>
      </c>
      <c r="K1183" s="8">
        <v>88</v>
      </c>
      <c r="L1183" s="8">
        <v>91</v>
      </c>
      <c r="M1183" s="8">
        <v>95</v>
      </c>
      <c r="N1183" s="8">
        <v>80</v>
      </c>
      <c r="O1183" s="10">
        <v>87</v>
      </c>
      <c r="P1183" s="10">
        <v>82</v>
      </c>
      <c r="Q1183" s="37">
        <f>AVERAGE(Table3[[#This Row],[Audit 1]:[Audit 10]])/100</f>
        <v>0.86099999999999999</v>
      </c>
    </row>
    <row r="1184" spans="1:17">
      <c r="A1184" s="8" t="s">
        <v>106</v>
      </c>
      <c r="B1184" s="9">
        <v>45239</v>
      </c>
      <c r="C1184" s="33">
        <f>YEAR(Table3[[#This Row],[Date]])</f>
        <v>2023</v>
      </c>
      <c r="D1184" s="9" t="str">
        <f>TEXT(Table3[[#This Row],[Date]],"MMMM")</f>
        <v>November</v>
      </c>
      <c r="E1184" s="9" t="str">
        <f>_xlfn.XLOOKUP(Table3[[#This Row],[EID]],Roster!A:A,Roster!E:E)</f>
        <v>hir.kame.31</v>
      </c>
      <c r="F1184" s="9" t="str">
        <f>_xlfn.XLOOKUP(Table3[[#This Row],[EID]],Roster!A:A,Roster!F:F)</f>
        <v>Health</v>
      </c>
      <c r="G1184" s="8">
        <v>96</v>
      </c>
      <c r="H1184" s="8">
        <v>94</v>
      </c>
      <c r="I1184" s="8">
        <v>89</v>
      </c>
      <c r="J1184" s="8">
        <v>93</v>
      </c>
      <c r="K1184" s="8">
        <v>89</v>
      </c>
      <c r="L1184" s="8">
        <v>96</v>
      </c>
      <c r="M1184" s="8">
        <v>86</v>
      </c>
      <c r="N1184" s="8">
        <v>99</v>
      </c>
      <c r="O1184" s="10">
        <v>93</v>
      </c>
      <c r="P1184" s="10">
        <v>96</v>
      </c>
      <c r="Q1184" s="37">
        <f>AVERAGE(Table3[[#This Row],[Audit 1]:[Audit 10]])/100</f>
        <v>0.93099999999999994</v>
      </c>
    </row>
    <row r="1185" spans="1:17">
      <c r="A1185" s="8" t="s">
        <v>107</v>
      </c>
      <c r="B1185" s="9">
        <v>45239</v>
      </c>
      <c r="C1185" s="33">
        <f>YEAR(Table3[[#This Row],[Date]])</f>
        <v>2023</v>
      </c>
      <c r="D1185" s="9" t="str">
        <f>TEXT(Table3[[#This Row],[Date]],"MMMM")</f>
        <v>November</v>
      </c>
      <c r="E1185" s="9" t="str">
        <f>_xlfn.XLOOKUP(Table3[[#This Row],[EID]],Roster!A:A,Roster!E:E)</f>
        <v>oka.koch.55</v>
      </c>
      <c r="F1185" s="9" t="str">
        <f>_xlfn.XLOOKUP(Table3[[#This Row],[EID]],Roster!A:A,Roster!F:F)</f>
        <v>F&amp;A</v>
      </c>
      <c r="G1185" s="8">
        <v>72</v>
      </c>
      <c r="H1185" s="8">
        <v>67</v>
      </c>
      <c r="I1185" s="8">
        <v>67</v>
      </c>
      <c r="J1185" s="8">
        <v>68</v>
      </c>
      <c r="K1185" s="8">
        <v>85</v>
      </c>
      <c r="L1185" s="8">
        <v>74</v>
      </c>
      <c r="M1185" s="8">
        <v>91</v>
      </c>
      <c r="N1185" s="8">
        <v>83</v>
      </c>
      <c r="O1185" s="10">
        <v>91</v>
      </c>
      <c r="P1185" s="10">
        <v>88</v>
      </c>
      <c r="Q1185" s="37">
        <f>AVERAGE(Table3[[#This Row],[Audit 1]:[Audit 10]])/100</f>
        <v>0.78599999999999992</v>
      </c>
    </row>
    <row r="1186" spans="1:17">
      <c r="A1186" s="8" t="s">
        <v>108</v>
      </c>
      <c r="B1186" s="9">
        <v>45239</v>
      </c>
      <c r="C1186" s="33">
        <f>YEAR(Table3[[#This Row],[Date]])</f>
        <v>2023</v>
      </c>
      <c r="D1186" s="9" t="str">
        <f>TEXT(Table3[[#This Row],[Date]],"MMMM")</f>
        <v>November</v>
      </c>
      <c r="E1186" s="9" t="str">
        <f>_xlfn.XLOOKUP(Table3[[#This Row],[EID]],Roster!A:A,Roster!E:E)</f>
        <v>kig.imaz.62</v>
      </c>
      <c r="F1186" s="9" t="str">
        <f>_xlfn.XLOOKUP(Table3[[#This Row],[EID]],Roster!A:A,Roster!F:F)</f>
        <v>HR</v>
      </c>
      <c r="G1186" s="8">
        <v>72</v>
      </c>
      <c r="H1186" s="8">
        <v>81</v>
      </c>
      <c r="I1186" s="8">
        <v>92</v>
      </c>
      <c r="J1186" s="8">
        <v>59</v>
      </c>
      <c r="K1186" s="8">
        <v>57</v>
      </c>
      <c r="L1186" s="8">
        <v>53</v>
      </c>
      <c r="M1186" s="8">
        <v>63</v>
      </c>
      <c r="N1186" s="8">
        <v>86</v>
      </c>
      <c r="O1186" s="10">
        <v>65</v>
      </c>
      <c r="P1186" s="10">
        <v>96</v>
      </c>
      <c r="Q1186" s="37">
        <f>AVERAGE(Table3[[#This Row],[Audit 1]:[Audit 10]])/100</f>
        <v>0.72400000000000009</v>
      </c>
    </row>
    <row r="1187" spans="1:17">
      <c r="A1187" s="8" t="s">
        <v>109</v>
      </c>
      <c r="B1187" s="9">
        <v>45239</v>
      </c>
      <c r="C1187" s="33">
        <f>YEAR(Table3[[#This Row],[Date]])</f>
        <v>2023</v>
      </c>
      <c r="D1187" s="9" t="str">
        <f>TEXT(Table3[[#This Row],[Date]],"MMMM")</f>
        <v>November</v>
      </c>
      <c r="E1187" s="9" t="str">
        <f>_xlfn.XLOOKUP(Table3[[#This Row],[EID]],Roster!A:A,Roster!E:E)</f>
        <v>han.oriz.24</v>
      </c>
      <c r="F1187" s="9" t="str">
        <f>_xlfn.XLOOKUP(Table3[[#This Row],[EID]],Roster!A:A,Roster!F:F)</f>
        <v>Strategy</v>
      </c>
      <c r="G1187" s="8">
        <v>94</v>
      </c>
      <c r="H1187" s="8">
        <v>95</v>
      </c>
      <c r="I1187" s="8">
        <v>98</v>
      </c>
      <c r="J1187" s="8">
        <v>80</v>
      </c>
      <c r="K1187" s="8">
        <v>89</v>
      </c>
      <c r="L1187" s="8">
        <v>95</v>
      </c>
      <c r="M1187" s="8">
        <v>96</v>
      </c>
      <c r="N1187" s="8">
        <v>97</v>
      </c>
      <c r="O1187" s="10">
        <v>96</v>
      </c>
      <c r="P1187" s="10">
        <v>98</v>
      </c>
      <c r="Q1187" s="37">
        <f>AVERAGE(Table3[[#This Row],[Audit 1]:[Audit 10]])/100</f>
        <v>0.93799999999999994</v>
      </c>
    </row>
    <row r="1188" spans="1:17">
      <c r="A1188" s="8" t="s">
        <v>110</v>
      </c>
      <c r="B1188" s="9">
        <v>45239</v>
      </c>
      <c r="C1188" s="33">
        <f>YEAR(Table3[[#This Row],[Date]])</f>
        <v>2023</v>
      </c>
      <c r="D1188" s="9" t="str">
        <f>TEXT(Table3[[#This Row],[Date]],"MMMM")</f>
        <v>November</v>
      </c>
      <c r="E1188" s="9" t="str">
        <f>_xlfn.XLOOKUP(Table3[[#This Row],[EID]],Roster!A:A,Roster!E:E)</f>
        <v>oka.koch.55</v>
      </c>
      <c r="F1188" s="9" t="str">
        <f>_xlfn.XLOOKUP(Table3[[#This Row],[EID]],Roster!A:A,Roster!F:F)</f>
        <v>F&amp;A</v>
      </c>
      <c r="G1188" s="8">
        <v>85</v>
      </c>
      <c r="H1188" s="8">
        <v>97</v>
      </c>
      <c r="I1188" s="8">
        <v>87</v>
      </c>
      <c r="J1188" s="8">
        <v>81</v>
      </c>
      <c r="K1188" s="8">
        <v>85</v>
      </c>
      <c r="L1188" s="8">
        <v>89</v>
      </c>
      <c r="M1188" s="8">
        <v>100</v>
      </c>
      <c r="N1188" s="8">
        <v>84</v>
      </c>
      <c r="O1188" s="10">
        <v>99</v>
      </c>
      <c r="P1188" s="10">
        <v>94</v>
      </c>
      <c r="Q1188" s="37">
        <f>AVERAGE(Table3[[#This Row],[Audit 1]:[Audit 10]])/100</f>
        <v>0.90099999999999991</v>
      </c>
    </row>
    <row r="1189" spans="1:17">
      <c r="A1189" s="8" t="s">
        <v>111</v>
      </c>
      <c r="B1189" s="9">
        <v>45239</v>
      </c>
      <c r="C1189" s="33">
        <f>YEAR(Table3[[#This Row],[Date]])</f>
        <v>2023</v>
      </c>
      <c r="D1189" s="9" t="str">
        <f>TEXT(Table3[[#This Row],[Date]],"MMMM")</f>
        <v>November</v>
      </c>
      <c r="E1189" s="9" t="str">
        <f>_xlfn.XLOOKUP(Table3[[#This Row],[EID]],Roster!A:A,Roster!E:E)</f>
        <v>hir.kame.31</v>
      </c>
      <c r="F1189" s="9" t="str">
        <f>_xlfn.XLOOKUP(Table3[[#This Row],[EID]],Roster!A:A,Roster!F:F)</f>
        <v>Health</v>
      </c>
      <c r="G1189" s="8">
        <v>95</v>
      </c>
      <c r="H1189" s="8">
        <v>84</v>
      </c>
      <c r="I1189" s="8">
        <v>91</v>
      </c>
      <c r="J1189" s="8">
        <v>98</v>
      </c>
      <c r="K1189" s="8">
        <v>97</v>
      </c>
      <c r="L1189" s="8">
        <v>90</v>
      </c>
      <c r="M1189" s="8">
        <v>85</v>
      </c>
      <c r="N1189" s="8">
        <v>88</v>
      </c>
      <c r="O1189" s="10">
        <v>85</v>
      </c>
      <c r="P1189" s="10">
        <v>95</v>
      </c>
      <c r="Q1189" s="37">
        <f>AVERAGE(Table3[[#This Row],[Audit 1]:[Audit 10]])/100</f>
        <v>0.90799999999999992</v>
      </c>
    </row>
    <row r="1190" spans="1:17">
      <c r="A1190" s="8" t="s">
        <v>112</v>
      </c>
      <c r="B1190" s="9">
        <v>45239</v>
      </c>
      <c r="C1190" s="33">
        <f>YEAR(Table3[[#This Row],[Date]])</f>
        <v>2023</v>
      </c>
      <c r="D1190" s="9" t="str">
        <f>TEXT(Table3[[#This Row],[Date]],"MMMM")</f>
        <v>November</v>
      </c>
      <c r="E1190" s="9" t="str">
        <f>_xlfn.XLOOKUP(Table3[[#This Row],[EID]],Roster!A:A,Roster!E:E)</f>
        <v>hir.kame.31</v>
      </c>
      <c r="F1190" s="9" t="str">
        <f>_xlfn.XLOOKUP(Table3[[#This Row],[EID]],Roster!A:A,Roster!F:F)</f>
        <v>Health</v>
      </c>
      <c r="G1190" s="8">
        <v>98</v>
      </c>
      <c r="H1190" s="8">
        <v>71</v>
      </c>
      <c r="I1190" s="8">
        <v>75</v>
      </c>
      <c r="J1190" s="8">
        <v>93</v>
      </c>
      <c r="K1190" s="8">
        <v>83</v>
      </c>
      <c r="L1190" s="8">
        <v>99</v>
      </c>
      <c r="M1190" s="8">
        <v>53</v>
      </c>
      <c r="N1190" s="8">
        <v>51</v>
      </c>
      <c r="O1190" s="10">
        <v>99</v>
      </c>
      <c r="P1190" s="10">
        <v>80</v>
      </c>
      <c r="Q1190" s="37">
        <f>AVERAGE(Table3[[#This Row],[Audit 1]:[Audit 10]])/100</f>
        <v>0.80200000000000005</v>
      </c>
    </row>
    <row r="1191" spans="1:17">
      <c r="A1191" s="8" t="s">
        <v>113</v>
      </c>
      <c r="B1191" s="9">
        <v>45239</v>
      </c>
      <c r="C1191" s="33">
        <f>YEAR(Table3[[#This Row],[Date]])</f>
        <v>2023</v>
      </c>
      <c r="D1191" s="9" t="str">
        <f>TEXT(Table3[[#This Row],[Date]],"MMMM")</f>
        <v>November</v>
      </c>
      <c r="E1191" s="9" t="str">
        <f>_xlfn.XLOOKUP(Table3[[#This Row],[EID]],Roster!A:A,Roster!E:E)</f>
        <v>kig.imaz.62</v>
      </c>
      <c r="F1191" s="9" t="str">
        <f>_xlfn.XLOOKUP(Table3[[#This Row],[EID]],Roster!A:A,Roster!F:F)</f>
        <v>HR</v>
      </c>
      <c r="G1191" s="8">
        <v>82</v>
      </c>
      <c r="H1191" s="8">
        <v>70</v>
      </c>
      <c r="I1191" s="8">
        <v>88</v>
      </c>
      <c r="J1191" s="8">
        <v>70</v>
      </c>
      <c r="K1191" s="8">
        <v>50</v>
      </c>
      <c r="L1191" s="8">
        <v>86</v>
      </c>
      <c r="M1191" s="8">
        <v>93</v>
      </c>
      <c r="N1191" s="8">
        <v>100</v>
      </c>
      <c r="O1191" s="10">
        <v>87</v>
      </c>
      <c r="P1191" s="10">
        <v>77</v>
      </c>
      <c r="Q1191" s="37">
        <f>AVERAGE(Table3[[#This Row],[Audit 1]:[Audit 10]])/100</f>
        <v>0.80299999999999994</v>
      </c>
    </row>
    <row r="1192" spans="1:17">
      <c r="A1192" s="8" t="s">
        <v>114</v>
      </c>
      <c r="B1192" s="9">
        <v>45239</v>
      </c>
      <c r="C1192" s="33">
        <f>YEAR(Table3[[#This Row],[Date]])</f>
        <v>2023</v>
      </c>
      <c r="D1192" s="9" t="str">
        <f>TEXT(Table3[[#This Row],[Date]],"MMMM")</f>
        <v>November</v>
      </c>
      <c r="E1192" s="9" t="str">
        <f>_xlfn.XLOOKUP(Table3[[#This Row],[EID]],Roster!A:A,Roster!E:E)</f>
        <v>han.oriz.24</v>
      </c>
      <c r="F1192" s="9" t="str">
        <f>_xlfn.XLOOKUP(Table3[[#This Row],[EID]],Roster!A:A,Roster!F:F)</f>
        <v>Strategy</v>
      </c>
      <c r="G1192" s="8">
        <v>92</v>
      </c>
      <c r="H1192" s="8">
        <v>85</v>
      </c>
      <c r="I1192" s="8">
        <v>86</v>
      </c>
      <c r="J1192" s="8">
        <v>87</v>
      </c>
      <c r="K1192" s="8">
        <v>97</v>
      </c>
      <c r="L1192" s="8">
        <v>99</v>
      </c>
      <c r="M1192" s="8">
        <v>94</v>
      </c>
      <c r="N1192" s="8">
        <v>98</v>
      </c>
      <c r="O1192" s="10">
        <v>82</v>
      </c>
      <c r="P1192" s="10">
        <v>93</v>
      </c>
      <c r="Q1192" s="37">
        <f>AVERAGE(Table3[[#This Row],[Audit 1]:[Audit 10]])/100</f>
        <v>0.91299999999999992</v>
      </c>
    </row>
    <row r="1193" spans="1:17">
      <c r="A1193" s="8" t="s">
        <v>115</v>
      </c>
      <c r="B1193" s="9">
        <v>45239</v>
      </c>
      <c r="C1193" s="33">
        <f>YEAR(Table3[[#This Row],[Date]])</f>
        <v>2023</v>
      </c>
      <c r="D1193" s="9" t="str">
        <f>TEXT(Table3[[#This Row],[Date]],"MMMM")</f>
        <v>November</v>
      </c>
      <c r="E1193" s="9" t="str">
        <f>_xlfn.XLOOKUP(Table3[[#This Row],[EID]],Roster!A:A,Roster!E:E)</f>
        <v>oka.koch.55</v>
      </c>
      <c r="F1193" s="9" t="str">
        <f>_xlfn.XLOOKUP(Table3[[#This Row],[EID]],Roster!A:A,Roster!F:F)</f>
        <v>F&amp;A</v>
      </c>
      <c r="G1193" s="8">
        <v>98</v>
      </c>
      <c r="H1193" s="8">
        <v>96</v>
      </c>
      <c r="I1193" s="8">
        <v>82</v>
      </c>
      <c r="J1193" s="8">
        <v>97</v>
      </c>
      <c r="K1193" s="8">
        <v>88</v>
      </c>
      <c r="L1193" s="8">
        <v>93</v>
      </c>
      <c r="M1193" s="8">
        <v>95</v>
      </c>
      <c r="N1193" s="8">
        <v>84</v>
      </c>
      <c r="O1193" s="10">
        <v>86</v>
      </c>
      <c r="P1193" s="10">
        <v>85</v>
      </c>
      <c r="Q1193" s="37">
        <f>AVERAGE(Table3[[#This Row],[Audit 1]:[Audit 10]])/100</f>
        <v>0.90400000000000003</v>
      </c>
    </row>
    <row r="1194" spans="1:17">
      <c r="A1194" s="8" t="s">
        <v>116</v>
      </c>
      <c r="B1194" s="9">
        <v>45239</v>
      </c>
      <c r="C1194" s="33">
        <f>YEAR(Table3[[#This Row],[Date]])</f>
        <v>2023</v>
      </c>
      <c r="D1194" s="9" t="str">
        <f>TEXT(Table3[[#This Row],[Date]],"MMMM")</f>
        <v>November</v>
      </c>
      <c r="E1194" s="9" t="str">
        <f>_xlfn.XLOOKUP(Table3[[#This Row],[EID]],Roster!A:A,Roster!E:E)</f>
        <v>hir.kame.31</v>
      </c>
      <c r="F1194" s="9" t="str">
        <f>_xlfn.XLOOKUP(Table3[[#This Row],[EID]],Roster!A:A,Roster!F:F)</f>
        <v>Health</v>
      </c>
      <c r="G1194" s="8">
        <v>96</v>
      </c>
      <c r="H1194" s="8">
        <v>80</v>
      </c>
      <c r="I1194" s="8">
        <v>88</v>
      </c>
      <c r="J1194" s="8">
        <v>93</v>
      </c>
      <c r="K1194" s="8">
        <v>89</v>
      </c>
      <c r="L1194" s="8">
        <v>82</v>
      </c>
      <c r="M1194" s="8">
        <v>91</v>
      </c>
      <c r="N1194" s="8">
        <v>96</v>
      </c>
      <c r="O1194" s="10">
        <v>97</v>
      </c>
      <c r="P1194" s="10">
        <v>90</v>
      </c>
      <c r="Q1194" s="37">
        <f>AVERAGE(Table3[[#This Row],[Audit 1]:[Audit 10]])/100</f>
        <v>0.90200000000000002</v>
      </c>
    </row>
    <row r="1195" spans="1:17">
      <c r="A1195" s="8" t="s">
        <v>117</v>
      </c>
      <c r="B1195" s="9">
        <v>45239</v>
      </c>
      <c r="C1195" s="33">
        <f>YEAR(Table3[[#This Row],[Date]])</f>
        <v>2023</v>
      </c>
      <c r="D1195" s="9" t="str">
        <f>TEXT(Table3[[#This Row],[Date]],"MMMM")</f>
        <v>November</v>
      </c>
      <c r="E1195" s="9" t="str">
        <f>_xlfn.XLOOKUP(Table3[[#This Row],[EID]],Roster!A:A,Roster!E:E)</f>
        <v>han.oriz.24</v>
      </c>
      <c r="F1195" s="9" t="str">
        <f>_xlfn.XLOOKUP(Table3[[#This Row],[EID]],Roster!A:A,Roster!F:F)</f>
        <v>Network</v>
      </c>
      <c r="G1195" s="8">
        <v>57</v>
      </c>
      <c r="H1195" s="8">
        <v>78</v>
      </c>
      <c r="I1195" s="8">
        <v>73</v>
      </c>
      <c r="J1195" s="8">
        <v>88</v>
      </c>
      <c r="K1195" s="8">
        <v>99</v>
      </c>
      <c r="L1195" s="8">
        <v>97</v>
      </c>
      <c r="M1195" s="8">
        <v>69</v>
      </c>
      <c r="N1195" s="8">
        <v>58</v>
      </c>
      <c r="O1195" s="10">
        <v>68</v>
      </c>
      <c r="P1195" s="10">
        <v>82</v>
      </c>
      <c r="Q1195" s="37">
        <f>AVERAGE(Table3[[#This Row],[Audit 1]:[Audit 10]])/100</f>
        <v>0.76900000000000002</v>
      </c>
    </row>
    <row r="1196" spans="1:17">
      <c r="A1196" s="8" t="s">
        <v>118</v>
      </c>
      <c r="B1196" s="9">
        <v>45239</v>
      </c>
      <c r="C1196" s="33">
        <f>YEAR(Table3[[#This Row],[Date]])</f>
        <v>2023</v>
      </c>
      <c r="D1196" s="9" t="str">
        <f>TEXT(Table3[[#This Row],[Date]],"MMMM")</f>
        <v>November</v>
      </c>
      <c r="E1196" s="9" t="str">
        <f>_xlfn.XLOOKUP(Table3[[#This Row],[EID]],Roster!A:A,Roster!E:E)</f>
        <v>kig.imaz.62</v>
      </c>
      <c r="F1196" s="9" t="str">
        <f>_xlfn.XLOOKUP(Table3[[#This Row],[EID]],Roster!A:A,Roster!F:F)</f>
        <v>HR</v>
      </c>
      <c r="G1196" s="8">
        <v>76</v>
      </c>
      <c r="H1196" s="8">
        <v>57</v>
      </c>
      <c r="I1196" s="8">
        <v>83</v>
      </c>
      <c r="J1196" s="8">
        <v>57</v>
      </c>
      <c r="K1196" s="8">
        <v>94</v>
      </c>
      <c r="L1196" s="8">
        <v>90</v>
      </c>
      <c r="M1196" s="8">
        <v>55</v>
      </c>
      <c r="N1196" s="8">
        <v>100</v>
      </c>
      <c r="O1196" s="10">
        <v>85</v>
      </c>
      <c r="P1196" s="10">
        <v>62</v>
      </c>
      <c r="Q1196" s="37">
        <f>AVERAGE(Table3[[#This Row],[Audit 1]:[Audit 10]])/100</f>
        <v>0.75900000000000001</v>
      </c>
    </row>
    <row r="1197" spans="1:17">
      <c r="A1197" s="8" t="s">
        <v>119</v>
      </c>
      <c r="B1197" s="9">
        <v>45239</v>
      </c>
      <c r="C1197" s="33">
        <f>YEAR(Table3[[#This Row],[Date]])</f>
        <v>2023</v>
      </c>
      <c r="D1197" s="9" t="str">
        <f>TEXT(Table3[[#This Row],[Date]],"MMMM")</f>
        <v>November</v>
      </c>
      <c r="E1197" s="9" t="str">
        <f>_xlfn.XLOOKUP(Table3[[#This Row],[EID]],Roster!A:A,Roster!E:E)</f>
        <v>hir.kame.31</v>
      </c>
      <c r="F1197" s="9" t="str">
        <f>_xlfn.XLOOKUP(Table3[[#This Row],[EID]],Roster!A:A,Roster!F:F)</f>
        <v>Health</v>
      </c>
      <c r="G1197" s="8">
        <v>84</v>
      </c>
      <c r="H1197" s="8">
        <v>87</v>
      </c>
      <c r="I1197" s="8">
        <v>93</v>
      </c>
      <c r="J1197" s="8">
        <v>95</v>
      </c>
      <c r="K1197" s="8">
        <v>83</v>
      </c>
      <c r="L1197" s="8">
        <v>99</v>
      </c>
      <c r="M1197" s="8">
        <v>94</v>
      </c>
      <c r="N1197" s="8">
        <v>90</v>
      </c>
      <c r="O1197" s="10">
        <v>97</v>
      </c>
      <c r="P1197" s="10">
        <v>88</v>
      </c>
      <c r="Q1197" s="37">
        <f>AVERAGE(Table3[[#This Row],[Audit 1]:[Audit 10]])/100</f>
        <v>0.91</v>
      </c>
    </row>
    <row r="1198" spans="1:17">
      <c r="A1198" s="8" t="s">
        <v>120</v>
      </c>
      <c r="B1198" s="9">
        <v>45239</v>
      </c>
      <c r="C1198" s="33">
        <f>YEAR(Table3[[#This Row],[Date]])</f>
        <v>2023</v>
      </c>
      <c r="D1198" s="9" t="str">
        <f>TEXT(Table3[[#This Row],[Date]],"MMMM")</f>
        <v>November</v>
      </c>
      <c r="E1198" s="9" t="str">
        <f>_xlfn.XLOOKUP(Table3[[#This Row],[EID]],Roster!A:A,Roster!E:E)</f>
        <v>oka.koch.55</v>
      </c>
      <c r="F1198" s="9" t="str">
        <f>_xlfn.XLOOKUP(Table3[[#This Row],[EID]],Roster!A:A,Roster!F:F)</f>
        <v>F&amp;A</v>
      </c>
      <c r="G1198" s="8">
        <v>93</v>
      </c>
      <c r="H1198" s="8">
        <v>89</v>
      </c>
      <c r="I1198" s="8">
        <v>100</v>
      </c>
      <c r="J1198" s="8">
        <v>94</v>
      </c>
      <c r="K1198" s="8">
        <v>91</v>
      </c>
      <c r="L1198" s="8">
        <v>94</v>
      </c>
      <c r="M1198" s="8">
        <v>96</v>
      </c>
      <c r="N1198" s="8">
        <v>100</v>
      </c>
      <c r="O1198" s="10">
        <v>84</v>
      </c>
      <c r="P1198" s="10">
        <v>89</v>
      </c>
      <c r="Q1198" s="37">
        <f>AVERAGE(Table3[[#This Row],[Audit 1]:[Audit 10]])/100</f>
        <v>0.93</v>
      </c>
    </row>
    <row r="1199" spans="1:17">
      <c r="A1199" s="8" t="s">
        <v>121</v>
      </c>
      <c r="B1199" s="9">
        <v>45239</v>
      </c>
      <c r="C1199" s="33">
        <f>YEAR(Table3[[#This Row],[Date]])</f>
        <v>2023</v>
      </c>
      <c r="D1199" s="9" t="str">
        <f>TEXT(Table3[[#This Row],[Date]],"MMMM")</f>
        <v>November</v>
      </c>
      <c r="E1199" s="9" t="str">
        <f>_xlfn.XLOOKUP(Table3[[#This Row],[EID]],Roster!A:A,Roster!E:E)</f>
        <v>hir.kame.31</v>
      </c>
      <c r="F1199" s="9" t="str">
        <f>_xlfn.XLOOKUP(Table3[[#This Row],[EID]],Roster!A:A,Roster!F:F)</f>
        <v>Health</v>
      </c>
      <c r="G1199" s="8">
        <v>86</v>
      </c>
      <c r="H1199" s="8">
        <v>95</v>
      </c>
      <c r="I1199" s="8">
        <v>97</v>
      </c>
      <c r="J1199" s="8">
        <v>87</v>
      </c>
      <c r="K1199" s="8">
        <v>97</v>
      </c>
      <c r="L1199" s="8">
        <v>96</v>
      </c>
      <c r="M1199" s="8">
        <v>91</v>
      </c>
      <c r="N1199" s="8">
        <v>85</v>
      </c>
      <c r="O1199" s="10">
        <v>90</v>
      </c>
      <c r="P1199" s="10">
        <v>93</v>
      </c>
      <c r="Q1199" s="37">
        <f>AVERAGE(Table3[[#This Row],[Audit 1]:[Audit 10]])/100</f>
        <v>0.91700000000000004</v>
      </c>
    </row>
    <row r="1200" spans="1:17">
      <c r="A1200" s="8" t="s">
        <v>122</v>
      </c>
      <c r="B1200" s="9">
        <v>45239</v>
      </c>
      <c r="C1200" s="33">
        <f>YEAR(Table3[[#This Row],[Date]])</f>
        <v>2023</v>
      </c>
      <c r="D1200" s="9" t="str">
        <f>TEXT(Table3[[#This Row],[Date]],"MMMM")</f>
        <v>November</v>
      </c>
      <c r="E1200" s="9" t="str">
        <f>_xlfn.XLOOKUP(Table3[[#This Row],[EID]],Roster!A:A,Roster!E:E)</f>
        <v>han.oriz.24</v>
      </c>
      <c r="F1200" s="9" t="str">
        <f>_xlfn.XLOOKUP(Table3[[#This Row],[EID]],Roster!A:A,Roster!F:F)</f>
        <v>Network</v>
      </c>
      <c r="G1200" s="8">
        <v>53</v>
      </c>
      <c r="H1200" s="8">
        <v>62</v>
      </c>
      <c r="I1200" s="8">
        <v>59</v>
      </c>
      <c r="J1200" s="8">
        <v>93</v>
      </c>
      <c r="K1200" s="8">
        <v>85</v>
      </c>
      <c r="L1200" s="8">
        <v>59</v>
      </c>
      <c r="M1200" s="8">
        <v>90</v>
      </c>
      <c r="N1200" s="8">
        <v>70</v>
      </c>
      <c r="O1200" s="10">
        <v>92</v>
      </c>
      <c r="P1200" s="10">
        <v>59</v>
      </c>
      <c r="Q1200" s="37">
        <f>AVERAGE(Table3[[#This Row],[Audit 1]:[Audit 10]])/100</f>
        <v>0.72199999999999998</v>
      </c>
    </row>
    <row r="1201" spans="1:17">
      <c r="A1201" s="8" t="s">
        <v>123</v>
      </c>
      <c r="B1201" s="9">
        <v>45239</v>
      </c>
      <c r="C1201" s="33">
        <f>YEAR(Table3[[#This Row],[Date]])</f>
        <v>2023</v>
      </c>
      <c r="D1201" s="9" t="str">
        <f>TEXT(Table3[[#This Row],[Date]],"MMMM")</f>
        <v>November</v>
      </c>
      <c r="E1201" s="9" t="str">
        <f>_xlfn.XLOOKUP(Table3[[#This Row],[EID]],Roster!A:A,Roster!E:E)</f>
        <v>kig.imaz.62</v>
      </c>
      <c r="F1201" s="9" t="str">
        <f>_xlfn.XLOOKUP(Table3[[#This Row],[EID]],Roster!A:A,Roster!F:F)</f>
        <v>HR</v>
      </c>
      <c r="G1201" s="8">
        <v>73</v>
      </c>
      <c r="H1201" s="8">
        <v>72</v>
      </c>
      <c r="I1201" s="8">
        <v>82</v>
      </c>
      <c r="J1201" s="8">
        <v>82</v>
      </c>
      <c r="K1201" s="8">
        <v>83</v>
      </c>
      <c r="L1201" s="8">
        <v>87</v>
      </c>
      <c r="M1201" s="8">
        <v>92</v>
      </c>
      <c r="N1201" s="8">
        <v>50</v>
      </c>
      <c r="O1201" s="10">
        <v>81</v>
      </c>
      <c r="P1201" s="10">
        <v>51</v>
      </c>
      <c r="Q1201" s="37">
        <f>AVERAGE(Table3[[#This Row],[Audit 1]:[Audit 10]])/100</f>
        <v>0.753</v>
      </c>
    </row>
    <row r="1202" spans="1:17">
      <c r="A1202" s="8" t="s">
        <v>94</v>
      </c>
      <c r="B1202" s="9">
        <v>45240</v>
      </c>
      <c r="C1202" s="33">
        <f>YEAR(Table3[[#This Row],[Date]])</f>
        <v>2023</v>
      </c>
      <c r="D1202" s="9" t="str">
        <f>TEXT(Table3[[#This Row],[Date]],"MMMM")</f>
        <v>November</v>
      </c>
      <c r="E1202" s="9" t="str">
        <f>_xlfn.XLOOKUP(Table3[[#This Row],[EID]],Roster!A:A,Roster!E:E)</f>
        <v>oka.koch.55</v>
      </c>
      <c r="F1202" s="9" t="str">
        <f>_xlfn.XLOOKUP(Table3[[#This Row],[EID]],Roster!A:A,Roster!F:F)</f>
        <v>F&amp;A</v>
      </c>
      <c r="G1202" s="8">
        <v>83</v>
      </c>
      <c r="H1202" s="8">
        <v>87</v>
      </c>
      <c r="I1202" s="8">
        <v>87</v>
      </c>
      <c r="J1202" s="8">
        <v>95</v>
      </c>
      <c r="K1202" s="8">
        <v>98</v>
      </c>
      <c r="L1202" s="8">
        <v>82</v>
      </c>
      <c r="M1202" s="8">
        <v>90</v>
      </c>
      <c r="N1202" s="8">
        <v>99</v>
      </c>
      <c r="O1202" s="10">
        <v>87</v>
      </c>
      <c r="P1202" s="10">
        <v>93</v>
      </c>
      <c r="Q1202" s="37">
        <f>AVERAGE(Table3[[#This Row],[Audit 1]:[Audit 10]])/100</f>
        <v>0.90099999999999991</v>
      </c>
    </row>
    <row r="1203" spans="1:17">
      <c r="A1203" s="8" t="s">
        <v>95</v>
      </c>
      <c r="B1203" s="9">
        <v>45240</v>
      </c>
      <c r="C1203" s="33">
        <f>YEAR(Table3[[#This Row],[Date]])</f>
        <v>2023</v>
      </c>
      <c r="D1203" s="9" t="str">
        <f>TEXT(Table3[[#This Row],[Date]],"MMMM")</f>
        <v>November</v>
      </c>
      <c r="E1203" s="9" t="str">
        <f>_xlfn.XLOOKUP(Table3[[#This Row],[EID]],Roster!A:A,Roster!E:E)</f>
        <v>oka.koch.55</v>
      </c>
      <c r="F1203" s="9" t="str">
        <f>_xlfn.XLOOKUP(Table3[[#This Row],[EID]],Roster!A:A,Roster!F:F)</f>
        <v>F&amp;A</v>
      </c>
      <c r="G1203" s="8">
        <v>81</v>
      </c>
      <c r="H1203" s="8">
        <v>80</v>
      </c>
      <c r="I1203" s="8">
        <v>98</v>
      </c>
      <c r="J1203" s="8">
        <v>93</v>
      </c>
      <c r="K1203" s="8">
        <v>84</v>
      </c>
      <c r="L1203" s="8">
        <v>97</v>
      </c>
      <c r="M1203" s="8">
        <v>96</v>
      </c>
      <c r="N1203" s="8">
        <v>94</v>
      </c>
      <c r="O1203" s="10">
        <v>87</v>
      </c>
      <c r="P1203" s="10">
        <v>87</v>
      </c>
      <c r="Q1203" s="37">
        <f>AVERAGE(Table3[[#This Row],[Audit 1]:[Audit 10]])/100</f>
        <v>0.89700000000000002</v>
      </c>
    </row>
    <row r="1204" spans="1:17">
      <c r="A1204" s="8" t="s">
        <v>96</v>
      </c>
      <c r="B1204" s="9">
        <v>45240</v>
      </c>
      <c r="C1204" s="33">
        <f>YEAR(Table3[[#This Row],[Date]])</f>
        <v>2023</v>
      </c>
      <c r="D1204" s="9" t="str">
        <f>TEXT(Table3[[#This Row],[Date]],"MMMM")</f>
        <v>November</v>
      </c>
      <c r="E1204" s="9" t="str">
        <f>_xlfn.XLOOKUP(Table3[[#This Row],[EID]],Roster!A:A,Roster!E:E)</f>
        <v>hir.kame.31</v>
      </c>
      <c r="F1204" s="9" t="str">
        <f>_xlfn.XLOOKUP(Table3[[#This Row],[EID]],Roster!A:A,Roster!F:F)</f>
        <v>Health</v>
      </c>
      <c r="G1204" s="8">
        <v>95</v>
      </c>
      <c r="H1204" s="8">
        <v>97</v>
      </c>
      <c r="I1204" s="8">
        <v>96</v>
      </c>
      <c r="J1204" s="8">
        <v>85</v>
      </c>
      <c r="K1204" s="8">
        <v>87</v>
      </c>
      <c r="L1204" s="8">
        <v>89</v>
      </c>
      <c r="M1204" s="8">
        <v>83</v>
      </c>
      <c r="N1204" s="8">
        <v>80</v>
      </c>
      <c r="O1204" s="10">
        <v>88</v>
      </c>
      <c r="P1204" s="10">
        <v>86</v>
      </c>
      <c r="Q1204" s="37">
        <f>AVERAGE(Table3[[#This Row],[Audit 1]:[Audit 10]])/100</f>
        <v>0.8859999999999999</v>
      </c>
    </row>
    <row r="1205" spans="1:17">
      <c r="A1205" s="8" t="s">
        <v>97</v>
      </c>
      <c r="B1205" s="9">
        <v>45240</v>
      </c>
      <c r="C1205" s="33">
        <f>YEAR(Table3[[#This Row],[Date]])</f>
        <v>2023</v>
      </c>
      <c r="D1205" s="9" t="str">
        <f>TEXT(Table3[[#This Row],[Date]],"MMMM")</f>
        <v>November</v>
      </c>
      <c r="E1205" s="9" t="str">
        <f>_xlfn.XLOOKUP(Table3[[#This Row],[EID]],Roster!A:A,Roster!E:E)</f>
        <v>han.oriz.24</v>
      </c>
      <c r="F1205" s="9" t="str">
        <f>_xlfn.XLOOKUP(Table3[[#This Row],[EID]],Roster!A:A,Roster!F:F)</f>
        <v>Network</v>
      </c>
      <c r="G1205" s="8">
        <v>62</v>
      </c>
      <c r="H1205" s="8">
        <v>84</v>
      </c>
      <c r="I1205" s="8">
        <v>88</v>
      </c>
      <c r="J1205" s="8">
        <v>54</v>
      </c>
      <c r="K1205" s="8">
        <v>53</v>
      </c>
      <c r="L1205" s="8">
        <v>98</v>
      </c>
      <c r="M1205" s="8">
        <v>80</v>
      </c>
      <c r="N1205" s="8">
        <v>50</v>
      </c>
      <c r="O1205" s="10">
        <v>99</v>
      </c>
      <c r="P1205" s="10">
        <v>83</v>
      </c>
      <c r="Q1205" s="37">
        <f>AVERAGE(Table3[[#This Row],[Audit 1]:[Audit 10]])/100</f>
        <v>0.75099999999999989</v>
      </c>
    </row>
    <row r="1206" spans="1:17">
      <c r="A1206" s="8" t="s">
        <v>98</v>
      </c>
      <c r="B1206" s="9">
        <v>45240</v>
      </c>
      <c r="C1206" s="33">
        <f>YEAR(Table3[[#This Row],[Date]])</f>
        <v>2023</v>
      </c>
      <c r="D1206" s="9" t="str">
        <f>TEXT(Table3[[#This Row],[Date]],"MMMM")</f>
        <v>November</v>
      </c>
      <c r="E1206" s="9" t="str">
        <f>_xlfn.XLOOKUP(Table3[[#This Row],[EID]],Roster!A:A,Roster!E:E)</f>
        <v>kig.imaz.62</v>
      </c>
      <c r="F1206" s="9" t="str">
        <f>_xlfn.XLOOKUP(Table3[[#This Row],[EID]],Roster!A:A,Roster!F:F)</f>
        <v>HR</v>
      </c>
      <c r="G1206" s="8">
        <v>63</v>
      </c>
      <c r="H1206" s="8">
        <v>89</v>
      </c>
      <c r="I1206" s="8">
        <v>77</v>
      </c>
      <c r="J1206" s="8">
        <v>58</v>
      </c>
      <c r="K1206" s="8">
        <v>65</v>
      </c>
      <c r="L1206" s="8">
        <v>98</v>
      </c>
      <c r="M1206" s="8">
        <v>75</v>
      </c>
      <c r="N1206" s="8">
        <v>85</v>
      </c>
      <c r="O1206" s="10">
        <v>75</v>
      </c>
      <c r="P1206" s="10">
        <v>58</v>
      </c>
      <c r="Q1206" s="37">
        <f>AVERAGE(Table3[[#This Row],[Audit 1]:[Audit 10]])/100</f>
        <v>0.74299999999999999</v>
      </c>
    </row>
    <row r="1207" spans="1:17">
      <c r="A1207" s="8" t="s">
        <v>99</v>
      </c>
      <c r="B1207" s="9">
        <v>45240</v>
      </c>
      <c r="C1207" s="33">
        <f>YEAR(Table3[[#This Row],[Date]])</f>
        <v>2023</v>
      </c>
      <c r="D1207" s="9" t="str">
        <f>TEXT(Table3[[#This Row],[Date]],"MMMM")</f>
        <v>November</v>
      </c>
      <c r="E1207" s="9" t="str">
        <f>_xlfn.XLOOKUP(Table3[[#This Row],[EID]],Roster!A:A,Roster!E:E)</f>
        <v>han.oriz.24</v>
      </c>
      <c r="F1207" s="9" t="str">
        <f>_xlfn.XLOOKUP(Table3[[#This Row],[EID]],Roster!A:A,Roster!F:F)</f>
        <v>Strategy</v>
      </c>
      <c r="G1207" s="8">
        <v>91</v>
      </c>
      <c r="H1207" s="8">
        <v>95</v>
      </c>
      <c r="I1207" s="8">
        <v>83</v>
      </c>
      <c r="J1207" s="8">
        <v>82</v>
      </c>
      <c r="K1207" s="8">
        <v>93</v>
      </c>
      <c r="L1207" s="8">
        <v>91</v>
      </c>
      <c r="M1207" s="8">
        <v>94</v>
      </c>
      <c r="N1207" s="8">
        <v>94</v>
      </c>
      <c r="O1207" s="10">
        <v>87</v>
      </c>
      <c r="P1207" s="10">
        <v>89</v>
      </c>
      <c r="Q1207" s="37">
        <f>AVERAGE(Table3[[#This Row],[Audit 1]:[Audit 10]])/100</f>
        <v>0.89900000000000002</v>
      </c>
    </row>
    <row r="1208" spans="1:17">
      <c r="A1208" s="8" t="s">
        <v>100</v>
      </c>
      <c r="B1208" s="9">
        <v>45240</v>
      </c>
      <c r="C1208" s="33">
        <f>YEAR(Table3[[#This Row],[Date]])</f>
        <v>2023</v>
      </c>
      <c r="D1208" s="9" t="str">
        <f>TEXT(Table3[[#This Row],[Date]],"MMMM")</f>
        <v>November</v>
      </c>
      <c r="E1208" s="9" t="str">
        <f>_xlfn.XLOOKUP(Table3[[#This Row],[EID]],Roster!A:A,Roster!E:E)</f>
        <v>oka.koch.55</v>
      </c>
      <c r="F1208" s="9" t="str">
        <f>_xlfn.XLOOKUP(Table3[[#This Row],[EID]],Roster!A:A,Roster!F:F)</f>
        <v>F&amp;A</v>
      </c>
      <c r="G1208" s="8">
        <v>98</v>
      </c>
      <c r="H1208" s="8">
        <v>97</v>
      </c>
      <c r="I1208" s="8">
        <v>95</v>
      </c>
      <c r="J1208" s="8">
        <v>90</v>
      </c>
      <c r="K1208" s="8">
        <v>93</v>
      </c>
      <c r="L1208" s="8">
        <v>83</v>
      </c>
      <c r="M1208" s="8">
        <v>95</v>
      </c>
      <c r="N1208" s="8">
        <v>85</v>
      </c>
      <c r="O1208" s="10">
        <v>93</v>
      </c>
      <c r="P1208" s="10">
        <v>100</v>
      </c>
      <c r="Q1208" s="37">
        <f>AVERAGE(Table3[[#This Row],[Audit 1]:[Audit 10]])/100</f>
        <v>0.92900000000000005</v>
      </c>
    </row>
    <row r="1209" spans="1:17">
      <c r="A1209" s="8" t="s">
        <v>101</v>
      </c>
      <c r="B1209" s="9">
        <v>45240</v>
      </c>
      <c r="C1209" s="33">
        <f>YEAR(Table3[[#This Row],[Date]])</f>
        <v>2023</v>
      </c>
      <c r="D1209" s="9" t="str">
        <f>TEXT(Table3[[#This Row],[Date]],"MMMM")</f>
        <v>November</v>
      </c>
      <c r="E1209" s="9" t="str">
        <f>_xlfn.XLOOKUP(Table3[[#This Row],[EID]],Roster!A:A,Roster!E:E)</f>
        <v>hir.kame.31</v>
      </c>
      <c r="F1209" s="9" t="str">
        <f>_xlfn.XLOOKUP(Table3[[#This Row],[EID]],Roster!A:A,Roster!F:F)</f>
        <v>Health</v>
      </c>
      <c r="G1209" s="8">
        <v>99</v>
      </c>
      <c r="H1209" s="8">
        <v>90</v>
      </c>
      <c r="I1209" s="8">
        <v>87</v>
      </c>
      <c r="J1209" s="8">
        <v>87</v>
      </c>
      <c r="K1209" s="8">
        <v>94</v>
      </c>
      <c r="L1209" s="8">
        <v>82</v>
      </c>
      <c r="M1209" s="8">
        <v>87</v>
      </c>
      <c r="N1209" s="8">
        <v>80</v>
      </c>
      <c r="O1209" s="10">
        <v>90</v>
      </c>
      <c r="P1209" s="10">
        <v>100</v>
      </c>
      <c r="Q1209" s="37">
        <f>AVERAGE(Table3[[#This Row],[Audit 1]:[Audit 10]])/100</f>
        <v>0.89599999999999991</v>
      </c>
    </row>
    <row r="1210" spans="1:17">
      <c r="A1210" s="8" t="s">
        <v>102</v>
      </c>
      <c r="B1210" s="9">
        <v>45240</v>
      </c>
      <c r="C1210" s="33">
        <f>YEAR(Table3[[#This Row],[Date]])</f>
        <v>2023</v>
      </c>
      <c r="D1210" s="9" t="str">
        <f>TEXT(Table3[[#This Row],[Date]],"MMMM")</f>
        <v>November</v>
      </c>
      <c r="E1210" s="9" t="str">
        <f>_xlfn.XLOOKUP(Table3[[#This Row],[EID]],Roster!A:A,Roster!E:E)</f>
        <v>han.oriz.24</v>
      </c>
      <c r="F1210" s="9" t="str">
        <f>_xlfn.XLOOKUP(Table3[[#This Row],[EID]],Roster!A:A,Roster!F:F)</f>
        <v>Network</v>
      </c>
      <c r="G1210" s="8">
        <v>60</v>
      </c>
      <c r="H1210" s="8">
        <v>92</v>
      </c>
      <c r="I1210" s="8">
        <v>94</v>
      </c>
      <c r="J1210" s="8">
        <v>53</v>
      </c>
      <c r="K1210" s="8">
        <v>57</v>
      </c>
      <c r="L1210" s="8">
        <v>91</v>
      </c>
      <c r="M1210" s="8">
        <v>86</v>
      </c>
      <c r="N1210" s="8">
        <v>52</v>
      </c>
      <c r="O1210" s="10">
        <v>71</v>
      </c>
      <c r="P1210" s="10">
        <v>74</v>
      </c>
      <c r="Q1210" s="37">
        <f>AVERAGE(Table3[[#This Row],[Audit 1]:[Audit 10]])/100</f>
        <v>0.73</v>
      </c>
    </row>
    <row r="1211" spans="1:17">
      <c r="A1211" s="8" t="s">
        <v>103</v>
      </c>
      <c r="B1211" s="9">
        <v>45240</v>
      </c>
      <c r="C1211" s="33">
        <f>YEAR(Table3[[#This Row],[Date]])</f>
        <v>2023</v>
      </c>
      <c r="D1211" s="9" t="str">
        <f>TEXT(Table3[[#This Row],[Date]],"MMMM")</f>
        <v>November</v>
      </c>
      <c r="E1211" s="9" t="str">
        <f>_xlfn.XLOOKUP(Table3[[#This Row],[EID]],Roster!A:A,Roster!E:E)</f>
        <v>kig.imaz.62</v>
      </c>
      <c r="F1211" s="9" t="str">
        <f>_xlfn.XLOOKUP(Table3[[#This Row],[EID]],Roster!A:A,Roster!F:F)</f>
        <v>HR</v>
      </c>
      <c r="G1211" s="8">
        <v>64</v>
      </c>
      <c r="H1211" s="8">
        <v>93</v>
      </c>
      <c r="I1211" s="8">
        <v>93</v>
      </c>
      <c r="J1211" s="8">
        <v>77</v>
      </c>
      <c r="K1211" s="8">
        <v>93</v>
      </c>
      <c r="L1211" s="8">
        <v>77</v>
      </c>
      <c r="M1211" s="8">
        <v>79</v>
      </c>
      <c r="N1211" s="8">
        <v>67</v>
      </c>
      <c r="O1211" s="10">
        <v>83</v>
      </c>
      <c r="P1211" s="10">
        <v>51</v>
      </c>
      <c r="Q1211" s="37">
        <f>AVERAGE(Table3[[#This Row],[Audit 1]:[Audit 10]])/100</f>
        <v>0.77700000000000002</v>
      </c>
    </row>
    <row r="1212" spans="1:17">
      <c r="A1212" s="8" t="s">
        <v>104</v>
      </c>
      <c r="B1212" s="9">
        <v>45240</v>
      </c>
      <c r="C1212" s="33">
        <f>YEAR(Table3[[#This Row],[Date]])</f>
        <v>2023</v>
      </c>
      <c r="D1212" s="9" t="str">
        <f>TEXT(Table3[[#This Row],[Date]],"MMMM")</f>
        <v>November</v>
      </c>
      <c r="E1212" s="9" t="str">
        <f>_xlfn.XLOOKUP(Table3[[#This Row],[EID]],Roster!A:A,Roster!E:E)</f>
        <v>oka.koch.55</v>
      </c>
      <c r="F1212" s="9" t="str">
        <f>_xlfn.XLOOKUP(Table3[[#This Row],[EID]],Roster!A:A,Roster!F:F)</f>
        <v>F&amp;A</v>
      </c>
      <c r="G1212" s="8">
        <v>92</v>
      </c>
      <c r="H1212" s="8">
        <v>85</v>
      </c>
      <c r="I1212" s="8">
        <v>85</v>
      </c>
      <c r="J1212" s="8">
        <v>92</v>
      </c>
      <c r="K1212" s="8">
        <v>89</v>
      </c>
      <c r="L1212" s="8">
        <v>87</v>
      </c>
      <c r="M1212" s="8">
        <v>89</v>
      </c>
      <c r="N1212" s="8">
        <v>80</v>
      </c>
      <c r="O1212" s="10">
        <v>94</v>
      </c>
      <c r="P1212" s="10">
        <v>94</v>
      </c>
      <c r="Q1212" s="37">
        <f>AVERAGE(Table3[[#This Row],[Audit 1]:[Audit 10]])/100</f>
        <v>0.88700000000000001</v>
      </c>
    </row>
    <row r="1213" spans="1:17">
      <c r="A1213" s="8" t="s">
        <v>105</v>
      </c>
      <c r="B1213" s="9">
        <v>45240</v>
      </c>
      <c r="C1213" s="33">
        <f>YEAR(Table3[[#This Row],[Date]])</f>
        <v>2023</v>
      </c>
      <c r="D1213" s="9" t="str">
        <f>TEXT(Table3[[#This Row],[Date]],"MMMM")</f>
        <v>November</v>
      </c>
      <c r="E1213" s="9" t="str">
        <f>_xlfn.XLOOKUP(Table3[[#This Row],[EID]],Roster!A:A,Roster!E:E)</f>
        <v>oka.koch.55</v>
      </c>
      <c r="F1213" s="9" t="str">
        <f>_xlfn.XLOOKUP(Table3[[#This Row],[EID]],Roster!A:A,Roster!F:F)</f>
        <v>F&amp;A</v>
      </c>
      <c r="G1213" s="8">
        <v>100</v>
      </c>
      <c r="H1213" s="8">
        <v>80</v>
      </c>
      <c r="I1213" s="8">
        <v>81</v>
      </c>
      <c r="J1213" s="8">
        <v>82</v>
      </c>
      <c r="K1213" s="8">
        <v>84</v>
      </c>
      <c r="L1213" s="8">
        <v>88</v>
      </c>
      <c r="M1213" s="8">
        <v>89</v>
      </c>
      <c r="N1213" s="8">
        <v>96</v>
      </c>
      <c r="O1213" s="10">
        <v>94</v>
      </c>
      <c r="P1213" s="10">
        <v>99</v>
      </c>
      <c r="Q1213" s="37">
        <f>AVERAGE(Table3[[#This Row],[Audit 1]:[Audit 10]])/100</f>
        <v>0.89300000000000002</v>
      </c>
    </row>
    <row r="1214" spans="1:17">
      <c r="A1214" s="8" t="s">
        <v>106</v>
      </c>
      <c r="B1214" s="9">
        <v>45240</v>
      </c>
      <c r="C1214" s="33">
        <f>YEAR(Table3[[#This Row],[Date]])</f>
        <v>2023</v>
      </c>
      <c r="D1214" s="9" t="str">
        <f>TEXT(Table3[[#This Row],[Date]],"MMMM")</f>
        <v>November</v>
      </c>
      <c r="E1214" s="9" t="str">
        <f>_xlfn.XLOOKUP(Table3[[#This Row],[EID]],Roster!A:A,Roster!E:E)</f>
        <v>hir.kame.31</v>
      </c>
      <c r="F1214" s="9" t="str">
        <f>_xlfn.XLOOKUP(Table3[[#This Row],[EID]],Roster!A:A,Roster!F:F)</f>
        <v>Health</v>
      </c>
      <c r="G1214" s="8">
        <v>92</v>
      </c>
      <c r="H1214" s="8">
        <v>97</v>
      </c>
      <c r="I1214" s="8">
        <v>89</v>
      </c>
      <c r="J1214" s="8">
        <v>89</v>
      </c>
      <c r="K1214" s="8">
        <v>97</v>
      </c>
      <c r="L1214" s="8">
        <v>89</v>
      </c>
      <c r="M1214" s="8">
        <v>81</v>
      </c>
      <c r="N1214" s="8">
        <v>83</v>
      </c>
      <c r="O1214" s="10">
        <v>90</v>
      </c>
      <c r="P1214" s="10">
        <v>85</v>
      </c>
      <c r="Q1214" s="37">
        <f>AVERAGE(Table3[[#This Row],[Audit 1]:[Audit 10]])/100</f>
        <v>0.89200000000000002</v>
      </c>
    </row>
    <row r="1215" spans="1:17">
      <c r="A1215" s="8" t="s">
        <v>107</v>
      </c>
      <c r="B1215" s="9">
        <v>45240</v>
      </c>
      <c r="C1215" s="33">
        <f>YEAR(Table3[[#This Row],[Date]])</f>
        <v>2023</v>
      </c>
      <c r="D1215" s="9" t="str">
        <f>TEXT(Table3[[#This Row],[Date]],"MMMM")</f>
        <v>November</v>
      </c>
      <c r="E1215" s="9" t="str">
        <f>_xlfn.XLOOKUP(Table3[[#This Row],[EID]],Roster!A:A,Roster!E:E)</f>
        <v>oka.koch.55</v>
      </c>
      <c r="F1215" s="9" t="str">
        <f>_xlfn.XLOOKUP(Table3[[#This Row],[EID]],Roster!A:A,Roster!F:F)</f>
        <v>F&amp;A</v>
      </c>
      <c r="G1215" s="8">
        <v>52</v>
      </c>
      <c r="H1215" s="8">
        <v>79</v>
      </c>
      <c r="I1215" s="8">
        <v>57</v>
      </c>
      <c r="J1215" s="8">
        <v>56</v>
      </c>
      <c r="K1215" s="8">
        <v>57</v>
      </c>
      <c r="L1215" s="8">
        <v>85</v>
      </c>
      <c r="M1215" s="8">
        <v>87</v>
      </c>
      <c r="N1215" s="8">
        <v>86</v>
      </c>
      <c r="O1215" s="10">
        <v>98</v>
      </c>
      <c r="P1215" s="10">
        <v>54</v>
      </c>
      <c r="Q1215" s="37">
        <f>AVERAGE(Table3[[#This Row],[Audit 1]:[Audit 10]])/100</f>
        <v>0.71099999999999997</v>
      </c>
    </row>
    <row r="1216" spans="1:17">
      <c r="A1216" s="8" t="s">
        <v>108</v>
      </c>
      <c r="B1216" s="9">
        <v>45240</v>
      </c>
      <c r="C1216" s="33">
        <f>YEAR(Table3[[#This Row],[Date]])</f>
        <v>2023</v>
      </c>
      <c r="D1216" s="9" t="str">
        <f>TEXT(Table3[[#This Row],[Date]],"MMMM")</f>
        <v>November</v>
      </c>
      <c r="E1216" s="9" t="str">
        <f>_xlfn.XLOOKUP(Table3[[#This Row],[EID]],Roster!A:A,Roster!E:E)</f>
        <v>kig.imaz.62</v>
      </c>
      <c r="F1216" s="9" t="str">
        <f>_xlfn.XLOOKUP(Table3[[#This Row],[EID]],Roster!A:A,Roster!F:F)</f>
        <v>HR</v>
      </c>
      <c r="G1216" s="8">
        <v>50</v>
      </c>
      <c r="H1216" s="8">
        <v>100</v>
      </c>
      <c r="I1216" s="8">
        <v>54</v>
      </c>
      <c r="J1216" s="8">
        <v>58</v>
      </c>
      <c r="K1216" s="8">
        <v>89</v>
      </c>
      <c r="L1216" s="8">
        <v>93</v>
      </c>
      <c r="M1216" s="8">
        <v>63</v>
      </c>
      <c r="N1216" s="8">
        <v>76</v>
      </c>
      <c r="O1216" s="10">
        <v>91</v>
      </c>
      <c r="P1216" s="10">
        <v>74</v>
      </c>
      <c r="Q1216" s="37">
        <f>AVERAGE(Table3[[#This Row],[Audit 1]:[Audit 10]])/100</f>
        <v>0.748</v>
      </c>
    </row>
    <row r="1217" spans="1:17">
      <c r="A1217" s="8" t="s">
        <v>109</v>
      </c>
      <c r="B1217" s="9">
        <v>45240</v>
      </c>
      <c r="C1217" s="33">
        <f>YEAR(Table3[[#This Row],[Date]])</f>
        <v>2023</v>
      </c>
      <c r="D1217" s="9" t="str">
        <f>TEXT(Table3[[#This Row],[Date]],"MMMM")</f>
        <v>November</v>
      </c>
      <c r="E1217" s="9" t="str">
        <f>_xlfn.XLOOKUP(Table3[[#This Row],[EID]],Roster!A:A,Roster!E:E)</f>
        <v>han.oriz.24</v>
      </c>
      <c r="F1217" s="9" t="str">
        <f>_xlfn.XLOOKUP(Table3[[#This Row],[EID]],Roster!A:A,Roster!F:F)</f>
        <v>Strategy</v>
      </c>
      <c r="G1217" s="8">
        <v>95</v>
      </c>
      <c r="H1217" s="8">
        <v>98</v>
      </c>
      <c r="I1217" s="8">
        <v>100</v>
      </c>
      <c r="J1217" s="8">
        <v>94</v>
      </c>
      <c r="K1217" s="8">
        <v>97</v>
      </c>
      <c r="L1217" s="8">
        <v>84</v>
      </c>
      <c r="M1217" s="8">
        <v>90</v>
      </c>
      <c r="N1217" s="8">
        <v>81</v>
      </c>
      <c r="O1217" s="10">
        <v>100</v>
      </c>
      <c r="P1217" s="10">
        <v>100</v>
      </c>
      <c r="Q1217" s="37">
        <f>AVERAGE(Table3[[#This Row],[Audit 1]:[Audit 10]])/100</f>
        <v>0.93900000000000006</v>
      </c>
    </row>
    <row r="1218" spans="1:17">
      <c r="A1218" s="8" t="s">
        <v>110</v>
      </c>
      <c r="B1218" s="9">
        <v>45240</v>
      </c>
      <c r="C1218" s="33">
        <f>YEAR(Table3[[#This Row],[Date]])</f>
        <v>2023</v>
      </c>
      <c r="D1218" s="9" t="str">
        <f>TEXT(Table3[[#This Row],[Date]],"MMMM")</f>
        <v>November</v>
      </c>
      <c r="E1218" s="9" t="str">
        <f>_xlfn.XLOOKUP(Table3[[#This Row],[EID]],Roster!A:A,Roster!E:E)</f>
        <v>oka.koch.55</v>
      </c>
      <c r="F1218" s="9" t="str">
        <f>_xlfn.XLOOKUP(Table3[[#This Row],[EID]],Roster!A:A,Roster!F:F)</f>
        <v>F&amp;A</v>
      </c>
      <c r="G1218" s="8">
        <v>83</v>
      </c>
      <c r="H1218" s="8">
        <v>96</v>
      </c>
      <c r="I1218" s="8">
        <v>88</v>
      </c>
      <c r="J1218" s="8">
        <v>94</v>
      </c>
      <c r="K1218" s="8">
        <v>87</v>
      </c>
      <c r="L1218" s="8">
        <v>99</v>
      </c>
      <c r="M1218" s="8">
        <v>100</v>
      </c>
      <c r="N1218" s="8">
        <v>89</v>
      </c>
      <c r="O1218" s="10">
        <v>82</v>
      </c>
      <c r="P1218" s="10">
        <v>89</v>
      </c>
      <c r="Q1218" s="37">
        <f>AVERAGE(Table3[[#This Row],[Audit 1]:[Audit 10]])/100</f>
        <v>0.90700000000000003</v>
      </c>
    </row>
    <row r="1219" spans="1:17">
      <c r="A1219" s="8" t="s">
        <v>111</v>
      </c>
      <c r="B1219" s="9">
        <v>45240</v>
      </c>
      <c r="C1219" s="33">
        <f>YEAR(Table3[[#This Row],[Date]])</f>
        <v>2023</v>
      </c>
      <c r="D1219" s="9" t="str">
        <f>TEXT(Table3[[#This Row],[Date]],"MMMM")</f>
        <v>November</v>
      </c>
      <c r="E1219" s="9" t="str">
        <f>_xlfn.XLOOKUP(Table3[[#This Row],[EID]],Roster!A:A,Roster!E:E)</f>
        <v>hir.kame.31</v>
      </c>
      <c r="F1219" s="9" t="str">
        <f>_xlfn.XLOOKUP(Table3[[#This Row],[EID]],Roster!A:A,Roster!F:F)</f>
        <v>Health</v>
      </c>
      <c r="G1219" s="8">
        <v>90</v>
      </c>
      <c r="H1219" s="8">
        <v>83</v>
      </c>
      <c r="I1219" s="8">
        <v>80</v>
      </c>
      <c r="J1219" s="8">
        <v>89</v>
      </c>
      <c r="K1219" s="8">
        <v>100</v>
      </c>
      <c r="L1219" s="8">
        <v>81</v>
      </c>
      <c r="M1219" s="8">
        <v>81</v>
      </c>
      <c r="N1219" s="8">
        <v>89</v>
      </c>
      <c r="O1219" s="10">
        <v>81</v>
      </c>
      <c r="P1219" s="10">
        <v>97</v>
      </c>
      <c r="Q1219" s="37">
        <f>AVERAGE(Table3[[#This Row],[Audit 1]:[Audit 10]])/100</f>
        <v>0.871</v>
      </c>
    </row>
    <row r="1220" spans="1:17">
      <c r="A1220" s="8" t="s">
        <v>112</v>
      </c>
      <c r="B1220" s="9">
        <v>45240</v>
      </c>
      <c r="C1220" s="33">
        <f>YEAR(Table3[[#This Row],[Date]])</f>
        <v>2023</v>
      </c>
      <c r="D1220" s="9" t="str">
        <f>TEXT(Table3[[#This Row],[Date]],"MMMM")</f>
        <v>November</v>
      </c>
      <c r="E1220" s="9" t="str">
        <f>_xlfn.XLOOKUP(Table3[[#This Row],[EID]],Roster!A:A,Roster!E:E)</f>
        <v>hir.kame.31</v>
      </c>
      <c r="F1220" s="9" t="str">
        <f>_xlfn.XLOOKUP(Table3[[#This Row],[EID]],Roster!A:A,Roster!F:F)</f>
        <v>Health</v>
      </c>
      <c r="G1220" s="8">
        <v>55</v>
      </c>
      <c r="H1220" s="8">
        <v>98</v>
      </c>
      <c r="I1220" s="8">
        <v>53</v>
      </c>
      <c r="J1220" s="8">
        <v>60</v>
      </c>
      <c r="K1220" s="8">
        <v>60</v>
      </c>
      <c r="L1220" s="8">
        <v>61</v>
      </c>
      <c r="M1220" s="8">
        <v>65</v>
      </c>
      <c r="N1220" s="8">
        <v>96</v>
      </c>
      <c r="O1220" s="10">
        <v>79</v>
      </c>
      <c r="P1220" s="10">
        <v>84</v>
      </c>
      <c r="Q1220" s="37">
        <f>AVERAGE(Table3[[#This Row],[Audit 1]:[Audit 10]])/100</f>
        <v>0.71099999999999997</v>
      </c>
    </row>
    <row r="1221" spans="1:17">
      <c r="A1221" s="8" t="s">
        <v>113</v>
      </c>
      <c r="B1221" s="9">
        <v>45240</v>
      </c>
      <c r="C1221" s="33">
        <f>YEAR(Table3[[#This Row],[Date]])</f>
        <v>2023</v>
      </c>
      <c r="D1221" s="9" t="str">
        <f>TEXT(Table3[[#This Row],[Date]],"MMMM")</f>
        <v>November</v>
      </c>
      <c r="E1221" s="9" t="str">
        <f>_xlfn.XLOOKUP(Table3[[#This Row],[EID]],Roster!A:A,Roster!E:E)</f>
        <v>kig.imaz.62</v>
      </c>
      <c r="F1221" s="9" t="str">
        <f>_xlfn.XLOOKUP(Table3[[#This Row],[EID]],Roster!A:A,Roster!F:F)</f>
        <v>HR</v>
      </c>
      <c r="G1221" s="8">
        <v>99</v>
      </c>
      <c r="H1221" s="8">
        <v>57</v>
      </c>
      <c r="I1221" s="8">
        <v>96</v>
      </c>
      <c r="J1221" s="8">
        <v>65</v>
      </c>
      <c r="K1221" s="8">
        <v>73</v>
      </c>
      <c r="L1221" s="8">
        <v>70</v>
      </c>
      <c r="M1221" s="8">
        <v>56</v>
      </c>
      <c r="N1221" s="8">
        <v>92</v>
      </c>
      <c r="O1221" s="10">
        <v>54</v>
      </c>
      <c r="P1221" s="10">
        <v>64</v>
      </c>
      <c r="Q1221" s="37">
        <f>AVERAGE(Table3[[#This Row],[Audit 1]:[Audit 10]])/100</f>
        <v>0.72599999999999998</v>
      </c>
    </row>
    <row r="1222" spans="1:17">
      <c r="A1222" s="8" t="s">
        <v>114</v>
      </c>
      <c r="B1222" s="9">
        <v>45240</v>
      </c>
      <c r="C1222" s="33">
        <f>YEAR(Table3[[#This Row],[Date]])</f>
        <v>2023</v>
      </c>
      <c r="D1222" s="9" t="str">
        <f>TEXT(Table3[[#This Row],[Date]],"MMMM")</f>
        <v>November</v>
      </c>
      <c r="E1222" s="9" t="str">
        <f>_xlfn.XLOOKUP(Table3[[#This Row],[EID]],Roster!A:A,Roster!E:E)</f>
        <v>han.oriz.24</v>
      </c>
      <c r="F1222" s="9" t="str">
        <f>_xlfn.XLOOKUP(Table3[[#This Row],[EID]],Roster!A:A,Roster!F:F)</f>
        <v>Strategy</v>
      </c>
      <c r="G1222" s="8">
        <v>88</v>
      </c>
      <c r="H1222" s="8">
        <v>88</v>
      </c>
      <c r="I1222" s="8">
        <v>91</v>
      </c>
      <c r="J1222" s="8">
        <v>85</v>
      </c>
      <c r="K1222" s="8">
        <v>85</v>
      </c>
      <c r="L1222" s="8">
        <v>81</v>
      </c>
      <c r="M1222" s="8">
        <v>97</v>
      </c>
      <c r="N1222" s="8">
        <v>89</v>
      </c>
      <c r="O1222" s="10">
        <v>90</v>
      </c>
      <c r="P1222" s="10">
        <v>81</v>
      </c>
      <c r="Q1222" s="37">
        <f>AVERAGE(Table3[[#This Row],[Audit 1]:[Audit 10]])/100</f>
        <v>0.875</v>
      </c>
    </row>
    <row r="1223" spans="1:17">
      <c r="A1223" s="8" t="s">
        <v>115</v>
      </c>
      <c r="B1223" s="9">
        <v>45240</v>
      </c>
      <c r="C1223" s="33">
        <f>YEAR(Table3[[#This Row],[Date]])</f>
        <v>2023</v>
      </c>
      <c r="D1223" s="9" t="str">
        <f>TEXT(Table3[[#This Row],[Date]],"MMMM")</f>
        <v>November</v>
      </c>
      <c r="E1223" s="9" t="str">
        <f>_xlfn.XLOOKUP(Table3[[#This Row],[EID]],Roster!A:A,Roster!E:E)</f>
        <v>oka.koch.55</v>
      </c>
      <c r="F1223" s="9" t="str">
        <f>_xlfn.XLOOKUP(Table3[[#This Row],[EID]],Roster!A:A,Roster!F:F)</f>
        <v>F&amp;A</v>
      </c>
      <c r="G1223" s="8">
        <v>90</v>
      </c>
      <c r="H1223" s="8">
        <v>90</v>
      </c>
      <c r="I1223" s="8">
        <v>80</v>
      </c>
      <c r="J1223" s="8">
        <v>86</v>
      </c>
      <c r="K1223" s="8">
        <v>84</v>
      </c>
      <c r="L1223" s="8">
        <v>93</v>
      </c>
      <c r="M1223" s="8">
        <v>88</v>
      </c>
      <c r="N1223" s="8">
        <v>93</v>
      </c>
      <c r="O1223" s="10">
        <v>99</v>
      </c>
      <c r="P1223" s="10">
        <v>89</v>
      </c>
      <c r="Q1223" s="37">
        <f>AVERAGE(Table3[[#This Row],[Audit 1]:[Audit 10]])/100</f>
        <v>0.89200000000000002</v>
      </c>
    </row>
    <row r="1224" spans="1:17">
      <c r="A1224" s="8" t="s">
        <v>116</v>
      </c>
      <c r="B1224" s="9">
        <v>45240</v>
      </c>
      <c r="C1224" s="33">
        <f>YEAR(Table3[[#This Row],[Date]])</f>
        <v>2023</v>
      </c>
      <c r="D1224" s="9" t="str">
        <f>TEXT(Table3[[#This Row],[Date]],"MMMM")</f>
        <v>November</v>
      </c>
      <c r="E1224" s="9" t="str">
        <f>_xlfn.XLOOKUP(Table3[[#This Row],[EID]],Roster!A:A,Roster!E:E)</f>
        <v>hir.kame.31</v>
      </c>
      <c r="F1224" s="9" t="str">
        <f>_xlfn.XLOOKUP(Table3[[#This Row],[EID]],Roster!A:A,Roster!F:F)</f>
        <v>Health</v>
      </c>
      <c r="G1224" s="8">
        <v>93</v>
      </c>
      <c r="H1224" s="8">
        <v>85</v>
      </c>
      <c r="I1224" s="8">
        <v>85</v>
      </c>
      <c r="J1224" s="8">
        <v>93</v>
      </c>
      <c r="K1224" s="8">
        <v>86</v>
      </c>
      <c r="L1224" s="8">
        <v>92</v>
      </c>
      <c r="M1224" s="8">
        <v>99</v>
      </c>
      <c r="N1224" s="8">
        <v>81</v>
      </c>
      <c r="O1224" s="10">
        <v>92</v>
      </c>
      <c r="P1224" s="10">
        <v>93</v>
      </c>
      <c r="Q1224" s="37">
        <f>AVERAGE(Table3[[#This Row],[Audit 1]:[Audit 10]])/100</f>
        <v>0.89900000000000002</v>
      </c>
    </row>
    <row r="1225" spans="1:17">
      <c r="A1225" s="8" t="s">
        <v>117</v>
      </c>
      <c r="B1225" s="9">
        <v>45240</v>
      </c>
      <c r="C1225" s="33">
        <f>YEAR(Table3[[#This Row],[Date]])</f>
        <v>2023</v>
      </c>
      <c r="D1225" s="9" t="str">
        <f>TEXT(Table3[[#This Row],[Date]],"MMMM")</f>
        <v>November</v>
      </c>
      <c r="E1225" s="9" t="str">
        <f>_xlfn.XLOOKUP(Table3[[#This Row],[EID]],Roster!A:A,Roster!E:E)</f>
        <v>han.oriz.24</v>
      </c>
      <c r="F1225" s="9" t="str">
        <f>_xlfn.XLOOKUP(Table3[[#This Row],[EID]],Roster!A:A,Roster!F:F)</f>
        <v>Network</v>
      </c>
      <c r="G1225" s="8">
        <v>87</v>
      </c>
      <c r="H1225" s="8">
        <v>88</v>
      </c>
      <c r="I1225" s="8">
        <v>63</v>
      </c>
      <c r="J1225" s="8">
        <v>52</v>
      </c>
      <c r="K1225" s="8">
        <v>92</v>
      </c>
      <c r="L1225" s="8">
        <v>57</v>
      </c>
      <c r="M1225" s="8">
        <v>87</v>
      </c>
      <c r="N1225" s="8">
        <v>95</v>
      </c>
      <c r="O1225" s="10">
        <v>99</v>
      </c>
      <c r="P1225" s="10">
        <v>99</v>
      </c>
      <c r="Q1225" s="37">
        <f>AVERAGE(Table3[[#This Row],[Audit 1]:[Audit 10]])/100</f>
        <v>0.81900000000000006</v>
      </c>
    </row>
    <row r="1226" spans="1:17">
      <c r="A1226" s="8" t="s">
        <v>118</v>
      </c>
      <c r="B1226" s="9">
        <v>45240</v>
      </c>
      <c r="C1226" s="33">
        <f>YEAR(Table3[[#This Row],[Date]])</f>
        <v>2023</v>
      </c>
      <c r="D1226" s="9" t="str">
        <f>TEXT(Table3[[#This Row],[Date]],"MMMM")</f>
        <v>November</v>
      </c>
      <c r="E1226" s="9" t="str">
        <f>_xlfn.XLOOKUP(Table3[[#This Row],[EID]],Roster!A:A,Roster!E:E)</f>
        <v>kig.imaz.62</v>
      </c>
      <c r="F1226" s="9" t="str">
        <f>_xlfn.XLOOKUP(Table3[[#This Row],[EID]],Roster!A:A,Roster!F:F)</f>
        <v>HR</v>
      </c>
      <c r="G1226" s="8">
        <v>86</v>
      </c>
      <c r="H1226" s="8">
        <v>56</v>
      </c>
      <c r="I1226" s="8">
        <v>93</v>
      </c>
      <c r="J1226" s="8">
        <v>97</v>
      </c>
      <c r="K1226" s="8">
        <v>63</v>
      </c>
      <c r="L1226" s="8">
        <v>53</v>
      </c>
      <c r="M1226" s="8">
        <v>77</v>
      </c>
      <c r="N1226" s="8">
        <v>79</v>
      </c>
      <c r="O1226" s="10">
        <v>61</v>
      </c>
      <c r="P1226" s="10">
        <v>67</v>
      </c>
      <c r="Q1226" s="37">
        <f>AVERAGE(Table3[[#This Row],[Audit 1]:[Audit 10]])/100</f>
        <v>0.73199999999999998</v>
      </c>
    </row>
    <row r="1227" spans="1:17">
      <c r="A1227" s="8" t="s">
        <v>119</v>
      </c>
      <c r="B1227" s="9">
        <v>45240</v>
      </c>
      <c r="C1227" s="33">
        <f>YEAR(Table3[[#This Row],[Date]])</f>
        <v>2023</v>
      </c>
      <c r="D1227" s="9" t="str">
        <f>TEXT(Table3[[#This Row],[Date]],"MMMM")</f>
        <v>November</v>
      </c>
      <c r="E1227" s="9" t="str">
        <f>_xlfn.XLOOKUP(Table3[[#This Row],[EID]],Roster!A:A,Roster!E:E)</f>
        <v>hir.kame.31</v>
      </c>
      <c r="F1227" s="9" t="str">
        <f>_xlfn.XLOOKUP(Table3[[#This Row],[EID]],Roster!A:A,Roster!F:F)</f>
        <v>Health</v>
      </c>
      <c r="G1227" s="8">
        <v>98</v>
      </c>
      <c r="H1227" s="8">
        <v>99</v>
      </c>
      <c r="I1227" s="8">
        <v>80</v>
      </c>
      <c r="J1227" s="8">
        <v>92</v>
      </c>
      <c r="K1227" s="8">
        <v>95</v>
      </c>
      <c r="L1227" s="8">
        <v>93</v>
      </c>
      <c r="M1227" s="8">
        <v>100</v>
      </c>
      <c r="N1227" s="8">
        <v>91</v>
      </c>
      <c r="O1227" s="10">
        <v>83</v>
      </c>
      <c r="P1227" s="10">
        <v>85</v>
      </c>
      <c r="Q1227" s="37">
        <f>AVERAGE(Table3[[#This Row],[Audit 1]:[Audit 10]])/100</f>
        <v>0.91599999999999993</v>
      </c>
    </row>
    <row r="1228" spans="1:17">
      <c r="A1228" s="8" t="s">
        <v>120</v>
      </c>
      <c r="B1228" s="9">
        <v>45240</v>
      </c>
      <c r="C1228" s="33">
        <f>YEAR(Table3[[#This Row],[Date]])</f>
        <v>2023</v>
      </c>
      <c r="D1228" s="9" t="str">
        <f>TEXT(Table3[[#This Row],[Date]],"MMMM")</f>
        <v>November</v>
      </c>
      <c r="E1228" s="9" t="str">
        <f>_xlfn.XLOOKUP(Table3[[#This Row],[EID]],Roster!A:A,Roster!E:E)</f>
        <v>oka.koch.55</v>
      </c>
      <c r="F1228" s="9" t="str">
        <f>_xlfn.XLOOKUP(Table3[[#This Row],[EID]],Roster!A:A,Roster!F:F)</f>
        <v>F&amp;A</v>
      </c>
      <c r="G1228" s="8">
        <v>99</v>
      </c>
      <c r="H1228" s="8">
        <v>94</v>
      </c>
      <c r="I1228" s="8">
        <v>82</v>
      </c>
      <c r="J1228" s="8">
        <v>92</v>
      </c>
      <c r="K1228" s="8">
        <v>85</v>
      </c>
      <c r="L1228" s="8">
        <v>81</v>
      </c>
      <c r="M1228" s="8">
        <v>84</v>
      </c>
      <c r="N1228" s="8">
        <v>89</v>
      </c>
      <c r="O1228" s="10">
        <v>84</v>
      </c>
      <c r="P1228" s="10">
        <v>85</v>
      </c>
      <c r="Q1228" s="37">
        <f>AVERAGE(Table3[[#This Row],[Audit 1]:[Audit 10]])/100</f>
        <v>0.875</v>
      </c>
    </row>
    <row r="1229" spans="1:17">
      <c r="A1229" s="8" t="s">
        <v>121</v>
      </c>
      <c r="B1229" s="9">
        <v>45240</v>
      </c>
      <c r="C1229" s="33">
        <f>YEAR(Table3[[#This Row],[Date]])</f>
        <v>2023</v>
      </c>
      <c r="D1229" s="9" t="str">
        <f>TEXT(Table3[[#This Row],[Date]],"MMMM")</f>
        <v>November</v>
      </c>
      <c r="E1229" s="9" t="str">
        <f>_xlfn.XLOOKUP(Table3[[#This Row],[EID]],Roster!A:A,Roster!E:E)</f>
        <v>hir.kame.31</v>
      </c>
      <c r="F1229" s="9" t="str">
        <f>_xlfn.XLOOKUP(Table3[[#This Row],[EID]],Roster!A:A,Roster!F:F)</f>
        <v>Health</v>
      </c>
      <c r="G1229" s="8">
        <v>90</v>
      </c>
      <c r="H1229" s="8">
        <v>91</v>
      </c>
      <c r="I1229" s="8">
        <v>98</v>
      </c>
      <c r="J1229" s="8">
        <v>93</v>
      </c>
      <c r="K1229" s="8">
        <v>91</v>
      </c>
      <c r="L1229" s="8">
        <v>82</v>
      </c>
      <c r="M1229" s="8">
        <v>96</v>
      </c>
      <c r="N1229" s="8">
        <v>86</v>
      </c>
      <c r="O1229" s="10">
        <v>92</v>
      </c>
      <c r="P1229" s="10">
        <v>95</v>
      </c>
      <c r="Q1229" s="37">
        <f>AVERAGE(Table3[[#This Row],[Audit 1]:[Audit 10]])/100</f>
        <v>0.91400000000000003</v>
      </c>
    </row>
    <row r="1230" spans="1:17">
      <c r="A1230" s="8" t="s">
        <v>122</v>
      </c>
      <c r="B1230" s="9">
        <v>45240</v>
      </c>
      <c r="C1230" s="33">
        <f>YEAR(Table3[[#This Row],[Date]])</f>
        <v>2023</v>
      </c>
      <c r="D1230" s="9" t="str">
        <f>TEXT(Table3[[#This Row],[Date]],"MMMM")</f>
        <v>November</v>
      </c>
      <c r="E1230" s="9" t="str">
        <f>_xlfn.XLOOKUP(Table3[[#This Row],[EID]],Roster!A:A,Roster!E:E)</f>
        <v>han.oriz.24</v>
      </c>
      <c r="F1230" s="9" t="str">
        <f>_xlfn.XLOOKUP(Table3[[#This Row],[EID]],Roster!A:A,Roster!F:F)</f>
        <v>Network</v>
      </c>
      <c r="G1230" s="8">
        <v>100</v>
      </c>
      <c r="H1230" s="8">
        <v>85</v>
      </c>
      <c r="I1230" s="8">
        <v>66</v>
      </c>
      <c r="J1230" s="8">
        <v>89</v>
      </c>
      <c r="K1230" s="8">
        <v>97</v>
      </c>
      <c r="L1230" s="8">
        <v>70</v>
      </c>
      <c r="M1230" s="8">
        <v>66</v>
      </c>
      <c r="N1230" s="8">
        <v>96</v>
      </c>
      <c r="O1230" s="10">
        <v>69</v>
      </c>
      <c r="P1230" s="10">
        <v>74</v>
      </c>
      <c r="Q1230" s="37">
        <f>AVERAGE(Table3[[#This Row],[Audit 1]:[Audit 10]])/100</f>
        <v>0.81200000000000006</v>
      </c>
    </row>
    <row r="1231" spans="1:17">
      <c r="A1231" s="8" t="s">
        <v>123</v>
      </c>
      <c r="B1231" s="9">
        <v>45240</v>
      </c>
      <c r="C1231" s="33">
        <f>YEAR(Table3[[#This Row],[Date]])</f>
        <v>2023</v>
      </c>
      <c r="D1231" s="9" t="str">
        <f>TEXT(Table3[[#This Row],[Date]],"MMMM")</f>
        <v>November</v>
      </c>
      <c r="E1231" s="9" t="str">
        <f>_xlfn.XLOOKUP(Table3[[#This Row],[EID]],Roster!A:A,Roster!E:E)</f>
        <v>kig.imaz.62</v>
      </c>
      <c r="F1231" s="9" t="str">
        <f>_xlfn.XLOOKUP(Table3[[#This Row],[EID]],Roster!A:A,Roster!F:F)</f>
        <v>HR</v>
      </c>
      <c r="G1231" s="8">
        <v>77</v>
      </c>
      <c r="H1231" s="8">
        <v>61</v>
      </c>
      <c r="I1231" s="8">
        <v>52</v>
      </c>
      <c r="J1231" s="8">
        <v>100</v>
      </c>
      <c r="K1231" s="8">
        <v>80</v>
      </c>
      <c r="L1231" s="8">
        <v>51</v>
      </c>
      <c r="M1231" s="8">
        <v>51</v>
      </c>
      <c r="N1231" s="8">
        <v>74</v>
      </c>
      <c r="O1231" s="10">
        <v>100</v>
      </c>
      <c r="P1231" s="10">
        <v>73</v>
      </c>
      <c r="Q1231" s="37">
        <f>AVERAGE(Table3[[#This Row],[Audit 1]:[Audit 10]])/100</f>
        <v>0.71900000000000008</v>
      </c>
    </row>
    <row r="1232" spans="1:17">
      <c r="A1232" s="8" t="s">
        <v>94</v>
      </c>
      <c r="B1232" s="9">
        <v>45241</v>
      </c>
      <c r="C1232" s="33">
        <f>YEAR(Table3[[#This Row],[Date]])</f>
        <v>2023</v>
      </c>
      <c r="D1232" s="9" t="str">
        <f>TEXT(Table3[[#This Row],[Date]],"MMMM")</f>
        <v>November</v>
      </c>
      <c r="E1232" s="9" t="str">
        <f>_xlfn.XLOOKUP(Table3[[#This Row],[EID]],Roster!A:A,Roster!E:E)</f>
        <v>oka.koch.55</v>
      </c>
      <c r="F1232" s="9" t="str">
        <f>_xlfn.XLOOKUP(Table3[[#This Row],[EID]],Roster!A:A,Roster!F:F)</f>
        <v>F&amp;A</v>
      </c>
      <c r="G1232" s="8">
        <v>96</v>
      </c>
      <c r="H1232" s="8">
        <v>91</v>
      </c>
      <c r="I1232" s="8">
        <v>89</v>
      </c>
      <c r="J1232" s="8">
        <v>87</v>
      </c>
      <c r="K1232" s="8">
        <v>85</v>
      </c>
      <c r="L1232" s="8">
        <v>95</v>
      </c>
      <c r="M1232" s="8">
        <v>89</v>
      </c>
      <c r="N1232" s="8">
        <v>95</v>
      </c>
      <c r="O1232" s="10">
        <v>97</v>
      </c>
      <c r="P1232" s="10">
        <v>97</v>
      </c>
      <c r="Q1232" s="37">
        <f>AVERAGE(Table3[[#This Row],[Audit 1]:[Audit 10]])/100</f>
        <v>0.92099999999999993</v>
      </c>
    </row>
    <row r="1233" spans="1:17">
      <c r="A1233" s="8" t="s">
        <v>95</v>
      </c>
      <c r="B1233" s="9">
        <v>45241</v>
      </c>
      <c r="C1233" s="33">
        <f>YEAR(Table3[[#This Row],[Date]])</f>
        <v>2023</v>
      </c>
      <c r="D1233" s="9" t="str">
        <f>TEXT(Table3[[#This Row],[Date]],"MMMM")</f>
        <v>November</v>
      </c>
      <c r="E1233" s="9" t="str">
        <f>_xlfn.XLOOKUP(Table3[[#This Row],[EID]],Roster!A:A,Roster!E:E)</f>
        <v>oka.koch.55</v>
      </c>
      <c r="F1233" s="9" t="str">
        <f>_xlfn.XLOOKUP(Table3[[#This Row],[EID]],Roster!A:A,Roster!F:F)</f>
        <v>F&amp;A</v>
      </c>
      <c r="G1233" s="8">
        <v>91</v>
      </c>
      <c r="H1233" s="8">
        <v>97</v>
      </c>
      <c r="I1233" s="8">
        <v>81</v>
      </c>
      <c r="J1233" s="8">
        <v>80</v>
      </c>
      <c r="K1233" s="8">
        <v>100</v>
      </c>
      <c r="L1233" s="8">
        <v>80</v>
      </c>
      <c r="M1233" s="8">
        <v>81</v>
      </c>
      <c r="N1233" s="8">
        <v>90</v>
      </c>
      <c r="O1233" s="10">
        <v>87</v>
      </c>
      <c r="P1233" s="10">
        <v>93</v>
      </c>
      <c r="Q1233" s="37">
        <f>AVERAGE(Table3[[#This Row],[Audit 1]:[Audit 10]])/100</f>
        <v>0.88</v>
      </c>
    </row>
    <row r="1234" spans="1:17">
      <c r="A1234" s="8" t="s">
        <v>96</v>
      </c>
      <c r="B1234" s="9">
        <v>45241</v>
      </c>
      <c r="C1234" s="33">
        <f>YEAR(Table3[[#This Row],[Date]])</f>
        <v>2023</v>
      </c>
      <c r="D1234" s="9" t="str">
        <f>TEXT(Table3[[#This Row],[Date]],"MMMM")</f>
        <v>November</v>
      </c>
      <c r="E1234" s="9" t="str">
        <f>_xlfn.XLOOKUP(Table3[[#This Row],[EID]],Roster!A:A,Roster!E:E)</f>
        <v>hir.kame.31</v>
      </c>
      <c r="F1234" s="9" t="str">
        <f>_xlfn.XLOOKUP(Table3[[#This Row],[EID]],Roster!A:A,Roster!F:F)</f>
        <v>Health</v>
      </c>
      <c r="G1234" s="8">
        <v>87</v>
      </c>
      <c r="H1234" s="8">
        <v>92</v>
      </c>
      <c r="I1234" s="8">
        <v>95</v>
      </c>
      <c r="J1234" s="8">
        <v>92</v>
      </c>
      <c r="K1234" s="8">
        <v>93</v>
      </c>
      <c r="L1234" s="8">
        <v>95</v>
      </c>
      <c r="M1234" s="8">
        <v>80</v>
      </c>
      <c r="N1234" s="8">
        <v>80</v>
      </c>
      <c r="O1234" s="10">
        <v>83</v>
      </c>
      <c r="P1234" s="10">
        <v>94</v>
      </c>
      <c r="Q1234" s="37">
        <f>AVERAGE(Table3[[#This Row],[Audit 1]:[Audit 10]])/100</f>
        <v>0.8909999999999999</v>
      </c>
    </row>
    <row r="1235" spans="1:17">
      <c r="A1235" s="8" t="s">
        <v>97</v>
      </c>
      <c r="B1235" s="9">
        <v>45241</v>
      </c>
      <c r="C1235" s="33">
        <f>YEAR(Table3[[#This Row],[Date]])</f>
        <v>2023</v>
      </c>
      <c r="D1235" s="9" t="str">
        <f>TEXT(Table3[[#This Row],[Date]],"MMMM")</f>
        <v>November</v>
      </c>
      <c r="E1235" s="9" t="str">
        <f>_xlfn.XLOOKUP(Table3[[#This Row],[EID]],Roster!A:A,Roster!E:E)</f>
        <v>han.oriz.24</v>
      </c>
      <c r="F1235" s="9" t="str">
        <f>_xlfn.XLOOKUP(Table3[[#This Row],[EID]],Roster!A:A,Roster!F:F)</f>
        <v>Network</v>
      </c>
      <c r="G1235" s="8">
        <v>80</v>
      </c>
      <c r="H1235" s="8">
        <v>92</v>
      </c>
      <c r="I1235" s="8">
        <v>94</v>
      </c>
      <c r="J1235" s="8">
        <v>83</v>
      </c>
      <c r="K1235" s="8">
        <v>53</v>
      </c>
      <c r="L1235" s="8">
        <v>94</v>
      </c>
      <c r="M1235" s="8">
        <v>75</v>
      </c>
      <c r="N1235" s="8">
        <v>78</v>
      </c>
      <c r="O1235" s="10">
        <v>50</v>
      </c>
      <c r="P1235" s="10">
        <v>70</v>
      </c>
      <c r="Q1235" s="37">
        <f>AVERAGE(Table3[[#This Row],[Audit 1]:[Audit 10]])/100</f>
        <v>0.76900000000000002</v>
      </c>
    </row>
    <row r="1236" spans="1:17">
      <c r="A1236" s="8" t="s">
        <v>98</v>
      </c>
      <c r="B1236" s="9">
        <v>45241</v>
      </c>
      <c r="C1236" s="33">
        <f>YEAR(Table3[[#This Row],[Date]])</f>
        <v>2023</v>
      </c>
      <c r="D1236" s="9" t="str">
        <f>TEXT(Table3[[#This Row],[Date]],"MMMM")</f>
        <v>November</v>
      </c>
      <c r="E1236" s="9" t="str">
        <f>_xlfn.XLOOKUP(Table3[[#This Row],[EID]],Roster!A:A,Roster!E:E)</f>
        <v>kig.imaz.62</v>
      </c>
      <c r="F1236" s="9" t="str">
        <f>_xlfn.XLOOKUP(Table3[[#This Row],[EID]],Roster!A:A,Roster!F:F)</f>
        <v>HR</v>
      </c>
      <c r="G1236" s="8">
        <v>97</v>
      </c>
      <c r="H1236" s="8">
        <v>70</v>
      </c>
      <c r="I1236" s="8">
        <v>81</v>
      </c>
      <c r="J1236" s="8">
        <v>64</v>
      </c>
      <c r="K1236" s="8">
        <v>78</v>
      </c>
      <c r="L1236" s="8">
        <v>99</v>
      </c>
      <c r="M1236" s="8">
        <v>94</v>
      </c>
      <c r="N1236" s="8">
        <v>58</v>
      </c>
      <c r="O1236" s="10">
        <v>88</v>
      </c>
      <c r="P1236" s="10">
        <v>86</v>
      </c>
      <c r="Q1236" s="37">
        <f>AVERAGE(Table3[[#This Row],[Audit 1]:[Audit 10]])/100</f>
        <v>0.81499999999999995</v>
      </c>
    </row>
    <row r="1237" spans="1:17">
      <c r="A1237" s="8" t="s">
        <v>99</v>
      </c>
      <c r="B1237" s="9">
        <v>45241</v>
      </c>
      <c r="C1237" s="33">
        <f>YEAR(Table3[[#This Row],[Date]])</f>
        <v>2023</v>
      </c>
      <c r="D1237" s="9" t="str">
        <f>TEXT(Table3[[#This Row],[Date]],"MMMM")</f>
        <v>November</v>
      </c>
      <c r="E1237" s="9" t="str">
        <f>_xlfn.XLOOKUP(Table3[[#This Row],[EID]],Roster!A:A,Roster!E:E)</f>
        <v>han.oriz.24</v>
      </c>
      <c r="F1237" s="9" t="str">
        <f>_xlfn.XLOOKUP(Table3[[#This Row],[EID]],Roster!A:A,Roster!F:F)</f>
        <v>Strategy</v>
      </c>
      <c r="G1237" s="8">
        <v>87</v>
      </c>
      <c r="H1237" s="8">
        <v>83</v>
      </c>
      <c r="I1237" s="8">
        <v>93</v>
      </c>
      <c r="J1237" s="8">
        <v>99</v>
      </c>
      <c r="K1237" s="8">
        <v>84</v>
      </c>
      <c r="L1237" s="8">
        <v>93</v>
      </c>
      <c r="M1237" s="8">
        <v>85</v>
      </c>
      <c r="N1237" s="8">
        <v>84</v>
      </c>
      <c r="O1237" s="10">
        <v>89</v>
      </c>
      <c r="P1237" s="10">
        <v>85</v>
      </c>
      <c r="Q1237" s="37">
        <f>AVERAGE(Table3[[#This Row],[Audit 1]:[Audit 10]])/100</f>
        <v>0.88200000000000001</v>
      </c>
    </row>
    <row r="1238" spans="1:17">
      <c r="A1238" s="8" t="s">
        <v>100</v>
      </c>
      <c r="B1238" s="9">
        <v>45241</v>
      </c>
      <c r="C1238" s="33">
        <f>YEAR(Table3[[#This Row],[Date]])</f>
        <v>2023</v>
      </c>
      <c r="D1238" s="9" t="str">
        <f>TEXT(Table3[[#This Row],[Date]],"MMMM")</f>
        <v>November</v>
      </c>
      <c r="E1238" s="9" t="str">
        <f>_xlfn.XLOOKUP(Table3[[#This Row],[EID]],Roster!A:A,Roster!E:E)</f>
        <v>oka.koch.55</v>
      </c>
      <c r="F1238" s="9" t="str">
        <f>_xlfn.XLOOKUP(Table3[[#This Row],[EID]],Roster!A:A,Roster!F:F)</f>
        <v>F&amp;A</v>
      </c>
      <c r="G1238" s="8">
        <v>100</v>
      </c>
      <c r="H1238" s="8">
        <v>97</v>
      </c>
      <c r="I1238" s="8">
        <v>81</v>
      </c>
      <c r="J1238" s="8">
        <v>90</v>
      </c>
      <c r="K1238" s="8">
        <v>92</v>
      </c>
      <c r="L1238" s="8">
        <v>99</v>
      </c>
      <c r="M1238" s="8">
        <v>86</v>
      </c>
      <c r="N1238" s="8">
        <v>93</v>
      </c>
      <c r="O1238" s="10">
        <v>97</v>
      </c>
      <c r="P1238" s="10">
        <v>90</v>
      </c>
      <c r="Q1238" s="37">
        <f>AVERAGE(Table3[[#This Row],[Audit 1]:[Audit 10]])/100</f>
        <v>0.92500000000000004</v>
      </c>
    </row>
    <row r="1239" spans="1:17">
      <c r="A1239" s="8" t="s">
        <v>101</v>
      </c>
      <c r="B1239" s="9">
        <v>45241</v>
      </c>
      <c r="C1239" s="33">
        <f>YEAR(Table3[[#This Row],[Date]])</f>
        <v>2023</v>
      </c>
      <c r="D1239" s="9" t="str">
        <f>TEXT(Table3[[#This Row],[Date]],"MMMM")</f>
        <v>November</v>
      </c>
      <c r="E1239" s="9" t="str">
        <f>_xlfn.XLOOKUP(Table3[[#This Row],[EID]],Roster!A:A,Roster!E:E)</f>
        <v>hir.kame.31</v>
      </c>
      <c r="F1239" s="9" t="str">
        <f>_xlfn.XLOOKUP(Table3[[#This Row],[EID]],Roster!A:A,Roster!F:F)</f>
        <v>Health</v>
      </c>
      <c r="G1239" s="8">
        <v>87</v>
      </c>
      <c r="H1239" s="8">
        <v>89</v>
      </c>
      <c r="I1239" s="8">
        <v>90</v>
      </c>
      <c r="J1239" s="8">
        <v>92</v>
      </c>
      <c r="K1239" s="8">
        <v>97</v>
      </c>
      <c r="L1239" s="8">
        <v>100</v>
      </c>
      <c r="M1239" s="8">
        <v>83</v>
      </c>
      <c r="N1239" s="8">
        <v>86</v>
      </c>
      <c r="O1239" s="10">
        <v>95</v>
      </c>
      <c r="P1239" s="10">
        <v>93</v>
      </c>
      <c r="Q1239" s="37">
        <f>AVERAGE(Table3[[#This Row],[Audit 1]:[Audit 10]])/100</f>
        <v>0.91200000000000003</v>
      </c>
    </row>
    <row r="1240" spans="1:17">
      <c r="A1240" s="8" t="s">
        <v>102</v>
      </c>
      <c r="B1240" s="9">
        <v>45241</v>
      </c>
      <c r="C1240" s="33">
        <f>YEAR(Table3[[#This Row],[Date]])</f>
        <v>2023</v>
      </c>
      <c r="D1240" s="9" t="str">
        <f>TEXT(Table3[[#This Row],[Date]],"MMMM")</f>
        <v>November</v>
      </c>
      <c r="E1240" s="9" t="str">
        <f>_xlfn.XLOOKUP(Table3[[#This Row],[EID]],Roster!A:A,Roster!E:E)</f>
        <v>han.oriz.24</v>
      </c>
      <c r="F1240" s="9" t="str">
        <f>_xlfn.XLOOKUP(Table3[[#This Row],[EID]],Roster!A:A,Roster!F:F)</f>
        <v>Network</v>
      </c>
      <c r="G1240" s="8">
        <v>74</v>
      </c>
      <c r="H1240" s="8">
        <v>54</v>
      </c>
      <c r="I1240" s="8">
        <v>79</v>
      </c>
      <c r="J1240" s="8">
        <v>58</v>
      </c>
      <c r="K1240" s="8">
        <v>92</v>
      </c>
      <c r="L1240" s="8">
        <v>98</v>
      </c>
      <c r="M1240" s="8">
        <v>89</v>
      </c>
      <c r="N1240" s="8">
        <v>50</v>
      </c>
      <c r="O1240" s="10">
        <v>66</v>
      </c>
      <c r="P1240" s="10">
        <v>88</v>
      </c>
      <c r="Q1240" s="37">
        <f>AVERAGE(Table3[[#This Row],[Audit 1]:[Audit 10]])/100</f>
        <v>0.748</v>
      </c>
    </row>
    <row r="1241" spans="1:17">
      <c r="A1241" s="8" t="s">
        <v>103</v>
      </c>
      <c r="B1241" s="9">
        <v>45241</v>
      </c>
      <c r="C1241" s="33">
        <f>YEAR(Table3[[#This Row],[Date]])</f>
        <v>2023</v>
      </c>
      <c r="D1241" s="9" t="str">
        <f>TEXT(Table3[[#This Row],[Date]],"MMMM")</f>
        <v>November</v>
      </c>
      <c r="E1241" s="9" t="str">
        <f>_xlfn.XLOOKUP(Table3[[#This Row],[EID]],Roster!A:A,Roster!E:E)</f>
        <v>kig.imaz.62</v>
      </c>
      <c r="F1241" s="9" t="str">
        <f>_xlfn.XLOOKUP(Table3[[#This Row],[EID]],Roster!A:A,Roster!F:F)</f>
        <v>HR</v>
      </c>
      <c r="G1241" s="8">
        <v>77</v>
      </c>
      <c r="H1241" s="8">
        <v>75</v>
      </c>
      <c r="I1241" s="8">
        <v>86</v>
      </c>
      <c r="J1241" s="8">
        <v>54</v>
      </c>
      <c r="K1241" s="8">
        <v>60</v>
      </c>
      <c r="L1241" s="8">
        <v>87</v>
      </c>
      <c r="M1241" s="8">
        <v>82</v>
      </c>
      <c r="N1241" s="8">
        <v>50</v>
      </c>
      <c r="O1241" s="10">
        <v>66</v>
      </c>
      <c r="P1241" s="10">
        <v>68</v>
      </c>
      <c r="Q1241" s="37">
        <f>AVERAGE(Table3[[#This Row],[Audit 1]:[Audit 10]])/100</f>
        <v>0.70499999999999996</v>
      </c>
    </row>
    <row r="1242" spans="1:17">
      <c r="A1242" s="8" t="s">
        <v>104</v>
      </c>
      <c r="B1242" s="9">
        <v>45241</v>
      </c>
      <c r="C1242" s="33">
        <f>YEAR(Table3[[#This Row],[Date]])</f>
        <v>2023</v>
      </c>
      <c r="D1242" s="9" t="str">
        <f>TEXT(Table3[[#This Row],[Date]],"MMMM")</f>
        <v>November</v>
      </c>
      <c r="E1242" s="9" t="str">
        <f>_xlfn.XLOOKUP(Table3[[#This Row],[EID]],Roster!A:A,Roster!E:E)</f>
        <v>oka.koch.55</v>
      </c>
      <c r="F1242" s="9" t="str">
        <f>_xlfn.XLOOKUP(Table3[[#This Row],[EID]],Roster!A:A,Roster!F:F)</f>
        <v>F&amp;A</v>
      </c>
      <c r="G1242" s="8">
        <v>99</v>
      </c>
      <c r="H1242" s="8">
        <v>82</v>
      </c>
      <c r="I1242" s="8">
        <v>91</v>
      </c>
      <c r="J1242" s="8">
        <v>91</v>
      </c>
      <c r="K1242" s="8">
        <v>95</v>
      </c>
      <c r="L1242" s="8">
        <v>99</v>
      </c>
      <c r="M1242" s="8">
        <v>85</v>
      </c>
      <c r="N1242" s="8">
        <v>84</v>
      </c>
      <c r="O1242" s="10">
        <v>97</v>
      </c>
      <c r="P1242" s="10">
        <v>86</v>
      </c>
      <c r="Q1242" s="37">
        <f>AVERAGE(Table3[[#This Row],[Audit 1]:[Audit 10]])/100</f>
        <v>0.90900000000000003</v>
      </c>
    </row>
    <row r="1243" spans="1:17">
      <c r="A1243" s="8" t="s">
        <v>105</v>
      </c>
      <c r="B1243" s="9">
        <v>45241</v>
      </c>
      <c r="C1243" s="33">
        <f>YEAR(Table3[[#This Row],[Date]])</f>
        <v>2023</v>
      </c>
      <c r="D1243" s="9" t="str">
        <f>TEXT(Table3[[#This Row],[Date]],"MMMM")</f>
        <v>November</v>
      </c>
      <c r="E1243" s="9" t="str">
        <f>_xlfn.XLOOKUP(Table3[[#This Row],[EID]],Roster!A:A,Roster!E:E)</f>
        <v>oka.koch.55</v>
      </c>
      <c r="F1243" s="9" t="str">
        <f>_xlfn.XLOOKUP(Table3[[#This Row],[EID]],Roster!A:A,Roster!F:F)</f>
        <v>F&amp;A</v>
      </c>
      <c r="G1243" s="8">
        <v>90</v>
      </c>
      <c r="H1243" s="8">
        <v>80</v>
      </c>
      <c r="I1243" s="8">
        <v>81</v>
      </c>
      <c r="J1243" s="8">
        <v>97</v>
      </c>
      <c r="K1243" s="8">
        <v>89</v>
      </c>
      <c r="L1243" s="8">
        <v>86</v>
      </c>
      <c r="M1243" s="8">
        <v>86</v>
      </c>
      <c r="N1243" s="8">
        <v>81</v>
      </c>
      <c r="O1243" s="10">
        <v>90</v>
      </c>
      <c r="P1243" s="10">
        <v>80</v>
      </c>
      <c r="Q1243" s="37">
        <f>AVERAGE(Table3[[#This Row],[Audit 1]:[Audit 10]])/100</f>
        <v>0.86</v>
      </c>
    </row>
    <row r="1244" spans="1:17">
      <c r="A1244" s="8" t="s">
        <v>106</v>
      </c>
      <c r="B1244" s="9">
        <v>45241</v>
      </c>
      <c r="C1244" s="33">
        <f>YEAR(Table3[[#This Row],[Date]])</f>
        <v>2023</v>
      </c>
      <c r="D1244" s="9" t="str">
        <f>TEXT(Table3[[#This Row],[Date]],"MMMM")</f>
        <v>November</v>
      </c>
      <c r="E1244" s="9" t="str">
        <f>_xlfn.XLOOKUP(Table3[[#This Row],[EID]],Roster!A:A,Roster!E:E)</f>
        <v>hir.kame.31</v>
      </c>
      <c r="F1244" s="9" t="str">
        <f>_xlfn.XLOOKUP(Table3[[#This Row],[EID]],Roster!A:A,Roster!F:F)</f>
        <v>Health</v>
      </c>
      <c r="G1244" s="8">
        <v>94</v>
      </c>
      <c r="H1244" s="8">
        <v>90</v>
      </c>
      <c r="I1244" s="8">
        <v>92</v>
      </c>
      <c r="J1244" s="8">
        <v>100</v>
      </c>
      <c r="K1244" s="8">
        <v>96</v>
      </c>
      <c r="L1244" s="8">
        <v>81</v>
      </c>
      <c r="M1244" s="8">
        <v>99</v>
      </c>
      <c r="N1244" s="8">
        <v>96</v>
      </c>
      <c r="O1244" s="10">
        <v>100</v>
      </c>
      <c r="P1244" s="10">
        <v>95</v>
      </c>
      <c r="Q1244" s="37">
        <f>AVERAGE(Table3[[#This Row],[Audit 1]:[Audit 10]])/100</f>
        <v>0.94299999999999995</v>
      </c>
    </row>
    <row r="1245" spans="1:17">
      <c r="A1245" s="8" t="s">
        <v>107</v>
      </c>
      <c r="B1245" s="9">
        <v>45241</v>
      </c>
      <c r="C1245" s="33">
        <f>YEAR(Table3[[#This Row],[Date]])</f>
        <v>2023</v>
      </c>
      <c r="D1245" s="9" t="str">
        <f>TEXT(Table3[[#This Row],[Date]],"MMMM")</f>
        <v>November</v>
      </c>
      <c r="E1245" s="9" t="str">
        <f>_xlfn.XLOOKUP(Table3[[#This Row],[EID]],Roster!A:A,Roster!E:E)</f>
        <v>oka.koch.55</v>
      </c>
      <c r="F1245" s="9" t="str">
        <f>_xlfn.XLOOKUP(Table3[[#This Row],[EID]],Roster!A:A,Roster!F:F)</f>
        <v>F&amp;A</v>
      </c>
      <c r="G1245" s="8">
        <v>69</v>
      </c>
      <c r="H1245" s="8">
        <v>69</v>
      </c>
      <c r="I1245" s="8">
        <v>59</v>
      </c>
      <c r="J1245" s="8">
        <v>72</v>
      </c>
      <c r="K1245" s="8">
        <v>66</v>
      </c>
      <c r="L1245" s="8">
        <v>90</v>
      </c>
      <c r="M1245" s="8">
        <v>100</v>
      </c>
      <c r="N1245" s="8">
        <v>55</v>
      </c>
      <c r="O1245" s="10">
        <v>74</v>
      </c>
      <c r="P1245" s="10">
        <v>79</v>
      </c>
      <c r="Q1245" s="37">
        <f>AVERAGE(Table3[[#This Row],[Audit 1]:[Audit 10]])/100</f>
        <v>0.73299999999999998</v>
      </c>
    </row>
    <row r="1246" spans="1:17">
      <c r="A1246" s="8" t="s">
        <v>108</v>
      </c>
      <c r="B1246" s="9">
        <v>45241</v>
      </c>
      <c r="C1246" s="33">
        <f>YEAR(Table3[[#This Row],[Date]])</f>
        <v>2023</v>
      </c>
      <c r="D1246" s="9" t="str">
        <f>TEXT(Table3[[#This Row],[Date]],"MMMM")</f>
        <v>November</v>
      </c>
      <c r="E1246" s="9" t="str">
        <f>_xlfn.XLOOKUP(Table3[[#This Row],[EID]],Roster!A:A,Roster!E:E)</f>
        <v>kig.imaz.62</v>
      </c>
      <c r="F1246" s="9" t="str">
        <f>_xlfn.XLOOKUP(Table3[[#This Row],[EID]],Roster!A:A,Roster!F:F)</f>
        <v>HR</v>
      </c>
      <c r="G1246" s="8">
        <v>51</v>
      </c>
      <c r="H1246" s="8">
        <v>96</v>
      </c>
      <c r="I1246" s="8">
        <v>51</v>
      </c>
      <c r="J1246" s="8">
        <v>83</v>
      </c>
      <c r="K1246" s="8">
        <v>72</v>
      </c>
      <c r="L1246" s="8">
        <v>89</v>
      </c>
      <c r="M1246" s="8">
        <v>51</v>
      </c>
      <c r="N1246" s="8">
        <v>96</v>
      </c>
      <c r="O1246" s="10">
        <v>84</v>
      </c>
      <c r="P1246" s="10">
        <v>83</v>
      </c>
      <c r="Q1246" s="37">
        <f>AVERAGE(Table3[[#This Row],[Audit 1]:[Audit 10]])/100</f>
        <v>0.75599999999999989</v>
      </c>
    </row>
    <row r="1247" spans="1:17">
      <c r="A1247" s="8" t="s">
        <v>109</v>
      </c>
      <c r="B1247" s="9">
        <v>45241</v>
      </c>
      <c r="C1247" s="33">
        <f>YEAR(Table3[[#This Row],[Date]])</f>
        <v>2023</v>
      </c>
      <c r="D1247" s="9" t="str">
        <f>TEXT(Table3[[#This Row],[Date]],"MMMM")</f>
        <v>November</v>
      </c>
      <c r="E1247" s="9" t="str">
        <f>_xlfn.XLOOKUP(Table3[[#This Row],[EID]],Roster!A:A,Roster!E:E)</f>
        <v>han.oriz.24</v>
      </c>
      <c r="F1247" s="9" t="str">
        <f>_xlfn.XLOOKUP(Table3[[#This Row],[EID]],Roster!A:A,Roster!F:F)</f>
        <v>Strategy</v>
      </c>
      <c r="G1247" s="8">
        <v>88</v>
      </c>
      <c r="H1247" s="8">
        <v>95</v>
      </c>
      <c r="I1247" s="8">
        <v>80</v>
      </c>
      <c r="J1247" s="8">
        <v>97</v>
      </c>
      <c r="K1247" s="8">
        <v>88</v>
      </c>
      <c r="L1247" s="8">
        <v>81</v>
      </c>
      <c r="M1247" s="8">
        <v>86</v>
      </c>
      <c r="N1247" s="8">
        <v>83</v>
      </c>
      <c r="O1247" s="10">
        <v>83</v>
      </c>
      <c r="P1247" s="10">
        <v>85</v>
      </c>
      <c r="Q1247" s="37">
        <f>AVERAGE(Table3[[#This Row],[Audit 1]:[Audit 10]])/100</f>
        <v>0.86599999999999999</v>
      </c>
    </row>
    <row r="1248" spans="1:17">
      <c r="A1248" s="8" t="s">
        <v>110</v>
      </c>
      <c r="B1248" s="9">
        <v>45241</v>
      </c>
      <c r="C1248" s="33">
        <f>YEAR(Table3[[#This Row],[Date]])</f>
        <v>2023</v>
      </c>
      <c r="D1248" s="9" t="str">
        <f>TEXT(Table3[[#This Row],[Date]],"MMMM")</f>
        <v>November</v>
      </c>
      <c r="E1248" s="9" t="str">
        <f>_xlfn.XLOOKUP(Table3[[#This Row],[EID]],Roster!A:A,Roster!E:E)</f>
        <v>oka.koch.55</v>
      </c>
      <c r="F1248" s="9" t="str">
        <f>_xlfn.XLOOKUP(Table3[[#This Row],[EID]],Roster!A:A,Roster!F:F)</f>
        <v>F&amp;A</v>
      </c>
      <c r="G1248" s="8">
        <v>91</v>
      </c>
      <c r="H1248" s="8">
        <v>93</v>
      </c>
      <c r="I1248" s="8">
        <v>91</v>
      </c>
      <c r="J1248" s="8">
        <v>90</v>
      </c>
      <c r="K1248" s="8">
        <v>99</v>
      </c>
      <c r="L1248" s="8">
        <v>95</v>
      </c>
      <c r="M1248" s="8">
        <v>96</v>
      </c>
      <c r="N1248" s="8">
        <v>99</v>
      </c>
      <c r="O1248" s="10">
        <v>92</v>
      </c>
      <c r="P1248" s="10">
        <v>92</v>
      </c>
      <c r="Q1248" s="37">
        <f>AVERAGE(Table3[[#This Row],[Audit 1]:[Audit 10]])/100</f>
        <v>0.93799999999999994</v>
      </c>
    </row>
    <row r="1249" spans="1:17">
      <c r="A1249" s="8" t="s">
        <v>111</v>
      </c>
      <c r="B1249" s="9">
        <v>45241</v>
      </c>
      <c r="C1249" s="33">
        <f>YEAR(Table3[[#This Row],[Date]])</f>
        <v>2023</v>
      </c>
      <c r="D1249" s="9" t="str">
        <f>TEXT(Table3[[#This Row],[Date]],"MMMM")</f>
        <v>November</v>
      </c>
      <c r="E1249" s="9" t="str">
        <f>_xlfn.XLOOKUP(Table3[[#This Row],[EID]],Roster!A:A,Roster!E:E)</f>
        <v>hir.kame.31</v>
      </c>
      <c r="F1249" s="9" t="str">
        <f>_xlfn.XLOOKUP(Table3[[#This Row],[EID]],Roster!A:A,Roster!F:F)</f>
        <v>Health</v>
      </c>
      <c r="G1249" s="8">
        <v>81</v>
      </c>
      <c r="H1249" s="8">
        <v>97</v>
      </c>
      <c r="I1249" s="8">
        <v>90</v>
      </c>
      <c r="J1249" s="8">
        <v>88</v>
      </c>
      <c r="K1249" s="8">
        <v>99</v>
      </c>
      <c r="L1249" s="8">
        <v>99</v>
      </c>
      <c r="M1249" s="8">
        <v>86</v>
      </c>
      <c r="N1249" s="8">
        <v>95</v>
      </c>
      <c r="O1249" s="10">
        <v>83</v>
      </c>
      <c r="P1249" s="10">
        <v>100</v>
      </c>
      <c r="Q1249" s="37">
        <f>AVERAGE(Table3[[#This Row],[Audit 1]:[Audit 10]])/100</f>
        <v>0.91799999999999993</v>
      </c>
    </row>
    <row r="1250" spans="1:17">
      <c r="A1250" s="8" t="s">
        <v>112</v>
      </c>
      <c r="B1250" s="9">
        <v>45241</v>
      </c>
      <c r="C1250" s="33">
        <f>YEAR(Table3[[#This Row],[Date]])</f>
        <v>2023</v>
      </c>
      <c r="D1250" s="9" t="str">
        <f>TEXT(Table3[[#This Row],[Date]],"MMMM")</f>
        <v>November</v>
      </c>
      <c r="E1250" s="9" t="str">
        <f>_xlfn.XLOOKUP(Table3[[#This Row],[EID]],Roster!A:A,Roster!E:E)</f>
        <v>hir.kame.31</v>
      </c>
      <c r="F1250" s="9" t="str">
        <f>_xlfn.XLOOKUP(Table3[[#This Row],[EID]],Roster!A:A,Roster!F:F)</f>
        <v>Health</v>
      </c>
      <c r="G1250" s="8">
        <v>94</v>
      </c>
      <c r="H1250" s="8">
        <v>92</v>
      </c>
      <c r="I1250" s="8">
        <v>66</v>
      </c>
      <c r="J1250" s="8">
        <v>68</v>
      </c>
      <c r="K1250" s="8">
        <v>70</v>
      </c>
      <c r="L1250" s="8">
        <v>81</v>
      </c>
      <c r="M1250" s="8">
        <v>94</v>
      </c>
      <c r="N1250" s="8">
        <v>73</v>
      </c>
      <c r="O1250" s="10">
        <v>60</v>
      </c>
      <c r="P1250" s="10">
        <v>66</v>
      </c>
      <c r="Q1250" s="37">
        <f>AVERAGE(Table3[[#This Row],[Audit 1]:[Audit 10]])/100</f>
        <v>0.76400000000000001</v>
      </c>
    </row>
    <row r="1251" spans="1:17">
      <c r="A1251" s="8" t="s">
        <v>113</v>
      </c>
      <c r="B1251" s="9">
        <v>45241</v>
      </c>
      <c r="C1251" s="33">
        <f>YEAR(Table3[[#This Row],[Date]])</f>
        <v>2023</v>
      </c>
      <c r="D1251" s="9" t="str">
        <f>TEXT(Table3[[#This Row],[Date]],"MMMM")</f>
        <v>November</v>
      </c>
      <c r="E1251" s="9" t="str">
        <f>_xlfn.XLOOKUP(Table3[[#This Row],[EID]],Roster!A:A,Roster!E:E)</f>
        <v>kig.imaz.62</v>
      </c>
      <c r="F1251" s="9" t="str">
        <f>_xlfn.XLOOKUP(Table3[[#This Row],[EID]],Roster!A:A,Roster!F:F)</f>
        <v>HR</v>
      </c>
      <c r="G1251" s="8">
        <v>83</v>
      </c>
      <c r="H1251" s="8">
        <v>53</v>
      </c>
      <c r="I1251" s="8">
        <v>62</v>
      </c>
      <c r="J1251" s="8">
        <v>51</v>
      </c>
      <c r="K1251" s="8">
        <v>70</v>
      </c>
      <c r="L1251" s="8">
        <v>64</v>
      </c>
      <c r="M1251" s="8">
        <v>98</v>
      </c>
      <c r="N1251" s="8">
        <v>98</v>
      </c>
      <c r="O1251" s="10">
        <v>78</v>
      </c>
      <c r="P1251" s="10">
        <v>72</v>
      </c>
      <c r="Q1251" s="37">
        <f>AVERAGE(Table3[[#This Row],[Audit 1]:[Audit 10]])/100</f>
        <v>0.72900000000000009</v>
      </c>
    </row>
    <row r="1252" spans="1:17">
      <c r="A1252" s="8" t="s">
        <v>114</v>
      </c>
      <c r="B1252" s="9">
        <v>45241</v>
      </c>
      <c r="C1252" s="33">
        <f>YEAR(Table3[[#This Row],[Date]])</f>
        <v>2023</v>
      </c>
      <c r="D1252" s="9" t="str">
        <f>TEXT(Table3[[#This Row],[Date]],"MMMM")</f>
        <v>November</v>
      </c>
      <c r="E1252" s="9" t="str">
        <f>_xlfn.XLOOKUP(Table3[[#This Row],[EID]],Roster!A:A,Roster!E:E)</f>
        <v>han.oriz.24</v>
      </c>
      <c r="F1252" s="9" t="str">
        <f>_xlfn.XLOOKUP(Table3[[#This Row],[EID]],Roster!A:A,Roster!F:F)</f>
        <v>Strategy</v>
      </c>
      <c r="G1252" s="8">
        <v>87</v>
      </c>
      <c r="H1252" s="8">
        <v>89</v>
      </c>
      <c r="I1252" s="8">
        <v>90</v>
      </c>
      <c r="J1252" s="8">
        <v>91</v>
      </c>
      <c r="K1252" s="8">
        <v>88</v>
      </c>
      <c r="L1252" s="8">
        <v>96</v>
      </c>
      <c r="M1252" s="8">
        <v>97</v>
      </c>
      <c r="N1252" s="8">
        <v>99</v>
      </c>
      <c r="O1252" s="10">
        <v>87</v>
      </c>
      <c r="P1252" s="10">
        <v>86</v>
      </c>
      <c r="Q1252" s="37">
        <f>AVERAGE(Table3[[#This Row],[Audit 1]:[Audit 10]])/100</f>
        <v>0.91</v>
      </c>
    </row>
    <row r="1253" spans="1:17">
      <c r="A1253" s="8" t="s">
        <v>115</v>
      </c>
      <c r="B1253" s="9">
        <v>45241</v>
      </c>
      <c r="C1253" s="33">
        <f>YEAR(Table3[[#This Row],[Date]])</f>
        <v>2023</v>
      </c>
      <c r="D1253" s="9" t="str">
        <f>TEXT(Table3[[#This Row],[Date]],"MMMM")</f>
        <v>November</v>
      </c>
      <c r="E1253" s="9" t="str">
        <f>_xlfn.XLOOKUP(Table3[[#This Row],[EID]],Roster!A:A,Roster!E:E)</f>
        <v>oka.koch.55</v>
      </c>
      <c r="F1253" s="9" t="str">
        <f>_xlfn.XLOOKUP(Table3[[#This Row],[EID]],Roster!A:A,Roster!F:F)</f>
        <v>F&amp;A</v>
      </c>
      <c r="G1253" s="8">
        <v>88</v>
      </c>
      <c r="H1253" s="8">
        <v>94</v>
      </c>
      <c r="I1253" s="8">
        <v>88</v>
      </c>
      <c r="J1253" s="8">
        <v>84</v>
      </c>
      <c r="K1253" s="8">
        <v>80</v>
      </c>
      <c r="L1253" s="8">
        <v>85</v>
      </c>
      <c r="M1253" s="8">
        <v>82</v>
      </c>
      <c r="N1253" s="8">
        <v>86</v>
      </c>
      <c r="O1253" s="10">
        <v>93</v>
      </c>
      <c r="P1253" s="10">
        <v>98</v>
      </c>
      <c r="Q1253" s="37">
        <f>AVERAGE(Table3[[#This Row],[Audit 1]:[Audit 10]])/100</f>
        <v>0.878</v>
      </c>
    </row>
    <row r="1254" spans="1:17">
      <c r="A1254" s="8" t="s">
        <v>116</v>
      </c>
      <c r="B1254" s="9">
        <v>45241</v>
      </c>
      <c r="C1254" s="33">
        <f>YEAR(Table3[[#This Row],[Date]])</f>
        <v>2023</v>
      </c>
      <c r="D1254" s="9" t="str">
        <f>TEXT(Table3[[#This Row],[Date]],"MMMM")</f>
        <v>November</v>
      </c>
      <c r="E1254" s="9" t="str">
        <f>_xlfn.XLOOKUP(Table3[[#This Row],[EID]],Roster!A:A,Roster!E:E)</f>
        <v>hir.kame.31</v>
      </c>
      <c r="F1254" s="9" t="str">
        <f>_xlfn.XLOOKUP(Table3[[#This Row],[EID]],Roster!A:A,Roster!F:F)</f>
        <v>Health</v>
      </c>
      <c r="G1254" s="8">
        <v>95</v>
      </c>
      <c r="H1254" s="8">
        <v>100</v>
      </c>
      <c r="I1254" s="8">
        <v>98</v>
      </c>
      <c r="J1254" s="8">
        <v>81</v>
      </c>
      <c r="K1254" s="8">
        <v>98</v>
      </c>
      <c r="L1254" s="8">
        <v>80</v>
      </c>
      <c r="M1254" s="8">
        <v>83</v>
      </c>
      <c r="N1254" s="8">
        <v>94</v>
      </c>
      <c r="O1254" s="10">
        <v>91</v>
      </c>
      <c r="P1254" s="10">
        <v>92</v>
      </c>
      <c r="Q1254" s="37">
        <f>AVERAGE(Table3[[#This Row],[Audit 1]:[Audit 10]])/100</f>
        <v>0.91200000000000003</v>
      </c>
    </row>
    <row r="1255" spans="1:17">
      <c r="A1255" s="8" t="s">
        <v>117</v>
      </c>
      <c r="B1255" s="9">
        <v>45241</v>
      </c>
      <c r="C1255" s="33">
        <f>YEAR(Table3[[#This Row],[Date]])</f>
        <v>2023</v>
      </c>
      <c r="D1255" s="9" t="str">
        <f>TEXT(Table3[[#This Row],[Date]],"MMMM")</f>
        <v>November</v>
      </c>
      <c r="E1255" s="9" t="str">
        <f>_xlfn.XLOOKUP(Table3[[#This Row],[EID]],Roster!A:A,Roster!E:E)</f>
        <v>han.oriz.24</v>
      </c>
      <c r="F1255" s="9" t="str">
        <f>_xlfn.XLOOKUP(Table3[[#This Row],[EID]],Roster!A:A,Roster!F:F)</f>
        <v>Network</v>
      </c>
      <c r="G1255" s="8">
        <v>76</v>
      </c>
      <c r="H1255" s="8">
        <v>60</v>
      </c>
      <c r="I1255" s="8">
        <v>65</v>
      </c>
      <c r="J1255" s="8">
        <v>63</v>
      </c>
      <c r="K1255" s="8">
        <v>67</v>
      </c>
      <c r="L1255" s="8">
        <v>65</v>
      </c>
      <c r="M1255" s="8">
        <v>75</v>
      </c>
      <c r="N1255" s="8">
        <v>73</v>
      </c>
      <c r="O1255" s="10">
        <v>56</v>
      </c>
      <c r="P1255" s="10">
        <v>81</v>
      </c>
      <c r="Q1255" s="37">
        <f>AVERAGE(Table3[[#This Row],[Audit 1]:[Audit 10]])/100</f>
        <v>0.68099999999999994</v>
      </c>
    </row>
    <row r="1256" spans="1:17">
      <c r="A1256" s="8" t="s">
        <v>118</v>
      </c>
      <c r="B1256" s="9">
        <v>45241</v>
      </c>
      <c r="C1256" s="33">
        <f>YEAR(Table3[[#This Row],[Date]])</f>
        <v>2023</v>
      </c>
      <c r="D1256" s="9" t="str">
        <f>TEXT(Table3[[#This Row],[Date]],"MMMM")</f>
        <v>November</v>
      </c>
      <c r="E1256" s="9" t="str">
        <f>_xlfn.XLOOKUP(Table3[[#This Row],[EID]],Roster!A:A,Roster!E:E)</f>
        <v>kig.imaz.62</v>
      </c>
      <c r="F1256" s="9" t="str">
        <f>_xlfn.XLOOKUP(Table3[[#This Row],[EID]],Roster!A:A,Roster!F:F)</f>
        <v>HR</v>
      </c>
      <c r="G1256" s="8">
        <v>62</v>
      </c>
      <c r="H1256" s="8">
        <v>68</v>
      </c>
      <c r="I1256" s="8">
        <v>58</v>
      </c>
      <c r="J1256" s="8">
        <v>95</v>
      </c>
      <c r="K1256" s="8">
        <v>60</v>
      </c>
      <c r="L1256" s="8">
        <v>92</v>
      </c>
      <c r="M1256" s="8">
        <v>93</v>
      </c>
      <c r="N1256" s="8">
        <v>54</v>
      </c>
      <c r="O1256" s="10">
        <v>91</v>
      </c>
      <c r="P1256" s="10">
        <v>51</v>
      </c>
      <c r="Q1256" s="37">
        <f>AVERAGE(Table3[[#This Row],[Audit 1]:[Audit 10]])/100</f>
        <v>0.72400000000000009</v>
      </c>
    </row>
    <row r="1257" spans="1:17">
      <c r="A1257" s="8" t="s">
        <v>119</v>
      </c>
      <c r="B1257" s="9">
        <v>45241</v>
      </c>
      <c r="C1257" s="33">
        <f>YEAR(Table3[[#This Row],[Date]])</f>
        <v>2023</v>
      </c>
      <c r="D1257" s="9" t="str">
        <f>TEXT(Table3[[#This Row],[Date]],"MMMM")</f>
        <v>November</v>
      </c>
      <c r="E1257" s="9" t="str">
        <f>_xlfn.XLOOKUP(Table3[[#This Row],[EID]],Roster!A:A,Roster!E:E)</f>
        <v>hir.kame.31</v>
      </c>
      <c r="F1257" s="9" t="str">
        <f>_xlfn.XLOOKUP(Table3[[#This Row],[EID]],Roster!A:A,Roster!F:F)</f>
        <v>Health</v>
      </c>
      <c r="G1257" s="8">
        <v>80</v>
      </c>
      <c r="H1257" s="8">
        <v>96</v>
      </c>
      <c r="I1257" s="8">
        <v>100</v>
      </c>
      <c r="J1257" s="8">
        <v>94</v>
      </c>
      <c r="K1257" s="8">
        <v>97</v>
      </c>
      <c r="L1257" s="8">
        <v>87</v>
      </c>
      <c r="M1257" s="8">
        <v>87</v>
      </c>
      <c r="N1257" s="8">
        <v>93</v>
      </c>
      <c r="O1257" s="10">
        <v>82</v>
      </c>
      <c r="P1257" s="10">
        <v>96</v>
      </c>
      <c r="Q1257" s="37">
        <f>AVERAGE(Table3[[#This Row],[Audit 1]:[Audit 10]])/100</f>
        <v>0.91200000000000003</v>
      </c>
    </row>
    <row r="1258" spans="1:17">
      <c r="A1258" s="8" t="s">
        <v>120</v>
      </c>
      <c r="B1258" s="9">
        <v>45241</v>
      </c>
      <c r="C1258" s="33">
        <f>YEAR(Table3[[#This Row],[Date]])</f>
        <v>2023</v>
      </c>
      <c r="D1258" s="9" t="str">
        <f>TEXT(Table3[[#This Row],[Date]],"MMMM")</f>
        <v>November</v>
      </c>
      <c r="E1258" s="9" t="str">
        <f>_xlfn.XLOOKUP(Table3[[#This Row],[EID]],Roster!A:A,Roster!E:E)</f>
        <v>oka.koch.55</v>
      </c>
      <c r="F1258" s="9" t="str">
        <f>_xlfn.XLOOKUP(Table3[[#This Row],[EID]],Roster!A:A,Roster!F:F)</f>
        <v>F&amp;A</v>
      </c>
      <c r="G1258" s="8">
        <v>80</v>
      </c>
      <c r="H1258" s="8">
        <v>90</v>
      </c>
      <c r="I1258" s="8">
        <v>84</v>
      </c>
      <c r="J1258" s="8">
        <v>89</v>
      </c>
      <c r="K1258" s="8">
        <v>82</v>
      </c>
      <c r="L1258" s="8">
        <v>91</v>
      </c>
      <c r="M1258" s="8">
        <v>96</v>
      </c>
      <c r="N1258" s="8">
        <v>89</v>
      </c>
      <c r="O1258" s="10">
        <v>100</v>
      </c>
      <c r="P1258" s="10">
        <v>89</v>
      </c>
      <c r="Q1258" s="37">
        <f>AVERAGE(Table3[[#This Row],[Audit 1]:[Audit 10]])/100</f>
        <v>0.89</v>
      </c>
    </row>
    <row r="1259" spans="1:17">
      <c r="A1259" s="8" t="s">
        <v>121</v>
      </c>
      <c r="B1259" s="9">
        <v>45241</v>
      </c>
      <c r="C1259" s="33">
        <f>YEAR(Table3[[#This Row],[Date]])</f>
        <v>2023</v>
      </c>
      <c r="D1259" s="9" t="str">
        <f>TEXT(Table3[[#This Row],[Date]],"MMMM")</f>
        <v>November</v>
      </c>
      <c r="E1259" s="9" t="str">
        <f>_xlfn.XLOOKUP(Table3[[#This Row],[EID]],Roster!A:A,Roster!E:E)</f>
        <v>hir.kame.31</v>
      </c>
      <c r="F1259" s="9" t="str">
        <f>_xlfn.XLOOKUP(Table3[[#This Row],[EID]],Roster!A:A,Roster!F:F)</f>
        <v>Health</v>
      </c>
      <c r="G1259" s="8">
        <v>86</v>
      </c>
      <c r="H1259" s="8">
        <v>85</v>
      </c>
      <c r="I1259" s="8">
        <v>80</v>
      </c>
      <c r="J1259" s="8">
        <v>98</v>
      </c>
      <c r="K1259" s="8">
        <v>88</v>
      </c>
      <c r="L1259" s="8">
        <v>89</v>
      </c>
      <c r="M1259" s="8">
        <v>98</v>
      </c>
      <c r="N1259" s="8">
        <v>92</v>
      </c>
      <c r="O1259" s="10">
        <v>99</v>
      </c>
      <c r="P1259" s="10">
        <v>95</v>
      </c>
      <c r="Q1259" s="37">
        <f>AVERAGE(Table3[[#This Row],[Audit 1]:[Audit 10]])/100</f>
        <v>0.91</v>
      </c>
    </row>
    <row r="1260" spans="1:17">
      <c r="A1260" s="8" t="s">
        <v>122</v>
      </c>
      <c r="B1260" s="9">
        <v>45241</v>
      </c>
      <c r="C1260" s="33">
        <f>YEAR(Table3[[#This Row],[Date]])</f>
        <v>2023</v>
      </c>
      <c r="D1260" s="9" t="str">
        <f>TEXT(Table3[[#This Row],[Date]],"MMMM")</f>
        <v>November</v>
      </c>
      <c r="E1260" s="9" t="str">
        <f>_xlfn.XLOOKUP(Table3[[#This Row],[EID]],Roster!A:A,Roster!E:E)</f>
        <v>han.oriz.24</v>
      </c>
      <c r="F1260" s="9" t="str">
        <f>_xlfn.XLOOKUP(Table3[[#This Row],[EID]],Roster!A:A,Roster!F:F)</f>
        <v>Network</v>
      </c>
      <c r="G1260" s="8">
        <v>69</v>
      </c>
      <c r="H1260" s="8">
        <v>55</v>
      </c>
      <c r="I1260" s="8">
        <v>80</v>
      </c>
      <c r="J1260" s="8">
        <v>57</v>
      </c>
      <c r="K1260" s="8">
        <v>79</v>
      </c>
      <c r="L1260" s="8">
        <v>68</v>
      </c>
      <c r="M1260" s="8">
        <v>71</v>
      </c>
      <c r="N1260" s="8">
        <v>95</v>
      </c>
      <c r="O1260" s="10">
        <v>85</v>
      </c>
      <c r="P1260" s="10">
        <v>59</v>
      </c>
      <c r="Q1260" s="37">
        <f>AVERAGE(Table3[[#This Row],[Audit 1]:[Audit 10]])/100</f>
        <v>0.71799999999999997</v>
      </c>
    </row>
    <row r="1261" spans="1:17">
      <c r="A1261" s="8" t="s">
        <v>123</v>
      </c>
      <c r="B1261" s="9">
        <v>45241</v>
      </c>
      <c r="C1261" s="33">
        <f>YEAR(Table3[[#This Row],[Date]])</f>
        <v>2023</v>
      </c>
      <c r="D1261" s="9" t="str">
        <f>TEXT(Table3[[#This Row],[Date]],"MMMM")</f>
        <v>November</v>
      </c>
      <c r="E1261" s="9" t="str">
        <f>_xlfn.XLOOKUP(Table3[[#This Row],[EID]],Roster!A:A,Roster!E:E)</f>
        <v>kig.imaz.62</v>
      </c>
      <c r="F1261" s="9" t="str">
        <f>_xlfn.XLOOKUP(Table3[[#This Row],[EID]],Roster!A:A,Roster!F:F)</f>
        <v>HR</v>
      </c>
      <c r="G1261" s="8">
        <v>85</v>
      </c>
      <c r="H1261" s="8">
        <v>62</v>
      </c>
      <c r="I1261" s="8">
        <v>77</v>
      </c>
      <c r="J1261" s="8">
        <v>85</v>
      </c>
      <c r="K1261" s="8">
        <v>78</v>
      </c>
      <c r="L1261" s="8">
        <v>50</v>
      </c>
      <c r="M1261" s="8">
        <v>59</v>
      </c>
      <c r="N1261" s="8">
        <v>85</v>
      </c>
      <c r="O1261" s="10">
        <v>68</v>
      </c>
      <c r="P1261" s="10">
        <v>82</v>
      </c>
      <c r="Q1261" s="37">
        <f>AVERAGE(Table3[[#This Row],[Audit 1]:[Audit 10]])/100</f>
        <v>0.73099999999999998</v>
      </c>
    </row>
    <row r="1262" spans="1:17">
      <c r="A1262" s="8" t="s">
        <v>94</v>
      </c>
      <c r="B1262" s="9">
        <v>45242</v>
      </c>
      <c r="C1262" s="33">
        <f>YEAR(Table3[[#This Row],[Date]])</f>
        <v>2023</v>
      </c>
      <c r="D1262" s="9" t="str">
        <f>TEXT(Table3[[#This Row],[Date]],"MMMM")</f>
        <v>November</v>
      </c>
      <c r="E1262" s="9" t="str">
        <f>_xlfn.XLOOKUP(Table3[[#This Row],[EID]],Roster!A:A,Roster!E:E)</f>
        <v>oka.koch.55</v>
      </c>
      <c r="F1262" s="9" t="str">
        <f>_xlfn.XLOOKUP(Table3[[#This Row],[EID]],Roster!A:A,Roster!F:F)</f>
        <v>F&amp;A</v>
      </c>
      <c r="G1262" s="8">
        <v>97</v>
      </c>
      <c r="H1262" s="8">
        <v>81</v>
      </c>
      <c r="I1262" s="8">
        <v>93</v>
      </c>
      <c r="J1262" s="8">
        <v>96</v>
      </c>
      <c r="K1262" s="8">
        <v>97</v>
      </c>
      <c r="L1262" s="8">
        <v>94</v>
      </c>
      <c r="M1262" s="8">
        <v>93</v>
      </c>
      <c r="N1262" s="8">
        <v>83</v>
      </c>
      <c r="O1262" s="10">
        <v>85</v>
      </c>
      <c r="P1262" s="10">
        <v>98</v>
      </c>
      <c r="Q1262" s="37">
        <f>AVERAGE(Table3[[#This Row],[Audit 1]:[Audit 10]])/100</f>
        <v>0.91700000000000004</v>
      </c>
    </row>
    <row r="1263" spans="1:17">
      <c r="A1263" s="8" t="s">
        <v>95</v>
      </c>
      <c r="B1263" s="9">
        <v>45242</v>
      </c>
      <c r="C1263" s="33">
        <f>YEAR(Table3[[#This Row],[Date]])</f>
        <v>2023</v>
      </c>
      <c r="D1263" s="9" t="str">
        <f>TEXT(Table3[[#This Row],[Date]],"MMMM")</f>
        <v>November</v>
      </c>
      <c r="E1263" s="9" t="str">
        <f>_xlfn.XLOOKUP(Table3[[#This Row],[EID]],Roster!A:A,Roster!E:E)</f>
        <v>oka.koch.55</v>
      </c>
      <c r="F1263" s="9" t="str">
        <f>_xlfn.XLOOKUP(Table3[[#This Row],[EID]],Roster!A:A,Roster!F:F)</f>
        <v>F&amp;A</v>
      </c>
      <c r="G1263" s="8">
        <v>97</v>
      </c>
      <c r="H1263" s="8">
        <v>84</v>
      </c>
      <c r="I1263" s="8">
        <v>96</v>
      </c>
      <c r="J1263" s="8">
        <v>81</v>
      </c>
      <c r="K1263" s="8">
        <v>80</v>
      </c>
      <c r="L1263" s="8">
        <v>82</v>
      </c>
      <c r="M1263" s="8">
        <v>84</v>
      </c>
      <c r="N1263" s="8">
        <v>91</v>
      </c>
      <c r="O1263" s="10">
        <v>90</v>
      </c>
      <c r="P1263" s="10">
        <v>84</v>
      </c>
      <c r="Q1263" s="37">
        <f>AVERAGE(Table3[[#This Row],[Audit 1]:[Audit 10]])/100</f>
        <v>0.86900000000000011</v>
      </c>
    </row>
    <row r="1264" spans="1:17">
      <c r="A1264" s="8" t="s">
        <v>96</v>
      </c>
      <c r="B1264" s="9">
        <v>45242</v>
      </c>
      <c r="C1264" s="33">
        <f>YEAR(Table3[[#This Row],[Date]])</f>
        <v>2023</v>
      </c>
      <c r="D1264" s="9" t="str">
        <f>TEXT(Table3[[#This Row],[Date]],"MMMM")</f>
        <v>November</v>
      </c>
      <c r="E1264" s="9" t="str">
        <f>_xlfn.XLOOKUP(Table3[[#This Row],[EID]],Roster!A:A,Roster!E:E)</f>
        <v>hir.kame.31</v>
      </c>
      <c r="F1264" s="9" t="str">
        <f>_xlfn.XLOOKUP(Table3[[#This Row],[EID]],Roster!A:A,Roster!F:F)</f>
        <v>Health</v>
      </c>
      <c r="G1264" s="8">
        <v>99</v>
      </c>
      <c r="H1264" s="8">
        <v>82</v>
      </c>
      <c r="I1264" s="8">
        <v>99</v>
      </c>
      <c r="J1264" s="8">
        <v>82</v>
      </c>
      <c r="K1264" s="8">
        <v>87</v>
      </c>
      <c r="L1264" s="8">
        <v>95</v>
      </c>
      <c r="M1264" s="8">
        <v>83</v>
      </c>
      <c r="N1264" s="8">
        <v>95</v>
      </c>
      <c r="O1264" s="10">
        <v>87</v>
      </c>
      <c r="P1264" s="10">
        <v>95</v>
      </c>
      <c r="Q1264" s="37">
        <f>AVERAGE(Table3[[#This Row],[Audit 1]:[Audit 10]])/100</f>
        <v>0.90400000000000003</v>
      </c>
    </row>
    <row r="1265" spans="1:17">
      <c r="A1265" s="8" t="s">
        <v>97</v>
      </c>
      <c r="B1265" s="9">
        <v>45242</v>
      </c>
      <c r="C1265" s="33">
        <f>YEAR(Table3[[#This Row],[Date]])</f>
        <v>2023</v>
      </c>
      <c r="D1265" s="9" t="str">
        <f>TEXT(Table3[[#This Row],[Date]],"MMMM")</f>
        <v>November</v>
      </c>
      <c r="E1265" s="9" t="str">
        <f>_xlfn.XLOOKUP(Table3[[#This Row],[EID]],Roster!A:A,Roster!E:E)</f>
        <v>han.oriz.24</v>
      </c>
      <c r="F1265" s="9" t="str">
        <f>_xlfn.XLOOKUP(Table3[[#This Row],[EID]],Roster!A:A,Roster!F:F)</f>
        <v>Network</v>
      </c>
      <c r="G1265" s="8">
        <v>66</v>
      </c>
      <c r="H1265" s="8">
        <v>100</v>
      </c>
      <c r="I1265" s="8">
        <v>98</v>
      </c>
      <c r="J1265" s="8">
        <v>54</v>
      </c>
      <c r="K1265" s="8">
        <v>63</v>
      </c>
      <c r="L1265" s="8">
        <v>51</v>
      </c>
      <c r="M1265" s="8">
        <v>71</v>
      </c>
      <c r="N1265" s="8">
        <v>56</v>
      </c>
      <c r="O1265" s="10">
        <v>94</v>
      </c>
      <c r="P1265" s="10">
        <v>88</v>
      </c>
      <c r="Q1265" s="37">
        <f>AVERAGE(Table3[[#This Row],[Audit 1]:[Audit 10]])/100</f>
        <v>0.74099999999999999</v>
      </c>
    </row>
    <row r="1266" spans="1:17">
      <c r="A1266" s="8" t="s">
        <v>98</v>
      </c>
      <c r="B1266" s="9">
        <v>45242</v>
      </c>
      <c r="C1266" s="33">
        <f>YEAR(Table3[[#This Row],[Date]])</f>
        <v>2023</v>
      </c>
      <c r="D1266" s="9" t="str">
        <f>TEXT(Table3[[#This Row],[Date]],"MMMM")</f>
        <v>November</v>
      </c>
      <c r="E1266" s="9" t="str">
        <f>_xlfn.XLOOKUP(Table3[[#This Row],[EID]],Roster!A:A,Roster!E:E)</f>
        <v>kig.imaz.62</v>
      </c>
      <c r="F1266" s="9" t="str">
        <f>_xlfn.XLOOKUP(Table3[[#This Row],[EID]],Roster!A:A,Roster!F:F)</f>
        <v>HR</v>
      </c>
      <c r="G1266" s="8">
        <v>74</v>
      </c>
      <c r="H1266" s="8">
        <v>50</v>
      </c>
      <c r="I1266" s="8">
        <v>69</v>
      </c>
      <c r="J1266" s="8">
        <v>56</v>
      </c>
      <c r="K1266" s="8">
        <v>66</v>
      </c>
      <c r="L1266" s="8">
        <v>69</v>
      </c>
      <c r="M1266" s="8">
        <v>87</v>
      </c>
      <c r="N1266" s="8">
        <v>99</v>
      </c>
      <c r="O1266" s="10">
        <v>63</v>
      </c>
      <c r="P1266" s="10">
        <v>56</v>
      </c>
      <c r="Q1266" s="37">
        <f>AVERAGE(Table3[[#This Row],[Audit 1]:[Audit 10]])/100</f>
        <v>0.68900000000000006</v>
      </c>
    </row>
    <row r="1267" spans="1:17">
      <c r="A1267" s="8" t="s">
        <v>99</v>
      </c>
      <c r="B1267" s="9">
        <v>45242</v>
      </c>
      <c r="C1267" s="33">
        <f>YEAR(Table3[[#This Row],[Date]])</f>
        <v>2023</v>
      </c>
      <c r="D1267" s="9" t="str">
        <f>TEXT(Table3[[#This Row],[Date]],"MMMM")</f>
        <v>November</v>
      </c>
      <c r="E1267" s="9" t="str">
        <f>_xlfn.XLOOKUP(Table3[[#This Row],[EID]],Roster!A:A,Roster!E:E)</f>
        <v>han.oriz.24</v>
      </c>
      <c r="F1267" s="9" t="str">
        <f>_xlfn.XLOOKUP(Table3[[#This Row],[EID]],Roster!A:A,Roster!F:F)</f>
        <v>Strategy</v>
      </c>
      <c r="G1267" s="8">
        <v>91</v>
      </c>
      <c r="H1267" s="8">
        <v>88</v>
      </c>
      <c r="I1267" s="8">
        <v>83</v>
      </c>
      <c r="J1267" s="8">
        <v>80</v>
      </c>
      <c r="K1267" s="8">
        <v>87</v>
      </c>
      <c r="L1267" s="8">
        <v>87</v>
      </c>
      <c r="M1267" s="8">
        <v>82</v>
      </c>
      <c r="N1267" s="8">
        <v>93</v>
      </c>
      <c r="O1267" s="10">
        <v>82</v>
      </c>
      <c r="P1267" s="10">
        <v>86</v>
      </c>
      <c r="Q1267" s="37">
        <f>AVERAGE(Table3[[#This Row],[Audit 1]:[Audit 10]])/100</f>
        <v>0.8590000000000001</v>
      </c>
    </row>
    <row r="1268" spans="1:17">
      <c r="A1268" s="8" t="s">
        <v>100</v>
      </c>
      <c r="B1268" s="9">
        <v>45242</v>
      </c>
      <c r="C1268" s="33">
        <f>YEAR(Table3[[#This Row],[Date]])</f>
        <v>2023</v>
      </c>
      <c r="D1268" s="9" t="str">
        <f>TEXT(Table3[[#This Row],[Date]],"MMMM")</f>
        <v>November</v>
      </c>
      <c r="E1268" s="9" t="str">
        <f>_xlfn.XLOOKUP(Table3[[#This Row],[EID]],Roster!A:A,Roster!E:E)</f>
        <v>oka.koch.55</v>
      </c>
      <c r="F1268" s="9" t="str">
        <f>_xlfn.XLOOKUP(Table3[[#This Row],[EID]],Roster!A:A,Roster!F:F)</f>
        <v>F&amp;A</v>
      </c>
      <c r="G1268" s="8">
        <v>99</v>
      </c>
      <c r="H1268" s="8">
        <v>91</v>
      </c>
      <c r="I1268" s="8">
        <v>86</v>
      </c>
      <c r="J1268" s="8">
        <v>84</v>
      </c>
      <c r="K1268" s="8">
        <v>100</v>
      </c>
      <c r="L1268" s="8">
        <v>81</v>
      </c>
      <c r="M1268" s="8">
        <v>87</v>
      </c>
      <c r="N1268" s="8">
        <v>95</v>
      </c>
      <c r="O1268" s="10">
        <v>87</v>
      </c>
      <c r="P1268" s="10">
        <v>98</v>
      </c>
      <c r="Q1268" s="37">
        <f>AVERAGE(Table3[[#This Row],[Audit 1]:[Audit 10]])/100</f>
        <v>0.90799999999999992</v>
      </c>
    </row>
    <row r="1269" spans="1:17">
      <c r="A1269" s="8" t="s">
        <v>101</v>
      </c>
      <c r="B1269" s="9">
        <v>45242</v>
      </c>
      <c r="C1269" s="33">
        <f>YEAR(Table3[[#This Row],[Date]])</f>
        <v>2023</v>
      </c>
      <c r="D1269" s="9" t="str">
        <f>TEXT(Table3[[#This Row],[Date]],"MMMM")</f>
        <v>November</v>
      </c>
      <c r="E1269" s="9" t="str">
        <f>_xlfn.XLOOKUP(Table3[[#This Row],[EID]],Roster!A:A,Roster!E:E)</f>
        <v>hir.kame.31</v>
      </c>
      <c r="F1269" s="9" t="str">
        <f>_xlfn.XLOOKUP(Table3[[#This Row],[EID]],Roster!A:A,Roster!F:F)</f>
        <v>Health</v>
      </c>
      <c r="G1269" s="8">
        <v>98</v>
      </c>
      <c r="H1269" s="8">
        <v>91</v>
      </c>
      <c r="I1269" s="8">
        <v>93</v>
      </c>
      <c r="J1269" s="8">
        <v>96</v>
      </c>
      <c r="K1269" s="8">
        <v>94</v>
      </c>
      <c r="L1269" s="8">
        <v>95</v>
      </c>
      <c r="M1269" s="8">
        <v>95</v>
      </c>
      <c r="N1269" s="8">
        <v>81</v>
      </c>
      <c r="O1269" s="10">
        <v>96</v>
      </c>
      <c r="P1269" s="10">
        <v>94</v>
      </c>
      <c r="Q1269" s="37">
        <f>AVERAGE(Table3[[#This Row],[Audit 1]:[Audit 10]])/100</f>
        <v>0.93299999999999994</v>
      </c>
    </row>
    <row r="1270" spans="1:17">
      <c r="A1270" s="8" t="s">
        <v>102</v>
      </c>
      <c r="B1270" s="9">
        <v>45242</v>
      </c>
      <c r="C1270" s="33">
        <f>YEAR(Table3[[#This Row],[Date]])</f>
        <v>2023</v>
      </c>
      <c r="D1270" s="9" t="str">
        <f>TEXT(Table3[[#This Row],[Date]],"MMMM")</f>
        <v>November</v>
      </c>
      <c r="E1270" s="9" t="str">
        <f>_xlfn.XLOOKUP(Table3[[#This Row],[EID]],Roster!A:A,Roster!E:E)</f>
        <v>han.oriz.24</v>
      </c>
      <c r="F1270" s="9" t="str">
        <f>_xlfn.XLOOKUP(Table3[[#This Row],[EID]],Roster!A:A,Roster!F:F)</f>
        <v>Network</v>
      </c>
      <c r="G1270" s="8">
        <v>62</v>
      </c>
      <c r="H1270" s="8">
        <v>54</v>
      </c>
      <c r="I1270" s="8">
        <v>51</v>
      </c>
      <c r="J1270" s="8">
        <v>91</v>
      </c>
      <c r="K1270" s="8">
        <v>98</v>
      </c>
      <c r="L1270" s="8">
        <v>65</v>
      </c>
      <c r="M1270" s="8">
        <v>82</v>
      </c>
      <c r="N1270" s="8">
        <v>79</v>
      </c>
      <c r="O1270" s="10">
        <v>83</v>
      </c>
      <c r="P1270" s="10">
        <v>89</v>
      </c>
      <c r="Q1270" s="37">
        <f>AVERAGE(Table3[[#This Row],[Audit 1]:[Audit 10]])/100</f>
        <v>0.754</v>
      </c>
    </row>
    <row r="1271" spans="1:17">
      <c r="A1271" s="8" t="s">
        <v>103</v>
      </c>
      <c r="B1271" s="9">
        <v>45242</v>
      </c>
      <c r="C1271" s="33">
        <f>YEAR(Table3[[#This Row],[Date]])</f>
        <v>2023</v>
      </c>
      <c r="D1271" s="9" t="str">
        <f>TEXT(Table3[[#This Row],[Date]],"MMMM")</f>
        <v>November</v>
      </c>
      <c r="E1271" s="9" t="str">
        <f>_xlfn.XLOOKUP(Table3[[#This Row],[EID]],Roster!A:A,Roster!E:E)</f>
        <v>kig.imaz.62</v>
      </c>
      <c r="F1271" s="9" t="str">
        <f>_xlfn.XLOOKUP(Table3[[#This Row],[EID]],Roster!A:A,Roster!F:F)</f>
        <v>HR</v>
      </c>
      <c r="G1271" s="8">
        <v>96</v>
      </c>
      <c r="H1271" s="8">
        <v>64</v>
      </c>
      <c r="I1271" s="8">
        <v>51</v>
      </c>
      <c r="J1271" s="8">
        <v>100</v>
      </c>
      <c r="K1271" s="8">
        <v>66</v>
      </c>
      <c r="L1271" s="8">
        <v>94</v>
      </c>
      <c r="M1271" s="8">
        <v>59</v>
      </c>
      <c r="N1271" s="8">
        <v>91</v>
      </c>
      <c r="O1271" s="10">
        <v>57</v>
      </c>
      <c r="P1271" s="10">
        <v>56</v>
      </c>
      <c r="Q1271" s="37">
        <f>AVERAGE(Table3[[#This Row],[Audit 1]:[Audit 10]])/100</f>
        <v>0.7340000000000001</v>
      </c>
    </row>
    <row r="1272" spans="1:17">
      <c r="A1272" s="8" t="s">
        <v>104</v>
      </c>
      <c r="B1272" s="9">
        <v>45242</v>
      </c>
      <c r="C1272" s="33">
        <f>YEAR(Table3[[#This Row],[Date]])</f>
        <v>2023</v>
      </c>
      <c r="D1272" s="9" t="str">
        <f>TEXT(Table3[[#This Row],[Date]],"MMMM")</f>
        <v>November</v>
      </c>
      <c r="E1272" s="9" t="str">
        <f>_xlfn.XLOOKUP(Table3[[#This Row],[EID]],Roster!A:A,Roster!E:E)</f>
        <v>oka.koch.55</v>
      </c>
      <c r="F1272" s="9" t="str">
        <f>_xlfn.XLOOKUP(Table3[[#This Row],[EID]],Roster!A:A,Roster!F:F)</f>
        <v>F&amp;A</v>
      </c>
      <c r="G1272" s="8">
        <v>84</v>
      </c>
      <c r="H1272" s="8">
        <v>95</v>
      </c>
      <c r="I1272" s="8">
        <v>99</v>
      </c>
      <c r="J1272" s="8">
        <v>93</v>
      </c>
      <c r="K1272" s="8">
        <v>93</v>
      </c>
      <c r="L1272" s="8">
        <v>84</v>
      </c>
      <c r="M1272" s="8">
        <v>80</v>
      </c>
      <c r="N1272" s="8">
        <v>84</v>
      </c>
      <c r="O1272" s="10">
        <v>87</v>
      </c>
      <c r="P1272" s="10">
        <v>80</v>
      </c>
      <c r="Q1272" s="37">
        <f>AVERAGE(Table3[[#This Row],[Audit 1]:[Audit 10]])/100</f>
        <v>0.879</v>
      </c>
    </row>
    <row r="1273" spans="1:17">
      <c r="A1273" s="8" t="s">
        <v>105</v>
      </c>
      <c r="B1273" s="9">
        <v>45242</v>
      </c>
      <c r="C1273" s="33">
        <f>YEAR(Table3[[#This Row],[Date]])</f>
        <v>2023</v>
      </c>
      <c r="D1273" s="9" t="str">
        <f>TEXT(Table3[[#This Row],[Date]],"MMMM")</f>
        <v>November</v>
      </c>
      <c r="E1273" s="9" t="str">
        <f>_xlfn.XLOOKUP(Table3[[#This Row],[EID]],Roster!A:A,Roster!E:E)</f>
        <v>oka.koch.55</v>
      </c>
      <c r="F1273" s="9" t="str">
        <f>_xlfn.XLOOKUP(Table3[[#This Row],[EID]],Roster!A:A,Roster!F:F)</f>
        <v>F&amp;A</v>
      </c>
      <c r="G1273" s="8">
        <v>92</v>
      </c>
      <c r="H1273" s="8">
        <v>85</v>
      </c>
      <c r="I1273" s="8">
        <v>91</v>
      </c>
      <c r="J1273" s="8">
        <v>95</v>
      </c>
      <c r="K1273" s="8">
        <v>93</v>
      </c>
      <c r="L1273" s="8">
        <v>91</v>
      </c>
      <c r="M1273" s="8">
        <v>99</v>
      </c>
      <c r="N1273" s="8">
        <v>100</v>
      </c>
      <c r="O1273" s="10">
        <v>82</v>
      </c>
      <c r="P1273" s="10">
        <v>89</v>
      </c>
      <c r="Q1273" s="37">
        <f>AVERAGE(Table3[[#This Row],[Audit 1]:[Audit 10]])/100</f>
        <v>0.91700000000000004</v>
      </c>
    </row>
    <row r="1274" spans="1:17">
      <c r="A1274" s="8" t="s">
        <v>106</v>
      </c>
      <c r="B1274" s="9">
        <v>45242</v>
      </c>
      <c r="C1274" s="33">
        <f>YEAR(Table3[[#This Row],[Date]])</f>
        <v>2023</v>
      </c>
      <c r="D1274" s="9" t="str">
        <f>TEXT(Table3[[#This Row],[Date]],"MMMM")</f>
        <v>November</v>
      </c>
      <c r="E1274" s="9" t="str">
        <f>_xlfn.XLOOKUP(Table3[[#This Row],[EID]],Roster!A:A,Roster!E:E)</f>
        <v>hir.kame.31</v>
      </c>
      <c r="F1274" s="9" t="str">
        <f>_xlfn.XLOOKUP(Table3[[#This Row],[EID]],Roster!A:A,Roster!F:F)</f>
        <v>Health</v>
      </c>
      <c r="G1274" s="8">
        <v>93</v>
      </c>
      <c r="H1274" s="8">
        <v>83</v>
      </c>
      <c r="I1274" s="8">
        <v>91</v>
      </c>
      <c r="J1274" s="8">
        <v>96</v>
      </c>
      <c r="K1274" s="8">
        <v>82</v>
      </c>
      <c r="L1274" s="8">
        <v>93</v>
      </c>
      <c r="M1274" s="8">
        <v>94</v>
      </c>
      <c r="N1274" s="8">
        <v>88</v>
      </c>
      <c r="O1274" s="10">
        <v>81</v>
      </c>
      <c r="P1274" s="10">
        <v>99</v>
      </c>
      <c r="Q1274" s="37">
        <f>AVERAGE(Table3[[#This Row],[Audit 1]:[Audit 10]])/100</f>
        <v>0.9</v>
      </c>
    </row>
    <row r="1275" spans="1:17">
      <c r="A1275" s="8" t="s">
        <v>107</v>
      </c>
      <c r="B1275" s="9">
        <v>45242</v>
      </c>
      <c r="C1275" s="33">
        <f>YEAR(Table3[[#This Row],[Date]])</f>
        <v>2023</v>
      </c>
      <c r="D1275" s="9" t="str">
        <f>TEXT(Table3[[#This Row],[Date]],"MMMM")</f>
        <v>November</v>
      </c>
      <c r="E1275" s="9" t="str">
        <f>_xlfn.XLOOKUP(Table3[[#This Row],[EID]],Roster!A:A,Roster!E:E)</f>
        <v>oka.koch.55</v>
      </c>
      <c r="F1275" s="9" t="str">
        <f>_xlfn.XLOOKUP(Table3[[#This Row],[EID]],Roster!A:A,Roster!F:F)</f>
        <v>F&amp;A</v>
      </c>
      <c r="G1275" s="8">
        <v>67</v>
      </c>
      <c r="H1275" s="8">
        <v>67</v>
      </c>
      <c r="I1275" s="8">
        <v>84</v>
      </c>
      <c r="J1275" s="8">
        <v>71</v>
      </c>
      <c r="K1275" s="8">
        <v>76</v>
      </c>
      <c r="L1275" s="8">
        <v>53</v>
      </c>
      <c r="M1275" s="8">
        <v>66</v>
      </c>
      <c r="N1275" s="8">
        <v>84</v>
      </c>
      <c r="O1275" s="10">
        <v>100</v>
      </c>
      <c r="P1275" s="10">
        <v>65</v>
      </c>
      <c r="Q1275" s="37">
        <f>AVERAGE(Table3[[#This Row],[Audit 1]:[Audit 10]])/100</f>
        <v>0.73299999999999998</v>
      </c>
    </row>
    <row r="1276" spans="1:17">
      <c r="A1276" s="8" t="s">
        <v>108</v>
      </c>
      <c r="B1276" s="9">
        <v>45242</v>
      </c>
      <c r="C1276" s="33">
        <f>YEAR(Table3[[#This Row],[Date]])</f>
        <v>2023</v>
      </c>
      <c r="D1276" s="9" t="str">
        <f>TEXT(Table3[[#This Row],[Date]],"MMMM")</f>
        <v>November</v>
      </c>
      <c r="E1276" s="9" t="str">
        <f>_xlfn.XLOOKUP(Table3[[#This Row],[EID]],Roster!A:A,Roster!E:E)</f>
        <v>kig.imaz.62</v>
      </c>
      <c r="F1276" s="9" t="str">
        <f>_xlfn.XLOOKUP(Table3[[#This Row],[EID]],Roster!A:A,Roster!F:F)</f>
        <v>HR</v>
      </c>
      <c r="G1276" s="8">
        <v>54</v>
      </c>
      <c r="H1276" s="8">
        <v>80</v>
      </c>
      <c r="I1276" s="8">
        <v>99</v>
      </c>
      <c r="J1276" s="8">
        <v>95</v>
      </c>
      <c r="K1276" s="8">
        <v>52</v>
      </c>
      <c r="L1276" s="8">
        <v>54</v>
      </c>
      <c r="M1276" s="8">
        <v>85</v>
      </c>
      <c r="N1276" s="8">
        <v>54</v>
      </c>
      <c r="O1276" s="10">
        <v>60</v>
      </c>
      <c r="P1276" s="10">
        <v>68</v>
      </c>
      <c r="Q1276" s="37">
        <f>AVERAGE(Table3[[#This Row],[Audit 1]:[Audit 10]])/100</f>
        <v>0.70099999999999996</v>
      </c>
    </row>
    <row r="1277" spans="1:17">
      <c r="A1277" s="8" t="s">
        <v>109</v>
      </c>
      <c r="B1277" s="9">
        <v>45242</v>
      </c>
      <c r="C1277" s="33">
        <f>YEAR(Table3[[#This Row],[Date]])</f>
        <v>2023</v>
      </c>
      <c r="D1277" s="9" t="str">
        <f>TEXT(Table3[[#This Row],[Date]],"MMMM")</f>
        <v>November</v>
      </c>
      <c r="E1277" s="9" t="str">
        <f>_xlfn.XLOOKUP(Table3[[#This Row],[EID]],Roster!A:A,Roster!E:E)</f>
        <v>han.oriz.24</v>
      </c>
      <c r="F1277" s="9" t="str">
        <f>_xlfn.XLOOKUP(Table3[[#This Row],[EID]],Roster!A:A,Roster!F:F)</f>
        <v>Strategy</v>
      </c>
      <c r="G1277" s="8">
        <v>85</v>
      </c>
      <c r="H1277" s="8">
        <v>93</v>
      </c>
      <c r="I1277" s="8">
        <v>96</v>
      </c>
      <c r="J1277" s="8">
        <v>89</v>
      </c>
      <c r="K1277" s="8">
        <v>80</v>
      </c>
      <c r="L1277" s="8">
        <v>92</v>
      </c>
      <c r="M1277" s="8">
        <v>100</v>
      </c>
      <c r="N1277" s="8">
        <v>82</v>
      </c>
      <c r="O1277" s="10">
        <v>89</v>
      </c>
      <c r="P1277" s="10">
        <v>90</v>
      </c>
      <c r="Q1277" s="37">
        <f>AVERAGE(Table3[[#This Row],[Audit 1]:[Audit 10]])/100</f>
        <v>0.89599999999999991</v>
      </c>
    </row>
    <row r="1278" spans="1:17">
      <c r="A1278" s="8" t="s">
        <v>110</v>
      </c>
      <c r="B1278" s="9">
        <v>45242</v>
      </c>
      <c r="C1278" s="33">
        <f>YEAR(Table3[[#This Row],[Date]])</f>
        <v>2023</v>
      </c>
      <c r="D1278" s="9" t="str">
        <f>TEXT(Table3[[#This Row],[Date]],"MMMM")</f>
        <v>November</v>
      </c>
      <c r="E1278" s="9" t="str">
        <f>_xlfn.XLOOKUP(Table3[[#This Row],[EID]],Roster!A:A,Roster!E:E)</f>
        <v>oka.koch.55</v>
      </c>
      <c r="F1278" s="9" t="str">
        <f>_xlfn.XLOOKUP(Table3[[#This Row],[EID]],Roster!A:A,Roster!F:F)</f>
        <v>F&amp;A</v>
      </c>
      <c r="G1278" s="8">
        <v>80</v>
      </c>
      <c r="H1278" s="8">
        <v>90</v>
      </c>
      <c r="I1278" s="8">
        <v>85</v>
      </c>
      <c r="J1278" s="8">
        <v>98</v>
      </c>
      <c r="K1278" s="8">
        <v>98</v>
      </c>
      <c r="L1278" s="8">
        <v>84</v>
      </c>
      <c r="M1278" s="8">
        <v>95</v>
      </c>
      <c r="N1278" s="8">
        <v>96</v>
      </c>
      <c r="O1278" s="10">
        <v>86</v>
      </c>
      <c r="P1278" s="10">
        <v>95</v>
      </c>
      <c r="Q1278" s="37">
        <f>AVERAGE(Table3[[#This Row],[Audit 1]:[Audit 10]])/100</f>
        <v>0.90700000000000003</v>
      </c>
    </row>
    <row r="1279" spans="1:17">
      <c r="A1279" s="8" t="s">
        <v>111</v>
      </c>
      <c r="B1279" s="9">
        <v>45242</v>
      </c>
      <c r="C1279" s="33">
        <f>YEAR(Table3[[#This Row],[Date]])</f>
        <v>2023</v>
      </c>
      <c r="D1279" s="9" t="str">
        <f>TEXT(Table3[[#This Row],[Date]],"MMMM")</f>
        <v>November</v>
      </c>
      <c r="E1279" s="9" t="str">
        <f>_xlfn.XLOOKUP(Table3[[#This Row],[EID]],Roster!A:A,Roster!E:E)</f>
        <v>hir.kame.31</v>
      </c>
      <c r="F1279" s="9" t="str">
        <f>_xlfn.XLOOKUP(Table3[[#This Row],[EID]],Roster!A:A,Roster!F:F)</f>
        <v>Health</v>
      </c>
      <c r="G1279" s="8">
        <v>94</v>
      </c>
      <c r="H1279" s="8">
        <v>94</v>
      </c>
      <c r="I1279" s="8">
        <v>100</v>
      </c>
      <c r="J1279" s="8">
        <v>97</v>
      </c>
      <c r="K1279" s="8">
        <v>80</v>
      </c>
      <c r="L1279" s="8">
        <v>93</v>
      </c>
      <c r="M1279" s="8">
        <v>92</v>
      </c>
      <c r="N1279" s="8">
        <v>90</v>
      </c>
      <c r="O1279" s="10">
        <v>99</v>
      </c>
      <c r="P1279" s="10">
        <v>89</v>
      </c>
      <c r="Q1279" s="37">
        <f>AVERAGE(Table3[[#This Row],[Audit 1]:[Audit 10]])/100</f>
        <v>0.92799999999999994</v>
      </c>
    </row>
    <row r="1280" spans="1:17">
      <c r="A1280" s="8" t="s">
        <v>112</v>
      </c>
      <c r="B1280" s="9">
        <v>45242</v>
      </c>
      <c r="C1280" s="33">
        <f>YEAR(Table3[[#This Row],[Date]])</f>
        <v>2023</v>
      </c>
      <c r="D1280" s="9" t="str">
        <f>TEXT(Table3[[#This Row],[Date]],"MMMM")</f>
        <v>November</v>
      </c>
      <c r="E1280" s="9" t="str">
        <f>_xlfn.XLOOKUP(Table3[[#This Row],[EID]],Roster!A:A,Roster!E:E)</f>
        <v>hir.kame.31</v>
      </c>
      <c r="F1280" s="9" t="str">
        <f>_xlfn.XLOOKUP(Table3[[#This Row],[EID]],Roster!A:A,Roster!F:F)</f>
        <v>Health</v>
      </c>
      <c r="G1280" s="8">
        <v>87</v>
      </c>
      <c r="H1280" s="8">
        <v>62</v>
      </c>
      <c r="I1280" s="8">
        <v>94</v>
      </c>
      <c r="J1280" s="8">
        <v>71</v>
      </c>
      <c r="K1280" s="8">
        <v>96</v>
      </c>
      <c r="L1280" s="8">
        <v>80</v>
      </c>
      <c r="M1280" s="8">
        <v>100</v>
      </c>
      <c r="N1280" s="8">
        <v>94</v>
      </c>
      <c r="O1280" s="10">
        <v>67</v>
      </c>
      <c r="P1280" s="10">
        <v>63</v>
      </c>
      <c r="Q1280" s="37">
        <f>AVERAGE(Table3[[#This Row],[Audit 1]:[Audit 10]])/100</f>
        <v>0.81400000000000006</v>
      </c>
    </row>
    <row r="1281" spans="1:17">
      <c r="A1281" s="8" t="s">
        <v>113</v>
      </c>
      <c r="B1281" s="9">
        <v>45242</v>
      </c>
      <c r="C1281" s="33">
        <f>YEAR(Table3[[#This Row],[Date]])</f>
        <v>2023</v>
      </c>
      <c r="D1281" s="9" t="str">
        <f>TEXT(Table3[[#This Row],[Date]],"MMMM")</f>
        <v>November</v>
      </c>
      <c r="E1281" s="9" t="str">
        <f>_xlfn.XLOOKUP(Table3[[#This Row],[EID]],Roster!A:A,Roster!E:E)</f>
        <v>kig.imaz.62</v>
      </c>
      <c r="F1281" s="9" t="str">
        <f>_xlfn.XLOOKUP(Table3[[#This Row],[EID]],Roster!A:A,Roster!F:F)</f>
        <v>HR</v>
      </c>
      <c r="G1281" s="8">
        <v>69</v>
      </c>
      <c r="H1281" s="8">
        <v>81</v>
      </c>
      <c r="I1281" s="8">
        <v>90</v>
      </c>
      <c r="J1281" s="8">
        <v>97</v>
      </c>
      <c r="K1281" s="8">
        <v>91</v>
      </c>
      <c r="L1281" s="8">
        <v>92</v>
      </c>
      <c r="M1281" s="8">
        <v>85</v>
      </c>
      <c r="N1281" s="8">
        <v>79</v>
      </c>
      <c r="O1281" s="10">
        <v>55</v>
      </c>
      <c r="P1281" s="10">
        <v>76</v>
      </c>
      <c r="Q1281" s="37">
        <f>AVERAGE(Table3[[#This Row],[Audit 1]:[Audit 10]])/100</f>
        <v>0.81499999999999995</v>
      </c>
    </row>
    <row r="1282" spans="1:17">
      <c r="A1282" s="8" t="s">
        <v>114</v>
      </c>
      <c r="B1282" s="9">
        <v>45242</v>
      </c>
      <c r="C1282" s="33">
        <f>YEAR(Table3[[#This Row],[Date]])</f>
        <v>2023</v>
      </c>
      <c r="D1282" s="9" t="str">
        <f>TEXT(Table3[[#This Row],[Date]],"MMMM")</f>
        <v>November</v>
      </c>
      <c r="E1282" s="9" t="str">
        <f>_xlfn.XLOOKUP(Table3[[#This Row],[EID]],Roster!A:A,Roster!E:E)</f>
        <v>han.oriz.24</v>
      </c>
      <c r="F1282" s="9" t="str">
        <f>_xlfn.XLOOKUP(Table3[[#This Row],[EID]],Roster!A:A,Roster!F:F)</f>
        <v>Strategy</v>
      </c>
      <c r="G1282" s="8">
        <v>97</v>
      </c>
      <c r="H1282" s="8">
        <v>97</v>
      </c>
      <c r="I1282" s="8">
        <v>85</v>
      </c>
      <c r="J1282" s="8">
        <v>84</v>
      </c>
      <c r="K1282" s="8">
        <v>97</v>
      </c>
      <c r="L1282" s="8">
        <v>89</v>
      </c>
      <c r="M1282" s="8">
        <v>90</v>
      </c>
      <c r="N1282" s="8">
        <v>94</v>
      </c>
      <c r="O1282" s="10">
        <v>81</v>
      </c>
      <c r="P1282" s="10">
        <v>97</v>
      </c>
      <c r="Q1282" s="37">
        <f>AVERAGE(Table3[[#This Row],[Audit 1]:[Audit 10]])/100</f>
        <v>0.91099999999999992</v>
      </c>
    </row>
    <row r="1283" spans="1:17">
      <c r="A1283" s="8" t="s">
        <v>115</v>
      </c>
      <c r="B1283" s="9">
        <v>45242</v>
      </c>
      <c r="C1283" s="33">
        <f>YEAR(Table3[[#This Row],[Date]])</f>
        <v>2023</v>
      </c>
      <c r="D1283" s="9" t="str">
        <f>TEXT(Table3[[#This Row],[Date]],"MMMM")</f>
        <v>November</v>
      </c>
      <c r="E1283" s="9" t="str">
        <f>_xlfn.XLOOKUP(Table3[[#This Row],[EID]],Roster!A:A,Roster!E:E)</f>
        <v>oka.koch.55</v>
      </c>
      <c r="F1283" s="9" t="str">
        <f>_xlfn.XLOOKUP(Table3[[#This Row],[EID]],Roster!A:A,Roster!F:F)</f>
        <v>F&amp;A</v>
      </c>
      <c r="G1283" s="8">
        <v>99</v>
      </c>
      <c r="H1283" s="8">
        <v>81</v>
      </c>
      <c r="I1283" s="8">
        <v>86</v>
      </c>
      <c r="J1283" s="8">
        <v>99</v>
      </c>
      <c r="K1283" s="8">
        <v>90</v>
      </c>
      <c r="L1283" s="8">
        <v>91</v>
      </c>
      <c r="M1283" s="8">
        <v>85</v>
      </c>
      <c r="N1283" s="8">
        <v>84</v>
      </c>
      <c r="O1283" s="10">
        <v>97</v>
      </c>
      <c r="P1283" s="10">
        <v>99</v>
      </c>
      <c r="Q1283" s="37">
        <f>AVERAGE(Table3[[#This Row],[Audit 1]:[Audit 10]])/100</f>
        <v>0.91099999999999992</v>
      </c>
    </row>
    <row r="1284" spans="1:17">
      <c r="A1284" s="8" t="s">
        <v>116</v>
      </c>
      <c r="B1284" s="9">
        <v>45242</v>
      </c>
      <c r="C1284" s="33">
        <f>YEAR(Table3[[#This Row],[Date]])</f>
        <v>2023</v>
      </c>
      <c r="D1284" s="9" t="str">
        <f>TEXT(Table3[[#This Row],[Date]],"MMMM")</f>
        <v>November</v>
      </c>
      <c r="E1284" s="9" t="str">
        <f>_xlfn.XLOOKUP(Table3[[#This Row],[EID]],Roster!A:A,Roster!E:E)</f>
        <v>hir.kame.31</v>
      </c>
      <c r="F1284" s="9" t="str">
        <f>_xlfn.XLOOKUP(Table3[[#This Row],[EID]],Roster!A:A,Roster!F:F)</f>
        <v>Health</v>
      </c>
      <c r="G1284" s="8">
        <v>96</v>
      </c>
      <c r="H1284" s="8">
        <v>94</v>
      </c>
      <c r="I1284" s="8">
        <v>99</v>
      </c>
      <c r="J1284" s="8">
        <v>97</v>
      </c>
      <c r="K1284" s="8">
        <v>84</v>
      </c>
      <c r="L1284" s="8">
        <v>82</v>
      </c>
      <c r="M1284" s="8">
        <v>92</v>
      </c>
      <c r="N1284" s="8">
        <v>98</v>
      </c>
      <c r="O1284" s="10">
        <v>80</v>
      </c>
      <c r="P1284" s="10">
        <v>87</v>
      </c>
      <c r="Q1284" s="37">
        <f>AVERAGE(Table3[[#This Row],[Audit 1]:[Audit 10]])/100</f>
        <v>0.90900000000000003</v>
      </c>
    </row>
    <row r="1285" spans="1:17">
      <c r="A1285" s="8" t="s">
        <v>117</v>
      </c>
      <c r="B1285" s="9">
        <v>45242</v>
      </c>
      <c r="C1285" s="33">
        <f>YEAR(Table3[[#This Row],[Date]])</f>
        <v>2023</v>
      </c>
      <c r="D1285" s="9" t="str">
        <f>TEXT(Table3[[#This Row],[Date]],"MMMM")</f>
        <v>November</v>
      </c>
      <c r="E1285" s="9" t="str">
        <f>_xlfn.XLOOKUP(Table3[[#This Row],[EID]],Roster!A:A,Roster!E:E)</f>
        <v>han.oriz.24</v>
      </c>
      <c r="F1285" s="9" t="str">
        <f>_xlfn.XLOOKUP(Table3[[#This Row],[EID]],Roster!A:A,Roster!F:F)</f>
        <v>Network</v>
      </c>
      <c r="G1285" s="8">
        <v>66</v>
      </c>
      <c r="H1285" s="8">
        <v>99</v>
      </c>
      <c r="I1285" s="8">
        <v>67</v>
      </c>
      <c r="J1285" s="8">
        <v>65</v>
      </c>
      <c r="K1285" s="8">
        <v>62</v>
      </c>
      <c r="L1285" s="8">
        <v>54</v>
      </c>
      <c r="M1285" s="8">
        <v>63</v>
      </c>
      <c r="N1285" s="8">
        <v>67</v>
      </c>
      <c r="O1285" s="10">
        <v>85</v>
      </c>
      <c r="P1285" s="10">
        <v>71</v>
      </c>
      <c r="Q1285" s="37">
        <f>AVERAGE(Table3[[#This Row],[Audit 1]:[Audit 10]])/100</f>
        <v>0.69900000000000007</v>
      </c>
    </row>
    <row r="1286" spans="1:17">
      <c r="A1286" s="8" t="s">
        <v>118</v>
      </c>
      <c r="B1286" s="9">
        <v>45242</v>
      </c>
      <c r="C1286" s="33">
        <f>YEAR(Table3[[#This Row],[Date]])</f>
        <v>2023</v>
      </c>
      <c r="D1286" s="9" t="str">
        <f>TEXT(Table3[[#This Row],[Date]],"MMMM")</f>
        <v>November</v>
      </c>
      <c r="E1286" s="9" t="str">
        <f>_xlfn.XLOOKUP(Table3[[#This Row],[EID]],Roster!A:A,Roster!E:E)</f>
        <v>kig.imaz.62</v>
      </c>
      <c r="F1286" s="9" t="str">
        <f>_xlfn.XLOOKUP(Table3[[#This Row],[EID]],Roster!A:A,Roster!F:F)</f>
        <v>HR</v>
      </c>
      <c r="G1286" s="8">
        <v>60</v>
      </c>
      <c r="H1286" s="8">
        <v>70</v>
      </c>
      <c r="I1286" s="8">
        <v>82</v>
      </c>
      <c r="J1286" s="8">
        <v>51</v>
      </c>
      <c r="K1286" s="8">
        <v>91</v>
      </c>
      <c r="L1286" s="8">
        <v>52</v>
      </c>
      <c r="M1286" s="8">
        <v>59</v>
      </c>
      <c r="N1286" s="8">
        <v>97</v>
      </c>
      <c r="O1286" s="10">
        <v>59</v>
      </c>
      <c r="P1286" s="10">
        <v>71</v>
      </c>
      <c r="Q1286" s="37">
        <f>AVERAGE(Table3[[#This Row],[Audit 1]:[Audit 10]])/100</f>
        <v>0.69200000000000006</v>
      </c>
    </row>
    <row r="1287" spans="1:17">
      <c r="A1287" s="8" t="s">
        <v>119</v>
      </c>
      <c r="B1287" s="9">
        <v>45242</v>
      </c>
      <c r="C1287" s="33">
        <f>YEAR(Table3[[#This Row],[Date]])</f>
        <v>2023</v>
      </c>
      <c r="D1287" s="9" t="str">
        <f>TEXT(Table3[[#This Row],[Date]],"MMMM")</f>
        <v>November</v>
      </c>
      <c r="E1287" s="9" t="str">
        <f>_xlfn.XLOOKUP(Table3[[#This Row],[EID]],Roster!A:A,Roster!E:E)</f>
        <v>hir.kame.31</v>
      </c>
      <c r="F1287" s="9" t="str">
        <f>_xlfn.XLOOKUP(Table3[[#This Row],[EID]],Roster!A:A,Roster!F:F)</f>
        <v>Health</v>
      </c>
      <c r="G1287" s="8">
        <v>92</v>
      </c>
      <c r="H1287" s="8">
        <v>91</v>
      </c>
      <c r="I1287" s="8">
        <v>80</v>
      </c>
      <c r="J1287" s="8">
        <v>99</v>
      </c>
      <c r="K1287" s="8">
        <v>80</v>
      </c>
      <c r="L1287" s="8">
        <v>94</v>
      </c>
      <c r="M1287" s="8">
        <v>90</v>
      </c>
      <c r="N1287" s="8">
        <v>94</v>
      </c>
      <c r="O1287" s="10">
        <v>90</v>
      </c>
      <c r="P1287" s="10">
        <v>80</v>
      </c>
      <c r="Q1287" s="37">
        <f>AVERAGE(Table3[[#This Row],[Audit 1]:[Audit 10]])/100</f>
        <v>0.89</v>
      </c>
    </row>
    <row r="1288" spans="1:17">
      <c r="A1288" s="8" t="s">
        <v>120</v>
      </c>
      <c r="B1288" s="9">
        <v>45242</v>
      </c>
      <c r="C1288" s="33">
        <f>YEAR(Table3[[#This Row],[Date]])</f>
        <v>2023</v>
      </c>
      <c r="D1288" s="9" t="str">
        <f>TEXT(Table3[[#This Row],[Date]],"MMMM")</f>
        <v>November</v>
      </c>
      <c r="E1288" s="9" t="str">
        <f>_xlfn.XLOOKUP(Table3[[#This Row],[EID]],Roster!A:A,Roster!E:E)</f>
        <v>oka.koch.55</v>
      </c>
      <c r="F1288" s="9" t="str">
        <f>_xlfn.XLOOKUP(Table3[[#This Row],[EID]],Roster!A:A,Roster!F:F)</f>
        <v>F&amp;A</v>
      </c>
      <c r="G1288" s="8">
        <v>81</v>
      </c>
      <c r="H1288" s="8">
        <v>86</v>
      </c>
      <c r="I1288" s="8">
        <v>92</v>
      </c>
      <c r="J1288" s="8">
        <v>82</v>
      </c>
      <c r="K1288" s="8">
        <v>83</v>
      </c>
      <c r="L1288" s="8">
        <v>80</v>
      </c>
      <c r="M1288" s="8">
        <v>87</v>
      </c>
      <c r="N1288" s="8">
        <v>87</v>
      </c>
      <c r="O1288" s="10">
        <v>95</v>
      </c>
      <c r="P1288" s="10">
        <v>100</v>
      </c>
      <c r="Q1288" s="37">
        <f>AVERAGE(Table3[[#This Row],[Audit 1]:[Audit 10]])/100</f>
        <v>0.873</v>
      </c>
    </row>
    <row r="1289" spans="1:17">
      <c r="A1289" s="8" t="s">
        <v>121</v>
      </c>
      <c r="B1289" s="9">
        <v>45242</v>
      </c>
      <c r="C1289" s="33">
        <f>YEAR(Table3[[#This Row],[Date]])</f>
        <v>2023</v>
      </c>
      <c r="D1289" s="9" t="str">
        <f>TEXT(Table3[[#This Row],[Date]],"MMMM")</f>
        <v>November</v>
      </c>
      <c r="E1289" s="9" t="str">
        <f>_xlfn.XLOOKUP(Table3[[#This Row],[EID]],Roster!A:A,Roster!E:E)</f>
        <v>hir.kame.31</v>
      </c>
      <c r="F1289" s="9" t="str">
        <f>_xlfn.XLOOKUP(Table3[[#This Row],[EID]],Roster!A:A,Roster!F:F)</f>
        <v>Health</v>
      </c>
      <c r="G1289" s="8">
        <v>80</v>
      </c>
      <c r="H1289" s="8">
        <v>81</v>
      </c>
      <c r="I1289" s="8">
        <v>92</v>
      </c>
      <c r="J1289" s="8">
        <v>95</v>
      </c>
      <c r="K1289" s="8">
        <v>87</v>
      </c>
      <c r="L1289" s="8">
        <v>100</v>
      </c>
      <c r="M1289" s="8">
        <v>81</v>
      </c>
      <c r="N1289" s="8">
        <v>89</v>
      </c>
      <c r="O1289" s="10">
        <v>97</v>
      </c>
      <c r="P1289" s="10">
        <v>93</v>
      </c>
      <c r="Q1289" s="37">
        <f>AVERAGE(Table3[[#This Row],[Audit 1]:[Audit 10]])/100</f>
        <v>0.89500000000000002</v>
      </c>
    </row>
    <row r="1290" spans="1:17">
      <c r="A1290" s="8" t="s">
        <v>122</v>
      </c>
      <c r="B1290" s="9">
        <v>45242</v>
      </c>
      <c r="C1290" s="33">
        <f>YEAR(Table3[[#This Row],[Date]])</f>
        <v>2023</v>
      </c>
      <c r="D1290" s="9" t="str">
        <f>TEXT(Table3[[#This Row],[Date]],"MMMM")</f>
        <v>November</v>
      </c>
      <c r="E1290" s="9" t="str">
        <f>_xlfn.XLOOKUP(Table3[[#This Row],[EID]],Roster!A:A,Roster!E:E)</f>
        <v>han.oriz.24</v>
      </c>
      <c r="F1290" s="9" t="str">
        <f>_xlfn.XLOOKUP(Table3[[#This Row],[EID]],Roster!A:A,Roster!F:F)</f>
        <v>Network</v>
      </c>
      <c r="G1290" s="8">
        <v>70</v>
      </c>
      <c r="H1290" s="8">
        <v>70</v>
      </c>
      <c r="I1290" s="8">
        <v>76</v>
      </c>
      <c r="J1290" s="8">
        <v>91</v>
      </c>
      <c r="K1290" s="8">
        <v>52</v>
      </c>
      <c r="L1290" s="8">
        <v>100</v>
      </c>
      <c r="M1290" s="8">
        <v>62</v>
      </c>
      <c r="N1290" s="8">
        <v>65</v>
      </c>
      <c r="O1290" s="10">
        <v>64</v>
      </c>
      <c r="P1290" s="10">
        <v>72</v>
      </c>
      <c r="Q1290" s="37">
        <f>AVERAGE(Table3[[#This Row],[Audit 1]:[Audit 10]])/100</f>
        <v>0.72199999999999998</v>
      </c>
    </row>
    <row r="1291" spans="1:17">
      <c r="A1291" s="8" t="s">
        <v>123</v>
      </c>
      <c r="B1291" s="9">
        <v>45242</v>
      </c>
      <c r="C1291" s="33">
        <f>YEAR(Table3[[#This Row],[Date]])</f>
        <v>2023</v>
      </c>
      <c r="D1291" s="9" t="str">
        <f>TEXT(Table3[[#This Row],[Date]],"MMMM")</f>
        <v>November</v>
      </c>
      <c r="E1291" s="9" t="str">
        <f>_xlfn.XLOOKUP(Table3[[#This Row],[EID]],Roster!A:A,Roster!E:E)</f>
        <v>kig.imaz.62</v>
      </c>
      <c r="F1291" s="9" t="str">
        <f>_xlfn.XLOOKUP(Table3[[#This Row],[EID]],Roster!A:A,Roster!F:F)</f>
        <v>HR</v>
      </c>
      <c r="G1291" s="8">
        <v>51</v>
      </c>
      <c r="H1291" s="8">
        <v>90</v>
      </c>
      <c r="I1291" s="8">
        <v>98</v>
      </c>
      <c r="J1291" s="8">
        <v>73</v>
      </c>
      <c r="K1291" s="8">
        <v>95</v>
      </c>
      <c r="L1291" s="8">
        <v>72</v>
      </c>
      <c r="M1291" s="8">
        <v>95</v>
      </c>
      <c r="N1291" s="8">
        <v>64</v>
      </c>
      <c r="O1291" s="10">
        <v>97</v>
      </c>
      <c r="P1291" s="10">
        <v>91</v>
      </c>
      <c r="Q1291" s="37">
        <f>AVERAGE(Table3[[#This Row],[Audit 1]:[Audit 10]])/100</f>
        <v>0.82599999999999996</v>
      </c>
    </row>
    <row r="1292" spans="1:17">
      <c r="A1292" s="8" t="s">
        <v>94</v>
      </c>
      <c r="B1292" s="9">
        <v>45243</v>
      </c>
      <c r="C1292" s="33">
        <f>YEAR(Table3[[#This Row],[Date]])</f>
        <v>2023</v>
      </c>
      <c r="D1292" s="9" t="str">
        <f>TEXT(Table3[[#This Row],[Date]],"MMMM")</f>
        <v>November</v>
      </c>
      <c r="E1292" s="9" t="str">
        <f>_xlfn.XLOOKUP(Table3[[#This Row],[EID]],Roster!A:A,Roster!E:E)</f>
        <v>oka.koch.55</v>
      </c>
      <c r="F1292" s="9" t="str">
        <f>_xlfn.XLOOKUP(Table3[[#This Row],[EID]],Roster!A:A,Roster!F:F)</f>
        <v>F&amp;A</v>
      </c>
      <c r="G1292" s="8">
        <v>94</v>
      </c>
      <c r="H1292" s="8">
        <v>99</v>
      </c>
      <c r="I1292" s="8">
        <v>95</v>
      </c>
      <c r="J1292" s="8">
        <v>94</v>
      </c>
      <c r="K1292" s="8">
        <v>92</v>
      </c>
      <c r="L1292" s="8">
        <v>90</v>
      </c>
      <c r="M1292" s="8">
        <v>94</v>
      </c>
      <c r="N1292" s="8">
        <v>87</v>
      </c>
      <c r="O1292" s="10">
        <v>84</v>
      </c>
      <c r="P1292" s="10">
        <v>86</v>
      </c>
      <c r="Q1292" s="37">
        <f>AVERAGE(Table3[[#This Row],[Audit 1]:[Audit 10]])/100</f>
        <v>0.91500000000000004</v>
      </c>
    </row>
    <row r="1293" spans="1:17">
      <c r="A1293" s="8" t="s">
        <v>95</v>
      </c>
      <c r="B1293" s="9">
        <v>45243</v>
      </c>
      <c r="C1293" s="33">
        <f>YEAR(Table3[[#This Row],[Date]])</f>
        <v>2023</v>
      </c>
      <c r="D1293" s="9" t="str">
        <f>TEXT(Table3[[#This Row],[Date]],"MMMM")</f>
        <v>November</v>
      </c>
      <c r="E1293" s="9" t="str">
        <f>_xlfn.XLOOKUP(Table3[[#This Row],[EID]],Roster!A:A,Roster!E:E)</f>
        <v>oka.koch.55</v>
      </c>
      <c r="F1293" s="9" t="str">
        <f>_xlfn.XLOOKUP(Table3[[#This Row],[EID]],Roster!A:A,Roster!F:F)</f>
        <v>F&amp;A</v>
      </c>
      <c r="G1293" s="8">
        <v>86</v>
      </c>
      <c r="H1293" s="8">
        <v>86</v>
      </c>
      <c r="I1293" s="8">
        <v>80</v>
      </c>
      <c r="J1293" s="8">
        <v>80</v>
      </c>
      <c r="K1293" s="8">
        <v>89</v>
      </c>
      <c r="L1293" s="8">
        <v>93</v>
      </c>
      <c r="M1293" s="8">
        <v>95</v>
      </c>
      <c r="N1293" s="8">
        <v>98</v>
      </c>
      <c r="O1293" s="10">
        <v>83</v>
      </c>
      <c r="P1293" s="10">
        <v>87</v>
      </c>
      <c r="Q1293" s="37">
        <f>AVERAGE(Table3[[#This Row],[Audit 1]:[Audit 10]])/100</f>
        <v>0.877</v>
      </c>
    </row>
    <row r="1294" spans="1:17">
      <c r="A1294" s="8" t="s">
        <v>96</v>
      </c>
      <c r="B1294" s="9">
        <v>45243</v>
      </c>
      <c r="C1294" s="33">
        <f>YEAR(Table3[[#This Row],[Date]])</f>
        <v>2023</v>
      </c>
      <c r="D1294" s="9" t="str">
        <f>TEXT(Table3[[#This Row],[Date]],"MMMM")</f>
        <v>November</v>
      </c>
      <c r="E1294" s="9" t="str">
        <f>_xlfn.XLOOKUP(Table3[[#This Row],[EID]],Roster!A:A,Roster!E:E)</f>
        <v>hir.kame.31</v>
      </c>
      <c r="F1294" s="9" t="str">
        <f>_xlfn.XLOOKUP(Table3[[#This Row],[EID]],Roster!A:A,Roster!F:F)</f>
        <v>Health</v>
      </c>
      <c r="G1294" s="8">
        <v>94</v>
      </c>
      <c r="H1294" s="8">
        <v>80</v>
      </c>
      <c r="I1294" s="8">
        <v>100</v>
      </c>
      <c r="J1294" s="8">
        <v>94</v>
      </c>
      <c r="K1294" s="8">
        <v>90</v>
      </c>
      <c r="L1294" s="8">
        <v>85</v>
      </c>
      <c r="M1294" s="8">
        <v>98</v>
      </c>
      <c r="N1294" s="8">
        <v>95</v>
      </c>
      <c r="O1294" s="10">
        <v>95</v>
      </c>
      <c r="P1294" s="10">
        <v>81</v>
      </c>
      <c r="Q1294" s="37">
        <f>AVERAGE(Table3[[#This Row],[Audit 1]:[Audit 10]])/100</f>
        <v>0.91200000000000003</v>
      </c>
    </row>
    <row r="1295" spans="1:17">
      <c r="A1295" s="8" t="s">
        <v>97</v>
      </c>
      <c r="B1295" s="9">
        <v>45243</v>
      </c>
      <c r="C1295" s="33">
        <f>YEAR(Table3[[#This Row],[Date]])</f>
        <v>2023</v>
      </c>
      <c r="D1295" s="9" t="str">
        <f>TEXT(Table3[[#This Row],[Date]],"MMMM")</f>
        <v>November</v>
      </c>
      <c r="E1295" s="9" t="str">
        <f>_xlfn.XLOOKUP(Table3[[#This Row],[EID]],Roster!A:A,Roster!E:E)</f>
        <v>han.oriz.24</v>
      </c>
      <c r="F1295" s="9" t="str">
        <f>_xlfn.XLOOKUP(Table3[[#This Row],[EID]],Roster!A:A,Roster!F:F)</f>
        <v>Network</v>
      </c>
      <c r="G1295" s="8">
        <v>61</v>
      </c>
      <c r="H1295" s="8">
        <v>70</v>
      </c>
      <c r="I1295" s="8">
        <v>62</v>
      </c>
      <c r="J1295" s="8">
        <v>74</v>
      </c>
      <c r="K1295" s="8">
        <v>75</v>
      </c>
      <c r="L1295" s="8">
        <v>78</v>
      </c>
      <c r="M1295" s="8">
        <v>75</v>
      </c>
      <c r="N1295" s="8">
        <v>78</v>
      </c>
      <c r="O1295" s="10">
        <v>100</v>
      </c>
      <c r="P1295" s="10">
        <v>91</v>
      </c>
      <c r="Q1295" s="37">
        <f>AVERAGE(Table3[[#This Row],[Audit 1]:[Audit 10]])/100</f>
        <v>0.76400000000000001</v>
      </c>
    </row>
    <row r="1296" spans="1:17">
      <c r="A1296" s="8" t="s">
        <v>98</v>
      </c>
      <c r="B1296" s="9">
        <v>45243</v>
      </c>
      <c r="C1296" s="33">
        <f>YEAR(Table3[[#This Row],[Date]])</f>
        <v>2023</v>
      </c>
      <c r="D1296" s="9" t="str">
        <f>TEXT(Table3[[#This Row],[Date]],"MMMM")</f>
        <v>November</v>
      </c>
      <c r="E1296" s="9" t="str">
        <f>_xlfn.XLOOKUP(Table3[[#This Row],[EID]],Roster!A:A,Roster!E:E)</f>
        <v>kig.imaz.62</v>
      </c>
      <c r="F1296" s="9" t="str">
        <f>_xlfn.XLOOKUP(Table3[[#This Row],[EID]],Roster!A:A,Roster!F:F)</f>
        <v>HR</v>
      </c>
      <c r="G1296" s="8">
        <v>89</v>
      </c>
      <c r="H1296" s="8">
        <v>73</v>
      </c>
      <c r="I1296" s="8">
        <v>86</v>
      </c>
      <c r="J1296" s="8">
        <v>62</v>
      </c>
      <c r="K1296" s="8">
        <v>78</v>
      </c>
      <c r="L1296" s="8">
        <v>100</v>
      </c>
      <c r="M1296" s="8">
        <v>51</v>
      </c>
      <c r="N1296" s="8">
        <v>91</v>
      </c>
      <c r="O1296" s="10">
        <v>77</v>
      </c>
      <c r="P1296" s="10">
        <v>59</v>
      </c>
      <c r="Q1296" s="37">
        <f>AVERAGE(Table3[[#This Row],[Audit 1]:[Audit 10]])/100</f>
        <v>0.7659999999999999</v>
      </c>
    </row>
    <row r="1297" spans="1:17">
      <c r="A1297" s="8" t="s">
        <v>99</v>
      </c>
      <c r="B1297" s="9">
        <v>45243</v>
      </c>
      <c r="C1297" s="33">
        <f>YEAR(Table3[[#This Row],[Date]])</f>
        <v>2023</v>
      </c>
      <c r="D1297" s="9" t="str">
        <f>TEXT(Table3[[#This Row],[Date]],"MMMM")</f>
        <v>November</v>
      </c>
      <c r="E1297" s="9" t="str">
        <f>_xlfn.XLOOKUP(Table3[[#This Row],[EID]],Roster!A:A,Roster!E:E)</f>
        <v>han.oriz.24</v>
      </c>
      <c r="F1297" s="9" t="str">
        <f>_xlfn.XLOOKUP(Table3[[#This Row],[EID]],Roster!A:A,Roster!F:F)</f>
        <v>Strategy</v>
      </c>
      <c r="G1297" s="8">
        <v>97</v>
      </c>
      <c r="H1297" s="8">
        <v>84</v>
      </c>
      <c r="I1297" s="8">
        <v>91</v>
      </c>
      <c r="J1297" s="8">
        <v>81</v>
      </c>
      <c r="K1297" s="8">
        <v>81</v>
      </c>
      <c r="L1297" s="8">
        <v>89</v>
      </c>
      <c r="M1297" s="8">
        <v>96</v>
      </c>
      <c r="N1297" s="8">
        <v>88</v>
      </c>
      <c r="O1297" s="10">
        <v>100</v>
      </c>
      <c r="P1297" s="10">
        <v>81</v>
      </c>
      <c r="Q1297" s="37">
        <f>AVERAGE(Table3[[#This Row],[Audit 1]:[Audit 10]])/100</f>
        <v>0.88800000000000001</v>
      </c>
    </row>
    <row r="1298" spans="1:17">
      <c r="A1298" s="8" t="s">
        <v>100</v>
      </c>
      <c r="B1298" s="9">
        <v>45243</v>
      </c>
      <c r="C1298" s="33">
        <f>YEAR(Table3[[#This Row],[Date]])</f>
        <v>2023</v>
      </c>
      <c r="D1298" s="9" t="str">
        <f>TEXT(Table3[[#This Row],[Date]],"MMMM")</f>
        <v>November</v>
      </c>
      <c r="E1298" s="9" t="str">
        <f>_xlfn.XLOOKUP(Table3[[#This Row],[EID]],Roster!A:A,Roster!E:E)</f>
        <v>oka.koch.55</v>
      </c>
      <c r="F1298" s="9" t="str">
        <f>_xlfn.XLOOKUP(Table3[[#This Row],[EID]],Roster!A:A,Roster!F:F)</f>
        <v>F&amp;A</v>
      </c>
      <c r="G1298" s="8">
        <v>89</v>
      </c>
      <c r="H1298" s="8">
        <v>92</v>
      </c>
      <c r="I1298" s="8">
        <v>91</v>
      </c>
      <c r="J1298" s="8">
        <v>91</v>
      </c>
      <c r="K1298" s="8">
        <v>89</v>
      </c>
      <c r="L1298" s="8">
        <v>88</v>
      </c>
      <c r="M1298" s="8">
        <v>85</v>
      </c>
      <c r="N1298" s="8">
        <v>82</v>
      </c>
      <c r="O1298" s="10">
        <v>90</v>
      </c>
      <c r="P1298" s="10">
        <v>100</v>
      </c>
      <c r="Q1298" s="37">
        <f>AVERAGE(Table3[[#This Row],[Audit 1]:[Audit 10]])/100</f>
        <v>0.89700000000000002</v>
      </c>
    </row>
    <row r="1299" spans="1:17">
      <c r="A1299" s="8" t="s">
        <v>101</v>
      </c>
      <c r="B1299" s="9">
        <v>45243</v>
      </c>
      <c r="C1299" s="33">
        <f>YEAR(Table3[[#This Row],[Date]])</f>
        <v>2023</v>
      </c>
      <c r="D1299" s="9" t="str">
        <f>TEXT(Table3[[#This Row],[Date]],"MMMM")</f>
        <v>November</v>
      </c>
      <c r="E1299" s="9" t="str">
        <f>_xlfn.XLOOKUP(Table3[[#This Row],[EID]],Roster!A:A,Roster!E:E)</f>
        <v>hir.kame.31</v>
      </c>
      <c r="F1299" s="9" t="str">
        <f>_xlfn.XLOOKUP(Table3[[#This Row],[EID]],Roster!A:A,Roster!F:F)</f>
        <v>Health</v>
      </c>
      <c r="G1299" s="8">
        <v>95</v>
      </c>
      <c r="H1299" s="8">
        <v>89</v>
      </c>
      <c r="I1299" s="8">
        <v>92</v>
      </c>
      <c r="J1299" s="8">
        <v>90</v>
      </c>
      <c r="K1299" s="8">
        <v>90</v>
      </c>
      <c r="L1299" s="8">
        <v>80</v>
      </c>
      <c r="M1299" s="8">
        <v>81</v>
      </c>
      <c r="N1299" s="8">
        <v>96</v>
      </c>
      <c r="O1299" s="10">
        <v>87</v>
      </c>
      <c r="P1299" s="10">
        <v>96</v>
      </c>
      <c r="Q1299" s="37">
        <f>AVERAGE(Table3[[#This Row],[Audit 1]:[Audit 10]])/100</f>
        <v>0.89599999999999991</v>
      </c>
    </row>
    <row r="1300" spans="1:17">
      <c r="A1300" s="8" t="s">
        <v>102</v>
      </c>
      <c r="B1300" s="9">
        <v>45243</v>
      </c>
      <c r="C1300" s="33">
        <f>YEAR(Table3[[#This Row],[Date]])</f>
        <v>2023</v>
      </c>
      <c r="D1300" s="9" t="str">
        <f>TEXT(Table3[[#This Row],[Date]],"MMMM")</f>
        <v>November</v>
      </c>
      <c r="E1300" s="9" t="str">
        <f>_xlfn.XLOOKUP(Table3[[#This Row],[EID]],Roster!A:A,Roster!E:E)</f>
        <v>han.oriz.24</v>
      </c>
      <c r="F1300" s="9" t="str">
        <f>_xlfn.XLOOKUP(Table3[[#This Row],[EID]],Roster!A:A,Roster!F:F)</f>
        <v>Network</v>
      </c>
      <c r="G1300" s="8">
        <v>61</v>
      </c>
      <c r="H1300" s="8">
        <v>61</v>
      </c>
      <c r="I1300" s="8">
        <v>77</v>
      </c>
      <c r="J1300" s="8">
        <v>80</v>
      </c>
      <c r="K1300" s="8">
        <v>100</v>
      </c>
      <c r="L1300" s="8">
        <v>85</v>
      </c>
      <c r="M1300" s="8">
        <v>57</v>
      </c>
      <c r="N1300" s="8">
        <v>52</v>
      </c>
      <c r="O1300" s="10">
        <v>76</v>
      </c>
      <c r="P1300" s="10">
        <v>65</v>
      </c>
      <c r="Q1300" s="37">
        <f>AVERAGE(Table3[[#This Row],[Audit 1]:[Audit 10]])/100</f>
        <v>0.71400000000000008</v>
      </c>
    </row>
    <row r="1301" spans="1:17">
      <c r="A1301" s="8" t="s">
        <v>103</v>
      </c>
      <c r="B1301" s="9">
        <v>45243</v>
      </c>
      <c r="C1301" s="33">
        <f>YEAR(Table3[[#This Row],[Date]])</f>
        <v>2023</v>
      </c>
      <c r="D1301" s="9" t="str">
        <f>TEXT(Table3[[#This Row],[Date]],"MMMM")</f>
        <v>November</v>
      </c>
      <c r="E1301" s="9" t="str">
        <f>_xlfn.XLOOKUP(Table3[[#This Row],[EID]],Roster!A:A,Roster!E:E)</f>
        <v>kig.imaz.62</v>
      </c>
      <c r="F1301" s="9" t="str">
        <f>_xlfn.XLOOKUP(Table3[[#This Row],[EID]],Roster!A:A,Roster!F:F)</f>
        <v>HR</v>
      </c>
      <c r="G1301" s="8">
        <v>86</v>
      </c>
      <c r="H1301" s="8">
        <v>90</v>
      </c>
      <c r="I1301" s="8">
        <v>57</v>
      </c>
      <c r="J1301" s="8">
        <v>76</v>
      </c>
      <c r="K1301" s="8">
        <v>76</v>
      </c>
      <c r="L1301" s="8">
        <v>57</v>
      </c>
      <c r="M1301" s="8">
        <v>75</v>
      </c>
      <c r="N1301" s="8">
        <v>57</v>
      </c>
      <c r="O1301" s="10">
        <v>92</v>
      </c>
      <c r="P1301" s="10">
        <v>98</v>
      </c>
      <c r="Q1301" s="37">
        <f>AVERAGE(Table3[[#This Row],[Audit 1]:[Audit 10]])/100</f>
        <v>0.76400000000000001</v>
      </c>
    </row>
    <row r="1302" spans="1:17">
      <c r="A1302" s="8" t="s">
        <v>104</v>
      </c>
      <c r="B1302" s="9">
        <v>45243</v>
      </c>
      <c r="C1302" s="33">
        <f>YEAR(Table3[[#This Row],[Date]])</f>
        <v>2023</v>
      </c>
      <c r="D1302" s="9" t="str">
        <f>TEXT(Table3[[#This Row],[Date]],"MMMM")</f>
        <v>November</v>
      </c>
      <c r="E1302" s="9" t="str">
        <f>_xlfn.XLOOKUP(Table3[[#This Row],[EID]],Roster!A:A,Roster!E:E)</f>
        <v>oka.koch.55</v>
      </c>
      <c r="F1302" s="9" t="str">
        <f>_xlfn.XLOOKUP(Table3[[#This Row],[EID]],Roster!A:A,Roster!F:F)</f>
        <v>F&amp;A</v>
      </c>
      <c r="G1302" s="8">
        <v>85</v>
      </c>
      <c r="H1302" s="8">
        <v>88</v>
      </c>
      <c r="I1302" s="8">
        <v>98</v>
      </c>
      <c r="J1302" s="8">
        <v>93</v>
      </c>
      <c r="K1302" s="8">
        <v>80</v>
      </c>
      <c r="L1302" s="8">
        <v>94</v>
      </c>
      <c r="M1302" s="8">
        <v>100</v>
      </c>
      <c r="N1302" s="8">
        <v>88</v>
      </c>
      <c r="O1302" s="10">
        <v>92</v>
      </c>
      <c r="P1302" s="10">
        <v>80</v>
      </c>
      <c r="Q1302" s="37">
        <f>AVERAGE(Table3[[#This Row],[Audit 1]:[Audit 10]])/100</f>
        <v>0.89800000000000002</v>
      </c>
    </row>
    <row r="1303" spans="1:17">
      <c r="A1303" s="8" t="s">
        <v>105</v>
      </c>
      <c r="B1303" s="9">
        <v>45243</v>
      </c>
      <c r="C1303" s="33">
        <f>YEAR(Table3[[#This Row],[Date]])</f>
        <v>2023</v>
      </c>
      <c r="D1303" s="9" t="str">
        <f>TEXT(Table3[[#This Row],[Date]],"MMMM")</f>
        <v>November</v>
      </c>
      <c r="E1303" s="9" t="str">
        <f>_xlfn.XLOOKUP(Table3[[#This Row],[EID]],Roster!A:A,Roster!E:E)</f>
        <v>oka.koch.55</v>
      </c>
      <c r="F1303" s="9" t="str">
        <f>_xlfn.XLOOKUP(Table3[[#This Row],[EID]],Roster!A:A,Roster!F:F)</f>
        <v>F&amp;A</v>
      </c>
      <c r="G1303" s="8">
        <v>94</v>
      </c>
      <c r="H1303" s="8">
        <v>98</v>
      </c>
      <c r="I1303" s="8">
        <v>93</v>
      </c>
      <c r="J1303" s="8">
        <v>85</v>
      </c>
      <c r="K1303" s="8">
        <v>82</v>
      </c>
      <c r="L1303" s="8">
        <v>88</v>
      </c>
      <c r="M1303" s="8">
        <v>97</v>
      </c>
      <c r="N1303" s="8">
        <v>87</v>
      </c>
      <c r="O1303" s="10">
        <v>100</v>
      </c>
      <c r="P1303" s="10">
        <v>85</v>
      </c>
      <c r="Q1303" s="37">
        <f>AVERAGE(Table3[[#This Row],[Audit 1]:[Audit 10]])/100</f>
        <v>0.90900000000000003</v>
      </c>
    </row>
    <row r="1304" spans="1:17">
      <c r="A1304" s="8" t="s">
        <v>106</v>
      </c>
      <c r="B1304" s="9">
        <v>45243</v>
      </c>
      <c r="C1304" s="33">
        <f>YEAR(Table3[[#This Row],[Date]])</f>
        <v>2023</v>
      </c>
      <c r="D1304" s="9" t="str">
        <f>TEXT(Table3[[#This Row],[Date]],"MMMM")</f>
        <v>November</v>
      </c>
      <c r="E1304" s="9" t="str">
        <f>_xlfn.XLOOKUP(Table3[[#This Row],[EID]],Roster!A:A,Roster!E:E)</f>
        <v>hir.kame.31</v>
      </c>
      <c r="F1304" s="9" t="str">
        <f>_xlfn.XLOOKUP(Table3[[#This Row],[EID]],Roster!A:A,Roster!F:F)</f>
        <v>Health</v>
      </c>
      <c r="G1304" s="8">
        <v>86</v>
      </c>
      <c r="H1304" s="8">
        <v>90</v>
      </c>
      <c r="I1304" s="8">
        <v>88</v>
      </c>
      <c r="J1304" s="8">
        <v>80</v>
      </c>
      <c r="K1304" s="8">
        <v>87</v>
      </c>
      <c r="L1304" s="8">
        <v>90</v>
      </c>
      <c r="M1304" s="8">
        <v>84</v>
      </c>
      <c r="N1304" s="8">
        <v>97</v>
      </c>
      <c r="O1304" s="10">
        <v>89</v>
      </c>
      <c r="P1304" s="10">
        <v>100</v>
      </c>
      <c r="Q1304" s="37">
        <f>AVERAGE(Table3[[#This Row],[Audit 1]:[Audit 10]])/100</f>
        <v>0.8909999999999999</v>
      </c>
    </row>
    <row r="1305" spans="1:17">
      <c r="A1305" s="8" t="s">
        <v>107</v>
      </c>
      <c r="B1305" s="9">
        <v>45243</v>
      </c>
      <c r="C1305" s="33">
        <f>YEAR(Table3[[#This Row],[Date]])</f>
        <v>2023</v>
      </c>
      <c r="D1305" s="9" t="str">
        <f>TEXT(Table3[[#This Row],[Date]],"MMMM")</f>
        <v>November</v>
      </c>
      <c r="E1305" s="9" t="str">
        <f>_xlfn.XLOOKUP(Table3[[#This Row],[EID]],Roster!A:A,Roster!E:E)</f>
        <v>oka.koch.55</v>
      </c>
      <c r="F1305" s="9" t="str">
        <f>_xlfn.XLOOKUP(Table3[[#This Row],[EID]],Roster!A:A,Roster!F:F)</f>
        <v>F&amp;A</v>
      </c>
      <c r="G1305" s="8">
        <v>100</v>
      </c>
      <c r="H1305" s="8">
        <v>73</v>
      </c>
      <c r="I1305" s="8">
        <v>80</v>
      </c>
      <c r="J1305" s="8">
        <v>74</v>
      </c>
      <c r="K1305" s="8">
        <v>51</v>
      </c>
      <c r="L1305" s="8">
        <v>81</v>
      </c>
      <c r="M1305" s="8">
        <v>67</v>
      </c>
      <c r="N1305" s="8">
        <v>59</v>
      </c>
      <c r="O1305" s="10">
        <v>90</v>
      </c>
      <c r="P1305" s="10">
        <v>84</v>
      </c>
      <c r="Q1305" s="37">
        <f>AVERAGE(Table3[[#This Row],[Audit 1]:[Audit 10]])/100</f>
        <v>0.75900000000000001</v>
      </c>
    </row>
    <row r="1306" spans="1:17">
      <c r="A1306" s="8" t="s">
        <v>108</v>
      </c>
      <c r="B1306" s="9">
        <v>45243</v>
      </c>
      <c r="C1306" s="33">
        <f>YEAR(Table3[[#This Row],[Date]])</f>
        <v>2023</v>
      </c>
      <c r="D1306" s="9" t="str">
        <f>TEXT(Table3[[#This Row],[Date]],"MMMM")</f>
        <v>November</v>
      </c>
      <c r="E1306" s="9" t="str">
        <f>_xlfn.XLOOKUP(Table3[[#This Row],[EID]],Roster!A:A,Roster!E:E)</f>
        <v>kig.imaz.62</v>
      </c>
      <c r="F1306" s="9" t="str">
        <f>_xlfn.XLOOKUP(Table3[[#This Row],[EID]],Roster!A:A,Roster!F:F)</f>
        <v>HR</v>
      </c>
      <c r="G1306" s="8">
        <v>94</v>
      </c>
      <c r="H1306" s="8">
        <v>66</v>
      </c>
      <c r="I1306" s="8">
        <v>80</v>
      </c>
      <c r="J1306" s="8">
        <v>74</v>
      </c>
      <c r="K1306" s="8">
        <v>98</v>
      </c>
      <c r="L1306" s="8">
        <v>63</v>
      </c>
      <c r="M1306" s="8">
        <v>95</v>
      </c>
      <c r="N1306" s="8">
        <v>58</v>
      </c>
      <c r="O1306" s="10">
        <v>98</v>
      </c>
      <c r="P1306" s="10">
        <v>95</v>
      </c>
      <c r="Q1306" s="37">
        <f>AVERAGE(Table3[[#This Row],[Audit 1]:[Audit 10]])/100</f>
        <v>0.82099999999999995</v>
      </c>
    </row>
    <row r="1307" spans="1:17">
      <c r="A1307" s="8" t="s">
        <v>109</v>
      </c>
      <c r="B1307" s="9">
        <v>45243</v>
      </c>
      <c r="C1307" s="33">
        <f>YEAR(Table3[[#This Row],[Date]])</f>
        <v>2023</v>
      </c>
      <c r="D1307" s="9" t="str">
        <f>TEXT(Table3[[#This Row],[Date]],"MMMM")</f>
        <v>November</v>
      </c>
      <c r="E1307" s="9" t="str">
        <f>_xlfn.XLOOKUP(Table3[[#This Row],[EID]],Roster!A:A,Roster!E:E)</f>
        <v>han.oriz.24</v>
      </c>
      <c r="F1307" s="9" t="str">
        <f>_xlfn.XLOOKUP(Table3[[#This Row],[EID]],Roster!A:A,Roster!F:F)</f>
        <v>Strategy</v>
      </c>
      <c r="G1307" s="8">
        <v>92</v>
      </c>
      <c r="H1307" s="8">
        <v>100</v>
      </c>
      <c r="I1307" s="8">
        <v>95</v>
      </c>
      <c r="J1307" s="8">
        <v>100</v>
      </c>
      <c r="K1307" s="8">
        <v>98</v>
      </c>
      <c r="L1307" s="8">
        <v>92</v>
      </c>
      <c r="M1307" s="8">
        <v>85</v>
      </c>
      <c r="N1307" s="8">
        <v>96</v>
      </c>
      <c r="O1307" s="10">
        <v>98</v>
      </c>
      <c r="P1307" s="10">
        <v>100</v>
      </c>
      <c r="Q1307" s="37">
        <f>AVERAGE(Table3[[#This Row],[Audit 1]:[Audit 10]])/100</f>
        <v>0.95599999999999996</v>
      </c>
    </row>
    <row r="1308" spans="1:17">
      <c r="A1308" s="8" t="s">
        <v>110</v>
      </c>
      <c r="B1308" s="9">
        <v>45243</v>
      </c>
      <c r="C1308" s="33">
        <f>YEAR(Table3[[#This Row],[Date]])</f>
        <v>2023</v>
      </c>
      <c r="D1308" s="9" t="str">
        <f>TEXT(Table3[[#This Row],[Date]],"MMMM")</f>
        <v>November</v>
      </c>
      <c r="E1308" s="9" t="str">
        <f>_xlfn.XLOOKUP(Table3[[#This Row],[EID]],Roster!A:A,Roster!E:E)</f>
        <v>oka.koch.55</v>
      </c>
      <c r="F1308" s="9" t="str">
        <f>_xlfn.XLOOKUP(Table3[[#This Row],[EID]],Roster!A:A,Roster!F:F)</f>
        <v>F&amp;A</v>
      </c>
      <c r="G1308" s="8">
        <v>92</v>
      </c>
      <c r="H1308" s="8">
        <v>88</v>
      </c>
      <c r="I1308" s="8">
        <v>94</v>
      </c>
      <c r="J1308" s="8">
        <v>92</v>
      </c>
      <c r="K1308" s="8">
        <v>97</v>
      </c>
      <c r="L1308" s="8">
        <v>88</v>
      </c>
      <c r="M1308" s="8">
        <v>97</v>
      </c>
      <c r="N1308" s="8">
        <v>82</v>
      </c>
      <c r="O1308" s="10">
        <v>82</v>
      </c>
      <c r="P1308" s="10">
        <v>90</v>
      </c>
      <c r="Q1308" s="37">
        <f>AVERAGE(Table3[[#This Row],[Audit 1]:[Audit 10]])/100</f>
        <v>0.90200000000000002</v>
      </c>
    </row>
    <row r="1309" spans="1:17">
      <c r="A1309" s="8" t="s">
        <v>111</v>
      </c>
      <c r="B1309" s="9">
        <v>45243</v>
      </c>
      <c r="C1309" s="33">
        <f>YEAR(Table3[[#This Row],[Date]])</f>
        <v>2023</v>
      </c>
      <c r="D1309" s="9" t="str">
        <f>TEXT(Table3[[#This Row],[Date]],"MMMM")</f>
        <v>November</v>
      </c>
      <c r="E1309" s="9" t="str">
        <f>_xlfn.XLOOKUP(Table3[[#This Row],[EID]],Roster!A:A,Roster!E:E)</f>
        <v>hir.kame.31</v>
      </c>
      <c r="F1309" s="9" t="str">
        <f>_xlfn.XLOOKUP(Table3[[#This Row],[EID]],Roster!A:A,Roster!F:F)</f>
        <v>Health</v>
      </c>
      <c r="G1309" s="8">
        <v>85</v>
      </c>
      <c r="H1309" s="8">
        <v>83</v>
      </c>
      <c r="I1309" s="8">
        <v>86</v>
      </c>
      <c r="J1309" s="8">
        <v>87</v>
      </c>
      <c r="K1309" s="8">
        <v>98</v>
      </c>
      <c r="L1309" s="8">
        <v>82</v>
      </c>
      <c r="M1309" s="8">
        <v>95</v>
      </c>
      <c r="N1309" s="8">
        <v>91</v>
      </c>
      <c r="O1309" s="10">
        <v>87</v>
      </c>
      <c r="P1309" s="10">
        <v>86</v>
      </c>
      <c r="Q1309" s="37">
        <f>AVERAGE(Table3[[#This Row],[Audit 1]:[Audit 10]])/100</f>
        <v>0.88</v>
      </c>
    </row>
    <row r="1310" spans="1:17">
      <c r="A1310" s="8" t="s">
        <v>112</v>
      </c>
      <c r="B1310" s="9">
        <v>45243</v>
      </c>
      <c r="C1310" s="33">
        <f>YEAR(Table3[[#This Row],[Date]])</f>
        <v>2023</v>
      </c>
      <c r="D1310" s="9" t="str">
        <f>TEXT(Table3[[#This Row],[Date]],"MMMM")</f>
        <v>November</v>
      </c>
      <c r="E1310" s="9" t="str">
        <f>_xlfn.XLOOKUP(Table3[[#This Row],[EID]],Roster!A:A,Roster!E:E)</f>
        <v>hir.kame.31</v>
      </c>
      <c r="F1310" s="9" t="str">
        <f>_xlfn.XLOOKUP(Table3[[#This Row],[EID]],Roster!A:A,Roster!F:F)</f>
        <v>Health</v>
      </c>
      <c r="G1310" s="8">
        <v>77</v>
      </c>
      <c r="H1310" s="8">
        <v>69</v>
      </c>
      <c r="I1310" s="8">
        <v>52</v>
      </c>
      <c r="J1310" s="8">
        <v>54</v>
      </c>
      <c r="K1310" s="8">
        <v>98</v>
      </c>
      <c r="L1310" s="8">
        <v>79</v>
      </c>
      <c r="M1310" s="8">
        <v>81</v>
      </c>
      <c r="N1310" s="8">
        <v>77</v>
      </c>
      <c r="O1310" s="10">
        <v>85</v>
      </c>
      <c r="P1310" s="10">
        <v>71</v>
      </c>
      <c r="Q1310" s="37">
        <f>AVERAGE(Table3[[#This Row],[Audit 1]:[Audit 10]])/100</f>
        <v>0.74299999999999999</v>
      </c>
    </row>
    <row r="1311" spans="1:17">
      <c r="A1311" s="8" t="s">
        <v>113</v>
      </c>
      <c r="B1311" s="9">
        <v>45243</v>
      </c>
      <c r="C1311" s="33">
        <f>YEAR(Table3[[#This Row],[Date]])</f>
        <v>2023</v>
      </c>
      <c r="D1311" s="9" t="str">
        <f>TEXT(Table3[[#This Row],[Date]],"MMMM")</f>
        <v>November</v>
      </c>
      <c r="E1311" s="9" t="str">
        <f>_xlfn.XLOOKUP(Table3[[#This Row],[EID]],Roster!A:A,Roster!E:E)</f>
        <v>kig.imaz.62</v>
      </c>
      <c r="F1311" s="9" t="str">
        <f>_xlfn.XLOOKUP(Table3[[#This Row],[EID]],Roster!A:A,Roster!F:F)</f>
        <v>HR</v>
      </c>
      <c r="G1311" s="8">
        <v>64</v>
      </c>
      <c r="H1311" s="8">
        <v>61</v>
      </c>
      <c r="I1311" s="8">
        <v>94</v>
      </c>
      <c r="J1311" s="8">
        <v>61</v>
      </c>
      <c r="K1311" s="8">
        <v>82</v>
      </c>
      <c r="L1311" s="8">
        <v>54</v>
      </c>
      <c r="M1311" s="8">
        <v>61</v>
      </c>
      <c r="N1311" s="8">
        <v>87</v>
      </c>
      <c r="O1311" s="10">
        <v>83</v>
      </c>
      <c r="P1311" s="10">
        <v>60</v>
      </c>
      <c r="Q1311" s="37">
        <f>AVERAGE(Table3[[#This Row],[Audit 1]:[Audit 10]])/100</f>
        <v>0.70700000000000007</v>
      </c>
    </row>
    <row r="1312" spans="1:17">
      <c r="A1312" s="8" t="s">
        <v>114</v>
      </c>
      <c r="B1312" s="9">
        <v>45243</v>
      </c>
      <c r="C1312" s="33">
        <f>YEAR(Table3[[#This Row],[Date]])</f>
        <v>2023</v>
      </c>
      <c r="D1312" s="9" t="str">
        <f>TEXT(Table3[[#This Row],[Date]],"MMMM")</f>
        <v>November</v>
      </c>
      <c r="E1312" s="9" t="str">
        <f>_xlfn.XLOOKUP(Table3[[#This Row],[EID]],Roster!A:A,Roster!E:E)</f>
        <v>han.oriz.24</v>
      </c>
      <c r="F1312" s="9" t="str">
        <f>_xlfn.XLOOKUP(Table3[[#This Row],[EID]],Roster!A:A,Roster!F:F)</f>
        <v>Strategy</v>
      </c>
      <c r="G1312" s="8">
        <v>90</v>
      </c>
      <c r="H1312" s="8">
        <v>87</v>
      </c>
      <c r="I1312" s="8">
        <v>100</v>
      </c>
      <c r="J1312" s="8">
        <v>100</v>
      </c>
      <c r="K1312" s="8">
        <v>100</v>
      </c>
      <c r="L1312" s="8">
        <v>89</v>
      </c>
      <c r="M1312" s="8">
        <v>97</v>
      </c>
      <c r="N1312" s="8">
        <v>86</v>
      </c>
      <c r="O1312" s="10">
        <v>100</v>
      </c>
      <c r="P1312" s="10">
        <v>98</v>
      </c>
      <c r="Q1312" s="37">
        <f>AVERAGE(Table3[[#This Row],[Audit 1]:[Audit 10]])/100</f>
        <v>0.94700000000000006</v>
      </c>
    </row>
    <row r="1313" spans="1:17">
      <c r="A1313" s="8" t="s">
        <v>115</v>
      </c>
      <c r="B1313" s="9">
        <v>45243</v>
      </c>
      <c r="C1313" s="33">
        <f>YEAR(Table3[[#This Row],[Date]])</f>
        <v>2023</v>
      </c>
      <c r="D1313" s="9" t="str">
        <f>TEXT(Table3[[#This Row],[Date]],"MMMM")</f>
        <v>November</v>
      </c>
      <c r="E1313" s="9" t="str">
        <f>_xlfn.XLOOKUP(Table3[[#This Row],[EID]],Roster!A:A,Roster!E:E)</f>
        <v>oka.koch.55</v>
      </c>
      <c r="F1313" s="9" t="str">
        <f>_xlfn.XLOOKUP(Table3[[#This Row],[EID]],Roster!A:A,Roster!F:F)</f>
        <v>F&amp;A</v>
      </c>
      <c r="G1313" s="8">
        <v>81</v>
      </c>
      <c r="H1313" s="8">
        <v>98</v>
      </c>
      <c r="I1313" s="8">
        <v>89</v>
      </c>
      <c r="J1313" s="8">
        <v>92</v>
      </c>
      <c r="K1313" s="8">
        <v>83</v>
      </c>
      <c r="L1313" s="8">
        <v>92</v>
      </c>
      <c r="M1313" s="8">
        <v>97</v>
      </c>
      <c r="N1313" s="8">
        <v>95</v>
      </c>
      <c r="O1313" s="10">
        <v>84</v>
      </c>
      <c r="P1313" s="10">
        <v>87</v>
      </c>
      <c r="Q1313" s="37">
        <f>AVERAGE(Table3[[#This Row],[Audit 1]:[Audit 10]])/100</f>
        <v>0.89800000000000002</v>
      </c>
    </row>
    <row r="1314" spans="1:17">
      <c r="A1314" s="8" t="s">
        <v>116</v>
      </c>
      <c r="B1314" s="9">
        <v>45243</v>
      </c>
      <c r="C1314" s="33">
        <f>YEAR(Table3[[#This Row],[Date]])</f>
        <v>2023</v>
      </c>
      <c r="D1314" s="9" t="str">
        <f>TEXT(Table3[[#This Row],[Date]],"MMMM")</f>
        <v>November</v>
      </c>
      <c r="E1314" s="9" t="str">
        <f>_xlfn.XLOOKUP(Table3[[#This Row],[EID]],Roster!A:A,Roster!E:E)</f>
        <v>hir.kame.31</v>
      </c>
      <c r="F1314" s="9" t="str">
        <f>_xlfn.XLOOKUP(Table3[[#This Row],[EID]],Roster!A:A,Roster!F:F)</f>
        <v>Health</v>
      </c>
      <c r="G1314" s="8">
        <v>100</v>
      </c>
      <c r="H1314" s="8">
        <v>93</v>
      </c>
      <c r="I1314" s="8">
        <v>90</v>
      </c>
      <c r="J1314" s="8">
        <v>80</v>
      </c>
      <c r="K1314" s="8">
        <v>86</v>
      </c>
      <c r="L1314" s="8">
        <v>84</v>
      </c>
      <c r="M1314" s="8">
        <v>92</v>
      </c>
      <c r="N1314" s="8">
        <v>85</v>
      </c>
      <c r="O1314" s="10">
        <v>82</v>
      </c>
      <c r="P1314" s="10">
        <v>94</v>
      </c>
      <c r="Q1314" s="37">
        <f>AVERAGE(Table3[[#This Row],[Audit 1]:[Audit 10]])/100</f>
        <v>0.8859999999999999</v>
      </c>
    </row>
    <row r="1315" spans="1:17">
      <c r="A1315" s="8" t="s">
        <v>117</v>
      </c>
      <c r="B1315" s="9">
        <v>45243</v>
      </c>
      <c r="C1315" s="33">
        <f>YEAR(Table3[[#This Row],[Date]])</f>
        <v>2023</v>
      </c>
      <c r="D1315" s="9" t="str">
        <f>TEXT(Table3[[#This Row],[Date]],"MMMM")</f>
        <v>November</v>
      </c>
      <c r="E1315" s="9" t="str">
        <f>_xlfn.XLOOKUP(Table3[[#This Row],[EID]],Roster!A:A,Roster!E:E)</f>
        <v>han.oriz.24</v>
      </c>
      <c r="F1315" s="9" t="str">
        <f>_xlfn.XLOOKUP(Table3[[#This Row],[EID]],Roster!A:A,Roster!F:F)</f>
        <v>Network</v>
      </c>
      <c r="G1315" s="8">
        <v>57</v>
      </c>
      <c r="H1315" s="8">
        <v>95</v>
      </c>
      <c r="I1315" s="8">
        <v>56</v>
      </c>
      <c r="J1315" s="8">
        <v>50</v>
      </c>
      <c r="K1315" s="8">
        <v>76</v>
      </c>
      <c r="L1315" s="8">
        <v>91</v>
      </c>
      <c r="M1315" s="8">
        <v>67</v>
      </c>
      <c r="N1315" s="8">
        <v>59</v>
      </c>
      <c r="O1315" s="10">
        <v>79</v>
      </c>
      <c r="P1315" s="10">
        <v>81</v>
      </c>
      <c r="Q1315" s="37">
        <f>AVERAGE(Table3[[#This Row],[Audit 1]:[Audit 10]])/100</f>
        <v>0.71099999999999997</v>
      </c>
    </row>
    <row r="1316" spans="1:17">
      <c r="A1316" s="8" t="s">
        <v>118</v>
      </c>
      <c r="B1316" s="9">
        <v>45243</v>
      </c>
      <c r="C1316" s="33">
        <f>YEAR(Table3[[#This Row],[Date]])</f>
        <v>2023</v>
      </c>
      <c r="D1316" s="9" t="str">
        <f>TEXT(Table3[[#This Row],[Date]],"MMMM")</f>
        <v>November</v>
      </c>
      <c r="E1316" s="9" t="str">
        <f>_xlfn.XLOOKUP(Table3[[#This Row],[EID]],Roster!A:A,Roster!E:E)</f>
        <v>kig.imaz.62</v>
      </c>
      <c r="F1316" s="9" t="str">
        <f>_xlfn.XLOOKUP(Table3[[#This Row],[EID]],Roster!A:A,Roster!F:F)</f>
        <v>HR</v>
      </c>
      <c r="G1316" s="8">
        <v>87</v>
      </c>
      <c r="H1316" s="8">
        <v>95</v>
      </c>
      <c r="I1316" s="8">
        <v>52</v>
      </c>
      <c r="J1316" s="8">
        <v>73</v>
      </c>
      <c r="K1316" s="8">
        <v>70</v>
      </c>
      <c r="L1316" s="8">
        <v>62</v>
      </c>
      <c r="M1316" s="8">
        <v>84</v>
      </c>
      <c r="N1316" s="8">
        <v>53</v>
      </c>
      <c r="O1316" s="10">
        <v>55</v>
      </c>
      <c r="P1316" s="10">
        <v>63</v>
      </c>
      <c r="Q1316" s="37">
        <f>AVERAGE(Table3[[#This Row],[Audit 1]:[Audit 10]])/100</f>
        <v>0.69400000000000006</v>
      </c>
    </row>
    <row r="1317" spans="1:17">
      <c r="A1317" s="8" t="s">
        <v>119</v>
      </c>
      <c r="B1317" s="9">
        <v>45243</v>
      </c>
      <c r="C1317" s="33">
        <f>YEAR(Table3[[#This Row],[Date]])</f>
        <v>2023</v>
      </c>
      <c r="D1317" s="9" t="str">
        <f>TEXT(Table3[[#This Row],[Date]],"MMMM")</f>
        <v>November</v>
      </c>
      <c r="E1317" s="9" t="str">
        <f>_xlfn.XLOOKUP(Table3[[#This Row],[EID]],Roster!A:A,Roster!E:E)</f>
        <v>hir.kame.31</v>
      </c>
      <c r="F1317" s="9" t="str">
        <f>_xlfn.XLOOKUP(Table3[[#This Row],[EID]],Roster!A:A,Roster!F:F)</f>
        <v>Health</v>
      </c>
      <c r="G1317" s="8">
        <v>90</v>
      </c>
      <c r="H1317" s="8">
        <v>88</v>
      </c>
      <c r="I1317" s="8">
        <v>87</v>
      </c>
      <c r="J1317" s="8">
        <v>99</v>
      </c>
      <c r="K1317" s="8">
        <v>94</v>
      </c>
      <c r="L1317" s="8">
        <v>92</v>
      </c>
      <c r="M1317" s="8">
        <v>93</v>
      </c>
      <c r="N1317" s="8">
        <v>87</v>
      </c>
      <c r="O1317" s="10">
        <v>92</v>
      </c>
      <c r="P1317" s="10">
        <v>91</v>
      </c>
      <c r="Q1317" s="37">
        <f>AVERAGE(Table3[[#This Row],[Audit 1]:[Audit 10]])/100</f>
        <v>0.91299999999999992</v>
      </c>
    </row>
    <row r="1318" spans="1:17">
      <c r="A1318" s="8" t="s">
        <v>120</v>
      </c>
      <c r="B1318" s="9">
        <v>45243</v>
      </c>
      <c r="C1318" s="33">
        <f>YEAR(Table3[[#This Row],[Date]])</f>
        <v>2023</v>
      </c>
      <c r="D1318" s="9" t="str">
        <f>TEXT(Table3[[#This Row],[Date]],"MMMM")</f>
        <v>November</v>
      </c>
      <c r="E1318" s="9" t="str">
        <f>_xlfn.XLOOKUP(Table3[[#This Row],[EID]],Roster!A:A,Roster!E:E)</f>
        <v>oka.koch.55</v>
      </c>
      <c r="F1318" s="9" t="str">
        <f>_xlfn.XLOOKUP(Table3[[#This Row],[EID]],Roster!A:A,Roster!F:F)</f>
        <v>F&amp;A</v>
      </c>
      <c r="G1318" s="8">
        <v>81</v>
      </c>
      <c r="H1318" s="8">
        <v>89</v>
      </c>
      <c r="I1318" s="8">
        <v>87</v>
      </c>
      <c r="J1318" s="8">
        <v>80</v>
      </c>
      <c r="K1318" s="8">
        <v>91</v>
      </c>
      <c r="L1318" s="8">
        <v>95</v>
      </c>
      <c r="M1318" s="8">
        <v>89</v>
      </c>
      <c r="N1318" s="8">
        <v>81</v>
      </c>
      <c r="O1318" s="10">
        <v>87</v>
      </c>
      <c r="P1318" s="10">
        <v>85</v>
      </c>
      <c r="Q1318" s="37">
        <f>AVERAGE(Table3[[#This Row],[Audit 1]:[Audit 10]])/100</f>
        <v>0.86499999999999999</v>
      </c>
    </row>
    <row r="1319" spans="1:17">
      <c r="A1319" s="8" t="s">
        <v>121</v>
      </c>
      <c r="B1319" s="9">
        <v>45243</v>
      </c>
      <c r="C1319" s="33">
        <f>YEAR(Table3[[#This Row],[Date]])</f>
        <v>2023</v>
      </c>
      <c r="D1319" s="9" t="str">
        <f>TEXT(Table3[[#This Row],[Date]],"MMMM")</f>
        <v>November</v>
      </c>
      <c r="E1319" s="9" t="str">
        <f>_xlfn.XLOOKUP(Table3[[#This Row],[EID]],Roster!A:A,Roster!E:E)</f>
        <v>hir.kame.31</v>
      </c>
      <c r="F1319" s="9" t="str">
        <f>_xlfn.XLOOKUP(Table3[[#This Row],[EID]],Roster!A:A,Roster!F:F)</f>
        <v>Health</v>
      </c>
      <c r="G1319" s="8">
        <v>100</v>
      </c>
      <c r="H1319" s="8">
        <v>97</v>
      </c>
      <c r="I1319" s="8">
        <v>99</v>
      </c>
      <c r="J1319" s="8">
        <v>98</v>
      </c>
      <c r="K1319" s="8">
        <v>86</v>
      </c>
      <c r="L1319" s="8">
        <v>84</v>
      </c>
      <c r="M1319" s="8">
        <v>80</v>
      </c>
      <c r="N1319" s="8">
        <v>82</v>
      </c>
      <c r="O1319" s="10">
        <v>93</v>
      </c>
      <c r="P1319" s="10">
        <v>88</v>
      </c>
      <c r="Q1319" s="37">
        <f>AVERAGE(Table3[[#This Row],[Audit 1]:[Audit 10]])/100</f>
        <v>0.90700000000000003</v>
      </c>
    </row>
    <row r="1320" spans="1:17">
      <c r="A1320" s="8" t="s">
        <v>122</v>
      </c>
      <c r="B1320" s="9">
        <v>45243</v>
      </c>
      <c r="C1320" s="33">
        <f>YEAR(Table3[[#This Row],[Date]])</f>
        <v>2023</v>
      </c>
      <c r="D1320" s="9" t="str">
        <f>TEXT(Table3[[#This Row],[Date]],"MMMM")</f>
        <v>November</v>
      </c>
      <c r="E1320" s="9" t="str">
        <f>_xlfn.XLOOKUP(Table3[[#This Row],[EID]],Roster!A:A,Roster!E:E)</f>
        <v>han.oriz.24</v>
      </c>
      <c r="F1320" s="9" t="str">
        <f>_xlfn.XLOOKUP(Table3[[#This Row],[EID]],Roster!A:A,Roster!F:F)</f>
        <v>Network</v>
      </c>
      <c r="G1320" s="8">
        <v>59</v>
      </c>
      <c r="H1320" s="8">
        <v>51</v>
      </c>
      <c r="I1320" s="8">
        <v>53</v>
      </c>
      <c r="J1320" s="8">
        <v>54</v>
      </c>
      <c r="K1320" s="8">
        <v>70</v>
      </c>
      <c r="L1320" s="8">
        <v>97</v>
      </c>
      <c r="M1320" s="8">
        <v>62</v>
      </c>
      <c r="N1320" s="8">
        <v>59</v>
      </c>
      <c r="O1320" s="10">
        <v>91</v>
      </c>
      <c r="P1320" s="10">
        <v>73</v>
      </c>
      <c r="Q1320" s="37">
        <f>AVERAGE(Table3[[#This Row],[Audit 1]:[Audit 10]])/100</f>
        <v>0.66900000000000004</v>
      </c>
    </row>
    <row r="1321" spans="1:17">
      <c r="A1321" s="8" t="s">
        <v>123</v>
      </c>
      <c r="B1321" s="9">
        <v>45243</v>
      </c>
      <c r="C1321" s="33">
        <f>YEAR(Table3[[#This Row],[Date]])</f>
        <v>2023</v>
      </c>
      <c r="D1321" s="9" t="str">
        <f>TEXT(Table3[[#This Row],[Date]],"MMMM")</f>
        <v>November</v>
      </c>
      <c r="E1321" s="9" t="str">
        <f>_xlfn.XLOOKUP(Table3[[#This Row],[EID]],Roster!A:A,Roster!E:E)</f>
        <v>kig.imaz.62</v>
      </c>
      <c r="F1321" s="9" t="str">
        <f>_xlfn.XLOOKUP(Table3[[#This Row],[EID]],Roster!A:A,Roster!F:F)</f>
        <v>HR</v>
      </c>
      <c r="G1321" s="8">
        <v>82</v>
      </c>
      <c r="H1321" s="8">
        <v>62</v>
      </c>
      <c r="I1321" s="8">
        <v>54</v>
      </c>
      <c r="J1321" s="8">
        <v>95</v>
      </c>
      <c r="K1321" s="8">
        <v>66</v>
      </c>
      <c r="L1321" s="8">
        <v>96</v>
      </c>
      <c r="M1321" s="8">
        <v>55</v>
      </c>
      <c r="N1321" s="8">
        <v>76</v>
      </c>
      <c r="O1321" s="10">
        <v>88</v>
      </c>
      <c r="P1321" s="10">
        <v>64</v>
      </c>
      <c r="Q1321" s="37">
        <f>AVERAGE(Table3[[#This Row],[Audit 1]:[Audit 10]])/100</f>
        <v>0.73799999999999999</v>
      </c>
    </row>
    <row r="1322" spans="1:17">
      <c r="A1322" s="8" t="s">
        <v>94</v>
      </c>
      <c r="B1322" s="9">
        <v>45244</v>
      </c>
      <c r="C1322" s="33">
        <f>YEAR(Table3[[#This Row],[Date]])</f>
        <v>2023</v>
      </c>
      <c r="D1322" s="9" t="str">
        <f>TEXT(Table3[[#This Row],[Date]],"MMMM")</f>
        <v>November</v>
      </c>
      <c r="E1322" s="9" t="str">
        <f>_xlfn.XLOOKUP(Table3[[#This Row],[EID]],Roster!A:A,Roster!E:E)</f>
        <v>oka.koch.55</v>
      </c>
      <c r="F1322" s="9" t="str">
        <f>_xlfn.XLOOKUP(Table3[[#This Row],[EID]],Roster!A:A,Roster!F:F)</f>
        <v>F&amp;A</v>
      </c>
      <c r="G1322" s="8">
        <v>95</v>
      </c>
      <c r="H1322" s="8">
        <v>100</v>
      </c>
      <c r="I1322" s="8">
        <v>99</v>
      </c>
      <c r="J1322" s="8">
        <v>81</v>
      </c>
      <c r="K1322" s="8">
        <v>84</v>
      </c>
      <c r="L1322" s="8">
        <v>90</v>
      </c>
      <c r="M1322" s="8">
        <v>92</v>
      </c>
      <c r="N1322" s="8">
        <v>88</v>
      </c>
      <c r="O1322" s="10">
        <v>99</v>
      </c>
      <c r="P1322" s="10">
        <v>93</v>
      </c>
      <c r="Q1322" s="37">
        <f>AVERAGE(Table3[[#This Row],[Audit 1]:[Audit 10]])/100</f>
        <v>0.92099999999999993</v>
      </c>
    </row>
    <row r="1323" spans="1:17">
      <c r="A1323" s="8" t="s">
        <v>95</v>
      </c>
      <c r="B1323" s="9">
        <v>45244</v>
      </c>
      <c r="C1323" s="33">
        <f>YEAR(Table3[[#This Row],[Date]])</f>
        <v>2023</v>
      </c>
      <c r="D1323" s="9" t="str">
        <f>TEXT(Table3[[#This Row],[Date]],"MMMM")</f>
        <v>November</v>
      </c>
      <c r="E1323" s="9" t="str">
        <f>_xlfn.XLOOKUP(Table3[[#This Row],[EID]],Roster!A:A,Roster!E:E)</f>
        <v>oka.koch.55</v>
      </c>
      <c r="F1323" s="9" t="str">
        <f>_xlfn.XLOOKUP(Table3[[#This Row],[EID]],Roster!A:A,Roster!F:F)</f>
        <v>F&amp;A</v>
      </c>
      <c r="G1323" s="8">
        <v>90</v>
      </c>
      <c r="H1323" s="8">
        <v>89</v>
      </c>
      <c r="I1323" s="8">
        <v>89</v>
      </c>
      <c r="J1323" s="8">
        <v>92</v>
      </c>
      <c r="K1323" s="8">
        <v>92</v>
      </c>
      <c r="L1323" s="8">
        <v>98</v>
      </c>
      <c r="M1323" s="8">
        <v>90</v>
      </c>
      <c r="N1323" s="8">
        <v>85</v>
      </c>
      <c r="O1323" s="10">
        <v>97</v>
      </c>
      <c r="P1323" s="10">
        <v>97</v>
      </c>
      <c r="Q1323" s="37">
        <f>AVERAGE(Table3[[#This Row],[Audit 1]:[Audit 10]])/100</f>
        <v>0.91900000000000004</v>
      </c>
    </row>
    <row r="1324" spans="1:17">
      <c r="A1324" s="8" t="s">
        <v>96</v>
      </c>
      <c r="B1324" s="9">
        <v>45244</v>
      </c>
      <c r="C1324" s="33">
        <f>YEAR(Table3[[#This Row],[Date]])</f>
        <v>2023</v>
      </c>
      <c r="D1324" s="9" t="str">
        <f>TEXT(Table3[[#This Row],[Date]],"MMMM")</f>
        <v>November</v>
      </c>
      <c r="E1324" s="9" t="str">
        <f>_xlfn.XLOOKUP(Table3[[#This Row],[EID]],Roster!A:A,Roster!E:E)</f>
        <v>hir.kame.31</v>
      </c>
      <c r="F1324" s="9" t="str">
        <f>_xlfn.XLOOKUP(Table3[[#This Row],[EID]],Roster!A:A,Roster!F:F)</f>
        <v>Health</v>
      </c>
      <c r="G1324" s="8">
        <v>84</v>
      </c>
      <c r="H1324" s="8">
        <v>81</v>
      </c>
      <c r="I1324" s="8">
        <v>85</v>
      </c>
      <c r="J1324" s="8">
        <v>83</v>
      </c>
      <c r="K1324" s="8">
        <v>87</v>
      </c>
      <c r="L1324" s="8">
        <v>99</v>
      </c>
      <c r="M1324" s="8">
        <v>95</v>
      </c>
      <c r="N1324" s="8">
        <v>95</v>
      </c>
      <c r="O1324" s="10">
        <v>99</v>
      </c>
      <c r="P1324" s="10">
        <v>93</v>
      </c>
      <c r="Q1324" s="37">
        <f>AVERAGE(Table3[[#This Row],[Audit 1]:[Audit 10]])/100</f>
        <v>0.90099999999999991</v>
      </c>
    </row>
    <row r="1325" spans="1:17">
      <c r="A1325" s="8" t="s">
        <v>97</v>
      </c>
      <c r="B1325" s="9">
        <v>45244</v>
      </c>
      <c r="C1325" s="33">
        <f>YEAR(Table3[[#This Row],[Date]])</f>
        <v>2023</v>
      </c>
      <c r="D1325" s="9" t="str">
        <f>TEXT(Table3[[#This Row],[Date]],"MMMM")</f>
        <v>November</v>
      </c>
      <c r="E1325" s="9" t="str">
        <f>_xlfn.XLOOKUP(Table3[[#This Row],[EID]],Roster!A:A,Roster!E:E)</f>
        <v>han.oriz.24</v>
      </c>
      <c r="F1325" s="9" t="str">
        <f>_xlfn.XLOOKUP(Table3[[#This Row],[EID]],Roster!A:A,Roster!F:F)</f>
        <v>Network</v>
      </c>
      <c r="G1325" s="8">
        <v>89</v>
      </c>
      <c r="H1325" s="8">
        <v>52</v>
      </c>
      <c r="I1325" s="8">
        <v>62</v>
      </c>
      <c r="J1325" s="8">
        <v>57</v>
      </c>
      <c r="K1325" s="8">
        <v>80</v>
      </c>
      <c r="L1325" s="8">
        <v>59</v>
      </c>
      <c r="M1325" s="8">
        <v>87</v>
      </c>
      <c r="N1325" s="8">
        <v>92</v>
      </c>
      <c r="O1325" s="10">
        <v>87</v>
      </c>
      <c r="P1325" s="10">
        <v>81</v>
      </c>
      <c r="Q1325" s="37">
        <f>AVERAGE(Table3[[#This Row],[Audit 1]:[Audit 10]])/100</f>
        <v>0.746</v>
      </c>
    </row>
    <row r="1326" spans="1:17">
      <c r="A1326" s="8" t="s">
        <v>98</v>
      </c>
      <c r="B1326" s="9">
        <v>45244</v>
      </c>
      <c r="C1326" s="33">
        <f>YEAR(Table3[[#This Row],[Date]])</f>
        <v>2023</v>
      </c>
      <c r="D1326" s="9" t="str">
        <f>TEXT(Table3[[#This Row],[Date]],"MMMM")</f>
        <v>November</v>
      </c>
      <c r="E1326" s="9" t="str">
        <f>_xlfn.XLOOKUP(Table3[[#This Row],[EID]],Roster!A:A,Roster!E:E)</f>
        <v>kig.imaz.62</v>
      </c>
      <c r="F1326" s="9" t="str">
        <f>_xlfn.XLOOKUP(Table3[[#This Row],[EID]],Roster!A:A,Roster!F:F)</f>
        <v>HR</v>
      </c>
      <c r="G1326" s="8">
        <v>96</v>
      </c>
      <c r="H1326" s="8">
        <v>56</v>
      </c>
      <c r="I1326" s="8">
        <v>56</v>
      </c>
      <c r="J1326" s="8">
        <v>57</v>
      </c>
      <c r="K1326" s="8">
        <v>82</v>
      </c>
      <c r="L1326" s="8">
        <v>77</v>
      </c>
      <c r="M1326" s="8">
        <v>51</v>
      </c>
      <c r="N1326" s="8">
        <v>56</v>
      </c>
      <c r="O1326" s="10">
        <v>51</v>
      </c>
      <c r="P1326" s="10">
        <v>91</v>
      </c>
      <c r="Q1326" s="37">
        <f>AVERAGE(Table3[[#This Row],[Audit 1]:[Audit 10]])/100</f>
        <v>0.67299999999999993</v>
      </c>
    </row>
    <row r="1327" spans="1:17">
      <c r="A1327" s="8" t="s">
        <v>99</v>
      </c>
      <c r="B1327" s="9">
        <v>45244</v>
      </c>
      <c r="C1327" s="33">
        <f>YEAR(Table3[[#This Row],[Date]])</f>
        <v>2023</v>
      </c>
      <c r="D1327" s="9" t="str">
        <f>TEXT(Table3[[#This Row],[Date]],"MMMM")</f>
        <v>November</v>
      </c>
      <c r="E1327" s="9" t="str">
        <f>_xlfn.XLOOKUP(Table3[[#This Row],[EID]],Roster!A:A,Roster!E:E)</f>
        <v>han.oriz.24</v>
      </c>
      <c r="F1327" s="9" t="str">
        <f>_xlfn.XLOOKUP(Table3[[#This Row],[EID]],Roster!A:A,Roster!F:F)</f>
        <v>Strategy</v>
      </c>
      <c r="G1327" s="8">
        <v>94</v>
      </c>
      <c r="H1327" s="8">
        <v>100</v>
      </c>
      <c r="I1327" s="8">
        <v>85</v>
      </c>
      <c r="J1327" s="8">
        <v>90</v>
      </c>
      <c r="K1327" s="8">
        <v>82</v>
      </c>
      <c r="L1327" s="8">
        <v>82</v>
      </c>
      <c r="M1327" s="8">
        <v>96</v>
      </c>
      <c r="N1327" s="8">
        <v>92</v>
      </c>
      <c r="O1327" s="10">
        <v>88</v>
      </c>
      <c r="P1327" s="10">
        <v>94</v>
      </c>
      <c r="Q1327" s="37">
        <f>AVERAGE(Table3[[#This Row],[Audit 1]:[Audit 10]])/100</f>
        <v>0.90300000000000002</v>
      </c>
    </row>
    <row r="1328" spans="1:17">
      <c r="A1328" s="8" t="s">
        <v>100</v>
      </c>
      <c r="B1328" s="9">
        <v>45244</v>
      </c>
      <c r="C1328" s="33">
        <f>YEAR(Table3[[#This Row],[Date]])</f>
        <v>2023</v>
      </c>
      <c r="D1328" s="9" t="str">
        <f>TEXT(Table3[[#This Row],[Date]],"MMMM")</f>
        <v>November</v>
      </c>
      <c r="E1328" s="9" t="str">
        <f>_xlfn.XLOOKUP(Table3[[#This Row],[EID]],Roster!A:A,Roster!E:E)</f>
        <v>oka.koch.55</v>
      </c>
      <c r="F1328" s="9" t="str">
        <f>_xlfn.XLOOKUP(Table3[[#This Row],[EID]],Roster!A:A,Roster!F:F)</f>
        <v>F&amp;A</v>
      </c>
      <c r="G1328" s="8">
        <v>82</v>
      </c>
      <c r="H1328" s="8">
        <v>85</v>
      </c>
      <c r="I1328" s="8">
        <v>99</v>
      </c>
      <c r="J1328" s="8">
        <v>88</v>
      </c>
      <c r="K1328" s="8">
        <v>91</v>
      </c>
      <c r="L1328" s="8">
        <v>81</v>
      </c>
      <c r="M1328" s="8">
        <v>84</v>
      </c>
      <c r="N1328" s="8">
        <v>91</v>
      </c>
      <c r="O1328" s="10">
        <v>100</v>
      </c>
      <c r="P1328" s="10">
        <v>95</v>
      </c>
      <c r="Q1328" s="37">
        <f>AVERAGE(Table3[[#This Row],[Audit 1]:[Audit 10]])/100</f>
        <v>0.89599999999999991</v>
      </c>
    </row>
    <row r="1329" spans="1:17">
      <c r="A1329" s="8" t="s">
        <v>101</v>
      </c>
      <c r="B1329" s="9">
        <v>45244</v>
      </c>
      <c r="C1329" s="33">
        <f>YEAR(Table3[[#This Row],[Date]])</f>
        <v>2023</v>
      </c>
      <c r="D1329" s="9" t="str">
        <f>TEXT(Table3[[#This Row],[Date]],"MMMM")</f>
        <v>November</v>
      </c>
      <c r="E1329" s="9" t="str">
        <f>_xlfn.XLOOKUP(Table3[[#This Row],[EID]],Roster!A:A,Roster!E:E)</f>
        <v>hir.kame.31</v>
      </c>
      <c r="F1329" s="9" t="str">
        <f>_xlfn.XLOOKUP(Table3[[#This Row],[EID]],Roster!A:A,Roster!F:F)</f>
        <v>Health</v>
      </c>
      <c r="G1329" s="8">
        <v>80</v>
      </c>
      <c r="H1329" s="8">
        <v>86</v>
      </c>
      <c r="I1329" s="8">
        <v>81</v>
      </c>
      <c r="J1329" s="8">
        <v>90</v>
      </c>
      <c r="K1329" s="8">
        <v>98</v>
      </c>
      <c r="L1329" s="8">
        <v>97</v>
      </c>
      <c r="M1329" s="8">
        <v>90</v>
      </c>
      <c r="N1329" s="8">
        <v>100</v>
      </c>
      <c r="O1329" s="10">
        <v>89</v>
      </c>
      <c r="P1329" s="10">
        <v>84</v>
      </c>
      <c r="Q1329" s="37">
        <f>AVERAGE(Table3[[#This Row],[Audit 1]:[Audit 10]])/100</f>
        <v>0.89500000000000002</v>
      </c>
    </row>
    <row r="1330" spans="1:17">
      <c r="A1330" s="8" t="s">
        <v>102</v>
      </c>
      <c r="B1330" s="9">
        <v>45244</v>
      </c>
      <c r="C1330" s="33">
        <f>YEAR(Table3[[#This Row],[Date]])</f>
        <v>2023</v>
      </c>
      <c r="D1330" s="9" t="str">
        <f>TEXT(Table3[[#This Row],[Date]],"MMMM")</f>
        <v>November</v>
      </c>
      <c r="E1330" s="9" t="str">
        <f>_xlfn.XLOOKUP(Table3[[#This Row],[EID]],Roster!A:A,Roster!E:E)</f>
        <v>han.oriz.24</v>
      </c>
      <c r="F1330" s="9" t="str">
        <f>_xlfn.XLOOKUP(Table3[[#This Row],[EID]],Roster!A:A,Roster!F:F)</f>
        <v>Network</v>
      </c>
      <c r="G1330" s="8">
        <v>69</v>
      </c>
      <c r="H1330" s="8">
        <v>61</v>
      </c>
      <c r="I1330" s="8">
        <v>69</v>
      </c>
      <c r="J1330" s="8">
        <v>71</v>
      </c>
      <c r="K1330" s="8">
        <v>84</v>
      </c>
      <c r="L1330" s="8">
        <v>72</v>
      </c>
      <c r="M1330" s="8">
        <v>99</v>
      </c>
      <c r="N1330" s="8">
        <v>74</v>
      </c>
      <c r="O1330" s="10">
        <v>81</v>
      </c>
      <c r="P1330" s="10">
        <v>72</v>
      </c>
      <c r="Q1330" s="37">
        <f>AVERAGE(Table3[[#This Row],[Audit 1]:[Audit 10]])/100</f>
        <v>0.752</v>
      </c>
    </row>
    <row r="1331" spans="1:17">
      <c r="A1331" s="8" t="s">
        <v>103</v>
      </c>
      <c r="B1331" s="9">
        <v>45244</v>
      </c>
      <c r="C1331" s="33">
        <f>YEAR(Table3[[#This Row],[Date]])</f>
        <v>2023</v>
      </c>
      <c r="D1331" s="9" t="str">
        <f>TEXT(Table3[[#This Row],[Date]],"MMMM")</f>
        <v>November</v>
      </c>
      <c r="E1331" s="9" t="str">
        <f>_xlfn.XLOOKUP(Table3[[#This Row],[EID]],Roster!A:A,Roster!E:E)</f>
        <v>kig.imaz.62</v>
      </c>
      <c r="F1331" s="9" t="str">
        <f>_xlfn.XLOOKUP(Table3[[#This Row],[EID]],Roster!A:A,Roster!F:F)</f>
        <v>HR</v>
      </c>
      <c r="G1331" s="8">
        <v>69</v>
      </c>
      <c r="H1331" s="8">
        <v>72</v>
      </c>
      <c r="I1331" s="8">
        <v>71</v>
      </c>
      <c r="J1331" s="8">
        <v>68</v>
      </c>
      <c r="K1331" s="8">
        <v>96</v>
      </c>
      <c r="L1331" s="8">
        <v>57</v>
      </c>
      <c r="M1331" s="8">
        <v>69</v>
      </c>
      <c r="N1331" s="8">
        <v>81</v>
      </c>
      <c r="O1331" s="10">
        <v>88</v>
      </c>
      <c r="P1331" s="10">
        <v>61</v>
      </c>
      <c r="Q1331" s="37">
        <f>AVERAGE(Table3[[#This Row],[Audit 1]:[Audit 10]])/100</f>
        <v>0.73199999999999998</v>
      </c>
    </row>
    <row r="1332" spans="1:17">
      <c r="A1332" s="8" t="s">
        <v>104</v>
      </c>
      <c r="B1332" s="9">
        <v>45244</v>
      </c>
      <c r="C1332" s="33">
        <f>YEAR(Table3[[#This Row],[Date]])</f>
        <v>2023</v>
      </c>
      <c r="D1332" s="9" t="str">
        <f>TEXT(Table3[[#This Row],[Date]],"MMMM")</f>
        <v>November</v>
      </c>
      <c r="E1332" s="9" t="str">
        <f>_xlfn.XLOOKUP(Table3[[#This Row],[EID]],Roster!A:A,Roster!E:E)</f>
        <v>oka.koch.55</v>
      </c>
      <c r="F1332" s="9" t="str">
        <f>_xlfn.XLOOKUP(Table3[[#This Row],[EID]],Roster!A:A,Roster!F:F)</f>
        <v>F&amp;A</v>
      </c>
      <c r="G1332" s="8">
        <v>84</v>
      </c>
      <c r="H1332" s="8">
        <v>81</v>
      </c>
      <c r="I1332" s="8">
        <v>100</v>
      </c>
      <c r="J1332" s="8">
        <v>90</v>
      </c>
      <c r="K1332" s="8">
        <v>95</v>
      </c>
      <c r="L1332" s="8">
        <v>89</v>
      </c>
      <c r="M1332" s="8">
        <v>85</v>
      </c>
      <c r="N1332" s="8">
        <v>88</v>
      </c>
      <c r="O1332" s="10">
        <v>90</v>
      </c>
      <c r="P1332" s="10">
        <v>83</v>
      </c>
      <c r="Q1332" s="37">
        <f>AVERAGE(Table3[[#This Row],[Audit 1]:[Audit 10]])/100</f>
        <v>0.88500000000000001</v>
      </c>
    </row>
    <row r="1333" spans="1:17">
      <c r="A1333" s="8" t="s">
        <v>105</v>
      </c>
      <c r="B1333" s="9">
        <v>45244</v>
      </c>
      <c r="C1333" s="33">
        <f>YEAR(Table3[[#This Row],[Date]])</f>
        <v>2023</v>
      </c>
      <c r="D1333" s="9" t="str">
        <f>TEXT(Table3[[#This Row],[Date]],"MMMM")</f>
        <v>November</v>
      </c>
      <c r="E1333" s="9" t="str">
        <f>_xlfn.XLOOKUP(Table3[[#This Row],[EID]],Roster!A:A,Roster!E:E)</f>
        <v>oka.koch.55</v>
      </c>
      <c r="F1333" s="9" t="str">
        <f>_xlfn.XLOOKUP(Table3[[#This Row],[EID]],Roster!A:A,Roster!F:F)</f>
        <v>F&amp;A</v>
      </c>
      <c r="G1333" s="8">
        <v>91</v>
      </c>
      <c r="H1333" s="8">
        <v>86</v>
      </c>
      <c r="I1333" s="8">
        <v>80</v>
      </c>
      <c r="J1333" s="8">
        <v>96</v>
      </c>
      <c r="K1333" s="8">
        <v>99</v>
      </c>
      <c r="L1333" s="8">
        <v>87</v>
      </c>
      <c r="M1333" s="8">
        <v>97</v>
      </c>
      <c r="N1333" s="8">
        <v>80</v>
      </c>
      <c r="O1333" s="10">
        <v>87</v>
      </c>
      <c r="P1333" s="10">
        <v>96</v>
      </c>
      <c r="Q1333" s="37">
        <f>AVERAGE(Table3[[#This Row],[Audit 1]:[Audit 10]])/100</f>
        <v>0.89900000000000002</v>
      </c>
    </row>
    <row r="1334" spans="1:17">
      <c r="A1334" s="8" t="s">
        <v>106</v>
      </c>
      <c r="B1334" s="9">
        <v>45244</v>
      </c>
      <c r="C1334" s="33">
        <f>YEAR(Table3[[#This Row],[Date]])</f>
        <v>2023</v>
      </c>
      <c r="D1334" s="9" t="str">
        <f>TEXT(Table3[[#This Row],[Date]],"MMMM")</f>
        <v>November</v>
      </c>
      <c r="E1334" s="9" t="str">
        <f>_xlfn.XLOOKUP(Table3[[#This Row],[EID]],Roster!A:A,Roster!E:E)</f>
        <v>hir.kame.31</v>
      </c>
      <c r="F1334" s="9" t="str">
        <f>_xlfn.XLOOKUP(Table3[[#This Row],[EID]],Roster!A:A,Roster!F:F)</f>
        <v>Health</v>
      </c>
      <c r="G1334" s="8">
        <v>95</v>
      </c>
      <c r="H1334" s="8">
        <v>100</v>
      </c>
      <c r="I1334" s="8">
        <v>82</v>
      </c>
      <c r="J1334" s="8">
        <v>98</v>
      </c>
      <c r="K1334" s="8">
        <v>84</v>
      </c>
      <c r="L1334" s="8">
        <v>84</v>
      </c>
      <c r="M1334" s="8">
        <v>93</v>
      </c>
      <c r="N1334" s="8">
        <v>83</v>
      </c>
      <c r="O1334" s="10">
        <v>98</v>
      </c>
      <c r="P1334" s="10">
        <v>85</v>
      </c>
      <c r="Q1334" s="37">
        <f>AVERAGE(Table3[[#This Row],[Audit 1]:[Audit 10]])/100</f>
        <v>0.90200000000000002</v>
      </c>
    </row>
    <row r="1335" spans="1:17">
      <c r="A1335" s="8" t="s">
        <v>107</v>
      </c>
      <c r="B1335" s="9">
        <v>45244</v>
      </c>
      <c r="C1335" s="33">
        <f>YEAR(Table3[[#This Row],[Date]])</f>
        <v>2023</v>
      </c>
      <c r="D1335" s="9" t="str">
        <f>TEXT(Table3[[#This Row],[Date]],"MMMM")</f>
        <v>November</v>
      </c>
      <c r="E1335" s="9" t="str">
        <f>_xlfn.XLOOKUP(Table3[[#This Row],[EID]],Roster!A:A,Roster!E:E)</f>
        <v>oka.koch.55</v>
      </c>
      <c r="F1335" s="9" t="str">
        <f>_xlfn.XLOOKUP(Table3[[#This Row],[EID]],Roster!A:A,Roster!F:F)</f>
        <v>F&amp;A</v>
      </c>
      <c r="G1335" s="8">
        <v>95</v>
      </c>
      <c r="H1335" s="8">
        <v>80</v>
      </c>
      <c r="I1335" s="8">
        <v>51</v>
      </c>
      <c r="J1335" s="8">
        <v>61</v>
      </c>
      <c r="K1335" s="8">
        <v>90</v>
      </c>
      <c r="L1335" s="8">
        <v>73</v>
      </c>
      <c r="M1335" s="8">
        <v>95</v>
      </c>
      <c r="N1335" s="8">
        <v>55</v>
      </c>
      <c r="O1335" s="10">
        <v>51</v>
      </c>
      <c r="P1335" s="10">
        <v>77</v>
      </c>
      <c r="Q1335" s="37">
        <f>AVERAGE(Table3[[#This Row],[Audit 1]:[Audit 10]])/100</f>
        <v>0.72799999999999998</v>
      </c>
    </row>
    <row r="1336" spans="1:17">
      <c r="A1336" s="8" t="s">
        <v>108</v>
      </c>
      <c r="B1336" s="9">
        <v>45244</v>
      </c>
      <c r="C1336" s="33">
        <f>YEAR(Table3[[#This Row],[Date]])</f>
        <v>2023</v>
      </c>
      <c r="D1336" s="9" t="str">
        <f>TEXT(Table3[[#This Row],[Date]],"MMMM")</f>
        <v>November</v>
      </c>
      <c r="E1336" s="9" t="str">
        <f>_xlfn.XLOOKUP(Table3[[#This Row],[EID]],Roster!A:A,Roster!E:E)</f>
        <v>kig.imaz.62</v>
      </c>
      <c r="F1336" s="9" t="str">
        <f>_xlfn.XLOOKUP(Table3[[#This Row],[EID]],Roster!A:A,Roster!F:F)</f>
        <v>HR</v>
      </c>
      <c r="G1336" s="8">
        <v>89</v>
      </c>
      <c r="H1336" s="8">
        <v>56</v>
      </c>
      <c r="I1336" s="8">
        <v>74</v>
      </c>
      <c r="J1336" s="8">
        <v>74</v>
      </c>
      <c r="K1336" s="8">
        <v>54</v>
      </c>
      <c r="L1336" s="8">
        <v>68</v>
      </c>
      <c r="M1336" s="8">
        <v>95</v>
      </c>
      <c r="N1336" s="8">
        <v>68</v>
      </c>
      <c r="O1336" s="10">
        <v>90</v>
      </c>
      <c r="P1336" s="10">
        <v>62</v>
      </c>
      <c r="Q1336" s="37">
        <f>AVERAGE(Table3[[#This Row],[Audit 1]:[Audit 10]])/100</f>
        <v>0.73</v>
      </c>
    </row>
    <row r="1337" spans="1:17">
      <c r="A1337" s="8" t="s">
        <v>109</v>
      </c>
      <c r="B1337" s="9">
        <v>45244</v>
      </c>
      <c r="C1337" s="33">
        <f>YEAR(Table3[[#This Row],[Date]])</f>
        <v>2023</v>
      </c>
      <c r="D1337" s="9" t="str">
        <f>TEXT(Table3[[#This Row],[Date]],"MMMM")</f>
        <v>November</v>
      </c>
      <c r="E1337" s="9" t="str">
        <f>_xlfn.XLOOKUP(Table3[[#This Row],[EID]],Roster!A:A,Roster!E:E)</f>
        <v>han.oriz.24</v>
      </c>
      <c r="F1337" s="9" t="str">
        <f>_xlfn.XLOOKUP(Table3[[#This Row],[EID]],Roster!A:A,Roster!F:F)</f>
        <v>Strategy</v>
      </c>
      <c r="G1337" s="8">
        <v>81</v>
      </c>
      <c r="H1337" s="8">
        <v>89</v>
      </c>
      <c r="I1337" s="8">
        <v>83</v>
      </c>
      <c r="J1337" s="8">
        <v>98</v>
      </c>
      <c r="K1337" s="8">
        <v>95</v>
      </c>
      <c r="L1337" s="8">
        <v>94</v>
      </c>
      <c r="M1337" s="8">
        <v>90</v>
      </c>
      <c r="N1337" s="8">
        <v>90</v>
      </c>
      <c r="O1337" s="10">
        <v>93</v>
      </c>
      <c r="P1337" s="10">
        <v>93</v>
      </c>
      <c r="Q1337" s="37">
        <f>AVERAGE(Table3[[#This Row],[Audit 1]:[Audit 10]])/100</f>
        <v>0.90599999999999992</v>
      </c>
    </row>
    <row r="1338" spans="1:17">
      <c r="A1338" s="8" t="s">
        <v>110</v>
      </c>
      <c r="B1338" s="9">
        <v>45244</v>
      </c>
      <c r="C1338" s="33">
        <f>YEAR(Table3[[#This Row],[Date]])</f>
        <v>2023</v>
      </c>
      <c r="D1338" s="9" t="str">
        <f>TEXT(Table3[[#This Row],[Date]],"MMMM")</f>
        <v>November</v>
      </c>
      <c r="E1338" s="9" t="str">
        <f>_xlfn.XLOOKUP(Table3[[#This Row],[EID]],Roster!A:A,Roster!E:E)</f>
        <v>oka.koch.55</v>
      </c>
      <c r="F1338" s="9" t="str">
        <f>_xlfn.XLOOKUP(Table3[[#This Row],[EID]],Roster!A:A,Roster!F:F)</f>
        <v>F&amp;A</v>
      </c>
      <c r="G1338" s="8">
        <v>80</v>
      </c>
      <c r="H1338" s="8">
        <v>86</v>
      </c>
      <c r="I1338" s="8">
        <v>83</v>
      </c>
      <c r="J1338" s="8">
        <v>90</v>
      </c>
      <c r="K1338" s="8">
        <v>80</v>
      </c>
      <c r="L1338" s="8">
        <v>99</v>
      </c>
      <c r="M1338" s="8">
        <v>97</v>
      </c>
      <c r="N1338" s="8">
        <v>93</v>
      </c>
      <c r="O1338" s="10">
        <v>95</v>
      </c>
      <c r="P1338" s="10">
        <v>93</v>
      </c>
      <c r="Q1338" s="37">
        <f>AVERAGE(Table3[[#This Row],[Audit 1]:[Audit 10]])/100</f>
        <v>0.89599999999999991</v>
      </c>
    </row>
    <row r="1339" spans="1:17">
      <c r="A1339" s="8" t="s">
        <v>111</v>
      </c>
      <c r="B1339" s="9">
        <v>45244</v>
      </c>
      <c r="C1339" s="33">
        <f>YEAR(Table3[[#This Row],[Date]])</f>
        <v>2023</v>
      </c>
      <c r="D1339" s="9" t="str">
        <f>TEXT(Table3[[#This Row],[Date]],"MMMM")</f>
        <v>November</v>
      </c>
      <c r="E1339" s="9" t="str">
        <f>_xlfn.XLOOKUP(Table3[[#This Row],[EID]],Roster!A:A,Roster!E:E)</f>
        <v>hir.kame.31</v>
      </c>
      <c r="F1339" s="9" t="str">
        <f>_xlfn.XLOOKUP(Table3[[#This Row],[EID]],Roster!A:A,Roster!F:F)</f>
        <v>Health</v>
      </c>
      <c r="G1339" s="8">
        <v>84</v>
      </c>
      <c r="H1339" s="8">
        <v>93</v>
      </c>
      <c r="I1339" s="8">
        <v>81</v>
      </c>
      <c r="J1339" s="8">
        <v>94</v>
      </c>
      <c r="K1339" s="8">
        <v>98</v>
      </c>
      <c r="L1339" s="8">
        <v>90</v>
      </c>
      <c r="M1339" s="8">
        <v>84</v>
      </c>
      <c r="N1339" s="8">
        <v>81</v>
      </c>
      <c r="O1339" s="10">
        <v>98</v>
      </c>
      <c r="P1339" s="10">
        <v>88</v>
      </c>
      <c r="Q1339" s="37">
        <f>AVERAGE(Table3[[#This Row],[Audit 1]:[Audit 10]])/100</f>
        <v>0.8909999999999999</v>
      </c>
    </row>
    <row r="1340" spans="1:17">
      <c r="A1340" s="8" t="s">
        <v>112</v>
      </c>
      <c r="B1340" s="9">
        <v>45244</v>
      </c>
      <c r="C1340" s="33">
        <f>YEAR(Table3[[#This Row],[Date]])</f>
        <v>2023</v>
      </c>
      <c r="D1340" s="9" t="str">
        <f>TEXT(Table3[[#This Row],[Date]],"MMMM")</f>
        <v>November</v>
      </c>
      <c r="E1340" s="9" t="str">
        <f>_xlfn.XLOOKUP(Table3[[#This Row],[EID]],Roster!A:A,Roster!E:E)</f>
        <v>hir.kame.31</v>
      </c>
      <c r="F1340" s="9" t="str">
        <f>_xlfn.XLOOKUP(Table3[[#This Row],[EID]],Roster!A:A,Roster!F:F)</f>
        <v>Health</v>
      </c>
      <c r="G1340" s="8">
        <v>72</v>
      </c>
      <c r="H1340" s="8">
        <v>79</v>
      </c>
      <c r="I1340" s="8">
        <v>93</v>
      </c>
      <c r="J1340" s="8">
        <v>73</v>
      </c>
      <c r="K1340" s="8">
        <v>79</v>
      </c>
      <c r="L1340" s="8">
        <v>71</v>
      </c>
      <c r="M1340" s="8">
        <v>75</v>
      </c>
      <c r="N1340" s="8">
        <v>82</v>
      </c>
      <c r="O1340" s="10">
        <v>94</v>
      </c>
      <c r="P1340" s="10">
        <v>95</v>
      </c>
      <c r="Q1340" s="37">
        <f>AVERAGE(Table3[[#This Row],[Audit 1]:[Audit 10]])/100</f>
        <v>0.81299999999999994</v>
      </c>
    </row>
    <row r="1341" spans="1:17">
      <c r="A1341" s="8" t="s">
        <v>113</v>
      </c>
      <c r="B1341" s="9">
        <v>45244</v>
      </c>
      <c r="C1341" s="33">
        <f>YEAR(Table3[[#This Row],[Date]])</f>
        <v>2023</v>
      </c>
      <c r="D1341" s="9" t="str">
        <f>TEXT(Table3[[#This Row],[Date]],"MMMM")</f>
        <v>November</v>
      </c>
      <c r="E1341" s="9" t="str">
        <f>_xlfn.XLOOKUP(Table3[[#This Row],[EID]],Roster!A:A,Roster!E:E)</f>
        <v>kig.imaz.62</v>
      </c>
      <c r="F1341" s="9" t="str">
        <f>_xlfn.XLOOKUP(Table3[[#This Row],[EID]],Roster!A:A,Roster!F:F)</f>
        <v>HR</v>
      </c>
      <c r="G1341" s="8">
        <v>77</v>
      </c>
      <c r="H1341" s="8">
        <v>95</v>
      </c>
      <c r="I1341" s="8">
        <v>66</v>
      </c>
      <c r="J1341" s="8">
        <v>92</v>
      </c>
      <c r="K1341" s="8">
        <v>71</v>
      </c>
      <c r="L1341" s="8">
        <v>83</v>
      </c>
      <c r="M1341" s="8">
        <v>77</v>
      </c>
      <c r="N1341" s="8">
        <v>77</v>
      </c>
      <c r="O1341" s="10">
        <v>75</v>
      </c>
      <c r="P1341" s="10">
        <v>51</v>
      </c>
      <c r="Q1341" s="37">
        <f>AVERAGE(Table3[[#This Row],[Audit 1]:[Audit 10]])/100</f>
        <v>0.76400000000000001</v>
      </c>
    </row>
    <row r="1342" spans="1:17">
      <c r="A1342" s="8" t="s">
        <v>114</v>
      </c>
      <c r="B1342" s="9">
        <v>45244</v>
      </c>
      <c r="C1342" s="33">
        <f>YEAR(Table3[[#This Row],[Date]])</f>
        <v>2023</v>
      </c>
      <c r="D1342" s="9" t="str">
        <f>TEXT(Table3[[#This Row],[Date]],"MMMM")</f>
        <v>November</v>
      </c>
      <c r="E1342" s="9" t="str">
        <f>_xlfn.XLOOKUP(Table3[[#This Row],[EID]],Roster!A:A,Roster!E:E)</f>
        <v>han.oriz.24</v>
      </c>
      <c r="F1342" s="9" t="str">
        <f>_xlfn.XLOOKUP(Table3[[#This Row],[EID]],Roster!A:A,Roster!F:F)</f>
        <v>Strategy</v>
      </c>
      <c r="G1342" s="8">
        <v>94</v>
      </c>
      <c r="H1342" s="8">
        <v>87</v>
      </c>
      <c r="I1342" s="8">
        <v>82</v>
      </c>
      <c r="J1342" s="8">
        <v>86</v>
      </c>
      <c r="K1342" s="8">
        <v>86</v>
      </c>
      <c r="L1342" s="8">
        <v>87</v>
      </c>
      <c r="M1342" s="8">
        <v>83</v>
      </c>
      <c r="N1342" s="8">
        <v>98</v>
      </c>
      <c r="O1342" s="10">
        <v>90</v>
      </c>
      <c r="P1342" s="10">
        <v>93</v>
      </c>
      <c r="Q1342" s="37">
        <f>AVERAGE(Table3[[#This Row],[Audit 1]:[Audit 10]])/100</f>
        <v>0.8859999999999999</v>
      </c>
    </row>
    <row r="1343" spans="1:17">
      <c r="A1343" s="8" t="s">
        <v>115</v>
      </c>
      <c r="B1343" s="9">
        <v>45244</v>
      </c>
      <c r="C1343" s="33">
        <f>YEAR(Table3[[#This Row],[Date]])</f>
        <v>2023</v>
      </c>
      <c r="D1343" s="9" t="str">
        <f>TEXT(Table3[[#This Row],[Date]],"MMMM")</f>
        <v>November</v>
      </c>
      <c r="E1343" s="9" t="str">
        <f>_xlfn.XLOOKUP(Table3[[#This Row],[EID]],Roster!A:A,Roster!E:E)</f>
        <v>oka.koch.55</v>
      </c>
      <c r="F1343" s="9" t="str">
        <f>_xlfn.XLOOKUP(Table3[[#This Row],[EID]],Roster!A:A,Roster!F:F)</f>
        <v>F&amp;A</v>
      </c>
      <c r="G1343" s="8">
        <v>89</v>
      </c>
      <c r="H1343" s="8">
        <v>93</v>
      </c>
      <c r="I1343" s="8">
        <v>90</v>
      </c>
      <c r="J1343" s="8">
        <v>87</v>
      </c>
      <c r="K1343" s="8">
        <v>81</v>
      </c>
      <c r="L1343" s="8">
        <v>85</v>
      </c>
      <c r="M1343" s="8">
        <v>100</v>
      </c>
      <c r="N1343" s="8">
        <v>87</v>
      </c>
      <c r="O1343" s="10">
        <v>84</v>
      </c>
      <c r="P1343" s="10">
        <v>99</v>
      </c>
      <c r="Q1343" s="37">
        <f>AVERAGE(Table3[[#This Row],[Audit 1]:[Audit 10]])/100</f>
        <v>0.89500000000000002</v>
      </c>
    </row>
    <row r="1344" spans="1:17">
      <c r="A1344" s="8" t="s">
        <v>116</v>
      </c>
      <c r="B1344" s="9">
        <v>45244</v>
      </c>
      <c r="C1344" s="33">
        <f>YEAR(Table3[[#This Row],[Date]])</f>
        <v>2023</v>
      </c>
      <c r="D1344" s="9" t="str">
        <f>TEXT(Table3[[#This Row],[Date]],"MMMM")</f>
        <v>November</v>
      </c>
      <c r="E1344" s="9" t="str">
        <f>_xlfn.XLOOKUP(Table3[[#This Row],[EID]],Roster!A:A,Roster!E:E)</f>
        <v>hir.kame.31</v>
      </c>
      <c r="F1344" s="9" t="str">
        <f>_xlfn.XLOOKUP(Table3[[#This Row],[EID]],Roster!A:A,Roster!F:F)</f>
        <v>Health</v>
      </c>
      <c r="G1344" s="8">
        <v>99</v>
      </c>
      <c r="H1344" s="8">
        <v>90</v>
      </c>
      <c r="I1344" s="8">
        <v>81</v>
      </c>
      <c r="J1344" s="8">
        <v>97</v>
      </c>
      <c r="K1344" s="8">
        <v>89</v>
      </c>
      <c r="L1344" s="8">
        <v>97</v>
      </c>
      <c r="M1344" s="8">
        <v>100</v>
      </c>
      <c r="N1344" s="8">
        <v>82</v>
      </c>
      <c r="O1344" s="10">
        <v>98</v>
      </c>
      <c r="P1344" s="10">
        <v>91</v>
      </c>
      <c r="Q1344" s="37">
        <f>AVERAGE(Table3[[#This Row],[Audit 1]:[Audit 10]])/100</f>
        <v>0.92400000000000004</v>
      </c>
    </row>
    <row r="1345" spans="1:17">
      <c r="A1345" s="8" t="s">
        <v>117</v>
      </c>
      <c r="B1345" s="9">
        <v>45244</v>
      </c>
      <c r="C1345" s="33">
        <f>YEAR(Table3[[#This Row],[Date]])</f>
        <v>2023</v>
      </c>
      <c r="D1345" s="9" t="str">
        <f>TEXT(Table3[[#This Row],[Date]],"MMMM")</f>
        <v>November</v>
      </c>
      <c r="E1345" s="9" t="str">
        <f>_xlfn.XLOOKUP(Table3[[#This Row],[EID]],Roster!A:A,Roster!E:E)</f>
        <v>han.oriz.24</v>
      </c>
      <c r="F1345" s="9" t="str">
        <f>_xlfn.XLOOKUP(Table3[[#This Row],[EID]],Roster!A:A,Roster!F:F)</f>
        <v>Network</v>
      </c>
      <c r="G1345" s="8">
        <v>74</v>
      </c>
      <c r="H1345" s="8">
        <v>50</v>
      </c>
      <c r="I1345" s="8">
        <v>53</v>
      </c>
      <c r="J1345" s="8">
        <v>98</v>
      </c>
      <c r="K1345" s="8">
        <v>99</v>
      </c>
      <c r="L1345" s="8">
        <v>76</v>
      </c>
      <c r="M1345" s="8">
        <v>57</v>
      </c>
      <c r="N1345" s="8">
        <v>94</v>
      </c>
      <c r="O1345" s="10">
        <v>97</v>
      </c>
      <c r="P1345" s="10">
        <v>85</v>
      </c>
      <c r="Q1345" s="37">
        <f>AVERAGE(Table3[[#This Row],[Audit 1]:[Audit 10]])/100</f>
        <v>0.78299999999999992</v>
      </c>
    </row>
    <row r="1346" spans="1:17">
      <c r="A1346" s="8" t="s">
        <v>118</v>
      </c>
      <c r="B1346" s="9">
        <v>45244</v>
      </c>
      <c r="C1346" s="33">
        <f>YEAR(Table3[[#This Row],[Date]])</f>
        <v>2023</v>
      </c>
      <c r="D1346" s="9" t="str">
        <f>TEXT(Table3[[#This Row],[Date]],"MMMM")</f>
        <v>November</v>
      </c>
      <c r="E1346" s="9" t="str">
        <f>_xlfn.XLOOKUP(Table3[[#This Row],[EID]],Roster!A:A,Roster!E:E)</f>
        <v>kig.imaz.62</v>
      </c>
      <c r="F1346" s="9" t="str">
        <f>_xlfn.XLOOKUP(Table3[[#This Row],[EID]],Roster!A:A,Roster!F:F)</f>
        <v>HR</v>
      </c>
      <c r="G1346" s="8">
        <v>77</v>
      </c>
      <c r="H1346" s="8">
        <v>87</v>
      </c>
      <c r="I1346" s="8">
        <v>97</v>
      </c>
      <c r="J1346" s="8">
        <v>98</v>
      </c>
      <c r="K1346" s="8">
        <v>96</v>
      </c>
      <c r="L1346" s="8">
        <v>95</v>
      </c>
      <c r="M1346" s="8">
        <v>59</v>
      </c>
      <c r="N1346" s="8">
        <v>73</v>
      </c>
      <c r="O1346" s="10">
        <v>86</v>
      </c>
      <c r="P1346" s="10">
        <v>100</v>
      </c>
      <c r="Q1346" s="37">
        <f>AVERAGE(Table3[[#This Row],[Audit 1]:[Audit 10]])/100</f>
        <v>0.86799999999999999</v>
      </c>
    </row>
    <row r="1347" spans="1:17">
      <c r="A1347" s="8" t="s">
        <v>119</v>
      </c>
      <c r="B1347" s="9">
        <v>45244</v>
      </c>
      <c r="C1347" s="33">
        <f>YEAR(Table3[[#This Row],[Date]])</f>
        <v>2023</v>
      </c>
      <c r="D1347" s="9" t="str">
        <f>TEXT(Table3[[#This Row],[Date]],"MMMM")</f>
        <v>November</v>
      </c>
      <c r="E1347" s="9" t="str">
        <f>_xlfn.XLOOKUP(Table3[[#This Row],[EID]],Roster!A:A,Roster!E:E)</f>
        <v>hir.kame.31</v>
      </c>
      <c r="F1347" s="9" t="str">
        <f>_xlfn.XLOOKUP(Table3[[#This Row],[EID]],Roster!A:A,Roster!F:F)</f>
        <v>Health</v>
      </c>
      <c r="G1347" s="8">
        <v>81</v>
      </c>
      <c r="H1347" s="8">
        <v>94</v>
      </c>
      <c r="I1347" s="8">
        <v>97</v>
      </c>
      <c r="J1347" s="8">
        <v>81</v>
      </c>
      <c r="K1347" s="8">
        <v>97</v>
      </c>
      <c r="L1347" s="8">
        <v>81</v>
      </c>
      <c r="M1347" s="8">
        <v>89</v>
      </c>
      <c r="N1347" s="8">
        <v>87</v>
      </c>
      <c r="O1347" s="10">
        <v>91</v>
      </c>
      <c r="P1347" s="10">
        <v>94</v>
      </c>
      <c r="Q1347" s="37">
        <f>AVERAGE(Table3[[#This Row],[Audit 1]:[Audit 10]])/100</f>
        <v>0.89200000000000002</v>
      </c>
    </row>
    <row r="1348" spans="1:17">
      <c r="A1348" s="8" t="s">
        <v>120</v>
      </c>
      <c r="B1348" s="9">
        <v>45244</v>
      </c>
      <c r="C1348" s="33">
        <f>YEAR(Table3[[#This Row],[Date]])</f>
        <v>2023</v>
      </c>
      <c r="D1348" s="9" t="str">
        <f>TEXT(Table3[[#This Row],[Date]],"MMMM")</f>
        <v>November</v>
      </c>
      <c r="E1348" s="9" t="str">
        <f>_xlfn.XLOOKUP(Table3[[#This Row],[EID]],Roster!A:A,Roster!E:E)</f>
        <v>oka.koch.55</v>
      </c>
      <c r="F1348" s="9" t="str">
        <f>_xlfn.XLOOKUP(Table3[[#This Row],[EID]],Roster!A:A,Roster!F:F)</f>
        <v>F&amp;A</v>
      </c>
      <c r="G1348" s="8">
        <v>90</v>
      </c>
      <c r="H1348" s="8">
        <v>90</v>
      </c>
      <c r="I1348" s="8">
        <v>85</v>
      </c>
      <c r="J1348" s="8">
        <v>90</v>
      </c>
      <c r="K1348" s="8">
        <v>91</v>
      </c>
      <c r="L1348" s="8">
        <v>89</v>
      </c>
      <c r="M1348" s="8">
        <v>98</v>
      </c>
      <c r="N1348" s="8">
        <v>82</v>
      </c>
      <c r="O1348" s="10">
        <v>89</v>
      </c>
      <c r="P1348" s="10">
        <v>81</v>
      </c>
      <c r="Q1348" s="37">
        <f>AVERAGE(Table3[[#This Row],[Audit 1]:[Audit 10]])/100</f>
        <v>0.88500000000000001</v>
      </c>
    </row>
    <row r="1349" spans="1:17">
      <c r="A1349" s="8" t="s">
        <v>121</v>
      </c>
      <c r="B1349" s="9">
        <v>45244</v>
      </c>
      <c r="C1349" s="33">
        <f>YEAR(Table3[[#This Row],[Date]])</f>
        <v>2023</v>
      </c>
      <c r="D1349" s="9" t="str">
        <f>TEXT(Table3[[#This Row],[Date]],"MMMM")</f>
        <v>November</v>
      </c>
      <c r="E1349" s="9" t="str">
        <f>_xlfn.XLOOKUP(Table3[[#This Row],[EID]],Roster!A:A,Roster!E:E)</f>
        <v>hir.kame.31</v>
      </c>
      <c r="F1349" s="9" t="str">
        <f>_xlfn.XLOOKUP(Table3[[#This Row],[EID]],Roster!A:A,Roster!F:F)</f>
        <v>Health</v>
      </c>
      <c r="G1349" s="8">
        <v>88</v>
      </c>
      <c r="H1349" s="8">
        <v>96</v>
      </c>
      <c r="I1349" s="8">
        <v>97</v>
      </c>
      <c r="J1349" s="8">
        <v>81</v>
      </c>
      <c r="K1349" s="8">
        <v>85</v>
      </c>
      <c r="L1349" s="8">
        <v>97</v>
      </c>
      <c r="M1349" s="8">
        <v>97</v>
      </c>
      <c r="N1349" s="8">
        <v>85</v>
      </c>
      <c r="O1349" s="10">
        <v>83</v>
      </c>
      <c r="P1349" s="10">
        <v>94</v>
      </c>
      <c r="Q1349" s="37">
        <f>AVERAGE(Table3[[#This Row],[Audit 1]:[Audit 10]])/100</f>
        <v>0.90300000000000002</v>
      </c>
    </row>
    <row r="1350" spans="1:17">
      <c r="A1350" s="8" t="s">
        <v>122</v>
      </c>
      <c r="B1350" s="9">
        <v>45244</v>
      </c>
      <c r="C1350" s="33">
        <f>YEAR(Table3[[#This Row],[Date]])</f>
        <v>2023</v>
      </c>
      <c r="D1350" s="9" t="str">
        <f>TEXT(Table3[[#This Row],[Date]],"MMMM")</f>
        <v>November</v>
      </c>
      <c r="E1350" s="9" t="str">
        <f>_xlfn.XLOOKUP(Table3[[#This Row],[EID]],Roster!A:A,Roster!E:E)</f>
        <v>han.oriz.24</v>
      </c>
      <c r="F1350" s="9" t="str">
        <f>_xlfn.XLOOKUP(Table3[[#This Row],[EID]],Roster!A:A,Roster!F:F)</f>
        <v>Network</v>
      </c>
      <c r="G1350" s="8">
        <v>86</v>
      </c>
      <c r="H1350" s="8">
        <v>79</v>
      </c>
      <c r="I1350" s="8">
        <v>55</v>
      </c>
      <c r="J1350" s="8">
        <v>97</v>
      </c>
      <c r="K1350" s="8">
        <v>75</v>
      </c>
      <c r="L1350" s="8">
        <v>95</v>
      </c>
      <c r="M1350" s="8">
        <v>66</v>
      </c>
      <c r="N1350" s="8">
        <v>53</v>
      </c>
      <c r="O1350" s="10">
        <v>71</v>
      </c>
      <c r="P1350" s="10">
        <v>91</v>
      </c>
      <c r="Q1350" s="37">
        <f>AVERAGE(Table3[[#This Row],[Audit 1]:[Audit 10]])/100</f>
        <v>0.76800000000000002</v>
      </c>
    </row>
    <row r="1351" spans="1:17">
      <c r="A1351" s="8" t="s">
        <v>123</v>
      </c>
      <c r="B1351" s="9">
        <v>45244</v>
      </c>
      <c r="C1351" s="33">
        <f>YEAR(Table3[[#This Row],[Date]])</f>
        <v>2023</v>
      </c>
      <c r="D1351" s="9" t="str">
        <f>TEXT(Table3[[#This Row],[Date]],"MMMM")</f>
        <v>November</v>
      </c>
      <c r="E1351" s="9" t="str">
        <f>_xlfn.XLOOKUP(Table3[[#This Row],[EID]],Roster!A:A,Roster!E:E)</f>
        <v>kig.imaz.62</v>
      </c>
      <c r="F1351" s="9" t="str">
        <f>_xlfn.XLOOKUP(Table3[[#This Row],[EID]],Roster!A:A,Roster!F:F)</f>
        <v>HR</v>
      </c>
      <c r="G1351" s="8">
        <v>63</v>
      </c>
      <c r="H1351" s="8">
        <v>91</v>
      </c>
      <c r="I1351" s="8">
        <v>84</v>
      </c>
      <c r="J1351" s="8">
        <v>67</v>
      </c>
      <c r="K1351" s="8">
        <v>61</v>
      </c>
      <c r="L1351" s="8">
        <v>71</v>
      </c>
      <c r="M1351" s="8">
        <v>64</v>
      </c>
      <c r="N1351" s="8">
        <v>93</v>
      </c>
      <c r="O1351" s="10">
        <v>66</v>
      </c>
      <c r="P1351" s="10">
        <v>58</v>
      </c>
      <c r="Q1351" s="37">
        <f>AVERAGE(Table3[[#This Row],[Audit 1]:[Audit 10]])/100</f>
        <v>0.71799999999999997</v>
      </c>
    </row>
    <row r="1352" spans="1:17">
      <c r="A1352" s="8" t="s">
        <v>94</v>
      </c>
      <c r="B1352" s="9">
        <v>45245</v>
      </c>
      <c r="C1352" s="33">
        <f>YEAR(Table3[[#This Row],[Date]])</f>
        <v>2023</v>
      </c>
      <c r="D1352" s="9" t="str">
        <f>TEXT(Table3[[#This Row],[Date]],"MMMM")</f>
        <v>November</v>
      </c>
      <c r="E1352" s="9" t="str">
        <f>_xlfn.XLOOKUP(Table3[[#This Row],[EID]],Roster!A:A,Roster!E:E)</f>
        <v>oka.koch.55</v>
      </c>
      <c r="F1352" s="9" t="str">
        <f>_xlfn.XLOOKUP(Table3[[#This Row],[EID]],Roster!A:A,Roster!F:F)</f>
        <v>F&amp;A</v>
      </c>
      <c r="G1352" s="8">
        <v>89</v>
      </c>
      <c r="H1352" s="8">
        <v>100</v>
      </c>
      <c r="I1352" s="8">
        <v>99</v>
      </c>
      <c r="J1352" s="8">
        <v>99</v>
      </c>
      <c r="K1352" s="8">
        <v>82</v>
      </c>
      <c r="L1352" s="8">
        <v>92</v>
      </c>
      <c r="M1352" s="8">
        <v>85</v>
      </c>
      <c r="N1352" s="8">
        <v>96</v>
      </c>
      <c r="O1352" s="10">
        <v>82</v>
      </c>
      <c r="P1352" s="10">
        <v>95</v>
      </c>
      <c r="Q1352" s="37">
        <f>AVERAGE(Table3[[#This Row],[Audit 1]:[Audit 10]])/100</f>
        <v>0.91900000000000004</v>
      </c>
    </row>
    <row r="1353" spans="1:17">
      <c r="A1353" s="8" t="s">
        <v>95</v>
      </c>
      <c r="B1353" s="9">
        <v>45245</v>
      </c>
      <c r="C1353" s="33">
        <f>YEAR(Table3[[#This Row],[Date]])</f>
        <v>2023</v>
      </c>
      <c r="D1353" s="9" t="str">
        <f>TEXT(Table3[[#This Row],[Date]],"MMMM")</f>
        <v>November</v>
      </c>
      <c r="E1353" s="9" t="str">
        <f>_xlfn.XLOOKUP(Table3[[#This Row],[EID]],Roster!A:A,Roster!E:E)</f>
        <v>oka.koch.55</v>
      </c>
      <c r="F1353" s="9" t="str">
        <f>_xlfn.XLOOKUP(Table3[[#This Row],[EID]],Roster!A:A,Roster!F:F)</f>
        <v>F&amp;A</v>
      </c>
      <c r="G1353" s="8">
        <v>91</v>
      </c>
      <c r="H1353" s="8">
        <v>98</v>
      </c>
      <c r="I1353" s="8">
        <v>96</v>
      </c>
      <c r="J1353" s="8">
        <v>96</v>
      </c>
      <c r="K1353" s="8">
        <v>82</v>
      </c>
      <c r="L1353" s="8">
        <v>91</v>
      </c>
      <c r="M1353" s="8">
        <v>98</v>
      </c>
      <c r="N1353" s="8">
        <v>91</v>
      </c>
      <c r="O1353" s="10">
        <v>83</v>
      </c>
      <c r="P1353" s="10">
        <v>85</v>
      </c>
      <c r="Q1353" s="37">
        <f>AVERAGE(Table3[[#This Row],[Audit 1]:[Audit 10]])/100</f>
        <v>0.91099999999999992</v>
      </c>
    </row>
    <row r="1354" spans="1:17">
      <c r="A1354" s="8" t="s">
        <v>96</v>
      </c>
      <c r="B1354" s="9">
        <v>45245</v>
      </c>
      <c r="C1354" s="33">
        <f>YEAR(Table3[[#This Row],[Date]])</f>
        <v>2023</v>
      </c>
      <c r="D1354" s="9" t="str">
        <f>TEXT(Table3[[#This Row],[Date]],"MMMM")</f>
        <v>November</v>
      </c>
      <c r="E1354" s="9" t="str">
        <f>_xlfn.XLOOKUP(Table3[[#This Row],[EID]],Roster!A:A,Roster!E:E)</f>
        <v>hir.kame.31</v>
      </c>
      <c r="F1354" s="9" t="str">
        <f>_xlfn.XLOOKUP(Table3[[#This Row],[EID]],Roster!A:A,Roster!F:F)</f>
        <v>Health</v>
      </c>
      <c r="G1354" s="8">
        <v>83</v>
      </c>
      <c r="H1354" s="8">
        <v>87</v>
      </c>
      <c r="I1354" s="8">
        <v>86</v>
      </c>
      <c r="J1354" s="8">
        <v>92</v>
      </c>
      <c r="K1354" s="8">
        <v>90</v>
      </c>
      <c r="L1354" s="8">
        <v>80</v>
      </c>
      <c r="M1354" s="8">
        <v>100</v>
      </c>
      <c r="N1354" s="8">
        <v>90</v>
      </c>
      <c r="O1354" s="10">
        <v>89</v>
      </c>
      <c r="P1354" s="10">
        <v>89</v>
      </c>
      <c r="Q1354" s="37">
        <f>AVERAGE(Table3[[#This Row],[Audit 1]:[Audit 10]])/100</f>
        <v>0.8859999999999999</v>
      </c>
    </row>
    <row r="1355" spans="1:17">
      <c r="A1355" s="8" t="s">
        <v>97</v>
      </c>
      <c r="B1355" s="9">
        <v>45245</v>
      </c>
      <c r="C1355" s="33">
        <f>YEAR(Table3[[#This Row],[Date]])</f>
        <v>2023</v>
      </c>
      <c r="D1355" s="9" t="str">
        <f>TEXT(Table3[[#This Row],[Date]],"MMMM")</f>
        <v>November</v>
      </c>
      <c r="E1355" s="9" t="str">
        <f>_xlfn.XLOOKUP(Table3[[#This Row],[EID]],Roster!A:A,Roster!E:E)</f>
        <v>han.oriz.24</v>
      </c>
      <c r="F1355" s="9" t="str">
        <f>_xlfn.XLOOKUP(Table3[[#This Row],[EID]],Roster!A:A,Roster!F:F)</f>
        <v>Network</v>
      </c>
      <c r="G1355" s="8">
        <v>93</v>
      </c>
      <c r="H1355" s="8">
        <v>79</v>
      </c>
      <c r="I1355" s="8">
        <v>89</v>
      </c>
      <c r="J1355" s="8">
        <v>59</v>
      </c>
      <c r="K1355" s="8">
        <v>93</v>
      </c>
      <c r="L1355" s="8">
        <v>76</v>
      </c>
      <c r="M1355" s="8">
        <v>56</v>
      </c>
      <c r="N1355" s="8">
        <v>71</v>
      </c>
      <c r="O1355" s="10">
        <v>89</v>
      </c>
      <c r="P1355" s="10">
        <v>77</v>
      </c>
      <c r="Q1355" s="37">
        <f>AVERAGE(Table3[[#This Row],[Audit 1]:[Audit 10]])/100</f>
        <v>0.78200000000000003</v>
      </c>
    </row>
    <row r="1356" spans="1:17">
      <c r="A1356" s="8" t="s">
        <v>98</v>
      </c>
      <c r="B1356" s="9">
        <v>45245</v>
      </c>
      <c r="C1356" s="33">
        <f>YEAR(Table3[[#This Row],[Date]])</f>
        <v>2023</v>
      </c>
      <c r="D1356" s="9" t="str">
        <f>TEXT(Table3[[#This Row],[Date]],"MMMM")</f>
        <v>November</v>
      </c>
      <c r="E1356" s="9" t="str">
        <f>_xlfn.XLOOKUP(Table3[[#This Row],[EID]],Roster!A:A,Roster!E:E)</f>
        <v>kig.imaz.62</v>
      </c>
      <c r="F1356" s="9" t="str">
        <f>_xlfn.XLOOKUP(Table3[[#This Row],[EID]],Roster!A:A,Roster!F:F)</f>
        <v>HR</v>
      </c>
      <c r="G1356" s="8">
        <v>89</v>
      </c>
      <c r="H1356" s="8">
        <v>61</v>
      </c>
      <c r="I1356" s="8">
        <v>88</v>
      </c>
      <c r="J1356" s="8">
        <v>64</v>
      </c>
      <c r="K1356" s="8">
        <v>74</v>
      </c>
      <c r="L1356" s="8">
        <v>91</v>
      </c>
      <c r="M1356" s="8">
        <v>88</v>
      </c>
      <c r="N1356" s="8">
        <v>70</v>
      </c>
      <c r="O1356" s="10">
        <v>75</v>
      </c>
      <c r="P1356" s="10">
        <v>57</v>
      </c>
      <c r="Q1356" s="37">
        <f>AVERAGE(Table3[[#This Row],[Audit 1]:[Audit 10]])/100</f>
        <v>0.75700000000000001</v>
      </c>
    </row>
    <row r="1357" spans="1:17">
      <c r="A1357" s="8" t="s">
        <v>99</v>
      </c>
      <c r="B1357" s="9">
        <v>45245</v>
      </c>
      <c r="C1357" s="33">
        <f>YEAR(Table3[[#This Row],[Date]])</f>
        <v>2023</v>
      </c>
      <c r="D1357" s="9" t="str">
        <f>TEXT(Table3[[#This Row],[Date]],"MMMM")</f>
        <v>November</v>
      </c>
      <c r="E1357" s="9" t="str">
        <f>_xlfn.XLOOKUP(Table3[[#This Row],[EID]],Roster!A:A,Roster!E:E)</f>
        <v>han.oriz.24</v>
      </c>
      <c r="F1357" s="9" t="str">
        <f>_xlfn.XLOOKUP(Table3[[#This Row],[EID]],Roster!A:A,Roster!F:F)</f>
        <v>Strategy</v>
      </c>
      <c r="G1357" s="8">
        <v>94</v>
      </c>
      <c r="H1357" s="8">
        <v>87</v>
      </c>
      <c r="I1357" s="8">
        <v>91</v>
      </c>
      <c r="J1357" s="8">
        <v>95</v>
      </c>
      <c r="K1357" s="8">
        <v>92</v>
      </c>
      <c r="L1357" s="8">
        <v>80</v>
      </c>
      <c r="M1357" s="8">
        <v>100</v>
      </c>
      <c r="N1357" s="8">
        <v>80</v>
      </c>
      <c r="O1357" s="10">
        <v>80</v>
      </c>
      <c r="P1357" s="10">
        <v>83</v>
      </c>
      <c r="Q1357" s="37">
        <f>AVERAGE(Table3[[#This Row],[Audit 1]:[Audit 10]])/100</f>
        <v>0.88200000000000001</v>
      </c>
    </row>
    <row r="1358" spans="1:17">
      <c r="A1358" s="8" t="s">
        <v>100</v>
      </c>
      <c r="B1358" s="9">
        <v>45245</v>
      </c>
      <c r="C1358" s="33">
        <f>YEAR(Table3[[#This Row],[Date]])</f>
        <v>2023</v>
      </c>
      <c r="D1358" s="9" t="str">
        <f>TEXT(Table3[[#This Row],[Date]],"MMMM")</f>
        <v>November</v>
      </c>
      <c r="E1358" s="9" t="str">
        <f>_xlfn.XLOOKUP(Table3[[#This Row],[EID]],Roster!A:A,Roster!E:E)</f>
        <v>oka.koch.55</v>
      </c>
      <c r="F1358" s="9" t="str">
        <f>_xlfn.XLOOKUP(Table3[[#This Row],[EID]],Roster!A:A,Roster!F:F)</f>
        <v>F&amp;A</v>
      </c>
      <c r="G1358" s="8">
        <v>92</v>
      </c>
      <c r="H1358" s="8">
        <v>89</v>
      </c>
      <c r="I1358" s="8">
        <v>80</v>
      </c>
      <c r="J1358" s="8">
        <v>94</v>
      </c>
      <c r="K1358" s="8">
        <v>92</v>
      </c>
      <c r="L1358" s="8">
        <v>84</v>
      </c>
      <c r="M1358" s="8">
        <v>80</v>
      </c>
      <c r="N1358" s="8">
        <v>91</v>
      </c>
      <c r="O1358" s="10">
        <v>84</v>
      </c>
      <c r="P1358" s="10">
        <v>81</v>
      </c>
      <c r="Q1358" s="37">
        <f>AVERAGE(Table3[[#This Row],[Audit 1]:[Audit 10]])/100</f>
        <v>0.86699999999999999</v>
      </c>
    </row>
    <row r="1359" spans="1:17">
      <c r="A1359" s="8" t="s">
        <v>101</v>
      </c>
      <c r="B1359" s="9">
        <v>45245</v>
      </c>
      <c r="C1359" s="33">
        <f>YEAR(Table3[[#This Row],[Date]])</f>
        <v>2023</v>
      </c>
      <c r="D1359" s="9" t="str">
        <f>TEXT(Table3[[#This Row],[Date]],"MMMM")</f>
        <v>November</v>
      </c>
      <c r="E1359" s="9" t="str">
        <f>_xlfn.XLOOKUP(Table3[[#This Row],[EID]],Roster!A:A,Roster!E:E)</f>
        <v>hir.kame.31</v>
      </c>
      <c r="F1359" s="9" t="str">
        <f>_xlfn.XLOOKUP(Table3[[#This Row],[EID]],Roster!A:A,Roster!F:F)</f>
        <v>Health</v>
      </c>
      <c r="G1359" s="8">
        <v>87</v>
      </c>
      <c r="H1359" s="8">
        <v>99</v>
      </c>
      <c r="I1359" s="8">
        <v>87</v>
      </c>
      <c r="J1359" s="8">
        <v>94</v>
      </c>
      <c r="K1359" s="8">
        <v>84</v>
      </c>
      <c r="L1359" s="8">
        <v>91</v>
      </c>
      <c r="M1359" s="8">
        <v>81</v>
      </c>
      <c r="N1359" s="8">
        <v>83</v>
      </c>
      <c r="O1359" s="10">
        <v>83</v>
      </c>
      <c r="P1359" s="10">
        <v>84</v>
      </c>
      <c r="Q1359" s="37">
        <f>AVERAGE(Table3[[#This Row],[Audit 1]:[Audit 10]])/100</f>
        <v>0.873</v>
      </c>
    </row>
    <row r="1360" spans="1:17">
      <c r="A1360" s="8" t="s">
        <v>102</v>
      </c>
      <c r="B1360" s="9">
        <v>45245</v>
      </c>
      <c r="C1360" s="33">
        <f>YEAR(Table3[[#This Row],[Date]])</f>
        <v>2023</v>
      </c>
      <c r="D1360" s="9" t="str">
        <f>TEXT(Table3[[#This Row],[Date]],"MMMM")</f>
        <v>November</v>
      </c>
      <c r="E1360" s="9" t="str">
        <f>_xlfn.XLOOKUP(Table3[[#This Row],[EID]],Roster!A:A,Roster!E:E)</f>
        <v>han.oriz.24</v>
      </c>
      <c r="F1360" s="9" t="str">
        <f>_xlfn.XLOOKUP(Table3[[#This Row],[EID]],Roster!A:A,Roster!F:F)</f>
        <v>Network</v>
      </c>
      <c r="G1360" s="8">
        <v>52</v>
      </c>
      <c r="H1360" s="8">
        <v>56</v>
      </c>
      <c r="I1360" s="8">
        <v>56</v>
      </c>
      <c r="J1360" s="8">
        <v>82</v>
      </c>
      <c r="K1360" s="8">
        <v>55</v>
      </c>
      <c r="L1360" s="8">
        <v>98</v>
      </c>
      <c r="M1360" s="8">
        <v>99</v>
      </c>
      <c r="N1360" s="8">
        <v>55</v>
      </c>
      <c r="O1360" s="10">
        <v>65</v>
      </c>
      <c r="P1360" s="10">
        <v>65</v>
      </c>
      <c r="Q1360" s="37">
        <f>AVERAGE(Table3[[#This Row],[Audit 1]:[Audit 10]])/100</f>
        <v>0.68299999999999994</v>
      </c>
    </row>
    <row r="1361" spans="1:17">
      <c r="A1361" s="8" t="s">
        <v>103</v>
      </c>
      <c r="B1361" s="9">
        <v>45245</v>
      </c>
      <c r="C1361" s="33">
        <f>YEAR(Table3[[#This Row],[Date]])</f>
        <v>2023</v>
      </c>
      <c r="D1361" s="9" t="str">
        <f>TEXT(Table3[[#This Row],[Date]],"MMMM")</f>
        <v>November</v>
      </c>
      <c r="E1361" s="9" t="str">
        <f>_xlfn.XLOOKUP(Table3[[#This Row],[EID]],Roster!A:A,Roster!E:E)</f>
        <v>kig.imaz.62</v>
      </c>
      <c r="F1361" s="9" t="str">
        <f>_xlfn.XLOOKUP(Table3[[#This Row],[EID]],Roster!A:A,Roster!F:F)</f>
        <v>HR</v>
      </c>
      <c r="G1361" s="8">
        <v>64</v>
      </c>
      <c r="H1361" s="8">
        <v>96</v>
      </c>
      <c r="I1361" s="8">
        <v>98</v>
      </c>
      <c r="J1361" s="8">
        <v>84</v>
      </c>
      <c r="K1361" s="8">
        <v>52</v>
      </c>
      <c r="L1361" s="8">
        <v>93</v>
      </c>
      <c r="M1361" s="8">
        <v>92</v>
      </c>
      <c r="N1361" s="8">
        <v>90</v>
      </c>
      <c r="O1361" s="10">
        <v>85</v>
      </c>
      <c r="P1361" s="10">
        <v>81</v>
      </c>
      <c r="Q1361" s="37">
        <f>AVERAGE(Table3[[#This Row],[Audit 1]:[Audit 10]])/100</f>
        <v>0.83499999999999996</v>
      </c>
    </row>
    <row r="1362" spans="1:17">
      <c r="A1362" s="8" t="s">
        <v>104</v>
      </c>
      <c r="B1362" s="9">
        <v>45245</v>
      </c>
      <c r="C1362" s="33">
        <f>YEAR(Table3[[#This Row],[Date]])</f>
        <v>2023</v>
      </c>
      <c r="D1362" s="9" t="str">
        <f>TEXT(Table3[[#This Row],[Date]],"MMMM")</f>
        <v>November</v>
      </c>
      <c r="E1362" s="9" t="str">
        <f>_xlfn.XLOOKUP(Table3[[#This Row],[EID]],Roster!A:A,Roster!E:E)</f>
        <v>oka.koch.55</v>
      </c>
      <c r="F1362" s="9" t="str">
        <f>_xlfn.XLOOKUP(Table3[[#This Row],[EID]],Roster!A:A,Roster!F:F)</f>
        <v>F&amp;A</v>
      </c>
      <c r="G1362" s="8">
        <v>85</v>
      </c>
      <c r="H1362" s="8">
        <v>93</v>
      </c>
      <c r="I1362" s="8">
        <v>99</v>
      </c>
      <c r="J1362" s="8">
        <v>94</v>
      </c>
      <c r="K1362" s="8">
        <v>83</v>
      </c>
      <c r="L1362" s="8">
        <v>100</v>
      </c>
      <c r="M1362" s="8">
        <v>88</v>
      </c>
      <c r="N1362" s="8">
        <v>97</v>
      </c>
      <c r="O1362" s="10">
        <v>98</v>
      </c>
      <c r="P1362" s="10">
        <v>97</v>
      </c>
      <c r="Q1362" s="37">
        <f>AVERAGE(Table3[[#This Row],[Audit 1]:[Audit 10]])/100</f>
        <v>0.93400000000000005</v>
      </c>
    </row>
    <row r="1363" spans="1:17">
      <c r="A1363" s="8" t="s">
        <v>105</v>
      </c>
      <c r="B1363" s="9">
        <v>45245</v>
      </c>
      <c r="C1363" s="33">
        <f>YEAR(Table3[[#This Row],[Date]])</f>
        <v>2023</v>
      </c>
      <c r="D1363" s="9" t="str">
        <f>TEXT(Table3[[#This Row],[Date]],"MMMM")</f>
        <v>November</v>
      </c>
      <c r="E1363" s="9" t="str">
        <f>_xlfn.XLOOKUP(Table3[[#This Row],[EID]],Roster!A:A,Roster!E:E)</f>
        <v>oka.koch.55</v>
      </c>
      <c r="F1363" s="9" t="str">
        <f>_xlfn.XLOOKUP(Table3[[#This Row],[EID]],Roster!A:A,Roster!F:F)</f>
        <v>F&amp;A</v>
      </c>
      <c r="G1363" s="8">
        <v>83</v>
      </c>
      <c r="H1363" s="8">
        <v>85</v>
      </c>
      <c r="I1363" s="8">
        <v>93</v>
      </c>
      <c r="J1363" s="8">
        <v>89</v>
      </c>
      <c r="K1363" s="8">
        <v>84</v>
      </c>
      <c r="L1363" s="8">
        <v>94</v>
      </c>
      <c r="M1363" s="8">
        <v>97</v>
      </c>
      <c r="N1363" s="8">
        <v>88</v>
      </c>
      <c r="O1363" s="10">
        <v>97</v>
      </c>
      <c r="P1363" s="10">
        <v>88</v>
      </c>
      <c r="Q1363" s="37">
        <f>AVERAGE(Table3[[#This Row],[Audit 1]:[Audit 10]])/100</f>
        <v>0.89800000000000002</v>
      </c>
    </row>
    <row r="1364" spans="1:17">
      <c r="A1364" s="8" t="s">
        <v>106</v>
      </c>
      <c r="B1364" s="9">
        <v>45245</v>
      </c>
      <c r="C1364" s="33">
        <f>YEAR(Table3[[#This Row],[Date]])</f>
        <v>2023</v>
      </c>
      <c r="D1364" s="9" t="str">
        <f>TEXT(Table3[[#This Row],[Date]],"MMMM")</f>
        <v>November</v>
      </c>
      <c r="E1364" s="9" t="str">
        <f>_xlfn.XLOOKUP(Table3[[#This Row],[EID]],Roster!A:A,Roster!E:E)</f>
        <v>hir.kame.31</v>
      </c>
      <c r="F1364" s="9" t="str">
        <f>_xlfn.XLOOKUP(Table3[[#This Row],[EID]],Roster!A:A,Roster!F:F)</f>
        <v>Health</v>
      </c>
      <c r="G1364" s="8">
        <v>99</v>
      </c>
      <c r="H1364" s="8">
        <v>97</v>
      </c>
      <c r="I1364" s="8">
        <v>97</v>
      </c>
      <c r="J1364" s="8">
        <v>89</v>
      </c>
      <c r="K1364" s="8">
        <v>88</v>
      </c>
      <c r="L1364" s="8">
        <v>99</v>
      </c>
      <c r="M1364" s="8">
        <v>99</v>
      </c>
      <c r="N1364" s="8">
        <v>87</v>
      </c>
      <c r="O1364" s="10">
        <v>98</v>
      </c>
      <c r="P1364" s="10">
        <v>99</v>
      </c>
      <c r="Q1364" s="37">
        <f>AVERAGE(Table3[[#This Row],[Audit 1]:[Audit 10]])/100</f>
        <v>0.95200000000000007</v>
      </c>
    </row>
    <row r="1365" spans="1:17">
      <c r="A1365" s="8" t="s">
        <v>107</v>
      </c>
      <c r="B1365" s="9">
        <v>45245</v>
      </c>
      <c r="C1365" s="33">
        <f>YEAR(Table3[[#This Row],[Date]])</f>
        <v>2023</v>
      </c>
      <c r="D1365" s="9" t="str">
        <f>TEXT(Table3[[#This Row],[Date]],"MMMM")</f>
        <v>November</v>
      </c>
      <c r="E1365" s="9" t="str">
        <f>_xlfn.XLOOKUP(Table3[[#This Row],[EID]],Roster!A:A,Roster!E:E)</f>
        <v>oka.koch.55</v>
      </c>
      <c r="F1365" s="9" t="str">
        <f>_xlfn.XLOOKUP(Table3[[#This Row],[EID]],Roster!A:A,Roster!F:F)</f>
        <v>F&amp;A</v>
      </c>
      <c r="G1365" s="8">
        <v>88</v>
      </c>
      <c r="H1365" s="8">
        <v>85</v>
      </c>
      <c r="I1365" s="8">
        <v>51</v>
      </c>
      <c r="J1365" s="8">
        <v>62</v>
      </c>
      <c r="K1365" s="8">
        <v>64</v>
      </c>
      <c r="L1365" s="8">
        <v>50</v>
      </c>
      <c r="M1365" s="8">
        <v>90</v>
      </c>
      <c r="N1365" s="8">
        <v>84</v>
      </c>
      <c r="O1365" s="10">
        <v>93</v>
      </c>
      <c r="P1365" s="10">
        <v>94</v>
      </c>
      <c r="Q1365" s="37">
        <f>AVERAGE(Table3[[#This Row],[Audit 1]:[Audit 10]])/100</f>
        <v>0.7609999999999999</v>
      </c>
    </row>
    <row r="1366" spans="1:17">
      <c r="A1366" s="8" t="s">
        <v>108</v>
      </c>
      <c r="B1366" s="9">
        <v>45245</v>
      </c>
      <c r="C1366" s="33">
        <f>YEAR(Table3[[#This Row],[Date]])</f>
        <v>2023</v>
      </c>
      <c r="D1366" s="9" t="str">
        <f>TEXT(Table3[[#This Row],[Date]],"MMMM")</f>
        <v>November</v>
      </c>
      <c r="E1366" s="9" t="str">
        <f>_xlfn.XLOOKUP(Table3[[#This Row],[EID]],Roster!A:A,Roster!E:E)</f>
        <v>kig.imaz.62</v>
      </c>
      <c r="F1366" s="9" t="str">
        <f>_xlfn.XLOOKUP(Table3[[#This Row],[EID]],Roster!A:A,Roster!F:F)</f>
        <v>HR</v>
      </c>
      <c r="G1366" s="8">
        <v>71</v>
      </c>
      <c r="H1366" s="8">
        <v>71</v>
      </c>
      <c r="I1366" s="8">
        <v>54</v>
      </c>
      <c r="J1366" s="8">
        <v>76</v>
      </c>
      <c r="K1366" s="8">
        <v>92</v>
      </c>
      <c r="L1366" s="8">
        <v>60</v>
      </c>
      <c r="M1366" s="8">
        <v>72</v>
      </c>
      <c r="N1366" s="8">
        <v>65</v>
      </c>
      <c r="O1366" s="10">
        <v>70</v>
      </c>
      <c r="P1366" s="10">
        <v>92</v>
      </c>
      <c r="Q1366" s="37">
        <f>AVERAGE(Table3[[#This Row],[Audit 1]:[Audit 10]])/100</f>
        <v>0.72299999999999998</v>
      </c>
    </row>
    <row r="1367" spans="1:17">
      <c r="A1367" s="8" t="s">
        <v>109</v>
      </c>
      <c r="B1367" s="9">
        <v>45245</v>
      </c>
      <c r="C1367" s="33">
        <f>YEAR(Table3[[#This Row],[Date]])</f>
        <v>2023</v>
      </c>
      <c r="D1367" s="9" t="str">
        <f>TEXT(Table3[[#This Row],[Date]],"MMMM")</f>
        <v>November</v>
      </c>
      <c r="E1367" s="9" t="str">
        <f>_xlfn.XLOOKUP(Table3[[#This Row],[EID]],Roster!A:A,Roster!E:E)</f>
        <v>han.oriz.24</v>
      </c>
      <c r="F1367" s="9" t="str">
        <f>_xlfn.XLOOKUP(Table3[[#This Row],[EID]],Roster!A:A,Roster!F:F)</f>
        <v>Strategy</v>
      </c>
      <c r="G1367" s="8">
        <v>90</v>
      </c>
      <c r="H1367" s="8">
        <v>96</v>
      </c>
      <c r="I1367" s="8">
        <v>99</v>
      </c>
      <c r="J1367" s="8">
        <v>98</v>
      </c>
      <c r="K1367" s="8">
        <v>81</v>
      </c>
      <c r="L1367" s="8">
        <v>96</v>
      </c>
      <c r="M1367" s="8">
        <v>97</v>
      </c>
      <c r="N1367" s="8">
        <v>92</v>
      </c>
      <c r="O1367" s="10">
        <v>87</v>
      </c>
      <c r="P1367" s="10">
        <v>81</v>
      </c>
      <c r="Q1367" s="37">
        <f>AVERAGE(Table3[[#This Row],[Audit 1]:[Audit 10]])/100</f>
        <v>0.91700000000000004</v>
      </c>
    </row>
    <row r="1368" spans="1:17">
      <c r="A1368" s="8" t="s">
        <v>110</v>
      </c>
      <c r="B1368" s="9">
        <v>45245</v>
      </c>
      <c r="C1368" s="33">
        <f>YEAR(Table3[[#This Row],[Date]])</f>
        <v>2023</v>
      </c>
      <c r="D1368" s="9" t="str">
        <f>TEXT(Table3[[#This Row],[Date]],"MMMM")</f>
        <v>November</v>
      </c>
      <c r="E1368" s="9" t="str">
        <f>_xlfn.XLOOKUP(Table3[[#This Row],[EID]],Roster!A:A,Roster!E:E)</f>
        <v>oka.koch.55</v>
      </c>
      <c r="F1368" s="9" t="str">
        <f>_xlfn.XLOOKUP(Table3[[#This Row],[EID]],Roster!A:A,Roster!F:F)</f>
        <v>F&amp;A</v>
      </c>
      <c r="G1368" s="8">
        <v>98</v>
      </c>
      <c r="H1368" s="8">
        <v>82</v>
      </c>
      <c r="I1368" s="8">
        <v>94</v>
      </c>
      <c r="J1368" s="8">
        <v>80</v>
      </c>
      <c r="K1368" s="8">
        <v>87</v>
      </c>
      <c r="L1368" s="8">
        <v>94</v>
      </c>
      <c r="M1368" s="8">
        <v>82</v>
      </c>
      <c r="N1368" s="8">
        <v>99</v>
      </c>
      <c r="O1368" s="10">
        <v>81</v>
      </c>
      <c r="P1368" s="10">
        <v>83</v>
      </c>
      <c r="Q1368" s="37">
        <f>AVERAGE(Table3[[#This Row],[Audit 1]:[Audit 10]])/100</f>
        <v>0.88</v>
      </c>
    </row>
    <row r="1369" spans="1:17">
      <c r="A1369" s="8" t="s">
        <v>111</v>
      </c>
      <c r="B1369" s="9">
        <v>45245</v>
      </c>
      <c r="C1369" s="33">
        <f>YEAR(Table3[[#This Row],[Date]])</f>
        <v>2023</v>
      </c>
      <c r="D1369" s="9" t="str">
        <f>TEXT(Table3[[#This Row],[Date]],"MMMM")</f>
        <v>November</v>
      </c>
      <c r="E1369" s="9" t="str">
        <f>_xlfn.XLOOKUP(Table3[[#This Row],[EID]],Roster!A:A,Roster!E:E)</f>
        <v>hir.kame.31</v>
      </c>
      <c r="F1369" s="9" t="str">
        <f>_xlfn.XLOOKUP(Table3[[#This Row],[EID]],Roster!A:A,Roster!F:F)</f>
        <v>Health</v>
      </c>
      <c r="G1369" s="8">
        <v>91</v>
      </c>
      <c r="H1369" s="8">
        <v>90</v>
      </c>
      <c r="I1369" s="8">
        <v>82</v>
      </c>
      <c r="J1369" s="8">
        <v>92</v>
      </c>
      <c r="K1369" s="8">
        <v>92</v>
      </c>
      <c r="L1369" s="8">
        <v>98</v>
      </c>
      <c r="M1369" s="8">
        <v>93</v>
      </c>
      <c r="N1369" s="8">
        <v>99</v>
      </c>
      <c r="O1369" s="10">
        <v>82</v>
      </c>
      <c r="P1369" s="10">
        <v>81</v>
      </c>
      <c r="Q1369" s="37">
        <f>AVERAGE(Table3[[#This Row],[Audit 1]:[Audit 10]])/100</f>
        <v>0.9</v>
      </c>
    </row>
    <row r="1370" spans="1:17">
      <c r="A1370" s="8" t="s">
        <v>112</v>
      </c>
      <c r="B1370" s="9">
        <v>45245</v>
      </c>
      <c r="C1370" s="33">
        <f>YEAR(Table3[[#This Row],[Date]])</f>
        <v>2023</v>
      </c>
      <c r="D1370" s="9" t="str">
        <f>TEXT(Table3[[#This Row],[Date]],"MMMM")</f>
        <v>November</v>
      </c>
      <c r="E1370" s="9" t="str">
        <f>_xlfn.XLOOKUP(Table3[[#This Row],[EID]],Roster!A:A,Roster!E:E)</f>
        <v>hir.kame.31</v>
      </c>
      <c r="F1370" s="9" t="str">
        <f>_xlfn.XLOOKUP(Table3[[#This Row],[EID]],Roster!A:A,Roster!F:F)</f>
        <v>Health</v>
      </c>
      <c r="G1370" s="8">
        <v>87</v>
      </c>
      <c r="H1370" s="8">
        <v>82</v>
      </c>
      <c r="I1370" s="8">
        <v>92</v>
      </c>
      <c r="J1370" s="8">
        <v>98</v>
      </c>
      <c r="K1370" s="8">
        <v>99</v>
      </c>
      <c r="L1370" s="8">
        <v>84</v>
      </c>
      <c r="M1370" s="8">
        <v>50</v>
      </c>
      <c r="N1370" s="8">
        <v>94</v>
      </c>
      <c r="O1370" s="10">
        <v>54</v>
      </c>
      <c r="P1370" s="10">
        <v>75</v>
      </c>
      <c r="Q1370" s="37">
        <f>AVERAGE(Table3[[#This Row],[Audit 1]:[Audit 10]])/100</f>
        <v>0.81499999999999995</v>
      </c>
    </row>
    <row r="1371" spans="1:17">
      <c r="A1371" s="8" t="s">
        <v>113</v>
      </c>
      <c r="B1371" s="9">
        <v>45245</v>
      </c>
      <c r="C1371" s="33">
        <f>YEAR(Table3[[#This Row],[Date]])</f>
        <v>2023</v>
      </c>
      <c r="D1371" s="9" t="str">
        <f>TEXT(Table3[[#This Row],[Date]],"MMMM")</f>
        <v>November</v>
      </c>
      <c r="E1371" s="9" t="str">
        <f>_xlfn.XLOOKUP(Table3[[#This Row],[EID]],Roster!A:A,Roster!E:E)</f>
        <v>kig.imaz.62</v>
      </c>
      <c r="F1371" s="9" t="str">
        <f>_xlfn.XLOOKUP(Table3[[#This Row],[EID]],Roster!A:A,Roster!F:F)</f>
        <v>HR</v>
      </c>
      <c r="G1371" s="8">
        <v>82</v>
      </c>
      <c r="H1371" s="8">
        <v>58</v>
      </c>
      <c r="I1371" s="8">
        <v>77</v>
      </c>
      <c r="J1371" s="8">
        <v>67</v>
      </c>
      <c r="K1371" s="8">
        <v>85</v>
      </c>
      <c r="L1371" s="8">
        <v>53</v>
      </c>
      <c r="M1371" s="8">
        <v>84</v>
      </c>
      <c r="N1371" s="8">
        <v>88</v>
      </c>
      <c r="O1371" s="10">
        <v>64</v>
      </c>
      <c r="P1371" s="10">
        <v>75</v>
      </c>
      <c r="Q1371" s="37">
        <f>AVERAGE(Table3[[#This Row],[Audit 1]:[Audit 10]])/100</f>
        <v>0.73299999999999998</v>
      </c>
    </row>
    <row r="1372" spans="1:17">
      <c r="A1372" s="8" t="s">
        <v>114</v>
      </c>
      <c r="B1372" s="9">
        <v>45245</v>
      </c>
      <c r="C1372" s="33">
        <f>YEAR(Table3[[#This Row],[Date]])</f>
        <v>2023</v>
      </c>
      <c r="D1372" s="9" t="str">
        <f>TEXT(Table3[[#This Row],[Date]],"MMMM")</f>
        <v>November</v>
      </c>
      <c r="E1372" s="9" t="str">
        <f>_xlfn.XLOOKUP(Table3[[#This Row],[EID]],Roster!A:A,Roster!E:E)</f>
        <v>han.oriz.24</v>
      </c>
      <c r="F1372" s="9" t="str">
        <f>_xlfn.XLOOKUP(Table3[[#This Row],[EID]],Roster!A:A,Roster!F:F)</f>
        <v>Strategy</v>
      </c>
      <c r="G1372" s="8">
        <v>82</v>
      </c>
      <c r="H1372" s="8">
        <v>92</v>
      </c>
      <c r="I1372" s="8">
        <v>82</v>
      </c>
      <c r="J1372" s="8">
        <v>99</v>
      </c>
      <c r="K1372" s="8">
        <v>87</v>
      </c>
      <c r="L1372" s="8">
        <v>99</v>
      </c>
      <c r="M1372" s="8">
        <v>86</v>
      </c>
      <c r="N1372" s="8">
        <v>97</v>
      </c>
      <c r="O1372" s="10">
        <v>97</v>
      </c>
      <c r="P1372" s="10">
        <v>95</v>
      </c>
      <c r="Q1372" s="37">
        <f>AVERAGE(Table3[[#This Row],[Audit 1]:[Audit 10]])/100</f>
        <v>0.91599999999999993</v>
      </c>
    </row>
    <row r="1373" spans="1:17">
      <c r="A1373" s="8" t="s">
        <v>115</v>
      </c>
      <c r="B1373" s="9">
        <v>45245</v>
      </c>
      <c r="C1373" s="33">
        <f>YEAR(Table3[[#This Row],[Date]])</f>
        <v>2023</v>
      </c>
      <c r="D1373" s="9" t="str">
        <f>TEXT(Table3[[#This Row],[Date]],"MMMM")</f>
        <v>November</v>
      </c>
      <c r="E1373" s="9" t="str">
        <f>_xlfn.XLOOKUP(Table3[[#This Row],[EID]],Roster!A:A,Roster!E:E)</f>
        <v>oka.koch.55</v>
      </c>
      <c r="F1373" s="9" t="str">
        <f>_xlfn.XLOOKUP(Table3[[#This Row],[EID]],Roster!A:A,Roster!F:F)</f>
        <v>F&amp;A</v>
      </c>
      <c r="G1373" s="8">
        <v>97</v>
      </c>
      <c r="H1373" s="8">
        <v>88</v>
      </c>
      <c r="I1373" s="8">
        <v>88</v>
      </c>
      <c r="J1373" s="8">
        <v>80</v>
      </c>
      <c r="K1373" s="8">
        <v>83</v>
      </c>
      <c r="L1373" s="8">
        <v>92</v>
      </c>
      <c r="M1373" s="8">
        <v>84</v>
      </c>
      <c r="N1373" s="8">
        <v>80</v>
      </c>
      <c r="O1373" s="10">
        <v>83</v>
      </c>
      <c r="P1373" s="10">
        <v>96</v>
      </c>
      <c r="Q1373" s="37">
        <f>AVERAGE(Table3[[#This Row],[Audit 1]:[Audit 10]])/100</f>
        <v>0.871</v>
      </c>
    </row>
    <row r="1374" spans="1:17">
      <c r="A1374" s="8" t="s">
        <v>116</v>
      </c>
      <c r="B1374" s="9">
        <v>45245</v>
      </c>
      <c r="C1374" s="33">
        <f>YEAR(Table3[[#This Row],[Date]])</f>
        <v>2023</v>
      </c>
      <c r="D1374" s="9" t="str">
        <f>TEXT(Table3[[#This Row],[Date]],"MMMM")</f>
        <v>November</v>
      </c>
      <c r="E1374" s="9" t="str">
        <f>_xlfn.XLOOKUP(Table3[[#This Row],[EID]],Roster!A:A,Roster!E:E)</f>
        <v>hir.kame.31</v>
      </c>
      <c r="F1374" s="9" t="str">
        <f>_xlfn.XLOOKUP(Table3[[#This Row],[EID]],Roster!A:A,Roster!F:F)</f>
        <v>Health</v>
      </c>
      <c r="G1374" s="8">
        <v>95</v>
      </c>
      <c r="H1374" s="8">
        <v>88</v>
      </c>
      <c r="I1374" s="8">
        <v>87</v>
      </c>
      <c r="J1374" s="8">
        <v>85</v>
      </c>
      <c r="K1374" s="8">
        <v>84</v>
      </c>
      <c r="L1374" s="8">
        <v>89</v>
      </c>
      <c r="M1374" s="8">
        <v>84</v>
      </c>
      <c r="N1374" s="8">
        <v>94</v>
      </c>
      <c r="O1374" s="10">
        <v>86</v>
      </c>
      <c r="P1374" s="10">
        <v>86</v>
      </c>
      <c r="Q1374" s="37">
        <f>AVERAGE(Table3[[#This Row],[Audit 1]:[Audit 10]])/100</f>
        <v>0.878</v>
      </c>
    </row>
    <row r="1375" spans="1:17">
      <c r="A1375" s="8" t="s">
        <v>117</v>
      </c>
      <c r="B1375" s="9">
        <v>45245</v>
      </c>
      <c r="C1375" s="33">
        <f>YEAR(Table3[[#This Row],[Date]])</f>
        <v>2023</v>
      </c>
      <c r="D1375" s="9" t="str">
        <f>TEXT(Table3[[#This Row],[Date]],"MMMM")</f>
        <v>November</v>
      </c>
      <c r="E1375" s="9" t="str">
        <f>_xlfn.XLOOKUP(Table3[[#This Row],[EID]],Roster!A:A,Roster!E:E)</f>
        <v>han.oriz.24</v>
      </c>
      <c r="F1375" s="9" t="str">
        <f>_xlfn.XLOOKUP(Table3[[#This Row],[EID]],Roster!A:A,Roster!F:F)</f>
        <v>Network</v>
      </c>
      <c r="G1375" s="8">
        <v>50</v>
      </c>
      <c r="H1375" s="8">
        <v>70</v>
      </c>
      <c r="I1375" s="8">
        <v>99</v>
      </c>
      <c r="J1375" s="8">
        <v>60</v>
      </c>
      <c r="K1375" s="8">
        <v>60</v>
      </c>
      <c r="L1375" s="8">
        <v>67</v>
      </c>
      <c r="M1375" s="8">
        <v>53</v>
      </c>
      <c r="N1375" s="8">
        <v>100</v>
      </c>
      <c r="O1375" s="10">
        <v>86</v>
      </c>
      <c r="P1375" s="10">
        <v>53</v>
      </c>
      <c r="Q1375" s="37">
        <f>AVERAGE(Table3[[#This Row],[Audit 1]:[Audit 10]])/100</f>
        <v>0.69799999999999995</v>
      </c>
    </row>
    <row r="1376" spans="1:17">
      <c r="A1376" s="8" t="s">
        <v>118</v>
      </c>
      <c r="B1376" s="9">
        <v>45245</v>
      </c>
      <c r="C1376" s="33">
        <f>YEAR(Table3[[#This Row],[Date]])</f>
        <v>2023</v>
      </c>
      <c r="D1376" s="9" t="str">
        <f>TEXT(Table3[[#This Row],[Date]],"MMMM")</f>
        <v>November</v>
      </c>
      <c r="E1376" s="9" t="str">
        <f>_xlfn.XLOOKUP(Table3[[#This Row],[EID]],Roster!A:A,Roster!E:E)</f>
        <v>kig.imaz.62</v>
      </c>
      <c r="F1376" s="9" t="str">
        <f>_xlfn.XLOOKUP(Table3[[#This Row],[EID]],Roster!A:A,Roster!F:F)</f>
        <v>HR</v>
      </c>
      <c r="G1376" s="8">
        <v>71</v>
      </c>
      <c r="H1376" s="8">
        <v>57</v>
      </c>
      <c r="I1376" s="8">
        <v>87</v>
      </c>
      <c r="J1376" s="8">
        <v>51</v>
      </c>
      <c r="K1376" s="8">
        <v>80</v>
      </c>
      <c r="L1376" s="8">
        <v>77</v>
      </c>
      <c r="M1376" s="8">
        <v>54</v>
      </c>
      <c r="N1376" s="8">
        <v>68</v>
      </c>
      <c r="O1376" s="10">
        <v>58</v>
      </c>
      <c r="P1376" s="10">
        <v>65</v>
      </c>
      <c r="Q1376" s="37">
        <f>AVERAGE(Table3[[#This Row],[Audit 1]:[Audit 10]])/100</f>
        <v>0.66799999999999993</v>
      </c>
    </row>
    <row r="1377" spans="1:17">
      <c r="A1377" s="8" t="s">
        <v>119</v>
      </c>
      <c r="B1377" s="9">
        <v>45245</v>
      </c>
      <c r="C1377" s="33">
        <f>YEAR(Table3[[#This Row],[Date]])</f>
        <v>2023</v>
      </c>
      <c r="D1377" s="9" t="str">
        <f>TEXT(Table3[[#This Row],[Date]],"MMMM")</f>
        <v>November</v>
      </c>
      <c r="E1377" s="9" t="str">
        <f>_xlfn.XLOOKUP(Table3[[#This Row],[EID]],Roster!A:A,Roster!E:E)</f>
        <v>hir.kame.31</v>
      </c>
      <c r="F1377" s="9" t="str">
        <f>_xlfn.XLOOKUP(Table3[[#This Row],[EID]],Roster!A:A,Roster!F:F)</f>
        <v>Health</v>
      </c>
      <c r="G1377" s="8">
        <v>98</v>
      </c>
      <c r="H1377" s="8">
        <v>94</v>
      </c>
      <c r="I1377" s="8">
        <v>87</v>
      </c>
      <c r="J1377" s="8">
        <v>94</v>
      </c>
      <c r="K1377" s="8">
        <v>92</v>
      </c>
      <c r="L1377" s="8">
        <v>83</v>
      </c>
      <c r="M1377" s="8">
        <v>81</v>
      </c>
      <c r="N1377" s="8">
        <v>90</v>
      </c>
      <c r="O1377" s="10">
        <v>96</v>
      </c>
      <c r="P1377" s="10">
        <v>83</v>
      </c>
      <c r="Q1377" s="37">
        <f>AVERAGE(Table3[[#This Row],[Audit 1]:[Audit 10]])/100</f>
        <v>0.89800000000000002</v>
      </c>
    </row>
    <row r="1378" spans="1:17">
      <c r="A1378" s="8" t="s">
        <v>120</v>
      </c>
      <c r="B1378" s="9">
        <v>45245</v>
      </c>
      <c r="C1378" s="33">
        <f>YEAR(Table3[[#This Row],[Date]])</f>
        <v>2023</v>
      </c>
      <c r="D1378" s="9" t="str">
        <f>TEXT(Table3[[#This Row],[Date]],"MMMM")</f>
        <v>November</v>
      </c>
      <c r="E1378" s="9" t="str">
        <f>_xlfn.XLOOKUP(Table3[[#This Row],[EID]],Roster!A:A,Roster!E:E)</f>
        <v>oka.koch.55</v>
      </c>
      <c r="F1378" s="9" t="str">
        <f>_xlfn.XLOOKUP(Table3[[#This Row],[EID]],Roster!A:A,Roster!F:F)</f>
        <v>F&amp;A</v>
      </c>
      <c r="G1378" s="8">
        <v>89</v>
      </c>
      <c r="H1378" s="8">
        <v>86</v>
      </c>
      <c r="I1378" s="8">
        <v>88</v>
      </c>
      <c r="J1378" s="8">
        <v>89</v>
      </c>
      <c r="K1378" s="8">
        <v>82</v>
      </c>
      <c r="L1378" s="8">
        <v>86</v>
      </c>
      <c r="M1378" s="8">
        <v>91</v>
      </c>
      <c r="N1378" s="8">
        <v>86</v>
      </c>
      <c r="O1378" s="10">
        <v>82</v>
      </c>
      <c r="P1378" s="10">
        <v>100</v>
      </c>
      <c r="Q1378" s="37">
        <f>AVERAGE(Table3[[#This Row],[Audit 1]:[Audit 10]])/100</f>
        <v>0.879</v>
      </c>
    </row>
    <row r="1379" spans="1:17">
      <c r="A1379" s="8" t="s">
        <v>121</v>
      </c>
      <c r="B1379" s="9">
        <v>45245</v>
      </c>
      <c r="C1379" s="33">
        <f>YEAR(Table3[[#This Row],[Date]])</f>
        <v>2023</v>
      </c>
      <c r="D1379" s="9" t="str">
        <f>TEXT(Table3[[#This Row],[Date]],"MMMM")</f>
        <v>November</v>
      </c>
      <c r="E1379" s="9" t="str">
        <f>_xlfn.XLOOKUP(Table3[[#This Row],[EID]],Roster!A:A,Roster!E:E)</f>
        <v>hir.kame.31</v>
      </c>
      <c r="F1379" s="9" t="str">
        <f>_xlfn.XLOOKUP(Table3[[#This Row],[EID]],Roster!A:A,Roster!F:F)</f>
        <v>Health</v>
      </c>
      <c r="G1379" s="8">
        <v>94</v>
      </c>
      <c r="H1379" s="8">
        <v>85</v>
      </c>
      <c r="I1379" s="8">
        <v>85</v>
      </c>
      <c r="J1379" s="8">
        <v>85</v>
      </c>
      <c r="K1379" s="8">
        <v>88</v>
      </c>
      <c r="L1379" s="8">
        <v>89</v>
      </c>
      <c r="M1379" s="8">
        <v>91</v>
      </c>
      <c r="N1379" s="8">
        <v>100</v>
      </c>
      <c r="O1379" s="10">
        <v>94</v>
      </c>
      <c r="P1379" s="10">
        <v>88</v>
      </c>
      <c r="Q1379" s="37">
        <f>AVERAGE(Table3[[#This Row],[Audit 1]:[Audit 10]])/100</f>
        <v>0.89900000000000002</v>
      </c>
    </row>
    <row r="1380" spans="1:17">
      <c r="A1380" s="8" t="s">
        <v>122</v>
      </c>
      <c r="B1380" s="9">
        <v>45245</v>
      </c>
      <c r="C1380" s="33">
        <f>YEAR(Table3[[#This Row],[Date]])</f>
        <v>2023</v>
      </c>
      <c r="D1380" s="9" t="str">
        <f>TEXT(Table3[[#This Row],[Date]],"MMMM")</f>
        <v>November</v>
      </c>
      <c r="E1380" s="9" t="str">
        <f>_xlfn.XLOOKUP(Table3[[#This Row],[EID]],Roster!A:A,Roster!E:E)</f>
        <v>han.oriz.24</v>
      </c>
      <c r="F1380" s="9" t="str">
        <f>_xlfn.XLOOKUP(Table3[[#This Row],[EID]],Roster!A:A,Roster!F:F)</f>
        <v>Network</v>
      </c>
      <c r="G1380" s="8">
        <v>66</v>
      </c>
      <c r="H1380" s="8">
        <v>60</v>
      </c>
      <c r="I1380" s="8">
        <v>65</v>
      </c>
      <c r="J1380" s="8">
        <v>73</v>
      </c>
      <c r="K1380" s="8">
        <v>69</v>
      </c>
      <c r="L1380" s="8">
        <v>97</v>
      </c>
      <c r="M1380" s="8">
        <v>62</v>
      </c>
      <c r="N1380" s="8">
        <v>64</v>
      </c>
      <c r="O1380" s="10">
        <v>73</v>
      </c>
      <c r="P1380" s="10">
        <v>81</v>
      </c>
      <c r="Q1380" s="37">
        <f>AVERAGE(Table3[[#This Row],[Audit 1]:[Audit 10]])/100</f>
        <v>0.71</v>
      </c>
    </row>
    <row r="1381" spans="1:17">
      <c r="A1381" s="8" t="s">
        <v>123</v>
      </c>
      <c r="B1381" s="9">
        <v>45245</v>
      </c>
      <c r="C1381" s="33">
        <f>YEAR(Table3[[#This Row],[Date]])</f>
        <v>2023</v>
      </c>
      <c r="D1381" s="9" t="str">
        <f>TEXT(Table3[[#This Row],[Date]],"MMMM")</f>
        <v>November</v>
      </c>
      <c r="E1381" s="9" t="str">
        <f>_xlfn.XLOOKUP(Table3[[#This Row],[EID]],Roster!A:A,Roster!E:E)</f>
        <v>kig.imaz.62</v>
      </c>
      <c r="F1381" s="9" t="str">
        <f>_xlfn.XLOOKUP(Table3[[#This Row],[EID]],Roster!A:A,Roster!F:F)</f>
        <v>HR</v>
      </c>
      <c r="G1381" s="8">
        <v>96</v>
      </c>
      <c r="H1381" s="8">
        <v>68</v>
      </c>
      <c r="I1381" s="8">
        <v>81</v>
      </c>
      <c r="J1381" s="8">
        <v>95</v>
      </c>
      <c r="K1381" s="8">
        <v>78</v>
      </c>
      <c r="L1381" s="8">
        <v>92</v>
      </c>
      <c r="M1381" s="8">
        <v>62</v>
      </c>
      <c r="N1381" s="8">
        <v>60</v>
      </c>
      <c r="O1381" s="10">
        <v>91</v>
      </c>
      <c r="P1381" s="10">
        <v>66</v>
      </c>
      <c r="Q1381" s="37">
        <f>AVERAGE(Table3[[#This Row],[Audit 1]:[Audit 10]])/100</f>
        <v>0.78900000000000003</v>
      </c>
    </row>
    <row r="1382" spans="1:17">
      <c r="A1382" s="8" t="s">
        <v>94</v>
      </c>
      <c r="B1382" s="9">
        <v>45246</v>
      </c>
      <c r="C1382" s="33">
        <f>YEAR(Table3[[#This Row],[Date]])</f>
        <v>2023</v>
      </c>
      <c r="D1382" s="9" t="str">
        <f>TEXT(Table3[[#This Row],[Date]],"MMMM")</f>
        <v>November</v>
      </c>
      <c r="E1382" s="9" t="str">
        <f>_xlfn.XLOOKUP(Table3[[#This Row],[EID]],Roster!A:A,Roster!E:E)</f>
        <v>oka.koch.55</v>
      </c>
      <c r="F1382" s="9" t="str">
        <f>_xlfn.XLOOKUP(Table3[[#This Row],[EID]],Roster!A:A,Roster!F:F)</f>
        <v>F&amp;A</v>
      </c>
      <c r="G1382" s="8">
        <v>88</v>
      </c>
      <c r="H1382" s="8">
        <v>87</v>
      </c>
      <c r="I1382" s="8">
        <v>94</v>
      </c>
      <c r="J1382" s="8">
        <v>96</v>
      </c>
      <c r="K1382" s="8">
        <v>97</v>
      </c>
      <c r="L1382" s="8">
        <v>91</v>
      </c>
      <c r="M1382" s="8">
        <v>95</v>
      </c>
      <c r="N1382" s="8">
        <v>98</v>
      </c>
      <c r="O1382" s="10">
        <v>85</v>
      </c>
      <c r="P1382" s="10">
        <v>100</v>
      </c>
      <c r="Q1382" s="37">
        <f>AVERAGE(Table3[[#This Row],[Audit 1]:[Audit 10]])/100</f>
        <v>0.93099999999999994</v>
      </c>
    </row>
    <row r="1383" spans="1:17">
      <c r="A1383" s="8" t="s">
        <v>95</v>
      </c>
      <c r="B1383" s="9">
        <v>45246</v>
      </c>
      <c r="C1383" s="33">
        <f>YEAR(Table3[[#This Row],[Date]])</f>
        <v>2023</v>
      </c>
      <c r="D1383" s="9" t="str">
        <f>TEXT(Table3[[#This Row],[Date]],"MMMM")</f>
        <v>November</v>
      </c>
      <c r="E1383" s="9" t="str">
        <f>_xlfn.XLOOKUP(Table3[[#This Row],[EID]],Roster!A:A,Roster!E:E)</f>
        <v>oka.koch.55</v>
      </c>
      <c r="F1383" s="9" t="str">
        <f>_xlfn.XLOOKUP(Table3[[#This Row],[EID]],Roster!A:A,Roster!F:F)</f>
        <v>F&amp;A</v>
      </c>
      <c r="G1383" s="8">
        <v>83</v>
      </c>
      <c r="H1383" s="8">
        <v>96</v>
      </c>
      <c r="I1383" s="8">
        <v>83</v>
      </c>
      <c r="J1383" s="8">
        <v>90</v>
      </c>
      <c r="K1383" s="8">
        <v>95</v>
      </c>
      <c r="L1383" s="8">
        <v>90</v>
      </c>
      <c r="M1383" s="8">
        <v>92</v>
      </c>
      <c r="N1383" s="8">
        <v>96</v>
      </c>
      <c r="O1383" s="10">
        <v>98</v>
      </c>
      <c r="P1383" s="10">
        <v>85</v>
      </c>
      <c r="Q1383" s="37">
        <f>AVERAGE(Table3[[#This Row],[Audit 1]:[Audit 10]])/100</f>
        <v>0.90799999999999992</v>
      </c>
    </row>
    <row r="1384" spans="1:17">
      <c r="A1384" s="8" t="s">
        <v>96</v>
      </c>
      <c r="B1384" s="9">
        <v>45246</v>
      </c>
      <c r="C1384" s="33">
        <f>YEAR(Table3[[#This Row],[Date]])</f>
        <v>2023</v>
      </c>
      <c r="D1384" s="9" t="str">
        <f>TEXT(Table3[[#This Row],[Date]],"MMMM")</f>
        <v>November</v>
      </c>
      <c r="E1384" s="9" t="str">
        <f>_xlfn.XLOOKUP(Table3[[#This Row],[EID]],Roster!A:A,Roster!E:E)</f>
        <v>hir.kame.31</v>
      </c>
      <c r="F1384" s="9" t="str">
        <f>_xlfn.XLOOKUP(Table3[[#This Row],[EID]],Roster!A:A,Roster!F:F)</f>
        <v>Health</v>
      </c>
      <c r="G1384" s="8">
        <v>82</v>
      </c>
      <c r="H1384" s="8">
        <v>85</v>
      </c>
      <c r="I1384" s="8">
        <v>90</v>
      </c>
      <c r="J1384" s="8">
        <v>89</v>
      </c>
      <c r="K1384" s="8">
        <v>95</v>
      </c>
      <c r="L1384" s="8">
        <v>89</v>
      </c>
      <c r="M1384" s="8">
        <v>82</v>
      </c>
      <c r="N1384" s="8">
        <v>80</v>
      </c>
      <c r="O1384" s="10">
        <v>95</v>
      </c>
      <c r="P1384" s="10">
        <v>99</v>
      </c>
      <c r="Q1384" s="37">
        <f>AVERAGE(Table3[[#This Row],[Audit 1]:[Audit 10]])/100</f>
        <v>0.8859999999999999</v>
      </c>
    </row>
    <row r="1385" spans="1:17">
      <c r="A1385" s="8" t="s">
        <v>97</v>
      </c>
      <c r="B1385" s="9">
        <v>45246</v>
      </c>
      <c r="C1385" s="33">
        <f>YEAR(Table3[[#This Row],[Date]])</f>
        <v>2023</v>
      </c>
      <c r="D1385" s="9" t="str">
        <f>TEXT(Table3[[#This Row],[Date]],"MMMM")</f>
        <v>November</v>
      </c>
      <c r="E1385" s="9" t="str">
        <f>_xlfn.XLOOKUP(Table3[[#This Row],[EID]],Roster!A:A,Roster!E:E)</f>
        <v>han.oriz.24</v>
      </c>
      <c r="F1385" s="9" t="str">
        <f>_xlfn.XLOOKUP(Table3[[#This Row],[EID]],Roster!A:A,Roster!F:F)</f>
        <v>Network</v>
      </c>
      <c r="G1385" s="8">
        <v>97</v>
      </c>
      <c r="H1385" s="8">
        <v>81</v>
      </c>
      <c r="I1385" s="8">
        <v>50</v>
      </c>
      <c r="J1385" s="8">
        <v>56</v>
      </c>
      <c r="K1385" s="8">
        <v>69</v>
      </c>
      <c r="L1385" s="8">
        <v>77</v>
      </c>
      <c r="M1385" s="8">
        <v>62</v>
      </c>
      <c r="N1385" s="8">
        <v>87</v>
      </c>
      <c r="O1385" s="10">
        <v>92</v>
      </c>
      <c r="P1385" s="10">
        <v>54</v>
      </c>
      <c r="Q1385" s="37">
        <f>AVERAGE(Table3[[#This Row],[Audit 1]:[Audit 10]])/100</f>
        <v>0.72499999999999998</v>
      </c>
    </row>
    <row r="1386" spans="1:17">
      <c r="A1386" s="8" t="s">
        <v>98</v>
      </c>
      <c r="B1386" s="9">
        <v>45246</v>
      </c>
      <c r="C1386" s="33">
        <f>YEAR(Table3[[#This Row],[Date]])</f>
        <v>2023</v>
      </c>
      <c r="D1386" s="9" t="str">
        <f>TEXT(Table3[[#This Row],[Date]],"MMMM")</f>
        <v>November</v>
      </c>
      <c r="E1386" s="9" t="str">
        <f>_xlfn.XLOOKUP(Table3[[#This Row],[EID]],Roster!A:A,Roster!E:E)</f>
        <v>kig.imaz.62</v>
      </c>
      <c r="F1386" s="9" t="str">
        <f>_xlfn.XLOOKUP(Table3[[#This Row],[EID]],Roster!A:A,Roster!F:F)</f>
        <v>HR</v>
      </c>
      <c r="G1386" s="8">
        <v>99</v>
      </c>
      <c r="H1386" s="8">
        <v>81</v>
      </c>
      <c r="I1386" s="8">
        <v>90</v>
      </c>
      <c r="J1386" s="8">
        <v>61</v>
      </c>
      <c r="K1386" s="8">
        <v>92</v>
      </c>
      <c r="L1386" s="8">
        <v>93</v>
      </c>
      <c r="M1386" s="8">
        <v>53</v>
      </c>
      <c r="N1386" s="8">
        <v>54</v>
      </c>
      <c r="O1386" s="10">
        <v>72</v>
      </c>
      <c r="P1386" s="10">
        <v>57</v>
      </c>
      <c r="Q1386" s="37">
        <f>AVERAGE(Table3[[#This Row],[Audit 1]:[Audit 10]])/100</f>
        <v>0.752</v>
      </c>
    </row>
    <row r="1387" spans="1:17">
      <c r="A1387" s="8" t="s">
        <v>99</v>
      </c>
      <c r="B1387" s="9">
        <v>45246</v>
      </c>
      <c r="C1387" s="33">
        <f>YEAR(Table3[[#This Row],[Date]])</f>
        <v>2023</v>
      </c>
      <c r="D1387" s="9" t="str">
        <f>TEXT(Table3[[#This Row],[Date]],"MMMM")</f>
        <v>November</v>
      </c>
      <c r="E1387" s="9" t="str">
        <f>_xlfn.XLOOKUP(Table3[[#This Row],[EID]],Roster!A:A,Roster!E:E)</f>
        <v>han.oriz.24</v>
      </c>
      <c r="F1387" s="9" t="str">
        <f>_xlfn.XLOOKUP(Table3[[#This Row],[EID]],Roster!A:A,Roster!F:F)</f>
        <v>Strategy</v>
      </c>
      <c r="G1387" s="8">
        <v>97</v>
      </c>
      <c r="H1387" s="8">
        <v>95</v>
      </c>
      <c r="I1387" s="8">
        <v>94</v>
      </c>
      <c r="J1387" s="8">
        <v>99</v>
      </c>
      <c r="K1387" s="8">
        <v>89</v>
      </c>
      <c r="L1387" s="8">
        <v>83</v>
      </c>
      <c r="M1387" s="8">
        <v>86</v>
      </c>
      <c r="N1387" s="8">
        <v>89</v>
      </c>
      <c r="O1387" s="10">
        <v>83</v>
      </c>
      <c r="P1387" s="10">
        <v>93</v>
      </c>
      <c r="Q1387" s="37">
        <f>AVERAGE(Table3[[#This Row],[Audit 1]:[Audit 10]])/100</f>
        <v>0.90799999999999992</v>
      </c>
    </row>
    <row r="1388" spans="1:17">
      <c r="A1388" s="8" t="s">
        <v>100</v>
      </c>
      <c r="B1388" s="9">
        <v>45246</v>
      </c>
      <c r="C1388" s="33">
        <f>YEAR(Table3[[#This Row],[Date]])</f>
        <v>2023</v>
      </c>
      <c r="D1388" s="9" t="str">
        <f>TEXT(Table3[[#This Row],[Date]],"MMMM")</f>
        <v>November</v>
      </c>
      <c r="E1388" s="9" t="str">
        <f>_xlfn.XLOOKUP(Table3[[#This Row],[EID]],Roster!A:A,Roster!E:E)</f>
        <v>oka.koch.55</v>
      </c>
      <c r="F1388" s="9" t="str">
        <f>_xlfn.XLOOKUP(Table3[[#This Row],[EID]],Roster!A:A,Roster!F:F)</f>
        <v>F&amp;A</v>
      </c>
      <c r="G1388" s="8">
        <v>83</v>
      </c>
      <c r="H1388" s="8">
        <v>80</v>
      </c>
      <c r="I1388" s="8">
        <v>84</v>
      </c>
      <c r="J1388" s="8">
        <v>92</v>
      </c>
      <c r="K1388" s="8">
        <v>84</v>
      </c>
      <c r="L1388" s="8">
        <v>85</v>
      </c>
      <c r="M1388" s="8">
        <v>99</v>
      </c>
      <c r="N1388" s="8">
        <v>100</v>
      </c>
      <c r="O1388" s="10">
        <v>84</v>
      </c>
      <c r="P1388" s="10">
        <v>92</v>
      </c>
      <c r="Q1388" s="37">
        <f>AVERAGE(Table3[[#This Row],[Audit 1]:[Audit 10]])/100</f>
        <v>0.88300000000000001</v>
      </c>
    </row>
    <row r="1389" spans="1:17">
      <c r="A1389" s="8" t="s">
        <v>101</v>
      </c>
      <c r="B1389" s="9">
        <v>45246</v>
      </c>
      <c r="C1389" s="33">
        <f>YEAR(Table3[[#This Row],[Date]])</f>
        <v>2023</v>
      </c>
      <c r="D1389" s="9" t="str">
        <f>TEXT(Table3[[#This Row],[Date]],"MMMM")</f>
        <v>November</v>
      </c>
      <c r="E1389" s="9" t="str">
        <f>_xlfn.XLOOKUP(Table3[[#This Row],[EID]],Roster!A:A,Roster!E:E)</f>
        <v>hir.kame.31</v>
      </c>
      <c r="F1389" s="9" t="str">
        <f>_xlfn.XLOOKUP(Table3[[#This Row],[EID]],Roster!A:A,Roster!F:F)</f>
        <v>Health</v>
      </c>
      <c r="G1389" s="8">
        <v>100</v>
      </c>
      <c r="H1389" s="8">
        <v>81</v>
      </c>
      <c r="I1389" s="8">
        <v>93</v>
      </c>
      <c r="J1389" s="8">
        <v>92</v>
      </c>
      <c r="K1389" s="8">
        <v>100</v>
      </c>
      <c r="L1389" s="8">
        <v>81</v>
      </c>
      <c r="M1389" s="8">
        <v>98</v>
      </c>
      <c r="N1389" s="8">
        <v>93</v>
      </c>
      <c r="O1389" s="10">
        <v>83</v>
      </c>
      <c r="P1389" s="10">
        <v>94</v>
      </c>
      <c r="Q1389" s="37">
        <f>AVERAGE(Table3[[#This Row],[Audit 1]:[Audit 10]])/100</f>
        <v>0.91500000000000004</v>
      </c>
    </row>
    <row r="1390" spans="1:17">
      <c r="A1390" s="8" t="s">
        <v>102</v>
      </c>
      <c r="B1390" s="9">
        <v>45246</v>
      </c>
      <c r="C1390" s="33">
        <f>YEAR(Table3[[#This Row],[Date]])</f>
        <v>2023</v>
      </c>
      <c r="D1390" s="9" t="str">
        <f>TEXT(Table3[[#This Row],[Date]],"MMMM")</f>
        <v>November</v>
      </c>
      <c r="E1390" s="9" t="str">
        <f>_xlfn.XLOOKUP(Table3[[#This Row],[EID]],Roster!A:A,Roster!E:E)</f>
        <v>han.oriz.24</v>
      </c>
      <c r="F1390" s="9" t="str">
        <f>_xlfn.XLOOKUP(Table3[[#This Row],[EID]],Roster!A:A,Roster!F:F)</f>
        <v>Network</v>
      </c>
      <c r="G1390" s="8">
        <v>83</v>
      </c>
      <c r="H1390" s="8">
        <v>81</v>
      </c>
      <c r="I1390" s="8">
        <v>83</v>
      </c>
      <c r="J1390" s="8">
        <v>80</v>
      </c>
      <c r="K1390" s="8">
        <v>53</v>
      </c>
      <c r="L1390" s="8">
        <v>92</v>
      </c>
      <c r="M1390" s="8">
        <v>61</v>
      </c>
      <c r="N1390" s="8">
        <v>92</v>
      </c>
      <c r="O1390" s="10">
        <v>84</v>
      </c>
      <c r="P1390" s="10">
        <v>93</v>
      </c>
      <c r="Q1390" s="37">
        <f>AVERAGE(Table3[[#This Row],[Audit 1]:[Audit 10]])/100</f>
        <v>0.80200000000000005</v>
      </c>
    </row>
    <row r="1391" spans="1:17">
      <c r="A1391" s="8" t="s">
        <v>103</v>
      </c>
      <c r="B1391" s="9">
        <v>45246</v>
      </c>
      <c r="C1391" s="33">
        <f>YEAR(Table3[[#This Row],[Date]])</f>
        <v>2023</v>
      </c>
      <c r="D1391" s="9" t="str">
        <f>TEXT(Table3[[#This Row],[Date]],"MMMM")</f>
        <v>November</v>
      </c>
      <c r="E1391" s="9" t="str">
        <f>_xlfn.XLOOKUP(Table3[[#This Row],[EID]],Roster!A:A,Roster!E:E)</f>
        <v>kig.imaz.62</v>
      </c>
      <c r="F1391" s="9" t="str">
        <f>_xlfn.XLOOKUP(Table3[[#This Row],[EID]],Roster!A:A,Roster!F:F)</f>
        <v>HR</v>
      </c>
      <c r="G1391" s="8">
        <v>66</v>
      </c>
      <c r="H1391" s="8">
        <v>65</v>
      </c>
      <c r="I1391" s="8">
        <v>70</v>
      </c>
      <c r="J1391" s="8">
        <v>76</v>
      </c>
      <c r="K1391" s="8">
        <v>62</v>
      </c>
      <c r="L1391" s="8">
        <v>87</v>
      </c>
      <c r="M1391" s="8">
        <v>71</v>
      </c>
      <c r="N1391" s="8">
        <v>90</v>
      </c>
      <c r="O1391" s="10">
        <v>80</v>
      </c>
      <c r="P1391" s="10">
        <v>72</v>
      </c>
      <c r="Q1391" s="37">
        <f>AVERAGE(Table3[[#This Row],[Audit 1]:[Audit 10]])/100</f>
        <v>0.7390000000000001</v>
      </c>
    </row>
    <row r="1392" spans="1:17">
      <c r="A1392" s="8" t="s">
        <v>104</v>
      </c>
      <c r="B1392" s="9">
        <v>45246</v>
      </c>
      <c r="C1392" s="33">
        <f>YEAR(Table3[[#This Row],[Date]])</f>
        <v>2023</v>
      </c>
      <c r="D1392" s="9" t="str">
        <f>TEXT(Table3[[#This Row],[Date]],"MMMM")</f>
        <v>November</v>
      </c>
      <c r="E1392" s="9" t="str">
        <f>_xlfn.XLOOKUP(Table3[[#This Row],[EID]],Roster!A:A,Roster!E:E)</f>
        <v>oka.koch.55</v>
      </c>
      <c r="F1392" s="9" t="str">
        <f>_xlfn.XLOOKUP(Table3[[#This Row],[EID]],Roster!A:A,Roster!F:F)</f>
        <v>F&amp;A</v>
      </c>
      <c r="G1392" s="8">
        <v>90</v>
      </c>
      <c r="H1392" s="8">
        <v>91</v>
      </c>
      <c r="I1392" s="8">
        <v>86</v>
      </c>
      <c r="J1392" s="8">
        <v>96</v>
      </c>
      <c r="K1392" s="8">
        <v>81</v>
      </c>
      <c r="L1392" s="8">
        <v>81</v>
      </c>
      <c r="M1392" s="8">
        <v>93</v>
      </c>
      <c r="N1392" s="8">
        <v>95</v>
      </c>
      <c r="O1392" s="10">
        <v>93</v>
      </c>
      <c r="P1392" s="10">
        <v>90</v>
      </c>
      <c r="Q1392" s="37">
        <f>AVERAGE(Table3[[#This Row],[Audit 1]:[Audit 10]])/100</f>
        <v>0.89599999999999991</v>
      </c>
    </row>
    <row r="1393" spans="1:17">
      <c r="A1393" s="8" t="s">
        <v>105</v>
      </c>
      <c r="B1393" s="9">
        <v>45246</v>
      </c>
      <c r="C1393" s="33">
        <f>YEAR(Table3[[#This Row],[Date]])</f>
        <v>2023</v>
      </c>
      <c r="D1393" s="9" t="str">
        <f>TEXT(Table3[[#This Row],[Date]],"MMMM")</f>
        <v>November</v>
      </c>
      <c r="E1393" s="9" t="str">
        <f>_xlfn.XLOOKUP(Table3[[#This Row],[EID]],Roster!A:A,Roster!E:E)</f>
        <v>oka.koch.55</v>
      </c>
      <c r="F1393" s="9" t="str">
        <f>_xlfn.XLOOKUP(Table3[[#This Row],[EID]],Roster!A:A,Roster!F:F)</f>
        <v>F&amp;A</v>
      </c>
      <c r="G1393" s="8">
        <v>86</v>
      </c>
      <c r="H1393" s="8">
        <v>87</v>
      </c>
      <c r="I1393" s="8">
        <v>90</v>
      </c>
      <c r="J1393" s="8">
        <v>93</v>
      </c>
      <c r="K1393" s="8">
        <v>96</v>
      </c>
      <c r="L1393" s="8">
        <v>93</v>
      </c>
      <c r="M1393" s="8">
        <v>87</v>
      </c>
      <c r="N1393" s="8">
        <v>90</v>
      </c>
      <c r="O1393" s="10">
        <v>90</v>
      </c>
      <c r="P1393" s="10">
        <v>88</v>
      </c>
      <c r="Q1393" s="37">
        <f>AVERAGE(Table3[[#This Row],[Audit 1]:[Audit 10]])/100</f>
        <v>0.9</v>
      </c>
    </row>
    <row r="1394" spans="1:17">
      <c r="A1394" s="8" t="s">
        <v>106</v>
      </c>
      <c r="B1394" s="9">
        <v>45246</v>
      </c>
      <c r="C1394" s="33">
        <f>YEAR(Table3[[#This Row],[Date]])</f>
        <v>2023</v>
      </c>
      <c r="D1394" s="9" t="str">
        <f>TEXT(Table3[[#This Row],[Date]],"MMMM")</f>
        <v>November</v>
      </c>
      <c r="E1394" s="9" t="str">
        <f>_xlfn.XLOOKUP(Table3[[#This Row],[EID]],Roster!A:A,Roster!E:E)</f>
        <v>hir.kame.31</v>
      </c>
      <c r="F1394" s="9" t="str">
        <f>_xlfn.XLOOKUP(Table3[[#This Row],[EID]],Roster!A:A,Roster!F:F)</f>
        <v>Health</v>
      </c>
      <c r="G1394" s="8">
        <v>90</v>
      </c>
      <c r="H1394" s="8">
        <v>92</v>
      </c>
      <c r="I1394" s="8">
        <v>94</v>
      </c>
      <c r="J1394" s="8">
        <v>83</v>
      </c>
      <c r="K1394" s="8">
        <v>93</v>
      </c>
      <c r="L1394" s="8">
        <v>100</v>
      </c>
      <c r="M1394" s="8">
        <v>88</v>
      </c>
      <c r="N1394" s="8">
        <v>93</v>
      </c>
      <c r="O1394" s="10">
        <v>83</v>
      </c>
      <c r="P1394" s="10">
        <v>87</v>
      </c>
      <c r="Q1394" s="37">
        <f>AVERAGE(Table3[[#This Row],[Audit 1]:[Audit 10]])/100</f>
        <v>0.90300000000000002</v>
      </c>
    </row>
    <row r="1395" spans="1:17">
      <c r="A1395" s="8" t="s">
        <v>107</v>
      </c>
      <c r="B1395" s="9">
        <v>45246</v>
      </c>
      <c r="C1395" s="33">
        <f>YEAR(Table3[[#This Row],[Date]])</f>
        <v>2023</v>
      </c>
      <c r="D1395" s="9" t="str">
        <f>TEXT(Table3[[#This Row],[Date]],"MMMM")</f>
        <v>November</v>
      </c>
      <c r="E1395" s="9" t="str">
        <f>_xlfn.XLOOKUP(Table3[[#This Row],[EID]],Roster!A:A,Roster!E:E)</f>
        <v>oka.koch.55</v>
      </c>
      <c r="F1395" s="9" t="str">
        <f>_xlfn.XLOOKUP(Table3[[#This Row],[EID]],Roster!A:A,Roster!F:F)</f>
        <v>F&amp;A</v>
      </c>
      <c r="G1395" s="8">
        <v>51</v>
      </c>
      <c r="H1395" s="8">
        <v>93</v>
      </c>
      <c r="I1395" s="8">
        <v>96</v>
      </c>
      <c r="J1395" s="8">
        <v>82</v>
      </c>
      <c r="K1395" s="8">
        <v>86</v>
      </c>
      <c r="L1395" s="8">
        <v>98</v>
      </c>
      <c r="M1395" s="8">
        <v>65</v>
      </c>
      <c r="N1395" s="8">
        <v>94</v>
      </c>
      <c r="O1395" s="10">
        <v>69</v>
      </c>
      <c r="P1395" s="10">
        <v>67</v>
      </c>
      <c r="Q1395" s="37">
        <f>AVERAGE(Table3[[#This Row],[Audit 1]:[Audit 10]])/100</f>
        <v>0.80099999999999993</v>
      </c>
    </row>
    <row r="1396" spans="1:17">
      <c r="A1396" s="8" t="s">
        <v>108</v>
      </c>
      <c r="B1396" s="9">
        <v>45246</v>
      </c>
      <c r="C1396" s="33">
        <f>YEAR(Table3[[#This Row],[Date]])</f>
        <v>2023</v>
      </c>
      <c r="D1396" s="9" t="str">
        <f>TEXT(Table3[[#This Row],[Date]],"MMMM")</f>
        <v>November</v>
      </c>
      <c r="E1396" s="9" t="str">
        <f>_xlfn.XLOOKUP(Table3[[#This Row],[EID]],Roster!A:A,Roster!E:E)</f>
        <v>kig.imaz.62</v>
      </c>
      <c r="F1396" s="9" t="str">
        <f>_xlfn.XLOOKUP(Table3[[#This Row],[EID]],Roster!A:A,Roster!F:F)</f>
        <v>HR</v>
      </c>
      <c r="G1396" s="8">
        <v>77</v>
      </c>
      <c r="H1396" s="8">
        <v>83</v>
      </c>
      <c r="I1396" s="8">
        <v>81</v>
      </c>
      <c r="J1396" s="8">
        <v>76</v>
      </c>
      <c r="K1396" s="8">
        <v>67</v>
      </c>
      <c r="L1396" s="8">
        <v>62</v>
      </c>
      <c r="M1396" s="8">
        <v>87</v>
      </c>
      <c r="N1396" s="8">
        <v>93</v>
      </c>
      <c r="O1396" s="10">
        <v>79</v>
      </c>
      <c r="P1396" s="10">
        <v>69</v>
      </c>
      <c r="Q1396" s="37">
        <f>AVERAGE(Table3[[#This Row],[Audit 1]:[Audit 10]])/100</f>
        <v>0.77400000000000002</v>
      </c>
    </row>
    <row r="1397" spans="1:17">
      <c r="A1397" s="8" t="s">
        <v>109</v>
      </c>
      <c r="B1397" s="9">
        <v>45246</v>
      </c>
      <c r="C1397" s="33">
        <f>YEAR(Table3[[#This Row],[Date]])</f>
        <v>2023</v>
      </c>
      <c r="D1397" s="9" t="str">
        <f>TEXT(Table3[[#This Row],[Date]],"MMMM")</f>
        <v>November</v>
      </c>
      <c r="E1397" s="9" t="str">
        <f>_xlfn.XLOOKUP(Table3[[#This Row],[EID]],Roster!A:A,Roster!E:E)</f>
        <v>han.oriz.24</v>
      </c>
      <c r="F1397" s="9" t="str">
        <f>_xlfn.XLOOKUP(Table3[[#This Row],[EID]],Roster!A:A,Roster!F:F)</f>
        <v>Strategy</v>
      </c>
      <c r="G1397" s="8">
        <v>80</v>
      </c>
      <c r="H1397" s="8">
        <v>82</v>
      </c>
      <c r="I1397" s="8">
        <v>84</v>
      </c>
      <c r="J1397" s="8">
        <v>88</v>
      </c>
      <c r="K1397" s="8">
        <v>90</v>
      </c>
      <c r="L1397" s="8">
        <v>91</v>
      </c>
      <c r="M1397" s="8">
        <v>98</v>
      </c>
      <c r="N1397" s="8">
        <v>97</v>
      </c>
      <c r="O1397" s="10">
        <v>92</v>
      </c>
      <c r="P1397" s="10">
        <v>86</v>
      </c>
      <c r="Q1397" s="37">
        <f>AVERAGE(Table3[[#This Row],[Audit 1]:[Audit 10]])/100</f>
        <v>0.88800000000000001</v>
      </c>
    </row>
    <row r="1398" spans="1:17">
      <c r="A1398" s="8" t="s">
        <v>110</v>
      </c>
      <c r="B1398" s="9">
        <v>45246</v>
      </c>
      <c r="C1398" s="33">
        <f>YEAR(Table3[[#This Row],[Date]])</f>
        <v>2023</v>
      </c>
      <c r="D1398" s="9" t="str">
        <f>TEXT(Table3[[#This Row],[Date]],"MMMM")</f>
        <v>November</v>
      </c>
      <c r="E1398" s="9" t="str">
        <f>_xlfn.XLOOKUP(Table3[[#This Row],[EID]],Roster!A:A,Roster!E:E)</f>
        <v>oka.koch.55</v>
      </c>
      <c r="F1398" s="9" t="str">
        <f>_xlfn.XLOOKUP(Table3[[#This Row],[EID]],Roster!A:A,Roster!F:F)</f>
        <v>F&amp;A</v>
      </c>
      <c r="G1398" s="8">
        <v>89</v>
      </c>
      <c r="H1398" s="8">
        <v>80</v>
      </c>
      <c r="I1398" s="8">
        <v>96</v>
      </c>
      <c r="J1398" s="8">
        <v>98</v>
      </c>
      <c r="K1398" s="8">
        <v>100</v>
      </c>
      <c r="L1398" s="8">
        <v>94</v>
      </c>
      <c r="M1398" s="8">
        <v>95</v>
      </c>
      <c r="N1398" s="8">
        <v>82</v>
      </c>
      <c r="O1398" s="10">
        <v>83</v>
      </c>
      <c r="P1398" s="10">
        <v>81</v>
      </c>
      <c r="Q1398" s="37">
        <f>AVERAGE(Table3[[#This Row],[Audit 1]:[Audit 10]])/100</f>
        <v>0.89800000000000002</v>
      </c>
    </row>
    <row r="1399" spans="1:17">
      <c r="A1399" s="8" t="s">
        <v>111</v>
      </c>
      <c r="B1399" s="9">
        <v>45246</v>
      </c>
      <c r="C1399" s="33">
        <f>YEAR(Table3[[#This Row],[Date]])</f>
        <v>2023</v>
      </c>
      <c r="D1399" s="9" t="str">
        <f>TEXT(Table3[[#This Row],[Date]],"MMMM")</f>
        <v>November</v>
      </c>
      <c r="E1399" s="9" t="str">
        <f>_xlfn.XLOOKUP(Table3[[#This Row],[EID]],Roster!A:A,Roster!E:E)</f>
        <v>hir.kame.31</v>
      </c>
      <c r="F1399" s="9" t="str">
        <f>_xlfn.XLOOKUP(Table3[[#This Row],[EID]],Roster!A:A,Roster!F:F)</f>
        <v>Health</v>
      </c>
      <c r="G1399" s="8">
        <v>86</v>
      </c>
      <c r="H1399" s="8">
        <v>80</v>
      </c>
      <c r="I1399" s="8">
        <v>89</v>
      </c>
      <c r="J1399" s="8">
        <v>99</v>
      </c>
      <c r="K1399" s="8">
        <v>82</v>
      </c>
      <c r="L1399" s="8">
        <v>92</v>
      </c>
      <c r="M1399" s="8">
        <v>82</v>
      </c>
      <c r="N1399" s="8">
        <v>81</v>
      </c>
      <c r="O1399" s="10">
        <v>99</v>
      </c>
      <c r="P1399" s="10">
        <v>86</v>
      </c>
      <c r="Q1399" s="37">
        <f>AVERAGE(Table3[[#This Row],[Audit 1]:[Audit 10]])/100</f>
        <v>0.87599999999999989</v>
      </c>
    </row>
    <row r="1400" spans="1:17">
      <c r="A1400" s="8" t="s">
        <v>112</v>
      </c>
      <c r="B1400" s="9">
        <v>45246</v>
      </c>
      <c r="C1400" s="33">
        <f>YEAR(Table3[[#This Row],[Date]])</f>
        <v>2023</v>
      </c>
      <c r="D1400" s="9" t="str">
        <f>TEXT(Table3[[#This Row],[Date]],"MMMM")</f>
        <v>November</v>
      </c>
      <c r="E1400" s="9" t="str">
        <f>_xlfn.XLOOKUP(Table3[[#This Row],[EID]],Roster!A:A,Roster!E:E)</f>
        <v>hir.kame.31</v>
      </c>
      <c r="F1400" s="9" t="str">
        <f>_xlfn.XLOOKUP(Table3[[#This Row],[EID]],Roster!A:A,Roster!F:F)</f>
        <v>Health</v>
      </c>
      <c r="G1400" s="8">
        <v>74</v>
      </c>
      <c r="H1400" s="8">
        <v>70</v>
      </c>
      <c r="I1400" s="8">
        <v>83</v>
      </c>
      <c r="J1400" s="8">
        <v>52</v>
      </c>
      <c r="K1400" s="8">
        <v>97</v>
      </c>
      <c r="L1400" s="8">
        <v>98</v>
      </c>
      <c r="M1400" s="8">
        <v>55</v>
      </c>
      <c r="N1400" s="8">
        <v>52</v>
      </c>
      <c r="O1400" s="10">
        <v>66</v>
      </c>
      <c r="P1400" s="10">
        <v>70</v>
      </c>
      <c r="Q1400" s="37">
        <f>AVERAGE(Table3[[#This Row],[Audit 1]:[Audit 10]])/100</f>
        <v>0.71700000000000008</v>
      </c>
    </row>
    <row r="1401" spans="1:17">
      <c r="A1401" s="8" t="s">
        <v>113</v>
      </c>
      <c r="B1401" s="9">
        <v>45246</v>
      </c>
      <c r="C1401" s="33">
        <f>YEAR(Table3[[#This Row],[Date]])</f>
        <v>2023</v>
      </c>
      <c r="D1401" s="9" t="str">
        <f>TEXT(Table3[[#This Row],[Date]],"MMMM")</f>
        <v>November</v>
      </c>
      <c r="E1401" s="9" t="str">
        <f>_xlfn.XLOOKUP(Table3[[#This Row],[EID]],Roster!A:A,Roster!E:E)</f>
        <v>kig.imaz.62</v>
      </c>
      <c r="F1401" s="9" t="str">
        <f>_xlfn.XLOOKUP(Table3[[#This Row],[EID]],Roster!A:A,Roster!F:F)</f>
        <v>HR</v>
      </c>
      <c r="G1401" s="8">
        <v>99</v>
      </c>
      <c r="H1401" s="8">
        <v>92</v>
      </c>
      <c r="I1401" s="8">
        <v>60</v>
      </c>
      <c r="J1401" s="8">
        <v>58</v>
      </c>
      <c r="K1401" s="8">
        <v>83</v>
      </c>
      <c r="L1401" s="8">
        <v>81</v>
      </c>
      <c r="M1401" s="8">
        <v>73</v>
      </c>
      <c r="N1401" s="8">
        <v>72</v>
      </c>
      <c r="O1401" s="10">
        <v>79</v>
      </c>
      <c r="P1401" s="10">
        <v>50</v>
      </c>
      <c r="Q1401" s="37">
        <f>AVERAGE(Table3[[#This Row],[Audit 1]:[Audit 10]])/100</f>
        <v>0.747</v>
      </c>
    </row>
    <row r="1402" spans="1:17">
      <c r="A1402" s="8" t="s">
        <v>114</v>
      </c>
      <c r="B1402" s="9">
        <v>45246</v>
      </c>
      <c r="C1402" s="33">
        <f>YEAR(Table3[[#This Row],[Date]])</f>
        <v>2023</v>
      </c>
      <c r="D1402" s="9" t="str">
        <f>TEXT(Table3[[#This Row],[Date]],"MMMM")</f>
        <v>November</v>
      </c>
      <c r="E1402" s="9" t="str">
        <f>_xlfn.XLOOKUP(Table3[[#This Row],[EID]],Roster!A:A,Roster!E:E)</f>
        <v>han.oriz.24</v>
      </c>
      <c r="F1402" s="9" t="str">
        <f>_xlfn.XLOOKUP(Table3[[#This Row],[EID]],Roster!A:A,Roster!F:F)</f>
        <v>Strategy</v>
      </c>
      <c r="G1402" s="8">
        <v>96</v>
      </c>
      <c r="H1402" s="8">
        <v>95</v>
      </c>
      <c r="I1402" s="8">
        <v>86</v>
      </c>
      <c r="J1402" s="8">
        <v>97</v>
      </c>
      <c r="K1402" s="8">
        <v>98</v>
      </c>
      <c r="L1402" s="8">
        <v>90</v>
      </c>
      <c r="M1402" s="8">
        <v>93</v>
      </c>
      <c r="N1402" s="8">
        <v>97</v>
      </c>
      <c r="O1402" s="10">
        <v>89</v>
      </c>
      <c r="P1402" s="10">
        <v>94</v>
      </c>
      <c r="Q1402" s="37">
        <f>AVERAGE(Table3[[#This Row],[Audit 1]:[Audit 10]])/100</f>
        <v>0.93500000000000005</v>
      </c>
    </row>
    <row r="1403" spans="1:17">
      <c r="A1403" s="8" t="s">
        <v>115</v>
      </c>
      <c r="B1403" s="9">
        <v>45246</v>
      </c>
      <c r="C1403" s="33">
        <f>YEAR(Table3[[#This Row],[Date]])</f>
        <v>2023</v>
      </c>
      <c r="D1403" s="9" t="str">
        <f>TEXT(Table3[[#This Row],[Date]],"MMMM")</f>
        <v>November</v>
      </c>
      <c r="E1403" s="9" t="str">
        <f>_xlfn.XLOOKUP(Table3[[#This Row],[EID]],Roster!A:A,Roster!E:E)</f>
        <v>oka.koch.55</v>
      </c>
      <c r="F1403" s="9" t="str">
        <f>_xlfn.XLOOKUP(Table3[[#This Row],[EID]],Roster!A:A,Roster!F:F)</f>
        <v>F&amp;A</v>
      </c>
      <c r="G1403" s="8">
        <v>87</v>
      </c>
      <c r="H1403" s="8">
        <v>99</v>
      </c>
      <c r="I1403" s="8">
        <v>100</v>
      </c>
      <c r="J1403" s="8">
        <v>89</v>
      </c>
      <c r="K1403" s="8">
        <v>92</v>
      </c>
      <c r="L1403" s="8">
        <v>87</v>
      </c>
      <c r="M1403" s="8">
        <v>80</v>
      </c>
      <c r="N1403" s="8">
        <v>89</v>
      </c>
      <c r="O1403" s="10">
        <v>96</v>
      </c>
      <c r="P1403" s="10">
        <v>96</v>
      </c>
      <c r="Q1403" s="37">
        <f>AVERAGE(Table3[[#This Row],[Audit 1]:[Audit 10]])/100</f>
        <v>0.91500000000000004</v>
      </c>
    </row>
    <row r="1404" spans="1:17">
      <c r="A1404" s="8" t="s">
        <v>116</v>
      </c>
      <c r="B1404" s="9">
        <v>45246</v>
      </c>
      <c r="C1404" s="33">
        <f>YEAR(Table3[[#This Row],[Date]])</f>
        <v>2023</v>
      </c>
      <c r="D1404" s="9" t="str">
        <f>TEXT(Table3[[#This Row],[Date]],"MMMM")</f>
        <v>November</v>
      </c>
      <c r="E1404" s="9" t="str">
        <f>_xlfn.XLOOKUP(Table3[[#This Row],[EID]],Roster!A:A,Roster!E:E)</f>
        <v>hir.kame.31</v>
      </c>
      <c r="F1404" s="9" t="str">
        <f>_xlfn.XLOOKUP(Table3[[#This Row],[EID]],Roster!A:A,Roster!F:F)</f>
        <v>Health</v>
      </c>
      <c r="G1404" s="8">
        <v>91</v>
      </c>
      <c r="H1404" s="8">
        <v>100</v>
      </c>
      <c r="I1404" s="8">
        <v>95</v>
      </c>
      <c r="J1404" s="8">
        <v>99</v>
      </c>
      <c r="K1404" s="8">
        <v>82</v>
      </c>
      <c r="L1404" s="8">
        <v>86</v>
      </c>
      <c r="M1404" s="8">
        <v>99</v>
      </c>
      <c r="N1404" s="8">
        <v>86</v>
      </c>
      <c r="O1404" s="10">
        <v>87</v>
      </c>
      <c r="P1404" s="10">
        <v>93</v>
      </c>
      <c r="Q1404" s="37">
        <f>AVERAGE(Table3[[#This Row],[Audit 1]:[Audit 10]])/100</f>
        <v>0.91799999999999993</v>
      </c>
    </row>
    <row r="1405" spans="1:17">
      <c r="A1405" s="8" t="s">
        <v>117</v>
      </c>
      <c r="B1405" s="9">
        <v>45246</v>
      </c>
      <c r="C1405" s="33">
        <f>YEAR(Table3[[#This Row],[Date]])</f>
        <v>2023</v>
      </c>
      <c r="D1405" s="9" t="str">
        <f>TEXT(Table3[[#This Row],[Date]],"MMMM")</f>
        <v>November</v>
      </c>
      <c r="E1405" s="9" t="str">
        <f>_xlfn.XLOOKUP(Table3[[#This Row],[EID]],Roster!A:A,Roster!E:E)</f>
        <v>han.oriz.24</v>
      </c>
      <c r="F1405" s="9" t="str">
        <f>_xlfn.XLOOKUP(Table3[[#This Row],[EID]],Roster!A:A,Roster!F:F)</f>
        <v>Network</v>
      </c>
      <c r="G1405" s="8">
        <v>92</v>
      </c>
      <c r="H1405" s="8">
        <v>100</v>
      </c>
      <c r="I1405" s="8">
        <v>98</v>
      </c>
      <c r="J1405" s="8">
        <v>79</v>
      </c>
      <c r="K1405" s="8">
        <v>98</v>
      </c>
      <c r="L1405" s="8">
        <v>60</v>
      </c>
      <c r="M1405" s="8">
        <v>62</v>
      </c>
      <c r="N1405" s="8">
        <v>70</v>
      </c>
      <c r="O1405" s="10">
        <v>64</v>
      </c>
      <c r="P1405" s="10">
        <v>62</v>
      </c>
      <c r="Q1405" s="37">
        <f>AVERAGE(Table3[[#This Row],[Audit 1]:[Audit 10]])/100</f>
        <v>0.78500000000000003</v>
      </c>
    </row>
    <row r="1406" spans="1:17">
      <c r="A1406" s="8" t="s">
        <v>118</v>
      </c>
      <c r="B1406" s="9">
        <v>45246</v>
      </c>
      <c r="C1406" s="33">
        <f>YEAR(Table3[[#This Row],[Date]])</f>
        <v>2023</v>
      </c>
      <c r="D1406" s="9" t="str">
        <f>TEXT(Table3[[#This Row],[Date]],"MMMM")</f>
        <v>November</v>
      </c>
      <c r="E1406" s="9" t="str">
        <f>_xlfn.XLOOKUP(Table3[[#This Row],[EID]],Roster!A:A,Roster!E:E)</f>
        <v>kig.imaz.62</v>
      </c>
      <c r="F1406" s="9" t="str">
        <f>_xlfn.XLOOKUP(Table3[[#This Row],[EID]],Roster!A:A,Roster!F:F)</f>
        <v>HR</v>
      </c>
      <c r="G1406" s="8">
        <v>61</v>
      </c>
      <c r="H1406" s="8">
        <v>75</v>
      </c>
      <c r="I1406" s="8">
        <v>54</v>
      </c>
      <c r="J1406" s="8">
        <v>51</v>
      </c>
      <c r="K1406" s="8">
        <v>59</v>
      </c>
      <c r="L1406" s="8">
        <v>91</v>
      </c>
      <c r="M1406" s="8">
        <v>80</v>
      </c>
      <c r="N1406" s="8">
        <v>59</v>
      </c>
      <c r="O1406" s="10">
        <v>53</v>
      </c>
      <c r="P1406" s="10">
        <v>58</v>
      </c>
      <c r="Q1406" s="37">
        <f>AVERAGE(Table3[[#This Row],[Audit 1]:[Audit 10]])/100</f>
        <v>0.6409999999999999</v>
      </c>
    </row>
    <row r="1407" spans="1:17">
      <c r="A1407" s="8" t="s">
        <v>119</v>
      </c>
      <c r="B1407" s="9">
        <v>45246</v>
      </c>
      <c r="C1407" s="33">
        <f>YEAR(Table3[[#This Row],[Date]])</f>
        <v>2023</v>
      </c>
      <c r="D1407" s="9" t="str">
        <f>TEXT(Table3[[#This Row],[Date]],"MMMM")</f>
        <v>November</v>
      </c>
      <c r="E1407" s="9" t="str">
        <f>_xlfn.XLOOKUP(Table3[[#This Row],[EID]],Roster!A:A,Roster!E:E)</f>
        <v>hir.kame.31</v>
      </c>
      <c r="F1407" s="9" t="str">
        <f>_xlfn.XLOOKUP(Table3[[#This Row],[EID]],Roster!A:A,Roster!F:F)</f>
        <v>Health</v>
      </c>
      <c r="G1407" s="8">
        <v>89</v>
      </c>
      <c r="H1407" s="8">
        <v>94</v>
      </c>
      <c r="I1407" s="8">
        <v>99</v>
      </c>
      <c r="J1407" s="8">
        <v>87</v>
      </c>
      <c r="K1407" s="8">
        <v>95</v>
      </c>
      <c r="L1407" s="8">
        <v>84</v>
      </c>
      <c r="M1407" s="8">
        <v>83</v>
      </c>
      <c r="N1407" s="8">
        <v>87</v>
      </c>
      <c r="O1407" s="10">
        <v>100</v>
      </c>
      <c r="P1407" s="10">
        <v>95</v>
      </c>
      <c r="Q1407" s="37">
        <f>AVERAGE(Table3[[#This Row],[Audit 1]:[Audit 10]])/100</f>
        <v>0.91299999999999992</v>
      </c>
    </row>
    <row r="1408" spans="1:17">
      <c r="A1408" s="8" t="s">
        <v>120</v>
      </c>
      <c r="B1408" s="9">
        <v>45246</v>
      </c>
      <c r="C1408" s="33">
        <f>YEAR(Table3[[#This Row],[Date]])</f>
        <v>2023</v>
      </c>
      <c r="D1408" s="9" t="str">
        <f>TEXT(Table3[[#This Row],[Date]],"MMMM")</f>
        <v>November</v>
      </c>
      <c r="E1408" s="9" t="str">
        <f>_xlfn.XLOOKUP(Table3[[#This Row],[EID]],Roster!A:A,Roster!E:E)</f>
        <v>oka.koch.55</v>
      </c>
      <c r="F1408" s="9" t="str">
        <f>_xlfn.XLOOKUP(Table3[[#This Row],[EID]],Roster!A:A,Roster!F:F)</f>
        <v>F&amp;A</v>
      </c>
      <c r="G1408" s="8">
        <v>83</v>
      </c>
      <c r="H1408" s="8">
        <v>86</v>
      </c>
      <c r="I1408" s="8">
        <v>98</v>
      </c>
      <c r="J1408" s="8">
        <v>80</v>
      </c>
      <c r="K1408" s="8">
        <v>88</v>
      </c>
      <c r="L1408" s="8">
        <v>85</v>
      </c>
      <c r="M1408" s="8">
        <v>100</v>
      </c>
      <c r="N1408" s="8">
        <v>88</v>
      </c>
      <c r="O1408" s="10">
        <v>98</v>
      </c>
      <c r="P1408" s="10">
        <v>98</v>
      </c>
      <c r="Q1408" s="37">
        <f>AVERAGE(Table3[[#This Row],[Audit 1]:[Audit 10]])/100</f>
        <v>0.90400000000000003</v>
      </c>
    </row>
    <row r="1409" spans="1:17">
      <c r="A1409" s="8" t="s">
        <v>121</v>
      </c>
      <c r="B1409" s="9">
        <v>45246</v>
      </c>
      <c r="C1409" s="33">
        <f>YEAR(Table3[[#This Row],[Date]])</f>
        <v>2023</v>
      </c>
      <c r="D1409" s="9" t="str">
        <f>TEXT(Table3[[#This Row],[Date]],"MMMM")</f>
        <v>November</v>
      </c>
      <c r="E1409" s="9" t="str">
        <f>_xlfn.XLOOKUP(Table3[[#This Row],[EID]],Roster!A:A,Roster!E:E)</f>
        <v>hir.kame.31</v>
      </c>
      <c r="F1409" s="9" t="str">
        <f>_xlfn.XLOOKUP(Table3[[#This Row],[EID]],Roster!A:A,Roster!F:F)</f>
        <v>Health</v>
      </c>
      <c r="G1409" s="8">
        <v>89</v>
      </c>
      <c r="H1409" s="8">
        <v>95</v>
      </c>
      <c r="I1409" s="8">
        <v>92</v>
      </c>
      <c r="J1409" s="8">
        <v>98</v>
      </c>
      <c r="K1409" s="8">
        <v>82</v>
      </c>
      <c r="L1409" s="8">
        <v>100</v>
      </c>
      <c r="M1409" s="8">
        <v>81</v>
      </c>
      <c r="N1409" s="8">
        <v>80</v>
      </c>
      <c r="O1409" s="10">
        <v>82</v>
      </c>
      <c r="P1409" s="10">
        <v>84</v>
      </c>
      <c r="Q1409" s="37">
        <f>AVERAGE(Table3[[#This Row],[Audit 1]:[Audit 10]])/100</f>
        <v>0.88300000000000001</v>
      </c>
    </row>
    <row r="1410" spans="1:17">
      <c r="A1410" s="8" t="s">
        <v>122</v>
      </c>
      <c r="B1410" s="9">
        <v>45246</v>
      </c>
      <c r="C1410" s="33">
        <f>YEAR(Table3[[#This Row],[Date]])</f>
        <v>2023</v>
      </c>
      <c r="D1410" s="9" t="str">
        <f>TEXT(Table3[[#This Row],[Date]],"MMMM")</f>
        <v>November</v>
      </c>
      <c r="E1410" s="9" t="str">
        <f>_xlfn.XLOOKUP(Table3[[#This Row],[EID]],Roster!A:A,Roster!E:E)</f>
        <v>han.oriz.24</v>
      </c>
      <c r="F1410" s="9" t="str">
        <f>_xlfn.XLOOKUP(Table3[[#This Row],[EID]],Roster!A:A,Roster!F:F)</f>
        <v>Network</v>
      </c>
      <c r="G1410" s="8">
        <v>60</v>
      </c>
      <c r="H1410" s="8">
        <v>74</v>
      </c>
      <c r="I1410" s="8">
        <v>61</v>
      </c>
      <c r="J1410" s="8">
        <v>75</v>
      </c>
      <c r="K1410" s="8">
        <v>82</v>
      </c>
      <c r="L1410" s="8">
        <v>56</v>
      </c>
      <c r="M1410" s="8">
        <v>96</v>
      </c>
      <c r="N1410" s="8">
        <v>93</v>
      </c>
      <c r="O1410" s="10">
        <v>95</v>
      </c>
      <c r="P1410" s="10">
        <v>96</v>
      </c>
      <c r="Q1410" s="37">
        <f>AVERAGE(Table3[[#This Row],[Audit 1]:[Audit 10]])/100</f>
        <v>0.78799999999999992</v>
      </c>
    </row>
    <row r="1411" spans="1:17">
      <c r="A1411" s="8" t="s">
        <v>123</v>
      </c>
      <c r="B1411" s="9">
        <v>45246</v>
      </c>
      <c r="C1411" s="33">
        <f>YEAR(Table3[[#This Row],[Date]])</f>
        <v>2023</v>
      </c>
      <c r="D1411" s="9" t="str">
        <f>TEXT(Table3[[#This Row],[Date]],"MMMM")</f>
        <v>November</v>
      </c>
      <c r="E1411" s="9" t="str">
        <f>_xlfn.XLOOKUP(Table3[[#This Row],[EID]],Roster!A:A,Roster!E:E)</f>
        <v>kig.imaz.62</v>
      </c>
      <c r="F1411" s="9" t="str">
        <f>_xlfn.XLOOKUP(Table3[[#This Row],[EID]],Roster!A:A,Roster!F:F)</f>
        <v>HR</v>
      </c>
      <c r="G1411" s="8">
        <v>61</v>
      </c>
      <c r="H1411" s="8">
        <v>86</v>
      </c>
      <c r="I1411" s="8">
        <v>66</v>
      </c>
      <c r="J1411" s="8">
        <v>84</v>
      </c>
      <c r="K1411" s="8">
        <v>64</v>
      </c>
      <c r="L1411" s="8">
        <v>93</v>
      </c>
      <c r="M1411" s="8">
        <v>92</v>
      </c>
      <c r="N1411" s="8">
        <v>95</v>
      </c>
      <c r="O1411" s="10">
        <v>77</v>
      </c>
      <c r="P1411" s="10">
        <v>86</v>
      </c>
      <c r="Q1411" s="37">
        <f>AVERAGE(Table3[[#This Row],[Audit 1]:[Audit 10]])/100</f>
        <v>0.80400000000000005</v>
      </c>
    </row>
    <row r="1412" spans="1:17">
      <c r="A1412" s="8" t="s">
        <v>94</v>
      </c>
      <c r="B1412" s="9">
        <v>45247</v>
      </c>
      <c r="C1412" s="33">
        <f>YEAR(Table3[[#This Row],[Date]])</f>
        <v>2023</v>
      </c>
      <c r="D1412" s="9" t="str">
        <f>TEXT(Table3[[#This Row],[Date]],"MMMM")</f>
        <v>November</v>
      </c>
      <c r="E1412" s="9" t="str">
        <f>_xlfn.XLOOKUP(Table3[[#This Row],[EID]],Roster!A:A,Roster!E:E)</f>
        <v>oka.koch.55</v>
      </c>
      <c r="F1412" s="9" t="str">
        <f>_xlfn.XLOOKUP(Table3[[#This Row],[EID]],Roster!A:A,Roster!F:F)</f>
        <v>F&amp;A</v>
      </c>
      <c r="G1412" s="8">
        <v>88</v>
      </c>
      <c r="H1412" s="8">
        <v>82</v>
      </c>
      <c r="I1412" s="8">
        <v>83</v>
      </c>
      <c r="J1412" s="8">
        <v>92</v>
      </c>
      <c r="K1412" s="8">
        <v>81</v>
      </c>
      <c r="L1412" s="8">
        <v>81</v>
      </c>
      <c r="M1412" s="8">
        <v>88</v>
      </c>
      <c r="N1412" s="8">
        <v>98</v>
      </c>
      <c r="O1412" s="10">
        <v>86</v>
      </c>
      <c r="P1412" s="10">
        <v>88</v>
      </c>
      <c r="Q1412" s="37">
        <f>AVERAGE(Table3[[#This Row],[Audit 1]:[Audit 10]])/100</f>
        <v>0.86699999999999999</v>
      </c>
    </row>
    <row r="1413" spans="1:17">
      <c r="A1413" s="8" t="s">
        <v>95</v>
      </c>
      <c r="B1413" s="9">
        <v>45247</v>
      </c>
      <c r="C1413" s="33">
        <f>YEAR(Table3[[#This Row],[Date]])</f>
        <v>2023</v>
      </c>
      <c r="D1413" s="9" t="str">
        <f>TEXT(Table3[[#This Row],[Date]],"MMMM")</f>
        <v>November</v>
      </c>
      <c r="E1413" s="9" t="str">
        <f>_xlfn.XLOOKUP(Table3[[#This Row],[EID]],Roster!A:A,Roster!E:E)</f>
        <v>oka.koch.55</v>
      </c>
      <c r="F1413" s="9" t="str">
        <f>_xlfn.XLOOKUP(Table3[[#This Row],[EID]],Roster!A:A,Roster!F:F)</f>
        <v>F&amp;A</v>
      </c>
      <c r="G1413" s="8">
        <v>90</v>
      </c>
      <c r="H1413" s="8">
        <v>90</v>
      </c>
      <c r="I1413" s="8">
        <v>80</v>
      </c>
      <c r="J1413" s="8">
        <v>92</v>
      </c>
      <c r="K1413" s="8">
        <v>96</v>
      </c>
      <c r="L1413" s="8">
        <v>95</v>
      </c>
      <c r="M1413" s="8">
        <v>100</v>
      </c>
      <c r="N1413" s="8">
        <v>95</v>
      </c>
      <c r="O1413" s="10">
        <v>98</v>
      </c>
      <c r="P1413" s="10">
        <v>87</v>
      </c>
      <c r="Q1413" s="37">
        <f>AVERAGE(Table3[[#This Row],[Audit 1]:[Audit 10]])/100</f>
        <v>0.92299999999999993</v>
      </c>
    </row>
    <row r="1414" spans="1:17">
      <c r="A1414" s="8" t="s">
        <v>96</v>
      </c>
      <c r="B1414" s="9">
        <v>45247</v>
      </c>
      <c r="C1414" s="33">
        <f>YEAR(Table3[[#This Row],[Date]])</f>
        <v>2023</v>
      </c>
      <c r="D1414" s="9" t="str">
        <f>TEXT(Table3[[#This Row],[Date]],"MMMM")</f>
        <v>November</v>
      </c>
      <c r="E1414" s="9" t="str">
        <f>_xlfn.XLOOKUP(Table3[[#This Row],[EID]],Roster!A:A,Roster!E:E)</f>
        <v>hir.kame.31</v>
      </c>
      <c r="F1414" s="9" t="str">
        <f>_xlfn.XLOOKUP(Table3[[#This Row],[EID]],Roster!A:A,Roster!F:F)</f>
        <v>Health</v>
      </c>
      <c r="G1414" s="8">
        <v>95</v>
      </c>
      <c r="H1414" s="8">
        <v>90</v>
      </c>
      <c r="I1414" s="8">
        <v>81</v>
      </c>
      <c r="J1414" s="8">
        <v>82</v>
      </c>
      <c r="K1414" s="8">
        <v>90</v>
      </c>
      <c r="L1414" s="8">
        <v>91</v>
      </c>
      <c r="M1414" s="8">
        <v>98</v>
      </c>
      <c r="N1414" s="8">
        <v>96</v>
      </c>
      <c r="O1414" s="10">
        <v>95</v>
      </c>
      <c r="P1414" s="10">
        <v>93</v>
      </c>
      <c r="Q1414" s="37">
        <f>AVERAGE(Table3[[#This Row],[Audit 1]:[Audit 10]])/100</f>
        <v>0.91099999999999992</v>
      </c>
    </row>
    <row r="1415" spans="1:17">
      <c r="A1415" s="8" t="s">
        <v>97</v>
      </c>
      <c r="B1415" s="9">
        <v>45247</v>
      </c>
      <c r="C1415" s="33">
        <f>YEAR(Table3[[#This Row],[Date]])</f>
        <v>2023</v>
      </c>
      <c r="D1415" s="9" t="str">
        <f>TEXT(Table3[[#This Row],[Date]],"MMMM")</f>
        <v>November</v>
      </c>
      <c r="E1415" s="9" t="str">
        <f>_xlfn.XLOOKUP(Table3[[#This Row],[EID]],Roster!A:A,Roster!E:E)</f>
        <v>han.oriz.24</v>
      </c>
      <c r="F1415" s="9" t="str">
        <f>_xlfn.XLOOKUP(Table3[[#This Row],[EID]],Roster!A:A,Roster!F:F)</f>
        <v>Network</v>
      </c>
      <c r="G1415" s="8">
        <v>94</v>
      </c>
      <c r="H1415" s="8">
        <v>86</v>
      </c>
      <c r="I1415" s="8">
        <v>89</v>
      </c>
      <c r="J1415" s="8">
        <v>50</v>
      </c>
      <c r="K1415" s="8">
        <v>62</v>
      </c>
      <c r="L1415" s="8">
        <v>90</v>
      </c>
      <c r="M1415" s="8">
        <v>76</v>
      </c>
      <c r="N1415" s="8">
        <v>69</v>
      </c>
      <c r="O1415" s="10">
        <v>57</v>
      </c>
      <c r="P1415" s="10">
        <v>78</v>
      </c>
      <c r="Q1415" s="37">
        <f>AVERAGE(Table3[[#This Row],[Audit 1]:[Audit 10]])/100</f>
        <v>0.75099999999999989</v>
      </c>
    </row>
    <row r="1416" spans="1:17">
      <c r="A1416" s="8" t="s">
        <v>98</v>
      </c>
      <c r="B1416" s="9">
        <v>45247</v>
      </c>
      <c r="C1416" s="33">
        <f>YEAR(Table3[[#This Row],[Date]])</f>
        <v>2023</v>
      </c>
      <c r="D1416" s="9" t="str">
        <f>TEXT(Table3[[#This Row],[Date]],"MMMM")</f>
        <v>November</v>
      </c>
      <c r="E1416" s="9" t="str">
        <f>_xlfn.XLOOKUP(Table3[[#This Row],[EID]],Roster!A:A,Roster!E:E)</f>
        <v>kig.imaz.62</v>
      </c>
      <c r="F1416" s="9" t="str">
        <f>_xlfn.XLOOKUP(Table3[[#This Row],[EID]],Roster!A:A,Roster!F:F)</f>
        <v>HR</v>
      </c>
      <c r="G1416" s="8">
        <v>96</v>
      </c>
      <c r="H1416" s="8">
        <v>80</v>
      </c>
      <c r="I1416" s="8">
        <v>88</v>
      </c>
      <c r="J1416" s="8">
        <v>54</v>
      </c>
      <c r="K1416" s="8">
        <v>76</v>
      </c>
      <c r="L1416" s="8">
        <v>98</v>
      </c>
      <c r="M1416" s="8">
        <v>81</v>
      </c>
      <c r="N1416" s="8">
        <v>58</v>
      </c>
      <c r="O1416" s="10">
        <v>62</v>
      </c>
      <c r="P1416" s="10">
        <v>96</v>
      </c>
      <c r="Q1416" s="37">
        <f>AVERAGE(Table3[[#This Row],[Audit 1]:[Audit 10]])/100</f>
        <v>0.78900000000000003</v>
      </c>
    </row>
    <row r="1417" spans="1:17">
      <c r="A1417" s="8" t="s">
        <v>99</v>
      </c>
      <c r="B1417" s="9">
        <v>45247</v>
      </c>
      <c r="C1417" s="33">
        <f>YEAR(Table3[[#This Row],[Date]])</f>
        <v>2023</v>
      </c>
      <c r="D1417" s="9" t="str">
        <f>TEXT(Table3[[#This Row],[Date]],"MMMM")</f>
        <v>November</v>
      </c>
      <c r="E1417" s="9" t="str">
        <f>_xlfn.XLOOKUP(Table3[[#This Row],[EID]],Roster!A:A,Roster!E:E)</f>
        <v>han.oriz.24</v>
      </c>
      <c r="F1417" s="9" t="str">
        <f>_xlfn.XLOOKUP(Table3[[#This Row],[EID]],Roster!A:A,Roster!F:F)</f>
        <v>Strategy</v>
      </c>
      <c r="G1417" s="8">
        <v>96</v>
      </c>
      <c r="H1417" s="8">
        <v>88</v>
      </c>
      <c r="I1417" s="8">
        <v>84</v>
      </c>
      <c r="J1417" s="8">
        <v>87</v>
      </c>
      <c r="K1417" s="8">
        <v>97</v>
      </c>
      <c r="L1417" s="8">
        <v>92</v>
      </c>
      <c r="M1417" s="8">
        <v>91</v>
      </c>
      <c r="N1417" s="8">
        <v>93</v>
      </c>
      <c r="O1417" s="10">
        <v>86</v>
      </c>
      <c r="P1417" s="10">
        <v>80</v>
      </c>
      <c r="Q1417" s="37">
        <f>AVERAGE(Table3[[#This Row],[Audit 1]:[Audit 10]])/100</f>
        <v>0.89400000000000002</v>
      </c>
    </row>
    <row r="1418" spans="1:17">
      <c r="A1418" s="8" t="s">
        <v>100</v>
      </c>
      <c r="B1418" s="9">
        <v>45247</v>
      </c>
      <c r="C1418" s="33">
        <f>YEAR(Table3[[#This Row],[Date]])</f>
        <v>2023</v>
      </c>
      <c r="D1418" s="9" t="str">
        <f>TEXT(Table3[[#This Row],[Date]],"MMMM")</f>
        <v>November</v>
      </c>
      <c r="E1418" s="9" t="str">
        <f>_xlfn.XLOOKUP(Table3[[#This Row],[EID]],Roster!A:A,Roster!E:E)</f>
        <v>oka.koch.55</v>
      </c>
      <c r="F1418" s="9" t="str">
        <f>_xlfn.XLOOKUP(Table3[[#This Row],[EID]],Roster!A:A,Roster!F:F)</f>
        <v>F&amp;A</v>
      </c>
      <c r="G1418" s="8">
        <v>81</v>
      </c>
      <c r="H1418" s="8">
        <v>100</v>
      </c>
      <c r="I1418" s="8">
        <v>87</v>
      </c>
      <c r="J1418" s="8">
        <v>90</v>
      </c>
      <c r="K1418" s="8">
        <v>82</v>
      </c>
      <c r="L1418" s="8">
        <v>81</v>
      </c>
      <c r="M1418" s="8">
        <v>97</v>
      </c>
      <c r="N1418" s="8">
        <v>89</v>
      </c>
      <c r="O1418" s="10">
        <v>95</v>
      </c>
      <c r="P1418" s="10">
        <v>98</v>
      </c>
      <c r="Q1418" s="37">
        <f>AVERAGE(Table3[[#This Row],[Audit 1]:[Audit 10]])/100</f>
        <v>0.9</v>
      </c>
    </row>
    <row r="1419" spans="1:17">
      <c r="A1419" s="8" t="s">
        <v>101</v>
      </c>
      <c r="B1419" s="9">
        <v>45247</v>
      </c>
      <c r="C1419" s="33">
        <f>YEAR(Table3[[#This Row],[Date]])</f>
        <v>2023</v>
      </c>
      <c r="D1419" s="9" t="str">
        <f>TEXT(Table3[[#This Row],[Date]],"MMMM")</f>
        <v>November</v>
      </c>
      <c r="E1419" s="9" t="str">
        <f>_xlfn.XLOOKUP(Table3[[#This Row],[EID]],Roster!A:A,Roster!E:E)</f>
        <v>hir.kame.31</v>
      </c>
      <c r="F1419" s="9" t="str">
        <f>_xlfn.XLOOKUP(Table3[[#This Row],[EID]],Roster!A:A,Roster!F:F)</f>
        <v>Health</v>
      </c>
      <c r="G1419" s="8">
        <v>84</v>
      </c>
      <c r="H1419" s="8">
        <v>96</v>
      </c>
      <c r="I1419" s="8">
        <v>96</v>
      </c>
      <c r="J1419" s="8">
        <v>100</v>
      </c>
      <c r="K1419" s="8">
        <v>96</v>
      </c>
      <c r="L1419" s="8">
        <v>91</v>
      </c>
      <c r="M1419" s="8">
        <v>91</v>
      </c>
      <c r="N1419" s="8">
        <v>91</v>
      </c>
      <c r="O1419" s="10">
        <v>99</v>
      </c>
      <c r="P1419" s="10">
        <v>97</v>
      </c>
      <c r="Q1419" s="37">
        <f>AVERAGE(Table3[[#This Row],[Audit 1]:[Audit 10]])/100</f>
        <v>0.94099999999999995</v>
      </c>
    </row>
    <row r="1420" spans="1:17">
      <c r="A1420" s="8" t="s">
        <v>102</v>
      </c>
      <c r="B1420" s="9">
        <v>45247</v>
      </c>
      <c r="C1420" s="33">
        <f>YEAR(Table3[[#This Row],[Date]])</f>
        <v>2023</v>
      </c>
      <c r="D1420" s="9" t="str">
        <f>TEXT(Table3[[#This Row],[Date]],"MMMM")</f>
        <v>November</v>
      </c>
      <c r="E1420" s="9" t="str">
        <f>_xlfn.XLOOKUP(Table3[[#This Row],[EID]],Roster!A:A,Roster!E:E)</f>
        <v>han.oriz.24</v>
      </c>
      <c r="F1420" s="9" t="str">
        <f>_xlfn.XLOOKUP(Table3[[#This Row],[EID]],Roster!A:A,Roster!F:F)</f>
        <v>Network</v>
      </c>
      <c r="G1420" s="8">
        <v>82</v>
      </c>
      <c r="H1420" s="8">
        <v>58</v>
      </c>
      <c r="I1420" s="8">
        <v>89</v>
      </c>
      <c r="J1420" s="8">
        <v>91</v>
      </c>
      <c r="K1420" s="8">
        <v>53</v>
      </c>
      <c r="L1420" s="8">
        <v>80</v>
      </c>
      <c r="M1420" s="8">
        <v>60</v>
      </c>
      <c r="N1420" s="8">
        <v>68</v>
      </c>
      <c r="O1420" s="10">
        <v>50</v>
      </c>
      <c r="P1420" s="10">
        <v>78</v>
      </c>
      <c r="Q1420" s="37">
        <f>AVERAGE(Table3[[#This Row],[Audit 1]:[Audit 10]])/100</f>
        <v>0.70900000000000007</v>
      </c>
    </row>
    <row r="1421" spans="1:17">
      <c r="A1421" s="8" t="s">
        <v>103</v>
      </c>
      <c r="B1421" s="9">
        <v>45247</v>
      </c>
      <c r="C1421" s="33">
        <f>YEAR(Table3[[#This Row],[Date]])</f>
        <v>2023</v>
      </c>
      <c r="D1421" s="9" t="str">
        <f>TEXT(Table3[[#This Row],[Date]],"MMMM")</f>
        <v>November</v>
      </c>
      <c r="E1421" s="9" t="str">
        <f>_xlfn.XLOOKUP(Table3[[#This Row],[EID]],Roster!A:A,Roster!E:E)</f>
        <v>kig.imaz.62</v>
      </c>
      <c r="F1421" s="9" t="str">
        <f>_xlfn.XLOOKUP(Table3[[#This Row],[EID]],Roster!A:A,Roster!F:F)</f>
        <v>HR</v>
      </c>
      <c r="G1421" s="8">
        <v>72</v>
      </c>
      <c r="H1421" s="8">
        <v>70</v>
      </c>
      <c r="I1421" s="8">
        <v>71</v>
      </c>
      <c r="J1421" s="8">
        <v>97</v>
      </c>
      <c r="K1421" s="8">
        <v>53</v>
      </c>
      <c r="L1421" s="8">
        <v>53</v>
      </c>
      <c r="M1421" s="8">
        <v>96</v>
      </c>
      <c r="N1421" s="8">
        <v>92</v>
      </c>
      <c r="O1421" s="10">
        <v>57</v>
      </c>
      <c r="P1421" s="10">
        <v>78</v>
      </c>
      <c r="Q1421" s="37">
        <f>AVERAGE(Table3[[#This Row],[Audit 1]:[Audit 10]])/100</f>
        <v>0.7390000000000001</v>
      </c>
    </row>
    <row r="1422" spans="1:17">
      <c r="A1422" s="8" t="s">
        <v>104</v>
      </c>
      <c r="B1422" s="9">
        <v>45247</v>
      </c>
      <c r="C1422" s="33">
        <f>YEAR(Table3[[#This Row],[Date]])</f>
        <v>2023</v>
      </c>
      <c r="D1422" s="9" t="str">
        <f>TEXT(Table3[[#This Row],[Date]],"MMMM")</f>
        <v>November</v>
      </c>
      <c r="E1422" s="9" t="str">
        <f>_xlfn.XLOOKUP(Table3[[#This Row],[EID]],Roster!A:A,Roster!E:E)</f>
        <v>oka.koch.55</v>
      </c>
      <c r="F1422" s="9" t="str">
        <f>_xlfn.XLOOKUP(Table3[[#This Row],[EID]],Roster!A:A,Roster!F:F)</f>
        <v>F&amp;A</v>
      </c>
      <c r="G1422" s="8">
        <v>91</v>
      </c>
      <c r="H1422" s="8">
        <v>82</v>
      </c>
      <c r="I1422" s="8">
        <v>84</v>
      </c>
      <c r="J1422" s="8">
        <v>98</v>
      </c>
      <c r="K1422" s="8">
        <v>90</v>
      </c>
      <c r="L1422" s="8">
        <v>97</v>
      </c>
      <c r="M1422" s="8">
        <v>80</v>
      </c>
      <c r="N1422" s="8">
        <v>86</v>
      </c>
      <c r="O1422" s="10">
        <v>81</v>
      </c>
      <c r="P1422" s="10">
        <v>94</v>
      </c>
      <c r="Q1422" s="37">
        <f>AVERAGE(Table3[[#This Row],[Audit 1]:[Audit 10]])/100</f>
        <v>0.88300000000000001</v>
      </c>
    </row>
    <row r="1423" spans="1:17">
      <c r="A1423" s="8" t="s">
        <v>105</v>
      </c>
      <c r="B1423" s="9">
        <v>45247</v>
      </c>
      <c r="C1423" s="33">
        <f>YEAR(Table3[[#This Row],[Date]])</f>
        <v>2023</v>
      </c>
      <c r="D1423" s="9" t="str">
        <f>TEXT(Table3[[#This Row],[Date]],"MMMM")</f>
        <v>November</v>
      </c>
      <c r="E1423" s="9" t="str">
        <f>_xlfn.XLOOKUP(Table3[[#This Row],[EID]],Roster!A:A,Roster!E:E)</f>
        <v>oka.koch.55</v>
      </c>
      <c r="F1423" s="9" t="str">
        <f>_xlfn.XLOOKUP(Table3[[#This Row],[EID]],Roster!A:A,Roster!F:F)</f>
        <v>F&amp;A</v>
      </c>
      <c r="G1423" s="8">
        <v>92</v>
      </c>
      <c r="H1423" s="8">
        <v>86</v>
      </c>
      <c r="I1423" s="8">
        <v>84</v>
      </c>
      <c r="J1423" s="8">
        <v>91</v>
      </c>
      <c r="K1423" s="8">
        <v>95</v>
      </c>
      <c r="L1423" s="8">
        <v>86</v>
      </c>
      <c r="M1423" s="8">
        <v>95</v>
      </c>
      <c r="N1423" s="8">
        <v>91</v>
      </c>
      <c r="O1423" s="10">
        <v>84</v>
      </c>
      <c r="P1423" s="10">
        <v>95</v>
      </c>
      <c r="Q1423" s="37">
        <f>AVERAGE(Table3[[#This Row],[Audit 1]:[Audit 10]])/100</f>
        <v>0.89900000000000002</v>
      </c>
    </row>
    <row r="1424" spans="1:17">
      <c r="A1424" s="8" t="s">
        <v>106</v>
      </c>
      <c r="B1424" s="9">
        <v>45247</v>
      </c>
      <c r="C1424" s="33">
        <f>YEAR(Table3[[#This Row],[Date]])</f>
        <v>2023</v>
      </c>
      <c r="D1424" s="9" t="str">
        <f>TEXT(Table3[[#This Row],[Date]],"MMMM")</f>
        <v>November</v>
      </c>
      <c r="E1424" s="9" t="str">
        <f>_xlfn.XLOOKUP(Table3[[#This Row],[EID]],Roster!A:A,Roster!E:E)</f>
        <v>hir.kame.31</v>
      </c>
      <c r="F1424" s="9" t="str">
        <f>_xlfn.XLOOKUP(Table3[[#This Row],[EID]],Roster!A:A,Roster!F:F)</f>
        <v>Health</v>
      </c>
      <c r="G1424" s="8">
        <v>94</v>
      </c>
      <c r="H1424" s="8">
        <v>93</v>
      </c>
      <c r="I1424" s="8">
        <v>89</v>
      </c>
      <c r="J1424" s="8">
        <v>91</v>
      </c>
      <c r="K1424" s="8">
        <v>95</v>
      </c>
      <c r="L1424" s="8">
        <v>89</v>
      </c>
      <c r="M1424" s="8">
        <v>98</v>
      </c>
      <c r="N1424" s="8">
        <v>83</v>
      </c>
      <c r="O1424" s="10">
        <v>95</v>
      </c>
      <c r="P1424" s="10">
        <v>91</v>
      </c>
      <c r="Q1424" s="37">
        <f>AVERAGE(Table3[[#This Row],[Audit 1]:[Audit 10]])/100</f>
        <v>0.91799999999999993</v>
      </c>
    </row>
    <row r="1425" spans="1:17">
      <c r="A1425" s="8" t="s">
        <v>107</v>
      </c>
      <c r="B1425" s="9">
        <v>45247</v>
      </c>
      <c r="C1425" s="33">
        <f>YEAR(Table3[[#This Row],[Date]])</f>
        <v>2023</v>
      </c>
      <c r="D1425" s="9" t="str">
        <f>TEXT(Table3[[#This Row],[Date]],"MMMM")</f>
        <v>November</v>
      </c>
      <c r="E1425" s="9" t="str">
        <f>_xlfn.XLOOKUP(Table3[[#This Row],[EID]],Roster!A:A,Roster!E:E)</f>
        <v>oka.koch.55</v>
      </c>
      <c r="F1425" s="9" t="str">
        <f>_xlfn.XLOOKUP(Table3[[#This Row],[EID]],Roster!A:A,Roster!F:F)</f>
        <v>F&amp;A</v>
      </c>
      <c r="G1425" s="8">
        <v>64</v>
      </c>
      <c r="H1425" s="8">
        <v>92</v>
      </c>
      <c r="I1425" s="8">
        <v>90</v>
      </c>
      <c r="J1425" s="8">
        <v>90</v>
      </c>
      <c r="K1425" s="8">
        <v>60</v>
      </c>
      <c r="L1425" s="8">
        <v>99</v>
      </c>
      <c r="M1425" s="8">
        <v>96</v>
      </c>
      <c r="N1425" s="8">
        <v>89</v>
      </c>
      <c r="O1425" s="10">
        <v>61</v>
      </c>
      <c r="P1425" s="10">
        <v>98</v>
      </c>
      <c r="Q1425" s="37">
        <f>AVERAGE(Table3[[#This Row],[Audit 1]:[Audit 10]])/100</f>
        <v>0.83900000000000008</v>
      </c>
    </row>
    <row r="1426" spans="1:17">
      <c r="A1426" s="8" t="s">
        <v>108</v>
      </c>
      <c r="B1426" s="9">
        <v>45247</v>
      </c>
      <c r="C1426" s="33">
        <f>YEAR(Table3[[#This Row],[Date]])</f>
        <v>2023</v>
      </c>
      <c r="D1426" s="9" t="str">
        <f>TEXT(Table3[[#This Row],[Date]],"MMMM")</f>
        <v>November</v>
      </c>
      <c r="E1426" s="9" t="str">
        <f>_xlfn.XLOOKUP(Table3[[#This Row],[EID]],Roster!A:A,Roster!E:E)</f>
        <v>kig.imaz.62</v>
      </c>
      <c r="F1426" s="9" t="str">
        <f>_xlfn.XLOOKUP(Table3[[#This Row],[EID]],Roster!A:A,Roster!F:F)</f>
        <v>HR</v>
      </c>
      <c r="G1426" s="8">
        <v>50</v>
      </c>
      <c r="H1426" s="8">
        <v>86</v>
      </c>
      <c r="I1426" s="8">
        <v>70</v>
      </c>
      <c r="J1426" s="8">
        <v>68</v>
      </c>
      <c r="K1426" s="8">
        <v>64</v>
      </c>
      <c r="L1426" s="8">
        <v>64</v>
      </c>
      <c r="M1426" s="8">
        <v>57</v>
      </c>
      <c r="N1426" s="8">
        <v>61</v>
      </c>
      <c r="O1426" s="10">
        <v>73</v>
      </c>
      <c r="P1426" s="10">
        <v>76</v>
      </c>
      <c r="Q1426" s="37">
        <f>AVERAGE(Table3[[#This Row],[Audit 1]:[Audit 10]])/100</f>
        <v>0.66900000000000004</v>
      </c>
    </row>
    <row r="1427" spans="1:17">
      <c r="A1427" s="8" t="s">
        <v>109</v>
      </c>
      <c r="B1427" s="9">
        <v>45247</v>
      </c>
      <c r="C1427" s="33">
        <f>YEAR(Table3[[#This Row],[Date]])</f>
        <v>2023</v>
      </c>
      <c r="D1427" s="9" t="str">
        <f>TEXT(Table3[[#This Row],[Date]],"MMMM")</f>
        <v>November</v>
      </c>
      <c r="E1427" s="9" t="str">
        <f>_xlfn.XLOOKUP(Table3[[#This Row],[EID]],Roster!A:A,Roster!E:E)</f>
        <v>han.oriz.24</v>
      </c>
      <c r="F1427" s="9" t="str">
        <f>_xlfn.XLOOKUP(Table3[[#This Row],[EID]],Roster!A:A,Roster!F:F)</f>
        <v>Strategy</v>
      </c>
      <c r="G1427" s="8">
        <v>80</v>
      </c>
      <c r="H1427" s="8">
        <v>89</v>
      </c>
      <c r="I1427" s="8">
        <v>99</v>
      </c>
      <c r="J1427" s="8">
        <v>88</v>
      </c>
      <c r="K1427" s="8">
        <v>85</v>
      </c>
      <c r="L1427" s="8">
        <v>93</v>
      </c>
      <c r="M1427" s="8">
        <v>99</v>
      </c>
      <c r="N1427" s="8">
        <v>100</v>
      </c>
      <c r="O1427" s="10">
        <v>84</v>
      </c>
      <c r="P1427" s="10">
        <v>100</v>
      </c>
      <c r="Q1427" s="37">
        <f>AVERAGE(Table3[[#This Row],[Audit 1]:[Audit 10]])/100</f>
        <v>0.91700000000000004</v>
      </c>
    </row>
    <row r="1428" spans="1:17">
      <c r="A1428" s="8" t="s">
        <v>110</v>
      </c>
      <c r="B1428" s="9">
        <v>45247</v>
      </c>
      <c r="C1428" s="33">
        <f>YEAR(Table3[[#This Row],[Date]])</f>
        <v>2023</v>
      </c>
      <c r="D1428" s="9" t="str">
        <f>TEXT(Table3[[#This Row],[Date]],"MMMM")</f>
        <v>November</v>
      </c>
      <c r="E1428" s="9" t="str">
        <f>_xlfn.XLOOKUP(Table3[[#This Row],[EID]],Roster!A:A,Roster!E:E)</f>
        <v>oka.koch.55</v>
      </c>
      <c r="F1428" s="9" t="str">
        <f>_xlfn.XLOOKUP(Table3[[#This Row],[EID]],Roster!A:A,Roster!F:F)</f>
        <v>F&amp;A</v>
      </c>
      <c r="G1428" s="8">
        <v>95</v>
      </c>
      <c r="H1428" s="8">
        <v>92</v>
      </c>
      <c r="I1428" s="8">
        <v>98</v>
      </c>
      <c r="J1428" s="8">
        <v>87</v>
      </c>
      <c r="K1428" s="8">
        <v>91</v>
      </c>
      <c r="L1428" s="8">
        <v>86</v>
      </c>
      <c r="M1428" s="8">
        <v>98</v>
      </c>
      <c r="N1428" s="8">
        <v>88</v>
      </c>
      <c r="O1428" s="10">
        <v>82</v>
      </c>
      <c r="P1428" s="10">
        <v>94</v>
      </c>
      <c r="Q1428" s="37">
        <f>AVERAGE(Table3[[#This Row],[Audit 1]:[Audit 10]])/100</f>
        <v>0.91099999999999992</v>
      </c>
    </row>
    <row r="1429" spans="1:17">
      <c r="A1429" s="8" t="s">
        <v>111</v>
      </c>
      <c r="B1429" s="9">
        <v>45247</v>
      </c>
      <c r="C1429" s="33">
        <f>YEAR(Table3[[#This Row],[Date]])</f>
        <v>2023</v>
      </c>
      <c r="D1429" s="9" t="str">
        <f>TEXT(Table3[[#This Row],[Date]],"MMMM")</f>
        <v>November</v>
      </c>
      <c r="E1429" s="9" t="str">
        <f>_xlfn.XLOOKUP(Table3[[#This Row],[EID]],Roster!A:A,Roster!E:E)</f>
        <v>hir.kame.31</v>
      </c>
      <c r="F1429" s="9" t="str">
        <f>_xlfn.XLOOKUP(Table3[[#This Row],[EID]],Roster!A:A,Roster!F:F)</f>
        <v>Health</v>
      </c>
      <c r="G1429" s="8">
        <v>90</v>
      </c>
      <c r="H1429" s="8">
        <v>86</v>
      </c>
      <c r="I1429" s="8">
        <v>92</v>
      </c>
      <c r="J1429" s="8">
        <v>94</v>
      </c>
      <c r="K1429" s="8">
        <v>100</v>
      </c>
      <c r="L1429" s="8">
        <v>98</v>
      </c>
      <c r="M1429" s="8">
        <v>100</v>
      </c>
      <c r="N1429" s="8">
        <v>92</v>
      </c>
      <c r="O1429" s="10">
        <v>92</v>
      </c>
      <c r="P1429" s="10">
        <v>94</v>
      </c>
      <c r="Q1429" s="37">
        <f>AVERAGE(Table3[[#This Row],[Audit 1]:[Audit 10]])/100</f>
        <v>0.93799999999999994</v>
      </c>
    </row>
    <row r="1430" spans="1:17">
      <c r="A1430" s="8" t="s">
        <v>112</v>
      </c>
      <c r="B1430" s="9">
        <v>45247</v>
      </c>
      <c r="C1430" s="33">
        <f>YEAR(Table3[[#This Row],[Date]])</f>
        <v>2023</v>
      </c>
      <c r="D1430" s="9" t="str">
        <f>TEXT(Table3[[#This Row],[Date]],"MMMM")</f>
        <v>November</v>
      </c>
      <c r="E1430" s="9" t="str">
        <f>_xlfn.XLOOKUP(Table3[[#This Row],[EID]],Roster!A:A,Roster!E:E)</f>
        <v>hir.kame.31</v>
      </c>
      <c r="F1430" s="9" t="str">
        <f>_xlfn.XLOOKUP(Table3[[#This Row],[EID]],Roster!A:A,Roster!F:F)</f>
        <v>Health</v>
      </c>
      <c r="G1430" s="8">
        <v>86</v>
      </c>
      <c r="H1430" s="8">
        <v>84</v>
      </c>
      <c r="I1430" s="8">
        <v>69</v>
      </c>
      <c r="J1430" s="8">
        <v>92</v>
      </c>
      <c r="K1430" s="8">
        <v>100</v>
      </c>
      <c r="L1430" s="8">
        <v>93</v>
      </c>
      <c r="M1430" s="8">
        <v>77</v>
      </c>
      <c r="N1430" s="8">
        <v>100</v>
      </c>
      <c r="O1430" s="10">
        <v>100</v>
      </c>
      <c r="P1430" s="10">
        <v>77</v>
      </c>
      <c r="Q1430" s="37">
        <f>AVERAGE(Table3[[#This Row],[Audit 1]:[Audit 10]])/100</f>
        <v>0.878</v>
      </c>
    </row>
    <row r="1431" spans="1:17">
      <c r="A1431" s="8" t="s">
        <v>113</v>
      </c>
      <c r="B1431" s="9">
        <v>45247</v>
      </c>
      <c r="C1431" s="33">
        <f>YEAR(Table3[[#This Row],[Date]])</f>
        <v>2023</v>
      </c>
      <c r="D1431" s="9" t="str">
        <f>TEXT(Table3[[#This Row],[Date]],"MMMM")</f>
        <v>November</v>
      </c>
      <c r="E1431" s="9" t="str">
        <f>_xlfn.XLOOKUP(Table3[[#This Row],[EID]],Roster!A:A,Roster!E:E)</f>
        <v>kig.imaz.62</v>
      </c>
      <c r="F1431" s="9" t="str">
        <f>_xlfn.XLOOKUP(Table3[[#This Row],[EID]],Roster!A:A,Roster!F:F)</f>
        <v>HR</v>
      </c>
      <c r="G1431" s="8">
        <v>78</v>
      </c>
      <c r="H1431" s="8">
        <v>94</v>
      </c>
      <c r="I1431" s="8">
        <v>86</v>
      </c>
      <c r="J1431" s="8">
        <v>60</v>
      </c>
      <c r="K1431" s="8">
        <v>91</v>
      </c>
      <c r="L1431" s="8">
        <v>57</v>
      </c>
      <c r="M1431" s="8">
        <v>64</v>
      </c>
      <c r="N1431" s="8">
        <v>84</v>
      </c>
      <c r="O1431" s="10">
        <v>79</v>
      </c>
      <c r="P1431" s="10">
        <v>73</v>
      </c>
      <c r="Q1431" s="37">
        <f>AVERAGE(Table3[[#This Row],[Audit 1]:[Audit 10]])/100</f>
        <v>0.7659999999999999</v>
      </c>
    </row>
    <row r="1432" spans="1:17">
      <c r="A1432" s="8" t="s">
        <v>114</v>
      </c>
      <c r="B1432" s="9">
        <v>45247</v>
      </c>
      <c r="C1432" s="33">
        <f>YEAR(Table3[[#This Row],[Date]])</f>
        <v>2023</v>
      </c>
      <c r="D1432" s="9" t="str">
        <f>TEXT(Table3[[#This Row],[Date]],"MMMM")</f>
        <v>November</v>
      </c>
      <c r="E1432" s="9" t="str">
        <f>_xlfn.XLOOKUP(Table3[[#This Row],[EID]],Roster!A:A,Roster!E:E)</f>
        <v>han.oriz.24</v>
      </c>
      <c r="F1432" s="9" t="str">
        <f>_xlfn.XLOOKUP(Table3[[#This Row],[EID]],Roster!A:A,Roster!F:F)</f>
        <v>Strategy</v>
      </c>
      <c r="G1432" s="8">
        <v>82</v>
      </c>
      <c r="H1432" s="8">
        <v>91</v>
      </c>
      <c r="I1432" s="8">
        <v>97</v>
      </c>
      <c r="J1432" s="8">
        <v>83</v>
      </c>
      <c r="K1432" s="8">
        <v>81</v>
      </c>
      <c r="L1432" s="8">
        <v>87</v>
      </c>
      <c r="M1432" s="8">
        <v>99</v>
      </c>
      <c r="N1432" s="8">
        <v>100</v>
      </c>
      <c r="O1432" s="10">
        <v>96</v>
      </c>
      <c r="P1432" s="10">
        <v>97</v>
      </c>
      <c r="Q1432" s="37">
        <f>AVERAGE(Table3[[#This Row],[Audit 1]:[Audit 10]])/100</f>
        <v>0.91299999999999992</v>
      </c>
    </row>
    <row r="1433" spans="1:17">
      <c r="A1433" s="8" t="s">
        <v>115</v>
      </c>
      <c r="B1433" s="9">
        <v>45247</v>
      </c>
      <c r="C1433" s="33">
        <f>YEAR(Table3[[#This Row],[Date]])</f>
        <v>2023</v>
      </c>
      <c r="D1433" s="9" t="str">
        <f>TEXT(Table3[[#This Row],[Date]],"MMMM")</f>
        <v>November</v>
      </c>
      <c r="E1433" s="9" t="str">
        <f>_xlfn.XLOOKUP(Table3[[#This Row],[EID]],Roster!A:A,Roster!E:E)</f>
        <v>oka.koch.55</v>
      </c>
      <c r="F1433" s="9" t="str">
        <f>_xlfn.XLOOKUP(Table3[[#This Row],[EID]],Roster!A:A,Roster!F:F)</f>
        <v>F&amp;A</v>
      </c>
      <c r="G1433" s="8">
        <v>96</v>
      </c>
      <c r="H1433" s="8">
        <v>86</v>
      </c>
      <c r="I1433" s="8">
        <v>95</v>
      </c>
      <c r="J1433" s="8">
        <v>84</v>
      </c>
      <c r="K1433" s="8">
        <v>95</v>
      </c>
      <c r="L1433" s="8">
        <v>85</v>
      </c>
      <c r="M1433" s="8">
        <v>98</v>
      </c>
      <c r="N1433" s="8">
        <v>91</v>
      </c>
      <c r="O1433" s="10">
        <v>90</v>
      </c>
      <c r="P1433" s="10">
        <v>85</v>
      </c>
      <c r="Q1433" s="37">
        <f>AVERAGE(Table3[[#This Row],[Audit 1]:[Audit 10]])/100</f>
        <v>0.90500000000000003</v>
      </c>
    </row>
    <row r="1434" spans="1:17">
      <c r="A1434" s="8" t="s">
        <v>116</v>
      </c>
      <c r="B1434" s="9">
        <v>45247</v>
      </c>
      <c r="C1434" s="33">
        <f>YEAR(Table3[[#This Row],[Date]])</f>
        <v>2023</v>
      </c>
      <c r="D1434" s="9" t="str">
        <f>TEXT(Table3[[#This Row],[Date]],"MMMM")</f>
        <v>November</v>
      </c>
      <c r="E1434" s="9" t="str">
        <f>_xlfn.XLOOKUP(Table3[[#This Row],[EID]],Roster!A:A,Roster!E:E)</f>
        <v>hir.kame.31</v>
      </c>
      <c r="F1434" s="9" t="str">
        <f>_xlfn.XLOOKUP(Table3[[#This Row],[EID]],Roster!A:A,Roster!F:F)</f>
        <v>Health</v>
      </c>
      <c r="G1434" s="8">
        <v>81</v>
      </c>
      <c r="H1434" s="8">
        <v>99</v>
      </c>
      <c r="I1434" s="8">
        <v>82</v>
      </c>
      <c r="J1434" s="8">
        <v>95</v>
      </c>
      <c r="K1434" s="8">
        <v>98</v>
      </c>
      <c r="L1434" s="8">
        <v>87</v>
      </c>
      <c r="M1434" s="8">
        <v>86</v>
      </c>
      <c r="N1434" s="8">
        <v>82</v>
      </c>
      <c r="O1434" s="10">
        <v>92</v>
      </c>
      <c r="P1434" s="10">
        <v>81</v>
      </c>
      <c r="Q1434" s="37">
        <f>AVERAGE(Table3[[#This Row],[Audit 1]:[Audit 10]])/100</f>
        <v>0.88300000000000001</v>
      </c>
    </row>
    <row r="1435" spans="1:17">
      <c r="A1435" s="8" t="s">
        <v>117</v>
      </c>
      <c r="B1435" s="9">
        <v>45247</v>
      </c>
      <c r="C1435" s="33">
        <f>YEAR(Table3[[#This Row],[Date]])</f>
        <v>2023</v>
      </c>
      <c r="D1435" s="9" t="str">
        <f>TEXT(Table3[[#This Row],[Date]],"MMMM")</f>
        <v>November</v>
      </c>
      <c r="E1435" s="9" t="str">
        <f>_xlfn.XLOOKUP(Table3[[#This Row],[EID]],Roster!A:A,Roster!E:E)</f>
        <v>han.oriz.24</v>
      </c>
      <c r="F1435" s="9" t="str">
        <f>_xlfn.XLOOKUP(Table3[[#This Row],[EID]],Roster!A:A,Roster!F:F)</f>
        <v>Network</v>
      </c>
      <c r="G1435" s="8">
        <v>77</v>
      </c>
      <c r="H1435" s="8">
        <v>77</v>
      </c>
      <c r="I1435" s="8">
        <v>95</v>
      </c>
      <c r="J1435" s="8">
        <v>88</v>
      </c>
      <c r="K1435" s="8">
        <v>79</v>
      </c>
      <c r="L1435" s="8">
        <v>88</v>
      </c>
      <c r="M1435" s="8">
        <v>84</v>
      </c>
      <c r="N1435" s="8">
        <v>76</v>
      </c>
      <c r="O1435" s="10">
        <v>62</v>
      </c>
      <c r="P1435" s="10">
        <v>89</v>
      </c>
      <c r="Q1435" s="37">
        <f>AVERAGE(Table3[[#This Row],[Audit 1]:[Audit 10]])/100</f>
        <v>0.81499999999999995</v>
      </c>
    </row>
    <row r="1436" spans="1:17">
      <c r="A1436" s="8" t="s">
        <v>118</v>
      </c>
      <c r="B1436" s="9">
        <v>45247</v>
      </c>
      <c r="C1436" s="33">
        <f>YEAR(Table3[[#This Row],[Date]])</f>
        <v>2023</v>
      </c>
      <c r="D1436" s="9" t="str">
        <f>TEXT(Table3[[#This Row],[Date]],"MMMM")</f>
        <v>November</v>
      </c>
      <c r="E1436" s="9" t="str">
        <f>_xlfn.XLOOKUP(Table3[[#This Row],[EID]],Roster!A:A,Roster!E:E)</f>
        <v>kig.imaz.62</v>
      </c>
      <c r="F1436" s="9" t="str">
        <f>_xlfn.XLOOKUP(Table3[[#This Row],[EID]],Roster!A:A,Roster!F:F)</f>
        <v>HR</v>
      </c>
      <c r="G1436" s="8">
        <v>55</v>
      </c>
      <c r="H1436" s="8">
        <v>85</v>
      </c>
      <c r="I1436" s="8">
        <v>92</v>
      </c>
      <c r="J1436" s="8">
        <v>75</v>
      </c>
      <c r="K1436" s="8">
        <v>54</v>
      </c>
      <c r="L1436" s="8">
        <v>56</v>
      </c>
      <c r="M1436" s="8">
        <v>74</v>
      </c>
      <c r="N1436" s="8">
        <v>52</v>
      </c>
      <c r="O1436" s="10">
        <v>67</v>
      </c>
      <c r="P1436" s="10">
        <v>99</v>
      </c>
      <c r="Q1436" s="37">
        <f>AVERAGE(Table3[[#This Row],[Audit 1]:[Audit 10]])/100</f>
        <v>0.70900000000000007</v>
      </c>
    </row>
    <row r="1437" spans="1:17">
      <c r="A1437" s="8" t="s">
        <v>119</v>
      </c>
      <c r="B1437" s="9">
        <v>45247</v>
      </c>
      <c r="C1437" s="33">
        <f>YEAR(Table3[[#This Row],[Date]])</f>
        <v>2023</v>
      </c>
      <c r="D1437" s="9" t="str">
        <f>TEXT(Table3[[#This Row],[Date]],"MMMM")</f>
        <v>November</v>
      </c>
      <c r="E1437" s="9" t="str">
        <f>_xlfn.XLOOKUP(Table3[[#This Row],[EID]],Roster!A:A,Roster!E:E)</f>
        <v>hir.kame.31</v>
      </c>
      <c r="F1437" s="9" t="str">
        <f>_xlfn.XLOOKUP(Table3[[#This Row],[EID]],Roster!A:A,Roster!F:F)</f>
        <v>Health</v>
      </c>
      <c r="G1437" s="8">
        <v>87</v>
      </c>
      <c r="H1437" s="8">
        <v>84</v>
      </c>
      <c r="I1437" s="8">
        <v>84</v>
      </c>
      <c r="J1437" s="8">
        <v>89</v>
      </c>
      <c r="K1437" s="8">
        <v>100</v>
      </c>
      <c r="L1437" s="8">
        <v>100</v>
      </c>
      <c r="M1437" s="8">
        <v>90</v>
      </c>
      <c r="N1437" s="8">
        <v>84</v>
      </c>
      <c r="O1437" s="10">
        <v>95</v>
      </c>
      <c r="P1437" s="10">
        <v>96</v>
      </c>
      <c r="Q1437" s="37">
        <f>AVERAGE(Table3[[#This Row],[Audit 1]:[Audit 10]])/100</f>
        <v>0.90900000000000003</v>
      </c>
    </row>
    <row r="1438" spans="1:17">
      <c r="A1438" s="8" t="s">
        <v>120</v>
      </c>
      <c r="B1438" s="9">
        <v>45247</v>
      </c>
      <c r="C1438" s="33">
        <f>YEAR(Table3[[#This Row],[Date]])</f>
        <v>2023</v>
      </c>
      <c r="D1438" s="9" t="str">
        <f>TEXT(Table3[[#This Row],[Date]],"MMMM")</f>
        <v>November</v>
      </c>
      <c r="E1438" s="9" t="str">
        <f>_xlfn.XLOOKUP(Table3[[#This Row],[EID]],Roster!A:A,Roster!E:E)</f>
        <v>oka.koch.55</v>
      </c>
      <c r="F1438" s="9" t="str">
        <f>_xlfn.XLOOKUP(Table3[[#This Row],[EID]],Roster!A:A,Roster!F:F)</f>
        <v>F&amp;A</v>
      </c>
      <c r="G1438" s="8">
        <v>94</v>
      </c>
      <c r="H1438" s="8">
        <v>84</v>
      </c>
      <c r="I1438" s="8">
        <v>97</v>
      </c>
      <c r="J1438" s="8">
        <v>93</v>
      </c>
      <c r="K1438" s="8">
        <v>82</v>
      </c>
      <c r="L1438" s="8">
        <v>99</v>
      </c>
      <c r="M1438" s="8">
        <v>91</v>
      </c>
      <c r="N1438" s="8">
        <v>97</v>
      </c>
      <c r="O1438" s="10">
        <v>86</v>
      </c>
      <c r="P1438" s="10">
        <v>96</v>
      </c>
      <c r="Q1438" s="37">
        <f>AVERAGE(Table3[[#This Row],[Audit 1]:[Audit 10]])/100</f>
        <v>0.91900000000000004</v>
      </c>
    </row>
    <row r="1439" spans="1:17">
      <c r="A1439" s="8" t="s">
        <v>121</v>
      </c>
      <c r="B1439" s="9">
        <v>45247</v>
      </c>
      <c r="C1439" s="33">
        <f>YEAR(Table3[[#This Row],[Date]])</f>
        <v>2023</v>
      </c>
      <c r="D1439" s="9" t="str">
        <f>TEXT(Table3[[#This Row],[Date]],"MMMM")</f>
        <v>November</v>
      </c>
      <c r="E1439" s="9" t="str">
        <f>_xlfn.XLOOKUP(Table3[[#This Row],[EID]],Roster!A:A,Roster!E:E)</f>
        <v>hir.kame.31</v>
      </c>
      <c r="F1439" s="9" t="str">
        <f>_xlfn.XLOOKUP(Table3[[#This Row],[EID]],Roster!A:A,Roster!F:F)</f>
        <v>Health</v>
      </c>
      <c r="G1439" s="8">
        <v>92</v>
      </c>
      <c r="H1439" s="8">
        <v>80</v>
      </c>
      <c r="I1439" s="8">
        <v>82</v>
      </c>
      <c r="J1439" s="8">
        <v>99</v>
      </c>
      <c r="K1439" s="8">
        <v>87</v>
      </c>
      <c r="L1439" s="8">
        <v>91</v>
      </c>
      <c r="M1439" s="8">
        <v>85</v>
      </c>
      <c r="N1439" s="8">
        <v>88</v>
      </c>
      <c r="O1439" s="10">
        <v>97</v>
      </c>
      <c r="P1439" s="10">
        <v>94</v>
      </c>
      <c r="Q1439" s="37">
        <f>AVERAGE(Table3[[#This Row],[Audit 1]:[Audit 10]])/100</f>
        <v>0.89500000000000002</v>
      </c>
    </row>
    <row r="1440" spans="1:17">
      <c r="A1440" s="8" t="s">
        <v>122</v>
      </c>
      <c r="B1440" s="9">
        <v>45247</v>
      </c>
      <c r="C1440" s="33">
        <f>YEAR(Table3[[#This Row],[Date]])</f>
        <v>2023</v>
      </c>
      <c r="D1440" s="9" t="str">
        <f>TEXT(Table3[[#This Row],[Date]],"MMMM")</f>
        <v>November</v>
      </c>
      <c r="E1440" s="9" t="str">
        <f>_xlfn.XLOOKUP(Table3[[#This Row],[EID]],Roster!A:A,Roster!E:E)</f>
        <v>han.oriz.24</v>
      </c>
      <c r="F1440" s="9" t="str">
        <f>_xlfn.XLOOKUP(Table3[[#This Row],[EID]],Roster!A:A,Roster!F:F)</f>
        <v>Network</v>
      </c>
      <c r="G1440" s="8">
        <v>75</v>
      </c>
      <c r="H1440" s="8">
        <v>83</v>
      </c>
      <c r="I1440" s="8">
        <v>92</v>
      </c>
      <c r="J1440" s="8">
        <v>52</v>
      </c>
      <c r="K1440" s="8">
        <v>96</v>
      </c>
      <c r="L1440" s="8">
        <v>62</v>
      </c>
      <c r="M1440" s="8">
        <v>98</v>
      </c>
      <c r="N1440" s="8">
        <v>51</v>
      </c>
      <c r="O1440" s="10">
        <v>56</v>
      </c>
      <c r="P1440" s="10">
        <v>59</v>
      </c>
      <c r="Q1440" s="37">
        <f>AVERAGE(Table3[[#This Row],[Audit 1]:[Audit 10]])/100</f>
        <v>0.72400000000000009</v>
      </c>
    </row>
    <row r="1441" spans="1:17">
      <c r="A1441" s="8" t="s">
        <v>123</v>
      </c>
      <c r="B1441" s="9">
        <v>45247</v>
      </c>
      <c r="C1441" s="33">
        <f>YEAR(Table3[[#This Row],[Date]])</f>
        <v>2023</v>
      </c>
      <c r="D1441" s="9" t="str">
        <f>TEXT(Table3[[#This Row],[Date]],"MMMM")</f>
        <v>November</v>
      </c>
      <c r="E1441" s="9" t="str">
        <f>_xlfn.XLOOKUP(Table3[[#This Row],[EID]],Roster!A:A,Roster!E:E)</f>
        <v>kig.imaz.62</v>
      </c>
      <c r="F1441" s="9" t="str">
        <f>_xlfn.XLOOKUP(Table3[[#This Row],[EID]],Roster!A:A,Roster!F:F)</f>
        <v>HR</v>
      </c>
      <c r="G1441" s="8">
        <v>61</v>
      </c>
      <c r="H1441" s="8">
        <v>81</v>
      </c>
      <c r="I1441" s="8">
        <v>61</v>
      </c>
      <c r="J1441" s="8">
        <v>72</v>
      </c>
      <c r="K1441" s="8">
        <v>80</v>
      </c>
      <c r="L1441" s="8">
        <v>89</v>
      </c>
      <c r="M1441" s="8">
        <v>66</v>
      </c>
      <c r="N1441" s="8">
        <v>90</v>
      </c>
      <c r="O1441" s="10">
        <v>52</v>
      </c>
      <c r="P1441" s="10">
        <v>63</v>
      </c>
      <c r="Q1441" s="37">
        <f>AVERAGE(Table3[[#This Row],[Audit 1]:[Audit 10]])/100</f>
        <v>0.71499999999999997</v>
      </c>
    </row>
    <row r="1442" spans="1:17">
      <c r="A1442" s="8" t="s">
        <v>94</v>
      </c>
      <c r="B1442" s="9">
        <v>45248</v>
      </c>
      <c r="C1442" s="33">
        <f>YEAR(Table3[[#This Row],[Date]])</f>
        <v>2023</v>
      </c>
      <c r="D1442" s="9" t="str">
        <f>TEXT(Table3[[#This Row],[Date]],"MMMM")</f>
        <v>November</v>
      </c>
      <c r="E1442" s="9" t="str">
        <f>_xlfn.XLOOKUP(Table3[[#This Row],[EID]],Roster!A:A,Roster!E:E)</f>
        <v>oka.koch.55</v>
      </c>
      <c r="F1442" s="9" t="str">
        <f>_xlfn.XLOOKUP(Table3[[#This Row],[EID]],Roster!A:A,Roster!F:F)</f>
        <v>F&amp;A</v>
      </c>
      <c r="G1442" s="8">
        <v>86</v>
      </c>
      <c r="H1442" s="8">
        <v>97</v>
      </c>
      <c r="I1442" s="8">
        <v>89</v>
      </c>
      <c r="J1442" s="8">
        <v>99</v>
      </c>
      <c r="K1442" s="8">
        <v>91</v>
      </c>
      <c r="L1442" s="8">
        <v>97</v>
      </c>
      <c r="M1442" s="8">
        <v>80</v>
      </c>
      <c r="N1442" s="8">
        <v>94</v>
      </c>
      <c r="O1442" s="10">
        <v>98</v>
      </c>
      <c r="P1442" s="10">
        <v>97</v>
      </c>
      <c r="Q1442" s="37">
        <f>AVERAGE(Table3[[#This Row],[Audit 1]:[Audit 10]])/100</f>
        <v>0.92799999999999994</v>
      </c>
    </row>
    <row r="1443" spans="1:17">
      <c r="A1443" s="8" t="s">
        <v>95</v>
      </c>
      <c r="B1443" s="9">
        <v>45248</v>
      </c>
      <c r="C1443" s="33">
        <f>YEAR(Table3[[#This Row],[Date]])</f>
        <v>2023</v>
      </c>
      <c r="D1443" s="9" t="str">
        <f>TEXT(Table3[[#This Row],[Date]],"MMMM")</f>
        <v>November</v>
      </c>
      <c r="E1443" s="9" t="str">
        <f>_xlfn.XLOOKUP(Table3[[#This Row],[EID]],Roster!A:A,Roster!E:E)</f>
        <v>oka.koch.55</v>
      </c>
      <c r="F1443" s="9" t="str">
        <f>_xlfn.XLOOKUP(Table3[[#This Row],[EID]],Roster!A:A,Roster!F:F)</f>
        <v>F&amp;A</v>
      </c>
      <c r="G1443" s="8">
        <v>88</v>
      </c>
      <c r="H1443" s="8">
        <v>94</v>
      </c>
      <c r="I1443" s="8">
        <v>80</v>
      </c>
      <c r="J1443" s="8">
        <v>89</v>
      </c>
      <c r="K1443" s="8">
        <v>84</v>
      </c>
      <c r="L1443" s="8">
        <v>86</v>
      </c>
      <c r="M1443" s="8">
        <v>100</v>
      </c>
      <c r="N1443" s="8">
        <v>85</v>
      </c>
      <c r="O1443" s="10">
        <v>89</v>
      </c>
      <c r="P1443" s="10">
        <v>96</v>
      </c>
      <c r="Q1443" s="37">
        <f>AVERAGE(Table3[[#This Row],[Audit 1]:[Audit 10]])/100</f>
        <v>0.8909999999999999</v>
      </c>
    </row>
    <row r="1444" spans="1:17">
      <c r="A1444" s="8" t="s">
        <v>96</v>
      </c>
      <c r="B1444" s="9">
        <v>45248</v>
      </c>
      <c r="C1444" s="33">
        <f>YEAR(Table3[[#This Row],[Date]])</f>
        <v>2023</v>
      </c>
      <c r="D1444" s="9" t="str">
        <f>TEXT(Table3[[#This Row],[Date]],"MMMM")</f>
        <v>November</v>
      </c>
      <c r="E1444" s="9" t="str">
        <f>_xlfn.XLOOKUP(Table3[[#This Row],[EID]],Roster!A:A,Roster!E:E)</f>
        <v>hir.kame.31</v>
      </c>
      <c r="F1444" s="9" t="str">
        <f>_xlfn.XLOOKUP(Table3[[#This Row],[EID]],Roster!A:A,Roster!F:F)</f>
        <v>Health</v>
      </c>
      <c r="G1444" s="8">
        <v>82</v>
      </c>
      <c r="H1444" s="8">
        <v>92</v>
      </c>
      <c r="I1444" s="8">
        <v>81</v>
      </c>
      <c r="J1444" s="8">
        <v>93</v>
      </c>
      <c r="K1444" s="8">
        <v>87</v>
      </c>
      <c r="L1444" s="8">
        <v>80</v>
      </c>
      <c r="M1444" s="8">
        <v>97</v>
      </c>
      <c r="N1444" s="8">
        <v>96</v>
      </c>
      <c r="O1444" s="10">
        <v>98</v>
      </c>
      <c r="P1444" s="10">
        <v>99</v>
      </c>
      <c r="Q1444" s="37">
        <f>AVERAGE(Table3[[#This Row],[Audit 1]:[Audit 10]])/100</f>
        <v>0.90500000000000003</v>
      </c>
    </row>
    <row r="1445" spans="1:17">
      <c r="A1445" s="8" t="s">
        <v>97</v>
      </c>
      <c r="B1445" s="9">
        <v>45248</v>
      </c>
      <c r="C1445" s="33">
        <f>YEAR(Table3[[#This Row],[Date]])</f>
        <v>2023</v>
      </c>
      <c r="D1445" s="9" t="str">
        <f>TEXT(Table3[[#This Row],[Date]],"MMMM")</f>
        <v>November</v>
      </c>
      <c r="E1445" s="9" t="str">
        <f>_xlfn.XLOOKUP(Table3[[#This Row],[EID]],Roster!A:A,Roster!E:E)</f>
        <v>han.oriz.24</v>
      </c>
      <c r="F1445" s="9" t="str">
        <f>_xlfn.XLOOKUP(Table3[[#This Row],[EID]],Roster!A:A,Roster!F:F)</f>
        <v>Network</v>
      </c>
      <c r="G1445" s="8">
        <v>81</v>
      </c>
      <c r="H1445" s="8">
        <v>54</v>
      </c>
      <c r="I1445" s="8">
        <v>98</v>
      </c>
      <c r="J1445" s="8">
        <v>98</v>
      </c>
      <c r="K1445" s="8">
        <v>55</v>
      </c>
      <c r="L1445" s="8">
        <v>96</v>
      </c>
      <c r="M1445" s="8">
        <v>73</v>
      </c>
      <c r="N1445" s="8">
        <v>82</v>
      </c>
      <c r="O1445" s="10">
        <v>84</v>
      </c>
      <c r="P1445" s="10">
        <v>65</v>
      </c>
      <c r="Q1445" s="37">
        <f>AVERAGE(Table3[[#This Row],[Audit 1]:[Audit 10]])/100</f>
        <v>0.78599999999999992</v>
      </c>
    </row>
    <row r="1446" spans="1:17">
      <c r="A1446" s="8" t="s">
        <v>98</v>
      </c>
      <c r="B1446" s="9">
        <v>45248</v>
      </c>
      <c r="C1446" s="33">
        <f>YEAR(Table3[[#This Row],[Date]])</f>
        <v>2023</v>
      </c>
      <c r="D1446" s="9" t="str">
        <f>TEXT(Table3[[#This Row],[Date]],"MMMM")</f>
        <v>November</v>
      </c>
      <c r="E1446" s="9" t="str">
        <f>_xlfn.XLOOKUP(Table3[[#This Row],[EID]],Roster!A:A,Roster!E:E)</f>
        <v>kig.imaz.62</v>
      </c>
      <c r="F1446" s="9" t="str">
        <f>_xlfn.XLOOKUP(Table3[[#This Row],[EID]],Roster!A:A,Roster!F:F)</f>
        <v>HR</v>
      </c>
      <c r="G1446" s="8">
        <v>71</v>
      </c>
      <c r="H1446" s="8">
        <v>67</v>
      </c>
      <c r="I1446" s="8">
        <v>73</v>
      </c>
      <c r="J1446" s="8">
        <v>91</v>
      </c>
      <c r="K1446" s="8">
        <v>59</v>
      </c>
      <c r="L1446" s="8">
        <v>75</v>
      </c>
      <c r="M1446" s="8">
        <v>53</v>
      </c>
      <c r="N1446" s="8">
        <v>81</v>
      </c>
      <c r="O1446" s="10">
        <v>94</v>
      </c>
      <c r="P1446" s="10">
        <v>75</v>
      </c>
      <c r="Q1446" s="37">
        <f>AVERAGE(Table3[[#This Row],[Audit 1]:[Audit 10]])/100</f>
        <v>0.7390000000000001</v>
      </c>
    </row>
    <row r="1447" spans="1:17">
      <c r="A1447" s="8" t="s">
        <v>99</v>
      </c>
      <c r="B1447" s="9">
        <v>45248</v>
      </c>
      <c r="C1447" s="33">
        <f>YEAR(Table3[[#This Row],[Date]])</f>
        <v>2023</v>
      </c>
      <c r="D1447" s="9" t="str">
        <f>TEXT(Table3[[#This Row],[Date]],"MMMM")</f>
        <v>November</v>
      </c>
      <c r="E1447" s="9" t="str">
        <f>_xlfn.XLOOKUP(Table3[[#This Row],[EID]],Roster!A:A,Roster!E:E)</f>
        <v>han.oriz.24</v>
      </c>
      <c r="F1447" s="9" t="str">
        <f>_xlfn.XLOOKUP(Table3[[#This Row],[EID]],Roster!A:A,Roster!F:F)</f>
        <v>Strategy</v>
      </c>
      <c r="G1447" s="8">
        <v>94</v>
      </c>
      <c r="H1447" s="8">
        <v>86</v>
      </c>
      <c r="I1447" s="8">
        <v>97</v>
      </c>
      <c r="J1447" s="8">
        <v>98</v>
      </c>
      <c r="K1447" s="8">
        <v>80</v>
      </c>
      <c r="L1447" s="8">
        <v>94</v>
      </c>
      <c r="M1447" s="8">
        <v>94</v>
      </c>
      <c r="N1447" s="8">
        <v>86</v>
      </c>
      <c r="O1447" s="10">
        <v>84</v>
      </c>
      <c r="P1447" s="10">
        <v>93</v>
      </c>
      <c r="Q1447" s="37">
        <f>AVERAGE(Table3[[#This Row],[Audit 1]:[Audit 10]])/100</f>
        <v>0.90599999999999992</v>
      </c>
    </row>
    <row r="1448" spans="1:17">
      <c r="A1448" s="8" t="s">
        <v>100</v>
      </c>
      <c r="B1448" s="9">
        <v>45248</v>
      </c>
      <c r="C1448" s="33">
        <f>YEAR(Table3[[#This Row],[Date]])</f>
        <v>2023</v>
      </c>
      <c r="D1448" s="9" t="str">
        <f>TEXT(Table3[[#This Row],[Date]],"MMMM")</f>
        <v>November</v>
      </c>
      <c r="E1448" s="9" t="str">
        <f>_xlfn.XLOOKUP(Table3[[#This Row],[EID]],Roster!A:A,Roster!E:E)</f>
        <v>oka.koch.55</v>
      </c>
      <c r="F1448" s="9" t="str">
        <f>_xlfn.XLOOKUP(Table3[[#This Row],[EID]],Roster!A:A,Roster!F:F)</f>
        <v>F&amp;A</v>
      </c>
      <c r="G1448" s="8">
        <v>91</v>
      </c>
      <c r="H1448" s="8">
        <v>80</v>
      </c>
      <c r="I1448" s="8">
        <v>100</v>
      </c>
      <c r="J1448" s="8">
        <v>99</v>
      </c>
      <c r="K1448" s="8">
        <v>97</v>
      </c>
      <c r="L1448" s="8">
        <v>80</v>
      </c>
      <c r="M1448" s="8">
        <v>86</v>
      </c>
      <c r="N1448" s="8">
        <v>96</v>
      </c>
      <c r="O1448" s="10">
        <v>82</v>
      </c>
      <c r="P1448" s="10">
        <v>87</v>
      </c>
      <c r="Q1448" s="37">
        <f>AVERAGE(Table3[[#This Row],[Audit 1]:[Audit 10]])/100</f>
        <v>0.89800000000000002</v>
      </c>
    </row>
    <row r="1449" spans="1:17">
      <c r="A1449" s="8" t="s">
        <v>101</v>
      </c>
      <c r="B1449" s="9">
        <v>45248</v>
      </c>
      <c r="C1449" s="33">
        <f>YEAR(Table3[[#This Row],[Date]])</f>
        <v>2023</v>
      </c>
      <c r="D1449" s="9" t="str">
        <f>TEXT(Table3[[#This Row],[Date]],"MMMM")</f>
        <v>November</v>
      </c>
      <c r="E1449" s="9" t="str">
        <f>_xlfn.XLOOKUP(Table3[[#This Row],[EID]],Roster!A:A,Roster!E:E)</f>
        <v>hir.kame.31</v>
      </c>
      <c r="F1449" s="9" t="str">
        <f>_xlfn.XLOOKUP(Table3[[#This Row],[EID]],Roster!A:A,Roster!F:F)</f>
        <v>Health</v>
      </c>
      <c r="G1449" s="8">
        <v>96</v>
      </c>
      <c r="H1449" s="8">
        <v>84</v>
      </c>
      <c r="I1449" s="8">
        <v>97</v>
      </c>
      <c r="J1449" s="8">
        <v>84</v>
      </c>
      <c r="K1449" s="8">
        <v>87</v>
      </c>
      <c r="L1449" s="8">
        <v>87</v>
      </c>
      <c r="M1449" s="8">
        <v>89</v>
      </c>
      <c r="N1449" s="8">
        <v>84</v>
      </c>
      <c r="O1449" s="10">
        <v>87</v>
      </c>
      <c r="P1449" s="10">
        <v>99</v>
      </c>
      <c r="Q1449" s="37">
        <f>AVERAGE(Table3[[#This Row],[Audit 1]:[Audit 10]])/100</f>
        <v>0.89400000000000002</v>
      </c>
    </row>
    <row r="1450" spans="1:17">
      <c r="A1450" s="8" t="s">
        <v>102</v>
      </c>
      <c r="B1450" s="9">
        <v>45248</v>
      </c>
      <c r="C1450" s="33">
        <f>YEAR(Table3[[#This Row],[Date]])</f>
        <v>2023</v>
      </c>
      <c r="D1450" s="9" t="str">
        <f>TEXT(Table3[[#This Row],[Date]],"MMMM")</f>
        <v>November</v>
      </c>
      <c r="E1450" s="9" t="str">
        <f>_xlfn.XLOOKUP(Table3[[#This Row],[EID]],Roster!A:A,Roster!E:E)</f>
        <v>han.oriz.24</v>
      </c>
      <c r="F1450" s="9" t="str">
        <f>_xlfn.XLOOKUP(Table3[[#This Row],[EID]],Roster!A:A,Roster!F:F)</f>
        <v>Network</v>
      </c>
      <c r="G1450" s="8">
        <v>59</v>
      </c>
      <c r="H1450" s="8">
        <v>87</v>
      </c>
      <c r="I1450" s="8">
        <v>70</v>
      </c>
      <c r="J1450" s="8">
        <v>84</v>
      </c>
      <c r="K1450" s="8">
        <v>99</v>
      </c>
      <c r="L1450" s="8">
        <v>50</v>
      </c>
      <c r="M1450" s="8">
        <v>62</v>
      </c>
      <c r="N1450" s="8">
        <v>95</v>
      </c>
      <c r="O1450" s="10">
        <v>51</v>
      </c>
      <c r="P1450" s="10">
        <v>73</v>
      </c>
      <c r="Q1450" s="37">
        <f>AVERAGE(Table3[[#This Row],[Audit 1]:[Audit 10]])/100</f>
        <v>0.73</v>
      </c>
    </row>
    <row r="1451" spans="1:17">
      <c r="A1451" s="8" t="s">
        <v>103</v>
      </c>
      <c r="B1451" s="9">
        <v>45248</v>
      </c>
      <c r="C1451" s="33">
        <f>YEAR(Table3[[#This Row],[Date]])</f>
        <v>2023</v>
      </c>
      <c r="D1451" s="9" t="str">
        <f>TEXT(Table3[[#This Row],[Date]],"MMMM")</f>
        <v>November</v>
      </c>
      <c r="E1451" s="9" t="str">
        <f>_xlfn.XLOOKUP(Table3[[#This Row],[EID]],Roster!A:A,Roster!E:E)</f>
        <v>kig.imaz.62</v>
      </c>
      <c r="F1451" s="9" t="str">
        <f>_xlfn.XLOOKUP(Table3[[#This Row],[EID]],Roster!A:A,Roster!F:F)</f>
        <v>HR</v>
      </c>
      <c r="G1451" s="8">
        <v>51</v>
      </c>
      <c r="H1451" s="8">
        <v>90</v>
      </c>
      <c r="I1451" s="8">
        <v>55</v>
      </c>
      <c r="J1451" s="8">
        <v>94</v>
      </c>
      <c r="K1451" s="8">
        <v>100</v>
      </c>
      <c r="L1451" s="8">
        <v>98</v>
      </c>
      <c r="M1451" s="8">
        <v>64</v>
      </c>
      <c r="N1451" s="8">
        <v>98</v>
      </c>
      <c r="O1451" s="10">
        <v>71</v>
      </c>
      <c r="P1451" s="10">
        <v>50</v>
      </c>
      <c r="Q1451" s="37">
        <f>AVERAGE(Table3[[#This Row],[Audit 1]:[Audit 10]])/100</f>
        <v>0.77099999999999991</v>
      </c>
    </row>
    <row r="1452" spans="1:17">
      <c r="A1452" s="8" t="s">
        <v>104</v>
      </c>
      <c r="B1452" s="9">
        <v>45248</v>
      </c>
      <c r="C1452" s="33">
        <f>YEAR(Table3[[#This Row],[Date]])</f>
        <v>2023</v>
      </c>
      <c r="D1452" s="9" t="str">
        <f>TEXT(Table3[[#This Row],[Date]],"MMMM")</f>
        <v>November</v>
      </c>
      <c r="E1452" s="9" t="str">
        <f>_xlfn.XLOOKUP(Table3[[#This Row],[EID]],Roster!A:A,Roster!E:E)</f>
        <v>oka.koch.55</v>
      </c>
      <c r="F1452" s="9" t="str">
        <f>_xlfn.XLOOKUP(Table3[[#This Row],[EID]],Roster!A:A,Roster!F:F)</f>
        <v>F&amp;A</v>
      </c>
      <c r="G1452" s="8">
        <v>89</v>
      </c>
      <c r="H1452" s="8">
        <v>100</v>
      </c>
      <c r="I1452" s="8">
        <v>96</v>
      </c>
      <c r="J1452" s="8">
        <v>80</v>
      </c>
      <c r="K1452" s="8">
        <v>98</v>
      </c>
      <c r="L1452" s="8">
        <v>90</v>
      </c>
      <c r="M1452" s="8">
        <v>86</v>
      </c>
      <c r="N1452" s="8">
        <v>85</v>
      </c>
      <c r="O1452" s="10">
        <v>83</v>
      </c>
      <c r="P1452" s="10">
        <v>95</v>
      </c>
      <c r="Q1452" s="37">
        <f>AVERAGE(Table3[[#This Row],[Audit 1]:[Audit 10]])/100</f>
        <v>0.90200000000000002</v>
      </c>
    </row>
    <row r="1453" spans="1:17">
      <c r="A1453" s="8" t="s">
        <v>105</v>
      </c>
      <c r="B1453" s="9">
        <v>45248</v>
      </c>
      <c r="C1453" s="33">
        <f>YEAR(Table3[[#This Row],[Date]])</f>
        <v>2023</v>
      </c>
      <c r="D1453" s="9" t="str">
        <f>TEXT(Table3[[#This Row],[Date]],"MMMM")</f>
        <v>November</v>
      </c>
      <c r="E1453" s="9" t="str">
        <f>_xlfn.XLOOKUP(Table3[[#This Row],[EID]],Roster!A:A,Roster!E:E)</f>
        <v>oka.koch.55</v>
      </c>
      <c r="F1453" s="9" t="str">
        <f>_xlfn.XLOOKUP(Table3[[#This Row],[EID]],Roster!A:A,Roster!F:F)</f>
        <v>F&amp;A</v>
      </c>
      <c r="G1453" s="8">
        <v>92</v>
      </c>
      <c r="H1453" s="8">
        <v>83</v>
      </c>
      <c r="I1453" s="8">
        <v>85</v>
      </c>
      <c r="J1453" s="8">
        <v>82</v>
      </c>
      <c r="K1453" s="8">
        <v>81</v>
      </c>
      <c r="L1453" s="8">
        <v>88</v>
      </c>
      <c r="M1453" s="8">
        <v>88</v>
      </c>
      <c r="N1453" s="8">
        <v>99</v>
      </c>
      <c r="O1453" s="10">
        <v>81</v>
      </c>
      <c r="P1453" s="10">
        <v>96</v>
      </c>
      <c r="Q1453" s="37">
        <f>AVERAGE(Table3[[#This Row],[Audit 1]:[Audit 10]])/100</f>
        <v>0.875</v>
      </c>
    </row>
    <row r="1454" spans="1:17">
      <c r="A1454" s="8" t="s">
        <v>106</v>
      </c>
      <c r="B1454" s="9">
        <v>45248</v>
      </c>
      <c r="C1454" s="33">
        <f>YEAR(Table3[[#This Row],[Date]])</f>
        <v>2023</v>
      </c>
      <c r="D1454" s="9" t="str">
        <f>TEXT(Table3[[#This Row],[Date]],"MMMM")</f>
        <v>November</v>
      </c>
      <c r="E1454" s="9" t="str">
        <f>_xlfn.XLOOKUP(Table3[[#This Row],[EID]],Roster!A:A,Roster!E:E)</f>
        <v>hir.kame.31</v>
      </c>
      <c r="F1454" s="9" t="str">
        <f>_xlfn.XLOOKUP(Table3[[#This Row],[EID]],Roster!A:A,Roster!F:F)</f>
        <v>Health</v>
      </c>
      <c r="G1454" s="8">
        <v>99</v>
      </c>
      <c r="H1454" s="8">
        <v>88</v>
      </c>
      <c r="I1454" s="8">
        <v>97</v>
      </c>
      <c r="J1454" s="8">
        <v>100</v>
      </c>
      <c r="K1454" s="8">
        <v>100</v>
      </c>
      <c r="L1454" s="8">
        <v>83</v>
      </c>
      <c r="M1454" s="8">
        <v>92</v>
      </c>
      <c r="N1454" s="8">
        <v>86</v>
      </c>
      <c r="O1454" s="10">
        <v>88</v>
      </c>
      <c r="P1454" s="10">
        <v>85</v>
      </c>
      <c r="Q1454" s="37">
        <f>AVERAGE(Table3[[#This Row],[Audit 1]:[Audit 10]])/100</f>
        <v>0.91799999999999993</v>
      </c>
    </row>
    <row r="1455" spans="1:17">
      <c r="A1455" s="8" t="s">
        <v>107</v>
      </c>
      <c r="B1455" s="9">
        <v>45248</v>
      </c>
      <c r="C1455" s="33">
        <f>YEAR(Table3[[#This Row],[Date]])</f>
        <v>2023</v>
      </c>
      <c r="D1455" s="9" t="str">
        <f>TEXT(Table3[[#This Row],[Date]],"MMMM")</f>
        <v>November</v>
      </c>
      <c r="E1455" s="9" t="str">
        <f>_xlfn.XLOOKUP(Table3[[#This Row],[EID]],Roster!A:A,Roster!E:E)</f>
        <v>oka.koch.55</v>
      </c>
      <c r="F1455" s="9" t="str">
        <f>_xlfn.XLOOKUP(Table3[[#This Row],[EID]],Roster!A:A,Roster!F:F)</f>
        <v>F&amp;A</v>
      </c>
      <c r="G1455" s="8">
        <v>50</v>
      </c>
      <c r="H1455" s="8">
        <v>93</v>
      </c>
      <c r="I1455" s="8">
        <v>76</v>
      </c>
      <c r="J1455" s="8">
        <v>67</v>
      </c>
      <c r="K1455" s="8">
        <v>91</v>
      </c>
      <c r="L1455" s="8">
        <v>96</v>
      </c>
      <c r="M1455" s="8">
        <v>65</v>
      </c>
      <c r="N1455" s="8">
        <v>58</v>
      </c>
      <c r="O1455" s="10">
        <v>75</v>
      </c>
      <c r="P1455" s="10">
        <v>75</v>
      </c>
      <c r="Q1455" s="37">
        <f>AVERAGE(Table3[[#This Row],[Audit 1]:[Audit 10]])/100</f>
        <v>0.746</v>
      </c>
    </row>
    <row r="1456" spans="1:17">
      <c r="A1456" s="8" t="s">
        <v>108</v>
      </c>
      <c r="B1456" s="9">
        <v>45248</v>
      </c>
      <c r="C1456" s="33">
        <f>YEAR(Table3[[#This Row],[Date]])</f>
        <v>2023</v>
      </c>
      <c r="D1456" s="9" t="str">
        <f>TEXT(Table3[[#This Row],[Date]],"MMMM")</f>
        <v>November</v>
      </c>
      <c r="E1456" s="9" t="str">
        <f>_xlfn.XLOOKUP(Table3[[#This Row],[EID]],Roster!A:A,Roster!E:E)</f>
        <v>kig.imaz.62</v>
      </c>
      <c r="F1456" s="9" t="str">
        <f>_xlfn.XLOOKUP(Table3[[#This Row],[EID]],Roster!A:A,Roster!F:F)</f>
        <v>HR</v>
      </c>
      <c r="G1456" s="8">
        <v>79</v>
      </c>
      <c r="H1456" s="8">
        <v>60</v>
      </c>
      <c r="I1456" s="8">
        <v>91</v>
      </c>
      <c r="J1456" s="8">
        <v>90</v>
      </c>
      <c r="K1456" s="8">
        <v>77</v>
      </c>
      <c r="L1456" s="8">
        <v>57</v>
      </c>
      <c r="M1456" s="8">
        <v>61</v>
      </c>
      <c r="N1456" s="8">
        <v>75</v>
      </c>
      <c r="O1456" s="10">
        <v>75</v>
      </c>
      <c r="P1456" s="10">
        <v>55</v>
      </c>
      <c r="Q1456" s="37">
        <f>AVERAGE(Table3[[#This Row],[Audit 1]:[Audit 10]])/100</f>
        <v>0.72</v>
      </c>
    </row>
    <row r="1457" spans="1:17">
      <c r="A1457" s="8" t="s">
        <v>109</v>
      </c>
      <c r="B1457" s="9">
        <v>45248</v>
      </c>
      <c r="C1457" s="33">
        <f>YEAR(Table3[[#This Row],[Date]])</f>
        <v>2023</v>
      </c>
      <c r="D1457" s="9" t="str">
        <f>TEXT(Table3[[#This Row],[Date]],"MMMM")</f>
        <v>November</v>
      </c>
      <c r="E1457" s="9" t="str">
        <f>_xlfn.XLOOKUP(Table3[[#This Row],[EID]],Roster!A:A,Roster!E:E)</f>
        <v>han.oriz.24</v>
      </c>
      <c r="F1457" s="9" t="str">
        <f>_xlfn.XLOOKUP(Table3[[#This Row],[EID]],Roster!A:A,Roster!F:F)</f>
        <v>Strategy</v>
      </c>
      <c r="G1457" s="8">
        <v>96</v>
      </c>
      <c r="H1457" s="8">
        <v>96</v>
      </c>
      <c r="I1457" s="8">
        <v>80</v>
      </c>
      <c r="J1457" s="8">
        <v>83</v>
      </c>
      <c r="K1457" s="8">
        <v>83</v>
      </c>
      <c r="L1457" s="8">
        <v>84</v>
      </c>
      <c r="M1457" s="8">
        <v>94</v>
      </c>
      <c r="N1457" s="8">
        <v>87</v>
      </c>
      <c r="O1457" s="10">
        <v>99</v>
      </c>
      <c r="P1457" s="10">
        <v>91</v>
      </c>
      <c r="Q1457" s="37">
        <f>AVERAGE(Table3[[#This Row],[Audit 1]:[Audit 10]])/100</f>
        <v>0.89300000000000002</v>
      </c>
    </row>
    <row r="1458" spans="1:17">
      <c r="A1458" s="8" t="s">
        <v>110</v>
      </c>
      <c r="B1458" s="9">
        <v>45248</v>
      </c>
      <c r="C1458" s="33">
        <f>YEAR(Table3[[#This Row],[Date]])</f>
        <v>2023</v>
      </c>
      <c r="D1458" s="9" t="str">
        <f>TEXT(Table3[[#This Row],[Date]],"MMMM")</f>
        <v>November</v>
      </c>
      <c r="E1458" s="9" t="str">
        <f>_xlfn.XLOOKUP(Table3[[#This Row],[EID]],Roster!A:A,Roster!E:E)</f>
        <v>oka.koch.55</v>
      </c>
      <c r="F1458" s="9" t="str">
        <f>_xlfn.XLOOKUP(Table3[[#This Row],[EID]],Roster!A:A,Roster!F:F)</f>
        <v>F&amp;A</v>
      </c>
      <c r="G1458" s="8">
        <v>99</v>
      </c>
      <c r="H1458" s="8">
        <v>98</v>
      </c>
      <c r="I1458" s="8">
        <v>87</v>
      </c>
      <c r="J1458" s="8">
        <v>93</v>
      </c>
      <c r="K1458" s="8">
        <v>87</v>
      </c>
      <c r="L1458" s="8">
        <v>91</v>
      </c>
      <c r="M1458" s="8">
        <v>80</v>
      </c>
      <c r="N1458" s="8">
        <v>99</v>
      </c>
      <c r="O1458" s="10">
        <v>80</v>
      </c>
      <c r="P1458" s="10">
        <v>87</v>
      </c>
      <c r="Q1458" s="37">
        <f>AVERAGE(Table3[[#This Row],[Audit 1]:[Audit 10]])/100</f>
        <v>0.90099999999999991</v>
      </c>
    </row>
    <row r="1459" spans="1:17">
      <c r="A1459" s="8" t="s">
        <v>111</v>
      </c>
      <c r="B1459" s="9">
        <v>45248</v>
      </c>
      <c r="C1459" s="33">
        <f>YEAR(Table3[[#This Row],[Date]])</f>
        <v>2023</v>
      </c>
      <c r="D1459" s="9" t="str">
        <f>TEXT(Table3[[#This Row],[Date]],"MMMM")</f>
        <v>November</v>
      </c>
      <c r="E1459" s="9" t="str">
        <f>_xlfn.XLOOKUP(Table3[[#This Row],[EID]],Roster!A:A,Roster!E:E)</f>
        <v>hir.kame.31</v>
      </c>
      <c r="F1459" s="9" t="str">
        <f>_xlfn.XLOOKUP(Table3[[#This Row],[EID]],Roster!A:A,Roster!F:F)</f>
        <v>Health</v>
      </c>
      <c r="G1459" s="8">
        <v>98</v>
      </c>
      <c r="H1459" s="8">
        <v>100</v>
      </c>
      <c r="I1459" s="8">
        <v>93</v>
      </c>
      <c r="J1459" s="8">
        <v>91</v>
      </c>
      <c r="K1459" s="8">
        <v>92</v>
      </c>
      <c r="L1459" s="8">
        <v>88</v>
      </c>
      <c r="M1459" s="8">
        <v>84</v>
      </c>
      <c r="N1459" s="8">
        <v>97</v>
      </c>
      <c r="O1459" s="10">
        <v>91</v>
      </c>
      <c r="P1459" s="10">
        <v>80</v>
      </c>
      <c r="Q1459" s="37">
        <f>AVERAGE(Table3[[#This Row],[Audit 1]:[Audit 10]])/100</f>
        <v>0.91400000000000003</v>
      </c>
    </row>
    <row r="1460" spans="1:17">
      <c r="A1460" s="8" t="s">
        <v>112</v>
      </c>
      <c r="B1460" s="9">
        <v>45248</v>
      </c>
      <c r="C1460" s="33">
        <f>YEAR(Table3[[#This Row],[Date]])</f>
        <v>2023</v>
      </c>
      <c r="D1460" s="9" t="str">
        <f>TEXT(Table3[[#This Row],[Date]],"MMMM")</f>
        <v>November</v>
      </c>
      <c r="E1460" s="9" t="str">
        <f>_xlfn.XLOOKUP(Table3[[#This Row],[EID]],Roster!A:A,Roster!E:E)</f>
        <v>hir.kame.31</v>
      </c>
      <c r="F1460" s="9" t="str">
        <f>_xlfn.XLOOKUP(Table3[[#This Row],[EID]],Roster!A:A,Roster!F:F)</f>
        <v>Health</v>
      </c>
      <c r="G1460" s="8">
        <v>50</v>
      </c>
      <c r="H1460" s="8">
        <v>84</v>
      </c>
      <c r="I1460" s="8">
        <v>89</v>
      </c>
      <c r="J1460" s="8">
        <v>77</v>
      </c>
      <c r="K1460" s="8">
        <v>72</v>
      </c>
      <c r="L1460" s="8">
        <v>58</v>
      </c>
      <c r="M1460" s="8">
        <v>70</v>
      </c>
      <c r="N1460" s="8">
        <v>56</v>
      </c>
      <c r="O1460" s="10">
        <v>95</v>
      </c>
      <c r="P1460" s="10">
        <v>63</v>
      </c>
      <c r="Q1460" s="37">
        <f>AVERAGE(Table3[[#This Row],[Audit 1]:[Audit 10]])/100</f>
        <v>0.71400000000000008</v>
      </c>
    </row>
    <row r="1461" spans="1:17">
      <c r="A1461" s="8" t="s">
        <v>113</v>
      </c>
      <c r="B1461" s="9">
        <v>45248</v>
      </c>
      <c r="C1461" s="33">
        <f>YEAR(Table3[[#This Row],[Date]])</f>
        <v>2023</v>
      </c>
      <c r="D1461" s="9" t="str">
        <f>TEXT(Table3[[#This Row],[Date]],"MMMM")</f>
        <v>November</v>
      </c>
      <c r="E1461" s="9" t="str">
        <f>_xlfn.XLOOKUP(Table3[[#This Row],[EID]],Roster!A:A,Roster!E:E)</f>
        <v>kig.imaz.62</v>
      </c>
      <c r="F1461" s="9" t="str">
        <f>_xlfn.XLOOKUP(Table3[[#This Row],[EID]],Roster!A:A,Roster!F:F)</f>
        <v>HR</v>
      </c>
      <c r="G1461" s="8">
        <v>71</v>
      </c>
      <c r="H1461" s="8">
        <v>68</v>
      </c>
      <c r="I1461" s="8">
        <v>84</v>
      </c>
      <c r="J1461" s="8">
        <v>53</v>
      </c>
      <c r="K1461" s="8">
        <v>64</v>
      </c>
      <c r="L1461" s="8">
        <v>83</v>
      </c>
      <c r="M1461" s="8">
        <v>96</v>
      </c>
      <c r="N1461" s="8">
        <v>52</v>
      </c>
      <c r="O1461" s="10">
        <v>90</v>
      </c>
      <c r="P1461" s="10">
        <v>97</v>
      </c>
      <c r="Q1461" s="37">
        <f>AVERAGE(Table3[[#This Row],[Audit 1]:[Audit 10]])/100</f>
        <v>0.75800000000000001</v>
      </c>
    </row>
    <row r="1462" spans="1:17">
      <c r="A1462" s="8" t="s">
        <v>114</v>
      </c>
      <c r="B1462" s="9">
        <v>45248</v>
      </c>
      <c r="C1462" s="33">
        <f>YEAR(Table3[[#This Row],[Date]])</f>
        <v>2023</v>
      </c>
      <c r="D1462" s="9" t="str">
        <f>TEXT(Table3[[#This Row],[Date]],"MMMM")</f>
        <v>November</v>
      </c>
      <c r="E1462" s="9" t="str">
        <f>_xlfn.XLOOKUP(Table3[[#This Row],[EID]],Roster!A:A,Roster!E:E)</f>
        <v>han.oriz.24</v>
      </c>
      <c r="F1462" s="9" t="str">
        <f>_xlfn.XLOOKUP(Table3[[#This Row],[EID]],Roster!A:A,Roster!F:F)</f>
        <v>Strategy</v>
      </c>
      <c r="G1462" s="8">
        <v>96</v>
      </c>
      <c r="H1462" s="8">
        <v>85</v>
      </c>
      <c r="I1462" s="8">
        <v>90</v>
      </c>
      <c r="J1462" s="8">
        <v>81</v>
      </c>
      <c r="K1462" s="8">
        <v>90</v>
      </c>
      <c r="L1462" s="8">
        <v>87</v>
      </c>
      <c r="M1462" s="8">
        <v>94</v>
      </c>
      <c r="N1462" s="8">
        <v>87</v>
      </c>
      <c r="O1462" s="10">
        <v>92</v>
      </c>
      <c r="P1462" s="10">
        <v>92</v>
      </c>
      <c r="Q1462" s="37">
        <f>AVERAGE(Table3[[#This Row],[Audit 1]:[Audit 10]])/100</f>
        <v>0.89400000000000002</v>
      </c>
    </row>
    <row r="1463" spans="1:17">
      <c r="A1463" s="8" t="s">
        <v>115</v>
      </c>
      <c r="B1463" s="9">
        <v>45248</v>
      </c>
      <c r="C1463" s="33">
        <f>YEAR(Table3[[#This Row],[Date]])</f>
        <v>2023</v>
      </c>
      <c r="D1463" s="9" t="str">
        <f>TEXT(Table3[[#This Row],[Date]],"MMMM")</f>
        <v>November</v>
      </c>
      <c r="E1463" s="9" t="str">
        <f>_xlfn.XLOOKUP(Table3[[#This Row],[EID]],Roster!A:A,Roster!E:E)</f>
        <v>oka.koch.55</v>
      </c>
      <c r="F1463" s="9" t="str">
        <f>_xlfn.XLOOKUP(Table3[[#This Row],[EID]],Roster!A:A,Roster!F:F)</f>
        <v>F&amp;A</v>
      </c>
      <c r="G1463" s="8">
        <v>94</v>
      </c>
      <c r="H1463" s="8">
        <v>82</v>
      </c>
      <c r="I1463" s="8">
        <v>96</v>
      </c>
      <c r="J1463" s="8">
        <v>94</v>
      </c>
      <c r="K1463" s="8">
        <v>96</v>
      </c>
      <c r="L1463" s="8">
        <v>91</v>
      </c>
      <c r="M1463" s="8">
        <v>93</v>
      </c>
      <c r="N1463" s="8">
        <v>84</v>
      </c>
      <c r="O1463" s="10">
        <v>88</v>
      </c>
      <c r="P1463" s="10">
        <v>83</v>
      </c>
      <c r="Q1463" s="37">
        <f>AVERAGE(Table3[[#This Row],[Audit 1]:[Audit 10]])/100</f>
        <v>0.90099999999999991</v>
      </c>
    </row>
    <row r="1464" spans="1:17">
      <c r="A1464" s="8" t="s">
        <v>116</v>
      </c>
      <c r="B1464" s="9">
        <v>45248</v>
      </c>
      <c r="C1464" s="33">
        <f>YEAR(Table3[[#This Row],[Date]])</f>
        <v>2023</v>
      </c>
      <c r="D1464" s="9" t="str">
        <f>TEXT(Table3[[#This Row],[Date]],"MMMM")</f>
        <v>November</v>
      </c>
      <c r="E1464" s="9" t="str">
        <f>_xlfn.XLOOKUP(Table3[[#This Row],[EID]],Roster!A:A,Roster!E:E)</f>
        <v>hir.kame.31</v>
      </c>
      <c r="F1464" s="9" t="str">
        <f>_xlfn.XLOOKUP(Table3[[#This Row],[EID]],Roster!A:A,Roster!F:F)</f>
        <v>Health</v>
      </c>
      <c r="G1464" s="8">
        <v>96</v>
      </c>
      <c r="H1464" s="8">
        <v>83</v>
      </c>
      <c r="I1464" s="8">
        <v>96</v>
      </c>
      <c r="J1464" s="8">
        <v>90</v>
      </c>
      <c r="K1464" s="8">
        <v>88</v>
      </c>
      <c r="L1464" s="8">
        <v>100</v>
      </c>
      <c r="M1464" s="8">
        <v>94</v>
      </c>
      <c r="N1464" s="8">
        <v>88</v>
      </c>
      <c r="O1464" s="10">
        <v>91</v>
      </c>
      <c r="P1464" s="10">
        <v>98</v>
      </c>
      <c r="Q1464" s="37">
        <f>AVERAGE(Table3[[#This Row],[Audit 1]:[Audit 10]])/100</f>
        <v>0.92400000000000004</v>
      </c>
    </row>
    <row r="1465" spans="1:17">
      <c r="A1465" s="8" t="s">
        <v>117</v>
      </c>
      <c r="B1465" s="9">
        <v>45248</v>
      </c>
      <c r="C1465" s="33">
        <f>YEAR(Table3[[#This Row],[Date]])</f>
        <v>2023</v>
      </c>
      <c r="D1465" s="9" t="str">
        <f>TEXT(Table3[[#This Row],[Date]],"MMMM")</f>
        <v>November</v>
      </c>
      <c r="E1465" s="9" t="str">
        <f>_xlfn.XLOOKUP(Table3[[#This Row],[EID]],Roster!A:A,Roster!E:E)</f>
        <v>han.oriz.24</v>
      </c>
      <c r="F1465" s="9" t="str">
        <f>_xlfn.XLOOKUP(Table3[[#This Row],[EID]],Roster!A:A,Roster!F:F)</f>
        <v>Network</v>
      </c>
      <c r="G1465" s="8">
        <v>67</v>
      </c>
      <c r="H1465" s="8">
        <v>94</v>
      </c>
      <c r="I1465" s="8">
        <v>76</v>
      </c>
      <c r="J1465" s="8">
        <v>77</v>
      </c>
      <c r="K1465" s="8">
        <v>95</v>
      </c>
      <c r="L1465" s="8">
        <v>69</v>
      </c>
      <c r="M1465" s="8">
        <v>81</v>
      </c>
      <c r="N1465" s="8">
        <v>76</v>
      </c>
      <c r="O1465" s="10">
        <v>62</v>
      </c>
      <c r="P1465" s="10">
        <v>79</v>
      </c>
      <c r="Q1465" s="37">
        <f>AVERAGE(Table3[[#This Row],[Audit 1]:[Audit 10]])/100</f>
        <v>0.77599999999999991</v>
      </c>
    </row>
    <row r="1466" spans="1:17">
      <c r="A1466" s="8" t="s">
        <v>118</v>
      </c>
      <c r="B1466" s="9">
        <v>45248</v>
      </c>
      <c r="C1466" s="33">
        <f>YEAR(Table3[[#This Row],[Date]])</f>
        <v>2023</v>
      </c>
      <c r="D1466" s="9" t="str">
        <f>TEXT(Table3[[#This Row],[Date]],"MMMM")</f>
        <v>November</v>
      </c>
      <c r="E1466" s="9" t="str">
        <f>_xlfn.XLOOKUP(Table3[[#This Row],[EID]],Roster!A:A,Roster!E:E)</f>
        <v>kig.imaz.62</v>
      </c>
      <c r="F1466" s="9" t="str">
        <f>_xlfn.XLOOKUP(Table3[[#This Row],[EID]],Roster!A:A,Roster!F:F)</f>
        <v>HR</v>
      </c>
      <c r="G1466" s="8">
        <v>64</v>
      </c>
      <c r="H1466" s="8">
        <v>60</v>
      </c>
      <c r="I1466" s="8">
        <v>72</v>
      </c>
      <c r="J1466" s="8">
        <v>74</v>
      </c>
      <c r="K1466" s="8">
        <v>50</v>
      </c>
      <c r="L1466" s="8">
        <v>50</v>
      </c>
      <c r="M1466" s="8">
        <v>75</v>
      </c>
      <c r="N1466" s="8">
        <v>87</v>
      </c>
      <c r="O1466" s="10">
        <v>51</v>
      </c>
      <c r="P1466" s="10">
        <v>86</v>
      </c>
      <c r="Q1466" s="37">
        <f>AVERAGE(Table3[[#This Row],[Audit 1]:[Audit 10]])/100</f>
        <v>0.66900000000000004</v>
      </c>
    </row>
    <row r="1467" spans="1:17">
      <c r="A1467" s="8" t="s">
        <v>119</v>
      </c>
      <c r="B1467" s="9">
        <v>45248</v>
      </c>
      <c r="C1467" s="33">
        <f>YEAR(Table3[[#This Row],[Date]])</f>
        <v>2023</v>
      </c>
      <c r="D1467" s="9" t="str">
        <f>TEXT(Table3[[#This Row],[Date]],"MMMM")</f>
        <v>November</v>
      </c>
      <c r="E1467" s="9" t="str">
        <f>_xlfn.XLOOKUP(Table3[[#This Row],[EID]],Roster!A:A,Roster!E:E)</f>
        <v>hir.kame.31</v>
      </c>
      <c r="F1467" s="9" t="str">
        <f>_xlfn.XLOOKUP(Table3[[#This Row],[EID]],Roster!A:A,Roster!F:F)</f>
        <v>Health</v>
      </c>
      <c r="G1467" s="8">
        <v>97</v>
      </c>
      <c r="H1467" s="8">
        <v>90</v>
      </c>
      <c r="I1467" s="8">
        <v>81</v>
      </c>
      <c r="J1467" s="8">
        <v>84</v>
      </c>
      <c r="K1467" s="8">
        <v>92</v>
      </c>
      <c r="L1467" s="8">
        <v>84</v>
      </c>
      <c r="M1467" s="8">
        <v>87</v>
      </c>
      <c r="N1467" s="8">
        <v>100</v>
      </c>
      <c r="O1467" s="10">
        <v>86</v>
      </c>
      <c r="P1467" s="10">
        <v>92</v>
      </c>
      <c r="Q1467" s="37">
        <f>AVERAGE(Table3[[#This Row],[Audit 1]:[Audit 10]])/100</f>
        <v>0.89300000000000002</v>
      </c>
    </row>
    <row r="1468" spans="1:17">
      <c r="A1468" s="8" t="s">
        <v>120</v>
      </c>
      <c r="B1468" s="9">
        <v>45248</v>
      </c>
      <c r="C1468" s="33">
        <f>YEAR(Table3[[#This Row],[Date]])</f>
        <v>2023</v>
      </c>
      <c r="D1468" s="9" t="str">
        <f>TEXT(Table3[[#This Row],[Date]],"MMMM")</f>
        <v>November</v>
      </c>
      <c r="E1468" s="9" t="str">
        <f>_xlfn.XLOOKUP(Table3[[#This Row],[EID]],Roster!A:A,Roster!E:E)</f>
        <v>oka.koch.55</v>
      </c>
      <c r="F1468" s="9" t="str">
        <f>_xlfn.XLOOKUP(Table3[[#This Row],[EID]],Roster!A:A,Roster!F:F)</f>
        <v>F&amp;A</v>
      </c>
      <c r="G1468" s="8">
        <v>99</v>
      </c>
      <c r="H1468" s="8">
        <v>87</v>
      </c>
      <c r="I1468" s="8">
        <v>87</v>
      </c>
      <c r="J1468" s="8">
        <v>100</v>
      </c>
      <c r="K1468" s="8">
        <v>100</v>
      </c>
      <c r="L1468" s="8">
        <v>84</v>
      </c>
      <c r="M1468" s="8">
        <v>91</v>
      </c>
      <c r="N1468" s="8">
        <v>91</v>
      </c>
      <c r="O1468" s="10">
        <v>97</v>
      </c>
      <c r="P1468" s="10">
        <v>93</v>
      </c>
      <c r="Q1468" s="37">
        <f>AVERAGE(Table3[[#This Row],[Audit 1]:[Audit 10]])/100</f>
        <v>0.92900000000000005</v>
      </c>
    </row>
    <row r="1469" spans="1:17">
      <c r="A1469" s="8" t="s">
        <v>121</v>
      </c>
      <c r="B1469" s="9">
        <v>45248</v>
      </c>
      <c r="C1469" s="33">
        <f>YEAR(Table3[[#This Row],[Date]])</f>
        <v>2023</v>
      </c>
      <c r="D1469" s="9" t="str">
        <f>TEXT(Table3[[#This Row],[Date]],"MMMM")</f>
        <v>November</v>
      </c>
      <c r="E1469" s="9" t="str">
        <f>_xlfn.XLOOKUP(Table3[[#This Row],[EID]],Roster!A:A,Roster!E:E)</f>
        <v>hir.kame.31</v>
      </c>
      <c r="F1469" s="9" t="str">
        <f>_xlfn.XLOOKUP(Table3[[#This Row],[EID]],Roster!A:A,Roster!F:F)</f>
        <v>Health</v>
      </c>
      <c r="G1469" s="8">
        <v>96</v>
      </c>
      <c r="H1469" s="8">
        <v>82</v>
      </c>
      <c r="I1469" s="8">
        <v>82</v>
      </c>
      <c r="J1469" s="8">
        <v>98</v>
      </c>
      <c r="K1469" s="8">
        <v>85</v>
      </c>
      <c r="L1469" s="8">
        <v>100</v>
      </c>
      <c r="M1469" s="8">
        <v>88</v>
      </c>
      <c r="N1469" s="8">
        <v>92</v>
      </c>
      <c r="O1469" s="10">
        <v>85</v>
      </c>
      <c r="P1469" s="10">
        <v>87</v>
      </c>
      <c r="Q1469" s="37">
        <f>AVERAGE(Table3[[#This Row],[Audit 1]:[Audit 10]])/100</f>
        <v>0.89500000000000002</v>
      </c>
    </row>
    <row r="1470" spans="1:17">
      <c r="A1470" s="8" t="s">
        <v>122</v>
      </c>
      <c r="B1470" s="9">
        <v>45248</v>
      </c>
      <c r="C1470" s="33">
        <f>YEAR(Table3[[#This Row],[Date]])</f>
        <v>2023</v>
      </c>
      <c r="D1470" s="9" t="str">
        <f>TEXT(Table3[[#This Row],[Date]],"MMMM")</f>
        <v>November</v>
      </c>
      <c r="E1470" s="9" t="str">
        <f>_xlfn.XLOOKUP(Table3[[#This Row],[EID]],Roster!A:A,Roster!E:E)</f>
        <v>han.oriz.24</v>
      </c>
      <c r="F1470" s="9" t="str">
        <f>_xlfn.XLOOKUP(Table3[[#This Row],[EID]],Roster!A:A,Roster!F:F)</f>
        <v>Network</v>
      </c>
      <c r="G1470" s="8">
        <v>94</v>
      </c>
      <c r="H1470" s="8">
        <v>68</v>
      </c>
      <c r="I1470" s="8">
        <v>60</v>
      </c>
      <c r="J1470" s="8">
        <v>75</v>
      </c>
      <c r="K1470" s="8">
        <v>96</v>
      </c>
      <c r="L1470" s="8">
        <v>81</v>
      </c>
      <c r="M1470" s="8">
        <v>72</v>
      </c>
      <c r="N1470" s="8">
        <v>85</v>
      </c>
      <c r="O1470" s="10">
        <v>81</v>
      </c>
      <c r="P1470" s="10">
        <v>99</v>
      </c>
      <c r="Q1470" s="37">
        <f>AVERAGE(Table3[[#This Row],[Audit 1]:[Audit 10]])/100</f>
        <v>0.81099999999999994</v>
      </c>
    </row>
    <row r="1471" spans="1:17">
      <c r="A1471" s="8" t="s">
        <v>123</v>
      </c>
      <c r="B1471" s="9">
        <v>45248</v>
      </c>
      <c r="C1471" s="33">
        <f>YEAR(Table3[[#This Row],[Date]])</f>
        <v>2023</v>
      </c>
      <c r="D1471" s="9" t="str">
        <f>TEXT(Table3[[#This Row],[Date]],"MMMM")</f>
        <v>November</v>
      </c>
      <c r="E1471" s="9" t="str">
        <f>_xlfn.XLOOKUP(Table3[[#This Row],[EID]],Roster!A:A,Roster!E:E)</f>
        <v>kig.imaz.62</v>
      </c>
      <c r="F1471" s="9" t="str">
        <f>_xlfn.XLOOKUP(Table3[[#This Row],[EID]],Roster!A:A,Roster!F:F)</f>
        <v>HR</v>
      </c>
      <c r="G1471" s="8">
        <v>97</v>
      </c>
      <c r="H1471" s="8">
        <v>80</v>
      </c>
      <c r="I1471" s="8">
        <v>61</v>
      </c>
      <c r="J1471" s="8">
        <v>84</v>
      </c>
      <c r="K1471" s="8">
        <v>65</v>
      </c>
      <c r="L1471" s="8">
        <v>85</v>
      </c>
      <c r="M1471" s="8">
        <v>90</v>
      </c>
      <c r="N1471" s="8">
        <v>81</v>
      </c>
      <c r="O1471" s="10">
        <v>53</v>
      </c>
      <c r="P1471" s="10">
        <v>55</v>
      </c>
      <c r="Q1471" s="37">
        <f>AVERAGE(Table3[[#This Row],[Audit 1]:[Audit 10]])/100</f>
        <v>0.75099999999999989</v>
      </c>
    </row>
    <row r="1472" spans="1:17">
      <c r="A1472" s="8" t="s">
        <v>94</v>
      </c>
      <c r="B1472" s="9">
        <v>45249</v>
      </c>
      <c r="C1472" s="33">
        <f>YEAR(Table3[[#This Row],[Date]])</f>
        <v>2023</v>
      </c>
      <c r="D1472" s="9" t="str">
        <f>TEXT(Table3[[#This Row],[Date]],"MMMM")</f>
        <v>November</v>
      </c>
      <c r="E1472" s="9" t="str">
        <f>_xlfn.XLOOKUP(Table3[[#This Row],[EID]],Roster!A:A,Roster!E:E)</f>
        <v>oka.koch.55</v>
      </c>
      <c r="F1472" s="9" t="str">
        <f>_xlfn.XLOOKUP(Table3[[#This Row],[EID]],Roster!A:A,Roster!F:F)</f>
        <v>F&amp;A</v>
      </c>
      <c r="G1472" s="8">
        <v>87</v>
      </c>
      <c r="H1472" s="8">
        <v>93</v>
      </c>
      <c r="I1472" s="8">
        <v>89</v>
      </c>
      <c r="J1472" s="8">
        <v>96</v>
      </c>
      <c r="K1472" s="8">
        <v>94</v>
      </c>
      <c r="L1472" s="8">
        <v>100</v>
      </c>
      <c r="M1472" s="8">
        <v>95</v>
      </c>
      <c r="N1472" s="8">
        <v>80</v>
      </c>
      <c r="O1472" s="10">
        <v>95</v>
      </c>
      <c r="P1472" s="10">
        <v>83</v>
      </c>
      <c r="Q1472" s="37">
        <f>AVERAGE(Table3[[#This Row],[Audit 1]:[Audit 10]])/100</f>
        <v>0.91200000000000003</v>
      </c>
    </row>
    <row r="1473" spans="1:17">
      <c r="A1473" s="8" t="s">
        <v>95</v>
      </c>
      <c r="B1473" s="9">
        <v>45249</v>
      </c>
      <c r="C1473" s="33">
        <f>YEAR(Table3[[#This Row],[Date]])</f>
        <v>2023</v>
      </c>
      <c r="D1473" s="9" t="str">
        <f>TEXT(Table3[[#This Row],[Date]],"MMMM")</f>
        <v>November</v>
      </c>
      <c r="E1473" s="9" t="str">
        <f>_xlfn.XLOOKUP(Table3[[#This Row],[EID]],Roster!A:A,Roster!E:E)</f>
        <v>oka.koch.55</v>
      </c>
      <c r="F1473" s="9" t="str">
        <f>_xlfn.XLOOKUP(Table3[[#This Row],[EID]],Roster!A:A,Roster!F:F)</f>
        <v>F&amp;A</v>
      </c>
      <c r="G1473" s="8">
        <v>89</v>
      </c>
      <c r="H1473" s="8">
        <v>93</v>
      </c>
      <c r="I1473" s="8">
        <v>83</v>
      </c>
      <c r="J1473" s="8">
        <v>90</v>
      </c>
      <c r="K1473" s="8">
        <v>83</v>
      </c>
      <c r="L1473" s="8">
        <v>94</v>
      </c>
      <c r="M1473" s="8">
        <v>99</v>
      </c>
      <c r="N1473" s="8">
        <v>90</v>
      </c>
      <c r="O1473" s="10">
        <v>91</v>
      </c>
      <c r="P1473" s="10">
        <v>83</v>
      </c>
      <c r="Q1473" s="37">
        <f>AVERAGE(Table3[[#This Row],[Audit 1]:[Audit 10]])/100</f>
        <v>0.89500000000000002</v>
      </c>
    </row>
    <row r="1474" spans="1:17">
      <c r="A1474" s="8" t="s">
        <v>96</v>
      </c>
      <c r="B1474" s="9">
        <v>45249</v>
      </c>
      <c r="C1474" s="33">
        <f>YEAR(Table3[[#This Row],[Date]])</f>
        <v>2023</v>
      </c>
      <c r="D1474" s="9" t="str">
        <f>TEXT(Table3[[#This Row],[Date]],"MMMM")</f>
        <v>November</v>
      </c>
      <c r="E1474" s="9" t="str">
        <f>_xlfn.XLOOKUP(Table3[[#This Row],[EID]],Roster!A:A,Roster!E:E)</f>
        <v>hir.kame.31</v>
      </c>
      <c r="F1474" s="9" t="str">
        <f>_xlfn.XLOOKUP(Table3[[#This Row],[EID]],Roster!A:A,Roster!F:F)</f>
        <v>Health</v>
      </c>
      <c r="G1474" s="8">
        <v>90</v>
      </c>
      <c r="H1474" s="8">
        <v>94</v>
      </c>
      <c r="I1474" s="8">
        <v>97</v>
      </c>
      <c r="J1474" s="8">
        <v>81</v>
      </c>
      <c r="K1474" s="8">
        <v>86</v>
      </c>
      <c r="L1474" s="8">
        <v>89</v>
      </c>
      <c r="M1474" s="8">
        <v>83</v>
      </c>
      <c r="N1474" s="8">
        <v>95</v>
      </c>
      <c r="O1474" s="10">
        <v>86</v>
      </c>
      <c r="P1474" s="10">
        <v>84</v>
      </c>
      <c r="Q1474" s="37">
        <f>AVERAGE(Table3[[#This Row],[Audit 1]:[Audit 10]])/100</f>
        <v>0.88500000000000001</v>
      </c>
    </row>
    <row r="1475" spans="1:17">
      <c r="A1475" s="8" t="s">
        <v>97</v>
      </c>
      <c r="B1475" s="9">
        <v>45249</v>
      </c>
      <c r="C1475" s="33">
        <f>YEAR(Table3[[#This Row],[Date]])</f>
        <v>2023</v>
      </c>
      <c r="D1475" s="9" t="str">
        <f>TEXT(Table3[[#This Row],[Date]],"MMMM")</f>
        <v>November</v>
      </c>
      <c r="E1475" s="9" t="str">
        <f>_xlfn.XLOOKUP(Table3[[#This Row],[EID]],Roster!A:A,Roster!E:E)</f>
        <v>han.oriz.24</v>
      </c>
      <c r="F1475" s="9" t="str">
        <f>_xlfn.XLOOKUP(Table3[[#This Row],[EID]],Roster!A:A,Roster!F:F)</f>
        <v>Network</v>
      </c>
      <c r="G1475" s="8">
        <v>66</v>
      </c>
      <c r="H1475" s="8">
        <v>56</v>
      </c>
      <c r="I1475" s="8">
        <v>73</v>
      </c>
      <c r="J1475" s="8">
        <v>83</v>
      </c>
      <c r="K1475" s="8">
        <v>60</v>
      </c>
      <c r="L1475" s="8">
        <v>75</v>
      </c>
      <c r="M1475" s="8">
        <v>99</v>
      </c>
      <c r="N1475" s="8">
        <v>99</v>
      </c>
      <c r="O1475" s="10">
        <v>79</v>
      </c>
      <c r="P1475" s="10">
        <v>71</v>
      </c>
      <c r="Q1475" s="37">
        <f>AVERAGE(Table3[[#This Row],[Audit 1]:[Audit 10]])/100</f>
        <v>0.7609999999999999</v>
      </c>
    </row>
    <row r="1476" spans="1:17">
      <c r="A1476" s="8" t="s">
        <v>98</v>
      </c>
      <c r="B1476" s="9">
        <v>45249</v>
      </c>
      <c r="C1476" s="33">
        <f>YEAR(Table3[[#This Row],[Date]])</f>
        <v>2023</v>
      </c>
      <c r="D1476" s="9" t="str">
        <f>TEXT(Table3[[#This Row],[Date]],"MMMM")</f>
        <v>November</v>
      </c>
      <c r="E1476" s="9" t="str">
        <f>_xlfn.XLOOKUP(Table3[[#This Row],[EID]],Roster!A:A,Roster!E:E)</f>
        <v>kig.imaz.62</v>
      </c>
      <c r="F1476" s="9" t="str">
        <f>_xlfn.XLOOKUP(Table3[[#This Row],[EID]],Roster!A:A,Roster!F:F)</f>
        <v>HR</v>
      </c>
      <c r="G1476" s="8">
        <v>85</v>
      </c>
      <c r="H1476" s="8">
        <v>61</v>
      </c>
      <c r="I1476" s="8">
        <v>91</v>
      </c>
      <c r="J1476" s="8">
        <v>70</v>
      </c>
      <c r="K1476" s="8">
        <v>70</v>
      </c>
      <c r="L1476" s="8">
        <v>91</v>
      </c>
      <c r="M1476" s="8">
        <v>71</v>
      </c>
      <c r="N1476" s="8">
        <v>83</v>
      </c>
      <c r="O1476" s="10">
        <v>54</v>
      </c>
      <c r="P1476" s="10">
        <v>62</v>
      </c>
      <c r="Q1476" s="37">
        <f>AVERAGE(Table3[[#This Row],[Audit 1]:[Audit 10]])/100</f>
        <v>0.73799999999999999</v>
      </c>
    </row>
    <row r="1477" spans="1:17">
      <c r="A1477" s="8" t="s">
        <v>99</v>
      </c>
      <c r="B1477" s="9">
        <v>45249</v>
      </c>
      <c r="C1477" s="33">
        <f>YEAR(Table3[[#This Row],[Date]])</f>
        <v>2023</v>
      </c>
      <c r="D1477" s="9" t="str">
        <f>TEXT(Table3[[#This Row],[Date]],"MMMM")</f>
        <v>November</v>
      </c>
      <c r="E1477" s="9" t="str">
        <f>_xlfn.XLOOKUP(Table3[[#This Row],[EID]],Roster!A:A,Roster!E:E)</f>
        <v>han.oriz.24</v>
      </c>
      <c r="F1477" s="9" t="str">
        <f>_xlfn.XLOOKUP(Table3[[#This Row],[EID]],Roster!A:A,Roster!F:F)</f>
        <v>Strategy</v>
      </c>
      <c r="G1477" s="8">
        <v>88</v>
      </c>
      <c r="H1477" s="8">
        <v>100</v>
      </c>
      <c r="I1477" s="8">
        <v>99</v>
      </c>
      <c r="J1477" s="8">
        <v>80</v>
      </c>
      <c r="K1477" s="8">
        <v>93</v>
      </c>
      <c r="L1477" s="8">
        <v>90</v>
      </c>
      <c r="M1477" s="8">
        <v>92</v>
      </c>
      <c r="N1477" s="8">
        <v>80</v>
      </c>
      <c r="O1477" s="10">
        <v>99</v>
      </c>
      <c r="P1477" s="10">
        <v>95</v>
      </c>
      <c r="Q1477" s="37">
        <f>AVERAGE(Table3[[#This Row],[Audit 1]:[Audit 10]])/100</f>
        <v>0.91599999999999993</v>
      </c>
    </row>
    <row r="1478" spans="1:17">
      <c r="A1478" s="8" t="s">
        <v>100</v>
      </c>
      <c r="B1478" s="9">
        <v>45249</v>
      </c>
      <c r="C1478" s="33">
        <f>YEAR(Table3[[#This Row],[Date]])</f>
        <v>2023</v>
      </c>
      <c r="D1478" s="9" t="str">
        <f>TEXT(Table3[[#This Row],[Date]],"MMMM")</f>
        <v>November</v>
      </c>
      <c r="E1478" s="9" t="str">
        <f>_xlfn.XLOOKUP(Table3[[#This Row],[EID]],Roster!A:A,Roster!E:E)</f>
        <v>oka.koch.55</v>
      </c>
      <c r="F1478" s="9" t="str">
        <f>_xlfn.XLOOKUP(Table3[[#This Row],[EID]],Roster!A:A,Roster!F:F)</f>
        <v>F&amp;A</v>
      </c>
      <c r="G1478" s="8">
        <v>93</v>
      </c>
      <c r="H1478" s="8">
        <v>91</v>
      </c>
      <c r="I1478" s="8">
        <v>81</v>
      </c>
      <c r="J1478" s="8">
        <v>93</v>
      </c>
      <c r="K1478" s="8">
        <v>99</v>
      </c>
      <c r="L1478" s="8">
        <v>91</v>
      </c>
      <c r="M1478" s="8">
        <v>90</v>
      </c>
      <c r="N1478" s="8">
        <v>92</v>
      </c>
      <c r="O1478" s="10">
        <v>85</v>
      </c>
      <c r="P1478" s="10">
        <v>80</v>
      </c>
      <c r="Q1478" s="37">
        <f>AVERAGE(Table3[[#This Row],[Audit 1]:[Audit 10]])/100</f>
        <v>0.89500000000000002</v>
      </c>
    </row>
    <row r="1479" spans="1:17">
      <c r="A1479" s="8" t="s">
        <v>101</v>
      </c>
      <c r="B1479" s="9">
        <v>45249</v>
      </c>
      <c r="C1479" s="33">
        <f>YEAR(Table3[[#This Row],[Date]])</f>
        <v>2023</v>
      </c>
      <c r="D1479" s="9" t="str">
        <f>TEXT(Table3[[#This Row],[Date]],"MMMM")</f>
        <v>November</v>
      </c>
      <c r="E1479" s="9" t="str">
        <f>_xlfn.XLOOKUP(Table3[[#This Row],[EID]],Roster!A:A,Roster!E:E)</f>
        <v>hir.kame.31</v>
      </c>
      <c r="F1479" s="9" t="str">
        <f>_xlfn.XLOOKUP(Table3[[#This Row],[EID]],Roster!A:A,Roster!F:F)</f>
        <v>Health</v>
      </c>
      <c r="G1479" s="8">
        <v>92</v>
      </c>
      <c r="H1479" s="8">
        <v>85</v>
      </c>
      <c r="I1479" s="8">
        <v>99</v>
      </c>
      <c r="J1479" s="8">
        <v>86</v>
      </c>
      <c r="K1479" s="8">
        <v>97</v>
      </c>
      <c r="L1479" s="8">
        <v>91</v>
      </c>
      <c r="M1479" s="8">
        <v>97</v>
      </c>
      <c r="N1479" s="8">
        <v>87</v>
      </c>
      <c r="O1479" s="10">
        <v>94</v>
      </c>
      <c r="P1479" s="10">
        <v>87</v>
      </c>
      <c r="Q1479" s="37">
        <f>AVERAGE(Table3[[#This Row],[Audit 1]:[Audit 10]])/100</f>
        <v>0.91500000000000004</v>
      </c>
    </row>
    <row r="1480" spans="1:17">
      <c r="A1480" s="8" t="s">
        <v>102</v>
      </c>
      <c r="B1480" s="9">
        <v>45249</v>
      </c>
      <c r="C1480" s="33">
        <f>YEAR(Table3[[#This Row],[Date]])</f>
        <v>2023</v>
      </c>
      <c r="D1480" s="9" t="str">
        <f>TEXT(Table3[[#This Row],[Date]],"MMMM")</f>
        <v>November</v>
      </c>
      <c r="E1480" s="9" t="str">
        <f>_xlfn.XLOOKUP(Table3[[#This Row],[EID]],Roster!A:A,Roster!E:E)</f>
        <v>han.oriz.24</v>
      </c>
      <c r="F1480" s="9" t="str">
        <f>_xlfn.XLOOKUP(Table3[[#This Row],[EID]],Roster!A:A,Roster!F:F)</f>
        <v>Network</v>
      </c>
      <c r="G1480" s="8">
        <v>85</v>
      </c>
      <c r="H1480" s="8">
        <v>69</v>
      </c>
      <c r="I1480" s="8">
        <v>62</v>
      </c>
      <c r="J1480" s="8">
        <v>68</v>
      </c>
      <c r="K1480" s="8">
        <v>82</v>
      </c>
      <c r="L1480" s="8">
        <v>74</v>
      </c>
      <c r="M1480" s="8">
        <v>86</v>
      </c>
      <c r="N1480" s="8">
        <v>79</v>
      </c>
      <c r="O1480" s="10">
        <v>59</v>
      </c>
      <c r="P1480" s="10">
        <v>53</v>
      </c>
      <c r="Q1480" s="37">
        <f>AVERAGE(Table3[[#This Row],[Audit 1]:[Audit 10]])/100</f>
        <v>0.71700000000000008</v>
      </c>
    </row>
    <row r="1481" spans="1:17">
      <c r="A1481" s="8" t="s">
        <v>103</v>
      </c>
      <c r="B1481" s="9">
        <v>45249</v>
      </c>
      <c r="C1481" s="33">
        <f>YEAR(Table3[[#This Row],[Date]])</f>
        <v>2023</v>
      </c>
      <c r="D1481" s="9" t="str">
        <f>TEXT(Table3[[#This Row],[Date]],"MMMM")</f>
        <v>November</v>
      </c>
      <c r="E1481" s="9" t="str">
        <f>_xlfn.XLOOKUP(Table3[[#This Row],[EID]],Roster!A:A,Roster!E:E)</f>
        <v>kig.imaz.62</v>
      </c>
      <c r="F1481" s="9" t="str">
        <f>_xlfn.XLOOKUP(Table3[[#This Row],[EID]],Roster!A:A,Roster!F:F)</f>
        <v>HR</v>
      </c>
      <c r="G1481" s="8">
        <v>57</v>
      </c>
      <c r="H1481" s="8">
        <v>73</v>
      </c>
      <c r="I1481" s="8">
        <v>86</v>
      </c>
      <c r="J1481" s="8">
        <v>50</v>
      </c>
      <c r="K1481" s="8">
        <v>95</v>
      </c>
      <c r="L1481" s="8">
        <v>91</v>
      </c>
      <c r="M1481" s="8">
        <v>96</v>
      </c>
      <c r="N1481" s="8">
        <v>87</v>
      </c>
      <c r="O1481" s="10">
        <v>53</v>
      </c>
      <c r="P1481" s="10">
        <v>98</v>
      </c>
      <c r="Q1481" s="37">
        <f>AVERAGE(Table3[[#This Row],[Audit 1]:[Audit 10]])/100</f>
        <v>0.78599999999999992</v>
      </c>
    </row>
    <row r="1482" spans="1:17">
      <c r="A1482" s="8" t="s">
        <v>104</v>
      </c>
      <c r="B1482" s="9">
        <v>45249</v>
      </c>
      <c r="C1482" s="33">
        <f>YEAR(Table3[[#This Row],[Date]])</f>
        <v>2023</v>
      </c>
      <c r="D1482" s="9" t="str">
        <f>TEXT(Table3[[#This Row],[Date]],"MMMM")</f>
        <v>November</v>
      </c>
      <c r="E1482" s="9" t="str">
        <f>_xlfn.XLOOKUP(Table3[[#This Row],[EID]],Roster!A:A,Roster!E:E)</f>
        <v>oka.koch.55</v>
      </c>
      <c r="F1482" s="9" t="str">
        <f>_xlfn.XLOOKUP(Table3[[#This Row],[EID]],Roster!A:A,Roster!F:F)</f>
        <v>F&amp;A</v>
      </c>
      <c r="G1482" s="8">
        <v>91</v>
      </c>
      <c r="H1482" s="8">
        <v>87</v>
      </c>
      <c r="I1482" s="8">
        <v>85</v>
      </c>
      <c r="J1482" s="8">
        <v>86</v>
      </c>
      <c r="K1482" s="8">
        <v>87</v>
      </c>
      <c r="L1482" s="8">
        <v>100</v>
      </c>
      <c r="M1482" s="8">
        <v>91</v>
      </c>
      <c r="N1482" s="8">
        <v>98</v>
      </c>
      <c r="O1482" s="10">
        <v>90</v>
      </c>
      <c r="P1482" s="10">
        <v>97</v>
      </c>
      <c r="Q1482" s="37">
        <f>AVERAGE(Table3[[#This Row],[Audit 1]:[Audit 10]])/100</f>
        <v>0.91200000000000003</v>
      </c>
    </row>
    <row r="1483" spans="1:17">
      <c r="A1483" s="8" t="s">
        <v>105</v>
      </c>
      <c r="B1483" s="9">
        <v>45249</v>
      </c>
      <c r="C1483" s="33">
        <f>YEAR(Table3[[#This Row],[Date]])</f>
        <v>2023</v>
      </c>
      <c r="D1483" s="9" t="str">
        <f>TEXT(Table3[[#This Row],[Date]],"MMMM")</f>
        <v>November</v>
      </c>
      <c r="E1483" s="9" t="str">
        <f>_xlfn.XLOOKUP(Table3[[#This Row],[EID]],Roster!A:A,Roster!E:E)</f>
        <v>oka.koch.55</v>
      </c>
      <c r="F1483" s="9" t="str">
        <f>_xlfn.XLOOKUP(Table3[[#This Row],[EID]],Roster!A:A,Roster!F:F)</f>
        <v>F&amp;A</v>
      </c>
      <c r="G1483" s="8">
        <v>95</v>
      </c>
      <c r="H1483" s="8">
        <v>97</v>
      </c>
      <c r="I1483" s="8">
        <v>82</v>
      </c>
      <c r="J1483" s="8">
        <v>86</v>
      </c>
      <c r="K1483" s="8">
        <v>98</v>
      </c>
      <c r="L1483" s="8">
        <v>94</v>
      </c>
      <c r="M1483" s="8">
        <v>86</v>
      </c>
      <c r="N1483" s="8">
        <v>80</v>
      </c>
      <c r="O1483" s="10">
        <v>98</v>
      </c>
      <c r="P1483" s="10">
        <v>90</v>
      </c>
      <c r="Q1483" s="37">
        <f>AVERAGE(Table3[[#This Row],[Audit 1]:[Audit 10]])/100</f>
        <v>0.90599999999999992</v>
      </c>
    </row>
    <row r="1484" spans="1:17">
      <c r="A1484" s="8" t="s">
        <v>106</v>
      </c>
      <c r="B1484" s="9">
        <v>45249</v>
      </c>
      <c r="C1484" s="33">
        <f>YEAR(Table3[[#This Row],[Date]])</f>
        <v>2023</v>
      </c>
      <c r="D1484" s="9" t="str">
        <f>TEXT(Table3[[#This Row],[Date]],"MMMM")</f>
        <v>November</v>
      </c>
      <c r="E1484" s="9" t="str">
        <f>_xlfn.XLOOKUP(Table3[[#This Row],[EID]],Roster!A:A,Roster!E:E)</f>
        <v>hir.kame.31</v>
      </c>
      <c r="F1484" s="9" t="str">
        <f>_xlfn.XLOOKUP(Table3[[#This Row],[EID]],Roster!A:A,Roster!F:F)</f>
        <v>Health</v>
      </c>
      <c r="G1484" s="8">
        <v>88</v>
      </c>
      <c r="H1484" s="8">
        <v>82</v>
      </c>
      <c r="I1484" s="8">
        <v>83</v>
      </c>
      <c r="J1484" s="8">
        <v>99</v>
      </c>
      <c r="K1484" s="8">
        <v>83</v>
      </c>
      <c r="L1484" s="8">
        <v>97</v>
      </c>
      <c r="M1484" s="8">
        <v>87</v>
      </c>
      <c r="N1484" s="8">
        <v>86</v>
      </c>
      <c r="O1484" s="10">
        <v>89</v>
      </c>
      <c r="P1484" s="10">
        <v>97</v>
      </c>
      <c r="Q1484" s="37">
        <f>AVERAGE(Table3[[#This Row],[Audit 1]:[Audit 10]])/100</f>
        <v>0.8909999999999999</v>
      </c>
    </row>
    <row r="1485" spans="1:17">
      <c r="A1485" s="8" t="s">
        <v>107</v>
      </c>
      <c r="B1485" s="9">
        <v>45249</v>
      </c>
      <c r="C1485" s="33">
        <f>YEAR(Table3[[#This Row],[Date]])</f>
        <v>2023</v>
      </c>
      <c r="D1485" s="9" t="str">
        <f>TEXT(Table3[[#This Row],[Date]],"MMMM")</f>
        <v>November</v>
      </c>
      <c r="E1485" s="9" t="str">
        <f>_xlfn.XLOOKUP(Table3[[#This Row],[EID]],Roster!A:A,Roster!E:E)</f>
        <v>oka.koch.55</v>
      </c>
      <c r="F1485" s="9" t="str">
        <f>_xlfn.XLOOKUP(Table3[[#This Row],[EID]],Roster!A:A,Roster!F:F)</f>
        <v>F&amp;A</v>
      </c>
      <c r="G1485" s="8">
        <v>81</v>
      </c>
      <c r="H1485" s="8">
        <v>81</v>
      </c>
      <c r="I1485" s="8">
        <v>96</v>
      </c>
      <c r="J1485" s="8">
        <v>89</v>
      </c>
      <c r="K1485" s="8">
        <v>100</v>
      </c>
      <c r="L1485" s="8">
        <v>82</v>
      </c>
      <c r="M1485" s="8">
        <v>73</v>
      </c>
      <c r="N1485" s="8">
        <v>91</v>
      </c>
      <c r="O1485" s="10">
        <v>57</v>
      </c>
      <c r="P1485" s="10">
        <v>86</v>
      </c>
      <c r="Q1485" s="37">
        <f>AVERAGE(Table3[[#This Row],[Audit 1]:[Audit 10]])/100</f>
        <v>0.83599999999999997</v>
      </c>
    </row>
    <row r="1486" spans="1:17">
      <c r="A1486" s="8" t="s">
        <v>108</v>
      </c>
      <c r="B1486" s="9">
        <v>45249</v>
      </c>
      <c r="C1486" s="33">
        <f>YEAR(Table3[[#This Row],[Date]])</f>
        <v>2023</v>
      </c>
      <c r="D1486" s="9" t="str">
        <f>TEXT(Table3[[#This Row],[Date]],"MMMM")</f>
        <v>November</v>
      </c>
      <c r="E1486" s="9" t="str">
        <f>_xlfn.XLOOKUP(Table3[[#This Row],[EID]],Roster!A:A,Roster!E:E)</f>
        <v>kig.imaz.62</v>
      </c>
      <c r="F1486" s="9" t="str">
        <f>_xlfn.XLOOKUP(Table3[[#This Row],[EID]],Roster!A:A,Roster!F:F)</f>
        <v>HR</v>
      </c>
      <c r="G1486" s="8">
        <v>78</v>
      </c>
      <c r="H1486" s="8">
        <v>52</v>
      </c>
      <c r="I1486" s="8">
        <v>93</v>
      </c>
      <c r="J1486" s="8">
        <v>57</v>
      </c>
      <c r="K1486" s="8">
        <v>95</v>
      </c>
      <c r="L1486" s="8">
        <v>55</v>
      </c>
      <c r="M1486" s="8">
        <v>96</v>
      </c>
      <c r="N1486" s="8">
        <v>65</v>
      </c>
      <c r="O1486" s="10">
        <v>62</v>
      </c>
      <c r="P1486" s="10">
        <v>85</v>
      </c>
      <c r="Q1486" s="37">
        <f>AVERAGE(Table3[[#This Row],[Audit 1]:[Audit 10]])/100</f>
        <v>0.73799999999999999</v>
      </c>
    </row>
    <row r="1487" spans="1:17">
      <c r="A1487" s="8" t="s">
        <v>109</v>
      </c>
      <c r="B1487" s="9">
        <v>45249</v>
      </c>
      <c r="C1487" s="33">
        <f>YEAR(Table3[[#This Row],[Date]])</f>
        <v>2023</v>
      </c>
      <c r="D1487" s="9" t="str">
        <f>TEXT(Table3[[#This Row],[Date]],"MMMM")</f>
        <v>November</v>
      </c>
      <c r="E1487" s="9" t="str">
        <f>_xlfn.XLOOKUP(Table3[[#This Row],[EID]],Roster!A:A,Roster!E:E)</f>
        <v>han.oriz.24</v>
      </c>
      <c r="F1487" s="9" t="str">
        <f>_xlfn.XLOOKUP(Table3[[#This Row],[EID]],Roster!A:A,Roster!F:F)</f>
        <v>Strategy</v>
      </c>
      <c r="G1487" s="8">
        <v>93</v>
      </c>
      <c r="H1487" s="8">
        <v>82</v>
      </c>
      <c r="I1487" s="8">
        <v>95</v>
      </c>
      <c r="J1487" s="8">
        <v>94</v>
      </c>
      <c r="K1487" s="8">
        <v>81</v>
      </c>
      <c r="L1487" s="8">
        <v>96</v>
      </c>
      <c r="M1487" s="8">
        <v>83</v>
      </c>
      <c r="N1487" s="8">
        <v>95</v>
      </c>
      <c r="O1487" s="10">
        <v>85</v>
      </c>
      <c r="P1487" s="10">
        <v>89</v>
      </c>
      <c r="Q1487" s="37">
        <f>AVERAGE(Table3[[#This Row],[Audit 1]:[Audit 10]])/100</f>
        <v>0.89300000000000002</v>
      </c>
    </row>
    <row r="1488" spans="1:17">
      <c r="A1488" s="8" t="s">
        <v>110</v>
      </c>
      <c r="B1488" s="9">
        <v>45249</v>
      </c>
      <c r="C1488" s="33">
        <f>YEAR(Table3[[#This Row],[Date]])</f>
        <v>2023</v>
      </c>
      <c r="D1488" s="9" t="str">
        <f>TEXT(Table3[[#This Row],[Date]],"MMMM")</f>
        <v>November</v>
      </c>
      <c r="E1488" s="9" t="str">
        <f>_xlfn.XLOOKUP(Table3[[#This Row],[EID]],Roster!A:A,Roster!E:E)</f>
        <v>oka.koch.55</v>
      </c>
      <c r="F1488" s="9" t="str">
        <f>_xlfn.XLOOKUP(Table3[[#This Row],[EID]],Roster!A:A,Roster!F:F)</f>
        <v>F&amp;A</v>
      </c>
      <c r="G1488" s="8">
        <v>90</v>
      </c>
      <c r="H1488" s="8">
        <v>80</v>
      </c>
      <c r="I1488" s="8">
        <v>83</v>
      </c>
      <c r="J1488" s="8">
        <v>86</v>
      </c>
      <c r="K1488" s="8">
        <v>83</v>
      </c>
      <c r="L1488" s="8">
        <v>81</v>
      </c>
      <c r="M1488" s="8">
        <v>95</v>
      </c>
      <c r="N1488" s="8">
        <v>97</v>
      </c>
      <c r="O1488" s="10">
        <v>96</v>
      </c>
      <c r="P1488" s="10">
        <v>96</v>
      </c>
      <c r="Q1488" s="37">
        <f>AVERAGE(Table3[[#This Row],[Audit 1]:[Audit 10]])/100</f>
        <v>0.88700000000000001</v>
      </c>
    </row>
    <row r="1489" spans="1:17">
      <c r="A1489" s="8" t="s">
        <v>111</v>
      </c>
      <c r="B1489" s="9">
        <v>45249</v>
      </c>
      <c r="C1489" s="33">
        <f>YEAR(Table3[[#This Row],[Date]])</f>
        <v>2023</v>
      </c>
      <c r="D1489" s="9" t="str">
        <f>TEXT(Table3[[#This Row],[Date]],"MMMM")</f>
        <v>November</v>
      </c>
      <c r="E1489" s="9" t="str">
        <f>_xlfn.XLOOKUP(Table3[[#This Row],[EID]],Roster!A:A,Roster!E:E)</f>
        <v>hir.kame.31</v>
      </c>
      <c r="F1489" s="9" t="str">
        <f>_xlfn.XLOOKUP(Table3[[#This Row],[EID]],Roster!A:A,Roster!F:F)</f>
        <v>Health</v>
      </c>
      <c r="G1489" s="8">
        <v>98</v>
      </c>
      <c r="H1489" s="8">
        <v>99</v>
      </c>
      <c r="I1489" s="8">
        <v>85</v>
      </c>
      <c r="J1489" s="8">
        <v>98</v>
      </c>
      <c r="K1489" s="8">
        <v>85</v>
      </c>
      <c r="L1489" s="8">
        <v>96</v>
      </c>
      <c r="M1489" s="8">
        <v>88</v>
      </c>
      <c r="N1489" s="8">
        <v>87</v>
      </c>
      <c r="O1489" s="10">
        <v>90</v>
      </c>
      <c r="P1489" s="10">
        <v>93</v>
      </c>
      <c r="Q1489" s="37">
        <f>AVERAGE(Table3[[#This Row],[Audit 1]:[Audit 10]])/100</f>
        <v>0.91900000000000004</v>
      </c>
    </row>
    <row r="1490" spans="1:17">
      <c r="A1490" s="8" t="s">
        <v>112</v>
      </c>
      <c r="B1490" s="9">
        <v>45249</v>
      </c>
      <c r="C1490" s="33">
        <f>YEAR(Table3[[#This Row],[Date]])</f>
        <v>2023</v>
      </c>
      <c r="D1490" s="9" t="str">
        <f>TEXT(Table3[[#This Row],[Date]],"MMMM")</f>
        <v>November</v>
      </c>
      <c r="E1490" s="9" t="str">
        <f>_xlfn.XLOOKUP(Table3[[#This Row],[EID]],Roster!A:A,Roster!E:E)</f>
        <v>hir.kame.31</v>
      </c>
      <c r="F1490" s="9" t="str">
        <f>_xlfn.XLOOKUP(Table3[[#This Row],[EID]],Roster!A:A,Roster!F:F)</f>
        <v>Health</v>
      </c>
      <c r="G1490" s="8">
        <v>84</v>
      </c>
      <c r="H1490" s="8">
        <v>55</v>
      </c>
      <c r="I1490" s="8">
        <v>94</v>
      </c>
      <c r="J1490" s="8">
        <v>73</v>
      </c>
      <c r="K1490" s="8">
        <v>89</v>
      </c>
      <c r="L1490" s="8">
        <v>56</v>
      </c>
      <c r="M1490" s="8">
        <v>86</v>
      </c>
      <c r="N1490" s="8">
        <v>98</v>
      </c>
      <c r="O1490" s="10">
        <v>68</v>
      </c>
      <c r="P1490" s="10">
        <v>70</v>
      </c>
      <c r="Q1490" s="37">
        <f>AVERAGE(Table3[[#This Row],[Audit 1]:[Audit 10]])/100</f>
        <v>0.77300000000000002</v>
      </c>
    </row>
    <row r="1491" spans="1:17">
      <c r="A1491" s="8" t="s">
        <v>113</v>
      </c>
      <c r="B1491" s="9">
        <v>45249</v>
      </c>
      <c r="C1491" s="33">
        <f>YEAR(Table3[[#This Row],[Date]])</f>
        <v>2023</v>
      </c>
      <c r="D1491" s="9" t="str">
        <f>TEXT(Table3[[#This Row],[Date]],"MMMM")</f>
        <v>November</v>
      </c>
      <c r="E1491" s="9" t="str">
        <f>_xlfn.XLOOKUP(Table3[[#This Row],[EID]],Roster!A:A,Roster!E:E)</f>
        <v>kig.imaz.62</v>
      </c>
      <c r="F1491" s="9" t="str">
        <f>_xlfn.XLOOKUP(Table3[[#This Row],[EID]],Roster!A:A,Roster!F:F)</f>
        <v>HR</v>
      </c>
      <c r="G1491" s="8">
        <v>86</v>
      </c>
      <c r="H1491" s="8">
        <v>56</v>
      </c>
      <c r="I1491" s="8">
        <v>65</v>
      </c>
      <c r="J1491" s="8">
        <v>54</v>
      </c>
      <c r="K1491" s="8">
        <v>72</v>
      </c>
      <c r="L1491" s="8">
        <v>80</v>
      </c>
      <c r="M1491" s="8">
        <v>61</v>
      </c>
      <c r="N1491" s="8">
        <v>73</v>
      </c>
      <c r="O1491" s="10">
        <v>76</v>
      </c>
      <c r="P1491" s="10">
        <v>96</v>
      </c>
      <c r="Q1491" s="37">
        <f>AVERAGE(Table3[[#This Row],[Audit 1]:[Audit 10]])/100</f>
        <v>0.71900000000000008</v>
      </c>
    </row>
    <row r="1492" spans="1:17">
      <c r="A1492" s="8" t="s">
        <v>114</v>
      </c>
      <c r="B1492" s="9">
        <v>45249</v>
      </c>
      <c r="C1492" s="33">
        <f>YEAR(Table3[[#This Row],[Date]])</f>
        <v>2023</v>
      </c>
      <c r="D1492" s="9" t="str">
        <f>TEXT(Table3[[#This Row],[Date]],"MMMM")</f>
        <v>November</v>
      </c>
      <c r="E1492" s="9" t="str">
        <f>_xlfn.XLOOKUP(Table3[[#This Row],[EID]],Roster!A:A,Roster!E:E)</f>
        <v>han.oriz.24</v>
      </c>
      <c r="F1492" s="9" t="str">
        <f>_xlfn.XLOOKUP(Table3[[#This Row],[EID]],Roster!A:A,Roster!F:F)</f>
        <v>Strategy</v>
      </c>
      <c r="G1492" s="8">
        <v>87</v>
      </c>
      <c r="H1492" s="8">
        <v>87</v>
      </c>
      <c r="I1492" s="8">
        <v>88</v>
      </c>
      <c r="J1492" s="8">
        <v>86</v>
      </c>
      <c r="K1492" s="8">
        <v>82</v>
      </c>
      <c r="L1492" s="8">
        <v>92</v>
      </c>
      <c r="M1492" s="8">
        <v>92</v>
      </c>
      <c r="N1492" s="8">
        <v>87</v>
      </c>
      <c r="O1492" s="10">
        <v>80</v>
      </c>
      <c r="P1492" s="10">
        <v>93</v>
      </c>
      <c r="Q1492" s="37">
        <f>AVERAGE(Table3[[#This Row],[Audit 1]:[Audit 10]])/100</f>
        <v>0.87400000000000011</v>
      </c>
    </row>
    <row r="1493" spans="1:17">
      <c r="A1493" s="8" t="s">
        <v>115</v>
      </c>
      <c r="B1493" s="9">
        <v>45249</v>
      </c>
      <c r="C1493" s="33">
        <f>YEAR(Table3[[#This Row],[Date]])</f>
        <v>2023</v>
      </c>
      <c r="D1493" s="9" t="str">
        <f>TEXT(Table3[[#This Row],[Date]],"MMMM")</f>
        <v>November</v>
      </c>
      <c r="E1493" s="9" t="str">
        <f>_xlfn.XLOOKUP(Table3[[#This Row],[EID]],Roster!A:A,Roster!E:E)</f>
        <v>oka.koch.55</v>
      </c>
      <c r="F1493" s="9" t="str">
        <f>_xlfn.XLOOKUP(Table3[[#This Row],[EID]],Roster!A:A,Roster!F:F)</f>
        <v>F&amp;A</v>
      </c>
      <c r="G1493" s="8">
        <v>91</v>
      </c>
      <c r="H1493" s="8">
        <v>87</v>
      </c>
      <c r="I1493" s="8">
        <v>99</v>
      </c>
      <c r="J1493" s="8">
        <v>97</v>
      </c>
      <c r="K1493" s="8">
        <v>92</v>
      </c>
      <c r="L1493" s="8">
        <v>95</v>
      </c>
      <c r="M1493" s="8">
        <v>98</v>
      </c>
      <c r="N1493" s="8">
        <v>80</v>
      </c>
      <c r="O1493" s="10">
        <v>86</v>
      </c>
      <c r="P1493" s="10">
        <v>100</v>
      </c>
      <c r="Q1493" s="37">
        <f>AVERAGE(Table3[[#This Row],[Audit 1]:[Audit 10]])/100</f>
        <v>0.92500000000000004</v>
      </c>
    </row>
    <row r="1494" spans="1:17">
      <c r="A1494" s="8" t="s">
        <v>116</v>
      </c>
      <c r="B1494" s="9">
        <v>45249</v>
      </c>
      <c r="C1494" s="33">
        <f>YEAR(Table3[[#This Row],[Date]])</f>
        <v>2023</v>
      </c>
      <c r="D1494" s="9" t="str">
        <f>TEXT(Table3[[#This Row],[Date]],"MMMM")</f>
        <v>November</v>
      </c>
      <c r="E1494" s="9" t="str">
        <f>_xlfn.XLOOKUP(Table3[[#This Row],[EID]],Roster!A:A,Roster!E:E)</f>
        <v>hir.kame.31</v>
      </c>
      <c r="F1494" s="9" t="str">
        <f>_xlfn.XLOOKUP(Table3[[#This Row],[EID]],Roster!A:A,Roster!F:F)</f>
        <v>Health</v>
      </c>
      <c r="G1494" s="8">
        <v>92</v>
      </c>
      <c r="H1494" s="8">
        <v>89</v>
      </c>
      <c r="I1494" s="8">
        <v>83</v>
      </c>
      <c r="J1494" s="8">
        <v>96</v>
      </c>
      <c r="K1494" s="8">
        <v>98</v>
      </c>
      <c r="L1494" s="8">
        <v>99</v>
      </c>
      <c r="M1494" s="8">
        <v>88</v>
      </c>
      <c r="N1494" s="8">
        <v>84</v>
      </c>
      <c r="O1494" s="10">
        <v>97</v>
      </c>
      <c r="P1494" s="10">
        <v>92</v>
      </c>
      <c r="Q1494" s="37">
        <f>AVERAGE(Table3[[#This Row],[Audit 1]:[Audit 10]])/100</f>
        <v>0.91799999999999993</v>
      </c>
    </row>
    <row r="1495" spans="1:17">
      <c r="A1495" s="8" t="s">
        <v>117</v>
      </c>
      <c r="B1495" s="9">
        <v>45249</v>
      </c>
      <c r="C1495" s="33">
        <f>YEAR(Table3[[#This Row],[Date]])</f>
        <v>2023</v>
      </c>
      <c r="D1495" s="9" t="str">
        <f>TEXT(Table3[[#This Row],[Date]],"MMMM")</f>
        <v>November</v>
      </c>
      <c r="E1495" s="9" t="str">
        <f>_xlfn.XLOOKUP(Table3[[#This Row],[EID]],Roster!A:A,Roster!E:E)</f>
        <v>han.oriz.24</v>
      </c>
      <c r="F1495" s="9" t="str">
        <f>_xlfn.XLOOKUP(Table3[[#This Row],[EID]],Roster!A:A,Roster!F:F)</f>
        <v>Network</v>
      </c>
      <c r="G1495" s="8">
        <v>82</v>
      </c>
      <c r="H1495" s="8">
        <v>59</v>
      </c>
      <c r="I1495" s="8">
        <v>60</v>
      </c>
      <c r="J1495" s="8">
        <v>98</v>
      </c>
      <c r="K1495" s="8">
        <v>80</v>
      </c>
      <c r="L1495" s="8">
        <v>86</v>
      </c>
      <c r="M1495" s="8">
        <v>86</v>
      </c>
      <c r="N1495" s="8">
        <v>59</v>
      </c>
      <c r="O1495" s="10">
        <v>81</v>
      </c>
      <c r="P1495" s="10">
        <v>85</v>
      </c>
      <c r="Q1495" s="37">
        <f>AVERAGE(Table3[[#This Row],[Audit 1]:[Audit 10]])/100</f>
        <v>0.77599999999999991</v>
      </c>
    </row>
    <row r="1496" spans="1:17">
      <c r="A1496" s="8" t="s">
        <v>118</v>
      </c>
      <c r="B1496" s="9">
        <v>45249</v>
      </c>
      <c r="C1496" s="33">
        <f>YEAR(Table3[[#This Row],[Date]])</f>
        <v>2023</v>
      </c>
      <c r="D1496" s="9" t="str">
        <f>TEXT(Table3[[#This Row],[Date]],"MMMM")</f>
        <v>November</v>
      </c>
      <c r="E1496" s="9" t="str">
        <f>_xlfn.XLOOKUP(Table3[[#This Row],[EID]],Roster!A:A,Roster!E:E)</f>
        <v>kig.imaz.62</v>
      </c>
      <c r="F1496" s="9" t="str">
        <f>_xlfn.XLOOKUP(Table3[[#This Row],[EID]],Roster!A:A,Roster!F:F)</f>
        <v>HR</v>
      </c>
      <c r="G1496" s="8">
        <v>81</v>
      </c>
      <c r="H1496" s="8">
        <v>79</v>
      </c>
      <c r="I1496" s="8">
        <v>80</v>
      </c>
      <c r="J1496" s="8">
        <v>50</v>
      </c>
      <c r="K1496" s="8">
        <v>100</v>
      </c>
      <c r="L1496" s="8">
        <v>53</v>
      </c>
      <c r="M1496" s="8">
        <v>62</v>
      </c>
      <c r="N1496" s="8">
        <v>77</v>
      </c>
      <c r="O1496" s="10">
        <v>69</v>
      </c>
      <c r="P1496" s="10">
        <v>65</v>
      </c>
      <c r="Q1496" s="37">
        <f>AVERAGE(Table3[[#This Row],[Audit 1]:[Audit 10]])/100</f>
        <v>0.71599999999999997</v>
      </c>
    </row>
    <row r="1497" spans="1:17">
      <c r="A1497" s="8" t="s">
        <v>119</v>
      </c>
      <c r="B1497" s="9">
        <v>45249</v>
      </c>
      <c r="C1497" s="33">
        <f>YEAR(Table3[[#This Row],[Date]])</f>
        <v>2023</v>
      </c>
      <c r="D1497" s="9" t="str">
        <f>TEXT(Table3[[#This Row],[Date]],"MMMM")</f>
        <v>November</v>
      </c>
      <c r="E1497" s="9" t="str">
        <f>_xlfn.XLOOKUP(Table3[[#This Row],[EID]],Roster!A:A,Roster!E:E)</f>
        <v>hir.kame.31</v>
      </c>
      <c r="F1497" s="9" t="str">
        <f>_xlfn.XLOOKUP(Table3[[#This Row],[EID]],Roster!A:A,Roster!F:F)</f>
        <v>Health</v>
      </c>
      <c r="G1497" s="8">
        <v>83</v>
      </c>
      <c r="H1497" s="8">
        <v>86</v>
      </c>
      <c r="I1497" s="8">
        <v>98</v>
      </c>
      <c r="J1497" s="8">
        <v>85</v>
      </c>
      <c r="K1497" s="8">
        <v>84</v>
      </c>
      <c r="L1497" s="8">
        <v>100</v>
      </c>
      <c r="M1497" s="8">
        <v>96</v>
      </c>
      <c r="N1497" s="8">
        <v>80</v>
      </c>
      <c r="O1497" s="10">
        <v>82</v>
      </c>
      <c r="P1497" s="10">
        <v>82</v>
      </c>
      <c r="Q1497" s="37">
        <f>AVERAGE(Table3[[#This Row],[Audit 1]:[Audit 10]])/100</f>
        <v>0.87599999999999989</v>
      </c>
    </row>
    <row r="1498" spans="1:17">
      <c r="A1498" s="8" t="s">
        <v>120</v>
      </c>
      <c r="B1498" s="9">
        <v>45249</v>
      </c>
      <c r="C1498" s="33">
        <f>YEAR(Table3[[#This Row],[Date]])</f>
        <v>2023</v>
      </c>
      <c r="D1498" s="9" t="str">
        <f>TEXT(Table3[[#This Row],[Date]],"MMMM")</f>
        <v>November</v>
      </c>
      <c r="E1498" s="9" t="str">
        <f>_xlfn.XLOOKUP(Table3[[#This Row],[EID]],Roster!A:A,Roster!E:E)</f>
        <v>oka.koch.55</v>
      </c>
      <c r="F1498" s="9" t="str">
        <f>_xlfn.XLOOKUP(Table3[[#This Row],[EID]],Roster!A:A,Roster!F:F)</f>
        <v>F&amp;A</v>
      </c>
      <c r="G1498" s="8">
        <v>98</v>
      </c>
      <c r="H1498" s="8">
        <v>87</v>
      </c>
      <c r="I1498" s="8">
        <v>80</v>
      </c>
      <c r="J1498" s="8">
        <v>95</v>
      </c>
      <c r="K1498" s="8">
        <v>83</v>
      </c>
      <c r="L1498" s="8">
        <v>87</v>
      </c>
      <c r="M1498" s="8">
        <v>97</v>
      </c>
      <c r="N1498" s="8">
        <v>91</v>
      </c>
      <c r="O1498" s="10">
        <v>91</v>
      </c>
      <c r="P1498" s="10">
        <v>96</v>
      </c>
      <c r="Q1498" s="37">
        <f>AVERAGE(Table3[[#This Row],[Audit 1]:[Audit 10]])/100</f>
        <v>0.90500000000000003</v>
      </c>
    </row>
    <row r="1499" spans="1:17">
      <c r="A1499" s="8" t="s">
        <v>121</v>
      </c>
      <c r="B1499" s="9">
        <v>45249</v>
      </c>
      <c r="C1499" s="33">
        <f>YEAR(Table3[[#This Row],[Date]])</f>
        <v>2023</v>
      </c>
      <c r="D1499" s="9" t="str">
        <f>TEXT(Table3[[#This Row],[Date]],"MMMM")</f>
        <v>November</v>
      </c>
      <c r="E1499" s="9" t="str">
        <f>_xlfn.XLOOKUP(Table3[[#This Row],[EID]],Roster!A:A,Roster!E:E)</f>
        <v>hir.kame.31</v>
      </c>
      <c r="F1499" s="9" t="str">
        <f>_xlfn.XLOOKUP(Table3[[#This Row],[EID]],Roster!A:A,Roster!F:F)</f>
        <v>Health</v>
      </c>
      <c r="G1499" s="8">
        <v>95</v>
      </c>
      <c r="H1499" s="8">
        <v>80</v>
      </c>
      <c r="I1499" s="8">
        <v>86</v>
      </c>
      <c r="J1499" s="8">
        <v>90</v>
      </c>
      <c r="K1499" s="8">
        <v>93</v>
      </c>
      <c r="L1499" s="8">
        <v>100</v>
      </c>
      <c r="M1499" s="8">
        <v>86</v>
      </c>
      <c r="N1499" s="8">
        <v>93</v>
      </c>
      <c r="O1499" s="10">
        <v>87</v>
      </c>
      <c r="P1499" s="10">
        <v>80</v>
      </c>
      <c r="Q1499" s="37">
        <f>AVERAGE(Table3[[#This Row],[Audit 1]:[Audit 10]])/100</f>
        <v>0.89</v>
      </c>
    </row>
    <row r="1500" spans="1:17">
      <c r="A1500" s="8" t="s">
        <v>122</v>
      </c>
      <c r="B1500" s="9">
        <v>45249</v>
      </c>
      <c r="C1500" s="33">
        <f>YEAR(Table3[[#This Row],[Date]])</f>
        <v>2023</v>
      </c>
      <c r="D1500" s="9" t="str">
        <f>TEXT(Table3[[#This Row],[Date]],"MMMM")</f>
        <v>November</v>
      </c>
      <c r="E1500" s="9" t="str">
        <f>_xlfn.XLOOKUP(Table3[[#This Row],[EID]],Roster!A:A,Roster!E:E)</f>
        <v>han.oriz.24</v>
      </c>
      <c r="F1500" s="9" t="str">
        <f>_xlfn.XLOOKUP(Table3[[#This Row],[EID]],Roster!A:A,Roster!F:F)</f>
        <v>Network</v>
      </c>
      <c r="G1500" s="8">
        <v>66</v>
      </c>
      <c r="H1500" s="8">
        <v>68</v>
      </c>
      <c r="I1500" s="8">
        <v>91</v>
      </c>
      <c r="J1500" s="8">
        <v>68</v>
      </c>
      <c r="K1500" s="8">
        <v>80</v>
      </c>
      <c r="L1500" s="8">
        <v>75</v>
      </c>
      <c r="M1500" s="8">
        <v>51</v>
      </c>
      <c r="N1500" s="8">
        <v>86</v>
      </c>
      <c r="O1500" s="10">
        <v>80</v>
      </c>
      <c r="P1500" s="10">
        <v>63</v>
      </c>
      <c r="Q1500" s="37">
        <f>AVERAGE(Table3[[#This Row],[Audit 1]:[Audit 10]])/100</f>
        <v>0.72799999999999998</v>
      </c>
    </row>
    <row r="1501" spans="1:17">
      <c r="A1501" s="8" t="s">
        <v>123</v>
      </c>
      <c r="B1501" s="9">
        <v>45249</v>
      </c>
      <c r="C1501" s="33">
        <f>YEAR(Table3[[#This Row],[Date]])</f>
        <v>2023</v>
      </c>
      <c r="D1501" s="9" t="str">
        <f>TEXT(Table3[[#This Row],[Date]],"MMMM")</f>
        <v>November</v>
      </c>
      <c r="E1501" s="9" t="str">
        <f>_xlfn.XLOOKUP(Table3[[#This Row],[EID]],Roster!A:A,Roster!E:E)</f>
        <v>kig.imaz.62</v>
      </c>
      <c r="F1501" s="9" t="str">
        <f>_xlfn.XLOOKUP(Table3[[#This Row],[EID]],Roster!A:A,Roster!F:F)</f>
        <v>HR</v>
      </c>
      <c r="G1501" s="8">
        <v>93</v>
      </c>
      <c r="H1501" s="8">
        <v>65</v>
      </c>
      <c r="I1501" s="8">
        <v>61</v>
      </c>
      <c r="J1501" s="8">
        <v>88</v>
      </c>
      <c r="K1501" s="8">
        <v>69</v>
      </c>
      <c r="L1501" s="8">
        <v>94</v>
      </c>
      <c r="M1501" s="8">
        <v>81</v>
      </c>
      <c r="N1501" s="8">
        <v>65</v>
      </c>
      <c r="O1501" s="10">
        <v>76</v>
      </c>
      <c r="P1501" s="10">
        <v>68</v>
      </c>
      <c r="Q1501" s="37">
        <f>AVERAGE(Table3[[#This Row],[Audit 1]:[Audit 10]])/100</f>
        <v>0.76</v>
      </c>
    </row>
    <row r="1502" spans="1:17">
      <c r="A1502" s="8" t="s">
        <v>94</v>
      </c>
      <c r="B1502" s="9">
        <v>45250</v>
      </c>
      <c r="C1502" s="33">
        <f>YEAR(Table3[[#This Row],[Date]])</f>
        <v>2023</v>
      </c>
      <c r="D1502" s="9" t="str">
        <f>TEXT(Table3[[#This Row],[Date]],"MMMM")</f>
        <v>November</v>
      </c>
      <c r="E1502" s="9" t="str">
        <f>_xlfn.XLOOKUP(Table3[[#This Row],[EID]],Roster!A:A,Roster!E:E)</f>
        <v>oka.koch.55</v>
      </c>
      <c r="F1502" s="9" t="str">
        <f>_xlfn.XLOOKUP(Table3[[#This Row],[EID]],Roster!A:A,Roster!F:F)</f>
        <v>F&amp;A</v>
      </c>
      <c r="G1502" s="8">
        <v>100</v>
      </c>
      <c r="H1502" s="8">
        <v>94</v>
      </c>
      <c r="I1502" s="8">
        <v>98</v>
      </c>
      <c r="J1502" s="8">
        <v>94</v>
      </c>
      <c r="K1502" s="8">
        <v>83</v>
      </c>
      <c r="L1502" s="8">
        <v>93</v>
      </c>
      <c r="M1502" s="8">
        <v>90</v>
      </c>
      <c r="N1502" s="8">
        <v>100</v>
      </c>
      <c r="O1502" s="10">
        <v>97</v>
      </c>
      <c r="P1502" s="10">
        <v>90</v>
      </c>
      <c r="Q1502" s="37">
        <f>AVERAGE(Table3[[#This Row],[Audit 1]:[Audit 10]])/100</f>
        <v>0.93900000000000006</v>
      </c>
    </row>
    <row r="1503" spans="1:17">
      <c r="A1503" s="8" t="s">
        <v>95</v>
      </c>
      <c r="B1503" s="9">
        <v>45250</v>
      </c>
      <c r="C1503" s="33">
        <f>YEAR(Table3[[#This Row],[Date]])</f>
        <v>2023</v>
      </c>
      <c r="D1503" s="9" t="str">
        <f>TEXT(Table3[[#This Row],[Date]],"MMMM")</f>
        <v>November</v>
      </c>
      <c r="E1503" s="9" t="str">
        <f>_xlfn.XLOOKUP(Table3[[#This Row],[EID]],Roster!A:A,Roster!E:E)</f>
        <v>oka.koch.55</v>
      </c>
      <c r="F1503" s="9" t="str">
        <f>_xlfn.XLOOKUP(Table3[[#This Row],[EID]],Roster!A:A,Roster!F:F)</f>
        <v>F&amp;A</v>
      </c>
      <c r="G1503" s="8">
        <v>94</v>
      </c>
      <c r="H1503" s="8">
        <v>86</v>
      </c>
      <c r="I1503" s="8">
        <v>83</v>
      </c>
      <c r="J1503" s="8">
        <v>89</v>
      </c>
      <c r="K1503" s="8">
        <v>88</v>
      </c>
      <c r="L1503" s="8">
        <v>91</v>
      </c>
      <c r="M1503" s="8">
        <v>97</v>
      </c>
      <c r="N1503" s="8">
        <v>95</v>
      </c>
      <c r="O1503" s="10">
        <v>92</v>
      </c>
      <c r="P1503" s="10">
        <v>91</v>
      </c>
      <c r="Q1503" s="37">
        <f>AVERAGE(Table3[[#This Row],[Audit 1]:[Audit 10]])/100</f>
        <v>0.90599999999999992</v>
      </c>
    </row>
    <row r="1504" spans="1:17">
      <c r="A1504" s="8" t="s">
        <v>96</v>
      </c>
      <c r="B1504" s="9">
        <v>45250</v>
      </c>
      <c r="C1504" s="33">
        <f>YEAR(Table3[[#This Row],[Date]])</f>
        <v>2023</v>
      </c>
      <c r="D1504" s="9" t="str">
        <f>TEXT(Table3[[#This Row],[Date]],"MMMM")</f>
        <v>November</v>
      </c>
      <c r="E1504" s="9" t="str">
        <f>_xlfn.XLOOKUP(Table3[[#This Row],[EID]],Roster!A:A,Roster!E:E)</f>
        <v>hir.kame.31</v>
      </c>
      <c r="F1504" s="9" t="str">
        <f>_xlfn.XLOOKUP(Table3[[#This Row],[EID]],Roster!A:A,Roster!F:F)</f>
        <v>Health</v>
      </c>
      <c r="G1504" s="8">
        <v>97</v>
      </c>
      <c r="H1504" s="8">
        <v>90</v>
      </c>
      <c r="I1504" s="8">
        <v>80</v>
      </c>
      <c r="J1504" s="8">
        <v>85</v>
      </c>
      <c r="K1504" s="8">
        <v>96</v>
      </c>
      <c r="L1504" s="8">
        <v>96</v>
      </c>
      <c r="M1504" s="8">
        <v>100</v>
      </c>
      <c r="N1504" s="8">
        <v>98</v>
      </c>
      <c r="O1504" s="10">
        <v>83</v>
      </c>
      <c r="P1504" s="10">
        <v>94</v>
      </c>
      <c r="Q1504" s="37">
        <f>AVERAGE(Table3[[#This Row],[Audit 1]:[Audit 10]])/100</f>
        <v>0.91900000000000004</v>
      </c>
    </row>
    <row r="1505" spans="1:17">
      <c r="A1505" s="8" t="s">
        <v>97</v>
      </c>
      <c r="B1505" s="9">
        <v>45250</v>
      </c>
      <c r="C1505" s="33">
        <f>YEAR(Table3[[#This Row],[Date]])</f>
        <v>2023</v>
      </c>
      <c r="D1505" s="9" t="str">
        <f>TEXT(Table3[[#This Row],[Date]],"MMMM")</f>
        <v>November</v>
      </c>
      <c r="E1505" s="9" t="str">
        <f>_xlfn.XLOOKUP(Table3[[#This Row],[EID]],Roster!A:A,Roster!E:E)</f>
        <v>han.oriz.24</v>
      </c>
      <c r="F1505" s="9" t="str">
        <f>_xlfn.XLOOKUP(Table3[[#This Row],[EID]],Roster!A:A,Roster!F:F)</f>
        <v>Network</v>
      </c>
      <c r="G1505" s="8">
        <v>88</v>
      </c>
      <c r="H1505" s="8">
        <v>66</v>
      </c>
      <c r="I1505" s="8">
        <v>59</v>
      </c>
      <c r="J1505" s="8">
        <v>97</v>
      </c>
      <c r="K1505" s="8">
        <v>95</v>
      </c>
      <c r="L1505" s="8">
        <v>87</v>
      </c>
      <c r="M1505" s="8">
        <v>92</v>
      </c>
      <c r="N1505" s="8">
        <v>93</v>
      </c>
      <c r="O1505" s="10">
        <v>63</v>
      </c>
      <c r="P1505" s="10">
        <v>85</v>
      </c>
      <c r="Q1505" s="37">
        <f>AVERAGE(Table3[[#This Row],[Audit 1]:[Audit 10]])/100</f>
        <v>0.82499999999999996</v>
      </c>
    </row>
    <row r="1506" spans="1:17">
      <c r="A1506" s="8" t="s">
        <v>98</v>
      </c>
      <c r="B1506" s="9">
        <v>45250</v>
      </c>
      <c r="C1506" s="33">
        <f>YEAR(Table3[[#This Row],[Date]])</f>
        <v>2023</v>
      </c>
      <c r="D1506" s="9" t="str">
        <f>TEXT(Table3[[#This Row],[Date]],"MMMM")</f>
        <v>November</v>
      </c>
      <c r="E1506" s="9" t="str">
        <f>_xlfn.XLOOKUP(Table3[[#This Row],[EID]],Roster!A:A,Roster!E:E)</f>
        <v>kig.imaz.62</v>
      </c>
      <c r="F1506" s="9" t="str">
        <f>_xlfn.XLOOKUP(Table3[[#This Row],[EID]],Roster!A:A,Roster!F:F)</f>
        <v>HR</v>
      </c>
      <c r="G1506" s="8">
        <v>82</v>
      </c>
      <c r="H1506" s="8">
        <v>85</v>
      </c>
      <c r="I1506" s="8">
        <v>81</v>
      </c>
      <c r="J1506" s="8">
        <v>83</v>
      </c>
      <c r="K1506" s="8">
        <v>79</v>
      </c>
      <c r="L1506" s="8">
        <v>87</v>
      </c>
      <c r="M1506" s="8">
        <v>83</v>
      </c>
      <c r="N1506" s="8">
        <v>94</v>
      </c>
      <c r="O1506" s="10">
        <v>66</v>
      </c>
      <c r="P1506" s="10">
        <v>83</v>
      </c>
      <c r="Q1506" s="37">
        <f>AVERAGE(Table3[[#This Row],[Audit 1]:[Audit 10]])/100</f>
        <v>0.82299999999999995</v>
      </c>
    </row>
    <row r="1507" spans="1:17">
      <c r="A1507" s="8" t="s">
        <v>99</v>
      </c>
      <c r="B1507" s="9">
        <v>45250</v>
      </c>
      <c r="C1507" s="33">
        <f>YEAR(Table3[[#This Row],[Date]])</f>
        <v>2023</v>
      </c>
      <c r="D1507" s="9" t="str">
        <f>TEXT(Table3[[#This Row],[Date]],"MMMM")</f>
        <v>November</v>
      </c>
      <c r="E1507" s="9" t="str">
        <f>_xlfn.XLOOKUP(Table3[[#This Row],[EID]],Roster!A:A,Roster!E:E)</f>
        <v>han.oriz.24</v>
      </c>
      <c r="F1507" s="9" t="str">
        <f>_xlfn.XLOOKUP(Table3[[#This Row],[EID]],Roster!A:A,Roster!F:F)</f>
        <v>Strategy</v>
      </c>
      <c r="G1507" s="8">
        <v>100</v>
      </c>
      <c r="H1507" s="8">
        <v>90</v>
      </c>
      <c r="I1507" s="8">
        <v>81</v>
      </c>
      <c r="J1507" s="8">
        <v>84</v>
      </c>
      <c r="K1507" s="8">
        <v>99</v>
      </c>
      <c r="L1507" s="8">
        <v>83</v>
      </c>
      <c r="M1507" s="8">
        <v>86</v>
      </c>
      <c r="N1507" s="8">
        <v>92</v>
      </c>
      <c r="O1507" s="10">
        <v>100</v>
      </c>
      <c r="P1507" s="10">
        <v>80</v>
      </c>
      <c r="Q1507" s="37">
        <f>AVERAGE(Table3[[#This Row],[Audit 1]:[Audit 10]])/100</f>
        <v>0.89500000000000002</v>
      </c>
    </row>
    <row r="1508" spans="1:17">
      <c r="A1508" s="8" t="s">
        <v>100</v>
      </c>
      <c r="B1508" s="9">
        <v>45250</v>
      </c>
      <c r="C1508" s="33">
        <f>YEAR(Table3[[#This Row],[Date]])</f>
        <v>2023</v>
      </c>
      <c r="D1508" s="9" t="str">
        <f>TEXT(Table3[[#This Row],[Date]],"MMMM")</f>
        <v>November</v>
      </c>
      <c r="E1508" s="9" t="str">
        <f>_xlfn.XLOOKUP(Table3[[#This Row],[EID]],Roster!A:A,Roster!E:E)</f>
        <v>oka.koch.55</v>
      </c>
      <c r="F1508" s="9" t="str">
        <f>_xlfn.XLOOKUP(Table3[[#This Row],[EID]],Roster!A:A,Roster!F:F)</f>
        <v>F&amp;A</v>
      </c>
      <c r="G1508" s="8">
        <v>82</v>
      </c>
      <c r="H1508" s="8">
        <v>87</v>
      </c>
      <c r="I1508" s="8">
        <v>95</v>
      </c>
      <c r="J1508" s="8">
        <v>91</v>
      </c>
      <c r="K1508" s="8">
        <v>84</v>
      </c>
      <c r="L1508" s="8">
        <v>98</v>
      </c>
      <c r="M1508" s="8">
        <v>80</v>
      </c>
      <c r="N1508" s="8">
        <v>91</v>
      </c>
      <c r="O1508" s="10">
        <v>90</v>
      </c>
      <c r="P1508" s="10">
        <v>90</v>
      </c>
      <c r="Q1508" s="37">
        <f>AVERAGE(Table3[[#This Row],[Audit 1]:[Audit 10]])/100</f>
        <v>0.88800000000000001</v>
      </c>
    </row>
    <row r="1509" spans="1:17">
      <c r="A1509" s="8" t="s">
        <v>101</v>
      </c>
      <c r="B1509" s="9">
        <v>45250</v>
      </c>
      <c r="C1509" s="33">
        <f>YEAR(Table3[[#This Row],[Date]])</f>
        <v>2023</v>
      </c>
      <c r="D1509" s="9" t="str">
        <f>TEXT(Table3[[#This Row],[Date]],"MMMM")</f>
        <v>November</v>
      </c>
      <c r="E1509" s="9" t="str">
        <f>_xlfn.XLOOKUP(Table3[[#This Row],[EID]],Roster!A:A,Roster!E:E)</f>
        <v>hir.kame.31</v>
      </c>
      <c r="F1509" s="9" t="str">
        <f>_xlfn.XLOOKUP(Table3[[#This Row],[EID]],Roster!A:A,Roster!F:F)</f>
        <v>Health</v>
      </c>
      <c r="G1509" s="8">
        <v>87</v>
      </c>
      <c r="H1509" s="8">
        <v>91</v>
      </c>
      <c r="I1509" s="8">
        <v>84</v>
      </c>
      <c r="J1509" s="8">
        <v>81</v>
      </c>
      <c r="K1509" s="8">
        <v>80</v>
      </c>
      <c r="L1509" s="8">
        <v>100</v>
      </c>
      <c r="M1509" s="8">
        <v>90</v>
      </c>
      <c r="N1509" s="8">
        <v>95</v>
      </c>
      <c r="O1509" s="10">
        <v>85</v>
      </c>
      <c r="P1509" s="10">
        <v>85</v>
      </c>
      <c r="Q1509" s="37">
        <f>AVERAGE(Table3[[#This Row],[Audit 1]:[Audit 10]])/100</f>
        <v>0.878</v>
      </c>
    </row>
    <row r="1510" spans="1:17">
      <c r="A1510" s="8" t="s">
        <v>102</v>
      </c>
      <c r="B1510" s="9">
        <v>45250</v>
      </c>
      <c r="C1510" s="33">
        <f>YEAR(Table3[[#This Row],[Date]])</f>
        <v>2023</v>
      </c>
      <c r="D1510" s="9" t="str">
        <f>TEXT(Table3[[#This Row],[Date]],"MMMM")</f>
        <v>November</v>
      </c>
      <c r="E1510" s="9" t="str">
        <f>_xlfn.XLOOKUP(Table3[[#This Row],[EID]],Roster!A:A,Roster!E:E)</f>
        <v>han.oriz.24</v>
      </c>
      <c r="F1510" s="9" t="str">
        <f>_xlfn.XLOOKUP(Table3[[#This Row],[EID]],Roster!A:A,Roster!F:F)</f>
        <v>Network</v>
      </c>
      <c r="G1510" s="8">
        <v>50</v>
      </c>
      <c r="H1510" s="8">
        <v>79</v>
      </c>
      <c r="I1510" s="8">
        <v>93</v>
      </c>
      <c r="J1510" s="8">
        <v>86</v>
      </c>
      <c r="K1510" s="8">
        <v>70</v>
      </c>
      <c r="L1510" s="8">
        <v>91</v>
      </c>
      <c r="M1510" s="8">
        <v>81</v>
      </c>
      <c r="N1510" s="8">
        <v>94</v>
      </c>
      <c r="O1510" s="10">
        <v>85</v>
      </c>
      <c r="P1510" s="10">
        <v>99</v>
      </c>
      <c r="Q1510" s="37">
        <f>AVERAGE(Table3[[#This Row],[Audit 1]:[Audit 10]])/100</f>
        <v>0.82799999999999996</v>
      </c>
    </row>
    <row r="1511" spans="1:17">
      <c r="A1511" s="8" t="s">
        <v>103</v>
      </c>
      <c r="B1511" s="9">
        <v>45250</v>
      </c>
      <c r="C1511" s="33">
        <f>YEAR(Table3[[#This Row],[Date]])</f>
        <v>2023</v>
      </c>
      <c r="D1511" s="9" t="str">
        <f>TEXT(Table3[[#This Row],[Date]],"MMMM")</f>
        <v>November</v>
      </c>
      <c r="E1511" s="9" t="str">
        <f>_xlfn.XLOOKUP(Table3[[#This Row],[EID]],Roster!A:A,Roster!E:E)</f>
        <v>kig.imaz.62</v>
      </c>
      <c r="F1511" s="9" t="str">
        <f>_xlfn.XLOOKUP(Table3[[#This Row],[EID]],Roster!A:A,Roster!F:F)</f>
        <v>HR</v>
      </c>
      <c r="G1511" s="8">
        <v>59</v>
      </c>
      <c r="H1511" s="8">
        <v>84</v>
      </c>
      <c r="I1511" s="8">
        <v>90</v>
      </c>
      <c r="J1511" s="8">
        <v>59</v>
      </c>
      <c r="K1511" s="8">
        <v>77</v>
      </c>
      <c r="L1511" s="8">
        <v>62</v>
      </c>
      <c r="M1511" s="8">
        <v>90</v>
      </c>
      <c r="N1511" s="8">
        <v>53</v>
      </c>
      <c r="O1511" s="10">
        <v>85</v>
      </c>
      <c r="P1511" s="10">
        <v>53</v>
      </c>
      <c r="Q1511" s="37">
        <f>AVERAGE(Table3[[#This Row],[Audit 1]:[Audit 10]])/100</f>
        <v>0.71200000000000008</v>
      </c>
    </row>
    <row r="1512" spans="1:17">
      <c r="A1512" s="8" t="s">
        <v>104</v>
      </c>
      <c r="B1512" s="9">
        <v>45250</v>
      </c>
      <c r="C1512" s="33">
        <f>YEAR(Table3[[#This Row],[Date]])</f>
        <v>2023</v>
      </c>
      <c r="D1512" s="9" t="str">
        <f>TEXT(Table3[[#This Row],[Date]],"MMMM")</f>
        <v>November</v>
      </c>
      <c r="E1512" s="9" t="str">
        <f>_xlfn.XLOOKUP(Table3[[#This Row],[EID]],Roster!A:A,Roster!E:E)</f>
        <v>oka.koch.55</v>
      </c>
      <c r="F1512" s="9" t="str">
        <f>_xlfn.XLOOKUP(Table3[[#This Row],[EID]],Roster!A:A,Roster!F:F)</f>
        <v>F&amp;A</v>
      </c>
      <c r="G1512" s="8">
        <v>82</v>
      </c>
      <c r="H1512" s="8">
        <v>94</v>
      </c>
      <c r="I1512" s="8">
        <v>84</v>
      </c>
      <c r="J1512" s="8">
        <v>94</v>
      </c>
      <c r="K1512" s="8">
        <v>98</v>
      </c>
      <c r="L1512" s="8">
        <v>90</v>
      </c>
      <c r="M1512" s="8">
        <v>97</v>
      </c>
      <c r="N1512" s="8">
        <v>91</v>
      </c>
      <c r="O1512" s="10">
        <v>85</v>
      </c>
      <c r="P1512" s="10">
        <v>80</v>
      </c>
      <c r="Q1512" s="37">
        <f>AVERAGE(Table3[[#This Row],[Audit 1]:[Audit 10]])/100</f>
        <v>0.89500000000000002</v>
      </c>
    </row>
    <row r="1513" spans="1:17">
      <c r="A1513" s="8" t="s">
        <v>105</v>
      </c>
      <c r="B1513" s="9">
        <v>45250</v>
      </c>
      <c r="C1513" s="33">
        <f>YEAR(Table3[[#This Row],[Date]])</f>
        <v>2023</v>
      </c>
      <c r="D1513" s="9" t="str">
        <f>TEXT(Table3[[#This Row],[Date]],"MMMM")</f>
        <v>November</v>
      </c>
      <c r="E1513" s="9" t="str">
        <f>_xlfn.XLOOKUP(Table3[[#This Row],[EID]],Roster!A:A,Roster!E:E)</f>
        <v>oka.koch.55</v>
      </c>
      <c r="F1513" s="9" t="str">
        <f>_xlfn.XLOOKUP(Table3[[#This Row],[EID]],Roster!A:A,Roster!F:F)</f>
        <v>F&amp;A</v>
      </c>
      <c r="G1513" s="8">
        <v>85</v>
      </c>
      <c r="H1513" s="8">
        <v>81</v>
      </c>
      <c r="I1513" s="8">
        <v>83</v>
      </c>
      <c r="J1513" s="8">
        <v>89</v>
      </c>
      <c r="K1513" s="8">
        <v>81</v>
      </c>
      <c r="L1513" s="8">
        <v>95</v>
      </c>
      <c r="M1513" s="8">
        <v>83</v>
      </c>
      <c r="N1513" s="8">
        <v>86</v>
      </c>
      <c r="O1513" s="10">
        <v>88</v>
      </c>
      <c r="P1513" s="10">
        <v>92</v>
      </c>
      <c r="Q1513" s="37">
        <f>AVERAGE(Table3[[#This Row],[Audit 1]:[Audit 10]])/100</f>
        <v>0.86299999999999999</v>
      </c>
    </row>
    <row r="1514" spans="1:17">
      <c r="A1514" s="8" t="s">
        <v>106</v>
      </c>
      <c r="B1514" s="9">
        <v>45250</v>
      </c>
      <c r="C1514" s="33">
        <f>YEAR(Table3[[#This Row],[Date]])</f>
        <v>2023</v>
      </c>
      <c r="D1514" s="9" t="str">
        <f>TEXT(Table3[[#This Row],[Date]],"MMMM")</f>
        <v>November</v>
      </c>
      <c r="E1514" s="9" t="str">
        <f>_xlfn.XLOOKUP(Table3[[#This Row],[EID]],Roster!A:A,Roster!E:E)</f>
        <v>hir.kame.31</v>
      </c>
      <c r="F1514" s="9" t="str">
        <f>_xlfn.XLOOKUP(Table3[[#This Row],[EID]],Roster!A:A,Roster!F:F)</f>
        <v>Health</v>
      </c>
      <c r="G1514" s="8">
        <v>81</v>
      </c>
      <c r="H1514" s="8">
        <v>87</v>
      </c>
      <c r="I1514" s="8">
        <v>81</v>
      </c>
      <c r="J1514" s="8">
        <v>81</v>
      </c>
      <c r="K1514" s="8">
        <v>80</v>
      </c>
      <c r="L1514" s="8">
        <v>84</v>
      </c>
      <c r="M1514" s="8">
        <v>93</v>
      </c>
      <c r="N1514" s="8">
        <v>80</v>
      </c>
      <c r="O1514" s="10">
        <v>90</v>
      </c>
      <c r="P1514" s="10">
        <v>80</v>
      </c>
      <c r="Q1514" s="37">
        <f>AVERAGE(Table3[[#This Row],[Audit 1]:[Audit 10]])/100</f>
        <v>0.83700000000000008</v>
      </c>
    </row>
    <row r="1515" spans="1:17">
      <c r="A1515" s="8" t="s">
        <v>107</v>
      </c>
      <c r="B1515" s="9">
        <v>45250</v>
      </c>
      <c r="C1515" s="33">
        <f>YEAR(Table3[[#This Row],[Date]])</f>
        <v>2023</v>
      </c>
      <c r="D1515" s="9" t="str">
        <f>TEXT(Table3[[#This Row],[Date]],"MMMM")</f>
        <v>November</v>
      </c>
      <c r="E1515" s="9" t="str">
        <f>_xlfn.XLOOKUP(Table3[[#This Row],[EID]],Roster!A:A,Roster!E:E)</f>
        <v>oka.koch.55</v>
      </c>
      <c r="F1515" s="9" t="str">
        <f>_xlfn.XLOOKUP(Table3[[#This Row],[EID]],Roster!A:A,Roster!F:F)</f>
        <v>F&amp;A</v>
      </c>
      <c r="G1515" s="8">
        <v>86</v>
      </c>
      <c r="H1515" s="8">
        <v>90</v>
      </c>
      <c r="I1515" s="8">
        <v>59</v>
      </c>
      <c r="J1515" s="8">
        <v>97</v>
      </c>
      <c r="K1515" s="8">
        <v>80</v>
      </c>
      <c r="L1515" s="8">
        <v>93</v>
      </c>
      <c r="M1515" s="8">
        <v>52</v>
      </c>
      <c r="N1515" s="8">
        <v>66</v>
      </c>
      <c r="O1515" s="10">
        <v>87</v>
      </c>
      <c r="P1515" s="10">
        <v>56</v>
      </c>
      <c r="Q1515" s="37">
        <f>AVERAGE(Table3[[#This Row],[Audit 1]:[Audit 10]])/100</f>
        <v>0.7659999999999999</v>
      </c>
    </row>
    <row r="1516" spans="1:17">
      <c r="A1516" s="8" t="s">
        <v>108</v>
      </c>
      <c r="B1516" s="9">
        <v>45250</v>
      </c>
      <c r="C1516" s="33">
        <f>YEAR(Table3[[#This Row],[Date]])</f>
        <v>2023</v>
      </c>
      <c r="D1516" s="9" t="str">
        <f>TEXT(Table3[[#This Row],[Date]],"MMMM")</f>
        <v>November</v>
      </c>
      <c r="E1516" s="9" t="str">
        <f>_xlfn.XLOOKUP(Table3[[#This Row],[EID]],Roster!A:A,Roster!E:E)</f>
        <v>kig.imaz.62</v>
      </c>
      <c r="F1516" s="9" t="str">
        <f>_xlfn.XLOOKUP(Table3[[#This Row],[EID]],Roster!A:A,Roster!F:F)</f>
        <v>HR</v>
      </c>
      <c r="G1516" s="8">
        <v>97</v>
      </c>
      <c r="H1516" s="8">
        <v>57</v>
      </c>
      <c r="I1516" s="8">
        <v>50</v>
      </c>
      <c r="J1516" s="8">
        <v>51</v>
      </c>
      <c r="K1516" s="8">
        <v>51</v>
      </c>
      <c r="L1516" s="8">
        <v>81</v>
      </c>
      <c r="M1516" s="8">
        <v>93</v>
      </c>
      <c r="N1516" s="8">
        <v>58</v>
      </c>
      <c r="O1516" s="10">
        <v>96</v>
      </c>
      <c r="P1516" s="10">
        <v>61</v>
      </c>
      <c r="Q1516" s="37">
        <f>AVERAGE(Table3[[#This Row],[Audit 1]:[Audit 10]])/100</f>
        <v>0.69499999999999995</v>
      </c>
    </row>
    <row r="1517" spans="1:17">
      <c r="A1517" s="8" t="s">
        <v>109</v>
      </c>
      <c r="B1517" s="9">
        <v>45250</v>
      </c>
      <c r="C1517" s="33">
        <f>YEAR(Table3[[#This Row],[Date]])</f>
        <v>2023</v>
      </c>
      <c r="D1517" s="9" t="str">
        <f>TEXT(Table3[[#This Row],[Date]],"MMMM")</f>
        <v>November</v>
      </c>
      <c r="E1517" s="9" t="str">
        <f>_xlfn.XLOOKUP(Table3[[#This Row],[EID]],Roster!A:A,Roster!E:E)</f>
        <v>han.oriz.24</v>
      </c>
      <c r="F1517" s="9" t="str">
        <f>_xlfn.XLOOKUP(Table3[[#This Row],[EID]],Roster!A:A,Roster!F:F)</f>
        <v>Strategy</v>
      </c>
      <c r="G1517" s="8">
        <v>94</v>
      </c>
      <c r="H1517" s="8">
        <v>93</v>
      </c>
      <c r="I1517" s="8">
        <v>96</v>
      </c>
      <c r="J1517" s="8">
        <v>82</v>
      </c>
      <c r="K1517" s="8">
        <v>94</v>
      </c>
      <c r="L1517" s="8">
        <v>94</v>
      </c>
      <c r="M1517" s="8">
        <v>96</v>
      </c>
      <c r="N1517" s="8">
        <v>80</v>
      </c>
      <c r="O1517" s="10">
        <v>98</v>
      </c>
      <c r="P1517" s="10">
        <v>80</v>
      </c>
      <c r="Q1517" s="37">
        <f>AVERAGE(Table3[[#This Row],[Audit 1]:[Audit 10]])/100</f>
        <v>0.90700000000000003</v>
      </c>
    </row>
    <row r="1518" spans="1:17">
      <c r="A1518" s="8" t="s">
        <v>110</v>
      </c>
      <c r="B1518" s="9">
        <v>45250</v>
      </c>
      <c r="C1518" s="33">
        <f>YEAR(Table3[[#This Row],[Date]])</f>
        <v>2023</v>
      </c>
      <c r="D1518" s="9" t="str">
        <f>TEXT(Table3[[#This Row],[Date]],"MMMM")</f>
        <v>November</v>
      </c>
      <c r="E1518" s="9" t="str">
        <f>_xlfn.XLOOKUP(Table3[[#This Row],[EID]],Roster!A:A,Roster!E:E)</f>
        <v>oka.koch.55</v>
      </c>
      <c r="F1518" s="9" t="str">
        <f>_xlfn.XLOOKUP(Table3[[#This Row],[EID]],Roster!A:A,Roster!F:F)</f>
        <v>F&amp;A</v>
      </c>
      <c r="G1518" s="8">
        <v>88</v>
      </c>
      <c r="H1518" s="8">
        <v>83</v>
      </c>
      <c r="I1518" s="8">
        <v>99</v>
      </c>
      <c r="J1518" s="8">
        <v>86</v>
      </c>
      <c r="K1518" s="8">
        <v>89</v>
      </c>
      <c r="L1518" s="8">
        <v>93</v>
      </c>
      <c r="M1518" s="8">
        <v>94</v>
      </c>
      <c r="N1518" s="8">
        <v>85</v>
      </c>
      <c r="O1518" s="10">
        <v>86</v>
      </c>
      <c r="P1518" s="10">
        <v>89</v>
      </c>
      <c r="Q1518" s="37">
        <f>AVERAGE(Table3[[#This Row],[Audit 1]:[Audit 10]])/100</f>
        <v>0.89200000000000002</v>
      </c>
    </row>
    <row r="1519" spans="1:17">
      <c r="A1519" s="8" t="s">
        <v>111</v>
      </c>
      <c r="B1519" s="9">
        <v>45250</v>
      </c>
      <c r="C1519" s="33">
        <f>YEAR(Table3[[#This Row],[Date]])</f>
        <v>2023</v>
      </c>
      <c r="D1519" s="9" t="str">
        <f>TEXT(Table3[[#This Row],[Date]],"MMMM")</f>
        <v>November</v>
      </c>
      <c r="E1519" s="9" t="str">
        <f>_xlfn.XLOOKUP(Table3[[#This Row],[EID]],Roster!A:A,Roster!E:E)</f>
        <v>hir.kame.31</v>
      </c>
      <c r="F1519" s="9" t="str">
        <f>_xlfn.XLOOKUP(Table3[[#This Row],[EID]],Roster!A:A,Roster!F:F)</f>
        <v>Health</v>
      </c>
      <c r="G1519" s="8">
        <v>89</v>
      </c>
      <c r="H1519" s="8">
        <v>91</v>
      </c>
      <c r="I1519" s="8">
        <v>94</v>
      </c>
      <c r="J1519" s="8">
        <v>94</v>
      </c>
      <c r="K1519" s="8">
        <v>86</v>
      </c>
      <c r="L1519" s="8">
        <v>80</v>
      </c>
      <c r="M1519" s="8">
        <v>86</v>
      </c>
      <c r="N1519" s="8">
        <v>85</v>
      </c>
      <c r="O1519" s="10">
        <v>88</v>
      </c>
      <c r="P1519" s="10">
        <v>100</v>
      </c>
      <c r="Q1519" s="37">
        <f>AVERAGE(Table3[[#This Row],[Audit 1]:[Audit 10]])/100</f>
        <v>0.89300000000000002</v>
      </c>
    </row>
    <row r="1520" spans="1:17">
      <c r="A1520" s="8" t="s">
        <v>112</v>
      </c>
      <c r="B1520" s="9">
        <v>45250</v>
      </c>
      <c r="C1520" s="33">
        <f>YEAR(Table3[[#This Row],[Date]])</f>
        <v>2023</v>
      </c>
      <c r="D1520" s="9" t="str">
        <f>TEXT(Table3[[#This Row],[Date]],"MMMM")</f>
        <v>November</v>
      </c>
      <c r="E1520" s="9" t="str">
        <f>_xlfn.XLOOKUP(Table3[[#This Row],[EID]],Roster!A:A,Roster!E:E)</f>
        <v>hir.kame.31</v>
      </c>
      <c r="F1520" s="9" t="str">
        <f>_xlfn.XLOOKUP(Table3[[#This Row],[EID]],Roster!A:A,Roster!F:F)</f>
        <v>Health</v>
      </c>
      <c r="G1520" s="8">
        <v>63</v>
      </c>
      <c r="H1520" s="8">
        <v>53</v>
      </c>
      <c r="I1520" s="8">
        <v>93</v>
      </c>
      <c r="J1520" s="8">
        <v>86</v>
      </c>
      <c r="K1520" s="8">
        <v>70</v>
      </c>
      <c r="L1520" s="8">
        <v>100</v>
      </c>
      <c r="M1520" s="8">
        <v>62</v>
      </c>
      <c r="N1520" s="8">
        <v>54</v>
      </c>
      <c r="O1520" s="10">
        <v>69</v>
      </c>
      <c r="P1520" s="10">
        <v>54</v>
      </c>
      <c r="Q1520" s="37">
        <f>AVERAGE(Table3[[#This Row],[Audit 1]:[Audit 10]])/100</f>
        <v>0.70400000000000007</v>
      </c>
    </row>
    <row r="1521" spans="1:17">
      <c r="A1521" s="8" t="s">
        <v>113</v>
      </c>
      <c r="B1521" s="9">
        <v>45250</v>
      </c>
      <c r="C1521" s="33">
        <f>YEAR(Table3[[#This Row],[Date]])</f>
        <v>2023</v>
      </c>
      <c r="D1521" s="9" t="str">
        <f>TEXT(Table3[[#This Row],[Date]],"MMMM")</f>
        <v>November</v>
      </c>
      <c r="E1521" s="9" t="str">
        <f>_xlfn.XLOOKUP(Table3[[#This Row],[EID]],Roster!A:A,Roster!E:E)</f>
        <v>kig.imaz.62</v>
      </c>
      <c r="F1521" s="9" t="str">
        <f>_xlfn.XLOOKUP(Table3[[#This Row],[EID]],Roster!A:A,Roster!F:F)</f>
        <v>HR</v>
      </c>
      <c r="G1521" s="8">
        <v>98</v>
      </c>
      <c r="H1521" s="8">
        <v>95</v>
      </c>
      <c r="I1521" s="8">
        <v>61</v>
      </c>
      <c r="J1521" s="8">
        <v>91</v>
      </c>
      <c r="K1521" s="8">
        <v>58</v>
      </c>
      <c r="L1521" s="8">
        <v>93</v>
      </c>
      <c r="M1521" s="8">
        <v>78</v>
      </c>
      <c r="N1521" s="8">
        <v>88</v>
      </c>
      <c r="O1521" s="10">
        <v>50</v>
      </c>
      <c r="P1521" s="10">
        <v>50</v>
      </c>
      <c r="Q1521" s="37">
        <f>AVERAGE(Table3[[#This Row],[Audit 1]:[Audit 10]])/100</f>
        <v>0.76200000000000001</v>
      </c>
    </row>
    <row r="1522" spans="1:17">
      <c r="A1522" s="8" t="s">
        <v>114</v>
      </c>
      <c r="B1522" s="9">
        <v>45250</v>
      </c>
      <c r="C1522" s="33">
        <f>YEAR(Table3[[#This Row],[Date]])</f>
        <v>2023</v>
      </c>
      <c r="D1522" s="9" t="str">
        <f>TEXT(Table3[[#This Row],[Date]],"MMMM")</f>
        <v>November</v>
      </c>
      <c r="E1522" s="9" t="str">
        <f>_xlfn.XLOOKUP(Table3[[#This Row],[EID]],Roster!A:A,Roster!E:E)</f>
        <v>han.oriz.24</v>
      </c>
      <c r="F1522" s="9" t="str">
        <f>_xlfn.XLOOKUP(Table3[[#This Row],[EID]],Roster!A:A,Roster!F:F)</f>
        <v>Strategy</v>
      </c>
      <c r="G1522" s="8">
        <v>81</v>
      </c>
      <c r="H1522" s="8">
        <v>92</v>
      </c>
      <c r="I1522" s="8">
        <v>97</v>
      </c>
      <c r="J1522" s="8">
        <v>98</v>
      </c>
      <c r="K1522" s="8">
        <v>97</v>
      </c>
      <c r="L1522" s="8">
        <v>99</v>
      </c>
      <c r="M1522" s="8">
        <v>94</v>
      </c>
      <c r="N1522" s="8">
        <v>98</v>
      </c>
      <c r="O1522" s="10">
        <v>97</v>
      </c>
      <c r="P1522" s="10">
        <v>80</v>
      </c>
      <c r="Q1522" s="37">
        <f>AVERAGE(Table3[[#This Row],[Audit 1]:[Audit 10]])/100</f>
        <v>0.93299999999999994</v>
      </c>
    </row>
    <row r="1523" spans="1:17">
      <c r="A1523" s="8" t="s">
        <v>115</v>
      </c>
      <c r="B1523" s="9">
        <v>45250</v>
      </c>
      <c r="C1523" s="33">
        <f>YEAR(Table3[[#This Row],[Date]])</f>
        <v>2023</v>
      </c>
      <c r="D1523" s="9" t="str">
        <f>TEXT(Table3[[#This Row],[Date]],"MMMM")</f>
        <v>November</v>
      </c>
      <c r="E1523" s="9" t="str">
        <f>_xlfn.XLOOKUP(Table3[[#This Row],[EID]],Roster!A:A,Roster!E:E)</f>
        <v>oka.koch.55</v>
      </c>
      <c r="F1523" s="9" t="str">
        <f>_xlfn.XLOOKUP(Table3[[#This Row],[EID]],Roster!A:A,Roster!F:F)</f>
        <v>F&amp;A</v>
      </c>
      <c r="G1523" s="8">
        <v>80</v>
      </c>
      <c r="H1523" s="8">
        <v>93</v>
      </c>
      <c r="I1523" s="8">
        <v>82</v>
      </c>
      <c r="J1523" s="8">
        <v>98</v>
      </c>
      <c r="K1523" s="8">
        <v>87</v>
      </c>
      <c r="L1523" s="8">
        <v>99</v>
      </c>
      <c r="M1523" s="8">
        <v>97</v>
      </c>
      <c r="N1523" s="8">
        <v>84</v>
      </c>
      <c r="O1523" s="10">
        <v>99</v>
      </c>
      <c r="P1523" s="10">
        <v>91</v>
      </c>
      <c r="Q1523" s="37">
        <f>AVERAGE(Table3[[#This Row],[Audit 1]:[Audit 10]])/100</f>
        <v>0.91</v>
      </c>
    </row>
    <row r="1524" spans="1:17">
      <c r="A1524" s="8" t="s">
        <v>116</v>
      </c>
      <c r="B1524" s="9">
        <v>45250</v>
      </c>
      <c r="C1524" s="33">
        <f>YEAR(Table3[[#This Row],[Date]])</f>
        <v>2023</v>
      </c>
      <c r="D1524" s="9" t="str">
        <f>TEXT(Table3[[#This Row],[Date]],"MMMM")</f>
        <v>November</v>
      </c>
      <c r="E1524" s="9" t="str">
        <f>_xlfn.XLOOKUP(Table3[[#This Row],[EID]],Roster!A:A,Roster!E:E)</f>
        <v>hir.kame.31</v>
      </c>
      <c r="F1524" s="9" t="str">
        <f>_xlfn.XLOOKUP(Table3[[#This Row],[EID]],Roster!A:A,Roster!F:F)</f>
        <v>Health</v>
      </c>
      <c r="G1524" s="8">
        <v>82</v>
      </c>
      <c r="H1524" s="8">
        <v>85</v>
      </c>
      <c r="I1524" s="8">
        <v>80</v>
      </c>
      <c r="J1524" s="8">
        <v>89</v>
      </c>
      <c r="K1524" s="8">
        <v>87</v>
      </c>
      <c r="L1524" s="8">
        <v>92</v>
      </c>
      <c r="M1524" s="8">
        <v>90</v>
      </c>
      <c r="N1524" s="8">
        <v>92</v>
      </c>
      <c r="O1524" s="10">
        <v>99</v>
      </c>
      <c r="P1524" s="10">
        <v>85</v>
      </c>
      <c r="Q1524" s="37">
        <f>AVERAGE(Table3[[#This Row],[Audit 1]:[Audit 10]])/100</f>
        <v>0.88099999999999989</v>
      </c>
    </row>
    <row r="1525" spans="1:17">
      <c r="A1525" s="8" t="s">
        <v>117</v>
      </c>
      <c r="B1525" s="9">
        <v>45250</v>
      </c>
      <c r="C1525" s="33">
        <f>YEAR(Table3[[#This Row],[Date]])</f>
        <v>2023</v>
      </c>
      <c r="D1525" s="9" t="str">
        <f>TEXT(Table3[[#This Row],[Date]],"MMMM")</f>
        <v>November</v>
      </c>
      <c r="E1525" s="9" t="str">
        <f>_xlfn.XLOOKUP(Table3[[#This Row],[EID]],Roster!A:A,Roster!E:E)</f>
        <v>han.oriz.24</v>
      </c>
      <c r="F1525" s="9" t="str">
        <f>_xlfn.XLOOKUP(Table3[[#This Row],[EID]],Roster!A:A,Roster!F:F)</f>
        <v>Network</v>
      </c>
      <c r="G1525" s="8">
        <v>83</v>
      </c>
      <c r="H1525" s="8">
        <v>63</v>
      </c>
      <c r="I1525" s="8">
        <v>52</v>
      </c>
      <c r="J1525" s="8">
        <v>96</v>
      </c>
      <c r="K1525" s="8">
        <v>69</v>
      </c>
      <c r="L1525" s="8">
        <v>62</v>
      </c>
      <c r="M1525" s="8">
        <v>72</v>
      </c>
      <c r="N1525" s="8">
        <v>73</v>
      </c>
      <c r="O1525" s="10">
        <v>72</v>
      </c>
      <c r="P1525" s="10">
        <v>53</v>
      </c>
      <c r="Q1525" s="37">
        <f>AVERAGE(Table3[[#This Row],[Audit 1]:[Audit 10]])/100</f>
        <v>0.69499999999999995</v>
      </c>
    </row>
    <row r="1526" spans="1:17">
      <c r="A1526" s="8" t="s">
        <v>118</v>
      </c>
      <c r="B1526" s="9">
        <v>45250</v>
      </c>
      <c r="C1526" s="33">
        <f>YEAR(Table3[[#This Row],[Date]])</f>
        <v>2023</v>
      </c>
      <c r="D1526" s="9" t="str">
        <f>TEXT(Table3[[#This Row],[Date]],"MMMM")</f>
        <v>November</v>
      </c>
      <c r="E1526" s="9" t="str">
        <f>_xlfn.XLOOKUP(Table3[[#This Row],[EID]],Roster!A:A,Roster!E:E)</f>
        <v>kig.imaz.62</v>
      </c>
      <c r="F1526" s="9" t="str">
        <f>_xlfn.XLOOKUP(Table3[[#This Row],[EID]],Roster!A:A,Roster!F:F)</f>
        <v>HR</v>
      </c>
      <c r="G1526" s="8">
        <v>72</v>
      </c>
      <c r="H1526" s="8">
        <v>99</v>
      </c>
      <c r="I1526" s="8">
        <v>92</v>
      </c>
      <c r="J1526" s="8">
        <v>80</v>
      </c>
      <c r="K1526" s="8">
        <v>72</v>
      </c>
      <c r="L1526" s="8">
        <v>62</v>
      </c>
      <c r="M1526" s="8">
        <v>91</v>
      </c>
      <c r="N1526" s="8">
        <v>72</v>
      </c>
      <c r="O1526" s="10">
        <v>85</v>
      </c>
      <c r="P1526" s="10">
        <v>93</v>
      </c>
      <c r="Q1526" s="37">
        <f>AVERAGE(Table3[[#This Row],[Audit 1]:[Audit 10]])/100</f>
        <v>0.81799999999999995</v>
      </c>
    </row>
    <row r="1527" spans="1:17">
      <c r="A1527" s="8" t="s">
        <v>119</v>
      </c>
      <c r="B1527" s="9">
        <v>45250</v>
      </c>
      <c r="C1527" s="33">
        <f>YEAR(Table3[[#This Row],[Date]])</f>
        <v>2023</v>
      </c>
      <c r="D1527" s="9" t="str">
        <f>TEXT(Table3[[#This Row],[Date]],"MMMM")</f>
        <v>November</v>
      </c>
      <c r="E1527" s="9" t="str">
        <f>_xlfn.XLOOKUP(Table3[[#This Row],[EID]],Roster!A:A,Roster!E:E)</f>
        <v>hir.kame.31</v>
      </c>
      <c r="F1527" s="9" t="str">
        <f>_xlfn.XLOOKUP(Table3[[#This Row],[EID]],Roster!A:A,Roster!F:F)</f>
        <v>Health</v>
      </c>
      <c r="G1527" s="8">
        <v>85</v>
      </c>
      <c r="H1527" s="8">
        <v>100</v>
      </c>
      <c r="I1527" s="8">
        <v>82</v>
      </c>
      <c r="J1527" s="8">
        <v>89</v>
      </c>
      <c r="K1527" s="8">
        <v>94</v>
      </c>
      <c r="L1527" s="8">
        <v>92</v>
      </c>
      <c r="M1527" s="8">
        <v>86</v>
      </c>
      <c r="N1527" s="8">
        <v>85</v>
      </c>
      <c r="O1527" s="10">
        <v>86</v>
      </c>
      <c r="P1527" s="10">
        <v>80</v>
      </c>
      <c r="Q1527" s="37">
        <f>AVERAGE(Table3[[#This Row],[Audit 1]:[Audit 10]])/100</f>
        <v>0.879</v>
      </c>
    </row>
    <row r="1528" spans="1:17">
      <c r="A1528" s="8" t="s">
        <v>120</v>
      </c>
      <c r="B1528" s="9">
        <v>45250</v>
      </c>
      <c r="C1528" s="33">
        <f>YEAR(Table3[[#This Row],[Date]])</f>
        <v>2023</v>
      </c>
      <c r="D1528" s="9" t="str">
        <f>TEXT(Table3[[#This Row],[Date]],"MMMM")</f>
        <v>November</v>
      </c>
      <c r="E1528" s="9" t="str">
        <f>_xlfn.XLOOKUP(Table3[[#This Row],[EID]],Roster!A:A,Roster!E:E)</f>
        <v>oka.koch.55</v>
      </c>
      <c r="F1528" s="9" t="str">
        <f>_xlfn.XLOOKUP(Table3[[#This Row],[EID]],Roster!A:A,Roster!F:F)</f>
        <v>F&amp;A</v>
      </c>
      <c r="G1528" s="8">
        <v>91</v>
      </c>
      <c r="H1528" s="8">
        <v>98</v>
      </c>
      <c r="I1528" s="8">
        <v>91</v>
      </c>
      <c r="J1528" s="8">
        <v>87</v>
      </c>
      <c r="K1528" s="8">
        <v>100</v>
      </c>
      <c r="L1528" s="8">
        <v>99</v>
      </c>
      <c r="M1528" s="8">
        <v>80</v>
      </c>
      <c r="N1528" s="8">
        <v>80</v>
      </c>
      <c r="O1528" s="10">
        <v>100</v>
      </c>
      <c r="P1528" s="10">
        <v>93</v>
      </c>
      <c r="Q1528" s="37">
        <f>AVERAGE(Table3[[#This Row],[Audit 1]:[Audit 10]])/100</f>
        <v>0.91900000000000004</v>
      </c>
    </row>
    <row r="1529" spans="1:17">
      <c r="A1529" s="8" t="s">
        <v>121</v>
      </c>
      <c r="B1529" s="9">
        <v>45250</v>
      </c>
      <c r="C1529" s="33">
        <f>YEAR(Table3[[#This Row],[Date]])</f>
        <v>2023</v>
      </c>
      <c r="D1529" s="9" t="str">
        <f>TEXT(Table3[[#This Row],[Date]],"MMMM")</f>
        <v>November</v>
      </c>
      <c r="E1529" s="9" t="str">
        <f>_xlfn.XLOOKUP(Table3[[#This Row],[EID]],Roster!A:A,Roster!E:E)</f>
        <v>hir.kame.31</v>
      </c>
      <c r="F1529" s="9" t="str">
        <f>_xlfn.XLOOKUP(Table3[[#This Row],[EID]],Roster!A:A,Roster!F:F)</f>
        <v>Health</v>
      </c>
      <c r="G1529" s="8">
        <v>99</v>
      </c>
      <c r="H1529" s="8">
        <v>98</v>
      </c>
      <c r="I1529" s="8">
        <v>97</v>
      </c>
      <c r="J1529" s="8">
        <v>82</v>
      </c>
      <c r="K1529" s="8">
        <v>95</v>
      </c>
      <c r="L1529" s="8">
        <v>98</v>
      </c>
      <c r="M1529" s="8">
        <v>80</v>
      </c>
      <c r="N1529" s="8">
        <v>99</v>
      </c>
      <c r="O1529" s="10">
        <v>82</v>
      </c>
      <c r="P1529" s="10">
        <v>98</v>
      </c>
      <c r="Q1529" s="37">
        <f>AVERAGE(Table3[[#This Row],[Audit 1]:[Audit 10]])/100</f>
        <v>0.92799999999999994</v>
      </c>
    </row>
    <row r="1530" spans="1:17">
      <c r="A1530" s="8" t="s">
        <v>122</v>
      </c>
      <c r="B1530" s="9">
        <v>45250</v>
      </c>
      <c r="C1530" s="33">
        <f>YEAR(Table3[[#This Row],[Date]])</f>
        <v>2023</v>
      </c>
      <c r="D1530" s="9" t="str">
        <f>TEXT(Table3[[#This Row],[Date]],"MMMM")</f>
        <v>November</v>
      </c>
      <c r="E1530" s="9" t="str">
        <f>_xlfn.XLOOKUP(Table3[[#This Row],[EID]],Roster!A:A,Roster!E:E)</f>
        <v>han.oriz.24</v>
      </c>
      <c r="F1530" s="9" t="str">
        <f>_xlfn.XLOOKUP(Table3[[#This Row],[EID]],Roster!A:A,Roster!F:F)</f>
        <v>Network</v>
      </c>
      <c r="G1530" s="8">
        <v>60</v>
      </c>
      <c r="H1530" s="8">
        <v>91</v>
      </c>
      <c r="I1530" s="8">
        <v>66</v>
      </c>
      <c r="J1530" s="8">
        <v>56</v>
      </c>
      <c r="K1530" s="8">
        <v>52</v>
      </c>
      <c r="L1530" s="8">
        <v>54</v>
      </c>
      <c r="M1530" s="8">
        <v>93</v>
      </c>
      <c r="N1530" s="8">
        <v>81</v>
      </c>
      <c r="O1530" s="10">
        <v>86</v>
      </c>
      <c r="P1530" s="10">
        <v>62</v>
      </c>
      <c r="Q1530" s="37">
        <f>AVERAGE(Table3[[#This Row],[Audit 1]:[Audit 10]])/100</f>
        <v>0.70099999999999996</v>
      </c>
    </row>
    <row r="1531" spans="1:17">
      <c r="A1531" s="8" t="s">
        <v>123</v>
      </c>
      <c r="B1531" s="9">
        <v>45250</v>
      </c>
      <c r="C1531" s="33">
        <f>YEAR(Table3[[#This Row],[Date]])</f>
        <v>2023</v>
      </c>
      <c r="D1531" s="9" t="str">
        <f>TEXT(Table3[[#This Row],[Date]],"MMMM")</f>
        <v>November</v>
      </c>
      <c r="E1531" s="9" t="str">
        <f>_xlfn.XLOOKUP(Table3[[#This Row],[EID]],Roster!A:A,Roster!E:E)</f>
        <v>kig.imaz.62</v>
      </c>
      <c r="F1531" s="9" t="str">
        <f>_xlfn.XLOOKUP(Table3[[#This Row],[EID]],Roster!A:A,Roster!F:F)</f>
        <v>HR</v>
      </c>
      <c r="G1531" s="8">
        <v>100</v>
      </c>
      <c r="H1531" s="8">
        <v>100</v>
      </c>
      <c r="I1531" s="8">
        <v>50</v>
      </c>
      <c r="J1531" s="8">
        <v>53</v>
      </c>
      <c r="K1531" s="8">
        <v>78</v>
      </c>
      <c r="L1531" s="8">
        <v>80</v>
      </c>
      <c r="M1531" s="8">
        <v>52</v>
      </c>
      <c r="N1531" s="8">
        <v>57</v>
      </c>
      <c r="O1531" s="10">
        <v>97</v>
      </c>
      <c r="P1531" s="10">
        <v>85</v>
      </c>
      <c r="Q1531" s="37">
        <f>AVERAGE(Table3[[#This Row],[Audit 1]:[Audit 10]])/100</f>
        <v>0.752</v>
      </c>
    </row>
    <row r="1532" spans="1:17">
      <c r="A1532" s="8" t="s">
        <v>94</v>
      </c>
      <c r="B1532" s="9">
        <v>45251</v>
      </c>
      <c r="C1532" s="33">
        <f>YEAR(Table3[[#This Row],[Date]])</f>
        <v>2023</v>
      </c>
      <c r="D1532" s="9" t="str">
        <f>TEXT(Table3[[#This Row],[Date]],"MMMM")</f>
        <v>November</v>
      </c>
      <c r="E1532" s="9" t="str">
        <f>_xlfn.XLOOKUP(Table3[[#This Row],[EID]],Roster!A:A,Roster!E:E)</f>
        <v>oka.koch.55</v>
      </c>
      <c r="F1532" s="9" t="str">
        <f>_xlfn.XLOOKUP(Table3[[#This Row],[EID]],Roster!A:A,Roster!F:F)</f>
        <v>F&amp;A</v>
      </c>
      <c r="G1532" s="8">
        <v>81</v>
      </c>
      <c r="H1532" s="8">
        <v>93</v>
      </c>
      <c r="I1532" s="8">
        <v>94</v>
      </c>
      <c r="J1532" s="8">
        <v>96</v>
      </c>
      <c r="K1532" s="8">
        <v>84</v>
      </c>
      <c r="L1532" s="8">
        <v>83</v>
      </c>
      <c r="M1532" s="8">
        <v>92</v>
      </c>
      <c r="N1532" s="8">
        <v>100</v>
      </c>
      <c r="O1532" s="10">
        <v>97</v>
      </c>
      <c r="P1532" s="10">
        <v>82</v>
      </c>
      <c r="Q1532" s="37">
        <f>AVERAGE(Table3[[#This Row],[Audit 1]:[Audit 10]])/100</f>
        <v>0.90200000000000002</v>
      </c>
    </row>
    <row r="1533" spans="1:17">
      <c r="A1533" s="8" t="s">
        <v>95</v>
      </c>
      <c r="B1533" s="9">
        <v>45251</v>
      </c>
      <c r="C1533" s="33">
        <f>YEAR(Table3[[#This Row],[Date]])</f>
        <v>2023</v>
      </c>
      <c r="D1533" s="9" t="str">
        <f>TEXT(Table3[[#This Row],[Date]],"MMMM")</f>
        <v>November</v>
      </c>
      <c r="E1533" s="9" t="str">
        <f>_xlfn.XLOOKUP(Table3[[#This Row],[EID]],Roster!A:A,Roster!E:E)</f>
        <v>oka.koch.55</v>
      </c>
      <c r="F1533" s="9" t="str">
        <f>_xlfn.XLOOKUP(Table3[[#This Row],[EID]],Roster!A:A,Roster!F:F)</f>
        <v>F&amp;A</v>
      </c>
      <c r="G1533" s="8">
        <v>84</v>
      </c>
      <c r="H1533" s="8">
        <v>98</v>
      </c>
      <c r="I1533" s="8">
        <v>89</v>
      </c>
      <c r="J1533" s="8">
        <v>80</v>
      </c>
      <c r="K1533" s="8">
        <v>99</v>
      </c>
      <c r="L1533" s="8">
        <v>98</v>
      </c>
      <c r="M1533" s="8">
        <v>95</v>
      </c>
      <c r="N1533" s="8">
        <v>90</v>
      </c>
      <c r="O1533" s="10">
        <v>97</v>
      </c>
      <c r="P1533" s="10">
        <v>81</v>
      </c>
      <c r="Q1533" s="37">
        <f>AVERAGE(Table3[[#This Row],[Audit 1]:[Audit 10]])/100</f>
        <v>0.91099999999999992</v>
      </c>
    </row>
    <row r="1534" spans="1:17">
      <c r="A1534" s="8" t="s">
        <v>96</v>
      </c>
      <c r="B1534" s="9">
        <v>45251</v>
      </c>
      <c r="C1534" s="33">
        <f>YEAR(Table3[[#This Row],[Date]])</f>
        <v>2023</v>
      </c>
      <c r="D1534" s="9" t="str">
        <f>TEXT(Table3[[#This Row],[Date]],"MMMM")</f>
        <v>November</v>
      </c>
      <c r="E1534" s="9" t="str">
        <f>_xlfn.XLOOKUP(Table3[[#This Row],[EID]],Roster!A:A,Roster!E:E)</f>
        <v>hir.kame.31</v>
      </c>
      <c r="F1534" s="9" t="str">
        <f>_xlfn.XLOOKUP(Table3[[#This Row],[EID]],Roster!A:A,Roster!F:F)</f>
        <v>Health</v>
      </c>
      <c r="G1534" s="8">
        <v>92</v>
      </c>
      <c r="H1534" s="8">
        <v>93</v>
      </c>
      <c r="I1534" s="8">
        <v>91</v>
      </c>
      <c r="J1534" s="8">
        <v>85</v>
      </c>
      <c r="K1534" s="8">
        <v>97</v>
      </c>
      <c r="L1534" s="8">
        <v>94</v>
      </c>
      <c r="M1534" s="8">
        <v>91</v>
      </c>
      <c r="N1534" s="8">
        <v>84</v>
      </c>
      <c r="O1534" s="10">
        <v>88</v>
      </c>
      <c r="P1534" s="10">
        <v>80</v>
      </c>
      <c r="Q1534" s="37">
        <f>AVERAGE(Table3[[#This Row],[Audit 1]:[Audit 10]])/100</f>
        <v>0.89500000000000002</v>
      </c>
    </row>
    <row r="1535" spans="1:17">
      <c r="A1535" s="8" t="s">
        <v>97</v>
      </c>
      <c r="B1535" s="9">
        <v>45251</v>
      </c>
      <c r="C1535" s="33">
        <f>YEAR(Table3[[#This Row],[Date]])</f>
        <v>2023</v>
      </c>
      <c r="D1535" s="9" t="str">
        <f>TEXT(Table3[[#This Row],[Date]],"MMMM")</f>
        <v>November</v>
      </c>
      <c r="E1535" s="9" t="str">
        <f>_xlfn.XLOOKUP(Table3[[#This Row],[EID]],Roster!A:A,Roster!E:E)</f>
        <v>han.oriz.24</v>
      </c>
      <c r="F1535" s="9" t="str">
        <f>_xlfn.XLOOKUP(Table3[[#This Row],[EID]],Roster!A:A,Roster!F:F)</f>
        <v>Network</v>
      </c>
      <c r="G1535" s="8">
        <v>87</v>
      </c>
      <c r="H1535" s="8">
        <v>89</v>
      </c>
      <c r="I1535" s="8">
        <v>80</v>
      </c>
      <c r="J1535" s="8">
        <v>99</v>
      </c>
      <c r="K1535" s="8">
        <v>65</v>
      </c>
      <c r="L1535" s="8">
        <v>77</v>
      </c>
      <c r="M1535" s="8">
        <v>96</v>
      </c>
      <c r="N1535" s="8">
        <v>66</v>
      </c>
      <c r="O1535" s="10">
        <v>98</v>
      </c>
      <c r="P1535" s="10">
        <v>85</v>
      </c>
      <c r="Q1535" s="37">
        <f>AVERAGE(Table3[[#This Row],[Audit 1]:[Audit 10]])/100</f>
        <v>0.84200000000000008</v>
      </c>
    </row>
    <row r="1536" spans="1:17">
      <c r="A1536" s="8" t="s">
        <v>98</v>
      </c>
      <c r="B1536" s="9">
        <v>45251</v>
      </c>
      <c r="C1536" s="33">
        <f>YEAR(Table3[[#This Row],[Date]])</f>
        <v>2023</v>
      </c>
      <c r="D1536" s="9" t="str">
        <f>TEXT(Table3[[#This Row],[Date]],"MMMM")</f>
        <v>November</v>
      </c>
      <c r="E1536" s="9" t="str">
        <f>_xlfn.XLOOKUP(Table3[[#This Row],[EID]],Roster!A:A,Roster!E:E)</f>
        <v>kig.imaz.62</v>
      </c>
      <c r="F1536" s="9" t="str">
        <f>_xlfn.XLOOKUP(Table3[[#This Row],[EID]],Roster!A:A,Roster!F:F)</f>
        <v>HR</v>
      </c>
      <c r="G1536" s="8">
        <v>85</v>
      </c>
      <c r="H1536" s="8">
        <v>55</v>
      </c>
      <c r="I1536" s="8">
        <v>64</v>
      </c>
      <c r="J1536" s="8">
        <v>77</v>
      </c>
      <c r="K1536" s="8">
        <v>62</v>
      </c>
      <c r="L1536" s="8">
        <v>84</v>
      </c>
      <c r="M1536" s="8">
        <v>67</v>
      </c>
      <c r="N1536" s="8">
        <v>64</v>
      </c>
      <c r="O1536" s="10">
        <v>93</v>
      </c>
      <c r="P1536" s="10">
        <v>95</v>
      </c>
      <c r="Q1536" s="37">
        <f>AVERAGE(Table3[[#This Row],[Audit 1]:[Audit 10]])/100</f>
        <v>0.746</v>
      </c>
    </row>
    <row r="1537" spans="1:17">
      <c r="A1537" s="8" t="s">
        <v>99</v>
      </c>
      <c r="B1537" s="9">
        <v>45251</v>
      </c>
      <c r="C1537" s="33">
        <f>YEAR(Table3[[#This Row],[Date]])</f>
        <v>2023</v>
      </c>
      <c r="D1537" s="9" t="str">
        <f>TEXT(Table3[[#This Row],[Date]],"MMMM")</f>
        <v>November</v>
      </c>
      <c r="E1537" s="9" t="str">
        <f>_xlfn.XLOOKUP(Table3[[#This Row],[EID]],Roster!A:A,Roster!E:E)</f>
        <v>han.oriz.24</v>
      </c>
      <c r="F1537" s="9" t="str">
        <f>_xlfn.XLOOKUP(Table3[[#This Row],[EID]],Roster!A:A,Roster!F:F)</f>
        <v>Strategy</v>
      </c>
      <c r="G1537" s="8">
        <v>96</v>
      </c>
      <c r="H1537" s="8">
        <v>86</v>
      </c>
      <c r="I1537" s="8">
        <v>91</v>
      </c>
      <c r="J1537" s="8">
        <v>100</v>
      </c>
      <c r="K1537" s="8">
        <v>84</v>
      </c>
      <c r="L1537" s="8">
        <v>84</v>
      </c>
      <c r="M1537" s="8">
        <v>97</v>
      </c>
      <c r="N1537" s="8">
        <v>86</v>
      </c>
      <c r="O1537" s="10">
        <v>98</v>
      </c>
      <c r="P1537" s="10">
        <v>85</v>
      </c>
      <c r="Q1537" s="37">
        <f>AVERAGE(Table3[[#This Row],[Audit 1]:[Audit 10]])/100</f>
        <v>0.90700000000000003</v>
      </c>
    </row>
    <row r="1538" spans="1:17">
      <c r="A1538" s="8" t="s">
        <v>100</v>
      </c>
      <c r="B1538" s="9">
        <v>45251</v>
      </c>
      <c r="C1538" s="33">
        <f>YEAR(Table3[[#This Row],[Date]])</f>
        <v>2023</v>
      </c>
      <c r="D1538" s="9" t="str">
        <f>TEXT(Table3[[#This Row],[Date]],"MMMM")</f>
        <v>November</v>
      </c>
      <c r="E1538" s="9" t="str">
        <f>_xlfn.XLOOKUP(Table3[[#This Row],[EID]],Roster!A:A,Roster!E:E)</f>
        <v>oka.koch.55</v>
      </c>
      <c r="F1538" s="9" t="str">
        <f>_xlfn.XLOOKUP(Table3[[#This Row],[EID]],Roster!A:A,Roster!F:F)</f>
        <v>F&amp;A</v>
      </c>
      <c r="G1538" s="8">
        <v>93</v>
      </c>
      <c r="H1538" s="8">
        <v>88</v>
      </c>
      <c r="I1538" s="8">
        <v>90</v>
      </c>
      <c r="J1538" s="8">
        <v>93</v>
      </c>
      <c r="K1538" s="8">
        <v>82</v>
      </c>
      <c r="L1538" s="8">
        <v>99</v>
      </c>
      <c r="M1538" s="8">
        <v>94</v>
      </c>
      <c r="N1538" s="8">
        <v>85</v>
      </c>
      <c r="O1538" s="10">
        <v>89</v>
      </c>
      <c r="P1538" s="10">
        <v>81</v>
      </c>
      <c r="Q1538" s="37">
        <f>AVERAGE(Table3[[#This Row],[Audit 1]:[Audit 10]])/100</f>
        <v>0.89400000000000002</v>
      </c>
    </row>
    <row r="1539" spans="1:17">
      <c r="A1539" s="8" t="s">
        <v>101</v>
      </c>
      <c r="B1539" s="9">
        <v>45251</v>
      </c>
      <c r="C1539" s="33">
        <f>YEAR(Table3[[#This Row],[Date]])</f>
        <v>2023</v>
      </c>
      <c r="D1539" s="9" t="str">
        <f>TEXT(Table3[[#This Row],[Date]],"MMMM")</f>
        <v>November</v>
      </c>
      <c r="E1539" s="9" t="str">
        <f>_xlfn.XLOOKUP(Table3[[#This Row],[EID]],Roster!A:A,Roster!E:E)</f>
        <v>hir.kame.31</v>
      </c>
      <c r="F1539" s="9" t="str">
        <f>_xlfn.XLOOKUP(Table3[[#This Row],[EID]],Roster!A:A,Roster!F:F)</f>
        <v>Health</v>
      </c>
      <c r="G1539" s="8">
        <v>97</v>
      </c>
      <c r="H1539" s="8">
        <v>81</v>
      </c>
      <c r="I1539" s="8">
        <v>89</v>
      </c>
      <c r="J1539" s="8">
        <v>82</v>
      </c>
      <c r="K1539" s="8">
        <v>94</v>
      </c>
      <c r="L1539" s="8">
        <v>96</v>
      </c>
      <c r="M1539" s="8">
        <v>85</v>
      </c>
      <c r="N1539" s="8">
        <v>88</v>
      </c>
      <c r="O1539" s="10">
        <v>98</v>
      </c>
      <c r="P1539" s="10">
        <v>100</v>
      </c>
      <c r="Q1539" s="37">
        <f>AVERAGE(Table3[[#This Row],[Audit 1]:[Audit 10]])/100</f>
        <v>0.91</v>
      </c>
    </row>
    <row r="1540" spans="1:17">
      <c r="A1540" s="8" t="s">
        <v>102</v>
      </c>
      <c r="B1540" s="9">
        <v>45251</v>
      </c>
      <c r="C1540" s="33">
        <f>YEAR(Table3[[#This Row],[Date]])</f>
        <v>2023</v>
      </c>
      <c r="D1540" s="9" t="str">
        <f>TEXT(Table3[[#This Row],[Date]],"MMMM")</f>
        <v>November</v>
      </c>
      <c r="E1540" s="9" t="str">
        <f>_xlfn.XLOOKUP(Table3[[#This Row],[EID]],Roster!A:A,Roster!E:E)</f>
        <v>han.oriz.24</v>
      </c>
      <c r="F1540" s="9" t="str">
        <f>_xlfn.XLOOKUP(Table3[[#This Row],[EID]],Roster!A:A,Roster!F:F)</f>
        <v>Network</v>
      </c>
      <c r="G1540" s="8">
        <v>71</v>
      </c>
      <c r="H1540" s="8">
        <v>91</v>
      </c>
      <c r="I1540" s="8">
        <v>95</v>
      </c>
      <c r="J1540" s="8">
        <v>63</v>
      </c>
      <c r="K1540" s="8">
        <v>75</v>
      </c>
      <c r="L1540" s="8">
        <v>72</v>
      </c>
      <c r="M1540" s="8">
        <v>59</v>
      </c>
      <c r="N1540" s="8">
        <v>69</v>
      </c>
      <c r="O1540" s="10">
        <v>53</v>
      </c>
      <c r="P1540" s="10">
        <v>76</v>
      </c>
      <c r="Q1540" s="37">
        <f>AVERAGE(Table3[[#This Row],[Audit 1]:[Audit 10]])/100</f>
        <v>0.72400000000000009</v>
      </c>
    </row>
    <row r="1541" spans="1:17">
      <c r="A1541" s="8" t="s">
        <v>103</v>
      </c>
      <c r="B1541" s="9">
        <v>45251</v>
      </c>
      <c r="C1541" s="33">
        <f>YEAR(Table3[[#This Row],[Date]])</f>
        <v>2023</v>
      </c>
      <c r="D1541" s="9" t="str">
        <f>TEXT(Table3[[#This Row],[Date]],"MMMM")</f>
        <v>November</v>
      </c>
      <c r="E1541" s="9" t="str">
        <f>_xlfn.XLOOKUP(Table3[[#This Row],[EID]],Roster!A:A,Roster!E:E)</f>
        <v>kig.imaz.62</v>
      </c>
      <c r="F1541" s="9" t="str">
        <f>_xlfn.XLOOKUP(Table3[[#This Row],[EID]],Roster!A:A,Roster!F:F)</f>
        <v>HR</v>
      </c>
      <c r="G1541" s="8">
        <v>55</v>
      </c>
      <c r="H1541" s="8">
        <v>80</v>
      </c>
      <c r="I1541" s="8">
        <v>84</v>
      </c>
      <c r="J1541" s="8">
        <v>91</v>
      </c>
      <c r="K1541" s="8">
        <v>58</v>
      </c>
      <c r="L1541" s="8">
        <v>90</v>
      </c>
      <c r="M1541" s="8">
        <v>98</v>
      </c>
      <c r="N1541" s="8">
        <v>58</v>
      </c>
      <c r="O1541" s="10">
        <v>66</v>
      </c>
      <c r="P1541" s="10">
        <v>77</v>
      </c>
      <c r="Q1541" s="37">
        <f>AVERAGE(Table3[[#This Row],[Audit 1]:[Audit 10]])/100</f>
        <v>0.75700000000000001</v>
      </c>
    </row>
    <row r="1542" spans="1:17">
      <c r="A1542" s="8" t="s">
        <v>104</v>
      </c>
      <c r="B1542" s="9">
        <v>45251</v>
      </c>
      <c r="C1542" s="33">
        <f>YEAR(Table3[[#This Row],[Date]])</f>
        <v>2023</v>
      </c>
      <c r="D1542" s="9" t="str">
        <f>TEXT(Table3[[#This Row],[Date]],"MMMM")</f>
        <v>November</v>
      </c>
      <c r="E1542" s="9" t="str">
        <f>_xlfn.XLOOKUP(Table3[[#This Row],[EID]],Roster!A:A,Roster!E:E)</f>
        <v>oka.koch.55</v>
      </c>
      <c r="F1542" s="9" t="str">
        <f>_xlfn.XLOOKUP(Table3[[#This Row],[EID]],Roster!A:A,Roster!F:F)</f>
        <v>F&amp;A</v>
      </c>
      <c r="G1542" s="8">
        <v>86</v>
      </c>
      <c r="H1542" s="8">
        <v>86</v>
      </c>
      <c r="I1542" s="8">
        <v>85</v>
      </c>
      <c r="J1542" s="8">
        <v>88</v>
      </c>
      <c r="K1542" s="8">
        <v>89</v>
      </c>
      <c r="L1542" s="8">
        <v>85</v>
      </c>
      <c r="M1542" s="8">
        <v>82</v>
      </c>
      <c r="N1542" s="8">
        <v>89</v>
      </c>
      <c r="O1542" s="10">
        <v>83</v>
      </c>
      <c r="P1542" s="10">
        <v>81</v>
      </c>
      <c r="Q1542" s="37">
        <f>AVERAGE(Table3[[#This Row],[Audit 1]:[Audit 10]])/100</f>
        <v>0.85400000000000009</v>
      </c>
    </row>
    <row r="1543" spans="1:17">
      <c r="A1543" s="8" t="s">
        <v>105</v>
      </c>
      <c r="B1543" s="9">
        <v>45251</v>
      </c>
      <c r="C1543" s="33">
        <f>YEAR(Table3[[#This Row],[Date]])</f>
        <v>2023</v>
      </c>
      <c r="D1543" s="9" t="str">
        <f>TEXT(Table3[[#This Row],[Date]],"MMMM")</f>
        <v>November</v>
      </c>
      <c r="E1543" s="9" t="str">
        <f>_xlfn.XLOOKUP(Table3[[#This Row],[EID]],Roster!A:A,Roster!E:E)</f>
        <v>oka.koch.55</v>
      </c>
      <c r="F1543" s="9" t="str">
        <f>_xlfn.XLOOKUP(Table3[[#This Row],[EID]],Roster!A:A,Roster!F:F)</f>
        <v>F&amp;A</v>
      </c>
      <c r="G1543" s="8">
        <v>100</v>
      </c>
      <c r="H1543" s="8">
        <v>87</v>
      </c>
      <c r="I1543" s="8">
        <v>96</v>
      </c>
      <c r="J1543" s="8">
        <v>87</v>
      </c>
      <c r="K1543" s="8">
        <v>82</v>
      </c>
      <c r="L1543" s="8">
        <v>81</v>
      </c>
      <c r="M1543" s="8">
        <v>87</v>
      </c>
      <c r="N1543" s="8">
        <v>89</v>
      </c>
      <c r="O1543" s="10">
        <v>94</v>
      </c>
      <c r="P1543" s="10">
        <v>86</v>
      </c>
      <c r="Q1543" s="37">
        <f>AVERAGE(Table3[[#This Row],[Audit 1]:[Audit 10]])/100</f>
        <v>0.88900000000000001</v>
      </c>
    </row>
    <row r="1544" spans="1:17">
      <c r="A1544" s="8" t="s">
        <v>106</v>
      </c>
      <c r="B1544" s="9">
        <v>45251</v>
      </c>
      <c r="C1544" s="33">
        <f>YEAR(Table3[[#This Row],[Date]])</f>
        <v>2023</v>
      </c>
      <c r="D1544" s="9" t="str">
        <f>TEXT(Table3[[#This Row],[Date]],"MMMM")</f>
        <v>November</v>
      </c>
      <c r="E1544" s="9" t="str">
        <f>_xlfn.XLOOKUP(Table3[[#This Row],[EID]],Roster!A:A,Roster!E:E)</f>
        <v>hir.kame.31</v>
      </c>
      <c r="F1544" s="9" t="str">
        <f>_xlfn.XLOOKUP(Table3[[#This Row],[EID]],Roster!A:A,Roster!F:F)</f>
        <v>Health</v>
      </c>
      <c r="G1544" s="8">
        <v>89</v>
      </c>
      <c r="H1544" s="8">
        <v>98</v>
      </c>
      <c r="I1544" s="8">
        <v>86</v>
      </c>
      <c r="J1544" s="8">
        <v>97</v>
      </c>
      <c r="K1544" s="8">
        <v>83</v>
      </c>
      <c r="L1544" s="8">
        <v>97</v>
      </c>
      <c r="M1544" s="8">
        <v>97</v>
      </c>
      <c r="N1544" s="8">
        <v>83</v>
      </c>
      <c r="O1544" s="10">
        <v>89</v>
      </c>
      <c r="P1544" s="10">
        <v>95</v>
      </c>
      <c r="Q1544" s="37">
        <f>AVERAGE(Table3[[#This Row],[Audit 1]:[Audit 10]])/100</f>
        <v>0.91400000000000003</v>
      </c>
    </row>
    <row r="1545" spans="1:17">
      <c r="A1545" s="8" t="s">
        <v>107</v>
      </c>
      <c r="B1545" s="9">
        <v>45251</v>
      </c>
      <c r="C1545" s="33">
        <f>YEAR(Table3[[#This Row],[Date]])</f>
        <v>2023</v>
      </c>
      <c r="D1545" s="9" t="str">
        <f>TEXT(Table3[[#This Row],[Date]],"MMMM")</f>
        <v>November</v>
      </c>
      <c r="E1545" s="9" t="str">
        <f>_xlfn.XLOOKUP(Table3[[#This Row],[EID]],Roster!A:A,Roster!E:E)</f>
        <v>oka.koch.55</v>
      </c>
      <c r="F1545" s="9" t="str">
        <f>_xlfn.XLOOKUP(Table3[[#This Row],[EID]],Roster!A:A,Roster!F:F)</f>
        <v>F&amp;A</v>
      </c>
      <c r="G1545" s="8">
        <v>75</v>
      </c>
      <c r="H1545" s="8">
        <v>88</v>
      </c>
      <c r="I1545" s="8">
        <v>98</v>
      </c>
      <c r="J1545" s="8">
        <v>83</v>
      </c>
      <c r="K1545" s="8">
        <v>77</v>
      </c>
      <c r="L1545" s="8">
        <v>51</v>
      </c>
      <c r="M1545" s="8">
        <v>92</v>
      </c>
      <c r="N1545" s="8">
        <v>97</v>
      </c>
      <c r="O1545" s="10">
        <v>56</v>
      </c>
      <c r="P1545" s="10">
        <v>97</v>
      </c>
      <c r="Q1545" s="37">
        <f>AVERAGE(Table3[[#This Row],[Audit 1]:[Audit 10]])/100</f>
        <v>0.81400000000000006</v>
      </c>
    </row>
    <row r="1546" spans="1:17">
      <c r="A1546" s="8" t="s">
        <v>108</v>
      </c>
      <c r="B1546" s="9">
        <v>45251</v>
      </c>
      <c r="C1546" s="33">
        <f>YEAR(Table3[[#This Row],[Date]])</f>
        <v>2023</v>
      </c>
      <c r="D1546" s="9" t="str">
        <f>TEXT(Table3[[#This Row],[Date]],"MMMM")</f>
        <v>November</v>
      </c>
      <c r="E1546" s="9" t="str">
        <f>_xlfn.XLOOKUP(Table3[[#This Row],[EID]],Roster!A:A,Roster!E:E)</f>
        <v>kig.imaz.62</v>
      </c>
      <c r="F1546" s="9" t="str">
        <f>_xlfn.XLOOKUP(Table3[[#This Row],[EID]],Roster!A:A,Roster!F:F)</f>
        <v>HR</v>
      </c>
      <c r="G1546" s="8">
        <v>91</v>
      </c>
      <c r="H1546" s="8">
        <v>74</v>
      </c>
      <c r="I1546" s="8">
        <v>93</v>
      </c>
      <c r="J1546" s="8">
        <v>67</v>
      </c>
      <c r="K1546" s="8">
        <v>81</v>
      </c>
      <c r="L1546" s="8">
        <v>67</v>
      </c>
      <c r="M1546" s="8">
        <v>91</v>
      </c>
      <c r="N1546" s="8">
        <v>68</v>
      </c>
      <c r="O1546" s="10">
        <v>81</v>
      </c>
      <c r="P1546" s="10">
        <v>57</v>
      </c>
      <c r="Q1546" s="37">
        <f>AVERAGE(Table3[[#This Row],[Audit 1]:[Audit 10]])/100</f>
        <v>0.77</v>
      </c>
    </row>
    <row r="1547" spans="1:17">
      <c r="A1547" s="8" t="s">
        <v>109</v>
      </c>
      <c r="B1547" s="9">
        <v>45251</v>
      </c>
      <c r="C1547" s="33">
        <f>YEAR(Table3[[#This Row],[Date]])</f>
        <v>2023</v>
      </c>
      <c r="D1547" s="9" t="str">
        <f>TEXT(Table3[[#This Row],[Date]],"MMMM")</f>
        <v>November</v>
      </c>
      <c r="E1547" s="9" t="str">
        <f>_xlfn.XLOOKUP(Table3[[#This Row],[EID]],Roster!A:A,Roster!E:E)</f>
        <v>han.oriz.24</v>
      </c>
      <c r="F1547" s="9" t="str">
        <f>_xlfn.XLOOKUP(Table3[[#This Row],[EID]],Roster!A:A,Roster!F:F)</f>
        <v>Strategy</v>
      </c>
      <c r="G1547" s="8">
        <v>92</v>
      </c>
      <c r="H1547" s="8">
        <v>95</v>
      </c>
      <c r="I1547" s="8">
        <v>80</v>
      </c>
      <c r="J1547" s="8">
        <v>87</v>
      </c>
      <c r="K1547" s="8">
        <v>99</v>
      </c>
      <c r="L1547" s="8">
        <v>83</v>
      </c>
      <c r="M1547" s="8">
        <v>82</v>
      </c>
      <c r="N1547" s="8">
        <v>96</v>
      </c>
      <c r="O1547" s="10">
        <v>95</v>
      </c>
      <c r="P1547" s="10">
        <v>99</v>
      </c>
      <c r="Q1547" s="37">
        <f>AVERAGE(Table3[[#This Row],[Audit 1]:[Audit 10]])/100</f>
        <v>0.90799999999999992</v>
      </c>
    </row>
    <row r="1548" spans="1:17">
      <c r="A1548" s="8" t="s">
        <v>110</v>
      </c>
      <c r="B1548" s="9">
        <v>45251</v>
      </c>
      <c r="C1548" s="33">
        <f>YEAR(Table3[[#This Row],[Date]])</f>
        <v>2023</v>
      </c>
      <c r="D1548" s="9" t="str">
        <f>TEXT(Table3[[#This Row],[Date]],"MMMM")</f>
        <v>November</v>
      </c>
      <c r="E1548" s="9" t="str">
        <f>_xlfn.XLOOKUP(Table3[[#This Row],[EID]],Roster!A:A,Roster!E:E)</f>
        <v>oka.koch.55</v>
      </c>
      <c r="F1548" s="9" t="str">
        <f>_xlfn.XLOOKUP(Table3[[#This Row],[EID]],Roster!A:A,Roster!F:F)</f>
        <v>F&amp;A</v>
      </c>
      <c r="G1548" s="8">
        <v>87</v>
      </c>
      <c r="H1548" s="8">
        <v>99</v>
      </c>
      <c r="I1548" s="8">
        <v>84</v>
      </c>
      <c r="J1548" s="8">
        <v>90</v>
      </c>
      <c r="K1548" s="8">
        <v>96</v>
      </c>
      <c r="L1548" s="8">
        <v>83</v>
      </c>
      <c r="M1548" s="8">
        <v>95</v>
      </c>
      <c r="N1548" s="8">
        <v>93</v>
      </c>
      <c r="O1548" s="10">
        <v>85</v>
      </c>
      <c r="P1548" s="10">
        <v>87</v>
      </c>
      <c r="Q1548" s="37">
        <f>AVERAGE(Table3[[#This Row],[Audit 1]:[Audit 10]])/100</f>
        <v>0.89900000000000002</v>
      </c>
    </row>
    <row r="1549" spans="1:17">
      <c r="A1549" s="8" t="s">
        <v>111</v>
      </c>
      <c r="B1549" s="9">
        <v>45251</v>
      </c>
      <c r="C1549" s="33">
        <f>YEAR(Table3[[#This Row],[Date]])</f>
        <v>2023</v>
      </c>
      <c r="D1549" s="9" t="str">
        <f>TEXT(Table3[[#This Row],[Date]],"MMMM")</f>
        <v>November</v>
      </c>
      <c r="E1549" s="9" t="str">
        <f>_xlfn.XLOOKUP(Table3[[#This Row],[EID]],Roster!A:A,Roster!E:E)</f>
        <v>hir.kame.31</v>
      </c>
      <c r="F1549" s="9" t="str">
        <f>_xlfn.XLOOKUP(Table3[[#This Row],[EID]],Roster!A:A,Roster!F:F)</f>
        <v>Health</v>
      </c>
      <c r="G1549" s="8">
        <v>96</v>
      </c>
      <c r="H1549" s="8">
        <v>100</v>
      </c>
      <c r="I1549" s="8">
        <v>95</v>
      </c>
      <c r="J1549" s="8">
        <v>80</v>
      </c>
      <c r="K1549" s="8">
        <v>85</v>
      </c>
      <c r="L1549" s="8">
        <v>82</v>
      </c>
      <c r="M1549" s="8">
        <v>84</v>
      </c>
      <c r="N1549" s="8">
        <v>90</v>
      </c>
      <c r="O1549" s="10">
        <v>96</v>
      </c>
      <c r="P1549" s="10">
        <v>86</v>
      </c>
      <c r="Q1549" s="37">
        <f>AVERAGE(Table3[[#This Row],[Audit 1]:[Audit 10]])/100</f>
        <v>0.89400000000000002</v>
      </c>
    </row>
    <row r="1550" spans="1:17">
      <c r="A1550" s="8" t="s">
        <v>112</v>
      </c>
      <c r="B1550" s="9">
        <v>45251</v>
      </c>
      <c r="C1550" s="33">
        <f>YEAR(Table3[[#This Row],[Date]])</f>
        <v>2023</v>
      </c>
      <c r="D1550" s="9" t="str">
        <f>TEXT(Table3[[#This Row],[Date]],"MMMM")</f>
        <v>November</v>
      </c>
      <c r="E1550" s="9" t="str">
        <f>_xlfn.XLOOKUP(Table3[[#This Row],[EID]],Roster!A:A,Roster!E:E)</f>
        <v>hir.kame.31</v>
      </c>
      <c r="F1550" s="9" t="str">
        <f>_xlfn.XLOOKUP(Table3[[#This Row],[EID]],Roster!A:A,Roster!F:F)</f>
        <v>Health</v>
      </c>
      <c r="G1550" s="8">
        <v>55</v>
      </c>
      <c r="H1550" s="8">
        <v>69</v>
      </c>
      <c r="I1550" s="8">
        <v>88</v>
      </c>
      <c r="J1550" s="8">
        <v>86</v>
      </c>
      <c r="K1550" s="8">
        <v>53</v>
      </c>
      <c r="L1550" s="8">
        <v>84</v>
      </c>
      <c r="M1550" s="8">
        <v>70</v>
      </c>
      <c r="N1550" s="8">
        <v>97</v>
      </c>
      <c r="O1550" s="10">
        <v>81</v>
      </c>
      <c r="P1550" s="10">
        <v>82</v>
      </c>
      <c r="Q1550" s="37">
        <f>AVERAGE(Table3[[#This Row],[Audit 1]:[Audit 10]])/100</f>
        <v>0.76500000000000001</v>
      </c>
    </row>
    <row r="1551" spans="1:17">
      <c r="A1551" s="8" t="s">
        <v>113</v>
      </c>
      <c r="B1551" s="9">
        <v>45251</v>
      </c>
      <c r="C1551" s="33">
        <f>YEAR(Table3[[#This Row],[Date]])</f>
        <v>2023</v>
      </c>
      <c r="D1551" s="9" t="str">
        <f>TEXT(Table3[[#This Row],[Date]],"MMMM")</f>
        <v>November</v>
      </c>
      <c r="E1551" s="9" t="str">
        <f>_xlfn.XLOOKUP(Table3[[#This Row],[EID]],Roster!A:A,Roster!E:E)</f>
        <v>kig.imaz.62</v>
      </c>
      <c r="F1551" s="9" t="str">
        <f>_xlfn.XLOOKUP(Table3[[#This Row],[EID]],Roster!A:A,Roster!F:F)</f>
        <v>HR</v>
      </c>
      <c r="G1551" s="8">
        <v>59</v>
      </c>
      <c r="H1551" s="8">
        <v>90</v>
      </c>
      <c r="I1551" s="8">
        <v>66</v>
      </c>
      <c r="J1551" s="8">
        <v>97</v>
      </c>
      <c r="K1551" s="8">
        <v>68</v>
      </c>
      <c r="L1551" s="8">
        <v>54</v>
      </c>
      <c r="M1551" s="8">
        <v>62</v>
      </c>
      <c r="N1551" s="8">
        <v>86</v>
      </c>
      <c r="O1551" s="10">
        <v>50</v>
      </c>
      <c r="P1551" s="10">
        <v>55</v>
      </c>
      <c r="Q1551" s="37">
        <f>AVERAGE(Table3[[#This Row],[Audit 1]:[Audit 10]])/100</f>
        <v>0.68700000000000006</v>
      </c>
    </row>
    <row r="1552" spans="1:17">
      <c r="A1552" s="8" t="s">
        <v>114</v>
      </c>
      <c r="B1552" s="9">
        <v>45251</v>
      </c>
      <c r="C1552" s="33">
        <f>YEAR(Table3[[#This Row],[Date]])</f>
        <v>2023</v>
      </c>
      <c r="D1552" s="9" t="str">
        <f>TEXT(Table3[[#This Row],[Date]],"MMMM")</f>
        <v>November</v>
      </c>
      <c r="E1552" s="9" t="str">
        <f>_xlfn.XLOOKUP(Table3[[#This Row],[EID]],Roster!A:A,Roster!E:E)</f>
        <v>han.oriz.24</v>
      </c>
      <c r="F1552" s="9" t="str">
        <f>_xlfn.XLOOKUP(Table3[[#This Row],[EID]],Roster!A:A,Roster!F:F)</f>
        <v>Strategy</v>
      </c>
      <c r="G1552" s="8">
        <v>92</v>
      </c>
      <c r="H1552" s="8">
        <v>85</v>
      </c>
      <c r="I1552" s="8">
        <v>90</v>
      </c>
      <c r="J1552" s="8">
        <v>98</v>
      </c>
      <c r="K1552" s="8">
        <v>90</v>
      </c>
      <c r="L1552" s="8">
        <v>87</v>
      </c>
      <c r="M1552" s="8">
        <v>88</v>
      </c>
      <c r="N1552" s="8">
        <v>83</v>
      </c>
      <c r="O1552" s="10">
        <v>95</v>
      </c>
      <c r="P1552" s="10">
        <v>83</v>
      </c>
      <c r="Q1552" s="37">
        <f>AVERAGE(Table3[[#This Row],[Audit 1]:[Audit 10]])/100</f>
        <v>0.8909999999999999</v>
      </c>
    </row>
    <row r="1553" spans="1:17">
      <c r="A1553" s="8" t="s">
        <v>115</v>
      </c>
      <c r="B1553" s="9">
        <v>45251</v>
      </c>
      <c r="C1553" s="33">
        <f>YEAR(Table3[[#This Row],[Date]])</f>
        <v>2023</v>
      </c>
      <c r="D1553" s="9" t="str">
        <f>TEXT(Table3[[#This Row],[Date]],"MMMM")</f>
        <v>November</v>
      </c>
      <c r="E1553" s="9" t="str">
        <f>_xlfn.XLOOKUP(Table3[[#This Row],[EID]],Roster!A:A,Roster!E:E)</f>
        <v>oka.koch.55</v>
      </c>
      <c r="F1553" s="9" t="str">
        <f>_xlfn.XLOOKUP(Table3[[#This Row],[EID]],Roster!A:A,Roster!F:F)</f>
        <v>F&amp;A</v>
      </c>
      <c r="G1553" s="8">
        <v>85</v>
      </c>
      <c r="H1553" s="8">
        <v>99</v>
      </c>
      <c r="I1553" s="8">
        <v>81</v>
      </c>
      <c r="J1553" s="8">
        <v>100</v>
      </c>
      <c r="K1553" s="8">
        <v>89</v>
      </c>
      <c r="L1553" s="8">
        <v>89</v>
      </c>
      <c r="M1553" s="8">
        <v>85</v>
      </c>
      <c r="N1553" s="8">
        <v>82</v>
      </c>
      <c r="O1553" s="10">
        <v>90</v>
      </c>
      <c r="P1553" s="10">
        <v>86</v>
      </c>
      <c r="Q1553" s="37">
        <f>AVERAGE(Table3[[#This Row],[Audit 1]:[Audit 10]])/100</f>
        <v>0.8859999999999999</v>
      </c>
    </row>
    <row r="1554" spans="1:17">
      <c r="A1554" s="8" t="s">
        <v>116</v>
      </c>
      <c r="B1554" s="9">
        <v>45251</v>
      </c>
      <c r="C1554" s="33">
        <f>YEAR(Table3[[#This Row],[Date]])</f>
        <v>2023</v>
      </c>
      <c r="D1554" s="9" t="str">
        <f>TEXT(Table3[[#This Row],[Date]],"MMMM")</f>
        <v>November</v>
      </c>
      <c r="E1554" s="9" t="str">
        <f>_xlfn.XLOOKUP(Table3[[#This Row],[EID]],Roster!A:A,Roster!E:E)</f>
        <v>hir.kame.31</v>
      </c>
      <c r="F1554" s="9" t="str">
        <f>_xlfn.XLOOKUP(Table3[[#This Row],[EID]],Roster!A:A,Roster!F:F)</f>
        <v>Health</v>
      </c>
      <c r="G1554" s="8">
        <v>98</v>
      </c>
      <c r="H1554" s="8">
        <v>87</v>
      </c>
      <c r="I1554" s="8">
        <v>81</v>
      </c>
      <c r="J1554" s="8">
        <v>94</v>
      </c>
      <c r="K1554" s="8">
        <v>100</v>
      </c>
      <c r="L1554" s="8">
        <v>84</v>
      </c>
      <c r="M1554" s="8">
        <v>88</v>
      </c>
      <c r="N1554" s="8">
        <v>84</v>
      </c>
      <c r="O1554" s="10">
        <v>94</v>
      </c>
      <c r="P1554" s="10">
        <v>87</v>
      </c>
      <c r="Q1554" s="37">
        <f>AVERAGE(Table3[[#This Row],[Audit 1]:[Audit 10]])/100</f>
        <v>0.89700000000000002</v>
      </c>
    </row>
    <row r="1555" spans="1:17">
      <c r="A1555" s="8" t="s">
        <v>117</v>
      </c>
      <c r="B1555" s="9">
        <v>45251</v>
      </c>
      <c r="C1555" s="33">
        <f>YEAR(Table3[[#This Row],[Date]])</f>
        <v>2023</v>
      </c>
      <c r="D1555" s="9" t="str">
        <f>TEXT(Table3[[#This Row],[Date]],"MMMM")</f>
        <v>November</v>
      </c>
      <c r="E1555" s="9" t="str">
        <f>_xlfn.XLOOKUP(Table3[[#This Row],[EID]],Roster!A:A,Roster!E:E)</f>
        <v>han.oriz.24</v>
      </c>
      <c r="F1555" s="9" t="str">
        <f>_xlfn.XLOOKUP(Table3[[#This Row],[EID]],Roster!A:A,Roster!F:F)</f>
        <v>Network</v>
      </c>
      <c r="G1555" s="8">
        <v>69</v>
      </c>
      <c r="H1555" s="8">
        <v>74</v>
      </c>
      <c r="I1555" s="8">
        <v>94</v>
      </c>
      <c r="J1555" s="8">
        <v>62</v>
      </c>
      <c r="K1555" s="8">
        <v>85</v>
      </c>
      <c r="L1555" s="8">
        <v>50</v>
      </c>
      <c r="M1555" s="8">
        <v>71</v>
      </c>
      <c r="N1555" s="8">
        <v>79</v>
      </c>
      <c r="O1555" s="10">
        <v>96</v>
      </c>
      <c r="P1555" s="10">
        <v>96</v>
      </c>
      <c r="Q1555" s="37">
        <f>AVERAGE(Table3[[#This Row],[Audit 1]:[Audit 10]])/100</f>
        <v>0.77599999999999991</v>
      </c>
    </row>
    <row r="1556" spans="1:17">
      <c r="A1556" s="8" t="s">
        <v>118</v>
      </c>
      <c r="B1556" s="9">
        <v>45251</v>
      </c>
      <c r="C1556" s="33">
        <f>YEAR(Table3[[#This Row],[Date]])</f>
        <v>2023</v>
      </c>
      <c r="D1556" s="9" t="str">
        <f>TEXT(Table3[[#This Row],[Date]],"MMMM")</f>
        <v>November</v>
      </c>
      <c r="E1556" s="9" t="str">
        <f>_xlfn.XLOOKUP(Table3[[#This Row],[EID]],Roster!A:A,Roster!E:E)</f>
        <v>kig.imaz.62</v>
      </c>
      <c r="F1556" s="9" t="str">
        <f>_xlfn.XLOOKUP(Table3[[#This Row],[EID]],Roster!A:A,Roster!F:F)</f>
        <v>HR</v>
      </c>
      <c r="G1556" s="8">
        <v>82</v>
      </c>
      <c r="H1556" s="8">
        <v>62</v>
      </c>
      <c r="I1556" s="8">
        <v>83</v>
      </c>
      <c r="J1556" s="8">
        <v>85</v>
      </c>
      <c r="K1556" s="8">
        <v>61</v>
      </c>
      <c r="L1556" s="8">
        <v>58</v>
      </c>
      <c r="M1556" s="8">
        <v>53</v>
      </c>
      <c r="N1556" s="8">
        <v>84</v>
      </c>
      <c r="O1556" s="10">
        <v>64</v>
      </c>
      <c r="P1556" s="10">
        <v>77</v>
      </c>
      <c r="Q1556" s="37">
        <f>AVERAGE(Table3[[#This Row],[Audit 1]:[Audit 10]])/100</f>
        <v>0.70900000000000007</v>
      </c>
    </row>
    <row r="1557" spans="1:17">
      <c r="A1557" s="8" t="s">
        <v>119</v>
      </c>
      <c r="B1557" s="9">
        <v>45251</v>
      </c>
      <c r="C1557" s="33">
        <f>YEAR(Table3[[#This Row],[Date]])</f>
        <v>2023</v>
      </c>
      <c r="D1557" s="9" t="str">
        <f>TEXT(Table3[[#This Row],[Date]],"MMMM")</f>
        <v>November</v>
      </c>
      <c r="E1557" s="9" t="str">
        <f>_xlfn.XLOOKUP(Table3[[#This Row],[EID]],Roster!A:A,Roster!E:E)</f>
        <v>hir.kame.31</v>
      </c>
      <c r="F1557" s="9" t="str">
        <f>_xlfn.XLOOKUP(Table3[[#This Row],[EID]],Roster!A:A,Roster!F:F)</f>
        <v>Health</v>
      </c>
      <c r="G1557" s="8">
        <v>95</v>
      </c>
      <c r="H1557" s="8">
        <v>92</v>
      </c>
      <c r="I1557" s="8">
        <v>97</v>
      </c>
      <c r="J1557" s="8">
        <v>98</v>
      </c>
      <c r="K1557" s="8">
        <v>98</v>
      </c>
      <c r="L1557" s="8">
        <v>94</v>
      </c>
      <c r="M1557" s="8">
        <v>98</v>
      </c>
      <c r="N1557" s="8">
        <v>95</v>
      </c>
      <c r="O1557" s="10">
        <v>83</v>
      </c>
      <c r="P1557" s="10">
        <v>80</v>
      </c>
      <c r="Q1557" s="37">
        <f>AVERAGE(Table3[[#This Row],[Audit 1]:[Audit 10]])/100</f>
        <v>0.93</v>
      </c>
    </row>
    <row r="1558" spans="1:17">
      <c r="A1558" s="8" t="s">
        <v>120</v>
      </c>
      <c r="B1558" s="9">
        <v>45251</v>
      </c>
      <c r="C1558" s="33">
        <f>YEAR(Table3[[#This Row],[Date]])</f>
        <v>2023</v>
      </c>
      <c r="D1558" s="9" t="str">
        <f>TEXT(Table3[[#This Row],[Date]],"MMMM")</f>
        <v>November</v>
      </c>
      <c r="E1558" s="9" t="str">
        <f>_xlfn.XLOOKUP(Table3[[#This Row],[EID]],Roster!A:A,Roster!E:E)</f>
        <v>oka.koch.55</v>
      </c>
      <c r="F1558" s="9" t="str">
        <f>_xlfn.XLOOKUP(Table3[[#This Row],[EID]],Roster!A:A,Roster!F:F)</f>
        <v>F&amp;A</v>
      </c>
      <c r="G1558" s="8">
        <v>97</v>
      </c>
      <c r="H1558" s="8">
        <v>100</v>
      </c>
      <c r="I1558" s="8">
        <v>99</v>
      </c>
      <c r="J1558" s="8">
        <v>86</v>
      </c>
      <c r="K1558" s="8">
        <v>91</v>
      </c>
      <c r="L1558" s="8">
        <v>100</v>
      </c>
      <c r="M1558" s="8">
        <v>85</v>
      </c>
      <c r="N1558" s="8">
        <v>91</v>
      </c>
      <c r="O1558" s="10">
        <v>100</v>
      </c>
      <c r="P1558" s="10">
        <v>95</v>
      </c>
      <c r="Q1558" s="37">
        <f>AVERAGE(Table3[[#This Row],[Audit 1]:[Audit 10]])/100</f>
        <v>0.94400000000000006</v>
      </c>
    </row>
    <row r="1559" spans="1:17">
      <c r="A1559" s="8" t="s">
        <v>121</v>
      </c>
      <c r="B1559" s="9">
        <v>45251</v>
      </c>
      <c r="C1559" s="33">
        <f>YEAR(Table3[[#This Row],[Date]])</f>
        <v>2023</v>
      </c>
      <c r="D1559" s="9" t="str">
        <f>TEXT(Table3[[#This Row],[Date]],"MMMM")</f>
        <v>November</v>
      </c>
      <c r="E1559" s="9" t="str">
        <f>_xlfn.XLOOKUP(Table3[[#This Row],[EID]],Roster!A:A,Roster!E:E)</f>
        <v>hir.kame.31</v>
      </c>
      <c r="F1559" s="9" t="str">
        <f>_xlfn.XLOOKUP(Table3[[#This Row],[EID]],Roster!A:A,Roster!F:F)</f>
        <v>Health</v>
      </c>
      <c r="G1559" s="8">
        <v>85</v>
      </c>
      <c r="H1559" s="8">
        <v>83</v>
      </c>
      <c r="I1559" s="8">
        <v>83</v>
      </c>
      <c r="J1559" s="8">
        <v>89</v>
      </c>
      <c r="K1559" s="8">
        <v>87</v>
      </c>
      <c r="L1559" s="8">
        <v>88</v>
      </c>
      <c r="M1559" s="8">
        <v>97</v>
      </c>
      <c r="N1559" s="8">
        <v>81</v>
      </c>
      <c r="O1559" s="10">
        <v>94</v>
      </c>
      <c r="P1559" s="10">
        <v>89</v>
      </c>
      <c r="Q1559" s="37">
        <f>AVERAGE(Table3[[#This Row],[Audit 1]:[Audit 10]])/100</f>
        <v>0.87599999999999989</v>
      </c>
    </row>
    <row r="1560" spans="1:17">
      <c r="A1560" s="8" t="s">
        <v>122</v>
      </c>
      <c r="B1560" s="9">
        <v>45251</v>
      </c>
      <c r="C1560" s="33">
        <f>YEAR(Table3[[#This Row],[Date]])</f>
        <v>2023</v>
      </c>
      <c r="D1560" s="9" t="str">
        <f>TEXT(Table3[[#This Row],[Date]],"MMMM")</f>
        <v>November</v>
      </c>
      <c r="E1560" s="9" t="str">
        <f>_xlfn.XLOOKUP(Table3[[#This Row],[EID]],Roster!A:A,Roster!E:E)</f>
        <v>han.oriz.24</v>
      </c>
      <c r="F1560" s="9" t="str">
        <f>_xlfn.XLOOKUP(Table3[[#This Row],[EID]],Roster!A:A,Roster!F:F)</f>
        <v>Network</v>
      </c>
      <c r="G1560" s="8">
        <v>77</v>
      </c>
      <c r="H1560" s="8">
        <v>65</v>
      </c>
      <c r="I1560" s="8">
        <v>67</v>
      </c>
      <c r="J1560" s="8">
        <v>57</v>
      </c>
      <c r="K1560" s="8">
        <v>87</v>
      </c>
      <c r="L1560" s="8">
        <v>84</v>
      </c>
      <c r="M1560" s="8">
        <v>70</v>
      </c>
      <c r="N1560" s="8">
        <v>86</v>
      </c>
      <c r="O1560" s="10">
        <v>73</v>
      </c>
      <c r="P1560" s="10">
        <v>88</v>
      </c>
      <c r="Q1560" s="37">
        <f>AVERAGE(Table3[[#This Row],[Audit 1]:[Audit 10]])/100</f>
        <v>0.754</v>
      </c>
    </row>
    <row r="1561" spans="1:17">
      <c r="A1561" s="8" t="s">
        <v>123</v>
      </c>
      <c r="B1561" s="9">
        <v>45251</v>
      </c>
      <c r="C1561" s="33">
        <f>YEAR(Table3[[#This Row],[Date]])</f>
        <v>2023</v>
      </c>
      <c r="D1561" s="9" t="str">
        <f>TEXT(Table3[[#This Row],[Date]],"MMMM")</f>
        <v>November</v>
      </c>
      <c r="E1561" s="9" t="str">
        <f>_xlfn.XLOOKUP(Table3[[#This Row],[EID]],Roster!A:A,Roster!E:E)</f>
        <v>kig.imaz.62</v>
      </c>
      <c r="F1561" s="9" t="str">
        <f>_xlfn.XLOOKUP(Table3[[#This Row],[EID]],Roster!A:A,Roster!F:F)</f>
        <v>HR</v>
      </c>
      <c r="G1561" s="8">
        <v>82</v>
      </c>
      <c r="H1561" s="8">
        <v>72</v>
      </c>
      <c r="I1561" s="8">
        <v>84</v>
      </c>
      <c r="J1561" s="8">
        <v>83</v>
      </c>
      <c r="K1561" s="8">
        <v>75</v>
      </c>
      <c r="L1561" s="8">
        <v>61</v>
      </c>
      <c r="M1561" s="8">
        <v>66</v>
      </c>
      <c r="N1561" s="8">
        <v>59</v>
      </c>
      <c r="O1561" s="10">
        <v>56</v>
      </c>
      <c r="P1561" s="10">
        <v>81</v>
      </c>
      <c r="Q1561" s="37">
        <f>AVERAGE(Table3[[#This Row],[Audit 1]:[Audit 10]])/100</f>
        <v>0.71900000000000008</v>
      </c>
    </row>
    <row r="1562" spans="1:17">
      <c r="A1562" s="8" t="s">
        <v>94</v>
      </c>
      <c r="B1562" s="9">
        <v>45252</v>
      </c>
      <c r="C1562" s="33">
        <f>YEAR(Table3[[#This Row],[Date]])</f>
        <v>2023</v>
      </c>
      <c r="D1562" s="9" t="str">
        <f>TEXT(Table3[[#This Row],[Date]],"MMMM")</f>
        <v>November</v>
      </c>
      <c r="E1562" s="9" t="str">
        <f>_xlfn.XLOOKUP(Table3[[#This Row],[EID]],Roster!A:A,Roster!E:E)</f>
        <v>oka.koch.55</v>
      </c>
      <c r="F1562" s="9" t="str">
        <f>_xlfn.XLOOKUP(Table3[[#This Row],[EID]],Roster!A:A,Roster!F:F)</f>
        <v>F&amp;A</v>
      </c>
      <c r="G1562" s="8">
        <v>88</v>
      </c>
      <c r="H1562" s="8">
        <v>97</v>
      </c>
      <c r="I1562" s="8">
        <v>88</v>
      </c>
      <c r="J1562" s="8">
        <v>97</v>
      </c>
      <c r="K1562" s="8">
        <v>96</v>
      </c>
      <c r="L1562" s="8">
        <v>95</v>
      </c>
      <c r="M1562" s="8">
        <v>93</v>
      </c>
      <c r="N1562" s="8">
        <v>94</v>
      </c>
      <c r="O1562" s="10">
        <v>84</v>
      </c>
      <c r="P1562" s="10">
        <v>100</v>
      </c>
      <c r="Q1562" s="37">
        <f>AVERAGE(Table3[[#This Row],[Audit 1]:[Audit 10]])/100</f>
        <v>0.93200000000000005</v>
      </c>
    </row>
    <row r="1563" spans="1:17">
      <c r="A1563" s="8" t="s">
        <v>95</v>
      </c>
      <c r="B1563" s="9">
        <v>45252</v>
      </c>
      <c r="C1563" s="33">
        <f>YEAR(Table3[[#This Row],[Date]])</f>
        <v>2023</v>
      </c>
      <c r="D1563" s="9" t="str">
        <f>TEXT(Table3[[#This Row],[Date]],"MMMM")</f>
        <v>November</v>
      </c>
      <c r="E1563" s="9" t="str">
        <f>_xlfn.XLOOKUP(Table3[[#This Row],[EID]],Roster!A:A,Roster!E:E)</f>
        <v>oka.koch.55</v>
      </c>
      <c r="F1563" s="9" t="str">
        <f>_xlfn.XLOOKUP(Table3[[#This Row],[EID]],Roster!A:A,Roster!F:F)</f>
        <v>F&amp;A</v>
      </c>
      <c r="G1563" s="8">
        <v>97</v>
      </c>
      <c r="H1563" s="8">
        <v>86</v>
      </c>
      <c r="I1563" s="8">
        <v>93</v>
      </c>
      <c r="J1563" s="8">
        <v>96</v>
      </c>
      <c r="K1563" s="8">
        <v>81</v>
      </c>
      <c r="L1563" s="8">
        <v>99</v>
      </c>
      <c r="M1563" s="8">
        <v>85</v>
      </c>
      <c r="N1563" s="8">
        <v>98</v>
      </c>
      <c r="O1563" s="10">
        <v>92</v>
      </c>
      <c r="P1563" s="10">
        <v>88</v>
      </c>
      <c r="Q1563" s="37">
        <f>AVERAGE(Table3[[#This Row],[Audit 1]:[Audit 10]])/100</f>
        <v>0.91500000000000004</v>
      </c>
    </row>
    <row r="1564" spans="1:17">
      <c r="A1564" s="8" t="s">
        <v>96</v>
      </c>
      <c r="B1564" s="9">
        <v>45252</v>
      </c>
      <c r="C1564" s="33">
        <f>YEAR(Table3[[#This Row],[Date]])</f>
        <v>2023</v>
      </c>
      <c r="D1564" s="9" t="str">
        <f>TEXT(Table3[[#This Row],[Date]],"MMMM")</f>
        <v>November</v>
      </c>
      <c r="E1564" s="9" t="str">
        <f>_xlfn.XLOOKUP(Table3[[#This Row],[EID]],Roster!A:A,Roster!E:E)</f>
        <v>hir.kame.31</v>
      </c>
      <c r="F1564" s="9" t="str">
        <f>_xlfn.XLOOKUP(Table3[[#This Row],[EID]],Roster!A:A,Roster!F:F)</f>
        <v>Health</v>
      </c>
      <c r="G1564" s="8">
        <v>81</v>
      </c>
      <c r="H1564" s="8">
        <v>95</v>
      </c>
      <c r="I1564" s="8">
        <v>89</v>
      </c>
      <c r="J1564" s="8">
        <v>82</v>
      </c>
      <c r="K1564" s="8">
        <v>85</v>
      </c>
      <c r="L1564" s="8">
        <v>92</v>
      </c>
      <c r="M1564" s="8">
        <v>92</v>
      </c>
      <c r="N1564" s="8">
        <v>94</v>
      </c>
      <c r="O1564" s="10">
        <v>82</v>
      </c>
      <c r="P1564" s="10">
        <v>85</v>
      </c>
      <c r="Q1564" s="37">
        <f>AVERAGE(Table3[[#This Row],[Audit 1]:[Audit 10]])/100</f>
        <v>0.877</v>
      </c>
    </row>
    <row r="1565" spans="1:17">
      <c r="A1565" s="8" t="s">
        <v>97</v>
      </c>
      <c r="B1565" s="9">
        <v>45252</v>
      </c>
      <c r="C1565" s="33">
        <f>YEAR(Table3[[#This Row],[Date]])</f>
        <v>2023</v>
      </c>
      <c r="D1565" s="9" t="str">
        <f>TEXT(Table3[[#This Row],[Date]],"MMMM")</f>
        <v>November</v>
      </c>
      <c r="E1565" s="9" t="str">
        <f>_xlfn.XLOOKUP(Table3[[#This Row],[EID]],Roster!A:A,Roster!E:E)</f>
        <v>han.oriz.24</v>
      </c>
      <c r="F1565" s="9" t="str">
        <f>_xlfn.XLOOKUP(Table3[[#This Row],[EID]],Roster!A:A,Roster!F:F)</f>
        <v>Network</v>
      </c>
      <c r="G1565" s="8">
        <v>97</v>
      </c>
      <c r="H1565" s="8">
        <v>95</v>
      </c>
      <c r="I1565" s="8">
        <v>74</v>
      </c>
      <c r="J1565" s="8">
        <v>99</v>
      </c>
      <c r="K1565" s="8">
        <v>76</v>
      </c>
      <c r="L1565" s="8">
        <v>84</v>
      </c>
      <c r="M1565" s="8">
        <v>67</v>
      </c>
      <c r="N1565" s="8">
        <v>92</v>
      </c>
      <c r="O1565" s="10">
        <v>96</v>
      </c>
      <c r="P1565" s="10">
        <v>70</v>
      </c>
      <c r="Q1565" s="37">
        <f>AVERAGE(Table3[[#This Row],[Audit 1]:[Audit 10]])/100</f>
        <v>0.85</v>
      </c>
    </row>
    <row r="1566" spans="1:17">
      <c r="A1566" s="8" t="s">
        <v>98</v>
      </c>
      <c r="B1566" s="9">
        <v>45252</v>
      </c>
      <c r="C1566" s="33">
        <f>YEAR(Table3[[#This Row],[Date]])</f>
        <v>2023</v>
      </c>
      <c r="D1566" s="9" t="str">
        <f>TEXT(Table3[[#This Row],[Date]],"MMMM")</f>
        <v>November</v>
      </c>
      <c r="E1566" s="9" t="str">
        <f>_xlfn.XLOOKUP(Table3[[#This Row],[EID]],Roster!A:A,Roster!E:E)</f>
        <v>kig.imaz.62</v>
      </c>
      <c r="F1566" s="9" t="str">
        <f>_xlfn.XLOOKUP(Table3[[#This Row],[EID]],Roster!A:A,Roster!F:F)</f>
        <v>HR</v>
      </c>
      <c r="G1566" s="8">
        <v>51</v>
      </c>
      <c r="H1566" s="8">
        <v>53</v>
      </c>
      <c r="I1566" s="8">
        <v>90</v>
      </c>
      <c r="J1566" s="8">
        <v>88</v>
      </c>
      <c r="K1566" s="8">
        <v>78</v>
      </c>
      <c r="L1566" s="8">
        <v>88</v>
      </c>
      <c r="M1566" s="8">
        <v>96</v>
      </c>
      <c r="N1566" s="8">
        <v>73</v>
      </c>
      <c r="O1566" s="10">
        <v>91</v>
      </c>
      <c r="P1566" s="10">
        <v>76</v>
      </c>
      <c r="Q1566" s="37">
        <f>AVERAGE(Table3[[#This Row],[Audit 1]:[Audit 10]])/100</f>
        <v>0.78400000000000003</v>
      </c>
    </row>
    <row r="1567" spans="1:17">
      <c r="A1567" s="8" t="s">
        <v>99</v>
      </c>
      <c r="B1567" s="9">
        <v>45252</v>
      </c>
      <c r="C1567" s="33">
        <f>YEAR(Table3[[#This Row],[Date]])</f>
        <v>2023</v>
      </c>
      <c r="D1567" s="9" t="str">
        <f>TEXT(Table3[[#This Row],[Date]],"MMMM")</f>
        <v>November</v>
      </c>
      <c r="E1567" s="9" t="str">
        <f>_xlfn.XLOOKUP(Table3[[#This Row],[EID]],Roster!A:A,Roster!E:E)</f>
        <v>han.oriz.24</v>
      </c>
      <c r="F1567" s="9" t="str">
        <f>_xlfn.XLOOKUP(Table3[[#This Row],[EID]],Roster!A:A,Roster!F:F)</f>
        <v>Strategy</v>
      </c>
      <c r="G1567" s="8">
        <v>87</v>
      </c>
      <c r="H1567" s="8">
        <v>94</v>
      </c>
      <c r="I1567" s="8">
        <v>100</v>
      </c>
      <c r="J1567" s="8">
        <v>92</v>
      </c>
      <c r="K1567" s="8">
        <v>100</v>
      </c>
      <c r="L1567" s="8">
        <v>86</v>
      </c>
      <c r="M1567" s="8">
        <v>91</v>
      </c>
      <c r="N1567" s="8">
        <v>87</v>
      </c>
      <c r="O1567" s="10">
        <v>97</v>
      </c>
      <c r="P1567" s="10">
        <v>80</v>
      </c>
      <c r="Q1567" s="37">
        <f>AVERAGE(Table3[[#This Row],[Audit 1]:[Audit 10]])/100</f>
        <v>0.91400000000000003</v>
      </c>
    </row>
    <row r="1568" spans="1:17">
      <c r="A1568" s="8" t="s">
        <v>100</v>
      </c>
      <c r="B1568" s="9">
        <v>45252</v>
      </c>
      <c r="C1568" s="33">
        <f>YEAR(Table3[[#This Row],[Date]])</f>
        <v>2023</v>
      </c>
      <c r="D1568" s="9" t="str">
        <f>TEXT(Table3[[#This Row],[Date]],"MMMM")</f>
        <v>November</v>
      </c>
      <c r="E1568" s="9" t="str">
        <f>_xlfn.XLOOKUP(Table3[[#This Row],[EID]],Roster!A:A,Roster!E:E)</f>
        <v>oka.koch.55</v>
      </c>
      <c r="F1568" s="9" t="str">
        <f>_xlfn.XLOOKUP(Table3[[#This Row],[EID]],Roster!A:A,Roster!F:F)</f>
        <v>F&amp;A</v>
      </c>
      <c r="G1568" s="8">
        <v>83</v>
      </c>
      <c r="H1568" s="8">
        <v>99</v>
      </c>
      <c r="I1568" s="8">
        <v>86</v>
      </c>
      <c r="J1568" s="8">
        <v>98</v>
      </c>
      <c r="K1568" s="8">
        <v>88</v>
      </c>
      <c r="L1568" s="8">
        <v>96</v>
      </c>
      <c r="M1568" s="8">
        <v>83</v>
      </c>
      <c r="N1568" s="8">
        <v>85</v>
      </c>
      <c r="O1568" s="10">
        <v>81</v>
      </c>
      <c r="P1568" s="10">
        <v>99</v>
      </c>
      <c r="Q1568" s="37">
        <f>AVERAGE(Table3[[#This Row],[Audit 1]:[Audit 10]])/100</f>
        <v>0.89800000000000002</v>
      </c>
    </row>
    <row r="1569" spans="1:17">
      <c r="A1569" s="8" t="s">
        <v>101</v>
      </c>
      <c r="B1569" s="9">
        <v>45252</v>
      </c>
      <c r="C1569" s="33">
        <f>YEAR(Table3[[#This Row],[Date]])</f>
        <v>2023</v>
      </c>
      <c r="D1569" s="9" t="str">
        <f>TEXT(Table3[[#This Row],[Date]],"MMMM")</f>
        <v>November</v>
      </c>
      <c r="E1569" s="9" t="str">
        <f>_xlfn.XLOOKUP(Table3[[#This Row],[EID]],Roster!A:A,Roster!E:E)</f>
        <v>hir.kame.31</v>
      </c>
      <c r="F1569" s="9" t="str">
        <f>_xlfn.XLOOKUP(Table3[[#This Row],[EID]],Roster!A:A,Roster!F:F)</f>
        <v>Health</v>
      </c>
      <c r="G1569" s="8">
        <v>86</v>
      </c>
      <c r="H1569" s="8">
        <v>100</v>
      </c>
      <c r="I1569" s="8">
        <v>96</v>
      </c>
      <c r="J1569" s="8">
        <v>81</v>
      </c>
      <c r="K1569" s="8">
        <v>88</v>
      </c>
      <c r="L1569" s="8">
        <v>97</v>
      </c>
      <c r="M1569" s="8">
        <v>95</v>
      </c>
      <c r="N1569" s="8">
        <v>88</v>
      </c>
      <c r="O1569" s="10">
        <v>99</v>
      </c>
      <c r="P1569" s="10">
        <v>83</v>
      </c>
      <c r="Q1569" s="37">
        <f>AVERAGE(Table3[[#This Row],[Audit 1]:[Audit 10]])/100</f>
        <v>0.91299999999999992</v>
      </c>
    </row>
    <row r="1570" spans="1:17">
      <c r="A1570" s="8" t="s">
        <v>102</v>
      </c>
      <c r="B1570" s="9">
        <v>45252</v>
      </c>
      <c r="C1570" s="33">
        <f>YEAR(Table3[[#This Row],[Date]])</f>
        <v>2023</v>
      </c>
      <c r="D1570" s="9" t="str">
        <f>TEXT(Table3[[#This Row],[Date]],"MMMM")</f>
        <v>November</v>
      </c>
      <c r="E1570" s="9" t="str">
        <f>_xlfn.XLOOKUP(Table3[[#This Row],[EID]],Roster!A:A,Roster!E:E)</f>
        <v>han.oriz.24</v>
      </c>
      <c r="F1570" s="9" t="str">
        <f>_xlfn.XLOOKUP(Table3[[#This Row],[EID]],Roster!A:A,Roster!F:F)</f>
        <v>Network</v>
      </c>
      <c r="G1570" s="8">
        <v>75</v>
      </c>
      <c r="H1570" s="8">
        <v>58</v>
      </c>
      <c r="I1570" s="8">
        <v>79</v>
      </c>
      <c r="J1570" s="8">
        <v>54</v>
      </c>
      <c r="K1570" s="8">
        <v>65</v>
      </c>
      <c r="L1570" s="8">
        <v>74</v>
      </c>
      <c r="M1570" s="8">
        <v>81</v>
      </c>
      <c r="N1570" s="8">
        <v>67</v>
      </c>
      <c r="O1570" s="10">
        <v>77</v>
      </c>
      <c r="P1570" s="10">
        <v>72</v>
      </c>
      <c r="Q1570" s="37">
        <f>AVERAGE(Table3[[#This Row],[Audit 1]:[Audit 10]])/100</f>
        <v>0.70200000000000007</v>
      </c>
    </row>
    <row r="1571" spans="1:17">
      <c r="A1571" s="8" t="s">
        <v>103</v>
      </c>
      <c r="B1571" s="9">
        <v>45252</v>
      </c>
      <c r="C1571" s="33">
        <f>YEAR(Table3[[#This Row],[Date]])</f>
        <v>2023</v>
      </c>
      <c r="D1571" s="9" t="str">
        <f>TEXT(Table3[[#This Row],[Date]],"MMMM")</f>
        <v>November</v>
      </c>
      <c r="E1571" s="9" t="str">
        <f>_xlfn.XLOOKUP(Table3[[#This Row],[EID]],Roster!A:A,Roster!E:E)</f>
        <v>kig.imaz.62</v>
      </c>
      <c r="F1571" s="9" t="str">
        <f>_xlfn.XLOOKUP(Table3[[#This Row],[EID]],Roster!A:A,Roster!F:F)</f>
        <v>HR</v>
      </c>
      <c r="G1571" s="8">
        <v>80</v>
      </c>
      <c r="H1571" s="8">
        <v>99</v>
      </c>
      <c r="I1571" s="8">
        <v>76</v>
      </c>
      <c r="J1571" s="8">
        <v>92</v>
      </c>
      <c r="K1571" s="8">
        <v>69</v>
      </c>
      <c r="L1571" s="8">
        <v>65</v>
      </c>
      <c r="M1571" s="8">
        <v>84</v>
      </c>
      <c r="N1571" s="8">
        <v>99</v>
      </c>
      <c r="O1571" s="10">
        <v>50</v>
      </c>
      <c r="P1571" s="10">
        <v>75</v>
      </c>
      <c r="Q1571" s="37">
        <f>AVERAGE(Table3[[#This Row],[Audit 1]:[Audit 10]])/100</f>
        <v>0.78900000000000003</v>
      </c>
    </row>
    <row r="1572" spans="1:17">
      <c r="A1572" s="8" t="s">
        <v>104</v>
      </c>
      <c r="B1572" s="9">
        <v>45252</v>
      </c>
      <c r="C1572" s="33">
        <f>YEAR(Table3[[#This Row],[Date]])</f>
        <v>2023</v>
      </c>
      <c r="D1572" s="9" t="str">
        <f>TEXT(Table3[[#This Row],[Date]],"MMMM")</f>
        <v>November</v>
      </c>
      <c r="E1572" s="9" t="str">
        <f>_xlfn.XLOOKUP(Table3[[#This Row],[EID]],Roster!A:A,Roster!E:E)</f>
        <v>oka.koch.55</v>
      </c>
      <c r="F1572" s="9" t="str">
        <f>_xlfn.XLOOKUP(Table3[[#This Row],[EID]],Roster!A:A,Roster!F:F)</f>
        <v>F&amp;A</v>
      </c>
      <c r="G1572" s="8">
        <v>87</v>
      </c>
      <c r="H1572" s="8">
        <v>97</v>
      </c>
      <c r="I1572" s="8">
        <v>94</v>
      </c>
      <c r="J1572" s="8">
        <v>87</v>
      </c>
      <c r="K1572" s="8">
        <v>85</v>
      </c>
      <c r="L1572" s="8">
        <v>94</v>
      </c>
      <c r="M1572" s="8">
        <v>96</v>
      </c>
      <c r="N1572" s="8">
        <v>99</v>
      </c>
      <c r="O1572" s="10">
        <v>94</v>
      </c>
      <c r="P1572" s="10">
        <v>92</v>
      </c>
      <c r="Q1572" s="37">
        <f>AVERAGE(Table3[[#This Row],[Audit 1]:[Audit 10]])/100</f>
        <v>0.92500000000000004</v>
      </c>
    </row>
    <row r="1573" spans="1:17">
      <c r="A1573" s="8" t="s">
        <v>105</v>
      </c>
      <c r="B1573" s="9">
        <v>45252</v>
      </c>
      <c r="C1573" s="33">
        <f>YEAR(Table3[[#This Row],[Date]])</f>
        <v>2023</v>
      </c>
      <c r="D1573" s="9" t="str">
        <f>TEXT(Table3[[#This Row],[Date]],"MMMM")</f>
        <v>November</v>
      </c>
      <c r="E1573" s="9" t="str">
        <f>_xlfn.XLOOKUP(Table3[[#This Row],[EID]],Roster!A:A,Roster!E:E)</f>
        <v>oka.koch.55</v>
      </c>
      <c r="F1573" s="9" t="str">
        <f>_xlfn.XLOOKUP(Table3[[#This Row],[EID]],Roster!A:A,Roster!F:F)</f>
        <v>F&amp;A</v>
      </c>
      <c r="G1573" s="8">
        <v>84</v>
      </c>
      <c r="H1573" s="8">
        <v>97</v>
      </c>
      <c r="I1573" s="8">
        <v>96</v>
      </c>
      <c r="J1573" s="8">
        <v>87</v>
      </c>
      <c r="K1573" s="8">
        <v>90</v>
      </c>
      <c r="L1573" s="8">
        <v>87</v>
      </c>
      <c r="M1573" s="8">
        <v>87</v>
      </c>
      <c r="N1573" s="8">
        <v>89</v>
      </c>
      <c r="O1573" s="10">
        <v>82</v>
      </c>
      <c r="P1573" s="10">
        <v>100</v>
      </c>
      <c r="Q1573" s="37">
        <f>AVERAGE(Table3[[#This Row],[Audit 1]:[Audit 10]])/100</f>
        <v>0.89900000000000002</v>
      </c>
    </row>
    <row r="1574" spans="1:17">
      <c r="A1574" s="8" t="s">
        <v>106</v>
      </c>
      <c r="B1574" s="9">
        <v>45252</v>
      </c>
      <c r="C1574" s="33">
        <f>YEAR(Table3[[#This Row],[Date]])</f>
        <v>2023</v>
      </c>
      <c r="D1574" s="9" t="str">
        <f>TEXT(Table3[[#This Row],[Date]],"MMMM")</f>
        <v>November</v>
      </c>
      <c r="E1574" s="9" t="str">
        <f>_xlfn.XLOOKUP(Table3[[#This Row],[EID]],Roster!A:A,Roster!E:E)</f>
        <v>hir.kame.31</v>
      </c>
      <c r="F1574" s="9" t="str">
        <f>_xlfn.XLOOKUP(Table3[[#This Row],[EID]],Roster!A:A,Roster!F:F)</f>
        <v>Health</v>
      </c>
      <c r="G1574" s="8">
        <v>99</v>
      </c>
      <c r="H1574" s="8">
        <v>81</v>
      </c>
      <c r="I1574" s="8">
        <v>88</v>
      </c>
      <c r="J1574" s="8">
        <v>85</v>
      </c>
      <c r="K1574" s="8">
        <v>84</v>
      </c>
      <c r="L1574" s="8">
        <v>91</v>
      </c>
      <c r="M1574" s="8">
        <v>80</v>
      </c>
      <c r="N1574" s="8">
        <v>91</v>
      </c>
      <c r="O1574" s="10">
        <v>82</v>
      </c>
      <c r="P1574" s="10">
        <v>100</v>
      </c>
      <c r="Q1574" s="37">
        <f>AVERAGE(Table3[[#This Row],[Audit 1]:[Audit 10]])/100</f>
        <v>0.88099999999999989</v>
      </c>
    </row>
    <row r="1575" spans="1:17">
      <c r="A1575" s="8" t="s">
        <v>107</v>
      </c>
      <c r="B1575" s="9">
        <v>45252</v>
      </c>
      <c r="C1575" s="33">
        <f>YEAR(Table3[[#This Row],[Date]])</f>
        <v>2023</v>
      </c>
      <c r="D1575" s="9" t="str">
        <f>TEXT(Table3[[#This Row],[Date]],"MMMM")</f>
        <v>November</v>
      </c>
      <c r="E1575" s="9" t="str">
        <f>_xlfn.XLOOKUP(Table3[[#This Row],[EID]],Roster!A:A,Roster!E:E)</f>
        <v>oka.koch.55</v>
      </c>
      <c r="F1575" s="9" t="str">
        <f>_xlfn.XLOOKUP(Table3[[#This Row],[EID]],Roster!A:A,Roster!F:F)</f>
        <v>F&amp;A</v>
      </c>
      <c r="G1575" s="8">
        <v>100</v>
      </c>
      <c r="H1575" s="8">
        <v>75</v>
      </c>
      <c r="I1575" s="8">
        <v>79</v>
      </c>
      <c r="J1575" s="8">
        <v>68</v>
      </c>
      <c r="K1575" s="8">
        <v>89</v>
      </c>
      <c r="L1575" s="8">
        <v>80</v>
      </c>
      <c r="M1575" s="8">
        <v>60</v>
      </c>
      <c r="N1575" s="8">
        <v>100</v>
      </c>
      <c r="O1575" s="10">
        <v>66</v>
      </c>
      <c r="P1575" s="10">
        <v>52</v>
      </c>
      <c r="Q1575" s="37">
        <f>AVERAGE(Table3[[#This Row],[Audit 1]:[Audit 10]])/100</f>
        <v>0.76900000000000002</v>
      </c>
    </row>
    <row r="1576" spans="1:17">
      <c r="A1576" s="8" t="s">
        <v>108</v>
      </c>
      <c r="B1576" s="9">
        <v>45252</v>
      </c>
      <c r="C1576" s="33">
        <f>YEAR(Table3[[#This Row],[Date]])</f>
        <v>2023</v>
      </c>
      <c r="D1576" s="9" t="str">
        <f>TEXT(Table3[[#This Row],[Date]],"MMMM")</f>
        <v>November</v>
      </c>
      <c r="E1576" s="9" t="str">
        <f>_xlfn.XLOOKUP(Table3[[#This Row],[EID]],Roster!A:A,Roster!E:E)</f>
        <v>kig.imaz.62</v>
      </c>
      <c r="F1576" s="9" t="str">
        <f>_xlfn.XLOOKUP(Table3[[#This Row],[EID]],Roster!A:A,Roster!F:F)</f>
        <v>HR</v>
      </c>
      <c r="G1576" s="8">
        <v>73</v>
      </c>
      <c r="H1576" s="8">
        <v>81</v>
      </c>
      <c r="I1576" s="8">
        <v>70</v>
      </c>
      <c r="J1576" s="8">
        <v>57</v>
      </c>
      <c r="K1576" s="8">
        <v>86</v>
      </c>
      <c r="L1576" s="8">
        <v>89</v>
      </c>
      <c r="M1576" s="8">
        <v>55</v>
      </c>
      <c r="N1576" s="8">
        <v>72</v>
      </c>
      <c r="O1576" s="10">
        <v>62</v>
      </c>
      <c r="P1576" s="10">
        <v>96</v>
      </c>
      <c r="Q1576" s="37">
        <f>AVERAGE(Table3[[#This Row],[Audit 1]:[Audit 10]])/100</f>
        <v>0.74099999999999999</v>
      </c>
    </row>
    <row r="1577" spans="1:17">
      <c r="A1577" s="8" t="s">
        <v>109</v>
      </c>
      <c r="B1577" s="9">
        <v>45252</v>
      </c>
      <c r="C1577" s="33">
        <f>YEAR(Table3[[#This Row],[Date]])</f>
        <v>2023</v>
      </c>
      <c r="D1577" s="9" t="str">
        <f>TEXT(Table3[[#This Row],[Date]],"MMMM")</f>
        <v>November</v>
      </c>
      <c r="E1577" s="9" t="str">
        <f>_xlfn.XLOOKUP(Table3[[#This Row],[EID]],Roster!A:A,Roster!E:E)</f>
        <v>han.oriz.24</v>
      </c>
      <c r="F1577" s="9" t="str">
        <f>_xlfn.XLOOKUP(Table3[[#This Row],[EID]],Roster!A:A,Roster!F:F)</f>
        <v>Strategy</v>
      </c>
      <c r="G1577" s="8">
        <v>89</v>
      </c>
      <c r="H1577" s="8">
        <v>84</v>
      </c>
      <c r="I1577" s="8">
        <v>90</v>
      </c>
      <c r="J1577" s="8">
        <v>93</v>
      </c>
      <c r="K1577" s="8">
        <v>99</v>
      </c>
      <c r="L1577" s="8">
        <v>88</v>
      </c>
      <c r="M1577" s="8">
        <v>94</v>
      </c>
      <c r="N1577" s="8">
        <v>95</v>
      </c>
      <c r="O1577" s="10">
        <v>91</v>
      </c>
      <c r="P1577" s="10">
        <v>80</v>
      </c>
      <c r="Q1577" s="37">
        <f>AVERAGE(Table3[[#This Row],[Audit 1]:[Audit 10]])/100</f>
        <v>0.90300000000000002</v>
      </c>
    </row>
    <row r="1578" spans="1:17">
      <c r="A1578" s="8" t="s">
        <v>110</v>
      </c>
      <c r="B1578" s="9">
        <v>45252</v>
      </c>
      <c r="C1578" s="33">
        <f>YEAR(Table3[[#This Row],[Date]])</f>
        <v>2023</v>
      </c>
      <c r="D1578" s="9" t="str">
        <f>TEXT(Table3[[#This Row],[Date]],"MMMM")</f>
        <v>November</v>
      </c>
      <c r="E1578" s="9" t="str">
        <f>_xlfn.XLOOKUP(Table3[[#This Row],[EID]],Roster!A:A,Roster!E:E)</f>
        <v>oka.koch.55</v>
      </c>
      <c r="F1578" s="9" t="str">
        <f>_xlfn.XLOOKUP(Table3[[#This Row],[EID]],Roster!A:A,Roster!F:F)</f>
        <v>F&amp;A</v>
      </c>
      <c r="G1578" s="8">
        <v>93</v>
      </c>
      <c r="H1578" s="8">
        <v>92</v>
      </c>
      <c r="I1578" s="8">
        <v>85</v>
      </c>
      <c r="J1578" s="8">
        <v>93</v>
      </c>
      <c r="K1578" s="8">
        <v>87</v>
      </c>
      <c r="L1578" s="8">
        <v>99</v>
      </c>
      <c r="M1578" s="8">
        <v>83</v>
      </c>
      <c r="N1578" s="8">
        <v>97</v>
      </c>
      <c r="O1578" s="10">
        <v>100</v>
      </c>
      <c r="P1578" s="10">
        <v>88</v>
      </c>
      <c r="Q1578" s="37">
        <f>AVERAGE(Table3[[#This Row],[Audit 1]:[Audit 10]])/100</f>
        <v>0.91700000000000004</v>
      </c>
    </row>
    <row r="1579" spans="1:17">
      <c r="A1579" s="8" t="s">
        <v>111</v>
      </c>
      <c r="B1579" s="9">
        <v>45252</v>
      </c>
      <c r="C1579" s="33">
        <f>YEAR(Table3[[#This Row],[Date]])</f>
        <v>2023</v>
      </c>
      <c r="D1579" s="9" t="str">
        <f>TEXT(Table3[[#This Row],[Date]],"MMMM")</f>
        <v>November</v>
      </c>
      <c r="E1579" s="9" t="str">
        <f>_xlfn.XLOOKUP(Table3[[#This Row],[EID]],Roster!A:A,Roster!E:E)</f>
        <v>hir.kame.31</v>
      </c>
      <c r="F1579" s="9" t="str">
        <f>_xlfn.XLOOKUP(Table3[[#This Row],[EID]],Roster!A:A,Roster!F:F)</f>
        <v>Health</v>
      </c>
      <c r="G1579" s="8">
        <v>85</v>
      </c>
      <c r="H1579" s="8">
        <v>88</v>
      </c>
      <c r="I1579" s="8">
        <v>86</v>
      </c>
      <c r="J1579" s="8">
        <v>98</v>
      </c>
      <c r="K1579" s="8">
        <v>97</v>
      </c>
      <c r="L1579" s="8">
        <v>95</v>
      </c>
      <c r="M1579" s="8">
        <v>82</v>
      </c>
      <c r="N1579" s="8">
        <v>85</v>
      </c>
      <c r="O1579" s="10">
        <v>95</v>
      </c>
      <c r="P1579" s="10">
        <v>91</v>
      </c>
      <c r="Q1579" s="37">
        <f>AVERAGE(Table3[[#This Row],[Audit 1]:[Audit 10]])/100</f>
        <v>0.90200000000000002</v>
      </c>
    </row>
    <row r="1580" spans="1:17">
      <c r="A1580" s="8" t="s">
        <v>112</v>
      </c>
      <c r="B1580" s="9">
        <v>45252</v>
      </c>
      <c r="C1580" s="33">
        <f>YEAR(Table3[[#This Row],[Date]])</f>
        <v>2023</v>
      </c>
      <c r="D1580" s="9" t="str">
        <f>TEXT(Table3[[#This Row],[Date]],"MMMM")</f>
        <v>November</v>
      </c>
      <c r="E1580" s="9" t="str">
        <f>_xlfn.XLOOKUP(Table3[[#This Row],[EID]],Roster!A:A,Roster!E:E)</f>
        <v>hir.kame.31</v>
      </c>
      <c r="F1580" s="9" t="str">
        <f>_xlfn.XLOOKUP(Table3[[#This Row],[EID]],Roster!A:A,Roster!F:F)</f>
        <v>Health</v>
      </c>
      <c r="G1580" s="8">
        <v>90</v>
      </c>
      <c r="H1580" s="8">
        <v>91</v>
      </c>
      <c r="I1580" s="8">
        <v>88</v>
      </c>
      <c r="J1580" s="8">
        <v>57</v>
      </c>
      <c r="K1580" s="8">
        <v>63</v>
      </c>
      <c r="L1580" s="8">
        <v>60</v>
      </c>
      <c r="M1580" s="8">
        <v>79</v>
      </c>
      <c r="N1580" s="8">
        <v>95</v>
      </c>
      <c r="O1580" s="10">
        <v>74</v>
      </c>
      <c r="P1580" s="10">
        <v>52</v>
      </c>
      <c r="Q1580" s="37">
        <f>AVERAGE(Table3[[#This Row],[Audit 1]:[Audit 10]])/100</f>
        <v>0.74900000000000011</v>
      </c>
    </row>
    <row r="1581" spans="1:17">
      <c r="A1581" s="8" t="s">
        <v>113</v>
      </c>
      <c r="B1581" s="9">
        <v>45252</v>
      </c>
      <c r="C1581" s="33">
        <f>YEAR(Table3[[#This Row],[Date]])</f>
        <v>2023</v>
      </c>
      <c r="D1581" s="9" t="str">
        <f>TEXT(Table3[[#This Row],[Date]],"MMMM")</f>
        <v>November</v>
      </c>
      <c r="E1581" s="9" t="str">
        <f>_xlfn.XLOOKUP(Table3[[#This Row],[EID]],Roster!A:A,Roster!E:E)</f>
        <v>kig.imaz.62</v>
      </c>
      <c r="F1581" s="9" t="str">
        <f>_xlfn.XLOOKUP(Table3[[#This Row],[EID]],Roster!A:A,Roster!F:F)</f>
        <v>HR</v>
      </c>
      <c r="G1581" s="8">
        <v>73</v>
      </c>
      <c r="H1581" s="8">
        <v>52</v>
      </c>
      <c r="I1581" s="8">
        <v>76</v>
      </c>
      <c r="J1581" s="8">
        <v>90</v>
      </c>
      <c r="K1581" s="8">
        <v>77</v>
      </c>
      <c r="L1581" s="8">
        <v>73</v>
      </c>
      <c r="M1581" s="8">
        <v>56</v>
      </c>
      <c r="N1581" s="8">
        <v>57</v>
      </c>
      <c r="O1581" s="10">
        <v>85</v>
      </c>
      <c r="P1581" s="10">
        <v>96</v>
      </c>
      <c r="Q1581" s="37">
        <f>AVERAGE(Table3[[#This Row],[Audit 1]:[Audit 10]])/100</f>
        <v>0.73499999999999999</v>
      </c>
    </row>
    <row r="1582" spans="1:17">
      <c r="A1582" s="8" t="s">
        <v>114</v>
      </c>
      <c r="B1582" s="9">
        <v>45252</v>
      </c>
      <c r="C1582" s="33">
        <f>YEAR(Table3[[#This Row],[Date]])</f>
        <v>2023</v>
      </c>
      <c r="D1582" s="9" t="str">
        <f>TEXT(Table3[[#This Row],[Date]],"MMMM")</f>
        <v>November</v>
      </c>
      <c r="E1582" s="9" t="str">
        <f>_xlfn.XLOOKUP(Table3[[#This Row],[EID]],Roster!A:A,Roster!E:E)</f>
        <v>han.oriz.24</v>
      </c>
      <c r="F1582" s="9" t="str">
        <f>_xlfn.XLOOKUP(Table3[[#This Row],[EID]],Roster!A:A,Roster!F:F)</f>
        <v>Strategy</v>
      </c>
      <c r="G1582" s="8">
        <v>97</v>
      </c>
      <c r="H1582" s="8">
        <v>84</v>
      </c>
      <c r="I1582" s="8">
        <v>88</v>
      </c>
      <c r="J1582" s="8">
        <v>86</v>
      </c>
      <c r="K1582" s="8">
        <v>84</v>
      </c>
      <c r="L1582" s="8">
        <v>80</v>
      </c>
      <c r="M1582" s="8">
        <v>84</v>
      </c>
      <c r="N1582" s="8">
        <v>98</v>
      </c>
      <c r="O1582" s="10">
        <v>82</v>
      </c>
      <c r="P1582" s="10">
        <v>91</v>
      </c>
      <c r="Q1582" s="37">
        <f>AVERAGE(Table3[[#This Row],[Audit 1]:[Audit 10]])/100</f>
        <v>0.87400000000000011</v>
      </c>
    </row>
    <row r="1583" spans="1:17">
      <c r="A1583" s="8" t="s">
        <v>115</v>
      </c>
      <c r="B1583" s="9">
        <v>45252</v>
      </c>
      <c r="C1583" s="33">
        <f>YEAR(Table3[[#This Row],[Date]])</f>
        <v>2023</v>
      </c>
      <c r="D1583" s="9" t="str">
        <f>TEXT(Table3[[#This Row],[Date]],"MMMM")</f>
        <v>November</v>
      </c>
      <c r="E1583" s="9" t="str">
        <f>_xlfn.XLOOKUP(Table3[[#This Row],[EID]],Roster!A:A,Roster!E:E)</f>
        <v>oka.koch.55</v>
      </c>
      <c r="F1583" s="9" t="str">
        <f>_xlfn.XLOOKUP(Table3[[#This Row],[EID]],Roster!A:A,Roster!F:F)</f>
        <v>F&amp;A</v>
      </c>
      <c r="G1583" s="8">
        <v>99</v>
      </c>
      <c r="H1583" s="8">
        <v>100</v>
      </c>
      <c r="I1583" s="8">
        <v>83</v>
      </c>
      <c r="J1583" s="8">
        <v>89</v>
      </c>
      <c r="K1583" s="8">
        <v>94</v>
      </c>
      <c r="L1583" s="8">
        <v>95</v>
      </c>
      <c r="M1583" s="8">
        <v>90</v>
      </c>
      <c r="N1583" s="8">
        <v>97</v>
      </c>
      <c r="O1583" s="10">
        <v>98</v>
      </c>
      <c r="P1583" s="10">
        <v>100</v>
      </c>
      <c r="Q1583" s="37">
        <f>AVERAGE(Table3[[#This Row],[Audit 1]:[Audit 10]])/100</f>
        <v>0.94499999999999995</v>
      </c>
    </row>
    <row r="1584" spans="1:17">
      <c r="A1584" s="8" t="s">
        <v>116</v>
      </c>
      <c r="B1584" s="9">
        <v>45252</v>
      </c>
      <c r="C1584" s="33">
        <f>YEAR(Table3[[#This Row],[Date]])</f>
        <v>2023</v>
      </c>
      <c r="D1584" s="9" t="str">
        <f>TEXT(Table3[[#This Row],[Date]],"MMMM")</f>
        <v>November</v>
      </c>
      <c r="E1584" s="9" t="str">
        <f>_xlfn.XLOOKUP(Table3[[#This Row],[EID]],Roster!A:A,Roster!E:E)</f>
        <v>hir.kame.31</v>
      </c>
      <c r="F1584" s="9" t="str">
        <f>_xlfn.XLOOKUP(Table3[[#This Row],[EID]],Roster!A:A,Roster!F:F)</f>
        <v>Health</v>
      </c>
      <c r="G1584" s="8">
        <v>94</v>
      </c>
      <c r="H1584" s="8">
        <v>99</v>
      </c>
      <c r="I1584" s="8">
        <v>97</v>
      </c>
      <c r="J1584" s="8">
        <v>88</v>
      </c>
      <c r="K1584" s="8">
        <v>85</v>
      </c>
      <c r="L1584" s="8">
        <v>82</v>
      </c>
      <c r="M1584" s="8">
        <v>84</v>
      </c>
      <c r="N1584" s="8">
        <v>95</v>
      </c>
      <c r="O1584" s="10">
        <v>95</v>
      </c>
      <c r="P1584" s="10">
        <v>94</v>
      </c>
      <c r="Q1584" s="37">
        <f>AVERAGE(Table3[[#This Row],[Audit 1]:[Audit 10]])/100</f>
        <v>0.91299999999999992</v>
      </c>
    </row>
    <row r="1585" spans="1:17">
      <c r="A1585" s="8" t="s">
        <v>117</v>
      </c>
      <c r="B1585" s="9">
        <v>45252</v>
      </c>
      <c r="C1585" s="33">
        <f>YEAR(Table3[[#This Row],[Date]])</f>
        <v>2023</v>
      </c>
      <c r="D1585" s="9" t="str">
        <f>TEXT(Table3[[#This Row],[Date]],"MMMM")</f>
        <v>November</v>
      </c>
      <c r="E1585" s="9" t="str">
        <f>_xlfn.XLOOKUP(Table3[[#This Row],[EID]],Roster!A:A,Roster!E:E)</f>
        <v>han.oriz.24</v>
      </c>
      <c r="F1585" s="9" t="str">
        <f>_xlfn.XLOOKUP(Table3[[#This Row],[EID]],Roster!A:A,Roster!F:F)</f>
        <v>Network</v>
      </c>
      <c r="G1585" s="8">
        <v>65</v>
      </c>
      <c r="H1585" s="8">
        <v>92</v>
      </c>
      <c r="I1585" s="8">
        <v>51</v>
      </c>
      <c r="J1585" s="8">
        <v>56</v>
      </c>
      <c r="K1585" s="8">
        <v>59</v>
      </c>
      <c r="L1585" s="8">
        <v>87</v>
      </c>
      <c r="M1585" s="8">
        <v>88</v>
      </c>
      <c r="N1585" s="8">
        <v>75</v>
      </c>
      <c r="O1585" s="10">
        <v>88</v>
      </c>
      <c r="P1585" s="10">
        <v>50</v>
      </c>
      <c r="Q1585" s="37">
        <f>AVERAGE(Table3[[#This Row],[Audit 1]:[Audit 10]])/100</f>
        <v>0.71099999999999997</v>
      </c>
    </row>
    <row r="1586" spans="1:17">
      <c r="A1586" s="8" t="s">
        <v>118</v>
      </c>
      <c r="B1586" s="9">
        <v>45252</v>
      </c>
      <c r="C1586" s="33">
        <f>YEAR(Table3[[#This Row],[Date]])</f>
        <v>2023</v>
      </c>
      <c r="D1586" s="9" t="str">
        <f>TEXT(Table3[[#This Row],[Date]],"MMMM")</f>
        <v>November</v>
      </c>
      <c r="E1586" s="9" t="str">
        <f>_xlfn.XLOOKUP(Table3[[#This Row],[EID]],Roster!A:A,Roster!E:E)</f>
        <v>kig.imaz.62</v>
      </c>
      <c r="F1586" s="9" t="str">
        <f>_xlfn.XLOOKUP(Table3[[#This Row],[EID]],Roster!A:A,Roster!F:F)</f>
        <v>HR</v>
      </c>
      <c r="G1586" s="8">
        <v>64</v>
      </c>
      <c r="H1586" s="8">
        <v>51</v>
      </c>
      <c r="I1586" s="8">
        <v>70</v>
      </c>
      <c r="J1586" s="8">
        <v>66</v>
      </c>
      <c r="K1586" s="8">
        <v>95</v>
      </c>
      <c r="L1586" s="8">
        <v>58</v>
      </c>
      <c r="M1586" s="8">
        <v>76</v>
      </c>
      <c r="N1586" s="8">
        <v>72</v>
      </c>
      <c r="O1586" s="10">
        <v>100</v>
      </c>
      <c r="P1586" s="10">
        <v>97</v>
      </c>
      <c r="Q1586" s="37">
        <f>AVERAGE(Table3[[#This Row],[Audit 1]:[Audit 10]])/100</f>
        <v>0.74900000000000011</v>
      </c>
    </row>
    <row r="1587" spans="1:17">
      <c r="A1587" s="8" t="s">
        <v>119</v>
      </c>
      <c r="B1587" s="9">
        <v>45252</v>
      </c>
      <c r="C1587" s="33">
        <f>YEAR(Table3[[#This Row],[Date]])</f>
        <v>2023</v>
      </c>
      <c r="D1587" s="9" t="str">
        <f>TEXT(Table3[[#This Row],[Date]],"MMMM")</f>
        <v>November</v>
      </c>
      <c r="E1587" s="9" t="str">
        <f>_xlfn.XLOOKUP(Table3[[#This Row],[EID]],Roster!A:A,Roster!E:E)</f>
        <v>hir.kame.31</v>
      </c>
      <c r="F1587" s="9" t="str">
        <f>_xlfn.XLOOKUP(Table3[[#This Row],[EID]],Roster!A:A,Roster!F:F)</f>
        <v>Health</v>
      </c>
      <c r="G1587" s="8">
        <v>81</v>
      </c>
      <c r="H1587" s="8">
        <v>80</v>
      </c>
      <c r="I1587" s="8">
        <v>86</v>
      </c>
      <c r="J1587" s="8">
        <v>89</v>
      </c>
      <c r="K1587" s="8">
        <v>87</v>
      </c>
      <c r="L1587" s="8">
        <v>92</v>
      </c>
      <c r="M1587" s="8">
        <v>94</v>
      </c>
      <c r="N1587" s="8">
        <v>82</v>
      </c>
      <c r="O1587" s="10">
        <v>99</v>
      </c>
      <c r="P1587" s="10">
        <v>89</v>
      </c>
      <c r="Q1587" s="37">
        <f>AVERAGE(Table3[[#This Row],[Audit 1]:[Audit 10]])/100</f>
        <v>0.879</v>
      </c>
    </row>
    <row r="1588" spans="1:17">
      <c r="A1588" s="8" t="s">
        <v>120</v>
      </c>
      <c r="B1588" s="9">
        <v>45252</v>
      </c>
      <c r="C1588" s="33">
        <f>YEAR(Table3[[#This Row],[Date]])</f>
        <v>2023</v>
      </c>
      <c r="D1588" s="9" t="str">
        <f>TEXT(Table3[[#This Row],[Date]],"MMMM")</f>
        <v>November</v>
      </c>
      <c r="E1588" s="9" t="str">
        <f>_xlfn.XLOOKUP(Table3[[#This Row],[EID]],Roster!A:A,Roster!E:E)</f>
        <v>oka.koch.55</v>
      </c>
      <c r="F1588" s="9" t="str">
        <f>_xlfn.XLOOKUP(Table3[[#This Row],[EID]],Roster!A:A,Roster!F:F)</f>
        <v>F&amp;A</v>
      </c>
      <c r="G1588" s="8">
        <v>89</v>
      </c>
      <c r="H1588" s="8">
        <v>82</v>
      </c>
      <c r="I1588" s="8">
        <v>93</v>
      </c>
      <c r="J1588" s="8">
        <v>100</v>
      </c>
      <c r="K1588" s="8">
        <v>84</v>
      </c>
      <c r="L1588" s="8">
        <v>82</v>
      </c>
      <c r="M1588" s="8">
        <v>89</v>
      </c>
      <c r="N1588" s="8">
        <v>89</v>
      </c>
      <c r="O1588" s="10">
        <v>99</v>
      </c>
      <c r="P1588" s="10">
        <v>86</v>
      </c>
      <c r="Q1588" s="37">
        <f>AVERAGE(Table3[[#This Row],[Audit 1]:[Audit 10]])/100</f>
        <v>0.89300000000000002</v>
      </c>
    </row>
    <row r="1589" spans="1:17">
      <c r="A1589" s="8" t="s">
        <v>121</v>
      </c>
      <c r="B1589" s="9">
        <v>45252</v>
      </c>
      <c r="C1589" s="33">
        <f>YEAR(Table3[[#This Row],[Date]])</f>
        <v>2023</v>
      </c>
      <c r="D1589" s="9" t="str">
        <f>TEXT(Table3[[#This Row],[Date]],"MMMM")</f>
        <v>November</v>
      </c>
      <c r="E1589" s="9" t="str">
        <f>_xlfn.XLOOKUP(Table3[[#This Row],[EID]],Roster!A:A,Roster!E:E)</f>
        <v>hir.kame.31</v>
      </c>
      <c r="F1589" s="9" t="str">
        <f>_xlfn.XLOOKUP(Table3[[#This Row],[EID]],Roster!A:A,Roster!F:F)</f>
        <v>Health</v>
      </c>
      <c r="G1589" s="8">
        <v>99</v>
      </c>
      <c r="H1589" s="8">
        <v>96</v>
      </c>
      <c r="I1589" s="8">
        <v>100</v>
      </c>
      <c r="J1589" s="8">
        <v>80</v>
      </c>
      <c r="K1589" s="8">
        <v>95</v>
      </c>
      <c r="L1589" s="8">
        <v>92</v>
      </c>
      <c r="M1589" s="8">
        <v>88</v>
      </c>
      <c r="N1589" s="8">
        <v>95</v>
      </c>
      <c r="O1589" s="10">
        <v>89</v>
      </c>
      <c r="P1589" s="10">
        <v>100</v>
      </c>
      <c r="Q1589" s="37">
        <f>AVERAGE(Table3[[#This Row],[Audit 1]:[Audit 10]])/100</f>
        <v>0.93400000000000005</v>
      </c>
    </row>
    <row r="1590" spans="1:17">
      <c r="A1590" s="8" t="s">
        <v>122</v>
      </c>
      <c r="B1590" s="9">
        <v>45252</v>
      </c>
      <c r="C1590" s="33">
        <f>YEAR(Table3[[#This Row],[Date]])</f>
        <v>2023</v>
      </c>
      <c r="D1590" s="9" t="str">
        <f>TEXT(Table3[[#This Row],[Date]],"MMMM")</f>
        <v>November</v>
      </c>
      <c r="E1590" s="9" t="str">
        <f>_xlfn.XLOOKUP(Table3[[#This Row],[EID]],Roster!A:A,Roster!E:E)</f>
        <v>han.oriz.24</v>
      </c>
      <c r="F1590" s="9" t="str">
        <f>_xlfn.XLOOKUP(Table3[[#This Row],[EID]],Roster!A:A,Roster!F:F)</f>
        <v>Network</v>
      </c>
      <c r="G1590" s="8">
        <v>60</v>
      </c>
      <c r="H1590" s="8">
        <v>91</v>
      </c>
      <c r="I1590" s="8">
        <v>96</v>
      </c>
      <c r="J1590" s="8">
        <v>97</v>
      </c>
      <c r="K1590" s="8">
        <v>56</v>
      </c>
      <c r="L1590" s="8">
        <v>56</v>
      </c>
      <c r="M1590" s="8">
        <v>88</v>
      </c>
      <c r="N1590" s="8">
        <v>81</v>
      </c>
      <c r="O1590" s="10">
        <v>59</v>
      </c>
      <c r="P1590" s="10">
        <v>53</v>
      </c>
      <c r="Q1590" s="37">
        <f>AVERAGE(Table3[[#This Row],[Audit 1]:[Audit 10]])/100</f>
        <v>0.73699999999999999</v>
      </c>
    </row>
    <row r="1591" spans="1:17">
      <c r="A1591" s="8" t="s">
        <v>123</v>
      </c>
      <c r="B1591" s="9">
        <v>45252</v>
      </c>
      <c r="C1591" s="33">
        <f>YEAR(Table3[[#This Row],[Date]])</f>
        <v>2023</v>
      </c>
      <c r="D1591" s="9" t="str">
        <f>TEXT(Table3[[#This Row],[Date]],"MMMM")</f>
        <v>November</v>
      </c>
      <c r="E1591" s="9" t="str">
        <f>_xlfn.XLOOKUP(Table3[[#This Row],[EID]],Roster!A:A,Roster!E:E)</f>
        <v>kig.imaz.62</v>
      </c>
      <c r="F1591" s="9" t="str">
        <f>_xlfn.XLOOKUP(Table3[[#This Row],[EID]],Roster!A:A,Roster!F:F)</f>
        <v>HR</v>
      </c>
      <c r="G1591" s="8">
        <v>65</v>
      </c>
      <c r="H1591" s="8">
        <v>56</v>
      </c>
      <c r="I1591" s="8">
        <v>82</v>
      </c>
      <c r="J1591" s="8">
        <v>86</v>
      </c>
      <c r="K1591" s="8">
        <v>86</v>
      </c>
      <c r="L1591" s="8">
        <v>87</v>
      </c>
      <c r="M1591" s="8">
        <v>59</v>
      </c>
      <c r="N1591" s="8">
        <v>94</v>
      </c>
      <c r="O1591" s="10">
        <v>82</v>
      </c>
      <c r="P1591" s="10">
        <v>54</v>
      </c>
      <c r="Q1591" s="37">
        <f>AVERAGE(Table3[[#This Row],[Audit 1]:[Audit 10]])/100</f>
        <v>0.75099999999999989</v>
      </c>
    </row>
    <row r="1592" spans="1:17">
      <c r="A1592" s="8" t="s">
        <v>94</v>
      </c>
      <c r="B1592" s="9">
        <v>45253</v>
      </c>
      <c r="C1592" s="33">
        <f>YEAR(Table3[[#This Row],[Date]])</f>
        <v>2023</v>
      </c>
      <c r="D1592" s="9" t="str">
        <f>TEXT(Table3[[#This Row],[Date]],"MMMM")</f>
        <v>November</v>
      </c>
      <c r="E1592" s="9" t="str">
        <f>_xlfn.XLOOKUP(Table3[[#This Row],[EID]],Roster!A:A,Roster!E:E)</f>
        <v>oka.koch.55</v>
      </c>
      <c r="F1592" s="9" t="str">
        <f>_xlfn.XLOOKUP(Table3[[#This Row],[EID]],Roster!A:A,Roster!F:F)</f>
        <v>F&amp;A</v>
      </c>
      <c r="G1592" s="8">
        <v>91</v>
      </c>
      <c r="H1592" s="8">
        <v>96</v>
      </c>
      <c r="I1592" s="8">
        <v>89</v>
      </c>
      <c r="J1592" s="8">
        <v>89</v>
      </c>
      <c r="K1592" s="8">
        <v>89</v>
      </c>
      <c r="L1592" s="8">
        <v>99</v>
      </c>
      <c r="M1592" s="8">
        <v>92</v>
      </c>
      <c r="N1592" s="8">
        <v>99</v>
      </c>
      <c r="O1592" s="10">
        <v>83</v>
      </c>
      <c r="P1592" s="10">
        <v>100</v>
      </c>
      <c r="Q1592" s="37">
        <f>AVERAGE(Table3[[#This Row],[Audit 1]:[Audit 10]])/100</f>
        <v>0.92700000000000005</v>
      </c>
    </row>
    <row r="1593" spans="1:17">
      <c r="A1593" s="8" t="s">
        <v>95</v>
      </c>
      <c r="B1593" s="9">
        <v>45253</v>
      </c>
      <c r="C1593" s="33">
        <f>YEAR(Table3[[#This Row],[Date]])</f>
        <v>2023</v>
      </c>
      <c r="D1593" s="9" t="str">
        <f>TEXT(Table3[[#This Row],[Date]],"MMMM")</f>
        <v>November</v>
      </c>
      <c r="E1593" s="9" t="str">
        <f>_xlfn.XLOOKUP(Table3[[#This Row],[EID]],Roster!A:A,Roster!E:E)</f>
        <v>oka.koch.55</v>
      </c>
      <c r="F1593" s="9" t="str">
        <f>_xlfn.XLOOKUP(Table3[[#This Row],[EID]],Roster!A:A,Roster!F:F)</f>
        <v>F&amp;A</v>
      </c>
      <c r="G1593" s="8">
        <v>86</v>
      </c>
      <c r="H1593" s="8">
        <v>91</v>
      </c>
      <c r="I1593" s="8">
        <v>87</v>
      </c>
      <c r="J1593" s="8">
        <v>91</v>
      </c>
      <c r="K1593" s="8">
        <v>93</v>
      </c>
      <c r="L1593" s="8">
        <v>100</v>
      </c>
      <c r="M1593" s="8">
        <v>86</v>
      </c>
      <c r="N1593" s="8">
        <v>91</v>
      </c>
      <c r="O1593" s="10">
        <v>82</v>
      </c>
      <c r="P1593" s="10">
        <v>92</v>
      </c>
      <c r="Q1593" s="37">
        <f>AVERAGE(Table3[[#This Row],[Audit 1]:[Audit 10]])/100</f>
        <v>0.89900000000000002</v>
      </c>
    </row>
    <row r="1594" spans="1:17">
      <c r="A1594" s="8" t="s">
        <v>96</v>
      </c>
      <c r="B1594" s="9">
        <v>45253</v>
      </c>
      <c r="C1594" s="33">
        <f>YEAR(Table3[[#This Row],[Date]])</f>
        <v>2023</v>
      </c>
      <c r="D1594" s="9" t="str">
        <f>TEXT(Table3[[#This Row],[Date]],"MMMM")</f>
        <v>November</v>
      </c>
      <c r="E1594" s="9" t="str">
        <f>_xlfn.XLOOKUP(Table3[[#This Row],[EID]],Roster!A:A,Roster!E:E)</f>
        <v>hir.kame.31</v>
      </c>
      <c r="F1594" s="9" t="str">
        <f>_xlfn.XLOOKUP(Table3[[#This Row],[EID]],Roster!A:A,Roster!F:F)</f>
        <v>Health</v>
      </c>
      <c r="G1594" s="8">
        <v>100</v>
      </c>
      <c r="H1594" s="8">
        <v>95</v>
      </c>
      <c r="I1594" s="8">
        <v>100</v>
      </c>
      <c r="J1594" s="8">
        <v>95</v>
      </c>
      <c r="K1594" s="8">
        <v>99</v>
      </c>
      <c r="L1594" s="8">
        <v>82</v>
      </c>
      <c r="M1594" s="8">
        <v>84</v>
      </c>
      <c r="N1594" s="8">
        <v>94</v>
      </c>
      <c r="O1594" s="10">
        <v>88</v>
      </c>
      <c r="P1594" s="10">
        <v>92</v>
      </c>
      <c r="Q1594" s="37">
        <f>AVERAGE(Table3[[#This Row],[Audit 1]:[Audit 10]])/100</f>
        <v>0.92900000000000005</v>
      </c>
    </row>
    <row r="1595" spans="1:17">
      <c r="A1595" s="8" t="s">
        <v>97</v>
      </c>
      <c r="B1595" s="9">
        <v>45253</v>
      </c>
      <c r="C1595" s="33">
        <f>YEAR(Table3[[#This Row],[Date]])</f>
        <v>2023</v>
      </c>
      <c r="D1595" s="9" t="str">
        <f>TEXT(Table3[[#This Row],[Date]],"MMMM")</f>
        <v>November</v>
      </c>
      <c r="E1595" s="9" t="str">
        <f>_xlfn.XLOOKUP(Table3[[#This Row],[EID]],Roster!A:A,Roster!E:E)</f>
        <v>han.oriz.24</v>
      </c>
      <c r="F1595" s="9" t="str">
        <f>_xlfn.XLOOKUP(Table3[[#This Row],[EID]],Roster!A:A,Roster!F:F)</f>
        <v>Network</v>
      </c>
      <c r="G1595" s="8">
        <v>72</v>
      </c>
      <c r="H1595" s="8">
        <v>87</v>
      </c>
      <c r="I1595" s="8">
        <v>86</v>
      </c>
      <c r="J1595" s="8">
        <v>62</v>
      </c>
      <c r="K1595" s="8">
        <v>85</v>
      </c>
      <c r="L1595" s="8">
        <v>67</v>
      </c>
      <c r="M1595" s="8">
        <v>78</v>
      </c>
      <c r="N1595" s="8">
        <v>55</v>
      </c>
      <c r="O1595" s="10">
        <v>60</v>
      </c>
      <c r="P1595" s="10">
        <v>50</v>
      </c>
      <c r="Q1595" s="37">
        <f>AVERAGE(Table3[[#This Row],[Audit 1]:[Audit 10]])/100</f>
        <v>0.70200000000000007</v>
      </c>
    </row>
    <row r="1596" spans="1:17">
      <c r="A1596" s="8" t="s">
        <v>98</v>
      </c>
      <c r="B1596" s="9">
        <v>45253</v>
      </c>
      <c r="C1596" s="33">
        <f>YEAR(Table3[[#This Row],[Date]])</f>
        <v>2023</v>
      </c>
      <c r="D1596" s="9" t="str">
        <f>TEXT(Table3[[#This Row],[Date]],"MMMM")</f>
        <v>November</v>
      </c>
      <c r="E1596" s="9" t="str">
        <f>_xlfn.XLOOKUP(Table3[[#This Row],[EID]],Roster!A:A,Roster!E:E)</f>
        <v>kig.imaz.62</v>
      </c>
      <c r="F1596" s="9" t="str">
        <f>_xlfn.XLOOKUP(Table3[[#This Row],[EID]],Roster!A:A,Roster!F:F)</f>
        <v>HR</v>
      </c>
      <c r="G1596" s="8">
        <v>75</v>
      </c>
      <c r="H1596" s="8">
        <v>81</v>
      </c>
      <c r="I1596" s="8">
        <v>55</v>
      </c>
      <c r="J1596" s="8">
        <v>86</v>
      </c>
      <c r="K1596" s="8">
        <v>59</v>
      </c>
      <c r="L1596" s="8">
        <v>72</v>
      </c>
      <c r="M1596" s="8">
        <v>50</v>
      </c>
      <c r="N1596" s="8">
        <v>96</v>
      </c>
      <c r="O1596" s="10">
        <v>63</v>
      </c>
      <c r="P1596" s="10">
        <v>98</v>
      </c>
      <c r="Q1596" s="37">
        <f>AVERAGE(Table3[[#This Row],[Audit 1]:[Audit 10]])/100</f>
        <v>0.73499999999999999</v>
      </c>
    </row>
    <row r="1597" spans="1:17">
      <c r="A1597" s="8" t="s">
        <v>99</v>
      </c>
      <c r="B1597" s="9">
        <v>45253</v>
      </c>
      <c r="C1597" s="33">
        <f>YEAR(Table3[[#This Row],[Date]])</f>
        <v>2023</v>
      </c>
      <c r="D1597" s="9" t="str">
        <f>TEXT(Table3[[#This Row],[Date]],"MMMM")</f>
        <v>November</v>
      </c>
      <c r="E1597" s="9" t="str">
        <f>_xlfn.XLOOKUP(Table3[[#This Row],[EID]],Roster!A:A,Roster!E:E)</f>
        <v>han.oriz.24</v>
      </c>
      <c r="F1597" s="9" t="str">
        <f>_xlfn.XLOOKUP(Table3[[#This Row],[EID]],Roster!A:A,Roster!F:F)</f>
        <v>Strategy</v>
      </c>
      <c r="G1597" s="8">
        <v>93</v>
      </c>
      <c r="H1597" s="8">
        <v>81</v>
      </c>
      <c r="I1597" s="8">
        <v>91</v>
      </c>
      <c r="J1597" s="8">
        <v>95</v>
      </c>
      <c r="K1597" s="8">
        <v>99</v>
      </c>
      <c r="L1597" s="8">
        <v>96</v>
      </c>
      <c r="M1597" s="8">
        <v>89</v>
      </c>
      <c r="N1597" s="8">
        <v>84</v>
      </c>
      <c r="O1597" s="10">
        <v>83</v>
      </c>
      <c r="P1597" s="10">
        <v>81</v>
      </c>
      <c r="Q1597" s="37">
        <f>AVERAGE(Table3[[#This Row],[Audit 1]:[Audit 10]])/100</f>
        <v>0.89200000000000002</v>
      </c>
    </row>
    <row r="1598" spans="1:17">
      <c r="A1598" s="8" t="s">
        <v>100</v>
      </c>
      <c r="B1598" s="9">
        <v>45253</v>
      </c>
      <c r="C1598" s="33">
        <f>YEAR(Table3[[#This Row],[Date]])</f>
        <v>2023</v>
      </c>
      <c r="D1598" s="9" t="str">
        <f>TEXT(Table3[[#This Row],[Date]],"MMMM")</f>
        <v>November</v>
      </c>
      <c r="E1598" s="9" t="str">
        <f>_xlfn.XLOOKUP(Table3[[#This Row],[EID]],Roster!A:A,Roster!E:E)</f>
        <v>oka.koch.55</v>
      </c>
      <c r="F1598" s="9" t="str">
        <f>_xlfn.XLOOKUP(Table3[[#This Row],[EID]],Roster!A:A,Roster!F:F)</f>
        <v>F&amp;A</v>
      </c>
      <c r="G1598" s="8">
        <v>88</v>
      </c>
      <c r="H1598" s="8">
        <v>92</v>
      </c>
      <c r="I1598" s="8">
        <v>81</v>
      </c>
      <c r="J1598" s="8">
        <v>90</v>
      </c>
      <c r="K1598" s="8">
        <v>99</v>
      </c>
      <c r="L1598" s="8">
        <v>90</v>
      </c>
      <c r="M1598" s="8">
        <v>93</v>
      </c>
      <c r="N1598" s="8">
        <v>97</v>
      </c>
      <c r="O1598" s="10">
        <v>91</v>
      </c>
      <c r="P1598" s="10">
        <v>93</v>
      </c>
      <c r="Q1598" s="37">
        <f>AVERAGE(Table3[[#This Row],[Audit 1]:[Audit 10]])/100</f>
        <v>0.91400000000000003</v>
      </c>
    </row>
    <row r="1599" spans="1:17">
      <c r="A1599" s="8" t="s">
        <v>101</v>
      </c>
      <c r="B1599" s="9">
        <v>45253</v>
      </c>
      <c r="C1599" s="33">
        <f>YEAR(Table3[[#This Row],[Date]])</f>
        <v>2023</v>
      </c>
      <c r="D1599" s="9" t="str">
        <f>TEXT(Table3[[#This Row],[Date]],"MMMM")</f>
        <v>November</v>
      </c>
      <c r="E1599" s="9" t="str">
        <f>_xlfn.XLOOKUP(Table3[[#This Row],[EID]],Roster!A:A,Roster!E:E)</f>
        <v>hir.kame.31</v>
      </c>
      <c r="F1599" s="9" t="str">
        <f>_xlfn.XLOOKUP(Table3[[#This Row],[EID]],Roster!A:A,Roster!F:F)</f>
        <v>Health</v>
      </c>
      <c r="G1599" s="8">
        <v>84</v>
      </c>
      <c r="H1599" s="8">
        <v>87</v>
      </c>
      <c r="I1599" s="8">
        <v>96</v>
      </c>
      <c r="J1599" s="8">
        <v>84</v>
      </c>
      <c r="K1599" s="8">
        <v>91</v>
      </c>
      <c r="L1599" s="8">
        <v>93</v>
      </c>
      <c r="M1599" s="8">
        <v>88</v>
      </c>
      <c r="N1599" s="8">
        <v>89</v>
      </c>
      <c r="O1599" s="10">
        <v>83</v>
      </c>
      <c r="P1599" s="10">
        <v>86</v>
      </c>
      <c r="Q1599" s="37">
        <f>AVERAGE(Table3[[#This Row],[Audit 1]:[Audit 10]])/100</f>
        <v>0.88099999999999989</v>
      </c>
    </row>
    <row r="1600" spans="1:17">
      <c r="A1600" s="8" t="s">
        <v>102</v>
      </c>
      <c r="B1600" s="9">
        <v>45253</v>
      </c>
      <c r="C1600" s="33">
        <f>YEAR(Table3[[#This Row],[Date]])</f>
        <v>2023</v>
      </c>
      <c r="D1600" s="9" t="str">
        <f>TEXT(Table3[[#This Row],[Date]],"MMMM")</f>
        <v>November</v>
      </c>
      <c r="E1600" s="9" t="str">
        <f>_xlfn.XLOOKUP(Table3[[#This Row],[EID]],Roster!A:A,Roster!E:E)</f>
        <v>han.oriz.24</v>
      </c>
      <c r="F1600" s="9" t="str">
        <f>_xlfn.XLOOKUP(Table3[[#This Row],[EID]],Roster!A:A,Roster!F:F)</f>
        <v>Network</v>
      </c>
      <c r="G1600" s="8">
        <v>56</v>
      </c>
      <c r="H1600" s="8">
        <v>72</v>
      </c>
      <c r="I1600" s="8">
        <v>70</v>
      </c>
      <c r="J1600" s="8">
        <v>72</v>
      </c>
      <c r="K1600" s="8">
        <v>65</v>
      </c>
      <c r="L1600" s="8">
        <v>90</v>
      </c>
      <c r="M1600" s="8">
        <v>95</v>
      </c>
      <c r="N1600" s="8">
        <v>85</v>
      </c>
      <c r="O1600" s="10">
        <v>65</v>
      </c>
      <c r="P1600" s="10">
        <v>85</v>
      </c>
      <c r="Q1600" s="37">
        <f>AVERAGE(Table3[[#This Row],[Audit 1]:[Audit 10]])/100</f>
        <v>0.755</v>
      </c>
    </row>
    <row r="1601" spans="1:17">
      <c r="A1601" s="8" t="s">
        <v>103</v>
      </c>
      <c r="B1601" s="9">
        <v>45253</v>
      </c>
      <c r="C1601" s="33">
        <f>YEAR(Table3[[#This Row],[Date]])</f>
        <v>2023</v>
      </c>
      <c r="D1601" s="9" t="str">
        <f>TEXT(Table3[[#This Row],[Date]],"MMMM")</f>
        <v>November</v>
      </c>
      <c r="E1601" s="9" t="str">
        <f>_xlfn.XLOOKUP(Table3[[#This Row],[EID]],Roster!A:A,Roster!E:E)</f>
        <v>kig.imaz.62</v>
      </c>
      <c r="F1601" s="9" t="str">
        <f>_xlfn.XLOOKUP(Table3[[#This Row],[EID]],Roster!A:A,Roster!F:F)</f>
        <v>HR</v>
      </c>
      <c r="G1601" s="8">
        <v>75</v>
      </c>
      <c r="H1601" s="8">
        <v>68</v>
      </c>
      <c r="I1601" s="8">
        <v>98</v>
      </c>
      <c r="J1601" s="8">
        <v>51</v>
      </c>
      <c r="K1601" s="8">
        <v>87</v>
      </c>
      <c r="L1601" s="8">
        <v>58</v>
      </c>
      <c r="M1601" s="8">
        <v>84</v>
      </c>
      <c r="N1601" s="8">
        <v>89</v>
      </c>
      <c r="O1601" s="10">
        <v>71</v>
      </c>
      <c r="P1601" s="10">
        <v>92</v>
      </c>
      <c r="Q1601" s="37">
        <f>AVERAGE(Table3[[#This Row],[Audit 1]:[Audit 10]])/100</f>
        <v>0.77300000000000002</v>
      </c>
    </row>
    <row r="1602" spans="1:17">
      <c r="A1602" s="8" t="s">
        <v>104</v>
      </c>
      <c r="B1602" s="9">
        <v>45253</v>
      </c>
      <c r="C1602" s="33">
        <f>YEAR(Table3[[#This Row],[Date]])</f>
        <v>2023</v>
      </c>
      <c r="D1602" s="9" t="str">
        <f>TEXT(Table3[[#This Row],[Date]],"MMMM")</f>
        <v>November</v>
      </c>
      <c r="E1602" s="9" t="str">
        <f>_xlfn.XLOOKUP(Table3[[#This Row],[EID]],Roster!A:A,Roster!E:E)</f>
        <v>oka.koch.55</v>
      </c>
      <c r="F1602" s="9" t="str">
        <f>_xlfn.XLOOKUP(Table3[[#This Row],[EID]],Roster!A:A,Roster!F:F)</f>
        <v>F&amp;A</v>
      </c>
      <c r="G1602" s="8">
        <v>90</v>
      </c>
      <c r="H1602" s="8">
        <v>94</v>
      </c>
      <c r="I1602" s="8">
        <v>84</v>
      </c>
      <c r="J1602" s="8">
        <v>88</v>
      </c>
      <c r="K1602" s="8">
        <v>99</v>
      </c>
      <c r="L1602" s="8">
        <v>80</v>
      </c>
      <c r="M1602" s="8">
        <v>95</v>
      </c>
      <c r="N1602" s="8">
        <v>81</v>
      </c>
      <c r="O1602" s="10">
        <v>100</v>
      </c>
      <c r="P1602" s="10">
        <v>84</v>
      </c>
      <c r="Q1602" s="37">
        <f>AVERAGE(Table3[[#This Row],[Audit 1]:[Audit 10]])/100</f>
        <v>0.89500000000000002</v>
      </c>
    </row>
    <row r="1603" spans="1:17">
      <c r="A1603" s="8" t="s">
        <v>105</v>
      </c>
      <c r="B1603" s="9">
        <v>45253</v>
      </c>
      <c r="C1603" s="33">
        <f>YEAR(Table3[[#This Row],[Date]])</f>
        <v>2023</v>
      </c>
      <c r="D1603" s="9" t="str">
        <f>TEXT(Table3[[#This Row],[Date]],"MMMM")</f>
        <v>November</v>
      </c>
      <c r="E1603" s="9" t="str">
        <f>_xlfn.XLOOKUP(Table3[[#This Row],[EID]],Roster!A:A,Roster!E:E)</f>
        <v>oka.koch.55</v>
      </c>
      <c r="F1603" s="9" t="str">
        <f>_xlfn.XLOOKUP(Table3[[#This Row],[EID]],Roster!A:A,Roster!F:F)</f>
        <v>F&amp;A</v>
      </c>
      <c r="G1603" s="8">
        <v>86</v>
      </c>
      <c r="H1603" s="8">
        <v>89</v>
      </c>
      <c r="I1603" s="8">
        <v>89</v>
      </c>
      <c r="J1603" s="8">
        <v>94</v>
      </c>
      <c r="K1603" s="8">
        <v>91</v>
      </c>
      <c r="L1603" s="8">
        <v>81</v>
      </c>
      <c r="M1603" s="8">
        <v>98</v>
      </c>
      <c r="N1603" s="8">
        <v>92</v>
      </c>
      <c r="O1603" s="10">
        <v>80</v>
      </c>
      <c r="P1603" s="10">
        <v>96</v>
      </c>
      <c r="Q1603" s="37">
        <f>AVERAGE(Table3[[#This Row],[Audit 1]:[Audit 10]])/100</f>
        <v>0.89599999999999991</v>
      </c>
    </row>
    <row r="1604" spans="1:17">
      <c r="A1604" s="8" t="s">
        <v>106</v>
      </c>
      <c r="B1604" s="9">
        <v>45253</v>
      </c>
      <c r="C1604" s="33">
        <f>YEAR(Table3[[#This Row],[Date]])</f>
        <v>2023</v>
      </c>
      <c r="D1604" s="9" t="str">
        <f>TEXT(Table3[[#This Row],[Date]],"MMMM")</f>
        <v>November</v>
      </c>
      <c r="E1604" s="9" t="str">
        <f>_xlfn.XLOOKUP(Table3[[#This Row],[EID]],Roster!A:A,Roster!E:E)</f>
        <v>hir.kame.31</v>
      </c>
      <c r="F1604" s="9" t="str">
        <f>_xlfn.XLOOKUP(Table3[[#This Row],[EID]],Roster!A:A,Roster!F:F)</f>
        <v>Health</v>
      </c>
      <c r="G1604" s="8">
        <v>88</v>
      </c>
      <c r="H1604" s="8">
        <v>83</v>
      </c>
      <c r="I1604" s="8">
        <v>91</v>
      </c>
      <c r="J1604" s="8">
        <v>99</v>
      </c>
      <c r="K1604" s="8">
        <v>81</v>
      </c>
      <c r="L1604" s="8">
        <v>94</v>
      </c>
      <c r="M1604" s="8">
        <v>96</v>
      </c>
      <c r="N1604" s="8">
        <v>95</v>
      </c>
      <c r="O1604" s="10">
        <v>89</v>
      </c>
      <c r="P1604" s="10">
        <v>96</v>
      </c>
      <c r="Q1604" s="37">
        <f>AVERAGE(Table3[[#This Row],[Audit 1]:[Audit 10]])/100</f>
        <v>0.91200000000000003</v>
      </c>
    </row>
    <row r="1605" spans="1:17">
      <c r="A1605" s="8" t="s">
        <v>107</v>
      </c>
      <c r="B1605" s="9">
        <v>45253</v>
      </c>
      <c r="C1605" s="33">
        <f>YEAR(Table3[[#This Row],[Date]])</f>
        <v>2023</v>
      </c>
      <c r="D1605" s="9" t="str">
        <f>TEXT(Table3[[#This Row],[Date]],"MMMM")</f>
        <v>November</v>
      </c>
      <c r="E1605" s="9" t="str">
        <f>_xlfn.XLOOKUP(Table3[[#This Row],[EID]],Roster!A:A,Roster!E:E)</f>
        <v>oka.koch.55</v>
      </c>
      <c r="F1605" s="9" t="str">
        <f>_xlfn.XLOOKUP(Table3[[#This Row],[EID]],Roster!A:A,Roster!F:F)</f>
        <v>F&amp;A</v>
      </c>
      <c r="G1605" s="8">
        <v>66</v>
      </c>
      <c r="H1605" s="8">
        <v>82</v>
      </c>
      <c r="I1605" s="8">
        <v>68</v>
      </c>
      <c r="J1605" s="8">
        <v>99</v>
      </c>
      <c r="K1605" s="8">
        <v>83</v>
      </c>
      <c r="L1605" s="8">
        <v>93</v>
      </c>
      <c r="M1605" s="8">
        <v>96</v>
      </c>
      <c r="N1605" s="8">
        <v>62</v>
      </c>
      <c r="O1605" s="10">
        <v>54</v>
      </c>
      <c r="P1605" s="10">
        <v>90</v>
      </c>
      <c r="Q1605" s="37">
        <f>AVERAGE(Table3[[#This Row],[Audit 1]:[Audit 10]])/100</f>
        <v>0.79299999999999993</v>
      </c>
    </row>
    <row r="1606" spans="1:17">
      <c r="A1606" s="8" t="s">
        <v>108</v>
      </c>
      <c r="B1606" s="9">
        <v>45253</v>
      </c>
      <c r="C1606" s="33">
        <f>YEAR(Table3[[#This Row],[Date]])</f>
        <v>2023</v>
      </c>
      <c r="D1606" s="9" t="str">
        <f>TEXT(Table3[[#This Row],[Date]],"MMMM")</f>
        <v>November</v>
      </c>
      <c r="E1606" s="9" t="str">
        <f>_xlfn.XLOOKUP(Table3[[#This Row],[EID]],Roster!A:A,Roster!E:E)</f>
        <v>kig.imaz.62</v>
      </c>
      <c r="F1606" s="9" t="str">
        <f>_xlfn.XLOOKUP(Table3[[#This Row],[EID]],Roster!A:A,Roster!F:F)</f>
        <v>HR</v>
      </c>
      <c r="G1606" s="8">
        <v>90</v>
      </c>
      <c r="H1606" s="8">
        <v>93</v>
      </c>
      <c r="I1606" s="8">
        <v>74</v>
      </c>
      <c r="J1606" s="8">
        <v>93</v>
      </c>
      <c r="K1606" s="8">
        <v>94</v>
      </c>
      <c r="L1606" s="8">
        <v>98</v>
      </c>
      <c r="M1606" s="8">
        <v>87</v>
      </c>
      <c r="N1606" s="8">
        <v>98</v>
      </c>
      <c r="O1606" s="10">
        <v>68</v>
      </c>
      <c r="P1606" s="10">
        <v>56</v>
      </c>
      <c r="Q1606" s="37">
        <f>AVERAGE(Table3[[#This Row],[Audit 1]:[Audit 10]])/100</f>
        <v>0.85099999999999998</v>
      </c>
    </row>
    <row r="1607" spans="1:17">
      <c r="A1607" s="8" t="s">
        <v>109</v>
      </c>
      <c r="B1607" s="9">
        <v>45253</v>
      </c>
      <c r="C1607" s="33">
        <f>YEAR(Table3[[#This Row],[Date]])</f>
        <v>2023</v>
      </c>
      <c r="D1607" s="9" t="str">
        <f>TEXT(Table3[[#This Row],[Date]],"MMMM")</f>
        <v>November</v>
      </c>
      <c r="E1607" s="9" t="str">
        <f>_xlfn.XLOOKUP(Table3[[#This Row],[EID]],Roster!A:A,Roster!E:E)</f>
        <v>han.oriz.24</v>
      </c>
      <c r="F1607" s="9" t="str">
        <f>_xlfn.XLOOKUP(Table3[[#This Row],[EID]],Roster!A:A,Roster!F:F)</f>
        <v>Strategy</v>
      </c>
      <c r="G1607" s="8">
        <v>97</v>
      </c>
      <c r="H1607" s="8">
        <v>91</v>
      </c>
      <c r="I1607" s="8">
        <v>90</v>
      </c>
      <c r="J1607" s="8">
        <v>99</v>
      </c>
      <c r="K1607" s="8">
        <v>84</v>
      </c>
      <c r="L1607" s="8">
        <v>92</v>
      </c>
      <c r="M1607" s="8">
        <v>90</v>
      </c>
      <c r="N1607" s="8">
        <v>98</v>
      </c>
      <c r="O1607" s="10">
        <v>91</v>
      </c>
      <c r="P1607" s="10">
        <v>90</v>
      </c>
      <c r="Q1607" s="37">
        <f>AVERAGE(Table3[[#This Row],[Audit 1]:[Audit 10]])/100</f>
        <v>0.92200000000000004</v>
      </c>
    </row>
    <row r="1608" spans="1:17">
      <c r="A1608" s="8" t="s">
        <v>110</v>
      </c>
      <c r="B1608" s="9">
        <v>45253</v>
      </c>
      <c r="C1608" s="33">
        <f>YEAR(Table3[[#This Row],[Date]])</f>
        <v>2023</v>
      </c>
      <c r="D1608" s="9" t="str">
        <f>TEXT(Table3[[#This Row],[Date]],"MMMM")</f>
        <v>November</v>
      </c>
      <c r="E1608" s="9" t="str">
        <f>_xlfn.XLOOKUP(Table3[[#This Row],[EID]],Roster!A:A,Roster!E:E)</f>
        <v>oka.koch.55</v>
      </c>
      <c r="F1608" s="9" t="str">
        <f>_xlfn.XLOOKUP(Table3[[#This Row],[EID]],Roster!A:A,Roster!F:F)</f>
        <v>F&amp;A</v>
      </c>
      <c r="G1608" s="8">
        <v>92</v>
      </c>
      <c r="H1608" s="8">
        <v>85</v>
      </c>
      <c r="I1608" s="8">
        <v>80</v>
      </c>
      <c r="J1608" s="8">
        <v>99</v>
      </c>
      <c r="K1608" s="8">
        <v>93</v>
      </c>
      <c r="L1608" s="8">
        <v>96</v>
      </c>
      <c r="M1608" s="8">
        <v>83</v>
      </c>
      <c r="N1608" s="8">
        <v>94</v>
      </c>
      <c r="O1608" s="10">
        <v>84</v>
      </c>
      <c r="P1608" s="10">
        <v>98</v>
      </c>
      <c r="Q1608" s="37">
        <f>AVERAGE(Table3[[#This Row],[Audit 1]:[Audit 10]])/100</f>
        <v>0.90400000000000003</v>
      </c>
    </row>
    <row r="1609" spans="1:17">
      <c r="A1609" s="8" t="s">
        <v>111</v>
      </c>
      <c r="B1609" s="9">
        <v>45253</v>
      </c>
      <c r="C1609" s="33">
        <f>YEAR(Table3[[#This Row],[Date]])</f>
        <v>2023</v>
      </c>
      <c r="D1609" s="9" t="str">
        <f>TEXT(Table3[[#This Row],[Date]],"MMMM")</f>
        <v>November</v>
      </c>
      <c r="E1609" s="9" t="str">
        <f>_xlfn.XLOOKUP(Table3[[#This Row],[EID]],Roster!A:A,Roster!E:E)</f>
        <v>hir.kame.31</v>
      </c>
      <c r="F1609" s="9" t="str">
        <f>_xlfn.XLOOKUP(Table3[[#This Row],[EID]],Roster!A:A,Roster!F:F)</f>
        <v>Health</v>
      </c>
      <c r="G1609" s="8">
        <v>88</v>
      </c>
      <c r="H1609" s="8">
        <v>93</v>
      </c>
      <c r="I1609" s="8">
        <v>80</v>
      </c>
      <c r="J1609" s="8">
        <v>90</v>
      </c>
      <c r="K1609" s="8">
        <v>81</v>
      </c>
      <c r="L1609" s="8">
        <v>89</v>
      </c>
      <c r="M1609" s="8">
        <v>88</v>
      </c>
      <c r="N1609" s="8">
        <v>87</v>
      </c>
      <c r="O1609" s="10">
        <v>83</v>
      </c>
      <c r="P1609" s="10">
        <v>80</v>
      </c>
      <c r="Q1609" s="37">
        <f>AVERAGE(Table3[[#This Row],[Audit 1]:[Audit 10]])/100</f>
        <v>0.8590000000000001</v>
      </c>
    </row>
    <row r="1610" spans="1:17">
      <c r="A1610" s="8" t="s">
        <v>112</v>
      </c>
      <c r="B1610" s="9">
        <v>45253</v>
      </c>
      <c r="C1610" s="33">
        <f>YEAR(Table3[[#This Row],[Date]])</f>
        <v>2023</v>
      </c>
      <c r="D1610" s="9" t="str">
        <f>TEXT(Table3[[#This Row],[Date]],"MMMM")</f>
        <v>November</v>
      </c>
      <c r="E1610" s="9" t="str">
        <f>_xlfn.XLOOKUP(Table3[[#This Row],[EID]],Roster!A:A,Roster!E:E)</f>
        <v>hir.kame.31</v>
      </c>
      <c r="F1610" s="9" t="str">
        <f>_xlfn.XLOOKUP(Table3[[#This Row],[EID]],Roster!A:A,Roster!F:F)</f>
        <v>Health</v>
      </c>
      <c r="G1610" s="8">
        <v>50</v>
      </c>
      <c r="H1610" s="8">
        <v>66</v>
      </c>
      <c r="I1610" s="8">
        <v>70</v>
      </c>
      <c r="J1610" s="8">
        <v>59</v>
      </c>
      <c r="K1610" s="8">
        <v>71</v>
      </c>
      <c r="L1610" s="8">
        <v>75</v>
      </c>
      <c r="M1610" s="8">
        <v>75</v>
      </c>
      <c r="N1610" s="8">
        <v>64</v>
      </c>
      <c r="O1610" s="10">
        <v>54</v>
      </c>
      <c r="P1610" s="10">
        <v>79</v>
      </c>
      <c r="Q1610" s="37">
        <f>AVERAGE(Table3[[#This Row],[Audit 1]:[Audit 10]])/100</f>
        <v>0.66299999999999992</v>
      </c>
    </row>
    <row r="1611" spans="1:17">
      <c r="A1611" s="8" t="s">
        <v>113</v>
      </c>
      <c r="B1611" s="9">
        <v>45253</v>
      </c>
      <c r="C1611" s="33">
        <f>YEAR(Table3[[#This Row],[Date]])</f>
        <v>2023</v>
      </c>
      <c r="D1611" s="9" t="str">
        <f>TEXT(Table3[[#This Row],[Date]],"MMMM")</f>
        <v>November</v>
      </c>
      <c r="E1611" s="9" t="str">
        <f>_xlfn.XLOOKUP(Table3[[#This Row],[EID]],Roster!A:A,Roster!E:E)</f>
        <v>kig.imaz.62</v>
      </c>
      <c r="F1611" s="9" t="str">
        <f>_xlfn.XLOOKUP(Table3[[#This Row],[EID]],Roster!A:A,Roster!F:F)</f>
        <v>HR</v>
      </c>
      <c r="G1611" s="8">
        <v>71</v>
      </c>
      <c r="H1611" s="8">
        <v>92</v>
      </c>
      <c r="I1611" s="8">
        <v>97</v>
      </c>
      <c r="J1611" s="8">
        <v>53</v>
      </c>
      <c r="K1611" s="8">
        <v>68</v>
      </c>
      <c r="L1611" s="8">
        <v>55</v>
      </c>
      <c r="M1611" s="8">
        <v>50</v>
      </c>
      <c r="N1611" s="8">
        <v>55</v>
      </c>
      <c r="O1611" s="10">
        <v>63</v>
      </c>
      <c r="P1611" s="10">
        <v>95</v>
      </c>
      <c r="Q1611" s="37">
        <f>AVERAGE(Table3[[#This Row],[Audit 1]:[Audit 10]])/100</f>
        <v>0.69900000000000007</v>
      </c>
    </row>
    <row r="1612" spans="1:17">
      <c r="A1612" s="8" t="s">
        <v>114</v>
      </c>
      <c r="B1612" s="9">
        <v>45253</v>
      </c>
      <c r="C1612" s="33">
        <f>YEAR(Table3[[#This Row],[Date]])</f>
        <v>2023</v>
      </c>
      <c r="D1612" s="9" t="str">
        <f>TEXT(Table3[[#This Row],[Date]],"MMMM")</f>
        <v>November</v>
      </c>
      <c r="E1612" s="9" t="str">
        <f>_xlfn.XLOOKUP(Table3[[#This Row],[EID]],Roster!A:A,Roster!E:E)</f>
        <v>han.oriz.24</v>
      </c>
      <c r="F1612" s="9" t="str">
        <f>_xlfn.XLOOKUP(Table3[[#This Row],[EID]],Roster!A:A,Roster!F:F)</f>
        <v>Strategy</v>
      </c>
      <c r="G1612" s="8">
        <v>80</v>
      </c>
      <c r="H1612" s="8">
        <v>82</v>
      </c>
      <c r="I1612" s="8">
        <v>91</v>
      </c>
      <c r="J1612" s="8">
        <v>88</v>
      </c>
      <c r="K1612" s="8">
        <v>82</v>
      </c>
      <c r="L1612" s="8">
        <v>96</v>
      </c>
      <c r="M1612" s="8">
        <v>80</v>
      </c>
      <c r="N1612" s="8">
        <v>83</v>
      </c>
      <c r="O1612" s="10">
        <v>90</v>
      </c>
      <c r="P1612" s="10">
        <v>81</v>
      </c>
      <c r="Q1612" s="37">
        <f>AVERAGE(Table3[[#This Row],[Audit 1]:[Audit 10]])/100</f>
        <v>0.85299999999999998</v>
      </c>
    </row>
    <row r="1613" spans="1:17">
      <c r="A1613" s="8" t="s">
        <v>115</v>
      </c>
      <c r="B1613" s="9">
        <v>45253</v>
      </c>
      <c r="C1613" s="33">
        <f>YEAR(Table3[[#This Row],[Date]])</f>
        <v>2023</v>
      </c>
      <c r="D1613" s="9" t="str">
        <f>TEXT(Table3[[#This Row],[Date]],"MMMM")</f>
        <v>November</v>
      </c>
      <c r="E1613" s="9" t="str">
        <f>_xlfn.XLOOKUP(Table3[[#This Row],[EID]],Roster!A:A,Roster!E:E)</f>
        <v>oka.koch.55</v>
      </c>
      <c r="F1613" s="9" t="str">
        <f>_xlfn.XLOOKUP(Table3[[#This Row],[EID]],Roster!A:A,Roster!F:F)</f>
        <v>F&amp;A</v>
      </c>
      <c r="G1613" s="8">
        <v>89</v>
      </c>
      <c r="H1613" s="8">
        <v>93</v>
      </c>
      <c r="I1613" s="8">
        <v>80</v>
      </c>
      <c r="J1613" s="8">
        <v>84</v>
      </c>
      <c r="K1613" s="8">
        <v>88</v>
      </c>
      <c r="L1613" s="8">
        <v>87</v>
      </c>
      <c r="M1613" s="8">
        <v>85</v>
      </c>
      <c r="N1613" s="8">
        <v>94</v>
      </c>
      <c r="O1613" s="10">
        <v>85</v>
      </c>
      <c r="P1613" s="10">
        <v>81</v>
      </c>
      <c r="Q1613" s="37">
        <f>AVERAGE(Table3[[#This Row],[Audit 1]:[Audit 10]])/100</f>
        <v>0.86599999999999999</v>
      </c>
    </row>
    <row r="1614" spans="1:17">
      <c r="A1614" s="8" t="s">
        <v>116</v>
      </c>
      <c r="B1614" s="9">
        <v>45253</v>
      </c>
      <c r="C1614" s="33">
        <f>YEAR(Table3[[#This Row],[Date]])</f>
        <v>2023</v>
      </c>
      <c r="D1614" s="9" t="str">
        <f>TEXT(Table3[[#This Row],[Date]],"MMMM")</f>
        <v>November</v>
      </c>
      <c r="E1614" s="9" t="str">
        <f>_xlfn.XLOOKUP(Table3[[#This Row],[EID]],Roster!A:A,Roster!E:E)</f>
        <v>hir.kame.31</v>
      </c>
      <c r="F1614" s="9" t="str">
        <f>_xlfn.XLOOKUP(Table3[[#This Row],[EID]],Roster!A:A,Roster!F:F)</f>
        <v>Health</v>
      </c>
      <c r="G1614" s="8">
        <v>83</v>
      </c>
      <c r="H1614" s="8">
        <v>97</v>
      </c>
      <c r="I1614" s="8">
        <v>83</v>
      </c>
      <c r="J1614" s="8">
        <v>93</v>
      </c>
      <c r="K1614" s="8">
        <v>88</v>
      </c>
      <c r="L1614" s="8">
        <v>93</v>
      </c>
      <c r="M1614" s="8">
        <v>96</v>
      </c>
      <c r="N1614" s="8">
        <v>99</v>
      </c>
      <c r="O1614" s="10">
        <v>88</v>
      </c>
      <c r="P1614" s="10">
        <v>90</v>
      </c>
      <c r="Q1614" s="37">
        <f>AVERAGE(Table3[[#This Row],[Audit 1]:[Audit 10]])/100</f>
        <v>0.91</v>
      </c>
    </row>
    <row r="1615" spans="1:17">
      <c r="A1615" s="8" t="s">
        <v>117</v>
      </c>
      <c r="B1615" s="9">
        <v>45253</v>
      </c>
      <c r="C1615" s="33">
        <f>YEAR(Table3[[#This Row],[Date]])</f>
        <v>2023</v>
      </c>
      <c r="D1615" s="9" t="str">
        <f>TEXT(Table3[[#This Row],[Date]],"MMMM")</f>
        <v>November</v>
      </c>
      <c r="E1615" s="9" t="str">
        <f>_xlfn.XLOOKUP(Table3[[#This Row],[EID]],Roster!A:A,Roster!E:E)</f>
        <v>han.oriz.24</v>
      </c>
      <c r="F1615" s="9" t="str">
        <f>_xlfn.XLOOKUP(Table3[[#This Row],[EID]],Roster!A:A,Roster!F:F)</f>
        <v>Network</v>
      </c>
      <c r="G1615" s="8">
        <v>98</v>
      </c>
      <c r="H1615" s="8">
        <v>89</v>
      </c>
      <c r="I1615" s="8">
        <v>90</v>
      </c>
      <c r="J1615" s="8">
        <v>66</v>
      </c>
      <c r="K1615" s="8">
        <v>65</v>
      </c>
      <c r="L1615" s="8">
        <v>91</v>
      </c>
      <c r="M1615" s="8">
        <v>50</v>
      </c>
      <c r="N1615" s="8">
        <v>52</v>
      </c>
      <c r="O1615" s="10">
        <v>53</v>
      </c>
      <c r="P1615" s="10">
        <v>61</v>
      </c>
      <c r="Q1615" s="37">
        <f>AVERAGE(Table3[[#This Row],[Audit 1]:[Audit 10]])/100</f>
        <v>0.71499999999999997</v>
      </c>
    </row>
    <row r="1616" spans="1:17">
      <c r="A1616" s="8" t="s">
        <v>118</v>
      </c>
      <c r="B1616" s="9">
        <v>45253</v>
      </c>
      <c r="C1616" s="33">
        <f>YEAR(Table3[[#This Row],[Date]])</f>
        <v>2023</v>
      </c>
      <c r="D1616" s="9" t="str">
        <f>TEXT(Table3[[#This Row],[Date]],"MMMM")</f>
        <v>November</v>
      </c>
      <c r="E1616" s="9" t="str">
        <f>_xlfn.XLOOKUP(Table3[[#This Row],[EID]],Roster!A:A,Roster!E:E)</f>
        <v>kig.imaz.62</v>
      </c>
      <c r="F1616" s="9" t="str">
        <f>_xlfn.XLOOKUP(Table3[[#This Row],[EID]],Roster!A:A,Roster!F:F)</f>
        <v>HR</v>
      </c>
      <c r="G1616" s="8">
        <v>82</v>
      </c>
      <c r="H1616" s="8">
        <v>59</v>
      </c>
      <c r="I1616" s="8">
        <v>63</v>
      </c>
      <c r="J1616" s="8">
        <v>68</v>
      </c>
      <c r="K1616" s="8">
        <v>60</v>
      </c>
      <c r="L1616" s="8">
        <v>77</v>
      </c>
      <c r="M1616" s="8">
        <v>87</v>
      </c>
      <c r="N1616" s="8">
        <v>92</v>
      </c>
      <c r="O1616" s="10">
        <v>97</v>
      </c>
      <c r="P1616" s="10">
        <v>95</v>
      </c>
      <c r="Q1616" s="37">
        <f>AVERAGE(Table3[[#This Row],[Audit 1]:[Audit 10]])/100</f>
        <v>0.78</v>
      </c>
    </row>
    <row r="1617" spans="1:17">
      <c r="A1617" s="8" t="s">
        <v>119</v>
      </c>
      <c r="B1617" s="9">
        <v>45253</v>
      </c>
      <c r="C1617" s="33">
        <f>YEAR(Table3[[#This Row],[Date]])</f>
        <v>2023</v>
      </c>
      <c r="D1617" s="9" t="str">
        <f>TEXT(Table3[[#This Row],[Date]],"MMMM")</f>
        <v>November</v>
      </c>
      <c r="E1617" s="9" t="str">
        <f>_xlfn.XLOOKUP(Table3[[#This Row],[EID]],Roster!A:A,Roster!E:E)</f>
        <v>hir.kame.31</v>
      </c>
      <c r="F1617" s="9" t="str">
        <f>_xlfn.XLOOKUP(Table3[[#This Row],[EID]],Roster!A:A,Roster!F:F)</f>
        <v>Health</v>
      </c>
      <c r="G1617" s="8">
        <v>84</v>
      </c>
      <c r="H1617" s="8">
        <v>89</v>
      </c>
      <c r="I1617" s="8">
        <v>94</v>
      </c>
      <c r="J1617" s="8">
        <v>86</v>
      </c>
      <c r="K1617" s="8">
        <v>90</v>
      </c>
      <c r="L1617" s="8">
        <v>96</v>
      </c>
      <c r="M1617" s="8">
        <v>97</v>
      </c>
      <c r="N1617" s="8">
        <v>99</v>
      </c>
      <c r="O1617" s="10">
        <v>84</v>
      </c>
      <c r="P1617" s="10">
        <v>80</v>
      </c>
      <c r="Q1617" s="37">
        <f>AVERAGE(Table3[[#This Row],[Audit 1]:[Audit 10]])/100</f>
        <v>0.89900000000000002</v>
      </c>
    </row>
    <row r="1618" spans="1:17">
      <c r="A1618" s="8" t="s">
        <v>120</v>
      </c>
      <c r="B1618" s="9">
        <v>45253</v>
      </c>
      <c r="C1618" s="33">
        <f>YEAR(Table3[[#This Row],[Date]])</f>
        <v>2023</v>
      </c>
      <c r="D1618" s="9" t="str">
        <f>TEXT(Table3[[#This Row],[Date]],"MMMM")</f>
        <v>November</v>
      </c>
      <c r="E1618" s="9" t="str">
        <f>_xlfn.XLOOKUP(Table3[[#This Row],[EID]],Roster!A:A,Roster!E:E)</f>
        <v>oka.koch.55</v>
      </c>
      <c r="F1618" s="9" t="str">
        <f>_xlfn.XLOOKUP(Table3[[#This Row],[EID]],Roster!A:A,Roster!F:F)</f>
        <v>F&amp;A</v>
      </c>
      <c r="G1618" s="8">
        <v>94</v>
      </c>
      <c r="H1618" s="8">
        <v>84</v>
      </c>
      <c r="I1618" s="8">
        <v>80</v>
      </c>
      <c r="J1618" s="8">
        <v>100</v>
      </c>
      <c r="K1618" s="8">
        <v>95</v>
      </c>
      <c r="L1618" s="8">
        <v>82</v>
      </c>
      <c r="M1618" s="8">
        <v>82</v>
      </c>
      <c r="N1618" s="8">
        <v>85</v>
      </c>
      <c r="O1618" s="10">
        <v>96</v>
      </c>
      <c r="P1618" s="10">
        <v>93</v>
      </c>
      <c r="Q1618" s="37">
        <f>AVERAGE(Table3[[#This Row],[Audit 1]:[Audit 10]])/100</f>
        <v>0.8909999999999999</v>
      </c>
    </row>
    <row r="1619" spans="1:17">
      <c r="A1619" s="8" t="s">
        <v>121</v>
      </c>
      <c r="B1619" s="9">
        <v>45253</v>
      </c>
      <c r="C1619" s="33">
        <f>YEAR(Table3[[#This Row],[Date]])</f>
        <v>2023</v>
      </c>
      <c r="D1619" s="9" t="str">
        <f>TEXT(Table3[[#This Row],[Date]],"MMMM")</f>
        <v>November</v>
      </c>
      <c r="E1619" s="9" t="str">
        <f>_xlfn.XLOOKUP(Table3[[#This Row],[EID]],Roster!A:A,Roster!E:E)</f>
        <v>hir.kame.31</v>
      </c>
      <c r="F1619" s="9" t="str">
        <f>_xlfn.XLOOKUP(Table3[[#This Row],[EID]],Roster!A:A,Roster!F:F)</f>
        <v>Health</v>
      </c>
      <c r="G1619" s="8">
        <v>91</v>
      </c>
      <c r="H1619" s="8">
        <v>98</v>
      </c>
      <c r="I1619" s="8">
        <v>84</v>
      </c>
      <c r="J1619" s="8">
        <v>80</v>
      </c>
      <c r="K1619" s="8">
        <v>98</v>
      </c>
      <c r="L1619" s="8">
        <v>94</v>
      </c>
      <c r="M1619" s="8">
        <v>97</v>
      </c>
      <c r="N1619" s="8">
        <v>81</v>
      </c>
      <c r="O1619" s="10">
        <v>82</v>
      </c>
      <c r="P1619" s="10">
        <v>85</v>
      </c>
      <c r="Q1619" s="37">
        <f>AVERAGE(Table3[[#This Row],[Audit 1]:[Audit 10]])/100</f>
        <v>0.89</v>
      </c>
    </row>
    <row r="1620" spans="1:17">
      <c r="A1620" s="8" t="s">
        <v>122</v>
      </c>
      <c r="B1620" s="9">
        <v>45253</v>
      </c>
      <c r="C1620" s="33">
        <f>YEAR(Table3[[#This Row],[Date]])</f>
        <v>2023</v>
      </c>
      <c r="D1620" s="9" t="str">
        <f>TEXT(Table3[[#This Row],[Date]],"MMMM")</f>
        <v>November</v>
      </c>
      <c r="E1620" s="9" t="str">
        <f>_xlfn.XLOOKUP(Table3[[#This Row],[EID]],Roster!A:A,Roster!E:E)</f>
        <v>han.oriz.24</v>
      </c>
      <c r="F1620" s="9" t="str">
        <f>_xlfn.XLOOKUP(Table3[[#This Row],[EID]],Roster!A:A,Roster!F:F)</f>
        <v>Network</v>
      </c>
      <c r="G1620" s="8">
        <v>99</v>
      </c>
      <c r="H1620" s="8">
        <v>67</v>
      </c>
      <c r="I1620" s="8">
        <v>57</v>
      </c>
      <c r="J1620" s="8">
        <v>93</v>
      </c>
      <c r="K1620" s="8">
        <v>82</v>
      </c>
      <c r="L1620" s="8">
        <v>52</v>
      </c>
      <c r="M1620" s="8">
        <v>76</v>
      </c>
      <c r="N1620" s="8">
        <v>72</v>
      </c>
      <c r="O1620" s="10">
        <v>88</v>
      </c>
      <c r="P1620" s="10">
        <v>53</v>
      </c>
      <c r="Q1620" s="37">
        <f>AVERAGE(Table3[[#This Row],[Audit 1]:[Audit 10]])/100</f>
        <v>0.7390000000000001</v>
      </c>
    </row>
    <row r="1621" spans="1:17">
      <c r="A1621" s="8" t="s">
        <v>123</v>
      </c>
      <c r="B1621" s="9">
        <v>45253</v>
      </c>
      <c r="C1621" s="33">
        <f>YEAR(Table3[[#This Row],[Date]])</f>
        <v>2023</v>
      </c>
      <c r="D1621" s="9" t="str">
        <f>TEXT(Table3[[#This Row],[Date]],"MMMM")</f>
        <v>November</v>
      </c>
      <c r="E1621" s="9" t="str">
        <f>_xlfn.XLOOKUP(Table3[[#This Row],[EID]],Roster!A:A,Roster!E:E)</f>
        <v>kig.imaz.62</v>
      </c>
      <c r="F1621" s="9" t="str">
        <f>_xlfn.XLOOKUP(Table3[[#This Row],[EID]],Roster!A:A,Roster!F:F)</f>
        <v>HR</v>
      </c>
      <c r="G1621" s="8">
        <v>97</v>
      </c>
      <c r="H1621" s="8">
        <v>68</v>
      </c>
      <c r="I1621" s="8">
        <v>81</v>
      </c>
      <c r="J1621" s="8">
        <v>78</v>
      </c>
      <c r="K1621" s="8">
        <v>85</v>
      </c>
      <c r="L1621" s="8">
        <v>72</v>
      </c>
      <c r="M1621" s="8">
        <v>99</v>
      </c>
      <c r="N1621" s="8">
        <v>77</v>
      </c>
      <c r="O1621" s="10">
        <v>65</v>
      </c>
      <c r="P1621" s="10">
        <v>97</v>
      </c>
      <c r="Q1621" s="37">
        <f>AVERAGE(Table3[[#This Row],[Audit 1]:[Audit 10]])/100</f>
        <v>0.81900000000000006</v>
      </c>
    </row>
    <row r="1622" spans="1:17">
      <c r="A1622" s="8" t="s">
        <v>94</v>
      </c>
      <c r="B1622" s="9">
        <v>45254</v>
      </c>
      <c r="C1622" s="33">
        <f>YEAR(Table3[[#This Row],[Date]])</f>
        <v>2023</v>
      </c>
      <c r="D1622" s="9" t="str">
        <f>TEXT(Table3[[#This Row],[Date]],"MMMM")</f>
        <v>November</v>
      </c>
      <c r="E1622" s="9" t="str">
        <f>_xlfn.XLOOKUP(Table3[[#This Row],[EID]],Roster!A:A,Roster!E:E)</f>
        <v>oka.koch.55</v>
      </c>
      <c r="F1622" s="9" t="str">
        <f>_xlfn.XLOOKUP(Table3[[#This Row],[EID]],Roster!A:A,Roster!F:F)</f>
        <v>F&amp;A</v>
      </c>
      <c r="G1622" s="8">
        <v>99</v>
      </c>
      <c r="H1622" s="8">
        <v>97</v>
      </c>
      <c r="I1622" s="8">
        <v>89</v>
      </c>
      <c r="J1622" s="8">
        <v>99</v>
      </c>
      <c r="K1622" s="8">
        <v>90</v>
      </c>
      <c r="L1622" s="8">
        <v>87</v>
      </c>
      <c r="M1622" s="8">
        <v>98</v>
      </c>
      <c r="N1622" s="8">
        <v>90</v>
      </c>
      <c r="O1622" s="10">
        <v>88</v>
      </c>
      <c r="P1622" s="10">
        <v>86</v>
      </c>
      <c r="Q1622" s="37">
        <f>AVERAGE(Table3[[#This Row],[Audit 1]:[Audit 10]])/100</f>
        <v>0.92299999999999993</v>
      </c>
    </row>
    <row r="1623" spans="1:17">
      <c r="A1623" s="8" t="s">
        <v>95</v>
      </c>
      <c r="B1623" s="9">
        <v>45254</v>
      </c>
      <c r="C1623" s="33">
        <f>YEAR(Table3[[#This Row],[Date]])</f>
        <v>2023</v>
      </c>
      <c r="D1623" s="9" t="str">
        <f>TEXT(Table3[[#This Row],[Date]],"MMMM")</f>
        <v>November</v>
      </c>
      <c r="E1623" s="9" t="str">
        <f>_xlfn.XLOOKUP(Table3[[#This Row],[EID]],Roster!A:A,Roster!E:E)</f>
        <v>oka.koch.55</v>
      </c>
      <c r="F1623" s="9" t="str">
        <f>_xlfn.XLOOKUP(Table3[[#This Row],[EID]],Roster!A:A,Roster!F:F)</f>
        <v>F&amp;A</v>
      </c>
      <c r="G1623" s="8">
        <v>88</v>
      </c>
      <c r="H1623" s="8">
        <v>98</v>
      </c>
      <c r="I1623" s="8">
        <v>89</v>
      </c>
      <c r="J1623" s="8">
        <v>94</v>
      </c>
      <c r="K1623" s="8">
        <v>83</v>
      </c>
      <c r="L1623" s="8">
        <v>89</v>
      </c>
      <c r="M1623" s="8">
        <v>100</v>
      </c>
      <c r="N1623" s="8">
        <v>86</v>
      </c>
      <c r="O1623" s="10">
        <v>98</v>
      </c>
      <c r="P1623" s="10">
        <v>84</v>
      </c>
      <c r="Q1623" s="37">
        <f>AVERAGE(Table3[[#This Row],[Audit 1]:[Audit 10]])/100</f>
        <v>0.90900000000000003</v>
      </c>
    </row>
    <row r="1624" spans="1:17">
      <c r="A1624" s="8" t="s">
        <v>96</v>
      </c>
      <c r="B1624" s="9">
        <v>45254</v>
      </c>
      <c r="C1624" s="33">
        <f>YEAR(Table3[[#This Row],[Date]])</f>
        <v>2023</v>
      </c>
      <c r="D1624" s="9" t="str">
        <f>TEXT(Table3[[#This Row],[Date]],"MMMM")</f>
        <v>November</v>
      </c>
      <c r="E1624" s="9" t="str">
        <f>_xlfn.XLOOKUP(Table3[[#This Row],[EID]],Roster!A:A,Roster!E:E)</f>
        <v>hir.kame.31</v>
      </c>
      <c r="F1624" s="9" t="str">
        <f>_xlfn.XLOOKUP(Table3[[#This Row],[EID]],Roster!A:A,Roster!F:F)</f>
        <v>Health</v>
      </c>
      <c r="G1624" s="8">
        <v>92</v>
      </c>
      <c r="H1624" s="8">
        <v>91</v>
      </c>
      <c r="I1624" s="8">
        <v>93</v>
      </c>
      <c r="J1624" s="8">
        <v>100</v>
      </c>
      <c r="K1624" s="8">
        <v>96</v>
      </c>
      <c r="L1624" s="8">
        <v>99</v>
      </c>
      <c r="M1624" s="8">
        <v>86</v>
      </c>
      <c r="N1624" s="8">
        <v>92</v>
      </c>
      <c r="O1624" s="10">
        <v>92</v>
      </c>
      <c r="P1624" s="10">
        <v>96</v>
      </c>
      <c r="Q1624" s="37">
        <f>AVERAGE(Table3[[#This Row],[Audit 1]:[Audit 10]])/100</f>
        <v>0.93700000000000006</v>
      </c>
    </row>
    <row r="1625" spans="1:17">
      <c r="A1625" s="8" t="s">
        <v>97</v>
      </c>
      <c r="B1625" s="9">
        <v>45254</v>
      </c>
      <c r="C1625" s="33">
        <f>YEAR(Table3[[#This Row],[Date]])</f>
        <v>2023</v>
      </c>
      <c r="D1625" s="9" t="str">
        <f>TEXT(Table3[[#This Row],[Date]],"MMMM")</f>
        <v>November</v>
      </c>
      <c r="E1625" s="9" t="str">
        <f>_xlfn.XLOOKUP(Table3[[#This Row],[EID]],Roster!A:A,Roster!E:E)</f>
        <v>han.oriz.24</v>
      </c>
      <c r="F1625" s="9" t="str">
        <f>_xlfn.XLOOKUP(Table3[[#This Row],[EID]],Roster!A:A,Roster!F:F)</f>
        <v>Network</v>
      </c>
      <c r="G1625" s="8">
        <v>65</v>
      </c>
      <c r="H1625" s="8">
        <v>77</v>
      </c>
      <c r="I1625" s="8">
        <v>50</v>
      </c>
      <c r="J1625" s="8">
        <v>68</v>
      </c>
      <c r="K1625" s="8">
        <v>96</v>
      </c>
      <c r="L1625" s="8">
        <v>63</v>
      </c>
      <c r="M1625" s="8">
        <v>95</v>
      </c>
      <c r="N1625" s="8">
        <v>59</v>
      </c>
      <c r="O1625" s="10">
        <v>96</v>
      </c>
      <c r="P1625" s="10">
        <v>69</v>
      </c>
      <c r="Q1625" s="37">
        <f>AVERAGE(Table3[[#This Row],[Audit 1]:[Audit 10]])/100</f>
        <v>0.73799999999999999</v>
      </c>
    </row>
    <row r="1626" spans="1:17">
      <c r="A1626" s="8" t="s">
        <v>98</v>
      </c>
      <c r="B1626" s="9">
        <v>45254</v>
      </c>
      <c r="C1626" s="33">
        <f>YEAR(Table3[[#This Row],[Date]])</f>
        <v>2023</v>
      </c>
      <c r="D1626" s="9" t="str">
        <f>TEXT(Table3[[#This Row],[Date]],"MMMM")</f>
        <v>November</v>
      </c>
      <c r="E1626" s="9" t="str">
        <f>_xlfn.XLOOKUP(Table3[[#This Row],[EID]],Roster!A:A,Roster!E:E)</f>
        <v>kig.imaz.62</v>
      </c>
      <c r="F1626" s="9" t="str">
        <f>_xlfn.XLOOKUP(Table3[[#This Row],[EID]],Roster!A:A,Roster!F:F)</f>
        <v>HR</v>
      </c>
      <c r="G1626" s="8">
        <v>92</v>
      </c>
      <c r="H1626" s="8">
        <v>69</v>
      </c>
      <c r="I1626" s="8">
        <v>66</v>
      </c>
      <c r="J1626" s="8">
        <v>100</v>
      </c>
      <c r="K1626" s="8">
        <v>89</v>
      </c>
      <c r="L1626" s="8">
        <v>96</v>
      </c>
      <c r="M1626" s="8">
        <v>97</v>
      </c>
      <c r="N1626" s="8">
        <v>74</v>
      </c>
      <c r="O1626" s="10">
        <v>62</v>
      </c>
      <c r="P1626" s="10">
        <v>58</v>
      </c>
      <c r="Q1626" s="37">
        <f>AVERAGE(Table3[[#This Row],[Audit 1]:[Audit 10]])/100</f>
        <v>0.80299999999999994</v>
      </c>
    </row>
    <row r="1627" spans="1:17">
      <c r="A1627" s="8" t="s">
        <v>99</v>
      </c>
      <c r="B1627" s="9">
        <v>45254</v>
      </c>
      <c r="C1627" s="33">
        <f>YEAR(Table3[[#This Row],[Date]])</f>
        <v>2023</v>
      </c>
      <c r="D1627" s="9" t="str">
        <f>TEXT(Table3[[#This Row],[Date]],"MMMM")</f>
        <v>November</v>
      </c>
      <c r="E1627" s="9" t="str">
        <f>_xlfn.XLOOKUP(Table3[[#This Row],[EID]],Roster!A:A,Roster!E:E)</f>
        <v>han.oriz.24</v>
      </c>
      <c r="F1627" s="9" t="str">
        <f>_xlfn.XLOOKUP(Table3[[#This Row],[EID]],Roster!A:A,Roster!F:F)</f>
        <v>Strategy</v>
      </c>
      <c r="G1627" s="8">
        <v>94</v>
      </c>
      <c r="H1627" s="8">
        <v>92</v>
      </c>
      <c r="I1627" s="8">
        <v>94</v>
      </c>
      <c r="J1627" s="8">
        <v>91</v>
      </c>
      <c r="K1627" s="8">
        <v>94</v>
      </c>
      <c r="L1627" s="8">
        <v>100</v>
      </c>
      <c r="M1627" s="8">
        <v>81</v>
      </c>
      <c r="N1627" s="8">
        <v>83</v>
      </c>
      <c r="O1627" s="10">
        <v>100</v>
      </c>
      <c r="P1627" s="10">
        <v>98</v>
      </c>
      <c r="Q1627" s="37">
        <f>AVERAGE(Table3[[#This Row],[Audit 1]:[Audit 10]])/100</f>
        <v>0.92700000000000005</v>
      </c>
    </row>
    <row r="1628" spans="1:17">
      <c r="A1628" s="8" t="s">
        <v>100</v>
      </c>
      <c r="B1628" s="9">
        <v>45254</v>
      </c>
      <c r="C1628" s="33">
        <f>YEAR(Table3[[#This Row],[Date]])</f>
        <v>2023</v>
      </c>
      <c r="D1628" s="9" t="str">
        <f>TEXT(Table3[[#This Row],[Date]],"MMMM")</f>
        <v>November</v>
      </c>
      <c r="E1628" s="9" t="str">
        <f>_xlfn.XLOOKUP(Table3[[#This Row],[EID]],Roster!A:A,Roster!E:E)</f>
        <v>oka.koch.55</v>
      </c>
      <c r="F1628" s="9" t="str">
        <f>_xlfn.XLOOKUP(Table3[[#This Row],[EID]],Roster!A:A,Roster!F:F)</f>
        <v>F&amp;A</v>
      </c>
      <c r="G1628" s="8">
        <v>89</v>
      </c>
      <c r="H1628" s="8">
        <v>80</v>
      </c>
      <c r="I1628" s="8">
        <v>98</v>
      </c>
      <c r="J1628" s="8">
        <v>96</v>
      </c>
      <c r="K1628" s="8">
        <v>87</v>
      </c>
      <c r="L1628" s="8">
        <v>86</v>
      </c>
      <c r="M1628" s="8">
        <v>93</v>
      </c>
      <c r="N1628" s="8">
        <v>91</v>
      </c>
      <c r="O1628" s="10">
        <v>86</v>
      </c>
      <c r="P1628" s="10">
        <v>88</v>
      </c>
      <c r="Q1628" s="37">
        <f>AVERAGE(Table3[[#This Row],[Audit 1]:[Audit 10]])/100</f>
        <v>0.89400000000000002</v>
      </c>
    </row>
    <row r="1629" spans="1:17">
      <c r="A1629" s="8" t="s">
        <v>101</v>
      </c>
      <c r="B1629" s="9">
        <v>45254</v>
      </c>
      <c r="C1629" s="33">
        <f>YEAR(Table3[[#This Row],[Date]])</f>
        <v>2023</v>
      </c>
      <c r="D1629" s="9" t="str">
        <f>TEXT(Table3[[#This Row],[Date]],"MMMM")</f>
        <v>November</v>
      </c>
      <c r="E1629" s="9" t="str">
        <f>_xlfn.XLOOKUP(Table3[[#This Row],[EID]],Roster!A:A,Roster!E:E)</f>
        <v>hir.kame.31</v>
      </c>
      <c r="F1629" s="9" t="str">
        <f>_xlfn.XLOOKUP(Table3[[#This Row],[EID]],Roster!A:A,Roster!F:F)</f>
        <v>Health</v>
      </c>
      <c r="G1629" s="8">
        <v>97</v>
      </c>
      <c r="H1629" s="8">
        <v>99</v>
      </c>
      <c r="I1629" s="8">
        <v>98</v>
      </c>
      <c r="J1629" s="8">
        <v>80</v>
      </c>
      <c r="K1629" s="8">
        <v>94</v>
      </c>
      <c r="L1629" s="8">
        <v>87</v>
      </c>
      <c r="M1629" s="8">
        <v>91</v>
      </c>
      <c r="N1629" s="8">
        <v>91</v>
      </c>
      <c r="O1629" s="10">
        <v>84</v>
      </c>
      <c r="P1629" s="10">
        <v>82</v>
      </c>
      <c r="Q1629" s="37">
        <f>AVERAGE(Table3[[#This Row],[Audit 1]:[Audit 10]])/100</f>
        <v>0.90300000000000002</v>
      </c>
    </row>
    <row r="1630" spans="1:17">
      <c r="A1630" s="8" t="s">
        <v>102</v>
      </c>
      <c r="B1630" s="9">
        <v>45254</v>
      </c>
      <c r="C1630" s="33">
        <f>YEAR(Table3[[#This Row],[Date]])</f>
        <v>2023</v>
      </c>
      <c r="D1630" s="9" t="str">
        <f>TEXT(Table3[[#This Row],[Date]],"MMMM")</f>
        <v>November</v>
      </c>
      <c r="E1630" s="9" t="str">
        <f>_xlfn.XLOOKUP(Table3[[#This Row],[EID]],Roster!A:A,Roster!E:E)</f>
        <v>han.oriz.24</v>
      </c>
      <c r="F1630" s="9" t="str">
        <f>_xlfn.XLOOKUP(Table3[[#This Row],[EID]],Roster!A:A,Roster!F:F)</f>
        <v>Network</v>
      </c>
      <c r="G1630" s="8">
        <v>60</v>
      </c>
      <c r="H1630" s="8">
        <v>94</v>
      </c>
      <c r="I1630" s="8">
        <v>72</v>
      </c>
      <c r="J1630" s="8">
        <v>87</v>
      </c>
      <c r="K1630" s="8">
        <v>95</v>
      </c>
      <c r="L1630" s="8">
        <v>53</v>
      </c>
      <c r="M1630" s="8">
        <v>76</v>
      </c>
      <c r="N1630" s="8">
        <v>61</v>
      </c>
      <c r="O1630" s="10">
        <v>90</v>
      </c>
      <c r="P1630" s="10">
        <v>70</v>
      </c>
      <c r="Q1630" s="37">
        <f>AVERAGE(Table3[[#This Row],[Audit 1]:[Audit 10]])/100</f>
        <v>0.75800000000000001</v>
      </c>
    </row>
    <row r="1631" spans="1:17">
      <c r="A1631" s="8" t="s">
        <v>103</v>
      </c>
      <c r="B1631" s="9">
        <v>45254</v>
      </c>
      <c r="C1631" s="33">
        <f>YEAR(Table3[[#This Row],[Date]])</f>
        <v>2023</v>
      </c>
      <c r="D1631" s="9" t="str">
        <f>TEXT(Table3[[#This Row],[Date]],"MMMM")</f>
        <v>November</v>
      </c>
      <c r="E1631" s="9" t="str">
        <f>_xlfn.XLOOKUP(Table3[[#This Row],[EID]],Roster!A:A,Roster!E:E)</f>
        <v>kig.imaz.62</v>
      </c>
      <c r="F1631" s="9" t="str">
        <f>_xlfn.XLOOKUP(Table3[[#This Row],[EID]],Roster!A:A,Roster!F:F)</f>
        <v>HR</v>
      </c>
      <c r="G1631" s="8">
        <v>80</v>
      </c>
      <c r="H1631" s="8">
        <v>74</v>
      </c>
      <c r="I1631" s="8">
        <v>82</v>
      </c>
      <c r="J1631" s="8">
        <v>86</v>
      </c>
      <c r="K1631" s="8">
        <v>97</v>
      </c>
      <c r="L1631" s="8">
        <v>64</v>
      </c>
      <c r="M1631" s="8">
        <v>76</v>
      </c>
      <c r="N1631" s="8">
        <v>99</v>
      </c>
      <c r="O1631" s="10">
        <v>55</v>
      </c>
      <c r="P1631" s="10">
        <v>83</v>
      </c>
      <c r="Q1631" s="37">
        <f>AVERAGE(Table3[[#This Row],[Audit 1]:[Audit 10]])/100</f>
        <v>0.79599999999999993</v>
      </c>
    </row>
    <row r="1632" spans="1:17">
      <c r="A1632" s="8" t="s">
        <v>104</v>
      </c>
      <c r="B1632" s="9">
        <v>45254</v>
      </c>
      <c r="C1632" s="33">
        <f>YEAR(Table3[[#This Row],[Date]])</f>
        <v>2023</v>
      </c>
      <c r="D1632" s="9" t="str">
        <f>TEXT(Table3[[#This Row],[Date]],"MMMM")</f>
        <v>November</v>
      </c>
      <c r="E1632" s="9" t="str">
        <f>_xlfn.XLOOKUP(Table3[[#This Row],[EID]],Roster!A:A,Roster!E:E)</f>
        <v>oka.koch.55</v>
      </c>
      <c r="F1632" s="9" t="str">
        <f>_xlfn.XLOOKUP(Table3[[#This Row],[EID]],Roster!A:A,Roster!F:F)</f>
        <v>F&amp;A</v>
      </c>
      <c r="G1632" s="8">
        <v>97</v>
      </c>
      <c r="H1632" s="8">
        <v>83</v>
      </c>
      <c r="I1632" s="8">
        <v>80</v>
      </c>
      <c r="J1632" s="8">
        <v>92</v>
      </c>
      <c r="K1632" s="8">
        <v>86</v>
      </c>
      <c r="L1632" s="8">
        <v>80</v>
      </c>
      <c r="M1632" s="8">
        <v>92</v>
      </c>
      <c r="N1632" s="8">
        <v>92</v>
      </c>
      <c r="O1632" s="10">
        <v>94</v>
      </c>
      <c r="P1632" s="10">
        <v>99</v>
      </c>
      <c r="Q1632" s="37">
        <f>AVERAGE(Table3[[#This Row],[Audit 1]:[Audit 10]])/100</f>
        <v>0.89500000000000002</v>
      </c>
    </row>
    <row r="1633" spans="1:17">
      <c r="A1633" s="8" t="s">
        <v>105</v>
      </c>
      <c r="B1633" s="9">
        <v>45254</v>
      </c>
      <c r="C1633" s="33">
        <f>YEAR(Table3[[#This Row],[Date]])</f>
        <v>2023</v>
      </c>
      <c r="D1633" s="9" t="str">
        <f>TEXT(Table3[[#This Row],[Date]],"MMMM")</f>
        <v>November</v>
      </c>
      <c r="E1633" s="9" t="str">
        <f>_xlfn.XLOOKUP(Table3[[#This Row],[EID]],Roster!A:A,Roster!E:E)</f>
        <v>oka.koch.55</v>
      </c>
      <c r="F1633" s="9" t="str">
        <f>_xlfn.XLOOKUP(Table3[[#This Row],[EID]],Roster!A:A,Roster!F:F)</f>
        <v>F&amp;A</v>
      </c>
      <c r="G1633" s="8">
        <v>91</v>
      </c>
      <c r="H1633" s="8">
        <v>81</v>
      </c>
      <c r="I1633" s="8">
        <v>92</v>
      </c>
      <c r="J1633" s="8">
        <v>81</v>
      </c>
      <c r="K1633" s="8">
        <v>87</v>
      </c>
      <c r="L1633" s="8">
        <v>97</v>
      </c>
      <c r="M1633" s="8">
        <v>81</v>
      </c>
      <c r="N1633" s="8">
        <v>92</v>
      </c>
      <c r="O1633" s="10">
        <v>95</v>
      </c>
      <c r="P1633" s="10">
        <v>100</v>
      </c>
      <c r="Q1633" s="37">
        <f>AVERAGE(Table3[[#This Row],[Audit 1]:[Audit 10]])/100</f>
        <v>0.89700000000000002</v>
      </c>
    </row>
    <row r="1634" spans="1:17">
      <c r="A1634" s="8" t="s">
        <v>106</v>
      </c>
      <c r="B1634" s="9">
        <v>45254</v>
      </c>
      <c r="C1634" s="33">
        <f>YEAR(Table3[[#This Row],[Date]])</f>
        <v>2023</v>
      </c>
      <c r="D1634" s="9" t="str">
        <f>TEXT(Table3[[#This Row],[Date]],"MMMM")</f>
        <v>November</v>
      </c>
      <c r="E1634" s="9" t="str">
        <f>_xlfn.XLOOKUP(Table3[[#This Row],[EID]],Roster!A:A,Roster!E:E)</f>
        <v>hir.kame.31</v>
      </c>
      <c r="F1634" s="9" t="str">
        <f>_xlfn.XLOOKUP(Table3[[#This Row],[EID]],Roster!A:A,Roster!F:F)</f>
        <v>Health</v>
      </c>
      <c r="G1634" s="8">
        <v>88</v>
      </c>
      <c r="H1634" s="8">
        <v>94</v>
      </c>
      <c r="I1634" s="8">
        <v>99</v>
      </c>
      <c r="J1634" s="8">
        <v>95</v>
      </c>
      <c r="K1634" s="8">
        <v>88</v>
      </c>
      <c r="L1634" s="8">
        <v>100</v>
      </c>
      <c r="M1634" s="8">
        <v>82</v>
      </c>
      <c r="N1634" s="8">
        <v>95</v>
      </c>
      <c r="O1634" s="10">
        <v>97</v>
      </c>
      <c r="P1634" s="10">
        <v>98</v>
      </c>
      <c r="Q1634" s="37">
        <f>AVERAGE(Table3[[#This Row],[Audit 1]:[Audit 10]])/100</f>
        <v>0.93599999999999994</v>
      </c>
    </row>
    <row r="1635" spans="1:17">
      <c r="A1635" s="8" t="s">
        <v>107</v>
      </c>
      <c r="B1635" s="9">
        <v>45254</v>
      </c>
      <c r="C1635" s="33">
        <f>YEAR(Table3[[#This Row],[Date]])</f>
        <v>2023</v>
      </c>
      <c r="D1635" s="9" t="str">
        <f>TEXT(Table3[[#This Row],[Date]],"MMMM")</f>
        <v>November</v>
      </c>
      <c r="E1635" s="9" t="str">
        <f>_xlfn.XLOOKUP(Table3[[#This Row],[EID]],Roster!A:A,Roster!E:E)</f>
        <v>oka.koch.55</v>
      </c>
      <c r="F1635" s="9" t="str">
        <f>_xlfn.XLOOKUP(Table3[[#This Row],[EID]],Roster!A:A,Roster!F:F)</f>
        <v>F&amp;A</v>
      </c>
      <c r="G1635" s="8">
        <v>76</v>
      </c>
      <c r="H1635" s="8">
        <v>64</v>
      </c>
      <c r="I1635" s="8">
        <v>72</v>
      </c>
      <c r="J1635" s="8">
        <v>74</v>
      </c>
      <c r="K1635" s="8">
        <v>64</v>
      </c>
      <c r="L1635" s="8">
        <v>76</v>
      </c>
      <c r="M1635" s="8">
        <v>50</v>
      </c>
      <c r="N1635" s="8">
        <v>74</v>
      </c>
      <c r="O1635" s="10">
        <v>98</v>
      </c>
      <c r="P1635" s="10">
        <v>73</v>
      </c>
      <c r="Q1635" s="37">
        <f>AVERAGE(Table3[[#This Row],[Audit 1]:[Audit 10]])/100</f>
        <v>0.72099999999999997</v>
      </c>
    </row>
    <row r="1636" spans="1:17">
      <c r="A1636" s="8" t="s">
        <v>108</v>
      </c>
      <c r="B1636" s="9">
        <v>45254</v>
      </c>
      <c r="C1636" s="33">
        <f>YEAR(Table3[[#This Row],[Date]])</f>
        <v>2023</v>
      </c>
      <c r="D1636" s="9" t="str">
        <f>TEXT(Table3[[#This Row],[Date]],"MMMM")</f>
        <v>November</v>
      </c>
      <c r="E1636" s="9" t="str">
        <f>_xlfn.XLOOKUP(Table3[[#This Row],[EID]],Roster!A:A,Roster!E:E)</f>
        <v>kig.imaz.62</v>
      </c>
      <c r="F1636" s="9" t="str">
        <f>_xlfn.XLOOKUP(Table3[[#This Row],[EID]],Roster!A:A,Roster!F:F)</f>
        <v>HR</v>
      </c>
      <c r="G1636" s="8">
        <v>83</v>
      </c>
      <c r="H1636" s="8">
        <v>70</v>
      </c>
      <c r="I1636" s="8">
        <v>56</v>
      </c>
      <c r="J1636" s="8">
        <v>74</v>
      </c>
      <c r="K1636" s="8">
        <v>60</v>
      </c>
      <c r="L1636" s="8">
        <v>56</v>
      </c>
      <c r="M1636" s="8">
        <v>66</v>
      </c>
      <c r="N1636" s="8">
        <v>99</v>
      </c>
      <c r="O1636" s="10">
        <v>95</v>
      </c>
      <c r="P1636" s="10">
        <v>53</v>
      </c>
      <c r="Q1636" s="37">
        <f>AVERAGE(Table3[[#This Row],[Audit 1]:[Audit 10]])/100</f>
        <v>0.71200000000000008</v>
      </c>
    </row>
    <row r="1637" spans="1:17">
      <c r="A1637" s="8" t="s">
        <v>109</v>
      </c>
      <c r="B1637" s="9">
        <v>45254</v>
      </c>
      <c r="C1637" s="33">
        <f>YEAR(Table3[[#This Row],[Date]])</f>
        <v>2023</v>
      </c>
      <c r="D1637" s="9" t="str">
        <f>TEXT(Table3[[#This Row],[Date]],"MMMM")</f>
        <v>November</v>
      </c>
      <c r="E1637" s="9" t="str">
        <f>_xlfn.XLOOKUP(Table3[[#This Row],[EID]],Roster!A:A,Roster!E:E)</f>
        <v>han.oriz.24</v>
      </c>
      <c r="F1637" s="9" t="str">
        <f>_xlfn.XLOOKUP(Table3[[#This Row],[EID]],Roster!A:A,Roster!F:F)</f>
        <v>Strategy</v>
      </c>
      <c r="G1637" s="8">
        <v>82</v>
      </c>
      <c r="H1637" s="8">
        <v>85</v>
      </c>
      <c r="I1637" s="8">
        <v>99</v>
      </c>
      <c r="J1637" s="8">
        <v>99</v>
      </c>
      <c r="K1637" s="8">
        <v>84</v>
      </c>
      <c r="L1637" s="8">
        <v>87</v>
      </c>
      <c r="M1637" s="8">
        <v>96</v>
      </c>
      <c r="N1637" s="8">
        <v>87</v>
      </c>
      <c r="O1637" s="10">
        <v>90</v>
      </c>
      <c r="P1637" s="10">
        <v>88</v>
      </c>
      <c r="Q1637" s="37">
        <f>AVERAGE(Table3[[#This Row],[Audit 1]:[Audit 10]])/100</f>
        <v>0.89700000000000002</v>
      </c>
    </row>
    <row r="1638" spans="1:17">
      <c r="A1638" s="8" t="s">
        <v>110</v>
      </c>
      <c r="B1638" s="9">
        <v>45254</v>
      </c>
      <c r="C1638" s="33">
        <f>YEAR(Table3[[#This Row],[Date]])</f>
        <v>2023</v>
      </c>
      <c r="D1638" s="9" t="str">
        <f>TEXT(Table3[[#This Row],[Date]],"MMMM")</f>
        <v>November</v>
      </c>
      <c r="E1638" s="9" t="str">
        <f>_xlfn.XLOOKUP(Table3[[#This Row],[EID]],Roster!A:A,Roster!E:E)</f>
        <v>oka.koch.55</v>
      </c>
      <c r="F1638" s="9" t="str">
        <f>_xlfn.XLOOKUP(Table3[[#This Row],[EID]],Roster!A:A,Roster!F:F)</f>
        <v>F&amp;A</v>
      </c>
      <c r="G1638" s="8">
        <v>80</v>
      </c>
      <c r="H1638" s="8">
        <v>83</v>
      </c>
      <c r="I1638" s="8">
        <v>89</v>
      </c>
      <c r="J1638" s="8">
        <v>96</v>
      </c>
      <c r="K1638" s="8">
        <v>93</v>
      </c>
      <c r="L1638" s="8">
        <v>91</v>
      </c>
      <c r="M1638" s="8">
        <v>90</v>
      </c>
      <c r="N1638" s="8">
        <v>94</v>
      </c>
      <c r="O1638" s="10">
        <v>100</v>
      </c>
      <c r="P1638" s="10">
        <v>81</v>
      </c>
      <c r="Q1638" s="37">
        <f>AVERAGE(Table3[[#This Row],[Audit 1]:[Audit 10]])/100</f>
        <v>0.89700000000000002</v>
      </c>
    </row>
    <row r="1639" spans="1:17">
      <c r="A1639" s="8" t="s">
        <v>111</v>
      </c>
      <c r="B1639" s="9">
        <v>45254</v>
      </c>
      <c r="C1639" s="33">
        <f>YEAR(Table3[[#This Row],[Date]])</f>
        <v>2023</v>
      </c>
      <c r="D1639" s="9" t="str">
        <f>TEXT(Table3[[#This Row],[Date]],"MMMM")</f>
        <v>November</v>
      </c>
      <c r="E1639" s="9" t="str">
        <f>_xlfn.XLOOKUP(Table3[[#This Row],[EID]],Roster!A:A,Roster!E:E)</f>
        <v>hir.kame.31</v>
      </c>
      <c r="F1639" s="9" t="str">
        <f>_xlfn.XLOOKUP(Table3[[#This Row],[EID]],Roster!A:A,Roster!F:F)</f>
        <v>Health</v>
      </c>
      <c r="G1639" s="8">
        <v>80</v>
      </c>
      <c r="H1639" s="8">
        <v>100</v>
      </c>
      <c r="I1639" s="8">
        <v>86</v>
      </c>
      <c r="J1639" s="8">
        <v>92</v>
      </c>
      <c r="K1639" s="8">
        <v>90</v>
      </c>
      <c r="L1639" s="8">
        <v>80</v>
      </c>
      <c r="M1639" s="8">
        <v>87</v>
      </c>
      <c r="N1639" s="8">
        <v>100</v>
      </c>
      <c r="O1639" s="10">
        <v>81</v>
      </c>
      <c r="P1639" s="10">
        <v>86</v>
      </c>
      <c r="Q1639" s="37">
        <f>AVERAGE(Table3[[#This Row],[Audit 1]:[Audit 10]])/100</f>
        <v>0.88200000000000001</v>
      </c>
    </row>
    <row r="1640" spans="1:17">
      <c r="A1640" s="8" t="s">
        <v>112</v>
      </c>
      <c r="B1640" s="9">
        <v>45254</v>
      </c>
      <c r="C1640" s="33">
        <f>YEAR(Table3[[#This Row],[Date]])</f>
        <v>2023</v>
      </c>
      <c r="D1640" s="9" t="str">
        <f>TEXT(Table3[[#This Row],[Date]],"MMMM")</f>
        <v>November</v>
      </c>
      <c r="E1640" s="9" t="str">
        <f>_xlfn.XLOOKUP(Table3[[#This Row],[EID]],Roster!A:A,Roster!E:E)</f>
        <v>hir.kame.31</v>
      </c>
      <c r="F1640" s="9" t="str">
        <f>_xlfn.XLOOKUP(Table3[[#This Row],[EID]],Roster!A:A,Roster!F:F)</f>
        <v>Health</v>
      </c>
      <c r="G1640" s="8">
        <v>83</v>
      </c>
      <c r="H1640" s="8">
        <v>58</v>
      </c>
      <c r="I1640" s="8">
        <v>68</v>
      </c>
      <c r="J1640" s="8">
        <v>63</v>
      </c>
      <c r="K1640" s="8">
        <v>81</v>
      </c>
      <c r="L1640" s="8">
        <v>53</v>
      </c>
      <c r="M1640" s="8">
        <v>96</v>
      </c>
      <c r="N1640" s="8">
        <v>73</v>
      </c>
      <c r="O1640" s="10">
        <v>54</v>
      </c>
      <c r="P1640" s="10">
        <v>51</v>
      </c>
      <c r="Q1640" s="37">
        <f>AVERAGE(Table3[[#This Row],[Audit 1]:[Audit 10]])/100</f>
        <v>0.68</v>
      </c>
    </row>
    <row r="1641" spans="1:17">
      <c r="A1641" s="8" t="s">
        <v>113</v>
      </c>
      <c r="B1641" s="9">
        <v>45254</v>
      </c>
      <c r="C1641" s="33">
        <f>YEAR(Table3[[#This Row],[Date]])</f>
        <v>2023</v>
      </c>
      <c r="D1641" s="9" t="str">
        <f>TEXT(Table3[[#This Row],[Date]],"MMMM")</f>
        <v>November</v>
      </c>
      <c r="E1641" s="9" t="str">
        <f>_xlfn.XLOOKUP(Table3[[#This Row],[EID]],Roster!A:A,Roster!E:E)</f>
        <v>kig.imaz.62</v>
      </c>
      <c r="F1641" s="9" t="str">
        <f>_xlfn.XLOOKUP(Table3[[#This Row],[EID]],Roster!A:A,Roster!F:F)</f>
        <v>HR</v>
      </c>
      <c r="G1641" s="8">
        <v>86</v>
      </c>
      <c r="H1641" s="8">
        <v>88</v>
      </c>
      <c r="I1641" s="8">
        <v>83</v>
      </c>
      <c r="J1641" s="8">
        <v>52</v>
      </c>
      <c r="K1641" s="8">
        <v>60</v>
      </c>
      <c r="L1641" s="8">
        <v>90</v>
      </c>
      <c r="M1641" s="8">
        <v>88</v>
      </c>
      <c r="N1641" s="8">
        <v>50</v>
      </c>
      <c r="O1641" s="10">
        <v>74</v>
      </c>
      <c r="P1641" s="10">
        <v>85</v>
      </c>
      <c r="Q1641" s="37">
        <f>AVERAGE(Table3[[#This Row],[Audit 1]:[Audit 10]])/100</f>
        <v>0.75599999999999989</v>
      </c>
    </row>
    <row r="1642" spans="1:17">
      <c r="A1642" s="8" t="s">
        <v>114</v>
      </c>
      <c r="B1642" s="9">
        <v>45254</v>
      </c>
      <c r="C1642" s="33">
        <f>YEAR(Table3[[#This Row],[Date]])</f>
        <v>2023</v>
      </c>
      <c r="D1642" s="9" t="str">
        <f>TEXT(Table3[[#This Row],[Date]],"MMMM")</f>
        <v>November</v>
      </c>
      <c r="E1642" s="9" t="str">
        <f>_xlfn.XLOOKUP(Table3[[#This Row],[EID]],Roster!A:A,Roster!E:E)</f>
        <v>han.oriz.24</v>
      </c>
      <c r="F1642" s="9" t="str">
        <f>_xlfn.XLOOKUP(Table3[[#This Row],[EID]],Roster!A:A,Roster!F:F)</f>
        <v>Strategy</v>
      </c>
      <c r="G1642" s="8">
        <v>92</v>
      </c>
      <c r="H1642" s="8">
        <v>92</v>
      </c>
      <c r="I1642" s="8">
        <v>82</v>
      </c>
      <c r="J1642" s="8">
        <v>91</v>
      </c>
      <c r="K1642" s="8">
        <v>90</v>
      </c>
      <c r="L1642" s="8">
        <v>84</v>
      </c>
      <c r="M1642" s="8">
        <v>87</v>
      </c>
      <c r="N1642" s="8">
        <v>97</v>
      </c>
      <c r="O1642" s="10">
        <v>95</v>
      </c>
      <c r="P1642" s="10">
        <v>86</v>
      </c>
      <c r="Q1642" s="37">
        <f>AVERAGE(Table3[[#This Row],[Audit 1]:[Audit 10]])/100</f>
        <v>0.89599999999999991</v>
      </c>
    </row>
    <row r="1643" spans="1:17">
      <c r="A1643" s="8" t="s">
        <v>115</v>
      </c>
      <c r="B1643" s="9">
        <v>45254</v>
      </c>
      <c r="C1643" s="33">
        <f>YEAR(Table3[[#This Row],[Date]])</f>
        <v>2023</v>
      </c>
      <c r="D1643" s="9" t="str">
        <f>TEXT(Table3[[#This Row],[Date]],"MMMM")</f>
        <v>November</v>
      </c>
      <c r="E1643" s="9" t="str">
        <f>_xlfn.XLOOKUP(Table3[[#This Row],[EID]],Roster!A:A,Roster!E:E)</f>
        <v>oka.koch.55</v>
      </c>
      <c r="F1643" s="9" t="str">
        <f>_xlfn.XLOOKUP(Table3[[#This Row],[EID]],Roster!A:A,Roster!F:F)</f>
        <v>F&amp;A</v>
      </c>
      <c r="G1643" s="8">
        <v>85</v>
      </c>
      <c r="H1643" s="8">
        <v>84</v>
      </c>
      <c r="I1643" s="8">
        <v>83</v>
      </c>
      <c r="J1643" s="8">
        <v>91</v>
      </c>
      <c r="K1643" s="8">
        <v>94</v>
      </c>
      <c r="L1643" s="8">
        <v>86</v>
      </c>
      <c r="M1643" s="8">
        <v>82</v>
      </c>
      <c r="N1643" s="8">
        <v>97</v>
      </c>
      <c r="O1643" s="10">
        <v>86</v>
      </c>
      <c r="P1643" s="10">
        <v>97</v>
      </c>
      <c r="Q1643" s="37">
        <f>AVERAGE(Table3[[#This Row],[Audit 1]:[Audit 10]])/100</f>
        <v>0.88500000000000001</v>
      </c>
    </row>
    <row r="1644" spans="1:17">
      <c r="A1644" s="8" t="s">
        <v>116</v>
      </c>
      <c r="B1644" s="9">
        <v>45254</v>
      </c>
      <c r="C1644" s="33">
        <f>YEAR(Table3[[#This Row],[Date]])</f>
        <v>2023</v>
      </c>
      <c r="D1644" s="9" t="str">
        <f>TEXT(Table3[[#This Row],[Date]],"MMMM")</f>
        <v>November</v>
      </c>
      <c r="E1644" s="9" t="str">
        <f>_xlfn.XLOOKUP(Table3[[#This Row],[EID]],Roster!A:A,Roster!E:E)</f>
        <v>hir.kame.31</v>
      </c>
      <c r="F1644" s="9" t="str">
        <f>_xlfn.XLOOKUP(Table3[[#This Row],[EID]],Roster!A:A,Roster!F:F)</f>
        <v>Health</v>
      </c>
      <c r="G1644" s="8">
        <v>82</v>
      </c>
      <c r="H1644" s="8">
        <v>89</v>
      </c>
      <c r="I1644" s="8">
        <v>95</v>
      </c>
      <c r="J1644" s="8">
        <v>97</v>
      </c>
      <c r="K1644" s="8">
        <v>86</v>
      </c>
      <c r="L1644" s="8">
        <v>82</v>
      </c>
      <c r="M1644" s="8">
        <v>85</v>
      </c>
      <c r="N1644" s="8">
        <v>92</v>
      </c>
      <c r="O1644" s="10">
        <v>97</v>
      </c>
      <c r="P1644" s="10">
        <v>89</v>
      </c>
      <c r="Q1644" s="37">
        <f>AVERAGE(Table3[[#This Row],[Audit 1]:[Audit 10]])/100</f>
        <v>0.89400000000000002</v>
      </c>
    </row>
    <row r="1645" spans="1:17">
      <c r="A1645" s="8" t="s">
        <v>117</v>
      </c>
      <c r="B1645" s="9">
        <v>45254</v>
      </c>
      <c r="C1645" s="33">
        <f>YEAR(Table3[[#This Row],[Date]])</f>
        <v>2023</v>
      </c>
      <c r="D1645" s="9" t="str">
        <f>TEXT(Table3[[#This Row],[Date]],"MMMM")</f>
        <v>November</v>
      </c>
      <c r="E1645" s="9" t="str">
        <f>_xlfn.XLOOKUP(Table3[[#This Row],[EID]],Roster!A:A,Roster!E:E)</f>
        <v>han.oriz.24</v>
      </c>
      <c r="F1645" s="9" t="str">
        <f>_xlfn.XLOOKUP(Table3[[#This Row],[EID]],Roster!A:A,Roster!F:F)</f>
        <v>Network</v>
      </c>
      <c r="G1645" s="8">
        <v>52</v>
      </c>
      <c r="H1645" s="8">
        <v>85</v>
      </c>
      <c r="I1645" s="8">
        <v>81</v>
      </c>
      <c r="J1645" s="8">
        <v>59</v>
      </c>
      <c r="K1645" s="8">
        <v>69</v>
      </c>
      <c r="L1645" s="8">
        <v>68</v>
      </c>
      <c r="M1645" s="8">
        <v>73</v>
      </c>
      <c r="N1645" s="8">
        <v>84</v>
      </c>
      <c r="O1645" s="10">
        <v>92</v>
      </c>
      <c r="P1645" s="10">
        <v>81</v>
      </c>
      <c r="Q1645" s="37">
        <f>AVERAGE(Table3[[#This Row],[Audit 1]:[Audit 10]])/100</f>
        <v>0.74400000000000011</v>
      </c>
    </row>
    <row r="1646" spans="1:17">
      <c r="A1646" s="8" t="s">
        <v>118</v>
      </c>
      <c r="B1646" s="9">
        <v>45254</v>
      </c>
      <c r="C1646" s="33">
        <f>YEAR(Table3[[#This Row],[Date]])</f>
        <v>2023</v>
      </c>
      <c r="D1646" s="9" t="str">
        <f>TEXT(Table3[[#This Row],[Date]],"MMMM")</f>
        <v>November</v>
      </c>
      <c r="E1646" s="9" t="str">
        <f>_xlfn.XLOOKUP(Table3[[#This Row],[EID]],Roster!A:A,Roster!E:E)</f>
        <v>kig.imaz.62</v>
      </c>
      <c r="F1646" s="9" t="str">
        <f>_xlfn.XLOOKUP(Table3[[#This Row],[EID]],Roster!A:A,Roster!F:F)</f>
        <v>HR</v>
      </c>
      <c r="G1646" s="8">
        <v>50</v>
      </c>
      <c r="H1646" s="8">
        <v>53</v>
      </c>
      <c r="I1646" s="8">
        <v>97</v>
      </c>
      <c r="J1646" s="8">
        <v>69</v>
      </c>
      <c r="K1646" s="8">
        <v>96</v>
      </c>
      <c r="L1646" s="8">
        <v>66</v>
      </c>
      <c r="M1646" s="8">
        <v>64</v>
      </c>
      <c r="N1646" s="8">
        <v>52</v>
      </c>
      <c r="O1646" s="10">
        <v>84</v>
      </c>
      <c r="P1646" s="10">
        <v>54</v>
      </c>
      <c r="Q1646" s="37">
        <f>AVERAGE(Table3[[#This Row],[Audit 1]:[Audit 10]])/100</f>
        <v>0.68500000000000005</v>
      </c>
    </row>
    <row r="1647" spans="1:17">
      <c r="A1647" s="8" t="s">
        <v>119</v>
      </c>
      <c r="B1647" s="9">
        <v>45254</v>
      </c>
      <c r="C1647" s="33">
        <f>YEAR(Table3[[#This Row],[Date]])</f>
        <v>2023</v>
      </c>
      <c r="D1647" s="9" t="str">
        <f>TEXT(Table3[[#This Row],[Date]],"MMMM")</f>
        <v>November</v>
      </c>
      <c r="E1647" s="9" t="str">
        <f>_xlfn.XLOOKUP(Table3[[#This Row],[EID]],Roster!A:A,Roster!E:E)</f>
        <v>hir.kame.31</v>
      </c>
      <c r="F1647" s="9" t="str">
        <f>_xlfn.XLOOKUP(Table3[[#This Row],[EID]],Roster!A:A,Roster!F:F)</f>
        <v>Health</v>
      </c>
      <c r="G1647" s="8">
        <v>90</v>
      </c>
      <c r="H1647" s="8">
        <v>89</v>
      </c>
      <c r="I1647" s="8">
        <v>80</v>
      </c>
      <c r="J1647" s="8">
        <v>81</v>
      </c>
      <c r="K1647" s="8">
        <v>81</v>
      </c>
      <c r="L1647" s="8">
        <v>97</v>
      </c>
      <c r="M1647" s="8">
        <v>91</v>
      </c>
      <c r="N1647" s="8">
        <v>80</v>
      </c>
      <c r="O1647" s="10">
        <v>96</v>
      </c>
      <c r="P1647" s="10">
        <v>95</v>
      </c>
      <c r="Q1647" s="37">
        <f>AVERAGE(Table3[[#This Row],[Audit 1]:[Audit 10]])/100</f>
        <v>0.88</v>
      </c>
    </row>
    <row r="1648" spans="1:17">
      <c r="A1648" s="8" t="s">
        <v>120</v>
      </c>
      <c r="B1648" s="9">
        <v>45254</v>
      </c>
      <c r="C1648" s="33">
        <f>YEAR(Table3[[#This Row],[Date]])</f>
        <v>2023</v>
      </c>
      <c r="D1648" s="9" t="str">
        <f>TEXT(Table3[[#This Row],[Date]],"MMMM")</f>
        <v>November</v>
      </c>
      <c r="E1648" s="9" t="str">
        <f>_xlfn.XLOOKUP(Table3[[#This Row],[EID]],Roster!A:A,Roster!E:E)</f>
        <v>oka.koch.55</v>
      </c>
      <c r="F1648" s="9" t="str">
        <f>_xlfn.XLOOKUP(Table3[[#This Row],[EID]],Roster!A:A,Roster!F:F)</f>
        <v>F&amp;A</v>
      </c>
      <c r="G1648" s="8">
        <v>89</v>
      </c>
      <c r="H1648" s="8">
        <v>89</v>
      </c>
      <c r="I1648" s="8">
        <v>95</v>
      </c>
      <c r="J1648" s="8">
        <v>93</v>
      </c>
      <c r="K1648" s="8">
        <v>84</v>
      </c>
      <c r="L1648" s="8">
        <v>91</v>
      </c>
      <c r="M1648" s="8">
        <v>82</v>
      </c>
      <c r="N1648" s="8">
        <v>87</v>
      </c>
      <c r="O1648" s="10">
        <v>100</v>
      </c>
      <c r="P1648" s="10">
        <v>89</v>
      </c>
      <c r="Q1648" s="37">
        <f>AVERAGE(Table3[[#This Row],[Audit 1]:[Audit 10]])/100</f>
        <v>0.89900000000000002</v>
      </c>
    </row>
    <row r="1649" spans="1:17">
      <c r="A1649" s="8" t="s">
        <v>121</v>
      </c>
      <c r="B1649" s="9">
        <v>45254</v>
      </c>
      <c r="C1649" s="33">
        <f>YEAR(Table3[[#This Row],[Date]])</f>
        <v>2023</v>
      </c>
      <c r="D1649" s="9" t="str">
        <f>TEXT(Table3[[#This Row],[Date]],"MMMM")</f>
        <v>November</v>
      </c>
      <c r="E1649" s="9" t="str">
        <f>_xlfn.XLOOKUP(Table3[[#This Row],[EID]],Roster!A:A,Roster!E:E)</f>
        <v>hir.kame.31</v>
      </c>
      <c r="F1649" s="9" t="str">
        <f>_xlfn.XLOOKUP(Table3[[#This Row],[EID]],Roster!A:A,Roster!F:F)</f>
        <v>Health</v>
      </c>
      <c r="G1649" s="8">
        <v>80</v>
      </c>
      <c r="H1649" s="8">
        <v>81</v>
      </c>
      <c r="I1649" s="8">
        <v>91</v>
      </c>
      <c r="J1649" s="8">
        <v>100</v>
      </c>
      <c r="K1649" s="8">
        <v>90</v>
      </c>
      <c r="L1649" s="8">
        <v>94</v>
      </c>
      <c r="M1649" s="8">
        <v>87</v>
      </c>
      <c r="N1649" s="8">
        <v>84</v>
      </c>
      <c r="O1649" s="10">
        <v>82</v>
      </c>
      <c r="P1649" s="10">
        <v>99</v>
      </c>
      <c r="Q1649" s="37">
        <f>AVERAGE(Table3[[#This Row],[Audit 1]:[Audit 10]])/100</f>
        <v>0.88800000000000001</v>
      </c>
    </row>
    <row r="1650" spans="1:17">
      <c r="A1650" s="8" t="s">
        <v>122</v>
      </c>
      <c r="B1650" s="9">
        <v>45254</v>
      </c>
      <c r="C1650" s="33">
        <f>YEAR(Table3[[#This Row],[Date]])</f>
        <v>2023</v>
      </c>
      <c r="D1650" s="9" t="str">
        <f>TEXT(Table3[[#This Row],[Date]],"MMMM")</f>
        <v>November</v>
      </c>
      <c r="E1650" s="9" t="str">
        <f>_xlfn.XLOOKUP(Table3[[#This Row],[EID]],Roster!A:A,Roster!E:E)</f>
        <v>han.oriz.24</v>
      </c>
      <c r="F1650" s="9" t="str">
        <f>_xlfn.XLOOKUP(Table3[[#This Row],[EID]],Roster!A:A,Roster!F:F)</f>
        <v>Network</v>
      </c>
      <c r="G1650" s="8">
        <v>70</v>
      </c>
      <c r="H1650" s="8">
        <v>93</v>
      </c>
      <c r="I1650" s="8">
        <v>75</v>
      </c>
      <c r="J1650" s="8">
        <v>100</v>
      </c>
      <c r="K1650" s="8">
        <v>54</v>
      </c>
      <c r="L1650" s="8">
        <v>74</v>
      </c>
      <c r="M1650" s="8">
        <v>65</v>
      </c>
      <c r="N1650" s="8">
        <v>68</v>
      </c>
      <c r="O1650" s="10">
        <v>66</v>
      </c>
      <c r="P1650" s="10">
        <v>53</v>
      </c>
      <c r="Q1650" s="37">
        <f>AVERAGE(Table3[[#This Row],[Audit 1]:[Audit 10]])/100</f>
        <v>0.71799999999999997</v>
      </c>
    </row>
    <row r="1651" spans="1:17">
      <c r="A1651" s="8" t="s">
        <v>123</v>
      </c>
      <c r="B1651" s="9">
        <v>45254</v>
      </c>
      <c r="C1651" s="33">
        <f>YEAR(Table3[[#This Row],[Date]])</f>
        <v>2023</v>
      </c>
      <c r="D1651" s="9" t="str">
        <f>TEXT(Table3[[#This Row],[Date]],"MMMM")</f>
        <v>November</v>
      </c>
      <c r="E1651" s="9" t="str">
        <f>_xlfn.XLOOKUP(Table3[[#This Row],[EID]],Roster!A:A,Roster!E:E)</f>
        <v>kig.imaz.62</v>
      </c>
      <c r="F1651" s="9" t="str">
        <f>_xlfn.XLOOKUP(Table3[[#This Row],[EID]],Roster!A:A,Roster!F:F)</f>
        <v>HR</v>
      </c>
      <c r="G1651" s="8">
        <v>65</v>
      </c>
      <c r="H1651" s="8">
        <v>87</v>
      </c>
      <c r="I1651" s="8">
        <v>76</v>
      </c>
      <c r="J1651" s="8">
        <v>70</v>
      </c>
      <c r="K1651" s="8">
        <v>80</v>
      </c>
      <c r="L1651" s="8">
        <v>54</v>
      </c>
      <c r="M1651" s="8">
        <v>99</v>
      </c>
      <c r="N1651" s="8">
        <v>69</v>
      </c>
      <c r="O1651" s="10">
        <v>72</v>
      </c>
      <c r="P1651" s="10">
        <v>88</v>
      </c>
      <c r="Q1651" s="37">
        <f>AVERAGE(Table3[[#This Row],[Audit 1]:[Audit 10]])/100</f>
        <v>0.76</v>
      </c>
    </row>
    <row r="1652" spans="1:17">
      <c r="A1652" s="8" t="s">
        <v>94</v>
      </c>
      <c r="B1652" s="9">
        <v>45255</v>
      </c>
      <c r="C1652" s="33">
        <f>YEAR(Table3[[#This Row],[Date]])</f>
        <v>2023</v>
      </c>
      <c r="D1652" s="9" t="str">
        <f>TEXT(Table3[[#This Row],[Date]],"MMMM")</f>
        <v>November</v>
      </c>
      <c r="E1652" s="9" t="str">
        <f>_xlfn.XLOOKUP(Table3[[#This Row],[EID]],Roster!A:A,Roster!E:E)</f>
        <v>oka.koch.55</v>
      </c>
      <c r="F1652" s="9" t="str">
        <f>_xlfn.XLOOKUP(Table3[[#This Row],[EID]],Roster!A:A,Roster!F:F)</f>
        <v>F&amp;A</v>
      </c>
      <c r="G1652" s="8">
        <v>100</v>
      </c>
      <c r="H1652" s="8">
        <v>82</v>
      </c>
      <c r="I1652" s="8">
        <v>91</v>
      </c>
      <c r="J1652" s="8">
        <v>99</v>
      </c>
      <c r="K1652" s="8">
        <v>91</v>
      </c>
      <c r="L1652" s="8">
        <v>90</v>
      </c>
      <c r="M1652" s="8">
        <v>89</v>
      </c>
      <c r="N1652" s="8">
        <v>80</v>
      </c>
      <c r="O1652" s="10">
        <v>98</v>
      </c>
      <c r="P1652" s="10">
        <v>100</v>
      </c>
      <c r="Q1652" s="37">
        <f>AVERAGE(Table3[[#This Row],[Audit 1]:[Audit 10]])/100</f>
        <v>0.92</v>
      </c>
    </row>
    <row r="1653" spans="1:17">
      <c r="A1653" s="8" t="s">
        <v>95</v>
      </c>
      <c r="B1653" s="9">
        <v>45255</v>
      </c>
      <c r="C1653" s="33">
        <f>YEAR(Table3[[#This Row],[Date]])</f>
        <v>2023</v>
      </c>
      <c r="D1653" s="9" t="str">
        <f>TEXT(Table3[[#This Row],[Date]],"MMMM")</f>
        <v>November</v>
      </c>
      <c r="E1653" s="9" t="str">
        <f>_xlfn.XLOOKUP(Table3[[#This Row],[EID]],Roster!A:A,Roster!E:E)</f>
        <v>oka.koch.55</v>
      </c>
      <c r="F1653" s="9" t="str">
        <f>_xlfn.XLOOKUP(Table3[[#This Row],[EID]],Roster!A:A,Roster!F:F)</f>
        <v>F&amp;A</v>
      </c>
      <c r="G1653" s="8">
        <v>85</v>
      </c>
      <c r="H1653" s="8">
        <v>96</v>
      </c>
      <c r="I1653" s="8">
        <v>87</v>
      </c>
      <c r="J1653" s="8">
        <v>95</v>
      </c>
      <c r="K1653" s="8">
        <v>100</v>
      </c>
      <c r="L1653" s="8">
        <v>82</v>
      </c>
      <c r="M1653" s="8">
        <v>89</v>
      </c>
      <c r="N1653" s="8">
        <v>88</v>
      </c>
      <c r="O1653" s="10">
        <v>92</v>
      </c>
      <c r="P1653" s="10">
        <v>93</v>
      </c>
      <c r="Q1653" s="37">
        <f>AVERAGE(Table3[[#This Row],[Audit 1]:[Audit 10]])/100</f>
        <v>0.90700000000000003</v>
      </c>
    </row>
    <row r="1654" spans="1:17">
      <c r="A1654" s="8" t="s">
        <v>96</v>
      </c>
      <c r="B1654" s="9">
        <v>45255</v>
      </c>
      <c r="C1654" s="33">
        <f>YEAR(Table3[[#This Row],[Date]])</f>
        <v>2023</v>
      </c>
      <c r="D1654" s="9" t="str">
        <f>TEXT(Table3[[#This Row],[Date]],"MMMM")</f>
        <v>November</v>
      </c>
      <c r="E1654" s="9" t="str">
        <f>_xlfn.XLOOKUP(Table3[[#This Row],[EID]],Roster!A:A,Roster!E:E)</f>
        <v>hir.kame.31</v>
      </c>
      <c r="F1654" s="9" t="str">
        <f>_xlfn.XLOOKUP(Table3[[#This Row],[EID]],Roster!A:A,Roster!F:F)</f>
        <v>Health</v>
      </c>
      <c r="G1654" s="8">
        <v>83</v>
      </c>
      <c r="H1654" s="8">
        <v>97</v>
      </c>
      <c r="I1654" s="8">
        <v>90</v>
      </c>
      <c r="J1654" s="8">
        <v>82</v>
      </c>
      <c r="K1654" s="8">
        <v>98</v>
      </c>
      <c r="L1654" s="8">
        <v>100</v>
      </c>
      <c r="M1654" s="8">
        <v>90</v>
      </c>
      <c r="N1654" s="8">
        <v>97</v>
      </c>
      <c r="O1654" s="10">
        <v>88</v>
      </c>
      <c r="P1654" s="10">
        <v>89</v>
      </c>
      <c r="Q1654" s="37">
        <f>AVERAGE(Table3[[#This Row],[Audit 1]:[Audit 10]])/100</f>
        <v>0.91400000000000003</v>
      </c>
    </row>
    <row r="1655" spans="1:17">
      <c r="A1655" s="8" t="s">
        <v>97</v>
      </c>
      <c r="B1655" s="9">
        <v>45255</v>
      </c>
      <c r="C1655" s="33">
        <f>YEAR(Table3[[#This Row],[Date]])</f>
        <v>2023</v>
      </c>
      <c r="D1655" s="9" t="str">
        <f>TEXT(Table3[[#This Row],[Date]],"MMMM")</f>
        <v>November</v>
      </c>
      <c r="E1655" s="9" t="str">
        <f>_xlfn.XLOOKUP(Table3[[#This Row],[EID]],Roster!A:A,Roster!E:E)</f>
        <v>han.oriz.24</v>
      </c>
      <c r="F1655" s="9" t="str">
        <f>_xlfn.XLOOKUP(Table3[[#This Row],[EID]],Roster!A:A,Roster!F:F)</f>
        <v>Network</v>
      </c>
      <c r="G1655" s="8">
        <v>59</v>
      </c>
      <c r="H1655" s="8">
        <v>63</v>
      </c>
      <c r="I1655" s="8">
        <v>99</v>
      </c>
      <c r="J1655" s="8">
        <v>66</v>
      </c>
      <c r="K1655" s="8">
        <v>81</v>
      </c>
      <c r="L1655" s="8">
        <v>86</v>
      </c>
      <c r="M1655" s="8">
        <v>78</v>
      </c>
      <c r="N1655" s="8">
        <v>99</v>
      </c>
      <c r="O1655" s="10">
        <v>50</v>
      </c>
      <c r="P1655" s="10">
        <v>76</v>
      </c>
      <c r="Q1655" s="37">
        <f>AVERAGE(Table3[[#This Row],[Audit 1]:[Audit 10]])/100</f>
        <v>0.75700000000000001</v>
      </c>
    </row>
    <row r="1656" spans="1:17">
      <c r="A1656" s="8" t="s">
        <v>98</v>
      </c>
      <c r="B1656" s="9">
        <v>45255</v>
      </c>
      <c r="C1656" s="33">
        <f>YEAR(Table3[[#This Row],[Date]])</f>
        <v>2023</v>
      </c>
      <c r="D1656" s="9" t="str">
        <f>TEXT(Table3[[#This Row],[Date]],"MMMM")</f>
        <v>November</v>
      </c>
      <c r="E1656" s="9" t="str">
        <f>_xlfn.XLOOKUP(Table3[[#This Row],[EID]],Roster!A:A,Roster!E:E)</f>
        <v>kig.imaz.62</v>
      </c>
      <c r="F1656" s="9" t="str">
        <f>_xlfn.XLOOKUP(Table3[[#This Row],[EID]],Roster!A:A,Roster!F:F)</f>
        <v>HR</v>
      </c>
      <c r="G1656" s="8">
        <v>80</v>
      </c>
      <c r="H1656" s="8">
        <v>79</v>
      </c>
      <c r="I1656" s="8">
        <v>90</v>
      </c>
      <c r="J1656" s="8">
        <v>56</v>
      </c>
      <c r="K1656" s="8">
        <v>84</v>
      </c>
      <c r="L1656" s="8">
        <v>78</v>
      </c>
      <c r="M1656" s="8">
        <v>50</v>
      </c>
      <c r="N1656" s="8">
        <v>82</v>
      </c>
      <c r="O1656" s="10">
        <v>76</v>
      </c>
      <c r="P1656" s="10">
        <v>66</v>
      </c>
      <c r="Q1656" s="37">
        <f>AVERAGE(Table3[[#This Row],[Audit 1]:[Audit 10]])/100</f>
        <v>0.74099999999999999</v>
      </c>
    </row>
    <row r="1657" spans="1:17">
      <c r="A1657" s="8" t="s">
        <v>99</v>
      </c>
      <c r="B1657" s="9">
        <v>45255</v>
      </c>
      <c r="C1657" s="33">
        <f>YEAR(Table3[[#This Row],[Date]])</f>
        <v>2023</v>
      </c>
      <c r="D1657" s="9" t="str">
        <f>TEXT(Table3[[#This Row],[Date]],"MMMM")</f>
        <v>November</v>
      </c>
      <c r="E1657" s="9" t="str">
        <f>_xlfn.XLOOKUP(Table3[[#This Row],[EID]],Roster!A:A,Roster!E:E)</f>
        <v>han.oriz.24</v>
      </c>
      <c r="F1657" s="9" t="str">
        <f>_xlfn.XLOOKUP(Table3[[#This Row],[EID]],Roster!A:A,Roster!F:F)</f>
        <v>Strategy</v>
      </c>
      <c r="G1657" s="8">
        <v>97</v>
      </c>
      <c r="H1657" s="8">
        <v>95</v>
      </c>
      <c r="I1657" s="8">
        <v>99</v>
      </c>
      <c r="J1657" s="8">
        <v>94</v>
      </c>
      <c r="K1657" s="8">
        <v>92</v>
      </c>
      <c r="L1657" s="8">
        <v>81</v>
      </c>
      <c r="M1657" s="8">
        <v>89</v>
      </c>
      <c r="N1657" s="8">
        <v>92</v>
      </c>
      <c r="O1657" s="10">
        <v>87</v>
      </c>
      <c r="P1657" s="10">
        <v>80</v>
      </c>
      <c r="Q1657" s="37">
        <f>AVERAGE(Table3[[#This Row],[Audit 1]:[Audit 10]])/100</f>
        <v>0.90599999999999992</v>
      </c>
    </row>
    <row r="1658" spans="1:17">
      <c r="A1658" s="8" t="s">
        <v>100</v>
      </c>
      <c r="B1658" s="9">
        <v>45255</v>
      </c>
      <c r="C1658" s="33">
        <f>YEAR(Table3[[#This Row],[Date]])</f>
        <v>2023</v>
      </c>
      <c r="D1658" s="9" t="str">
        <f>TEXT(Table3[[#This Row],[Date]],"MMMM")</f>
        <v>November</v>
      </c>
      <c r="E1658" s="9" t="str">
        <f>_xlfn.XLOOKUP(Table3[[#This Row],[EID]],Roster!A:A,Roster!E:E)</f>
        <v>oka.koch.55</v>
      </c>
      <c r="F1658" s="9" t="str">
        <f>_xlfn.XLOOKUP(Table3[[#This Row],[EID]],Roster!A:A,Roster!F:F)</f>
        <v>F&amp;A</v>
      </c>
      <c r="G1658" s="8">
        <v>93</v>
      </c>
      <c r="H1658" s="8">
        <v>89</v>
      </c>
      <c r="I1658" s="8">
        <v>96</v>
      </c>
      <c r="J1658" s="8">
        <v>100</v>
      </c>
      <c r="K1658" s="8">
        <v>97</v>
      </c>
      <c r="L1658" s="8">
        <v>93</v>
      </c>
      <c r="M1658" s="8">
        <v>83</v>
      </c>
      <c r="N1658" s="8">
        <v>89</v>
      </c>
      <c r="O1658" s="10">
        <v>85</v>
      </c>
      <c r="P1658" s="10">
        <v>90</v>
      </c>
      <c r="Q1658" s="37">
        <f>AVERAGE(Table3[[#This Row],[Audit 1]:[Audit 10]])/100</f>
        <v>0.91500000000000004</v>
      </c>
    </row>
    <row r="1659" spans="1:17">
      <c r="A1659" s="8" t="s">
        <v>101</v>
      </c>
      <c r="B1659" s="9">
        <v>45255</v>
      </c>
      <c r="C1659" s="33">
        <f>YEAR(Table3[[#This Row],[Date]])</f>
        <v>2023</v>
      </c>
      <c r="D1659" s="9" t="str">
        <f>TEXT(Table3[[#This Row],[Date]],"MMMM")</f>
        <v>November</v>
      </c>
      <c r="E1659" s="9" t="str">
        <f>_xlfn.XLOOKUP(Table3[[#This Row],[EID]],Roster!A:A,Roster!E:E)</f>
        <v>hir.kame.31</v>
      </c>
      <c r="F1659" s="9" t="str">
        <f>_xlfn.XLOOKUP(Table3[[#This Row],[EID]],Roster!A:A,Roster!F:F)</f>
        <v>Health</v>
      </c>
      <c r="G1659" s="8">
        <v>80</v>
      </c>
      <c r="H1659" s="8">
        <v>90</v>
      </c>
      <c r="I1659" s="8">
        <v>80</v>
      </c>
      <c r="J1659" s="8">
        <v>89</v>
      </c>
      <c r="K1659" s="8">
        <v>99</v>
      </c>
      <c r="L1659" s="8">
        <v>91</v>
      </c>
      <c r="M1659" s="8">
        <v>90</v>
      </c>
      <c r="N1659" s="8">
        <v>92</v>
      </c>
      <c r="O1659" s="10">
        <v>98</v>
      </c>
      <c r="P1659" s="10">
        <v>99</v>
      </c>
      <c r="Q1659" s="37">
        <f>AVERAGE(Table3[[#This Row],[Audit 1]:[Audit 10]])/100</f>
        <v>0.90799999999999992</v>
      </c>
    </row>
    <row r="1660" spans="1:17">
      <c r="A1660" s="8" t="s">
        <v>102</v>
      </c>
      <c r="B1660" s="9">
        <v>45255</v>
      </c>
      <c r="C1660" s="33">
        <f>YEAR(Table3[[#This Row],[Date]])</f>
        <v>2023</v>
      </c>
      <c r="D1660" s="9" t="str">
        <f>TEXT(Table3[[#This Row],[Date]],"MMMM")</f>
        <v>November</v>
      </c>
      <c r="E1660" s="9" t="str">
        <f>_xlfn.XLOOKUP(Table3[[#This Row],[EID]],Roster!A:A,Roster!E:E)</f>
        <v>han.oriz.24</v>
      </c>
      <c r="F1660" s="9" t="str">
        <f>_xlfn.XLOOKUP(Table3[[#This Row],[EID]],Roster!A:A,Roster!F:F)</f>
        <v>Network</v>
      </c>
      <c r="G1660" s="8">
        <v>93</v>
      </c>
      <c r="H1660" s="8">
        <v>58</v>
      </c>
      <c r="I1660" s="8">
        <v>77</v>
      </c>
      <c r="J1660" s="8">
        <v>65</v>
      </c>
      <c r="K1660" s="8">
        <v>52</v>
      </c>
      <c r="L1660" s="8">
        <v>70</v>
      </c>
      <c r="M1660" s="8">
        <v>93</v>
      </c>
      <c r="N1660" s="8">
        <v>54</v>
      </c>
      <c r="O1660" s="10">
        <v>64</v>
      </c>
      <c r="P1660" s="10">
        <v>98</v>
      </c>
      <c r="Q1660" s="37">
        <f>AVERAGE(Table3[[#This Row],[Audit 1]:[Audit 10]])/100</f>
        <v>0.72400000000000009</v>
      </c>
    </row>
    <row r="1661" spans="1:17">
      <c r="A1661" s="8" t="s">
        <v>103</v>
      </c>
      <c r="B1661" s="9">
        <v>45255</v>
      </c>
      <c r="C1661" s="33">
        <f>YEAR(Table3[[#This Row],[Date]])</f>
        <v>2023</v>
      </c>
      <c r="D1661" s="9" t="str">
        <f>TEXT(Table3[[#This Row],[Date]],"MMMM")</f>
        <v>November</v>
      </c>
      <c r="E1661" s="9" t="str">
        <f>_xlfn.XLOOKUP(Table3[[#This Row],[EID]],Roster!A:A,Roster!E:E)</f>
        <v>kig.imaz.62</v>
      </c>
      <c r="F1661" s="9" t="str">
        <f>_xlfn.XLOOKUP(Table3[[#This Row],[EID]],Roster!A:A,Roster!F:F)</f>
        <v>HR</v>
      </c>
      <c r="G1661" s="8">
        <v>87</v>
      </c>
      <c r="H1661" s="8">
        <v>76</v>
      </c>
      <c r="I1661" s="8">
        <v>82</v>
      </c>
      <c r="J1661" s="8">
        <v>61</v>
      </c>
      <c r="K1661" s="8">
        <v>81</v>
      </c>
      <c r="L1661" s="8">
        <v>74</v>
      </c>
      <c r="M1661" s="8">
        <v>77</v>
      </c>
      <c r="N1661" s="8">
        <v>93</v>
      </c>
      <c r="O1661" s="10">
        <v>94</v>
      </c>
      <c r="P1661" s="10">
        <v>64</v>
      </c>
      <c r="Q1661" s="37">
        <f>AVERAGE(Table3[[#This Row],[Audit 1]:[Audit 10]])/100</f>
        <v>0.78900000000000003</v>
      </c>
    </row>
    <row r="1662" spans="1:17">
      <c r="A1662" s="8" t="s">
        <v>104</v>
      </c>
      <c r="B1662" s="9">
        <v>45255</v>
      </c>
      <c r="C1662" s="33">
        <f>YEAR(Table3[[#This Row],[Date]])</f>
        <v>2023</v>
      </c>
      <c r="D1662" s="9" t="str">
        <f>TEXT(Table3[[#This Row],[Date]],"MMMM")</f>
        <v>November</v>
      </c>
      <c r="E1662" s="9" t="str">
        <f>_xlfn.XLOOKUP(Table3[[#This Row],[EID]],Roster!A:A,Roster!E:E)</f>
        <v>oka.koch.55</v>
      </c>
      <c r="F1662" s="9" t="str">
        <f>_xlfn.XLOOKUP(Table3[[#This Row],[EID]],Roster!A:A,Roster!F:F)</f>
        <v>F&amp;A</v>
      </c>
      <c r="G1662" s="8">
        <v>87</v>
      </c>
      <c r="H1662" s="8">
        <v>95</v>
      </c>
      <c r="I1662" s="8">
        <v>96</v>
      </c>
      <c r="J1662" s="8">
        <v>92</v>
      </c>
      <c r="K1662" s="8">
        <v>100</v>
      </c>
      <c r="L1662" s="8">
        <v>84</v>
      </c>
      <c r="M1662" s="8">
        <v>87</v>
      </c>
      <c r="N1662" s="8">
        <v>90</v>
      </c>
      <c r="O1662" s="10">
        <v>99</v>
      </c>
      <c r="P1662" s="10">
        <v>97</v>
      </c>
      <c r="Q1662" s="37">
        <f>AVERAGE(Table3[[#This Row],[Audit 1]:[Audit 10]])/100</f>
        <v>0.92700000000000005</v>
      </c>
    </row>
    <row r="1663" spans="1:17">
      <c r="A1663" s="8" t="s">
        <v>105</v>
      </c>
      <c r="B1663" s="9">
        <v>45255</v>
      </c>
      <c r="C1663" s="33">
        <f>YEAR(Table3[[#This Row],[Date]])</f>
        <v>2023</v>
      </c>
      <c r="D1663" s="9" t="str">
        <f>TEXT(Table3[[#This Row],[Date]],"MMMM")</f>
        <v>November</v>
      </c>
      <c r="E1663" s="9" t="str">
        <f>_xlfn.XLOOKUP(Table3[[#This Row],[EID]],Roster!A:A,Roster!E:E)</f>
        <v>oka.koch.55</v>
      </c>
      <c r="F1663" s="9" t="str">
        <f>_xlfn.XLOOKUP(Table3[[#This Row],[EID]],Roster!A:A,Roster!F:F)</f>
        <v>F&amp;A</v>
      </c>
      <c r="G1663" s="8">
        <v>95</v>
      </c>
      <c r="H1663" s="8">
        <v>93</v>
      </c>
      <c r="I1663" s="8">
        <v>92</v>
      </c>
      <c r="J1663" s="8">
        <v>80</v>
      </c>
      <c r="K1663" s="8">
        <v>90</v>
      </c>
      <c r="L1663" s="8">
        <v>99</v>
      </c>
      <c r="M1663" s="8">
        <v>94</v>
      </c>
      <c r="N1663" s="8">
        <v>94</v>
      </c>
      <c r="O1663" s="10">
        <v>95</v>
      </c>
      <c r="P1663" s="10">
        <v>90</v>
      </c>
      <c r="Q1663" s="37">
        <f>AVERAGE(Table3[[#This Row],[Audit 1]:[Audit 10]])/100</f>
        <v>0.92200000000000004</v>
      </c>
    </row>
    <row r="1664" spans="1:17">
      <c r="A1664" s="8" t="s">
        <v>106</v>
      </c>
      <c r="B1664" s="9">
        <v>45255</v>
      </c>
      <c r="C1664" s="33">
        <f>YEAR(Table3[[#This Row],[Date]])</f>
        <v>2023</v>
      </c>
      <c r="D1664" s="9" t="str">
        <f>TEXT(Table3[[#This Row],[Date]],"MMMM")</f>
        <v>November</v>
      </c>
      <c r="E1664" s="9" t="str">
        <f>_xlfn.XLOOKUP(Table3[[#This Row],[EID]],Roster!A:A,Roster!E:E)</f>
        <v>hir.kame.31</v>
      </c>
      <c r="F1664" s="9" t="str">
        <f>_xlfn.XLOOKUP(Table3[[#This Row],[EID]],Roster!A:A,Roster!F:F)</f>
        <v>Health</v>
      </c>
      <c r="G1664" s="8">
        <v>98</v>
      </c>
      <c r="H1664" s="8">
        <v>92</v>
      </c>
      <c r="I1664" s="8">
        <v>96</v>
      </c>
      <c r="J1664" s="8">
        <v>96</v>
      </c>
      <c r="K1664" s="8">
        <v>81</v>
      </c>
      <c r="L1664" s="8">
        <v>81</v>
      </c>
      <c r="M1664" s="8">
        <v>89</v>
      </c>
      <c r="N1664" s="8">
        <v>88</v>
      </c>
      <c r="O1664" s="10">
        <v>89</v>
      </c>
      <c r="P1664" s="10">
        <v>97</v>
      </c>
      <c r="Q1664" s="37">
        <f>AVERAGE(Table3[[#This Row],[Audit 1]:[Audit 10]])/100</f>
        <v>0.90700000000000003</v>
      </c>
    </row>
    <row r="1665" spans="1:17">
      <c r="A1665" s="8" t="s">
        <v>107</v>
      </c>
      <c r="B1665" s="9">
        <v>45255</v>
      </c>
      <c r="C1665" s="33">
        <f>YEAR(Table3[[#This Row],[Date]])</f>
        <v>2023</v>
      </c>
      <c r="D1665" s="9" t="str">
        <f>TEXT(Table3[[#This Row],[Date]],"MMMM")</f>
        <v>November</v>
      </c>
      <c r="E1665" s="9" t="str">
        <f>_xlfn.XLOOKUP(Table3[[#This Row],[EID]],Roster!A:A,Roster!E:E)</f>
        <v>oka.koch.55</v>
      </c>
      <c r="F1665" s="9" t="str">
        <f>_xlfn.XLOOKUP(Table3[[#This Row],[EID]],Roster!A:A,Roster!F:F)</f>
        <v>F&amp;A</v>
      </c>
      <c r="G1665" s="8">
        <v>74</v>
      </c>
      <c r="H1665" s="8">
        <v>62</v>
      </c>
      <c r="I1665" s="8">
        <v>91</v>
      </c>
      <c r="J1665" s="8">
        <v>50</v>
      </c>
      <c r="K1665" s="8">
        <v>95</v>
      </c>
      <c r="L1665" s="8">
        <v>97</v>
      </c>
      <c r="M1665" s="8">
        <v>85</v>
      </c>
      <c r="N1665" s="8">
        <v>74</v>
      </c>
      <c r="O1665" s="10">
        <v>56</v>
      </c>
      <c r="P1665" s="10">
        <v>62</v>
      </c>
      <c r="Q1665" s="37">
        <f>AVERAGE(Table3[[#This Row],[Audit 1]:[Audit 10]])/100</f>
        <v>0.746</v>
      </c>
    </row>
    <row r="1666" spans="1:17">
      <c r="A1666" s="8" t="s">
        <v>108</v>
      </c>
      <c r="B1666" s="9">
        <v>45255</v>
      </c>
      <c r="C1666" s="33">
        <f>YEAR(Table3[[#This Row],[Date]])</f>
        <v>2023</v>
      </c>
      <c r="D1666" s="9" t="str">
        <f>TEXT(Table3[[#This Row],[Date]],"MMMM")</f>
        <v>November</v>
      </c>
      <c r="E1666" s="9" t="str">
        <f>_xlfn.XLOOKUP(Table3[[#This Row],[EID]],Roster!A:A,Roster!E:E)</f>
        <v>kig.imaz.62</v>
      </c>
      <c r="F1666" s="9" t="str">
        <f>_xlfn.XLOOKUP(Table3[[#This Row],[EID]],Roster!A:A,Roster!F:F)</f>
        <v>HR</v>
      </c>
      <c r="G1666" s="8">
        <v>92</v>
      </c>
      <c r="H1666" s="8">
        <v>83</v>
      </c>
      <c r="I1666" s="8">
        <v>88</v>
      </c>
      <c r="J1666" s="8">
        <v>55</v>
      </c>
      <c r="K1666" s="8">
        <v>85</v>
      </c>
      <c r="L1666" s="8">
        <v>55</v>
      </c>
      <c r="M1666" s="8">
        <v>74</v>
      </c>
      <c r="N1666" s="8">
        <v>98</v>
      </c>
      <c r="O1666" s="10">
        <v>89</v>
      </c>
      <c r="P1666" s="10">
        <v>92</v>
      </c>
      <c r="Q1666" s="37">
        <f>AVERAGE(Table3[[#This Row],[Audit 1]:[Audit 10]])/100</f>
        <v>0.81099999999999994</v>
      </c>
    </row>
    <row r="1667" spans="1:17">
      <c r="A1667" s="8" t="s">
        <v>109</v>
      </c>
      <c r="B1667" s="9">
        <v>45255</v>
      </c>
      <c r="C1667" s="33">
        <f>YEAR(Table3[[#This Row],[Date]])</f>
        <v>2023</v>
      </c>
      <c r="D1667" s="9" t="str">
        <f>TEXT(Table3[[#This Row],[Date]],"MMMM")</f>
        <v>November</v>
      </c>
      <c r="E1667" s="9" t="str">
        <f>_xlfn.XLOOKUP(Table3[[#This Row],[EID]],Roster!A:A,Roster!E:E)</f>
        <v>han.oriz.24</v>
      </c>
      <c r="F1667" s="9" t="str">
        <f>_xlfn.XLOOKUP(Table3[[#This Row],[EID]],Roster!A:A,Roster!F:F)</f>
        <v>Strategy</v>
      </c>
      <c r="G1667" s="8">
        <v>84</v>
      </c>
      <c r="H1667" s="8">
        <v>90</v>
      </c>
      <c r="I1667" s="8">
        <v>83</v>
      </c>
      <c r="J1667" s="8">
        <v>89</v>
      </c>
      <c r="K1667" s="8">
        <v>85</v>
      </c>
      <c r="L1667" s="8">
        <v>94</v>
      </c>
      <c r="M1667" s="8">
        <v>88</v>
      </c>
      <c r="N1667" s="8">
        <v>95</v>
      </c>
      <c r="O1667" s="10">
        <v>83</v>
      </c>
      <c r="P1667" s="10">
        <v>87</v>
      </c>
      <c r="Q1667" s="37">
        <f>AVERAGE(Table3[[#This Row],[Audit 1]:[Audit 10]])/100</f>
        <v>0.878</v>
      </c>
    </row>
    <row r="1668" spans="1:17">
      <c r="A1668" s="8" t="s">
        <v>110</v>
      </c>
      <c r="B1668" s="9">
        <v>45255</v>
      </c>
      <c r="C1668" s="33">
        <f>YEAR(Table3[[#This Row],[Date]])</f>
        <v>2023</v>
      </c>
      <c r="D1668" s="9" t="str">
        <f>TEXT(Table3[[#This Row],[Date]],"MMMM")</f>
        <v>November</v>
      </c>
      <c r="E1668" s="9" t="str">
        <f>_xlfn.XLOOKUP(Table3[[#This Row],[EID]],Roster!A:A,Roster!E:E)</f>
        <v>oka.koch.55</v>
      </c>
      <c r="F1668" s="9" t="str">
        <f>_xlfn.XLOOKUP(Table3[[#This Row],[EID]],Roster!A:A,Roster!F:F)</f>
        <v>F&amp;A</v>
      </c>
      <c r="G1668" s="8">
        <v>87</v>
      </c>
      <c r="H1668" s="8">
        <v>84</v>
      </c>
      <c r="I1668" s="8">
        <v>86</v>
      </c>
      <c r="J1668" s="8">
        <v>91</v>
      </c>
      <c r="K1668" s="8">
        <v>86</v>
      </c>
      <c r="L1668" s="8">
        <v>97</v>
      </c>
      <c r="M1668" s="8">
        <v>96</v>
      </c>
      <c r="N1668" s="8">
        <v>92</v>
      </c>
      <c r="O1668" s="10">
        <v>82</v>
      </c>
      <c r="P1668" s="10">
        <v>91</v>
      </c>
      <c r="Q1668" s="37">
        <f>AVERAGE(Table3[[#This Row],[Audit 1]:[Audit 10]])/100</f>
        <v>0.89200000000000002</v>
      </c>
    </row>
    <row r="1669" spans="1:17">
      <c r="A1669" s="8" t="s">
        <v>111</v>
      </c>
      <c r="B1669" s="9">
        <v>45255</v>
      </c>
      <c r="C1669" s="33">
        <f>YEAR(Table3[[#This Row],[Date]])</f>
        <v>2023</v>
      </c>
      <c r="D1669" s="9" t="str">
        <f>TEXT(Table3[[#This Row],[Date]],"MMMM")</f>
        <v>November</v>
      </c>
      <c r="E1669" s="9" t="str">
        <f>_xlfn.XLOOKUP(Table3[[#This Row],[EID]],Roster!A:A,Roster!E:E)</f>
        <v>hir.kame.31</v>
      </c>
      <c r="F1669" s="9" t="str">
        <f>_xlfn.XLOOKUP(Table3[[#This Row],[EID]],Roster!A:A,Roster!F:F)</f>
        <v>Health</v>
      </c>
      <c r="G1669" s="8">
        <v>86</v>
      </c>
      <c r="H1669" s="8">
        <v>99</v>
      </c>
      <c r="I1669" s="8">
        <v>84</v>
      </c>
      <c r="J1669" s="8">
        <v>87</v>
      </c>
      <c r="K1669" s="8">
        <v>82</v>
      </c>
      <c r="L1669" s="8">
        <v>81</v>
      </c>
      <c r="M1669" s="8">
        <v>85</v>
      </c>
      <c r="N1669" s="8">
        <v>81</v>
      </c>
      <c r="O1669" s="10">
        <v>94</v>
      </c>
      <c r="P1669" s="10">
        <v>81</v>
      </c>
      <c r="Q1669" s="37">
        <f>AVERAGE(Table3[[#This Row],[Audit 1]:[Audit 10]])/100</f>
        <v>0.86</v>
      </c>
    </row>
    <row r="1670" spans="1:17">
      <c r="A1670" s="8" t="s">
        <v>112</v>
      </c>
      <c r="B1670" s="9">
        <v>45255</v>
      </c>
      <c r="C1670" s="33">
        <f>YEAR(Table3[[#This Row],[Date]])</f>
        <v>2023</v>
      </c>
      <c r="D1670" s="9" t="str">
        <f>TEXT(Table3[[#This Row],[Date]],"MMMM")</f>
        <v>November</v>
      </c>
      <c r="E1670" s="9" t="str">
        <f>_xlfn.XLOOKUP(Table3[[#This Row],[EID]],Roster!A:A,Roster!E:E)</f>
        <v>hir.kame.31</v>
      </c>
      <c r="F1670" s="9" t="str">
        <f>_xlfn.XLOOKUP(Table3[[#This Row],[EID]],Roster!A:A,Roster!F:F)</f>
        <v>Health</v>
      </c>
      <c r="G1670" s="8">
        <v>88</v>
      </c>
      <c r="H1670" s="8">
        <v>85</v>
      </c>
      <c r="I1670" s="8">
        <v>52</v>
      </c>
      <c r="J1670" s="8">
        <v>58</v>
      </c>
      <c r="K1670" s="8">
        <v>59</v>
      </c>
      <c r="L1670" s="8">
        <v>88</v>
      </c>
      <c r="M1670" s="8">
        <v>83</v>
      </c>
      <c r="N1670" s="8">
        <v>74</v>
      </c>
      <c r="O1670" s="10">
        <v>65</v>
      </c>
      <c r="P1670" s="10">
        <v>53</v>
      </c>
      <c r="Q1670" s="37">
        <f>AVERAGE(Table3[[#This Row],[Audit 1]:[Audit 10]])/100</f>
        <v>0.70499999999999996</v>
      </c>
    </row>
    <row r="1671" spans="1:17">
      <c r="A1671" s="8" t="s">
        <v>113</v>
      </c>
      <c r="B1671" s="9">
        <v>45255</v>
      </c>
      <c r="C1671" s="33">
        <f>YEAR(Table3[[#This Row],[Date]])</f>
        <v>2023</v>
      </c>
      <c r="D1671" s="9" t="str">
        <f>TEXT(Table3[[#This Row],[Date]],"MMMM")</f>
        <v>November</v>
      </c>
      <c r="E1671" s="9" t="str">
        <f>_xlfn.XLOOKUP(Table3[[#This Row],[EID]],Roster!A:A,Roster!E:E)</f>
        <v>kig.imaz.62</v>
      </c>
      <c r="F1671" s="9" t="str">
        <f>_xlfn.XLOOKUP(Table3[[#This Row],[EID]],Roster!A:A,Roster!F:F)</f>
        <v>HR</v>
      </c>
      <c r="G1671" s="8">
        <v>66</v>
      </c>
      <c r="H1671" s="8">
        <v>94</v>
      </c>
      <c r="I1671" s="8">
        <v>69</v>
      </c>
      <c r="J1671" s="8">
        <v>65</v>
      </c>
      <c r="K1671" s="8">
        <v>91</v>
      </c>
      <c r="L1671" s="8">
        <v>87</v>
      </c>
      <c r="M1671" s="8">
        <v>66</v>
      </c>
      <c r="N1671" s="8">
        <v>60</v>
      </c>
      <c r="O1671" s="10">
        <v>55</v>
      </c>
      <c r="P1671" s="10">
        <v>74</v>
      </c>
      <c r="Q1671" s="37">
        <f>AVERAGE(Table3[[#This Row],[Audit 1]:[Audit 10]])/100</f>
        <v>0.72699999999999998</v>
      </c>
    </row>
    <row r="1672" spans="1:17">
      <c r="A1672" s="8" t="s">
        <v>114</v>
      </c>
      <c r="B1672" s="9">
        <v>45255</v>
      </c>
      <c r="C1672" s="33">
        <f>YEAR(Table3[[#This Row],[Date]])</f>
        <v>2023</v>
      </c>
      <c r="D1672" s="9" t="str">
        <f>TEXT(Table3[[#This Row],[Date]],"MMMM")</f>
        <v>November</v>
      </c>
      <c r="E1672" s="9" t="str">
        <f>_xlfn.XLOOKUP(Table3[[#This Row],[EID]],Roster!A:A,Roster!E:E)</f>
        <v>han.oriz.24</v>
      </c>
      <c r="F1672" s="9" t="str">
        <f>_xlfn.XLOOKUP(Table3[[#This Row],[EID]],Roster!A:A,Roster!F:F)</f>
        <v>Strategy</v>
      </c>
      <c r="G1672" s="8">
        <v>99</v>
      </c>
      <c r="H1672" s="8">
        <v>90</v>
      </c>
      <c r="I1672" s="8">
        <v>87</v>
      </c>
      <c r="J1672" s="8">
        <v>84</v>
      </c>
      <c r="K1672" s="8">
        <v>99</v>
      </c>
      <c r="L1672" s="8">
        <v>88</v>
      </c>
      <c r="M1672" s="8">
        <v>88</v>
      </c>
      <c r="N1672" s="8">
        <v>82</v>
      </c>
      <c r="O1672" s="10">
        <v>80</v>
      </c>
      <c r="P1672" s="10">
        <v>83</v>
      </c>
      <c r="Q1672" s="37">
        <f>AVERAGE(Table3[[#This Row],[Audit 1]:[Audit 10]])/100</f>
        <v>0.88</v>
      </c>
    </row>
    <row r="1673" spans="1:17">
      <c r="A1673" s="8" t="s">
        <v>115</v>
      </c>
      <c r="B1673" s="9">
        <v>45255</v>
      </c>
      <c r="C1673" s="33">
        <f>YEAR(Table3[[#This Row],[Date]])</f>
        <v>2023</v>
      </c>
      <c r="D1673" s="9" t="str">
        <f>TEXT(Table3[[#This Row],[Date]],"MMMM")</f>
        <v>November</v>
      </c>
      <c r="E1673" s="9" t="str">
        <f>_xlfn.XLOOKUP(Table3[[#This Row],[EID]],Roster!A:A,Roster!E:E)</f>
        <v>oka.koch.55</v>
      </c>
      <c r="F1673" s="9" t="str">
        <f>_xlfn.XLOOKUP(Table3[[#This Row],[EID]],Roster!A:A,Roster!F:F)</f>
        <v>F&amp;A</v>
      </c>
      <c r="G1673" s="8">
        <v>92</v>
      </c>
      <c r="H1673" s="8">
        <v>92</v>
      </c>
      <c r="I1673" s="8">
        <v>85</v>
      </c>
      <c r="J1673" s="8">
        <v>88</v>
      </c>
      <c r="K1673" s="8">
        <v>100</v>
      </c>
      <c r="L1673" s="8">
        <v>85</v>
      </c>
      <c r="M1673" s="8">
        <v>91</v>
      </c>
      <c r="N1673" s="8">
        <v>99</v>
      </c>
      <c r="O1673" s="10">
        <v>84</v>
      </c>
      <c r="P1673" s="10">
        <v>87</v>
      </c>
      <c r="Q1673" s="37">
        <f>AVERAGE(Table3[[#This Row],[Audit 1]:[Audit 10]])/100</f>
        <v>0.90300000000000002</v>
      </c>
    </row>
    <row r="1674" spans="1:17">
      <c r="A1674" s="8" t="s">
        <v>116</v>
      </c>
      <c r="B1674" s="9">
        <v>45255</v>
      </c>
      <c r="C1674" s="33">
        <f>YEAR(Table3[[#This Row],[Date]])</f>
        <v>2023</v>
      </c>
      <c r="D1674" s="9" t="str">
        <f>TEXT(Table3[[#This Row],[Date]],"MMMM")</f>
        <v>November</v>
      </c>
      <c r="E1674" s="9" t="str">
        <f>_xlfn.XLOOKUP(Table3[[#This Row],[EID]],Roster!A:A,Roster!E:E)</f>
        <v>hir.kame.31</v>
      </c>
      <c r="F1674" s="9" t="str">
        <f>_xlfn.XLOOKUP(Table3[[#This Row],[EID]],Roster!A:A,Roster!F:F)</f>
        <v>Health</v>
      </c>
      <c r="G1674" s="8">
        <v>82</v>
      </c>
      <c r="H1674" s="8">
        <v>96</v>
      </c>
      <c r="I1674" s="8">
        <v>82</v>
      </c>
      <c r="J1674" s="8">
        <v>86</v>
      </c>
      <c r="K1674" s="8">
        <v>80</v>
      </c>
      <c r="L1674" s="8">
        <v>91</v>
      </c>
      <c r="M1674" s="8">
        <v>87</v>
      </c>
      <c r="N1674" s="8">
        <v>100</v>
      </c>
      <c r="O1674" s="10">
        <v>85</v>
      </c>
      <c r="P1674" s="10">
        <v>99</v>
      </c>
      <c r="Q1674" s="37">
        <f>AVERAGE(Table3[[#This Row],[Audit 1]:[Audit 10]])/100</f>
        <v>0.88800000000000001</v>
      </c>
    </row>
    <row r="1675" spans="1:17">
      <c r="A1675" s="8" t="s">
        <v>117</v>
      </c>
      <c r="B1675" s="9">
        <v>45255</v>
      </c>
      <c r="C1675" s="33">
        <f>YEAR(Table3[[#This Row],[Date]])</f>
        <v>2023</v>
      </c>
      <c r="D1675" s="9" t="str">
        <f>TEXT(Table3[[#This Row],[Date]],"MMMM")</f>
        <v>November</v>
      </c>
      <c r="E1675" s="9" t="str">
        <f>_xlfn.XLOOKUP(Table3[[#This Row],[EID]],Roster!A:A,Roster!E:E)</f>
        <v>han.oriz.24</v>
      </c>
      <c r="F1675" s="9" t="str">
        <f>_xlfn.XLOOKUP(Table3[[#This Row],[EID]],Roster!A:A,Roster!F:F)</f>
        <v>Network</v>
      </c>
      <c r="G1675" s="8">
        <v>53</v>
      </c>
      <c r="H1675" s="8">
        <v>78</v>
      </c>
      <c r="I1675" s="8">
        <v>64</v>
      </c>
      <c r="J1675" s="8">
        <v>77</v>
      </c>
      <c r="K1675" s="8">
        <v>77</v>
      </c>
      <c r="L1675" s="8">
        <v>84</v>
      </c>
      <c r="M1675" s="8">
        <v>79</v>
      </c>
      <c r="N1675" s="8">
        <v>55</v>
      </c>
      <c r="O1675" s="10">
        <v>82</v>
      </c>
      <c r="P1675" s="10">
        <v>82</v>
      </c>
      <c r="Q1675" s="37">
        <f>AVERAGE(Table3[[#This Row],[Audit 1]:[Audit 10]])/100</f>
        <v>0.73099999999999998</v>
      </c>
    </row>
    <row r="1676" spans="1:17">
      <c r="A1676" s="8" t="s">
        <v>118</v>
      </c>
      <c r="B1676" s="9">
        <v>45255</v>
      </c>
      <c r="C1676" s="33">
        <f>YEAR(Table3[[#This Row],[Date]])</f>
        <v>2023</v>
      </c>
      <c r="D1676" s="9" t="str">
        <f>TEXT(Table3[[#This Row],[Date]],"MMMM")</f>
        <v>November</v>
      </c>
      <c r="E1676" s="9" t="str">
        <f>_xlfn.XLOOKUP(Table3[[#This Row],[EID]],Roster!A:A,Roster!E:E)</f>
        <v>kig.imaz.62</v>
      </c>
      <c r="F1676" s="9" t="str">
        <f>_xlfn.XLOOKUP(Table3[[#This Row],[EID]],Roster!A:A,Roster!F:F)</f>
        <v>HR</v>
      </c>
      <c r="G1676" s="8">
        <v>51</v>
      </c>
      <c r="H1676" s="8">
        <v>88</v>
      </c>
      <c r="I1676" s="8">
        <v>79</v>
      </c>
      <c r="J1676" s="8">
        <v>63</v>
      </c>
      <c r="K1676" s="8">
        <v>71</v>
      </c>
      <c r="L1676" s="8">
        <v>50</v>
      </c>
      <c r="M1676" s="8">
        <v>74</v>
      </c>
      <c r="N1676" s="8">
        <v>79</v>
      </c>
      <c r="O1676" s="10">
        <v>64</v>
      </c>
      <c r="P1676" s="10">
        <v>55</v>
      </c>
      <c r="Q1676" s="37">
        <f>AVERAGE(Table3[[#This Row],[Audit 1]:[Audit 10]])/100</f>
        <v>0.67400000000000004</v>
      </c>
    </row>
    <row r="1677" spans="1:17">
      <c r="A1677" s="8" t="s">
        <v>119</v>
      </c>
      <c r="B1677" s="9">
        <v>45255</v>
      </c>
      <c r="C1677" s="33">
        <f>YEAR(Table3[[#This Row],[Date]])</f>
        <v>2023</v>
      </c>
      <c r="D1677" s="9" t="str">
        <f>TEXT(Table3[[#This Row],[Date]],"MMMM")</f>
        <v>November</v>
      </c>
      <c r="E1677" s="9" t="str">
        <f>_xlfn.XLOOKUP(Table3[[#This Row],[EID]],Roster!A:A,Roster!E:E)</f>
        <v>hir.kame.31</v>
      </c>
      <c r="F1677" s="9" t="str">
        <f>_xlfn.XLOOKUP(Table3[[#This Row],[EID]],Roster!A:A,Roster!F:F)</f>
        <v>Health</v>
      </c>
      <c r="G1677" s="8">
        <v>100</v>
      </c>
      <c r="H1677" s="8">
        <v>83</v>
      </c>
      <c r="I1677" s="8">
        <v>91</v>
      </c>
      <c r="J1677" s="8">
        <v>81</v>
      </c>
      <c r="K1677" s="8">
        <v>81</v>
      </c>
      <c r="L1677" s="8">
        <v>88</v>
      </c>
      <c r="M1677" s="8">
        <v>93</v>
      </c>
      <c r="N1677" s="8">
        <v>83</v>
      </c>
      <c r="O1677" s="10">
        <v>94</v>
      </c>
      <c r="P1677" s="10">
        <v>93</v>
      </c>
      <c r="Q1677" s="37">
        <f>AVERAGE(Table3[[#This Row],[Audit 1]:[Audit 10]])/100</f>
        <v>0.88700000000000001</v>
      </c>
    </row>
    <row r="1678" spans="1:17">
      <c r="A1678" s="8" t="s">
        <v>120</v>
      </c>
      <c r="B1678" s="9">
        <v>45255</v>
      </c>
      <c r="C1678" s="33">
        <f>YEAR(Table3[[#This Row],[Date]])</f>
        <v>2023</v>
      </c>
      <c r="D1678" s="9" t="str">
        <f>TEXT(Table3[[#This Row],[Date]],"MMMM")</f>
        <v>November</v>
      </c>
      <c r="E1678" s="9" t="str">
        <f>_xlfn.XLOOKUP(Table3[[#This Row],[EID]],Roster!A:A,Roster!E:E)</f>
        <v>oka.koch.55</v>
      </c>
      <c r="F1678" s="9" t="str">
        <f>_xlfn.XLOOKUP(Table3[[#This Row],[EID]],Roster!A:A,Roster!F:F)</f>
        <v>F&amp;A</v>
      </c>
      <c r="G1678" s="8">
        <v>91</v>
      </c>
      <c r="H1678" s="8">
        <v>85</v>
      </c>
      <c r="I1678" s="8">
        <v>90</v>
      </c>
      <c r="J1678" s="8">
        <v>95</v>
      </c>
      <c r="K1678" s="8">
        <v>86</v>
      </c>
      <c r="L1678" s="8">
        <v>88</v>
      </c>
      <c r="M1678" s="8">
        <v>81</v>
      </c>
      <c r="N1678" s="8">
        <v>90</v>
      </c>
      <c r="O1678" s="10">
        <v>96</v>
      </c>
      <c r="P1678" s="10">
        <v>87</v>
      </c>
      <c r="Q1678" s="37">
        <f>AVERAGE(Table3[[#This Row],[Audit 1]:[Audit 10]])/100</f>
        <v>0.88900000000000001</v>
      </c>
    </row>
    <row r="1679" spans="1:17">
      <c r="A1679" s="8" t="s">
        <v>121</v>
      </c>
      <c r="B1679" s="9">
        <v>45255</v>
      </c>
      <c r="C1679" s="33">
        <f>YEAR(Table3[[#This Row],[Date]])</f>
        <v>2023</v>
      </c>
      <c r="D1679" s="9" t="str">
        <f>TEXT(Table3[[#This Row],[Date]],"MMMM")</f>
        <v>November</v>
      </c>
      <c r="E1679" s="9" t="str">
        <f>_xlfn.XLOOKUP(Table3[[#This Row],[EID]],Roster!A:A,Roster!E:E)</f>
        <v>hir.kame.31</v>
      </c>
      <c r="F1679" s="9" t="str">
        <f>_xlfn.XLOOKUP(Table3[[#This Row],[EID]],Roster!A:A,Roster!F:F)</f>
        <v>Health</v>
      </c>
      <c r="G1679" s="8">
        <v>92</v>
      </c>
      <c r="H1679" s="8">
        <v>84</v>
      </c>
      <c r="I1679" s="8">
        <v>98</v>
      </c>
      <c r="J1679" s="8">
        <v>94</v>
      </c>
      <c r="K1679" s="8">
        <v>81</v>
      </c>
      <c r="L1679" s="8">
        <v>94</v>
      </c>
      <c r="M1679" s="8">
        <v>99</v>
      </c>
      <c r="N1679" s="8">
        <v>81</v>
      </c>
      <c r="O1679" s="10">
        <v>94</v>
      </c>
      <c r="P1679" s="10">
        <v>94</v>
      </c>
      <c r="Q1679" s="37">
        <f>AVERAGE(Table3[[#This Row],[Audit 1]:[Audit 10]])/100</f>
        <v>0.91099999999999992</v>
      </c>
    </row>
    <row r="1680" spans="1:17">
      <c r="A1680" s="8" t="s">
        <v>122</v>
      </c>
      <c r="B1680" s="9">
        <v>45255</v>
      </c>
      <c r="C1680" s="33">
        <f>YEAR(Table3[[#This Row],[Date]])</f>
        <v>2023</v>
      </c>
      <c r="D1680" s="9" t="str">
        <f>TEXT(Table3[[#This Row],[Date]],"MMMM")</f>
        <v>November</v>
      </c>
      <c r="E1680" s="9" t="str">
        <f>_xlfn.XLOOKUP(Table3[[#This Row],[EID]],Roster!A:A,Roster!E:E)</f>
        <v>han.oriz.24</v>
      </c>
      <c r="F1680" s="9" t="str">
        <f>_xlfn.XLOOKUP(Table3[[#This Row],[EID]],Roster!A:A,Roster!F:F)</f>
        <v>Network</v>
      </c>
      <c r="G1680" s="8">
        <v>89</v>
      </c>
      <c r="H1680" s="8">
        <v>63</v>
      </c>
      <c r="I1680" s="8">
        <v>95</v>
      </c>
      <c r="J1680" s="8">
        <v>88</v>
      </c>
      <c r="K1680" s="8">
        <v>54</v>
      </c>
      <c r="L1680" s="8">
        <v>56</v>
      </c>
      <c r="M1680" s="8">
        <v>71</v>
      </c>
      <c r="N1680" s="8">
        <v>97</v>
      </c>
      <c r="O1680" s="10">
        <v>86</v>
      </c>
      <c r="P1680" s="10">
        <v>77</v>
      </c>
      <c r="Q1680" s="37">
        <f>AVERAGE(Table3[[#This Row],[Audit 1]:[Audit 10]])/100</f>
        <v>0.77599999999999991</v>
      </c>
    </row>
    <row r="1681" spans="1:17">
      <c r="A1681" s="8" t="s">
        <v>123</v>
      </c>
      <c r="B1681" s="9">
        <v>45255</v>
      </c>
      <c r="C1681" s="33">
        <f>YEAR(Table3[[#This Row],[Date]])</f>
        <v>2023</v>
      </c>
      <c r="D1681" s="9" t="str">
        <f>TEXT(Table3[[#This Row],[Date]],"MMMM")</f>
        <v>November</v>
      </c>
      <c r="E1681" s="9" t="str">
        <f>_xlfn.XLOOKUP(Table3[[#This Row],[EID]],Roster!A:A,Roster!E:E)</f>
        <v>kig.imaz.62</v>
      </c>
      <c r="F1681" s="9" t="str">
        <f>_xlfn.XLOOKUP(Table3[[#This Row],[EID]],Roster!A:A,Roster!F:F)</f>
        <v>HR</v>
      </c>
      <c r="G1681" s="8">
        <v>94</v>
      </c>
      <c r="H1681" s="8">
        <v>73</v>
      </c>
      <c r="I1681" s="8">
        <v>57</v>
      </c>
      <c r="J1681" s="8">
        <v>59</v>
      </c>
      <c r="K1681" s="8">
        <v>55</v>
      </c>
      <c r="L1681" s="8">
        <v>95</v>
      </c>
      <c r="M1681" s="8">
        <v>53</v>
      </c>
      <c r="N1681" s="8">
        <v>87</v>
      </c>
      <c r="O1681" s="10">
        <v>85</v>
      </c>
      <c r="P1681" s="10">
        <v>70</v>
      </c>
      <c r="Q1681" s="37">
        <f>AVERAGE(Table3[[#This Row],[Audit 1]:[Audit 10]])/100</f>
        <v>0.72799999999999998</v>
      </c>
    </row>
    <row r="1682" spans="1:17">
      <c r="A1682" s="8" t="s">
        <v>94</v>
      </c>
      <c r="B1682" s="9">
        <v>45256</v>
      </c>
      <c r="C1682" s="33">
        <f>YEAR(Table3[[#This Row],[Date]])</f>
        <v>2023</v>
      </c>
      <c r="D1682" s="9" t="str">
        <f>TEXT(Table3[[#This Row],[Date]],"MMMM")</f>
        <v>November</v>
      </c>
      <c r="E1682" s="9" t="str">
        <f>_xlfn.XLOOKUP(Table3[[#This Row],[EID]],Roster!A:A,Roster!E:E)</f>
        <v>oka.koch.55</v>
      </c>
      <c r="F1682" s="9" t="str">
        <f>_xlfn.XLOOKUP(Table3[[#This Row],[EID]],Roster!A:A,Roster!F:F)</f>
        <v>F&amp;A</v>
      </c>
      <c r="G1682" s="8">
        <v>87</v>
      </c>
      <c r="H1682" s="8">
        <v>89</v>
      </c>
      <c r="I1682" s="8">
        <v>92</v>
      </c>
      <c r="J1682" s="8">
        <v>100</v>
      </c>
      <c r="K1682" s="8">
        <v>86</v>
      </c>
      <c r="L1682" s="8">
        <v>81</v>
      </c>
      <c r="M1682" s="8">
        <v>92</v>
      </c>
      <c r="N1682" s="8">
        <v>90</v>
      </c>
      <c r="O1682" s="10">
        <v>94</v>
      </c>
      <c r="P1682" s="10">
        <v>93</v>
      </c>
      <c r="Q1682" s="37">
        <f>AVERAGE(Table3[[#This Row],[Audit 1]:[Audit 10]])/100</f>
        <v>0.90400000000000003</v>
      </c>
    </row>
    <row r="1683" spans="1:17">
      <c r="A1683" s="8" t="s">
        <v>95</v>
      </c>
      <c r="B1683" s="9">
        <v>45256</v>
      </c>
      <c r="C1683" s="33">
        <f>YEAR(Table3[[#This Row],[Date]])</f>
        <v>2023</v>
      </c>
      <c r="D1683" s="9" t="str">
        <f>TEXT(Table3[[#This Row],[Date]],"MMMM")</f>
        <v>November</v>
      </c>
      <c r="E1683" s="9" t="str">
        <f>_xlfn.XLOOKUP(Table3[[#This Row],[EID]],Roster!A:A,Roster!E:E)</f>
        <v>oka.koch.55</v>
      </c>
      <c r="F1683" s="9" t="str">
        <f>_xlfn.XLOOKUP(Table3[[#This Row],[EID]],Roster!A:A,Roster!F:F)</f>
        <v>F&amp;A</v>
      </c>
      <c r="G1683" s="8">
        <v>82</v>
      </c>
      <c r="H1683" s="8">
        <v>85</v>
      </c>
      <c r="I1683" s="8">
        <v>93</v>
      </c>
      <c r="J1683" s="8">
        <v>89</v>
      </c>
      <c r="K1683" s="8">
        <v>100</v>
      </c>
      <c r="L1683" s="8">
        <v>97</v>
      </c>
      <c r="M1683" s="8">
        <v>100</v>
      </c>
      <c r="N1683" s="8">
        <v>98</v>
      </c>
      <c r="O1683" s="10">
        <v>80</v>
      </c>
      <c r="P1683" s="10">
        <v>81</v>
      </c>
      <c r="Q1683" s="37">
        <f>AVERAGE(Table3[[#This Row],[Audit 1]:[Audit 10]])/100</f>
        <v>0.90500000000000003</v>
      </c>
    </row>
    <row r="1684" spans="1:17">
      <c r="A1684" s="8" t="s">
        <v>96</v>
      </c>
      <c r="B1684" s="9">
        <v>45256</v>
      </c>
      <c r="C1684" s="33">
        <f>YEAR(Table3[[#This Row],[Date]])</f>
        <v>2023</v>
      </c>
      <c r="D1684" s="9" t="str">
        <f>TEXT(Table3[[#This Row],[Date]],"MMMM")</f>
        <v>November</v>
      </c>
      <c r="E1684" s="9" t="str">
        <f>_xlfn.XLOOKUP(Table3[[#This Row],[EID]],Roster!A:A,Roster!E:E)</f>
        <v>hir.kame.31</v>
      </c>
      <c r="F1684" s="9" t="str">
        <f>_xlfn.XLOOKUP(Table3[[#This Row],[EID]],Roster!A:A,Roster!F:F)</f>
        <v>Health</v>
      </c>
      <c r="G1684" s="8">
        <v>85</v>
      </c>
      <c r="H1684" s="8">
        <v>96</v>
      </c>
      <c r="I1684" s="8">
        <v>94</v>
      </c>
      <c r="J1684" s="8">
        <v>87</v>
      </c>
      <c r="K1684" s="8">
        <v>100</v>
      </c>
      <c r="L1684" s="8">
        <v>82</v>
      </c>
      <c r="M1684" s="8">
        <v>97</v>
      </c>
      <c r="N1684" s="8">
        <v>90</v>
      </c>
      <c r="O1684" s="10">
        <v>98</v>
      </c>
      <c r="P1684" s="10">
        <v>87</v>
      </c>
      <c r="Q1684" s="37">
        <f>AVERAGE(Table3[[#This Row],[Audit 1]:[Audit 10]])/100</f>
        <v>0.91599999999999993</v>
      </c>
    </row>
    <row r="1685" spans="1:17">
      <c r="A1685" s="8" t="s">
        <v>97</v>
      </c>
      <c r="B1685" s="9">
        <v>45256</v>
      </c>
      <c r="C1685" s="33">
        <f>YEAR(Table3[[#This Row],[Date]])</f>
        <v>2023</v>
      </c>
      <c r="D1685" s="9" t="str">
        <f>TEXT(Table3[[#This Row],[Date]],"MMMM")</f>
        <v>November</v>
      </c>
      <c r="E1685" s="9" t="str">
        <f>_xlfn.XLOOKUP(Table3[[#This Row],[EID]],Roster!A:A,Roster!E:E)</f>
        <v>han.oriz.24</v>
      </c>
      <c r="F1685" s="9" t="str">
        <f>_xlfn.XLOOKUP(Table3[[#This Row],[EID]],Roster!A:A,Roster!F:F)</f>
        <v>Network</v>
      </c>
      <c r="G1685" s="8">
        <v>88</v>
      </c>
      <c r="H1685" s="8">
        <v>63</v>
      </c>
      <c r="I1685" s="8">
        <v>96</v>
      </c>
      <c r="J1685" s="8">
        <v>96</v>
      </c>
      <c r="K1685" s="8">
        <v>82</v>
      </c>
      <c r="L1685" s="8">
        <v>65</v>
      </c>
      <c r="M1685" s="8">
        <v>60</v>
      </c>
      <c r="N1685" s="8">
        <v>99</v>
      </c>
      <c r="O1685" s="10">
        <v>69</v>
      </c>
      <c r="P1685" s="10">
        <v>58</v>
      </c>
      <c r="Q1685" s="37">
        <f>AVERAGE(Table3[[#This Row],[Audit 1]:[Audit 10]])/100</f>
        <v>0.77599999999999991</v>
      </c>
    </row>
    <row r="1686" spans="1:17">
      <c r="A1686" s="8" t="s">
        <v>98</v>
      </c>
      <c r="B1686" s="9">
        <v>45256</v>
      </c>
      <c r="C1686" s="33">
        <f>YEAR(Table3[[#This Row],[Date]])</f>
        <v>2023</v>
      </c>
      <c r="D1686" s="9" t="str">
        <f>TEXT(Table3[[#This Row],[Date]],"MMMM")</f>
        <v>November</v>
      </c>
      <c r="E1686" s="9" t="str">
        <f>_xlfn.XLOOKUP(Table3[[#This Row],[EID]],Roster!A:A,Roster!E:E)</f>
        <v>kig.imaz.62</v>
      </c>
      <c r="F1686" s="9" t="str">
        <f>_xlfn.XLOOKUP(Table3[[#This Row],[EID]],Roster!A:A,Roster!F:F)</f>
        <v>HR</v>
      </c>
      <c r="G1686" s="8">
        <v>74</v>
      </c>
      <c r="H1686" s="8">
        <v>94</v>
      </c>
      <c r="I1686" s="8">
        <v>62</v>
      </c>
      <c r="J1686" s="8">
        <v>79</v>
      </c>
      <c r="K1686" s="8">
        <v>91</v>
      </c>
      <c r="L1686" s="8">
        <v>99</v>
      </c>
      <c r="M1686" s="8">
        <v>71</v>
      </c>
      <c r="N1686" s="8">
        <v>61</v>
      </c>
      <c r="O1686" s="10">
        <v>94</v>
      </c>
      <c r="P1686" s="10">
        <v>65</v>
      </c>
      <c r="Q1686" s="37">
        <f>AVERAGE(Table3[[#This Row],[Audit 1]:[Audit 10]])/100</f>
        <v>0.79</v>
      </c>
    </row>
    <row r="1687" spans="1:17">
      <c r="A1687" s="8" t="s">
        <v>99</v>
      </c>
      <c r="B1687" s="9">
        <v>45256</v>
      </c>
      <c r="C1687" s="33">
        <f>YEAR(Table3[[#This Row],[Date]])</f>
        <v>2023</v>
      </c>
      <c r="D1687" s="9" t="str">
        <f>TEXT(Table3[[#This Row],[Date]],"MMMM")</f>
        <v>November</v>
      </c>
      <c r="E1687" s="9" t="str">
        <f>_xlfn.XLOOKUP(Table3[[#This Row],[EID]],Roster!A:A,Roster!E:E)</f>
        <v>han.oriz.24</v>
      </c>
      <c r="F1687" s="9" t="str">
        <f>_xlfn.XLOOKUP(Table3[[#This Row],[EID]],Roster!A:A,Roster!F:F)</f>
        <v>Strategy</v>
      </c>
      <c r="G1687" s="8">
        <v>97</v>
      </c>
      <c r="H1687" s="8">
        <v>90</v>
      </c>
      <c r="I1687" s="8">
        <v>82</v>
      </c>
      <c r="J1687" s="8">
        <v>80</v>
      </c>
      <c r="K1687" s="8">
        <v>89</v>
      </c>
      <c r="L1687" s="8">
        <v>94</v>
      </c>
      <c r="M1687" s="8">
        <v>89</v>
      </c>
      <c r="N1687" s="8">
        <v>87</v>
      </c>
      <c r="O1687" s="10">
        <v>94</v>
      </c>
      <c r="P1687" s="10">
        <v>88</v>
      </c>
      <c r="Q1687" s="37">
        <f>AVERAGE(Table3[[#This Row],[Audit 1]:[Audit 10]])/100</f>
        <v>0.89</v>
      </c>
    </row>
    <row r="1688" spans="1:17">
      <c r="A1688" s="8" t="s">
        <v>100</v>
      </c>
      <c r="B1688" s="9">
        <v>45256</v>
      </c>
      <c r="C1688" s="33">
        <f>YEAR(Table3[[#This Row],[Date]])</f>
        <v>2023</v>
      </c>
      <c r="D1688" s="9" t="str">
        <f>TEXT(Table3[[#This Row],[Date]],"MMMM")</f>
        <v>November</v>
      </c>
      <c r="E1688" s="9" t="str">
        <f>_xlfn.XLOOKUP(Table3[[#This Row],[EID]],Roster!A:A,Roster!E:E)</f>
        <v>oka.koch.55</v>
      </c>
      <c r="F1688" s="9" t="str">
        <f>_xlfn.XLOOKUP(Table3[[#This Row],[EID]],Roster!A:A,Roster!F:F)</f>
        <v>F&amp;A</v>
      </c>
      <c r="G1688" s="8">
        <v>96</v>
      </c>
      <c r="H1688" s="8">
        <v>86</v>
      </c>
      <c r="I1688" s="8">
        <v>90</v>
      </c>
      <c r="J1688" s="8">
        <v>87</v>
      </c>
      <c r="K1688" s="8">
        <v>90</v>
      </c>
      <c r="L1688" s="8">
        <v>100</v>
      </c>
      <c r="M1688" s="8">
        <v>80</v>
      </c>
      <c r="N1688" s="8">
        <v>86</v>
      </c>
      <c r="O1688" s="10">
        <v>93</v>
      </c>
      <c r="P1688" s="10">
        <v>83</v>
      </c>
      <c r="Q1688" s="37">
        <f>AVERAGE(Table3[[#This Row],[Audit 1]:[Audit 10]])/100</f>
        <v>0.8909999999999999</v>
      </c>
    </row>
    <row r="1689" spans="1:17">
      <c r="A1689" s="8" t="s">
        <v>101</v>
      </c>
      <c r="B1689" s="9">
        <v>45256</v>
      </c>
      <c r="C1689" s="33">
        <f>YEAR(Table3[[#This Row],[Date]])</f>
        <v>2023</v>
      </c>
      <c r="D1689" s="9" t="str">
        <f>TEXT(Table3[[#This Row],[Date]],"MMMM")</f>
        <v>November</v>
      </c>
      <c r="E1689" s="9" t="str">
        <f>_xlfn.XLOOKUP(Table3[[#This Row],[EID]],Roster!A:A,Roster!E:E)</f>
        <v>hir.kame.31</v>
      </c>
      <c r="F1689" s="9" t="str">
        <f>_xlfn.XLOOKUP(Table3[[#This Row],[EID]],Roster!A:A,Roster!F:F)</f>
        <v>Health</v>
      </c>
      <c r="G1689" s="8">
        <v>81</v>
      </c>
      <c r="H1689" s="8">
        <v>90</v>
      </c>
      <c r="I1689" s="8">
        <v>97</v>
      </c>
      <c r="J1689" s="8">
        <v>84</v>
      </c>
      <c r="K1689" s="8">
        <v>98</v>
      </c>
      <c r="L1689" s="8">
        <v>91</v>
      </c>
      <c r="M1689" s="8">
        <v>100</v>
      </c>
      <c r="N1689" s="8">
        <v>99</v>
      </c>
      <c r="O1689" s="10">
        <v>82</v>
      </c>
      <c r="P1689" s="10">
        <v>80</v>
      </c>
      <c r="Q1689" s="37">
        <f>AVERAGE(Table3[[#This Row],[Audit 1]:[Audit 10]])/100</f>
        <v>0.90200000000000002</v>
      </c>
    </row>
    <row r="1690" spans="1:17">
      <c r="A1690" s="8" t="s">
        <v>102</v>
      </c>
      <c r="B1690" s="9">
        <v>45256</v>
      </c>
      <c r="C1690" s="33">
        <f>YEAR(Table3[[#This Row],[Date]])</f>
        <v>2023</v>
      </c>
      <c r="D1690" s="9" t="str">
        <f>TEXT(Table3[[#This Row],[Date]],"MMMM")</f>
        <v>November</v>
      </c>
      <c r="E1690" s="9" t="str">
        <f>_xlfn.XLOOKUP(Table3[[#This Row],[EID]],Roster!A:A,Roster!E:E)</f>
        <v>han.oriz.24</v>
      </c>
      <c r="F1690" s="9" t="str">
        <f>_xlfn.XLOOKUP(Table3[[#This Row],[EID]],Roster!A:A,Roster!F:F)</f>
        <v>Network</v>
      </c>
      <c r="G1690" s="8">
        <v>86</v>
      </c>
      <c r="H1690" s="8">
        <v>55</v>
      </c>
      <c r="I1690" s="8">
        <v>88</v>
      </c>
      <c r="J1690" s="8">
        <v>63</v>
      </c>
      <c r="K1690" s="8">
        <v>98</v>
      </c>
      <c r="L1690" s="8">
        <v>77</v>
      </c>
      <c r="M1690" s="8">
        <v>69</v>
      </c>
      <c r="N1690" s="8">
        <v>52</v>
      </c>
      <c r="O1690" s="10">
        <v>82</v>
      </c>
      <c r="P1690" s="10">
        <v>74</v>
      </c>
      <c r="Q1690" s="37">
        <f>AVERAGE(Table3[[#This Row],[Audit 1]:[Audit 10]])/100</f>
        <v>0.74400000000000011</v>
      </c>
    </row>
    <row r="1691" spans="1:17">
      <c r="A1691" s="8" t="s">
        <v>103</v>
      </c>
      <c r="B1691" s="9">
        <v>45256</v>
      </c>
      <c r="C1691" s="33">
        <f>YEAR(Table3[[#This Row],[Date]])</f>
        <v>2023</v>
      </c>
      <c r="D1691" s="9" t="str">
        <f>TEXT(Table3[[#This Row],[Date]],"MMMM")</f>
        <v>November</v>
      </c>
      <c r="E1691" s="9" t="str">
        <f>_xlfn.XLOOKUP(Table3[[#This Row],[EID]],Roster!A:A,Roster!E:E)</f>
        <v>kig.imaz.62</v>
      </c>
      <c r="F1691" s="9" t="str">
        <f>_xlfn.XLOOKUP(Table3[[#This Row],[EID]],Roster!A:A,Roster!F:F)</f>
        <v>HR</v>
      </c>
      <c r="G1691" s="8">
        <v>73</v>
      </c>
      <c r="H1691" s="8">
        <v>65</v>
      </c>
      <c r="I1691" s="8">
        <v>78</v>
      </c>
      <c r="J1691" s="8">
        <v>78</v>
      </c>
      <c r="K1691" s="8">
        <v>62</v>
      </c>
      <c r="L1691" s="8">
        <v>52</v>
      </c>
      <c r="M1691" s="8">
        <v>72</v>
      </c>
      <c r="N1691" s="8">
        <v>94</v>
      </c>
      <c r="O1691" s="10">
        <v>82</v>
      </c>
      <c r="P1691" s="10">
        <v>53</v>
      </c>
      <c r="Q1691" s="37">
        <f>AVERAGE(Table3[[#This Row],[Audit 1]:[Audit 10]])/100</f>
        <v>0.70900000000000007</v>
      </c>
    </row>
    <row r="1692" spans="1:17">
      <c r="A1692" s="8" t="s">
        <v>104</v>
      </c>
      <c r="B1692" s="9">
        <v>45256</v>
      </c>
      <c r="C1692" s="33">
        <f>YEAR(Table3[[#This Row],[Date]])</f>
        <v>2023</v>
      </c>
      <c r="D1692" s="9" t="str">
        <f>TEXT(Table3[[#This Row],[Date]],"MMMM")</f>
        <v>November</v>
      </c>
      <c r="E1692" s="9" t="str">
        <f>_xlfn.XLOOKUP(Table3[[#This Row],[EID]],Roster!A:A,Roster!E:E)</f>
        <v>oka.koch.55</v>
      </c>
      <c r="F1692" s="9" t="str">
        <f>_xlfn.XLOOKUP(Table3[[#This Row],[EID]],Roster!A:A,Roster!F:F)</f>
        <v>F&amp;A</v>
      </c>
      <c r="G1692" s="8">
        <v>90</v>
      </c>
      <c r="H1692" s="8">
        <v>82</v>
      </c>
      <c r="I1692" s="8">
        <v>81</v>
      </c>
      <c r="J1692" s="8">
        <v>81</v>
      </c>
      <c r="K1692" s="8">
        <v>100</v>
      </c>
      <c r="L1692" s="8">
        <v>82</v>
      </c>
      <c r="M1692" s="8">
        <v>80</v>
      </c>
      <c r="N1692" s="8">
        <v>94</v>
      </c>
      <c r="O1692" s="10">
        <v>92</v>
      </c>
      <c r="P1692" s="10">
        <v>82</v>
      </c>
      <c r="Q1692" s="37">
        <f>AVERAGE(Table3[[#This Row],[Audit 1]:[Audit 10]])/100</f>
        <v>0.8640000000000001</v>
      </c>
    </row>
    <row r="1693" spans="1:17">
      <c r="A1693" s="8" t="s">
        <v>105</v>
      </c>
      <c r="B1693" s="9">
        <v>45256</v>
      </c>
      <c r="C1693" s="33">
        <f>YEAR(Table3[[#This Row],[Date]])</f>
        <v>2023</v>
      </c>
      <c r="D1693" s="9" t="str">
        <f>TEXT(Table3[[#This Row],[Date]],"MMMM")</f>
        <v>November</v>
      </c>
      <c r="E1693" s="9" t="str">
        <f>_xlfn.XLOOKUP(Table3[[#This Row],[EID]],Roster!A:A,Roster!E:E)</f>
        <v>oka.koch.55</v>
      </c>
      <c r="F1693" s="9" t="str">
        <f>_xlfn.XLOOKUP(Table3[[#This Row],[EID]],Roster!A:A,Roster!F:F)</f>
        <v>F&amp;A</v>
      </c>
      <c r="G1693" s="8">
        <v>95</v>
      </c>
      <c r="H1693" s="8">
        <v>80</v>
      </c>
      <c r="I1693" s="8">
        <v>89</v>
      </c>
      <c r="J1693" s="8">
        <v>82</v>
      </c>
      <c r="K1693" s="8">
        <v>95</v>
      </c>
      <c r="L1693" s="8">
        <v>94</v>
      </c>
      <c r="M1693" s="8">
        <v>82</v>
      </c>
      <c r="N1693" s="8">
        <v>86</v>
      </c>
      <c r="O1693" s="10">
        <v>99</v>
      </c>
      <c r="P1693" s="10">
        <v>82</v>
      </c>
      <c r="Q1693" s="37">
        <f>AVERAGE(Table3[[#This Row],[Audit 1]:[Audit 10]])/100</f>
        <v>0.88400000000000001</v>
      </c>
    </row>
    <row r="1694" spans="1:17">
      <c r="A1694" s="8" t="s">
        <v>106</v>
      </c>
      <c r="B1694" s="9">
        <v>45256</v>
      </c>
      <c r="C1694" s="33">
        <f>YEAR(Table3[[#This Row],[Date]])</f>
        <v>2023</v>
      </c>
      <c r="D1694" s="9" t="str">
        <f>TEXT(Table3[[#This Row],[Date]],"MMMM")</f>
        <v>November</v>
      </c>
      <c r="E1694" s="9" t="str">
        <f>_xlfn.XLOOKUP(Table3[[#This Row],[EID]],Roster!A:A,Roster!E:E)</f>
        <v>hir.kame.31</v>
      </c>
      <c r="F1694" s="9" t="str">
        <f>_xlfn.XLOOKUP(Table3[[#This Row],[EID]],Roster!A:A,Roster!F:F)</f>
        <v>Health</v>
      </c>
      <c r="G1694" s="8">
        <v>83</v>
      </c>
      <c r="H1694" s="8">
        <v>93</v>
      </c>
      <c r="I1694" s="8">
        <v>90</v>
      </c>
      <c r="J1694" s="8">
        <v>100</v>
      </c>
      <c r="K1694" s="8">
        <v>97</v>
      </c>
      <c r="L1694" s="8">
        <v>81</v>
      </c>
      <c r="M1694" s="8">
        <v>92</v>
      </c>
      <c r="N1694" s="8">
        <v>93</v>
      </c>
      <c r="O1694" s="10">
        <v>95</v>
      </c>
      <c r="P1694" s="10">
        <v>90</v>
      </c>
      <c r="Q1694" s="37">
        <f>AVERAGE(Table3[[#This Row],[Audit 1]:[Audit 10]])/100</f>
        <v>0.91400000000000003</v>
      </c>
    </row>
    <row r="1695" spans="1:17">
      <c r="A1695" s="8" t="s">
        <v>107</v>
      </c>
      <c r="B1695" s="9">
        <v>45256</v>
      </c>
      <c r="C1695" s="33">
        <f>YEAR(Table3[[#This Row],[Date]])</f>
        <v>2023</v>
      </c>
      <c r="D1695" s="9" t="str">
        <f>TEXT(Table3[[#This Row],[Date]],"MMMM")</f>
        <v>November</v>
      </c>
      <c r="E1695" s="9" t="str">
        <f>_xlfn.XLOOKUP(Table3[[#This Row],[EID]],Roster!A:A,Roster!E:E)</f>
        <v>oka.koch.55</v>
      </c>
      <c r="F1695" s="9" t="str">
        <f>_xlfn.XLOOKUP(Table3[[#This Row],[EID]],Roster!A:A,Roster!F:F)</f>
        <v>F&amp;A</v>
      </c>
      <c r="G1695" s="8">
        <v>61</v>
      </c>
      <c r="H1695" s="8">
        <v>64</v>
      </c>
      <c r="I1695" s="8">
        <v>93</v>
      </c>
      <c r="J1695" s="8">
        <v>52</v>
      </c>
      <c r="K1695" s="8">
        <v>65</v>
      </c>
      <c r="L1695" s="8">
        <v>83</v>
      </c>
      <c r="M1695" s="8">
        <v>59</v>
      </c>
      <c r="N1695" s="8">
        <v>55</v>
      </c>
      <c r="O1695" s="10">
        <v>66</v>
      </c>
      <c r="P1695" s="10">
        <v>79</v>
      </c>
      <c r="Q1695" s="37">
        <f>AVERAGE(Table3[[#This Row],[Audit 1]:[Audit 10]])/100</f>
        <v>0.67700000000000005</v>
      </c>
    </row>
    <row r="1696" spans="1:17">
      <c r="A1696" s="8" t="s">
        <v>108</v>
      </c>
      <c r="B1696" s="9">
        <v>45256</v>
      </c>
      <c r="C1696" s="33">
        <f>YEAR(Table3[[#This Row],[Date]])</f>
        <v>2023</v>
      </c>
      <c r="D1696" s="9" t="str">
        <f>TEXT(Table3[[#This Row],[Date]],"MMMM")</f>
        <v>November</v>
      </c>
      <c r="E1696" s="9" t="str">
        <f>_xlfn.XLOOKUP(Table3[[#This Row],[EID]],Roster!A:A,Roster!E:E)</f>
        <v>kig.imaz.62</v>
      </c>
      <c r="F1696" s="9" t="str">
        <f>_xlfn.XLOOKUP(Table3[[#This Row],[EID]],Roster!A:A,Roster!F:F)</f>
        <v>HR</v>
      </c>
      <c r="G1696" s="8">
        <v>77</v>
      </c>
      <c r="H1696" s="8">
        <v>90</v>
      </c>
      <c r="I1696" s="8">
        <v>77</v>
      </c>
      <c r="J1696" s="8">
        <v>55</v>
      </c>
      <c r="K1696" s="8">
        <v>76</v>
      </c>
      <c r="L1696" s="8">
        <v>65</v>
      </c>
      <c r="M1696" s="8">
        <v>95</v>
      </c>
      <c r="N1696" s="8">
        <v>86</v>
      </c>
      <c r="O1696" s="10">
        <v>77</v>
      </c>
      <c r="P1696" s="10">
        <v>96</v>
      </c>
      <c r="Q1696" s="37">
        <f>AVERAGE(Table3[[#This Row],[Audit 1]:[Audit 10]])/100</f>
        <v>0.79400000000000004</v>
      </c>
    </row>
    <row r="1697" spans="1:17">
      <c r="A1697" s="8" t="s">
        <v>109</v>
      </c>
      <c r="B1697" s="9">
        <v>45256</v>
      </c>
      <c r="C1697" s="33">
        <f>YEAR(Table3[[#This Row],[Date]])</f>
        <v>2023</v>
      </c>
      <c r="D1697" s="9" t="str">
        <f>TEXT(Table3[[#This Row],[Date]],"MMMM")</f>
        <v>November</v>
      </c>
      <c r="E1697" s="9" t="str">
        <f>_xlfn.XLOOKUP(Table3[[#This Row],[EID]],Roster!A:A,Roster!E:E)</f>
        <v>han.oriz.24</v>
      </c>
      <c r="F1697" s="9" t="str">
        <f>_xlfn.XLOOKUP(Table3[[#This Row],[EID]],Roster!A:A,Roster!F:F)</f>
        <v>Strategy</v>
      </c>
      <c r="G1697" s="8">
        <v>88</v>
      </c>
      <c r="H1697" s="8">
        <v>83</v>
      </c>
      <c r="I1697" s="8">
        <v>80</v>
      </c>
      <c r="J1697" s="8">
        <v>91</v>
      </c>
      <c r="K1697" s="8">
        <v>92</v>
      </c>
      <c r="L1697" s="8">
        <v>83</v>
      </c>
      <c r="M1697" s="8">
        <v>98</v>
      </c>
      <c r="N1697" s="8">
        <v>80</v>
      </c>
      <c r="O1697" s="10">
        <v>94</v>
      </c>
      <c r="P1697" s="10">
        <v>87</v>
      </c>
      <c r="Q1697" s="37">
        <f>AVERAGE(Table3[[#This Row],[Audit 1]:[Audit 10]])/100</f>
        <v>0.87599999999999989</v>
      </c>
    </row>
    <row r="1698" spans="1:17">
      <c r="A1698" s="8" t="s">
        <v>110</v>
      </c>
      <c r="B1698" s="9">
        <v>45256</v>
      </c>
      <c r="C1698" s="33">
        <f>YEAR(Table3[[#This Row],[Date]])</f>
        <v>2023</v>
      </c>
      <c r="D1698" s="9" t="str">
        <f>TEXT(Table3[[#This Row],[Date]],"MMMM")</f>
        <v>November</v>
      </c>
      <c r="E1698" s="9" t="str">
        <f>_xlfn.XLOOKUP(Table3[[#This Row],[EID]],Roster!A:A,Roster!E:E)</f>
        <v>oka.koch.55</v>
      </c>
      <c r="F1698" s="9" t="str">
        <f>_xlfn.XLOOKUP(Table3[[#This Row],[EID]],Roster!A:A,Roster!F:F)</f>
        <v>F&amp;A</v>
      </c>
      <c r="G1698" s="8">
        <v>93</v>
      </c>
      <c r="H1698" s="8">
        <v>81</v>
      </c>
      <c r="I1698" s="8">
        <v>92</v>
      </c>
      <c r="J1698" s="8">
        <v>86</v>
      </c>
      <c r="K1698" s="8">
        <v>90</v>
      </c>
      <c r="L1698" s="8">
        <v>96</v>
      </c>
      <c r="M1698" s="8">
        <v>84</v>
      </c>
      <c r="N1698" s="8">
        <v>91</v>
      </c>
      <c r="O1698" s="10">
        <v>83</v>
      </c>
      <c r="P1698" s="10">
        <v>96</v>
      </c>
      <c r="Q1698" s="37">
        <f>AVERAGE(Table3[[#This Row],[Audit 1]:[Audit 10]])/100</f>
        <v>0.89200000000000002</v>
      </c>
    </row>
    <row r="1699" spans="1:17">
      <c r="A1699" s="8" t="s">
        <v>111</v>
      </c>
      <c r="B1699" s="9">
        <v>45256</v>
      </c>
      <c r="C1699" s="33">
        <f>YEAR(Table3[[#This Row],[Date]])</f>
        <v>2023</v>
      </c>
      <c r="D1699" s="9" t="str">
        <f>TEXT(Table3[[#This Row],[Date]],"MMMM")</f>
        <v>November</v>
      </c>
      <c r="E1699" s="9" t="str">
        <f>_xlfn.XLOOKUP(Table3[[#This Row],[EID]],Roster!A:A,Roster!E:E)</f>
        <v>hir.kame.31</v>
      </c>
      <c r="F1699" s="9" t="str">
        <f>_xlfn.XLOOKUP(Table3[[#This Row],[EID]],Roster!A:A,Roster!F:F)</f>
        <v>Health</v>
      </c>
      <c r="G1699" s="8">
        <v>83</v>
      </c>
      <c r="H1699" s="8">
        <v>83</v>
      </c>
      <c r="I1699" s="8">
        <v>84</v>
      </c>
      <c r="J1699" s="8">
        <v>89</v>
      </c>
      <c r="K1699" s="8">
        <v>86</v>
      </c>
      <c r="L1699" s="8">
        <v>89</v>
      </c>
      <c r="M1699" s="8">
        <v>91</v>
      </c>
      <c r="N1699" s="8">
        <v>99</v>
      </c>
      <c r="O1699" s="10">
        <v>83</v>
      </c>
      <c r="P1699" s="10">
        <v>80</v>
      </c>
      <c r="Q1699" s="37">
        <f>AVERAGE(Table3[[#This Row],[Audit 1]:[Audit 10]])/100</f>
        <v>0.86699999999999999</v>
      </c>
    </row>
    <row r="1700" spans="1:17">
      <c r="A1700" s="8" t="s">
        <v>112</v>
      </c>
      <c r="B1700" s="9">
        <v>45256</v>
      </c>
      <c r="C1700" s="33">
        <f>YEAR(Table3[[#This Row],[Date]])</f>
        <v>2023</v>
      </c>
      <c r="D1700" s="9" t="str">
        <f>TEXT(Table3[[#This Row],[Date]],"MMMM")</f>
        <v>November</v>
      </c>
      <c r="E1700" s="9" t="str">
        <f>_xlfn.XLOOKUP(Table3[[#This Row],[EID]],Roster!A:A,Roster!E:E)</f>
        <v>hir.kame.31</v>
      </c>
      <c r="F1700" s="9" t="str">
        <f>_xlfn.XLOOKUP(Table3[[#This Row],[EID]],Roster!A:A,Roster!F:F)</f>
        <v>Health</v>
      </c>
      <c r="G1700" s="8">
        <v>75</v>
      </c>
      <c r="H1700" s="8">
        <v>61</v>
      </c>
      <c r="I1700" s="8">
        <v>92</v>
      </c>
      <c r="J1700" s="8">
        <v>61</v>
      </c>
      <c r="K1700" s="8">
        <v>99</v>
      </c>
      <c r="L1700" s="8">
        <v>90</v>
      </c>
      <c r="M1700" s="8">
        <v>66</v>
      </c>
      <c r="N1700" s="8">
        <v>74</v>
      </c>
      <c r="O1700" s="10">
        <v>82</v>
      </c>
      <c r="P1700" s="10">
        <v>58</v>
      </c>
      <c r="Q1700" s="37">
        <f>AVERAGE(Table3[[#This Row],[Audit 1]:[Audit 10]])/100</f>
        <v>0.75800000000000001</v>
      </c>
    </row>
    <row r="1701" spans="1:17">
      <c r="A1701" s="8" t="s">
        <v>113</v>
      </c>
      <c r="B1701" s="9">
        <v>45256</v>
      </c>
      <c r="C1701" s="33">
        <f>YEAR(Table3[[#This Row],[Date]])</f>
        <v>2023</v>
      </c>
      <c r="D1701" s="9" t="str">
        <f>TEXT(Table3[[#This Row],[Date]],"MMMM")</f>
        <v>November</v>
      </c>
      <c r="E1701" s="9" t="str">
        <f>_xlfn.XLOOKUP(Table3[[#This Row],[EID]],Roster!A:A,Roster!E:E)</f>
        <v>kig.imaz.62</v>
      </c>
      <c r="F1701" s="9" t="str">
        <f>_xlfn.XLOOKUP(Table3[[#This Row],[EID]],Roster!A:A,Roster!F:F)</f>
        <v>HR</v>
      </c>
      <c r="G1701" s="8">
        <v>92</v>
      </c>
      <c r="H1701" s="8">
        <v>85</v>
      </c>
      <c r="I1701" s="8">
        <v>67</v>
      </c>
      <c r="J1701" s="8">
        <v>96</v>
      </c>
      <c r="K1701" s="8">
        <v>59</v>
      </c>
      <c r="L1701" s="8">
        <v>93</v>
      </c>
      <c r="M1701" s="8">
        <v>79</v>
      </c>
      <c r="N1701" s="8">
        <v>70</v>
      </c>
      <c r="O1701" s="10">
        <v>75</v>
      </c>
      <c r="P1701" s="10">
        <v>72</v>
      </c>
      <c r="Q1701" s="37">
        <f>AVERAGE(Table3[[#This Row],[Audit 1]:[Audit 10]])/100</f>
        <v>0.78799999999999992</v>
      </c>
    </row>
    <row r="1702" spans="1:17">
      <c r="A1702" s="8" t="s">
        <v>114</v>
      </c>
      <c r="B1702" s="9">
        <v>45256</v>
      </c>
      <c r="C1702" s="33">
        <f>YEAR(Table3[[#This Row],[Date]])</f>
        <v>2023</v>
      </c>
      <c r="D1702" s="9" t="str">
        <f>TEXT(Table3[[#This Row],[Date]],"MMMM")</f>
        <v>November</v>
      </c>
      <c r="E1702" s="9" t="str">
        <f>_xlfn.XLOOKUP(Table3[[#This Row],[EID]],Roster!A:A,Roster!E:E)</f>
        <v>han.oriz.24</v>
      </c>
      <c r="F1702" s="9" t="str">
        <f>_xlfn.XLOOKUP(Table3[[#This Row],[EID]],Roster!A:A,Roster!F:F)</f>
        <v>Strategy</v>
      </c>
      <c r="G1702" s="8">
        <v>99</v>
      </c>
      <c r="H1702" s="8">
        <v>84</v>
      </c>
      <c r="I1702" s="8">
        <v>82</v>
      </c>
      <c r="J1702" s="8">
        <v>91</v>
      </c>
      <c r="K1702" s="8">
        <v>91</v>
      </c>
      <c r="L1702" s="8">
        <v>100</v>
      </c>
      <c r="M1702" s="8">
        <v>94</v>
      </c>
      <c r="N1702" s="8">
        <v>100</v>
      </c>
      <c r="O1702" s="10">
        <v>87</v>
      </c>
      <c r="P1702" s="10">
        <v>95</v>
      </c>
      <c r="Q1702" s="37">
        <f>AVERAGE(Table3[[#This Row],[Audit 1]:[Audit 10]])/100</f>
        <v>0.92299999999999993</v>
      </c>
    </row>
    <row r="1703" spans="1:17">
      <c r="A1703" s="8" t="s">
        <v>115</v>
      </c>
      <c r="B1703" s="9">
        <v>45256</v>
      </c>
      <c r="C1703" s="33">
        <f>YEAR(Table3[[#This Row],[Date]])</f>
        <v>2023</v>
      </c>
      <c r="D1703" s="9" t="str">
        <f>TEXT(Table3[[#This Row],[Date]],"MMMM")</f>
        <v>November</v>
      </c>
      <c r="E1703" s="9" t="str">
        <f>_xlfn.XLOOKUP(Table3[[#This Row],[EID]],Roster!A:A,Roster!E:E)</f>
        <v>oka.koch.55</v>
      </c>
      <c r="F1703" s="9" t="str">
        <f>_xlfn.XLOOKUP(Table3[[#This Row],[EID]],Roster!A:A,Roster!F:F)</f>
        <v>F&amp;A</v>
      </c>
      <c r="G1703" s="8">
        <v>91</v>
      </c>
      <c r="H1703" s="8">
        <v>85</v>
      </c>
      <c r="I1703" s="8">
        <v>96</v>
      </c>
      <c r="J1703" s="8">
        <v>100</v>
      </c>
      <c r="K1703" s="8">
        <v>85</v>
      </c>
      <c r="L1703" s="8">
        <v>85</v>
      </c>
      <c r="M1703" s="8">
        <v>85</v>
      </c>
      <c r="N1703" s="8">
        <v>88</v>
      </c>
      <c r="O1703" s="10">
        <v>87</v>
      </c>
      <c r="P1703" s="10">
        <v>81</v>
      </c>
      <c r="Q1703" s="37">
        <f>AVERAGE(Table3[[#This Row],[Audit 1]:[Audit 10]])/100</f>
        <v>0.88300000000000001</v>
      </c>
    </row>
    <row r="1704" spans="1:17">
      <c r="A1704" s="8" t="s">
        <v>116</v>
      </c>
      <c r="B1704" s="9">
        <v>45256</v>
      </c>
      <c r="C1704" s="33">
        <f>YEAR(Table3[[#This Row],[Date]])</f>
        <v>2023</v>
      </c>
      <c r="D1704" s="9" t="str">
        <f>TEXT(Table3[[#This Row],[Date]],"MMMM")</f>
        <v>November</v>
      </c>
      <c r="E1704" s="9" t="str">
        <f>_xlfn.XLOOKUP(Table3[[#This Row],[EID]],Roster!A:A,Roster!E:E)</f>
        <v>hir.kame.31</v>
      </c>
      <c r="F1704" s="9" t="str">
        <f>_xlfn.XLOOKUP(Table3[[#This Row],[EID]],Roster!A:A,Roster!F:F)</f>
        <v>Health</v>
      </c>
      <c r="G1704" s="8">
        <v>88</v>
      </c>
      <c r="H1704" s="8">
        <v>82</v>
      </c>
      <c r="I1704" s="8">
        <v>84</v>
      </c>
      <c r="J1704" s="8">
        <v>88</v>
      </c>
      <c r="K1704" s="8">
        <v>98</v>
      </c>
      <c r="L1704" s="8">
        <v>89</v>
      </c>
      <c r="M1704" s="8">
        <v>94</v>
      </c>
      <c r="N1704" s="8">
        <v>97</v>
      </c>
      <c r="O1704" s="10">
        <v>84</v>
      </c>
      <c r="P1704" s="10">
        <v>98</v>
      </c>
      <c r="Q1704" s="37">
        <f>AVERAGE(Table3[[#This Row],[Audit 1]:[Audit 10]])/100</f>
        <v>0.90200000000000002</v>
      </c>
    </row>
    <row r="1705" spans="1:17">
      <c r="A1705" s="8" t="s">
        <v>117</v>
      </c>
      <c r="B1705" s="9">
        <v>45256</v>
      </c>
      <c r="C1705" s="33">
        <f>YEAR(Table3[[#This Row],[Date]])</f>
        <v>2023</v>
      </c>
      <c r="D1705" s="9" t="str">
        <f>TEXT(Table3[[#This Row],[Date]],"MMMM")</f>
        <v>November</v>
      </c>
      <c r="E1705" s="9" t="str">
        <f>_xlfn.XLOOKUP(Table3[[#This Row],[EID]],Roster!A:A,Roster!E:E)</f>
        <v>han.oriz.24</v>
      </c>
      <c r="F1705" s="9" t="str">
        <f>_xlfn.XLOOKUP(Table3[[#This Row],[EID]],Roster!A:A,Roster!F:F)</f>
        <v>Network</v>
      </c>
      <c r="G1705" s="8">
        <v>66</v>
      </c>
      <c r="H1705" s="8">
        <v>58</v>
      </c>
      <c r="I1705" s="8">
        <v>60</v>
      </c>
      <c r="J1705" s="8">
        <v>54</v>
      </c>
      <c r="K1705" s="8">
        <v>82</v>
      </c>
      <c r="L1705" s="8">
        <v>54</v>
      </c>
      <c r="M1705" s="8">
        <v>71</v>
      </c>
      <c r="N1705" s="8">
        <v>94</v>
      </c>
      <c r="O1705" s="10">
        <v>82</v>
      </c>
      <c r="P1705" s="10">
        <v>100</v>
      </c>
      <c r="Q1705" s="37">
        <f>AVERAGE(Table3[[#This Row],[Audit 1]:[Audit 10]])/100</f>
        <v>0.72099999999999997</v>
      </c>
    </row>
    <row r="1706" spans="1:17">
      <c r="A1706" s="8" t="s">
        <v>118</v>
      </c>
      <c r="B1706" s="9">
        <v>45256</v>
      </c>
      <c r="C1706" s="33">
        <f>YEAR(Table3[[#This Row],[Date]])</f>
        <v>2023</v>
      </c>
      <c r="D1706" s="9" t="str">
        <f>TEXT(Table3[[#This Row],[Date]],"MMMM")</f>
        <v>November</v>
      </c>
      <c r="E1706" s="9" t="str">
        <f>_xlfn.XLOOKUP(Table3[[#This Row],[EID]],Roster!A:A,Roster!E:E)</f>
        <v>kig.imaz.62</v>
      </c>
      <c r="F1706" s="9" t="str">
        <f>_xlfn.XLOOKUP(Table3[[#This Row],[EID]],Roster!A:A,Roster!F:F)</f>
        <v>HR</v>
      </c>
      <c r="G1706" s="8">
        <v>72</v>
      </c>
      <c r="H1706" s="8">
        <v>90</v>
      </c>
      <c r="I1706" s="8">
        <v>84</v>
      </c>
      <c r="J1706" s="8">
        <v>79</v>
      </c>
      <c r="K1706" s="8">
        <v>95</v>
      </c>
      <c r="L1706" s="8">
        <v>72</v>
      </c>
      <c r="M1706" s="8">
        <v>52</v>
      </c>
      <c r="N1706" s="8">
        <v>98</v>
      </c>
      <c r="O1706" s="10">
        <v>72</v>
      </c>
      <c r="P1706" s="10">
        <v>89</v>
      </c>
      <c r="Q1706" s="37">
        <f>AVERAGE(Table3[[#This Row],[Audit 1]:[Audit 10]])/100</f>
        <v>0.80299999999999994</v>
      </c>
    </row>
    <row r="1707" spans="1:17">
      <c r="A1707" s="8" t="s">
        <v>119</v>
      </c>
      <c r="B1707" s="9">
        <v>45256</v>
      </c>
      <c r="C1707" s="33">
        <f>YEAR(Table3[[#This Row],[Date]])</f>
        <v>2023</v>
      </c>
      <c r="D1707" s="9" t="str">
        <f>TEXT(Table3[[#This Row],[Date]],"MMMM")</f>
        <v>November</v>
      </c>
      <c r="E1707" s="9" t="str">
        <f>_xlfn.XLOOKUP(Table3[[#This Row],[EID]],Roster!A:A,Roster!E:E)</f>
        <v>hir.kame.31</v>
      </c>
      <c r="F1707" s="9" t="str">
        <f>_xlfn.XLOOKUP(Table3[[#This Row],[EID]],Roster!A:A,Roster!F:F)</f>
        <v>Health</v>
      </c>
      <c r="G1707" s="8">
        <v>81</v>
      </c>
      <c r="H1707" s="8">
        <v>98</v>
      </c>
      <c r="I1707" s="8">
        <v>95</v>
      </c>
      <c r="J1707" s="8">
        <v>88</v>
      </c>
      <c r="K1707" s="8">
        <v>89</v>
      </c>
      <c r="L1707" s="8">
        <v>84</v>
      </c>
      <c r="M1707" s="8">
        <v>87</v>
      </c>
      <c r="N1707" s="8">
        <v>99</v>
      </c>
      <c r="O1707" s="10">
        <v>92</v>
      </c>
      <c r="P1707" s="10">
        <v>88</v>
      </c>
      <c r="Q1707" s="37">
        <f>AVERAGE(Table3[[#This Row],[Audit 1]:[Audit 10]])/100</f>
        <v>0.90099999999999991</v>
      </c>
    </row>
    <row r="1708" spans="1:17">
      <c r="A1708" s="8" t="s">
        <v>120</v>
      </c>
      <c r="B1708" s="9">
        <v>45256</v>
      </c>
      <c r="C1708" s="33">
        <f>YEAR(Table3[[#This Row],[Date]])</f>
        <v>2023</v>
      </c>
      <c r="D1708" s="9" t="str">
        <f>TEXT(Table3[[#This Row],[Date]],"MMMM")</f>
        <v>November</v>
      </c>
      <c r="E1708" s="9" t="str">
        <f>_xlfn.XLOOKUP(Table3[[#This Row],[EID]],Roster!A:A,Roster!E:E)</f>
        <v>oka.koch.55</v>
      </c>
      <c r="F1708" s="9" t="str">
        <f>_xlfn.XLOOKUP(Table3[[#This Row],[EID]],Roster!A:A,Roster!F:F)</f>
        <v>F&amp;A</v>
      </c>
      <c r="G1708" s="8">
        <v>99</v>
      </c>
      <c r="H1708" s="8">
        <v>99</v>
      </c>
      <c r="I1708" s="8">
        <v>88</v>
      </c>
      <c r="J1708" s="8">
        <v>89</v>
      </c>
      <c r="K1708" s="8">
        <v>85</v>
      </c>
      <c r="L1708" s="8">
        <v>90</v>
      </c>
      <c r="M1708" s="8">
        <v>87</v>
      </c>
      <c r="N1708" s="8">
        <v>92</v>
      </c>
      <c r="O1708" s="10">
        <v>83</v>
      </c>
      <c r="P1708" s="10">
        <v>89</v>
      </c>
      <c r="Q1708" s="37">
        <f>AVERAGE(Table3[[#This Row],[Audit 1]:[Audit 10]])/100</f>
        <v>0.90099999999999991</v>
      </c>
    </row>
    <row r="1709" spans="1:17">
      <c r="A1709" s="8" t="s">
        <v>121</v>
      </c>
      <c r="B1709" s="9">
        <v>45256</v>
      </c>
      <c r="C1709" s="33">
        <f>YEAR(Table3[[#This Row],[Date]])</f>
        <v>2023</v>
      </c>
      <c r="D1709" s="9" t="str">
        <f>TEXT(Table3[[#This Row],[Date]],"MMMM")</f>
        <v>November</v>
      </c>
      <c r="E1709" s="9" t="str">
        <f>_xlfn.XLOOKUP(Table3[[#This Row],[EID]],Roster!A:A,Roster!E:E)</f>
        <v>hir.kame.31</v>
      </c>
      <c r="F1709" s="9" t="str">
        <f>_xlfn.XLOOKUP(Table3[[#This Row],[EID]],Roster!A:A,Roster!F:F)</f>
        <v>Health</v>
      </c>
      <c r="G1709" s="8">
        <v>80</v>
      </c>
      <c r="H1709" s="8">
        <v>87</v>
      </c>
      <c r="I1709" s="8">
        <v>93</v>
      </c>
      <c r="J1709" s="8">
        <v>96</v>
      </c>
      <c r="K1709" s="8">
        <v>81</v>
      </c>
      <c r="L1709" s="8">
        <v>80</v>
      </c>
      <c r="M1709" s="8">
        <v>88</v>
      </c>
      <c r="N1709" s="8">
        <v>87</v>
      </c>
      <c r="O1709" s="10">
        <v>95</v>
      </c>
      <c r="P1709" s="10">
        <v>92</v>
      </c>
      <c r="Q1709" s="37">
        <f>AVERAGE(Table3[[#This Row],[Audit 1]:[Audit 10]])/100</f>
        <v>0.879</v>
      </c>
    </row>
    <row r="1710" spans="1:17">
      <c r="A1710" s="8" t="s">
        <v>122</v>
      </c>
      <c r="B1710" s="9">
        <v>45256</v>
      </c>
      <c r="C1710" s="33">
        <f>YEAR(Table3[[#This Row],[Date]])</f>
        <v>2023</v>
      </c>
      <c r="D1710" s="9" t="str">
        <f>TEXT(Table3[[#This Row],[Date]],"MMMM")</f>
        <v>November</v>
      </c>
      <c r="E1710" s="9" t="str">
        <f>_xlfn.XLOOKUP(Table3[[#This Row],[EID]],Roster!A:A,Roster!E:E)</f>
        <v>han.oriz.24</v>
      </c>
      <c r="F1710" s="9" t="str">
        <f>_xlfn.XLOOKUP(Table3[[#This Row],[EID]],Roster!A:A,Roster!F:F)</f>
        <v>Network</v>
      </c>
      <c r="G1710" s="8">
        <v>96</v>
      </c>
      <c r="H1710" s="8">
        <v>50</v>
      </c>
      <c r="I1710" s="8">
        <v>83</v>
      </c>
      <c r="J1710" s="8">
        <v>93</v>
      </c>
      <c r="K1710" s="8">
        <v>84</v>
      </c>
      <c r="L1710" s="8">
        <v>78</v>
      </c>
      <c r="M1710" s="8">
        <v>77</v>
      </c>
      <c r="N1710" s="8">
        <v>98</v>
      </c>
      <c r="O1710" s="10">
        <v>66</v>
      </c>
      <c r="P1710" s="10">
        <v>90</v>
      </c>
      <c r="Q1710" s="37">
        <f>AVERAGE(Table3[[#This Row],[Audit 1]:[Audit 10]])/100</f>
        <v>0.81499999999999995</v>
      </c>
    </row>
    <row r="1711" spans="1:17">
      <c r="A1711" s="8" t="s">
        <v>123</v>
      </c>
      <c r="B1711" s="9">
        <v>45256</v>
      </c>
      <c r="C1711" s="33">
        <f>YEAR(Table3[[#This Row],[Date]])</f>
        <v>2023</v>
      </c>
      <c r="D1711" s="9" t="str">
        <f>TEXT(Table3[[#This Row],[Date]],"MMMM")</f>
        <v>November</v>
      </c>
      <c r="E1711" s="9" t="str">
        <f>_xlfn.XLOOKUP(Table3[[#This Row],[EID]],Roster!A:A,Roster!E:E)</f>
        <v>kig.imaz.62</v>
      </c>
      <c r="F1711" s="9" t="str">
        <f>_xlfn.XLOOKUP(Table3[[#This Row],[EID]],Roster!A:A,Roster!F:F)</f>
        <v>HR</v>
      </c>
      <c r="G1711" s="8">
        <v>82</v>
      </c>
      <c r="H1711" s="8">
        <v>59</v>
      </c>
      <c r="I1711" s="8">
        <v>98</v>
      </c>
      <c r="J1711" s="8">
        <v>54</v>
      </c>
      <c r="K1711" s="8">
        <v>70</v>
      </c>
      <c r="L1711" s="8">
        <v>83</v>
      </c>
      <c r="M1711" s="8">
        <v>77</v>
      </c>
      <c r="N1711" s="8">
        <v>63</v>
      </c>
      <c r="O1711" s="10">
        <v>62</v>
      </c>
      <c r="P1711" s="10">
        <v>50</v>
      </c>
      <c r="Q1711" s="37">
        <f>AVERAGE(Table3[[#This Row],[Audit 1]:[Audit 10]])/100</f>
        <v>0.69799999999999995</v>
      </c>
    </row>
    <row r="1712" spans="1:17">
      <c r="A1712" s="8" t="s">
        <v>94</v>
      </c>
      <c r="B1712" s="9">
        <v>45257</v>
      </c>
      <c r="C1712" s="33">
        <f>YEAR(Table3[[#This Row],[Date]])</f>
        <v>2023</v>
      </c>
      <c r="D1712" s="9" t="str">
        <f>TEXT(Table3[[#This Row],[Date]],"MMMM")</f>
        <v>November</v>
      </c>
      <c r="E1712" s="9" t="str">
        <f>_xlfn.XLOOKUP(Table3[[#This Row],[EID]],Roster!A:A,Roster!E:E)</f>
        <v>oka.koch.55</v>
      </c>
      <c r="F1712" s="9" t="str">
        <f>_xlfn.XLOOKUP(Table3[[#This Row],[EID]],Roster!A:A,Roster!F:F)</f>
        <v>F&amp;A</v>
      </c>
      <c r="G1712" s="8">
        <v>82</v>
      </c>
      <c r="H1712" s="8">
        <v>94</v>
      </c>
      <c r="I1712" s="8">
        <v>91</v>
      </c>
      <c r="J1712" s="8">
        <v>93</v>
      </c>
      <c r="K1712" s="8">
        <v>91</v>
      </c>
      <c r="L1712" s="8">
        <v>95</v>
      </c>
      <c r="M1712" s="8">
        <v>84</v>
      </c>
      <c r="N1712" s="8">
        <v>100</v>
      </c>
      <c r="O1712" s="10">
        <v>89</v>
      </c>
      <c r="P1712" s="10">
        <v>84</v>
      </c>
      <c r="Q1712" s="37">
        <f>AVERAGE(Table3[[#This Row],[Audit 1]:[Audit 10]])/100</f>
        <v>0.90300000000000002</v>
      </c>
    </row>
    <row r="1713" spans="1:17">
      <c r="A1713" s="8" t="s">
        <v>95</v>
      </c>
      <c r="B1713" s="9">
        <v>45257</v>
      </c>
      <c r="C1713" s="33">
        <f>YEAR(Table3[[#This Row],[Date]])</f>
        <v>2023</v>
      </c>
      <c r="D1713" s="9" t="str">
        <f>TEXT(Table3[[#This Row],[Date]],"MMMM")</f>
        <v>November</v>
      </c>
      <c r="E1713" s="9" t="str">
        <f>_xlfn.XLOOKUP(Table3[[#This Row],[EID]],Roster!A:A,Roster!E:E)</f>
        <v>oka.koch.55</v>
      </c>
      <c r="F1713" s="9" t="str">
        <f>_xlfn.XLOOKUP(Table3[[#This Row],[EID]],Roster!A:A,Roster!F:F)</f>
        <v>F&amp;A</v>
      </c>
      <c r="G1713" s="8">
        <v>88</v>
      </c>
      <c r="H1713" s="8">
        <v>99</v>
      </c>
      <c r="I1713" s="8">
        <v>96</v>
      </c>
      <c r="J1713" s="8">
        <v>86</v>
      </c>
      <c r="K1713" s="8">
        <v>92</v>
      </c>
      <c r="L1713" s="8">
        <v>91</v>
      </c>
      <c r="M1713" s="8">
        <v>81</v>
      </c>
      <c r="N1713" s="8">
        <v>86</v>
      </c>
      <c r="O1713" s="10">
        <v>88</v>
      </c>
      <c r="P1713" s="10">
        <v>86</v>
      </c>
      <c r="Q1713" s="37">
        <f>AVERAGE(Table3[[#This Row],[Audit 1]:[Audit 10]])/100</f>
        <v>0.89300000000000002</v>
      </c>
    </row>
    <row r="1714" spans="1:17">
      <c r="A1714" s="8" t="s">
        <v>96</v>
      </c>
      <c r="B1714" s="9">
        <v>45257</v>
      </c>
      <c r="C1714" s="33">
        <f>YEAR(Table3[[#This Row],[Date]])</f>
        <v>2023</v>
      </c>
      <c r="D1714" s="9" t="str">
        <f>TEXT(Table3[[#This Row],[Date]],"MMMM")</f>
        <v>November</v>
      </c>
      <c r="E1714" s="9" t="str">
        <f>_xlfn.XLOOKUP(Table3[[#This Row],[EID]],Roster!A:A,Roster!E:E)</f>
        <v>hir.kame.31</v>
      </c>
      <c r="F1714" s="9" t="str">
        <f>_xlfn.XLOOKUP(Table3[[#This Row],[EID]],Roster!A:A,Roster!F:F)</f>
        <v>Health</v>
      </c>
      <c r="G1714" s="8">
        <v>92</v>
      </c>
      <c r="H1714" s="8">
        <v>86</v>
      </c>
      <c r="I1714" s="8">
        <v>83</v>
      </c>
      <c r="J1714" s="8">
        <v>88</v>
      </c>
      <c r="K1714" s="8">
        <v>91</v>
      </c>
      <c r="L1714" s="8">
        <v>84</v>
      </c>
      <c r="M1714" s="8">
        <v>84</v>
      </c>
      <c r="N1714" s="8">
        <v>92</v>
      </c>
      <c r="O1714" s="10">
        <v>91</v>
      </c>
      <c r="P1714" s="10">
        <v>85</v>
      </c>
      <c r="Q1714" s="37">
        <f>AVERAGE(Table3[[#This Row],[Audit 1]:[Audit 10]])/100</f>
        <v>0.87599999999999989</v>
      </c>
    </row>
    <row r="1715" spans="1:17">
      <c r="A1715" s="8" t="s">
        <v>97</v>
      </c>
      <c r="B1715" s="9">
        <v>45257</v>
      </c>
      <c r="C1715" s="33">
        <f>YEAR(Table3[[#This Row],[Date]])</f>
        <v>2023</v>
      </c>
      <c r="D1715" s="9" t="str">
        <f>TEXT(Table3[[#This Row],[Date]],"MMMM")</f>
        <v>November</v>
      </c>
      <c r="E1715" s="9" t="str">
        <f>_xlfn.XLOOKUP(Table3[[#This Row],[EID]],Roster!A:A,Roster!E:E)</f>
        <v>han.oriz.24</v>
      </c>
      <c r="F1715" s="9" t="str">
        <f>_xlfn.XLOOKUP(Table3[[#This Row],[EID]],Roster!A:A,Roster!F:F)</f>
        <v>Network</v>
      </c>
      <c r="G1715" s="8">
        <v>59</v>
      </c>
      <c r="H1715" s="8">
        <v>90</v>
      </c>
      <c r="I1715" s="8">
        <v>93</v>
      </c>
      <c r="J1715" s="8">
        <v>86</v>
      </c>
      <c r="K1715" s="8">
        <v>60</v>
      </c>
      <c r="L1715" s="8">
        <v>68</v>
      </c>
      <c r="M1715" s="8">
        <v>99</v>
      </c>
      <c r="N1715" s="8">
        <v>75</v>
      </c>
      <c r="O1715" s="10">
        <v>57</v>
      </c>
      <c r="P1715" s="10">
        <v>52</v>
      </c>
      <c r="Q1715" s="37">
        <f>AVERAGE(Table3[[#This Row],[Audit 1]:[Audit 10]])/100</f>
        <v>0.7390000000000001</v>
      </c>
    </row>
    <row r="1716" spans="1:17">
      <c r="A1716" s="8" t="s">
        <v>98</v>
      </c>
      <c r="B1716" s="9">
        <v>45257</v>
      </c>
      <c r="C1716" s="33">
        <f>YEAR(Table3[[#This Row],[Date]])</f>
        <v>2023</v>
      </c>
      <c r="D1716" s="9" t="str">
        <f>TEXT(Table3[[#This Row],[Date]],"MMMM")</f>
        <v>November</v>
      </c>
      <c r="E1716" s="9" t="str">
        <f>_xlfn.XLOOKUP(Table3[[#This Row],[EID]],Roster!A:A,Roster!E:E)</f>
        <v>kig.imaz.62</v>
      </c>
      <c r="F1716" s="9" t="str">
        <f>_xlfn.XLOOKUP(Table3[[#This Row],[EID]],Roster!A:A,Roster!F:F)</f>
        <v>HR</v>
      </c>
      <c r="G1716" s="8">
        <v>83</v>
      </c>
      <c r="H1716" s="8">
        <v>91</v>
      </c>
      <c r="I1716" s="8">
        <v>95</v>
      </c>
      <c r="J1716" s="8">
        <v>55</v>
      </c>
      <c r="K1716" s="8">
        <v>82</v>
      </c>
      <c r="L1716" s="8">
        <v>81</v>
      </c>
      <c r="M1716" s="8">
        <v>99</v>
      </c>
      <c r="N1716" s="8">
        <v>76</v>
      </c>
      <c r="O1716" s="10">
        <v>69</v>
      </c>
      <c r="P1716" s="10">
        <v>54</v>
      </c>
      <c r="Q1716" s="37">
        <f>AVERAGE(Table3[[#This Row],[Audit 1]:[Audit 10]])/100</f>
        <v>0.78500000000000003</v>
      </c>
    </row>
    <row r="1717" spans="1:17">
      <c r="A1717" s="8" t="s">
        <v>99</v>
      </c>
      <c r="B1717" s="9">
        <v>45257</v>
      </c>
      <c r="C1717" s="33">
        <f>YEAR(Table3[[#This Row],[Date]])</f>
        <v>2023</v>
      </c>
      <c r="D1717" s="9" t="str">
        <f>TEXT(Table3[[#This Row],[Date]],"MMMM")</f>
        <v>November</v>
      </c>
      <c r="E1717" s="9" t="str">
        <f>_xlfn.XLOOKUP(Table3[[#This Row],[EID]],Roster!A:A,Roster!E:E)</f>
        <v>han.oriz.24</v>
      </c>
      <c r="F1717" s="9" t="str">
        <f>_xlfn.XLOOKUP(Table3[[#This Row],[EID]],Roster!A:A,Roster!F:F)</f>
        <v>Strategy</v>
      </c>
      <c r="G1717" s="8">
        <v>100</v>
      </c>
      <c r="H1717" s="8">
        <v>87</v>
      </c>
      <c r="I1717" s="8">
        <v>80</v>
      </c>
      <c r="J1717" s="8">
        <v>84</v>
      </c>
      <c r="K1717" s="8">
        <v>80</v>
      </c>
      <c r="L1717" s="8">
        <v>91</v>
      </c>
      <c r="M1717" s="8">
        <v>100</v>
      </c>
      <c r="N1717" s="8">
        <v>87</v>
      </c>
      <c r="O1717" s="10">
        <v>92</v>
      </c>
      <c r="P1717" s="10">
        <v>95</v>
      </c>
      <c r="Q1717" s="37">
        <f>AVERAGE(Table3[[#This Row],[Audit 1]:[Audit 10]])/100</f>
        <v>0.89599999999999991</v>
      </c>
    </row>
    <row r="1718" spans="1:17">
      <c r="A1718" s="8" t="s">
        <v>100</v>
      </c>
      <c r="B1718" s="9">
        <v>45257</v>
      </c>
      <c r="C1718" s="33">
        <f>YEAR(Table3[[#This Row],[Date]])</f>
        <v>2023</v>
      </c>
      <c r="D1718" s="9" t="str">
        <f>TEXT(Table3[[#This Row],[Date]],"MMMM")</f>
        <v>November</v>
      </c>
      <c r="E1718" s="9" t="str">
        <f>_xlfn.XLOOKUP(Table3[[#This Row],[EID]],Roster!A:A,Roster!E:E)</f>
        <v>oka.koch.55</v>
      </c>
      <c r="F1718" s="9" t="str">
        <f>_xlfn.XLOOKUP(Table3[[#This Row],[EID]],Roster!A:A,Roster!F:F)</f>
        <v>F&amp;A</v>
      </c>
      <c r="G1718" s="8">
        <v>95</v>
      </c>
      <c r="H1718" s="8">
        <v>91</v>
      </c>
      <c r="I1718" s="8">
        <v>82</v>
      </c>
      <c r="J1718" s="8">
        <v>95</v>
      </c>
      <c r="K1718" s="8">
        <v>96</v>
      </c>
      <c r="L1718" s="8">
        <v>85</v>
      </c>
      <c r="M1718" s="8">
        <v>99</v>
      </c>
      <c r="N1718" s="8">
        <v>96</v>
      </c>
      <c r="O1718" s="10">
        <v>88</v>
      </c>
      <c r="P1718" s="10">
        <v>99</v>
      </c>
      <c r="Q1718" s="37">
        <f>AVERAGE(Table3[[#This Row],[Audit 1]:[Audit 10]])/100</f>
        <v>0.92599999999999993</v>
      </c>
    </row>
    <row r="1719" spans="1:17">
      <c r="A1719" s="8" t="s">
        <v>101</v>
      </c>
      <c r="B1719" s="9">
        <v>45257</v>
      </c>
      <c r="C1719" s="33">
        <f>YEAR(Table3[[#This Row],[Date]])</f>
        <v>2023</v>
      </c>
      <c r="D1719" s="9" t="str">
        <f>TEXT(Table3[[#This Row],[Date]],"MMMM")</f>
        <v>November</v>
      </c>
      <c r="E1719" s="9" t="str">
        <f>_xlfn.XLOOKUP(Table3[[#This Row],[EID]],Roster!A:A,Roster!E:E)</f>
        <v>hir.kame.31</v>
      </c>
      <c r="F1719" s="9" t="str">
        <f>_xlfn.XLOOKUP(Table3[[#This Row],[EID]],Roster!A:A,Roster!F:F)</f>
        <v>Health</v>
      </c>
      <c r="G1719" s="8">
        <v>96</v>
      </c>
      <c r="H1719" s="8">
        <v>96</v>
      </c>
      <c r="I1719" s="8">
        <v>98</v>
      </c>
      <c r="J1719" s="8">
        <v>94</v>
      </c>
      <c r="K1719" s="8">
        <v>98</v>
      </c>
      <c r="L1719" s="8">
        <v>96</v>
      </c>
      <c r="M1719" s="8">
        <v>98</v>
      </c>
      <c r="N1719" s="8">
        <v>82</v>
      </c>
      <c r="O1719" s="10">
        <v>91</v>
      </c>
      <c r="P1719" s="10">
        <v>91</v>
      </c>
      <c r="Q1719" s="37">
        <f>AVERAGE(Table3[[#This Row],[Audit 1]:[Audit 10]])/100</f>
        <v>0.94</v>
      </c>
    </row>
    <row r="1720" spans="1:17">
      <c r="A1720" s="8" t="s">
        <v>102</v>
      </c>
      <c r="B1720" s="9">
        <v>45257</v>
      </c>
      <c r="C1720" s="33">
        <f>YEAR(Table3[[#This Row],[Date]])</f>
        <v>2023</v>
      </c>
      <c r="D1720" s="9" t="str">
        <f>TEXT(Table3[[#This Row],[Date]],"MMMM")</f>
        <v>November</v>
      </c>
      <c r="E1720" s="9" t="str">
        <f>_xlfn.XLOOKUP(Table3[[#This Row],[EID]],Roster!A:A,Roster!E:E)</f>
        <v>han.oriz.24</v>
      </c>
      <c r="F1720" s="9" t="str">
        <f>_xlfn.XLOOKUP(Table3[[#This Row],[EID]],Roster!A:A,Roster!F:F)</f>
        <v>Network</v>
      </c>
      <c r="G1720" s="8">
        <v>85</v>
      </c>
      <c r="H1720" s="8">
        <v>58</v>
      </c>
      <c r="I1720" s="8">
        <v>61</v>
      </c>
      <c r="J1720" s="8">
        <v>87</v>
      </c>
      <c r="K1720" s="8">
        <v>86</v>
      </c>
      <c r="L1720" s="8">
        <v>67</v>
      </c>
      <c r="M1720" s="8">
        <v>94</v>
      </c>
      <c r="N1720" s="8">
        <v>91</v>
      </c>
      <c r="O1720" s="10">
        <v>95</v>
      </c>
      <c r="P1720" s="10">
        <v>59</v>
      </c>
      <c r="Q1720" s="37">
        <f>AVERAGE(Table3[[#This Row],[Audit 1]:[Audit 10]])/100</f>
        <v>0.78299999999999992</v>
      </c>
    </row>
    <row r="1721" spans="1:17">
      <c r="A1721" s="8" t="s">
        <v>103</v>
      </c>
      <c r="B1721" s="9">
        <v>45257</v>
      </c>
      <c r="C1721" s="33">
        <f>YEAR(Table3[[#This Row],[Date]])</f>
        <v>2023</v>
      </c>
      <c r="D1721" s="9" t="str">
        <f>TEXT(Table3[[#This Row],[Date]],"MMMM")</f>
        <v>November</v>
      </c>
      <c r="E1721" s="9" t="str">
        <f>_xlfn.XLOOKUP(Table3[[#This Row],[EID]],Roster!A:A,Roster!E:E)</f>
        <v>kig.imaz.62</v>
      </c>
      <c r="F1721" s="9" t="str">
        <f>_xlfn.XLOOKUP(Table3[[#This Row],[EID]],Roster!A:A,Roster!F:F)</f>
        <v>HR</v>
      </c>
      <c r="G1721" s="8">
        <v>52</v>
      </c>
      <c r="H1721" s="8">
        <v>90</v>
      </c>
      <c r="I1721" s="8">
        <v>68</v>
      </c>
      <c r="J1721" s="8">
        <v>83</v>
      </c>
      <c r="K1721" s="8">
        <v>100</v>
      </c>
      <c r="L1721" s="8">
        <v>93</v>
      </c>
      <c r="M1721" s="8">
        <v>75</v>
      </c>
      <c r="N1721" s="8">
        <v>99</v>
      </c>
      <c r="O1721" s="10">
        <v>81</v>
      </c>
      <c r="P1721" s="10">
        <v>77</v>
      </c>
      <c r="Q1721" s="37">
        <f>AVERAGE(Table3[[#This Row],[Audit 1]:[Audit 10]])/100</f>
        <v>0.81799999999999995</v>
      </c>
    </row>
    <row r="1722" spans="1:17">
      <c r="A1722" s="8" t="s">
        <v>104</v>
      </c>
      <c r="B1722" s="9">
        <v>45257</v>
      </c>
      <c r="C1722" s="33">
        <f>YEAR(Table3[[#This Row],[Date]])</f>
        <v>2023</v>
      </c>
      <c r="D1722" s="9" t="str">
        <f>TEXT(Table3[[#This Row],[Date]],"MMMM")</f>
        <v>November</v>
      </c>
      <c r="E1722" s="9" t="str">
        <f>_xlfn.XLOOKUP(Table3[[#This Row],[EID]],Roster!A:A,Roster!E:E)</f>
        <v>oka.koch.55</v>
      </c>
      <c r="F1722" s="9" t="str">
        <f>_xlfn.XLOOKUP(Table3[[#This Row],[EID]],Roster!A:A,Roster!F:F)</f>
        <v>F&amp;A</v>
      </c>
      <c r="G1722" s="8">
        <v>91</v>
      </c>
      <c r="H1722" s="8">
        <v>82</v>
      </c>
      <c r="I1722" s="8">
        <v>94</v>
      </c>
      <c r="J1722" s="8">
        <v>95</v>
      </c>
      <c r="K1722" s="8">
        <v>82</v>
      </c>
      <c r="L1722" s="8">
        <v>94</v>
      </c>
      <c r="M1722" s="8">
        <v>92</v>
      </c>
      <c r="N1722" s="8">
        <v>95</v>
      </c>
      <c r="O1722" s="10">
        <v>95</v>
      </c>
      <c r="P1722" s="10">
        <v>94</v>
      </c>
      <c r="Q1722" s="37">
        <f>AVERAGE(Table3[[#This Row],[Audit 1]:[Audit 10]])/100</f>
        <v>0.91400000000000003</v>
      </c>
    </row>
    <row r="1723" spans="1:17">
      <c r="A1723" s="8" t="s">
        <v>105</v>
      </c>
      <c r="B1723" s="9">
        <v>45257</v>
      </c>
      <c r="C1723" s="33">
        <f>YEAR(Table3[[#This Row],[Date]])</f>
        <v>2023</v>
      </c>
      <c r="D1723" s="9" t="str">
        <f>TEXT(Table3[[#This Row],[Date]],"MMMM")</f>
        <v>November</v>
      </c>
      <c r="E1723" s="9" t="str">
        <f>_xlfn.XLOOKUP(Table3[[#This Row],[EID]],Roster!A:A,Roster!E:E)</f>
        <v>oka.koch.55</v>
      </c>
      <c r="F1723" s="9" t="str">
        <f>_xlfn.XLOOKUP(Table3[[#This Row],[EID]],Roster!A:A,Roster!F:F)</f>
        <v>F&amp;A</v>
      </c>
      <c r="G1723" s="8">
        <v>84</v>
      </c>
      <c r="H1723" s="8">
        <v>95</v>
      </c>
      <c r="I1723" s="8">
        <v>85</v>
      </c>
      <c r="J1723" s="8">
        <v>89</v>
      </c>
      <c r="K1723" s="8">
        <v>83</v>
      </c>
      <c r="L1723" s="8">
        <v>88</v>
      </c>
      <c r="M1723" s="8">
        <v>96</v>
      </c>
      <c r="N1723" s="8">
        <v>93</v>
      </c>
      <c r="O1723" s="10">
        <v>84</v>
      </c>
      <c r="P1723" s="10">
        <v>90</v>
      </c>
      <c r="Q1723" s="37">
        <f>AVERAGE(Table3[[#This Row],[Audit 1]:[Audit 10]])/100</f>
        <v>0.88700000000000001</v>
      </c>
    </row>
    <row r="1724" spans="1:17">
      <c r="A1724" s="8" t="s">
        <v>106</v>
      </c>
      <c r="B1724" s="9">
        <v>45257</v>
      </c>
      <c r="C1724" s="33">
        <f>YEAR(Table3[[#This Row],[Date]])</f>
        <v>2023</v>
      </c>
      <c r="D1724" s="9" t="str">
        <f>TEXT(Table3[[#This Row],[Date]],"MMMM")</f>
        <v>November</v>
      </c>
      <c r="E1724" s="9" t="str">
        <f>_xlfn.XLOOKUP(Table3[[#This Row],[EID]],Roster!A:A,Roster!E:E)</f>
        <v>hir.kame.31</v>
      </c>
      <c r="F1724" s="9" t="str">
        <f>_xlfn.XLOOKUP(Table3[[#This Row],[EID]],Roster!A:A,Roster!F:F)</f>
        <v>Health</v>
      </c>
      <c r="G1724" s="8">
        <v>89</v>
      </c>
      <c r="H1724" s="8">
        <v>94</v>
      </c>
      <c r="I1724" s="8">
        <v>97</v>
      </c>
      <c r="J1724" s="8">
        <v>93</v>
      </c>
      <c r="K1724" s="8">
        <v>94</v>
      </c>
      <c r="L1724" s="8">
        <v>97</v>
      </c>
      <c r="M1724" s="8">
        <v>99</v>
      </c>
      <c r="N1724" s="8">
        <v>98</v>
      </c>
      <c r="O1724" s="10">
        <v>100</v>
      </c>
      <c r="P1724" s="10">
        <v>96</v>
      </c>
      <c r="Q1724" s="37">
        <f>AVERAGE(Table3[[#This Row],[Audit 1]:[Audit 10]])/100</f>
        <v>0.95700000000000007</v>
      </c>
    </row>
    <row r="1725" spans="1:17">
      <c r="A1725" s="8" t="s">
        <v>107</v>
      </c>
      <c r="B1725" s="9">
        <v>45257</v>
      </c>
      <c r="C1725" s="33">
        <f>YEAR(Table3[[#This Row],[Date]])</f>
        <v>2023</v>
      </c>
      <c r="D1725" s="9" t="str">
        <f>TEXT(Table3[[#This Row],[Date]],"MMMM")</f>
        <v>November</v>
      </c>
      <c r="E1725" s="9" t="str">
        <f>_xlfn.XLOOKUP(Table3[[#This Row],[EID]],Roster!A:A,Roster!E:E)</f>
        <v>oka.koch.55</v>
      </c>
      <c r="F1725" s="9" t="str">
        <f>_xlfn.XLOOKUP(Table3[[#This Row],[EID]],Roster!A:A,Roster!F:F)</f>
        <v>F&amp;A</v>
      </c>
      <c r="G1725" s="8">
        <v>98</v>
      </c>
      <c r="H1725" s="8">
        <v>97</v>
      </c>
      <c r="I1725" s="8">
        <v>87</v>
      </c>
      <c r="J1725" s="8">
        <v>74</v>
      </c>
      <c r="K1725" s="8">
        <v>78</v>
      </c>
      <c r="L1725" s="8">
        <v>95</v>
      </c>
      <c r="M1725" s="8">
        <v>82</v>
      </c>
      <c r="N1725" s="8">
        <v>57</v>
      </c>
      <c r="O1725" s="10">
        <v>56</v>
      </c>
      <c r="P1725" s="10">
        <v>67</v>
      </c>
      <c r="Q1725" s="37">
        <f>AVERAGE(Table3[[#This Row],[Audit 1]:[Audit 10]])/100</f>
        <v>0.79099999999999993</v>
      </c>
    </row>
    <row r="1726" spans="1:17">
      <c r="A1726" s="8" t="s">
        <v>108</v>
      </c>
      <c r="B1726" s="9">
        <v>45257</v>
      </c>
      <c r="C1726" s="33">
        <f>YEAR(Table3[[#This Row],[Date]])</f>
        <v>2023</v>
      </c>
      <c r="D1726" s="9" t="str">
        <f>TEXT(Table3[[#This Row],[Date]],"MMMM")</f>
        <v>November</v>
      </c>
      <c r="E1726" s="9" t="str">
        <f>_xlfn.XLOOKUP(Table3[[#This Row],[EID]],Roster!A:A,Roster!E:E)</f>
        <v>kig.imaz.62</v>
      </c>
      <c r="F1726" s="9" t="str">
        <f>_xlfn.XLOOKUP(Table3[[#This Row],[EID]],Roster!A:A,Roster!F:F)</f>
        <v>HR</v>
      </c>
      <c r="G1726" s="8">
        <v>70</v>
      </c>
      <c r="H1726" s="8">
        <v>99</v>
      </c>
      <c r="I1726" s="8">
        <v>90</v>
      </c>
      <c r="J1726" s="8">
        <v>80</v>
      </c>
      <c r="K1726" s="8">
        <v>83</v>
      </c>
      <c r="L1726" s="8">
        <v>82</v>
      </c>
      <c r="M1726" s="8">
        <v>74</v>
      </c>
      <c r="N1726" s="8">
        <v>82</v>
      </c>
      <c r="O1726" s="10">
        <v>93</v>
      </c>
      <c r="P1726" s="10">
        <v>86</v>
      </c>
      <c r="Q1726" s="37">
        <f>AVERAGE(Table3[[#This Row],[Audit 1]:[Audit 10]])/100</f>
        <v>0.83900000000000008</v>
      </c>
    </row>
    <row r="1727" spans="1:17">
      <c r="A1727" s="8" t="s">
        <v>109</v>
      </c>
      <c r="B1727" s="9">
        <v>45257</v>
      </c>
      <c r="C1727" s="33">
        <f>YEAR(Table3[[#This Row],[Date]])</f>
        <v>2023</v>
      </c>
      <c r="D1727" s="9" t="str">
        <f>TEXT(Table3[[#This Row],[Date]],"MMMM")</f>
        <v>November</v>
      </c>
      <c r="E1727" s="9" t="str">
        <f>_xlfn.XLOOKUP(Table3[[#This Row],[EID]],Roster!A:A,Roster!E:E)</f>
        <v>han.oriz.24</v>
      </c>
      <c r="F1727" s="9" t="str">
        <f>_xlfn.XLOOKUP(Table3[[#This Row],[EID]],Roster!A:A,Roster!F:F)</f>
        <v>Strategy</v>
      </c>
      <c r="G1727" s="8">
        <v>93</v>
      </c>
      <c r="H1727" s="8">
        <v>84</v>
      </c>
      <c r="I1727" s="8">
        <v>88</v>
      </c>
      <c r="J1727" s="8">
        <v>99</v>
      </c>
      <c r="K1727" s="8">
        <v>89</v>
      </c>
      <c r="L1727" s="8">
        <v>92</v>
      </c>
      <c r="M1727" s="8">
        <v>94</v>
      </c>
      <c r="N1727" s="8">
        <v>87</v>
      </c>
      <c r="O1727" s="10">
        <v>86</v>
      </c>
      <c r="P1727" s="10">
        <v>91</v>
      </c>
      <c r="Q1727" s="37">
        <f>AVERAGE(Table3[[#This Row],[Audit 1]:[Audit 10]])/100</f>
        <v>0.90300000000000002</v>
      </c>
    </row>
    <row r="1728" spans="1:17">
      <c r="A1728" s="8" t="s">
        <v>110</v>
      </c>
      <c r="B1728" s="9">
        <v>45257</v>
      </c>
      <c r="C1728" s="33">
        <f>YEAR(Table3[[#This Row],[Date]])</f>
        <v>2023</v>
      </c>
      <c r="D1728" s="9" t="str">
        <f>TEXT(Table3[[#This Row],[Date]],"MMMM")</f>
        <v>November</v>
      </c>
      <c r="E1728" s="9" t="str">
        <f>_xlfn.XLOOKUP(Table3[[#This Row],[EID]],Roster!A:A,Roster!E:E)</f>
        <v>oka.koch.55</v>
      </c>
      <c r="F1728" s="9" t="str">
        <f>_xlfn.XLOOKUP(Table3[[#This Row],[EID]],Roster!A:A,Roster!F:F)</f>
        <v>F&amp;A</v>
      </c>
      <c r="G1728" s="8">
        <v>99</v>
      </c>
      <c r="H1728" s="8">
        <v>100</v>
      </c>
      <c r="I1728" s="8">
        <v>85</v>
      </c>
      <c r="J1728" s="8">
        <v>88</v>
      </c>
      <c r="K1728" s="8">
        <v>97</v>
      </c>
      <c r="L1728" s="8">
        <v>93</v>
      </c>
      <c r="M1728" s="8">
        <v>90</v>
      </c>
      <c r="N1728" s="8">
        <v>93</v>
      </c>
      <c r="O1728" s="10">
        <v>88</v>
      </c>
      <c r="P1728" s="10">
        <v>94</v>
      </c>
      <c r="Q1728" s="37">
        <f>AVERAGE(Table3[[#This Row],[Audit 1]:[Audit 10]])/100</f>
        <v>0.92700000000000005</v>
      </c>
    </row>
    <row r="1729" spans="1:17">
      <c r="A1729" s="8" t="s">
        <v>111</v>
      </c>
      <c r="B1729" s="9">
        <v>45257</v>
      </c>
      <c r="C1729" s="33">
        <f>YEAR(Table3[[#This Row],[Date]])</f>
        <v>2023</v>
      </c>
      <c r="D1729" s="9" t="str">
        <f>TEXT(Table3[[#This Row],[Date]],"MMMM")</f>
        <v>November</v>
      </c>
      <c r="E1729" s="9" t="str">
        <f>_xlfn.XLOOKUP(Table3[[#This Row],[EID]],Roster!A:A,Roster!E:E)</f>
        <v>hir.kame.31</v>
      </c>
      <c r="F1729" s="9" t="str">
        <f>_xlfn.XLOOKUP(Table3[[#This Row],[EID]],Roster!A:A,Roster!F:F)</f>
        <v>Health</v>
      </c>
      <c r="G1729" s="8">
        <v>99</v>
      </c>
      <c r="H1729" s="8">
        <v>81</v>
      </c>
      <c r="I1729" s="8">
        <v>88</v>
      </c>
      <c r="J1729" s="8">
        <v>100</v>
      </c>
      <c r="K1729" s="8">
        <v>90</v>
      </c>
      <c r="L1729" s="8">
        <v>83</v>
      </c>
      <c r="M1729" s="8">
        <v>92</v>
      </c>
      <c r="N1729" s="8">
        <v>99</v>
      </c>
      <c r="O1729" s="10">
        <v>89</v>
      </c>
      <c r="P1729" s="10">
        <v>100</v>
      </c>
      <c r="Q1729" s="37">
        <f>AVERAGE(Table3[[#This Row],[Audit 1]:[Audit 10]])/100</f>
        <v>0.92099999999999993</v>
      </c>
    </row>
    <row r="1730" spans="1:17">
      <c r="A1730" s="8" t="s">
        <v>112</v>
      </c>
      <c r="B1730" s="9">
        <v>45257</v>
      </c>
      <c r="C1730" s="33">
        <f>YEAR(Table3[[#This Row],[Date]])</f>
        <v>2023</v>
      </c>
      <c r="D1730" s="9" t="str">
        <f>TEXT(Table3[[#This Row],[Date]],"MMMM")</f>
        <v>November</v>
      </c>
      <c r="E1730" s="9" t="str">
        <f>_xlfn.XLOOKUP(Table3[[#This Row],[EID]],Roster!A:A,Roster!E:E)</f>
        <v>hir.kame.31</v>
      </c>
      <c r="F1730" s="9" t="str">
        <f>_xlfn.XLOOKUP(Table3[[#This Row],[EID]],Roster!A:A,Roster!F:F)</f>
        <v>Health</v>
      </c>
      <c r="G1730" s="8">
        <v>95</v>
      </c>
      <c r="H1730" s="8">
        <v>72</v>
      </c>
      <c r="I1730" s="8">
        <v>77</v>
      </c>
      <c r="J1730" s="8">
        <v>80</v>
      </c>
      <c r="K1730" s="8">
        <v>57</v>
      </c>
      <c r="L1730" s="8">
        <v>69</v>
      </c>
      <c r="M1730" s="8">
        <v>76</v>
      </c>
      <c r="N1730" s="8">
        <v>95</v>
      </c>
      <c r="O1730" s="10">
        <v>57</v>
      </c>
      <c r="P1730" s="10">
        <v>75</v>
      </c>
      <c r="Q1730" s="37">
        <f>AVERAGE(Table3[[#This Row],[Audit 1]:[Audit 10]])/100</f>
        <v>0.753</v>
      </c>
    </row>
    <row r="1731" spans="1:17">
      <c r="A1731" s="8" t="s">
        <v>113</v>
      </c>
      <c r="B1731" s="9">
        <v>45257</v>
      </c>
      <c r="C1731" s="33">
        <f>YEAR(Table3[[#This Row],[Date]])</f>
        <v>2023</v>
      </c>
      <c r="D1731" s="9" t="str">
        <f>TEXT(Table3[[#This Row],[Date]],"MMMM")</f>
        <v>November</v>
      </c>
      <c r="E1731" s="9" t="str">
        <f>_xlfn.XLOOKUP(Table3[[#This Row],[EID]],Roster!A:A,Roster!E:E)</f>
        <v>kig.imaz.62</v>
      </c>
      <c r="F1731" s="9" t="str">
        <f>_xlfn.XLOOKUP(Table3[[#This Row],[EID]],Roster!A:A,Roster!F:F)</f>
        <v>HR</v>
      </c>
      <c r="G1731" s="8">
        <v>89</v>
      </c>
      <c r="H1731" s="8">
        <v>71</v>
      </c>
      <c r="I1731" s="8">
        <v>78</v>
      </c>
      <c r="J1731" s="8">
        <v>73</v>
      </c>
      <c r="K1731" s="8">
        <v>73</v>
      </c>
      <c r="L1731" s="8">
        <v>56</v>
      </c>
      <c r="M1731" s="8">
        <v>79</v>
      </c>
      <c r="N1731" s="8">
        <v>55</v>
      </c>
      <c r="O1731" s="10">
        <v>69</v>
      </c>
      <c r="P1731" s="10">
        <v>73</v>
      </c>
      <c r="Q1731" s="37">
        <f>AVERAGE(Table3[[#This Row],[Audit 1]:[Audit 10]])/100</f>
        <v>0.71599999999999997</v>
      </c>
    </row>
    <row r="1732" spans="1:17">
      <c r="A1732" s="8" t="s">
        <v>114</v>
      </c>
      <c r="B1732" s="9">
        <v>45257</v>
      </c>
      <c r="C1732" s="33">
        <f>YEAR(Table3[[#This Row],[Date]])</f>
        <v>2023</v>
      </c>
      <c r="D1732" s="9" t="str">
        <f>TEXT(Table3[[#This Row],[Date]],"MMMM")</f>
        <v>November</v>
      </c>
      <c r="E1732" s="9" t="str">
        <f>_xlfn.XLOOKUP(Table3[[#This Row],[EID]],Roster!A:A,Roster!E:E)</f>
        <v>han.oriz.24</v>
      </c>
      <c r="F1732" s="9" t="str">
        <f>_xlfn.XLOOKUP(Table3[[#This Row],[EID]],Roster!A:A,Roster!F:F)</f>
        <v>Strategy</v>
      </c>
      <c r="G1732" s="8">
        <v>94</v>
      </c>
      <c r="H1732" s="8">
        <v>81</v>
      </c>
      <c r="I1732" s="8">
        <v>90</v>
      </c>
      <c r="J1732" s="8">
        <v>86</v>
      </c>
      <c r="K1732" s="8">
        <v>84</v>
      </c>
      <c r="L1732" s="8">
        <v>95</v>
      </c>
      <c r="M1732" s="8">
        <v>86</v>
      </c>
      <c r="N1732" s="8">
        <v>99</v>
      </c>
      <c r="O1732" s="10">
        <v>85</v>
      </c>
      <c r="P1732" s="10">
        <v>96</v>
      </c>
      <c r="Q1732" s="37">
        <f>AVERAGE(Table3[[#This Row],[Audit 1]:[Audit 10]])/100</f>
        <v>0.89599999999999991</v>
      </c>
    </row>
    <row r="1733" spans="1:17">
      <c r="A1733" s="8" t="s">
        <v>115</v>
      </c>
      <c r="B1733" s="9">
        <v>45257</v>
      </c>
      <c r="C1733" s="33">
        <f>YEAR(Table3[[#This Row],[Date]])</f>
        <v>2023</v>
      </c>
      <c r="D1733" s="9" t="str">
        <f>TEXT(Table3[[#This Row],[Date]],"MMMM")</f>
        <v>November</v>
      </c>
      <c r="E1733" s="9" t="str">
        <f>_xlfn.XLOOKUP(Table3[[#This Row],[EID]],Roster!A:A,Roster!E:E)</f>
        <v>oka.koch.55</v>
      </c>
      <c r="F1733" s="9" t="str">
        <f>_xlfn.XLOOKUP(Table3[[#This Row],[EID]],Roster!A:A,Roster!F:F)</f>
        <v>F&amp;A</v>
      </c>
      <c r="G1733" s="8">
        <v>95</v>
      </c>
      <c r="H1733" s="8">
        <v>87</v>
      </c>
      <c r="I1733" s="8">
        <v>89</v>
      </c>
      <c r="J1733" s="8">
        <v>80</v>
      </c>
      <c r="K1733" s="8">
        <v>89</v>
      </c>
      <c r="L1733" s="8">
        <v>94</v>
      </c>
      <c r="M1733" s="8">
        <v>91</v>
      </c>
      <c r="N1733" s="8">
        <v>100</v>
      </c>
      <c r="O1733" s="10">
        <v>94</v>
      </c>
      <c r="P1733" s="10">
        <v>98</v>
      </c>
      <c r="Q1733" s="37">
        <f>AVERAGE(Table3[[#This Row],[Audit 1]:[Audit 10]])/100</f>
        <v>0.91700000000000004</v>
      </c>
    </row>
    <row r="1734" spans="1:17">
      <c r="A1734" s="8" t="s">
        <v>116</v>
      </c>
      <c r="B1734" s="9">
        <v>45257</v>
      </c>
      <c r="C1734" s="33">
        <f>YEAR(Table3[[#This Row],[Date]])</f>
        <v>2023</v>
      </c>
      <c r="D1734" s="9" t="str">
        <f>TEXT(Table3[[#This Row],[Date]],"MMMM")</f>
        <v>November</v>
      </c>
      <c r="E1734" s="9" t="str">
        <f>_xlfn.XLOOKUP(Table3[[#This Row],[EID]],Roster!A:A,Roster!E:E)</f>
        <v>hir.kame.31</v>
      </c>
      <c r="F1734" s="9" t="str">
        <f>_xlfn.XLOOKUP(Table3[[#This Row],[EID]],Roster!A:A,Roster!F:F)</f>
        <v>Health</v>
      </c>
      <c r="G1734" s="8">
        <v>84</v>
      </c>
      <c r="H1734" s="8">
        <v>97</v>
      </c>
      <c r="I1734" s="8">
        <v>83</v>
      </c>
      <c r="J1734" s="8">
        <v>99</v>
      </c>
      <c r="K1734" s="8">
        <v>92</v>
      </c>
      <c r="L1734" s="8">
        <v>81</v>
      </c>
      <c r="M1734" s="8">
        <v>87</v>
      </c>
      <c r="N1734" s="8">
        <v>93</v>
      </c>
      <c r="O1734" s="10">
        <v>92</v>
      </c>
      <c r="P1734" s="10">
        <v>85</v>
      </c>
      <c r="Q1734" s="37">
        <f>AVERAGE(Table3[[#This Row],[Audit 1]:[Audit 10]])/100</f>
        <v>0.89300000000000002</v>
      </c>
    </row>
    <row r="1735" spans="1:17">
      <c r="A1735" s="8" t="s">
        <v>117</v>
      </c>
      <c r="B1735" s="9">
        <v>45257</v>
      </c>
      <c r="C1735" s="33">
        <f>YEAR(Table3[[#This Row],[Date]])</f>
        <v>2023</v>
      </c>
      <c r="D1735" s="9" t="str">
        <f>TEXT(Table3[[#This Row],[Date]],"MMMM")</f>
        <v>November</v>
      </c>
      <c r="E1735" s="9" t="str">
        <f>_xlfn.XLOOKUP(Table3[[#This Row],[EID]],Roster!A:A,Roster!E:E)</f>
        <v>han.oriz.24</v>
      </c>
      <c r="F1735" s="9" t="str">
        <f>_xlfn.XLOOKUP(Table3[[#This Row],[EID]],Roster!A:A,Roster!F:F)</f>
        <v>Network</v>
      </c>
      <c r="G1735" s="8">
        <v>85</v>
      </c>
      <c r="H1735" s="8">
        <v>85</v>
      </c>
      <c r="I1735" s="8">
        <v>96</v>
      </c>
      <c r="J1735" s="8">
        <v>56</v>
      </c>
      <c r="K1735" s="8">
        <v>59</v>
      </c>
      <c r="L1735" s="8">
        <v>88</v>
      </c>
      <c r="M1735" s="8">
        <v>77</v>
      </c>
      <c r="N1735" s="8">
        <v>88</v>
      </c>
      <c r="O1735" s="10">
        <v>88</v>
      </c>
      <c r="P1735" s="10">
        <v>100</v>
      </c>
      <c r="Q1735" s="37">
        <f>AVERAGE(Table3[[#This Row],[Audit 1]:[Audit 10]])/100</f>
        <v>0.82200000000000006</v>
      </c>
    </row>
    <row r="1736" spans="1:17">
      <c r="A1736" s="8" t="s">
        <v>118</v>
      </c>
      <c r="B1736" s="9">
        <v>45257</v>
      </c>
      <c r="C1736" s="33">
        <f>YEAR(Table3[[#This Row],[Date]])</f>
        <v>2023</v>
      </c>
      <c r="D1736" s="9" t="str">
        <f>TEXT(Table3[[#This Row],[Date]],"MMMM")</f>
        <v>November</v>
      </c>
      <c r="E1736" s="9" t="str">
        <f>_xlfn.XLOOKUP(Table3[[#This Row],[EID]],Roster!A:A,Roster!E:E)</f>
        <v>kig.imaz.62</v>
      </c>
      <c r="F1736" s="9" t="str">
        <f>_xlfn.XLOOKUP(Table3[[#This Row],[EID]],Roster!A:A,Roster!F:F)</f>
        <v>HR</v>
      </c>
      <c r="G1736" s="8">
        <v>56</v>
      </c>
      <c r="H1736" s="8">
        <v>72</v>
      </c>
      <c r="I1736" s="8">
        <v>97</v>
      </c>
      <c r="J1736" s="8">
        <v>55</v>
      </c>
      <c r="K1736" s="8">
        <v>52</v>
      </c>
      <c r="L1736" s="8">
        <v>78</v>
      </c>
      <c r="M1736" s="8">
        <v>86</v>
      </c>
      <c r="N1736" s="8">
        <v>86</v>
      </c>
      <c r="O1736" s="10">
        <v>79</v>
      </c>
      <c r="P1736" s="10">
        <v>96</v>
      </c>
      <c r="Q1736" s="37">
        <f>AVERAGE(Table3[[#This Row],[Audit 1]:[Audit 10]])/100</f>
        <v>0.75700000000000001</v>
      </c>
    </row>
    <row r="1737" spans="1:17">
      <c r="A1737" s="8" t="s">
        <v>119</v>
      </c>
      <c r="B1737" s="9">
        <v>45257</v>
      </c>
      <c r="C1737" s="33">
        <f>YEAR(Table3[[#This Row],[Date]])</f>
        <v>2023</v>
      </c>
      <c r="D1737" s="9" t="str">
        <f>TEXT(Table3[[#This Row],[Date]],"MMMM")</f>
        <v>November</v>
      </c>
      <c r="E1737" s="9" t="str">
        <f>_xlfn.XLOOKUP(Table3[[#This Row],[EID]],Roster!A:A,Roster!E:E)</f>
        <v>hir.kame.31</v>
      </c>
      <c r="F1737" s="9" t="str">
        <f>_xlfn.XLOOKUP(Table3[[#This Row],[EID]],Roster!A:A,Roster!F:F)</f>
        <v>Health</v>
      </c>
      <c r="G1737" s="8">
        <v>85</v>
      </c>
      <c r="H1737" s="8">
        <v>98</v>
      </c>
      <c r="I1737" s="8">
        <v>85</v>
      </c>
      <c r="J1737" s="8">
        <v>87</v>
      </c>
      <c r="K1737" s="8">
        <v>92</v>
      </c>
      <c r="L1737" s="8">
        <v>100</v>
      </c>
      <c r="M1737" s="8">
        <v>86</v>
      </c>
      <c r="N1737" s="8">
        <v>92</v>
      </c>
      <c r="O1737" s="10">
        <v>83</v>
      </c>
      <c r="P1737" s="10">
        <v>91</v>
      </c>
      <c r="Q1737" s="37">
        <f>AVERAGE(Table3[[#This Row],[Audit 1]:[Audit 10]])/100</f>
        <v>0.89900000000000002</v>
      </c>
    </row>
    <row r="1738" spans="1:17">
      <c r="A1738" s="8" t="s">
        <v>120</v>
      </c>
      <c r="B1738" s="9">
        <v>45257</v>
      </c>
      <c r="C1738" s="33">
        <f>YEAR(Table3[[#This Row],[Date]])</f>
        <v>2023</v>
      </c>
      <c r="D1738" s="9" t="str">
        <f>TEXT(Table3[[#This Row],[Date]],"MMMM")</f>
        <v>November</v>
      </c>
      <c r="E1738" s="9" t="str">
        <f>_xlfn.XLOOKUP(Table3[[#This Row],[EID]],Roster!A:A,Roster!E:E)</f>
        <v>oka.koch.55</v>
      </c>
      <c r="F1738" s="9" t="str">
        <f>_xlfn.XLOOKUP(Table3[[#This Row],[EID]],Roster!A:A,Roster!F:F)</f>
        <v>F&amp;A</v>
      </c>
      <c r="G1738" s="8">
        <v>95</v>
      </c>
      <c r="H1738" s="8">
        <v>80</v>
      </c>
      <c r="I1738" s="8">
        <v>91</v>
      </c>
      <c r="J1738" s="8">
        <v>88</v>
      </c>
      <c r="K1738" s="8">
        <v>82</v>
      </c>
      <c r="L1738" s="8">
        <v>94</v>
      </c>
      <c r="M1738" s="8">
        <v>82</v>
      </c>
      <c r="N1738" s="8">
        <v>82</v>
      </c>
      <c r="O1738" s="10">
        <v>82</v>
      </c>
      <c r="P1738" s="10">
        <v>96</v>
      </c>
      <c r="Q1738" s="37">
        <f>AVERAGE(Table3[[#This Row],[Audit 1]:[Audit 10]])/100</f>
        <v>0.872</v>
      </c>
    </row>
    <row r="1739" spans="1:17">
      <c r="A1739" s="8" t="s">
        <v>121</v>
      </c>
      <c r="B1739" s="9">
        <v>45257</v>
      </c>
      <c r="C1739" s="33">
        <f>YEAR(Table3[[#This Row],[Date]])</f>
        <v>2023</v>
      </c>
      <c r="D1739" s="9" t="str">
        <f>TEXT(Table3[[#This Row],[Date]],"MMMM")</f>
        <v>November</v>
      </c>
      <c r="E1739" s="9" t="str">
        <f>_xlfn.XLOOKUP(Table3[[#This Row],[EID]],Roster!A:A,Roster!E:E)</f>
        <v>hir.kame.31</v>
      </c>
      <c r="F1739" s="9" t="str">
        <f>_xlfn.XLOOKUP(Table3[[#This Row],[EID]],Roster!A:A,Roster!F:F)</f>
        <v>Health</v>
      </c>
      <c r="G1739" s="8">
        <v>99</v>
      </c>
      <c r="H1739" s="8">
        <v>83</v>
      </c>
      <c r="I1739" s="8">
        <v>94</v>
      </c>
      <c r="J1739" s="8">
        <v>91</v>
      </c>
      <c r="K1739" s="8">
        <v>93</v>
      </c>
      <c r="L1739" s="8">
        <v>89</v>
      </c>
      <c r="M1739" s="8">
        <v>90</v>
      </c>
      <c r="N1739" s="8">
        <v>93</v>
      </c>
      <c r="O1739" s="10">
        <v>96</v>
      </c>
      <c r="P1739" s="10">
        <v>95</v>
      </c>
      <c r="Q1739" s="37">
        <f>AVERAGE(Table3[[#This Row],[Audit 1]:[Audit 10]])/100</f>
        <v>0.92299999999999993</v>
      </c>
    </row>
    <row r="1740" spans="1:17">
      <c r="A1740" s="8" t="s">
        <v>122</v>
      </c>
      <c r="B1740" s="9">
        <v>45257</v>
      </c>
      <c r="C1740" s="33">
        <f>YEAR(Table3[[#This Row],[Date]])</f>
        <v>2023</v>
      </c>
      <c r="D1740" s="9" t="str">
        <f>TEXT(Table3[[#This Row],[Date]],"MMMM")</f>
        <v>November</v>
      </c>
      <c r="E1740" s="9" t="str">
        <f>_xlfn.XLOOKUP(Table3[[#This Row],[EID]],Roster!A:A,Roster!E:E)</f>
        <v>han.oriz.24</v>
      </c>
      <c r="F1740" s="9" t="str">
        <f>_xlfn.XLOOKUP(Table3[[#This Row],[EID]],Roster!A:A,Roster!F:F)</f>
        <v>Network</v>
      </c>
      <c r="G1740" s="8">
        <v>98</v>
      </c>
      <c r="H1740" s="8">
        <v>91</v>
      </c>
      <c r="I1740" s="8">
        <v>86</v>
      </c>
      <c r="J1740" s="8">
        <v>78</v>
      </c>
      <c r="K1740" s="8">
        <v>68</v>
      </c>
      <c r="L1740" s="8">
        <v>73</v>
      </c>
      <c r="M1740" s="8">
        <v>73</v>
      </c>
      <c r="N1740" s="8">
        <v>52</v>
      </c>
      <c r="O1740" s="10">
        <v>94</v>
      </c>
      <c r="P1740" s="10">
        <v>90</v>
      </c>
      <c r="Q1740" s="37">
        <f>AVERAGE(Table3[[#This Row],[Audit 1]:[Audit 10]])/100</f>
        <v>0.80299999999999994</v>
      </c>
    </row>
    <row r="1741" spans="1:17">
      <c r="A1741" s="8" t="s">
        <v>123</v>
      </c>
      <c r="B1741" s="9">
        <v>45257</v>
      </c>
      <c r="C1741" s="33">
        <f>YEAR(Table3[[#This Row],[Date]])</f>
        <v>2023</v>
      </c>
      <c r="D1741" s="9" t="str">
        <f>TEXT(Table3[[#This Row],[Date]],"MMMM")</f>
        <v>November</v>
      </c>
      <c r="E1741" s="9" t="str">
        <f>_xlfn.XLOOKUP(Table3[[#This Row],[EID]],Roster!A:A,Roster!E:E)</f>
        <v>kig.imaz.62</v>
      </c>
      <c r="F1741" s="9" t="str">
        <f>_xlfn.XLOOKUP(Table3[[#This Row],[EID]],Roster!A:A,Roster!F:F)</f>
        <v>HR</v>
      </c>
      <c r="G1741" s="8">
        <v>72</v>
      </c>
      <c r="H1741" s="8">
        <v>70</v>
      </c>
      <c r="I1741" s="8">
        <v>54</v>
      </c>
      <c r="J1741" s="8">
        <v>73</v>
      </c>
      <c r="K1741" s="8">
        <v>94</v>
      </c>
      <c r="L1741" s="8">
        <v>88</v>
      </c>
      <c r="M1741" s="8">
        <v>100</v>
      </c>
      <c r="N1741" s="8">
        <v>77</v>
      </c>
      <c r="O1741" s="10">
        <v>98</v>
      </c>
      <c r="P1741" s="10">
        <v>100</v>
      </c>
      <c r="Q1741" s="37">
        <f>AVERAGE(Table3[[#This Row],[Audit 1]:[Audit 10]])/100</f>
        <v>0.82599999999999996</v>
      </c>
    </row>
    <row r="1742" spans="1:17">
      <c r="A1742" s="8" t="s">
        <v>94</v>
      </c>
      <c r="B1742" s="9">
        <v>45258</v>
      </c>
      <c r="C1742" s="33">
        <f>YEAR(Table3[[#This Row],[Date]])</f>
        <v>2023</v>
      </c>
      <c r="D1742" s="9" t="str">
        <f>TEXT(Table3[[#This Row],[Date]],"MMMM")</f>
        <v>November</v>
      </c>
      <c r="E1742" s="9" t="str">
        <f>_xlfn.XLOOKUP(Table3[[#This Row],[EID]],Roster!A:A,Roster!E:E)</f>
        <v>oka.koch.55</v>
      </c>
      <c r="F1742" s="9" t="str">
        <f>_xlfn.XLOOKUP(Table3[[#This Row],[EID]],Roster!A:A,Roster!F:F)</f>
        <v>F&amp;A</v>
      </c>
      <c r="G1742" s="8">
        <v>96</v>
      </c>
      <c r="H1742" s="8">
        <v>80</v>
      </c>
      <c r="I1742" s="8">
        <v>94</v>
      </c>
      <c r="J1742" s="8">
        <v>84</v>
      </c>
      <c r="K1742" s="8">
        <v>87</v>
      </c>
      <c r="L1742" s="8">
        <v>90</v>
      </c>
      <c r="M1742" s="8">
        <v>92</v>
      </c>
      <c r="N1742" s="8">
        <v>86</v>
      </c>
      <c r="O1742" s="10">
        <v>90</v>
      </c>
      <c r="P1742" s="10">
        <v>80</v>
      </c>
      <c r="Q1742" s="37">
        <f>AVERAGE(Table3[[#This Row],[Audit 1]:[Audit 10]])/100</f>
        <v>0.879</v>
      </c>
    </row>
    <row r="1743" spans="1:17">
      <c r="A1743" s="8" t="s">
        <v>95</v>
      </c>
      <c r="B1743" s="9">
        <v>45258</v>
      </c>
      <c r="C1743" s="33">
        <f>YEAR(Table3[[#This Row],[Date]])</f>
        <v>2023</v>
      </c>
      <c r="D1743" s="9" t="str">
        <f>TEXT(Table3[[#This Row],[Date]],"MMMM")</f>
        <v>November</v>
      </c>
      <c r="E1743" s="9" t="str">
        <f>_xlfn.XLOOKUP(Table3[[#This Row],[EID]],Roster!A:A,Roster!E:E)</f>
        <v>oka.koch.55</v>
      </c>
      <c r="F1743" s="9" t="str">
        <f>_xlfn.XLOOKUP(Table3[[#This Row],[EID]],Roster!A:A,Roster!F:F)</f>
        <v>F&amp;A</v>
      </c>
      <c r="G1743" s="8">
        <v>92</v>
      </c>
      <c r="H1743" s="8">
        <v>87</v>
      </c>
      <c r="I1743" s="8">
        <v>91</v>
      </c>
      <c r="J1743" s="8">
        <v>94</v>
      </c>
      <c r="K1743" s="8">
        <v>86</v>
      </c>
      <c r="L1743" s="8">
        <v>92</v>
      </c>
      <c r="M1743" s="8">
        <v>100</v>
      </c>
      <c r="N1743" s="8">
        <v>99</v>
      </c>
      <c r="O1743" s="10">
        <v>88</v>
      </c>
      <c r="P1743" s="10">
        <v>95</v>
      </c>
      <c r="Q1743" s="37">
        <f>AVERAGE(Table3[[#This Row],[Audit 1]:[Audit 10]])/100</f>
        <v>0.92400000000000004</v>
      </c>
    </row>
    <row r="1744" spans="1:17">
      <c r="A1744" s="8" t="s">
        <v>96</v>
      </c>
      <c r="B1744" s="9">
        <v>45258</v>
      </c>
      <c r="C1744" s="33">
        <f>YEAR(Table3[[#This Row],[Date]])</f>
        <v>2023</v>
      </c>
      <c r="D1744" s="9" t="str">
        <f>TEXT(Table3[[#This Row],[Date]],"MMMM")</f>
        <v>November</v>
      </c>
      <c r="E1744" s="9" t="str">
        <f>_xlfn.XLOOKUP(Table3[[#This Row],[EID]],Roster!A:A,Roster!E:E)</f>
        <v>hir.kame.31</v>
      </c>
      <c r="F1744" s="9" t="str">
        <f>_xlfn.XLOOKUP(Table3[[#This Row],[EID]],Roster!A:A,Roster!F:F)</f>
        <v>Health</v>
      </c>
      <c r="G1744" s="8">
        <v>81</v>
      </c>
      <c r="H1744" s="8">
        <v>85</v>
      </c>
      <c r="I1744" s="8">
        <v>95</v>
      </c>
      <c r="J1744" s="8">
        <v>95</v>
      </c>
      <c r="K1744" s="8">
        <v>90</v>
      </c>
      <c r="L1744" s="8">
        <v>98</v>
      </c>
      <c r="M1744" s="8">
        <v>84</v>
      </c>
      <c r="N1744" s="8">
        <v>94</v>
      </c>
      <c r="O1744" s="10">
        <v>91</v>
      </c>
      <c r="P1744" s="10">
        <v>91</v>
      </c>
      <c r="Q1744" s="37">
        <f>AVERAGE(Table3[[#This Row],[Audit 1]:[Audit 10]])/100</f>
        <v>0.90400000000000003</v>
      </c>
    </row>
    <row r="1745" spans="1:17">
      <c r="A1745" s="8" t="s">
        <v>97</v>
      </c>
      <c r="B1745" s="9">
        <v>45258</v>
      </c>
      <c r="C1745" s="33">
        <f>YEAR(Table3[[#This Row],[Date]])</f>
        <v>2023</v>
      </c>
      <c r="D1745" s="9" t="str">
        <f>TEXT(Table3[[#This Row],[Date]],"MMMM")</f>
        <v>November</v>
      </c>
      <c r="E1745" s="9" t="str">
        <f>_xlfn.XLOOKUP(Table3[[#This Row],[EID]],Roster!A:A,Roster!E:E)</f>
        <v>han.oriz.24</v>
      </c>
      <c r="F1745" s="9" t="str">
        <f>_xlfn.XLOOKUP(Table3[[#This Row],[EID]],Roster!A:A,Roster!F:F)</f>
        <v>Network</v>
      </c>
      <c r="G1745" s="8">
        <v>89</v>
      </c>
      <c r="H1745" s="8">
        <v>78</v>
      </c>
      <c r="I1745" s="8">
        <v>94</v>
      </c>
      <c r="J1745" s="8">
        <v>58</v>
      </c>
      <c r="K1745" s="8">
        <v>53</v>
      </c>
      <c r="L1745" s="8">
        <v>72</v>
      </c>
      <c r="M1745" s="8">
        <v>68</v>
      </c>
      <c r="N1745" s="8">
        <v>81</v>
      </c>
      <c r="O1745" s="10">
        <v>93</v>
      </c>
      <c r="P1745" s="10">
        <v>54</v>
      </c>
      <c r="Q1745" s="37">
        <f>AVERAGE(Table3[[#This Row],[Audit 1]:[Audit 10]])/100</f>
        <v>0.74</v>
      </c>
    </row>
    <row r="1746" spans="1:17">
      <c r="A1746" s="8" t="s">
        <v>98</v>
      </c>
      <c r="B1746" s="9">
        <v>45258</v>
      </c>
      <c r="C1746" s="33">
        <f>YEAR(Table3[[#This Row],[Date]])</f>
        <v>2023</v>
      </c>
      <c r="D1746" s="9" t="str">
        <f>TEXT(Table3[[#This Row],[Date]],"MMMM")</f>
        <v>November</v>
      </c>
      <c r="E1746" s="9" t="str">
        <f>_xlfn.XLOOKUP(Table3[[#This Row],[EID]],Roster!A:A,Roster!E:E)</f>
        <v>kig.imaz.62</v>
      </c>
      <c r="F1746" s="9" t="str">
        <f>_xlfn.XLOOKUP(Table3[[#This Row],[EID]],Roster!A:A,Roster!F:F)</f>
        <v>HR</v>
      </c>
      <c r="G1746" s="8">
        <v>67</v>
      </c>
      <c r="H1746" s="8">
        <v>87</v>
      </c>
      <c r="I1746" s="8">
        <v>82</v>
      </c>
      <c r="J1746" s="8">
        <v>60</v>
      </c>
      <c r="K1746" s="8">
        <v>67</v>
      </c>
      <c r="L1746" s="8">
        <v>72</v>
      </c>
      <c r="M1746" s="8">
        <v>60</v>
      </c>
      <c r="N1746" s="8">
        <v>92</v>
      </c>
      <c r="O1746" s="10">
        <v>65</v>
      </c>
      <c r="P1746" s="10">
        <v>92</v>
      </c>
      <c r="Q1746" s="37">
        <f>AVERAGE(Table3[[#This Row],[Audit 1]:[Audit 10]])/100</f>
        <v>0.74400000000000011</v>
      </c>
    </row>
    <row r="1747" spans="1:17">
      <c r="A1747" s="8" t="s">
        <v>99</v>
      </c>
      <c r="B1747" s="9">
        <v>45258</v>
      </c>
      <c r="C1747" s="33">
        <f>YEAR(Table3[[#This Row],[Date]])</f>
        <v>2023</v>
      </c>
      <c r="D1747" s="9" t="str">
        <f>TEXT(Table3[[#This Row],[Date]],"MMMM")</f>
        <v>November</v>
      </c>
      <c r="E1747" s="9" t="str">
        <f>_xlfn.XLOOKUP(Table3[[#This Row],[EID]],Roster!A:A,Roster!E:E)</f>
        <v>han.oriz.24</v>
      </c>
      <c r="F1747" s="9" t="str">
        <f>_xlfn.XLOOKUP(Table3[[#This Row],[EID]],Roster!A:A,Roster!F:F)</f>
        <v>Strategy</v>
      </c>
      <c r="G1747" s="8">
        <v>84</v>
      </c>
      <c r="H1747" s="8">
        <v>97</v>
      </c>
      <c r="I1747" s="8">
        <v>92</v>
      </c>
      <c r="J1747" s="8">
        <v>100</v>
      </c>
      <c r="K1747" s="8">
        <v>85</v>
      </c>
      <c r="L1747" s="8">
        <v>95</v>
      </c>
      <c r="M1747" s="8">
        <v>96</v>
      </c>
      <c r="N1747" s="8">
        <v>94</v>
      </c>
      <c r="O1747" s="10">
        <v>97</v>
      </c>
      <c r="P1747" s="10">
        <v>100</v>
      </c>
      <c r="Q1747" s="37">
        <f>AVERAGE(Table3[[#This Row],[Audit 1]:[Audit 10]])/100</f>
        <v>0.94</v>
      </c>
    </row>
    <row r="1748" spans="1:17">
      <c r="A1748" s="8" t="s">
        <v>100</v>
      </c>
      <c r="B1748" s="9">
        <v>45258</v>
      </c>
      <c r="C1748" s="33">
        <f>YEAR(Table3[[#This Row],[Date]])</f>
        <v>2023</v>
      </c>
      <c r="D1748" s="9" t="str">
        <f>TEXT(Table3[[#This Row],[Date]],"MMMM")</f>
        <v>November</v>
      </c>
      <c r="E1748" s="9" t="str">
        <f>_xlfn.XLOOKUP(Table3[[#This Row],[EID]],Roster!A:A,Roster!E:E)</f>
        <v>oka.koch.55</v>
      </c>
      <c r="F1748" s="9" t="str">
        <f>_xlfn.XLOOKUP(Table3[[#This Row],[EID]],Roster!A:A,Roster!F:F)</f>
        <v>F&amp;A</v>
      </c>
      <c r="G1748" s="8">
        <v>100</v>
      </c>
      <c r="H1748" s="8">
        <v>88</v>
      </c>
      <c r="I1748" s="8">
        <v>94</v>
      </c>
      <c r="J1748" s="8">
        <v>97</v>
      </c>
      <c r="K1748" s="8">
        <v>82</v>
      </c>
      <c r="L1748" s="8">
        <v>82</v>
      </c>
      <c r="M1748" s="8">
        <v>90</v>
      </c>
      <c r="N1748" s="8">
        <v>86</v>
      </c>
      <c r="O1748" s="10">
        <v>94</v>
      </c>
      <c r="P1748" s="10">
        <v>91</v>
      </c>
      <c r="Q1748" s="37">
        <f>AVERAGE(Table3[[#This Row],[Audit 1]:[Audit 10]])/100</f>
        <v>0.90400000000000003</v>
      </c>
    </row>
    <row r="1749" spans="1:17">
      <c r="A1749" s="8" t="s">
        <v>101</v>
      </c>
      <c r="B1749" s="9">
        <v>45258</v>
      </c>
      <c r="C1749" s="33">
        <f>YEAR(Table3[[#This Row],[Date]])</f>
        <v>2023</v>
      </c>
      <c r="D1749" s="9" t="str">
        <f>TEXT(Table3[[#This Row],[Date]],"MMMM")</f>
        <v>November</v>
      </c>
      <c r="E1749" s="9" t="str">
        <f>_xlfn.XLOOKUP(Table3[[#This Row],[EID]],Roster!A:A,Roster!E:E)</f>
        <v>hir.kame.31</v>
      </c>
      <c r="F1749" s="9" t="str">
        <f>_xlfn.XLOOKUP(Table3[[#This Row],[EID]],Roster!A:A,Roster!F:F)</f>
        <v>Health</v>
      </c>
      <c r="G1749" s="8">
        <v>94</v>
      </c>
      <c r="H1749" s="8">
        <v>95</v>
      </c>
      <c r="I1749" s="8">
        <v>82</v>
      </c>
      <c r="J1749" s="8">
        <v>83</v>
      </c>
      <c r="K1749" s="8">
        <v>100</v>
      </c>
      <c r="L1749" s="8">
        <v>93</v>
      </c>
      <c r="M1749" s="8">
        <v>83</v>
      </c>
      <c r="N1749" s="8">
        <v>90</v>
      </c>
      <c r="O1749" s="10">
        <v>95</v>
      </c>
      <c r="P1749" s="10">
        <v>92</v>
      </c>
      <c r="Q1749" s="37">
        <f>AVERAGE(Table3[[#This Row],[Audit 1]:[Audit 10]])/100</f>
        <v>0.90700000000000003</v>
      </c>
    </row>
    <row r="1750" spans="1:17">
      <c r="A1750" s="8" t="s">
        <v>102</v>
      </c>
      <c r="B1750" s="9">
        <v>45258</v>
      </c>
      <c r="C1750" s="33">
        <f>YEAR(Table3[[#This Row],[Date]])</f>
        <v>2023</v>
      </c>
      <c r="D1750" s="9" t="str">
        <f>TEXT(Table3[[#This Row],[Date]],"MMMM")</f>
        <v>November</v>
      </c>
      <c r="E1750" s="9" t="str">
        <f>_xlfn.XLOOKUP(Table3[[#This Row],[EID]],Roster!A:A,Roster!E:E)</f>
        <v>han.oriz.24</v>
      </c>
      <c r="F1750" s="9" t="str">
        <f>_xlfn.XLOOKUP(Table3[[#This Row],[EID]],Roster!A:A,Roster!F:F)</f>
        <v>Network</v>
      </c>
      <c r="G1750" s="8">
        <v>95</v>
      </c>
      <c r="H1750" s="8">
        <v>84</v>
      </c>
      <c r="I1750" s="8">
        <v>73</v>
      </c>
      <c r="J1750" s="8">
        <v>65</v>
      </c>
      <c r="K1750" s="8">
        <v>76</v>
      </c>
      <c r="L1750" s="8">
        <v>95</v>
      </c>
      <c r="M1750" s="8">
        <v>92</v>
      </c>
      <c r="N1750" s="8">
        <v>55</v>
      </c>
      <c r="O1750" s="10">
        <v>99</v>
      </c>
      <c r="P1750" s="10">
        <v>55</v>
      </c>
      <c r="Q1750" s="37">
        <f>AVERAGE(Table3[[#This Row],[Audit 1]:[Audit 10]])/100</f>
        <v>0.78900000000000003</v>
      </c>
    </row>
    <row r="1751" spans="1:17">
      <c r="A1751" s="8" t="s">
        <v>103</v>
      </c>
      <c r="B1751" s="9">
        <v>45258</v>
      </c>
      <c r="C1751" s="33">
        <f>YEAR(Table3[[#This Row],[Date]])</f>
        <v>2023</v>
      </c>
      <c r="D1751" s="9" t="str">
        <f>TEXT(Table3[[#This Row],[Date]],"MMMM")</f>
        <v>November</v>
      </c>
      <c r="E1751" s="9" t="str">
        <f>_xlfn.XLOOKUP(Table3[[#This Row],[EID]],Roster!A:A,Roster!E:E)</f>
        <v>kig.imaz.62</v>
      </c>
      <c r="F1751" s="9" t="str">
        <f>_xlfn.XLOOKUP(Table3[[#This Row],[EID]],Roster!A:A,Roster!F:F)</f>
        <v>HR</v>
      </c>
      <c r="G1751" s="8">
        <v>89</v>
      </c>
      <c r="H1751" s="8">
        <v>97</v>
      </c>
      <c r="I1751" s="8">
        <v>93</v>
      </c>
      <c r="J1751" s="8">
        <v>67</v>
      </c>
      <c r="K1751" s="8">
        <v>78</v>
      </c>
      <c r="L1751" s="8">
        <v>100</v>
      </c>
      <c r="M1751" s="8">
        <v>72</v>
      </c>
      <c r="N1751" s="8">
        <v>61</v>
      </c>
      <c r="O1751" s="10">
        <v>98</v>
      </c>
      <c r="P1751" s="10">
        <v>75</v>
      </c>
      <c r="Q1751" s="37">
        <f>AVERAGE(Table3[[#This Row],[Audit 1]:[Audit 10]])/100</f>
        <v>0.83</v>
      </c>
    </row>
    <row r="1752" spans="1:17">
      <c r="A1752" s="8" t="s">
        <v>104</v>
      </c>
      <c r="B1752" s="9">
        <v>45258</v>
      </c>
      <c r="C1752" s="33">
        <f>YEAR(Table3[[#This Row],[Date]])</f>
        <v>2023</v>
      </c>
      <c r="D1752" s="9" t="str">
        <f>TEXT(Table3[[#This Row],[Date]],"MMMM")</f>
        <v>November</v>
      </c>
      <c r="E1752" s="9" t="str">
        <f>_xlfn.XLOOKUP(Table3[[#This Row],[EID]],Roster!A:A,Roster!E:E)</f>
        <v>oka.koch.55</v>
      </c>
      <c r="F1752" s="9" t="str">
        <f>_xlfn.XLOOKUP(Table3[[#This Row],[EID]],Roster!A:A,Roster!F:F)</f>
        <v>F&amp;A</v>
      </c>
      <c r="G1752" s="8">
        <v>100</v>
      </c>
      <c r="H1752" s="8">
        <v>88</v>
      </c>
      <c r="I1752" s="8">
        <v>97</v>
      </c>
      <c r="J1752" s="8">
        <v>92</v>
      </c>
      <c r="K1752" s="8">
        <v>84</v>
      </c>
      <c r="L1752" s="8">
        <v>95</v>
      </c>
      <c r="M1752" s="8">
        <v>85</v>
      </c>
      <c r="N1752" s="8">
        <v>92</v>
      </c>
      <c r="O1752" s="10">
        <v>94</v>
      </c>
      <c r="P1752" s="10">
        <v>100</v>
      </c>
      <c r="Q1752" s="37">
        <f>AVERAGE(Table3[[#This Row],[Audit 1]:[Audit 10]])/100</f>
        <v>0.92700000000000005</v>
      </c>
    </row>
    <row r="1753" spans="1:17">
      <c r="A1753" s="8" t="s">
        <v>105</v>
      </c>
      <c r="B1753" s="9">
        <v>45258</v>
      </c>
      <c r="C1753" s="33">
        <f>YEAR(Table3[[#This Row],[Date]])</f>
        <v>2023</v>
      </c>
      <c r="D1753" s="9" t="str">
        <f>TEXT(Table3[[#This Row],[Date]],"MMMM")</f>
        <v>November</v>
      </c>
      <c r="E1753" s="9" t="str">
        <f>_xlfn.XLOOKUP(Table3[[#This Row],[EID]],Roster!A:A,Roster!E:E)</f>
        <v>oka.koch.55</v>
      </c>
      <c r="F1753" s="9" t="str">
        <f>_xlfn.XLOOKUP(Table3[[#This Row],[EID]],Roster!A:A,Roster!F:F)</f>
        <v>F&amp;A</v>
      </c>
      <c r="G1753" s="8">
        <v>98</v>
      </c>
      <c r="H1753" s="8">
        <v>90</v>
      </c>
      <c r="I1753" s="8">
        <v>92</v>
      </c>
      <c r="J1753" s="8">
        <v>80</v>
      </c>
      <c r="K1753" s="8">
        <v>92</v>
      </c>
      <c r="L1753" s="8">
        <v>87</v>
      </c>
      <c r="M1753" s="8">
        <v>81</v>
      </c>
      <c r="N1753" s="8">
        <v>99</v>
      </c>
      <c r="O1753" s="10">
        <v>93</v>
      </c>
      <c r="P1753" s="10">
        <v>83</v>
      </c>
      <c r="Q1753" s="37">
        <f>AVERAGE(Table3[[#This Row],[Audit 1]:[Audit 10]])/100</f>
        <v>0.89500000000000002</v>
      </c>
    </row>
    <row r="1754" spans="1:17">
      <c r="A1754" s="8" t="s">
        <v>106</v>
      </c>
      <c r="B1754" s="9">
        <v>45258</v>
      </c>
      <c r="C1754" s="33">
        <f>YEAR(Table3[[#This Row],[Date]])</f>
        <v>2023</v>
      </c>
      <c r="D1754" s="9" t="str">
        <f>TEXT(Table3[[#This Row],[Date]],"MMMM")</f>
        <v>November</v>
      </c>
      <c r="E1754" s="9" t="str">
        <f>_xlfn.XLOOKUP(Table3[[#This Row],[EID]],Roster!A:A,Roster!E:E)</f>
        <v>hir.kame.31</v>
      </c>
      <c r="F1754" s="9" t="str">
        <f>_xlfn.XLOOKUP(Table3[[#This Row],[EID]],Roster!A:A,Roster!F:F)</f>
        <v>Health</v>
      </c>
      <c r="G1754" s="8">
        <v>97</v>
      </c>
      <c r="H1754" s="8">
        <v>81</v>
      </c>
      <c r="I1754" s="8">
        <v>89</v>
      </c>
      <c r="J1754" s="8">
        <v>89</v>
      </c>
      <c r="K1754" s="8">
        <v>84</v>
      </c>
      <c r="L1754" s="8">
        <v>89</v>
      </c>
      <c r="M1754" s="8">
        <v>80</v>
      </c>
      <c r="N1754" s="8">
        <v>90</v>
      </c>
      <c r="O1754" s="10">
        <v>89</v>
      </c>
      <c r="P1754" s="10">
        <v>80</v>
      </c>
      <c r="Q1754" s="37">
        <f>AVERAGE(Table3[[#This Row],[Audit 1]:[Audit 10]])/100</f>
        <v>0.86799999999999999</v>
      </c>
    </row>
    <row r="1755" spans="1:17">
      <c r="A1755" s="8" t="s">
        <v>107</v>
      </c>
      <c r="B1755" s="9">
        <v>45258</v>
      </c>
      <c r="C1755" s="33">
        <f>YEAR(Table3[[#This Row],[Date]])</f>
        <v>2023</v>
      </c>
      <c r="D1755" s="9" t="str">
        <f>TEXT(Table3[[#This Row],[Date]],"MMMM")</f>
        <v>November</v>
      </c>
      <c r="E1755" s="9" t="str">
        <f>_xlfn.XLOOKUP(Table3[[#This Row],[EID]],Roster!A:A,Roster!E:E)</f>
        <v>oka.koch.55</v>
      </c>
      <c r="F1755" s="9" t="str">
        <f>_xlfn.XLOOKUP(Table3[[#This Row],[EID]],Roster!A:A,Roster!F:F)</f>
        <v>F&amp;A</v>
      </c>
      <c r="G1755" s="8">
        <v>97</v>
      </c>
      <c r="H1755" s="8">
        <v>80</v>
      </c>
      <c r="I1755" s="8">
        <v>86</v>
      </c>
      <c r="J1755" s="8">
        <v>60</v>
      </c>
      <c r="K1755" s="8">
        <v>88</v>
      </c>
      <c r="L1755" s="8">
        <v>88</v>
      </c>
      <c r="M1755" s="8">
        <v>87</v>
      </c>
      <c r="N1755" s="8">
        <v>68</v>
      </c>
      <c r="O1755" s="10">
        <v>65</v>
      </c>
      <c r="P1755" s="10">
        <v>60</v>
      </c>
      <c r="Q1755" s="37">
        <f>AVERAGE(Table3[[#This Row],[Audit 1]:[Audit 10]])/100</f>
        <v>0.77900000000000003</v>
      </c>
    </row>
    <row r="1756" spans="1:17">
      <c r="A1756" s="8" t="s">
        <v>108</v>
      </c>
      <c r="B1756" s="9">
        <v>45258</v>
      </c>
      <c r="C1756" s="33">
        <f>YEAR(Table3[[#This Row],[Date]])</f>
        <v>2023</v>
      </c>
      <c r="D1756" s="9" t="str">
        <f>TEXT(Table3[[#This Row],[Date]],"MMMM")</f>
        <v>November</v>
      </c>
      <c r="E1756" s="9" t="str">
        <f>_xlfn.XLOOKUP(Table3[[#This Row],[EID]],Roster!A:A,Roster!E:E)</f>
        <v>kig.imaz.62</v>
      </c>
      <c r="F1756" s="9" t="str">
        <f>_xlfn.XLOOKUP(Table3[[#This Row],[EID]],Roster!A:A,Roster!F:F)</f>
        <v>HR</v>
      </c>
      <c r="G1756" s="8">
        <v>93</v>
      </c>
      <c r="H1756" s="8">
        <v>94</v>
      </c>
      <c r="I1756" s="8">
        <v>67</v>
      </c>
      <c r="J1756" s="8">
        <v>67</v>
      </c>
      <c r="K1756" s="8">
        <v>56</v>
      </c>
      <c r="L1756" s="8">
        <v>91</v>
      </c>
      <c r="M1756" s="8">
        <v>78</v>
      </c>
      <c r="N1756" s="8">
        <v>69</v>
      </c>
      <c r="O1756" s="10">
        <v>51</v>
      </c>
      <c r="P1756" s="10">
        <v>70</v>
      </c>
      <c r="Q1756" s="37">
        <f>AVERAGE(Table3[[#This Row],[Audit 1]:[Audit 10]])/100</f>
        <v>0.73599999999999999</v>
      </c>
    </row>
    <row r="1757" spans="1:17">
      <c r="A1757" s="8" t="s">
        <v>109</v>
      </c>
      <c r="B1757" s="9">
        <v>45258</v>
      </c>
      <c r="C1757" s="33">
        <f>YEAR(Table3[[#This Row],[Date]])</f>
        <v>2023</v>
      </c>
      <c r="D1757" s="9" t="str">
        <f>TEXT(Table3[[#This Row],[Date]],"MMMM")</f>
        <v>November</v>
      </c>
      <c r="E1757" s="9" t="str">
        <f>_xlfn.XLOOKUP(Table3[[#This Row],[EID]],Roster!A:A,Roster!E:E)</f>
        <v>han.oriz.24</v>
      </c>
      <c r="F1757" s="9" t="str">
        <f>_xlfn.XLOOKUP(Table3[[#This Row],[EID]],Roster!A:A,Roster!F:F)</f>
        <v>Strategy</v>
      </c>
      <c r="G1757" s="8">
        <v>94</v>
      </c>
      <c r="H1757" s="8">
        <v>88</v>
      </c>
      <c r="I1757" s="8">
        <v>81</v>
      </c>
      <c r="J1757" s="8">
        <v>86</v>
      </c>
      <c r="K1757" s="8">
        <v>97</v>
      </c>
      <c r="L1757" s="8">
        <v>96</v>
      </c>
      <c r="M1757" s="8">
        <v>88</v>
      </c>
      <c r="N1757" s="8">
        <v>92</v>
      </c>
      <c r="O1757" s="10">
        <v>92</v>
      </c>
      <c r="P1757" s="10">
        <v>93</v>
      </c>
      <c r="Q1757" s="37">
        <f>AVERAGE(Table3[[#This Row],[Audit 1]:[Audit 10]])/100</f>
        <v>0.90700000000000003</v>
      </c>
    </row>
    <row r="1758" spans="1:17">
      <c r="A1758" s="8" t="s">
        <v>110</v>
      </c>
      <c r="B1758" s="9">
        <v>45258</v>
      </c>
      <c r="C1758" s="33">
        <f>YEAR(Table3[[#This Row],[Date]])</f>
        <v>2023</v>
      </c>
      <c r="D1758" s="9" t="str">
        <f>TEXT(Table3[[#This Row],[Date]],"MMMM")</f>
        <v>November</v>
      </c>
      <c r="E1758" s="9" t="str">
        <f>_xlfn.XLOOKUP(Table3[[#This Row],[EID]],Roster!A:A,Roster!E:E)</f>
        <v>oka.koch.55</v>
      </c>
      <c r="F1758" s="9" t="str">
        <f>_xlfn.XLOOKUP(Table3[[#This Row],[EID]],Roster!A:A,Roster!F:F)</f>
        <v>F&amp;A</v>
      </c>
      <c r="G1758" s="8">
        <v>91</v>
      </c>
      <c r="H1758" s="8">
        <v>91</v>
      </c>
      <c r="I1758" s="8">
        <v>87</v>
      </c>
      <c r="J1758" s="8">
        <v>90</v>
      </c>
      <c r="K1758" s="8">
        <v>93</v>
      </c>
      <c r="L1758" s="8">
        <v>94</v>
      </c>
      <c r="M1758" s="8">
        <v>95</v>
      </c>
      <c r="N1758" s="8">
        <v>80</v>
      </c>
      <c r="O1758" s="10">
        <v>86</v>
      </c>
      <c r="P1758" s="10">
        <v>91</v>
      </c>
      <c r="Q1758" s="37">
        <f>AVERAGE(Table3[[#This Row],[Audit 1]:[Audit 10]])/100</f>
        <v>0.89800000000000002</v>
      </c>
    </row>
    <row r="1759" spans="1:17">
      <c r="A1759" s="8" t="s">
        <v>111</v>
      </c>
      <c r="B1759" s="9">
        <v>45258</v>
      </c>
      <c r="C1759" s="33">
        <f>YEAR(Table3[[#This Row],[Date]])</f>
        <v>2023</v>
      </c>
      <c r="D1759" s="9" t="str">
        <f>TEXT(Table3[[#This Row],[Date]],"MMMM")</f>
        <v>November</v>
      </c>
      <c r="E1759" s="9" t="str">
        <f>_xlfn.XLOOKUP(Table3[[#This Row],[EID]],Roster!A:A,Roster!E:E)</f>
        <v>hir.kame.31</v>
      </c>
      <c r="F1759" s="9" t="str">
        <f>_xlfn.XLOOKUP(Table3[[#This Row],[EID]],Roster!A:A,Roster!F:F)</f>
        <v>Health</v>
      </c>
      <c r="G1759" s="8">
        <v>84</v>
      </c>
      <c r="H1759" s="8">
        <v>86</v>
      </c>
      <c r="I1759" s="8">
        <v>100</v>
      </c>
      <c r="J1759" s="8">
        <v>95</v>
      </c>
      <c r="K1759" s="8">
        <v>82</v>
      </c>
      <c r="L1759" s="8">
        <v>90</v>
      </c>
      <c r="M1759" s="8">
        <v>90</v>
      </c>
      <c r="N1759" s="8">
        <v>81</v>
      </c>
      <c r="O1759" s="10">
        <v>86</v>
      </c>
      <c r="P1759" s="10">
        <v>99</v>
      </c>
      <c r="Q1759" s="37">
        <f>AVERAGE(Table3[[#This Row],[Audit 1]:[Audit 10]])/100</f>
        <v>0.89300000000000002</v>
      </c>
    </row>
    <row r="1760" spans="1:17">
      <c r="A1760" s="8" t="s">
        <v>112</v>
      </c>
      <c r="B1760" s="9">
        <v>45258</v>
      </c>
      <c r="C1760" s="33">
        <f>YEAR(Table3[[#This Row],[Date]])</f>
        <v>2023</v>
      </c>
      <c r="D1760" s="9" t="str">
        <f>TEXT(Table3[[#This Row],[Date]],"MMMM")</f>
        <v>November</v>
      </c>
      <c r="E1760" s="9" t="str">
        <f>_xlfn.XLOOKUP(Table3[[#This Row],[EID]],Roster!A:A,Roster!E:E)</f>
        <v>hir.kame.31</v>
      </c>
      <c r="F1760" s="9" t="str">
        <f>_xlfn.XLOOKUP(Table3[[#This Row],[EID]],Roster!A:A,Roster!F:F)</f>
        <v>Health</v>
      </c>
      <c r="G1760" s="8">
        <v>68</v>
      </c>
      <c r="H1760" s="8">
        <v>98</v>
      </c>
      <c r="I1760" s="8">
        <v>56</v>
      </c>
      <c r="J1760" s="8">
        <v>70</v>
      </c>
      <c r="K1760" s="8">
        <v>50</v>
      </c>
      <c r="L1760" s="8">
        <v>61</v>
      </c>
      <c r="M1760" s="8">
        <v>56</v>
      </c>
      <c r="N1760" s="8">
        <v>50</v>
      </c>
      <c r="O1760" s="10">
        <v>93</v>
      </c>
      <c r="P1760" s="10">
        <v>77</v>
      </c>
      <c r="Q1760" s="37">
        <f>AVERAGE(Table3[[#This Row],[Audit 1]:[Audit 10]])/100</f>
        <v>0.67900000000000005</v>
      </c>
    </row>
    <row r="1761" spans="1:17">
      <c r="A1761" s="8" t="s">
        <v>113</v>
      </c>
      <c r="B1761" s="9">
        <v>45258</v>
      </c>
      <c r="C1761" s="33">
        <f>YEAR(Table3[[#This Row],[Date]])</f>
        <v>2023</v>
      </c>
      <c r="D1761" s="9" t="str">
        <f>TEXT(Table3[[#This Row],[Date]],"MMMM")</f>
        <v>November</v>
      </c>
      <c r="E1761" s="9" t="str">
        <f>_xlfn.XLOOKUP(Table3[[#This Row],[EID]],Roster!A:A,Roster!E:E)</f>
        <v>kig.imaz.62</v>
      </c>
      <c r="F1761" s="9" t="str">
        <f>_xlfn.XLOOKUP(Table3[[#This Row],[EID]],Roster!A:A,Roster!F:F)</f>
        <v>HR</v>
      </c>
      <c r="G1761" s="8">
        <v>91</v>
      </c>
      <c r="H1761" s="8">
        <v>56</v>
      </c>
      <c r="I1761" s="8">
        <v>64</v>
      </c>
      <c r="J1761" s="8">
        <v>51</v>
      </c>
      <c r="K1761" s="8">
        <v>86</v>
      </c>
      <c r="L1761" s="8">
        <v>88</v>
      </c>
      <c r="M1761" s="8">
        <v>61</v>
      </c>
      <c r="N1761" s="8">
        <v>65</v>
      </c>
      <c r="O1761" s="10">
        <v>85</v>
      </c>
      <c r="P1761" s="10">
        <v>96</v>
      </c>
      <c r="Q1761" s="37">
        <f>AVERAGE(Table3[[#This Row],[Audit 1]:[Audit 10]])/100</f>
        <v>0.74299999999999999</v>
      </c>
    </row>
    <row r="1762" spans="1:17">
      <c r="A1762" s="8" t="s">
        <v>114</v>
      </c>
      <c r="B1762" s="9">
        <v>45258</v>
      </c>
      <c r="C1762" s="33">
        <f>YEAR(Table3[[#This Row],[Date]])</f>
        <v>2023</v>
      </c>
      <c r="D1762" s="9" t="str">
        <f>TEXT(Table3[[#This Row],[Date]],"MMMM")</f>
        <v>November</v>
      </c>
      <c r="E1762" s="9" t="str">
        <f>_xlfn.XLOOKUP(Table3[[#This Row],[EID]],Roster!A:A,Roster!E:E)</f>
        <v>han.oriz.24</v>
      </c>
      <c r="F1762" s="9" t="str">
        <f>_xlfn.XLOOKUP(Table3[[#This Row],[EID]],Roster!A:A,Roster!F:F)</f>
        <v>Strategy</v>
      </c>
      <c r="G1762" s="8">
        <v>84</v>
      </c>
      <c r="H1762" s="8">
        <v>98</v>
      </c>
      <c r="I1762" s="8">
        <v>84</v>
      </c>
      <c r="J1762" s="8">
        <v>99</v>
      </c>
      <c r="K1762" s="8">
        <v>94</v>
      </c>
      <c r="L1762" s="8">
        <v>83</v>
      </c>
      <c r="M1762" s="8">
        <v>92</v>
      </c>
      <c r="N1762" s="8">
        <v>89</v>
      </c>
      <c r="O1762" s="10">
        <v>93</v>
      </c>
      <c r="P1762" s="10">
        <v>90</v>
      </c>
      <c r="Q1762" s="37">
        <f>AVERAGE(Table3[[#This Row],[Audit 1]:[Audit 10]])/100</f>
        <v>0.90599999999999992</v>
      </c>
    </row>
    <row r="1763" spans="1:17">
      <c r="A1763" s="8" t="s">
        <v>115</v>
      </c>
      <c r="B1763" s="9">
        <v>45258</v>
      </c>
      <c r="C1763" s="33">
        <f>YEAR(Table3[[#This Row],[Date]])</f>
        <v>2023</v>
      </c>
      <c r="D1763" s="9" t="str">
        <f>TEXT(Table3[[#This Row],[Date]],"MMMM")</f>
        <v>November</v>
      </c>
      <c r="E1763" s="9" t="str">
        <f>_xlfn.XLOOKUP(Table3[[#This Row],[EID]],Roster!A:A,Roster!E:E)</f>
        <v>oka.koch.55</v>
      </c>
      <c r="F1763" s="9" t="str">
        <f>_xlfn.XLOOKUP(Table3[[#This Row],[EID]],Roster!A:A,Roster!F:F)</f>
        <v>F&amp;A</v>
      </c>
      <c r="G1763" s="8">
        <v>80</v>
      </c>
      <c r="H1763" s="8">
        <v>98</v>
      </c>
      <c r="I1763" s="8">
        <v>94</v>
      </c>
      <c r="J1763" s="8">
        <v>99</v>
      </c>
      <c r="K1763" s="8">
        <v>92</v>
      </c>
      <c r="L1763" s="8">
        <v>93</v>
      </c>
      <c r="M1763" s="8">
        <v>83</v>
      </c>
      <c r="N1763" s="8">
        <v>85</v>
      </c>
      <c r="O1763" s="10">
        <v>100</v>
      </c>
      <c r="P1763" s="10">
        <v>86</v>
      </c>
      <c r="Q1763" s="37">
        <f>AVERAGE(Table3[[#This Row],[Audit 1]:[Audit 10]])/100</f>
        <v>0.91</v>
      </c>
    </row>
    <row r="1764" spans="1:17">
      <c r="A1764" s="8" t="s">
        <v>116</v>
      </c>
      <c r="B1764" s="9">
        <v>45258</v>
      </c>
      <c r="C1764" s="33">
        <f>YEAR(Table3[[#This Row],[Date]])</f>
        <v>2023</v>
      </c>
      <c r="D1764" s="9" t="str">
        <f>TEXT(Table3[[#This Row],[Date]],"MMMM")</f>
        <v>November</v>
      </c>
      <c r="E1764" s="9" t="str">
        <f>_xlfn.XLOOKUP(Table3[[#This Row],[EID]],Roster!A:A,Roster!E:E)</f>
        <v>hir.kame.31</v>
      </c>
      <c r="F1764" s="9" t="str">
        <f>_xlfn.XLOOKUP(Table3[[#This Row],[EID]],Roster!A:A,Roster!F:F)</f>
        <v>Health</v>
      </c>
      <c r="G1764" s="8">
        <v>92</v>
      </c>
      <c r="H1764" s="8">
        <v>86</v>
      </c>
      <c r="I1764" s="8">
        <v>84</v>
      </c>
      <c r="J1764" s="8">
        <v>83</v>
      </c>
      <c r="K1764" s="8">
        <v>83</v>
      </c>
      <c r="L1764" s="8">
        <v>92</v>
      </c>
      <c r="M1764" s="8">
        <v>95</v>
      </c>
      <c r="N1764" s="8">
        <v>84</v>
      </c>
      <c r="O1764" s="10">
        <v>87</v>
      </c>
      <c r="P1764" s="10">
        <v>80</v>
      </c>
      <c r="Q1764" s="37">
        <f>AVERAGE(Table3[[#This Row],[Audit 1]:[Audit 10]])/100</f>
        <v>0.86599999999999999</v>
      </c>
    </row>
    <row r="1765" spans="1:17">
      <c r="A1765" s="8" t="s">
        <v>117</v>
      </c>
      <c r="B1765" s="9">
        <v>45258</v>
      </c>
      <c r="C1765" s="33">
        <f>YEAR(Table3[[#This Row],[Date]])</f>
        <v>2023</v>
      </c>
      <c r="D1765" s="9" t="str">
        <f>TEXT(Table3[[#This Row],[Date]],"MMMM")</f>
        <v>November</v>
      </c>
      <c r="E1765" s="9" t="str">
        <f>_xlfn.XLOOKUP(Table3[[#This Row],[EID]],Roster!A:A,Roster!E:E)</f>
        <v>han.oriz.24</v>
      </c>
      <c r="F1765" s="9" t="str">
        <f>_xlfn.XLOOKUP(Table3[[#This Row],[EID]],Roster!A:A,Roster!F:F)</f>
        <v>Network</v>
      </c>
      <c r="G1765" s="8">
        <v>67</v>
      </c>
      <c r="H1765" s="8">
        <v>57</v>
      </c>
      <c r="I1765" s="8">
        <v>62</v>
      </c>
      <c r="J1765" s="8">
        <v>96</v>
      </c>
      <c r="K1765" s="8">
        <v>87</v>
      </c>
      <c r="L1765" s="8">
        <v>50</v>
      </c>
      <c r="M1765" s="8">
        <v>63</v>
      </c>
      <c r="N1765" s="8">
        <v>94</v>
      </c>
      <c r="O1765" s="10">
        <v>59</v>
      </c>
      <c r="P1765" s="10">
        <v>64</v>
      </c>
      <c r="Q1765" s="37">
        <f>AVERAGE(Table3[[#This Row],[Audit 1]:[Audit 10]])/100</f>
        <v>0.69900000000000007</v>
      </c>
    </row>
    <row r="1766" spans="1:17">
      <c r="A1766" s="8" t="s">
        <v>118</v>
      </c>
      <c r="B1766" s="9">
        <v>45258</v>
      </c>
      <c r="C1766" s="33">
        <f>YEAR(Table3[[#This Row],[Date]])</f>
        <v>2023</v>
      </c>
      <c r="D1766" s="9" t="str">
        <f>TEXT(Table3[[#This Row],[Date]],"MMMM")</f>
        <v>November</v>
      </c>
      <c r="E1766" s="9" t="str">
        <f>_xlfn.XLOOKUP(Table3[[#This Row],[EID]],Roster!A:A,Roster!E:E)</f>
        <v>kig.imaz.62</v>
      </c>
      <c r="F1766" s="9" t="str">
        <f>_xlfn.XLOOKUP(Table3[[#This Row],[EID]],Roster!A:A,Roster!F:F)</f>
        <v>HR</v>
      </c>
      <c r="G1766" s="8">
        <v>100</v>
      </c>
      <c r="H1766" s="8">
        <v>96</v>
      </c>
      <c r="I1766" s="8">
        <v>77</v>
      </c>
      <c r="J1766" s="8">
        <v>74</v>
      </c>
      <c r="K1766" s="8">
        <v>77</v>
      </c>
      <c r="L1766" s="8">
        <v>74</v>
      </c>
      <c r="M1766" s="8">
        <v>86</v>
      </c>
      <c r="N1766" s="8">
        <v>66</v>
      </c>
      <c r="O1766" s="10">
        <v>73</v>
      </c>
      <c r="P1766" s="10">
        <v>76</v>
      </c>
      <c r="Q1766" s="37">
        <f>AVERAGE(Table3[[#This Row],[Audit 1]:[Audit 10]])/100</f>
        <v>0.79900000000000004</v>
      </c>
    </row>
    <row r="1767" spans="1:17">
      <c r="A1767" s="8" t="s">
        <v>119</v>
      </c>
      <c r="B1767" s="9">
        <v>45258</v>
      </c>
      <c r="C1767" s="33">
        <f>YEAR(Table3[[#This Row],[Date]])</f>
        <v>2023</v>
      </c>
      <c r="D1767" s="9" t="str">
        <f>TEXT(Table3[[#This Row],[Date]],"MMMM")</f>
        <v>November</v>
      </c>
      <c r="E1767" s="9" t="str">
        <f>_xlfn.XLOOKUP(Table3[[#This Row],[EID]],Roster!A:A,Roster!E:E)</f>
        <v>hir.kame.31</v>
      </c>
      <c r="F1767" s="9" t="str">
        <f>_xlfn.XLOOKUP(Table3[[#This Row],[EID]],Roster!A:A,Roster!F:F)</f>
        <v>Health</v>
      </c>
      <c r="G1767" s="8">
        <v>82</v>
      </c>
      <c r="H1767" s="8">
        <v>91</v>
      </c>
      <c r="I1767" s="8">
        <v>100</v>
      </c>
      <c r="J1767" s="8">
        <v>96</v>
      </c>
      <c r="K1767" s="8">
        <v>95</v>
      </c>
      <c r="L1767" s="8">
        <v>81</v>
      </c>
      <c r="M1767" s="8">
        <v>84</v>
      </c>
      <c r="N1767" s="8">
        <v>100</v>
      </c>
      <c r="O1767" s="10">
        <v>84</v>
      </c>
      <c r="P1767" s="10">
        <v>83</v>
      </c>
      <c r="Q1767" s="37">
        <f>AVERAGE(Table3[[#This Row],[Audit 1]:[Audit 10]])/100</f>
        <v>0.89599999999999991</v>
      </c>
    </row>
    <row r="1768" spans="1:17">
      <c r="A1768" s="8" t="s">
        <v>120</v>
      </c>
      <c r="B1768" s="9">
        <v>45258</v>
      </c>
      <c r="C1768" s="33">
        <f>YEAR(Table3[[#This Row],[Date]])</f>
        <v>2023</v>
      </c>
      <c r="D1768" s="9" t="str">
        <f>TEXT(Table3[[#This Row],[Date]],"MMMM")</f>
        <v>November</v>
      </c>
      <c r="E1768" s="9" t="str">
        <f>_xlfn.XLOOKUP(Table3[[#This Row],[EID]],Roster!A:A,Roster!E:E)</f>
        <v>oka.koch.55</v>
      </c>
      <c r="F1768" s="9" t="str">
        <f>_xlfn.XLOOKUP(Table3[[#This Row],[EID]],Roster!A:A,Roster!F:F)</f>
        <v>F&amp;A</v>
      </c>
      <c r="G1768" s="8">
        <v>91</v>
      </c>
      <c r="H1768" s="8">
        <v>94</v>
      </c>
      <c r="I1768" s="8">
        <v>81</v>
      </c>
      <c r="J1768" s="8">
        <v>80</v>
      </c>
      <c r="K1768" s="8">
        <v>90</v>
      </c>
      <c r="L1768" s="8">
        <v>98</v>
      </c>
      <c r="M1768" s="8">
        <v>82</v>
      </c>
      <c r="N1768" s="8">
        <v>90</v>
      </c>
      <c r="O1768" s="10">
        <v>85</v>
      </c>
      <c r="P1768" s="10">
        <v>95</v>
      </c>
      <c r="Q1768" s="37">
        <f>AVERAGE(Table3[[#This Row],[Audit 1]:[Audit 10]])/100</f>
        <v>0.8859999999999999</v>
      </c>
    </row>
    <row r="1769" spans="1:17">
      <c r="A1769" s="8" t="s">
        <v>121</v>
      </c>
      <c r="B1769" s="9">
        <v>45258</v>
      </c>
      <c r="C1769" s="33">
        <f>YEAR(Table3[[#This Row],[Date]])</f>
        <v>2023</v>
      </c>
      <c r="D1769" s="9" t="str">
        <f>TEXT(Table3[[#This Row],[Date]],"MMMM")</f>
        <v>November</v>
      </c>
      <c r="E1769" s="9" t="str">
        <f>_xlfn.XLOOKUP(Table3[[#This Row],[EID]],Roster!A:A,Roster!E:E)</f>
        <v>hir.kame.31</v>
      </c>
      <c r="F1769" s="9" t="str">
        <f>_xlfn.XLOOKUP(Table3[[#This Row],[EID]],Roster!A:A,Roster!F:F)</f>
        <v>Health</v>
      </c>
      <c r="G1769" s="8">
        <v>84</v>
      </c>
      <c r="H1769" s="8">
        <v>92</v>
      </c>
      <c r="I1769" s="8">
        <v>82</v>
      </c>
      <c r="J1769" s="8">
        <v>80</v>
      </c>
      <c r="K1769" s="8">
        <v>87</v>
      </c>
      <c r="L1769" s="8">
        <v>86</v>
      </c>
      <c r="M1769" s="8">
        <v>84</v>
      </c>
      <c r="N1769" s="8">
        <v>93</v>
      </c>
      <c r="O1769" s="10">
        <v>87</v>
      </c>
      <c r="P1769" s="10">
        <v>91</v>
      </c>
      <c r="Q1769" s="37">
        <f>AVERAGE(Table3[[#This Row],[Audit 1]:[Audit 10]])/100</f>
        <v>0.86599999999999999</v>
      </c>
    </row>
    <row r="1770" spans="1:17">
      <c r="A1770" s="8" t="s">
        <v>122</v>
      </c>
      <c r="B1770" s="9">
        <v>45258</v>
      </c>
      <c r="C1770" s="33">
        <f>YEAR(Table3[[#This Row],[Date]])</f>
        <v>2023</v>
      </c>
      <c r="D1770" s="9" t="str">
        <f>TEXT(Table3[[#This Row],[Date]],"MMMM")</f>
        <v>November</v>
      </c>
      <c r="E1770" s="9" t="str">
        <f>_xlfn.XLOOKUP(Table3[[#This Row],[EID]],Roster!A:A,Roster!E:E)</f>
        <v>han.oriz.24</v>
      </c>
      <c r="F1770" s="9" t="str">
        <f>_xlfn.XLOOKUP(Table3[[#This Row],[EID]],Roster!A:A,Roster!F:F)</f>
        <v>Network</v>
      </c>
      <c r="G1770" s="8">
        <v>69</v>
      </c>
      <c r="H1770" s="8">
        <v>51</v>
      </c>
      <c r="I1770" s="8">
        <v>73</v>
      </c>
      <c r="J1770" s="8">
        <v>80</v>
      </c>
      <c r="K1770" s="8">
        <v>54</v>
      </c>
      <c r="L1770" s="8">
        <v>75</v>
      </c>
      <c r="M1770" s="8">
        <v>82</v>
      </c>
      <c r="N1770" s="8">
        <v>62</v>
      </c>
      <c r="O1770" s="10">
        <v>83</v>
      </c>
      <c r="P1770" s="10">
        <v>66</v>
      </c>
      <c r="Q1770" s="37">
        <f>AVERAGE(Table3[[#This Row],[Audit 1]:[Audit 10]])/100</f>
        <v>0.69499999999999995</v>
      </c>
    </row>
    <row r="1771" spans="1:17">
      <c r="A1771" s="8" t="s">
        <v>123</v>
      </c>
      <c r="B1771" s="9">
        <v>45258</v>
      </c>
      <c r="C1771" s="33">
        <f>YEAR(Table3[[#This Row],[Date]])</f>
        <v>2023</v>
      </c>
      <c r="D1771" s="9" t="str">
        <f>TEXT(Table3[[#This Row],[Date]],"MMMM")</f>
        <v>November</v>
      </c>
      <c r="E1771" s="9" t="str">
        <f>_xlfn.XLOOKUP(Table3[[#This Row],[EID]],Roster!A:A,Roster!E:E)</f>
        <v>kig.imaz.62</v>
      </c>
      <c r="F1771" s="9" t="str">
        <f>_xlfn.XLOOKUP(Table3[[#This Row],[EID]],Roster!A:A,Roster!F:F)</f>
        <v>HR</v>
      </c>
      <c r="G1771" s="8">
        <v>64</v>
      </c>
      <c r="H1771" s="8">
        <v>87</v>
      </c>
      <c r="I1771" s="8">
        <v>80</v>
      </c>
      <c r="J1771" s="8">
        <v>73</v>
      </c>
      <c r="K1771" s="8">
        <v>66</v>
      </c>
      <c r="L1771" s="8">
        <v>61</v>
      </c>
      <c r="M1771" s="8">
        <v>83</v>
      </c>
      <c r="N1771" s="8">
        <v>86</v>
      </c>
      <c r="O1771" s="10">
        <v>67</v>
      </c>
      <c r="P1771" s="10">
        <v>95</v>
      </c>
      <c r="Q1771" s="37">
        <f>AVERAGE(Table3[[#This Row],[Audit 1]:[Audit 10]])/100</f>
        <v>0.76200000000000001</v>
      </c>
    </row>
    <row r="1772" spans="1:17">
      <c r="A1772" s="8" t="s">
        <v>94</v>
      </c>
      <c r="B1772" s="9">
        <v>45259</v>
      </c>
      <c r="C1772" s="33">
        <f>YEAR(Table3[[#This Row],[Date]])</f>
        <v>2023</v>
      </c>
      <c r="D1772" s="9" t="str">
        <f>TEXT(Table3[[#This Row],[Date]],"MMMM")</f>
        <v>November</v>
      </c>
      <c r="E1772" s="9" t="str">
        <f>_xlfn.XLOOKUP(Table3[[#This Row],[EID]],Roster!A:A,Roster!E:E)</f>
        <v>oka.koch.55</v>
      </c>
      <c r="F1772" s="9" t="str">
        <f>_xlfn.XLOOKUP(Table3[[#This Row],[EID]],Roster!A:A,Roster!F:F)</f>
        <v>F&amp;A</v>
      </c>
      <c r="G1772" s="8">
        <v>99</v>
      </c>
      <c r="H1772" s="8">
        <v>83</v>
      </c>
      <c r="I1772" s="8">
        <v>83</v>
      </c>
      <c r="J1772" s="8">
        <v>97</v>
      </c>
      <c r="K1772" s="8">
        <v>91</v>
      </c>
      <c r="L1772" s="8">
        <v>98</v>
      </c>
      <c r="M1772" s="8">
        <v>94</v>
      </c>
      <c r="N1772" s="8">
        <v>92</v>
      </c>
      <c r="O1772" s="10">
        <v>89</v>
      </c>
      <c r="P1772" s="10">
        <v>94</v>
      </c>
      <c r="Q1772" s="37">
        <f>AVERAGE(Table3[[#This Row],[Audit 1]:[Audit 10]])/100</f>
        <v>0.92</v>
      </c>
    </row>
    <row r="1773" spans="1:17">
      <c r="A1773" s="8" t="s">
        <v>95</v>
      </c>
      <c r="B1773" s="9">
        <v>45259</v>
      </c>
      <c r="C1773" s="33">
        <f>YEAR(Table3[[#This Row],[Date]])</f>
        <v>2023</v>
      </c>
      <c r="D1773" s="9" t="str">
        <f>TEXT(Table3[[#This Row],[Date]],"MMMM")</f>
        <v>November</v>
      </c>
      <c r="E1773" s="9" t="str">
        <f>_xlfn.XLOOKUP(Table3[[#This Row],[EID]],Roster!A:A,Roster!E:E)</f>
        <v>oka.koch.55</v>
      </c>
      <c r="F1773" s="9" t="str">
        <f>_xlfn.XLOOKUP(Table3[[#This Row],[EID]],Roster!A:A,Roster!F:F)</f>
        <v>F&amp;A</v>
      </c>
      <c r="G1773" s="8">
        <v>85</v>
      </c>
      <c r="H1773" s="8">
        <v>80</v>
      </c>
      <c r="I1773" s="8">
        <v>98</v>
      </c>
      <c r="J1773" s="8">
        <v>88</v>
      </c>
      <c r="K1773" s="8">
        <v>92</v>
      </c>
      <c r="L1773" s="8">
        <v>93</v>
      </c>
      <c r="M1773" s="8">
        <v>84</v>
      </c>
      <c r="N1773" s="8">
        <v>92</v>
      </c>
      <c r="O1773" s="10">
        <v>98</v>
      </c>
      <c r="P1773" s="10">
        <v>98</v>
      </c>
      <c r="Q1773" s="37">
        <f>AVERAGE(Table3[[#This Row],[Audit 1]:[Audit 10]])/100</f>
        <v>0.90799999999999992</v>
      </c>
    </row>
    <row r="1774" spans="1:17">
      <c r="A1774" s="8" t="s">
        <v>96</v>
      </c>
      <c r="B1774" s="9">
        <v>45259</v>
      </c>
      <c r="C1774" s="33">
        <f>YEAR(Table3[[#This Row],[Date]])</f>
        <v>2023</v>
      </c>
      <c r="D1774" s="9" t="str">
        <f>TEXT(Table3[[#This Row],[Date]],"MMMM")</f>
        <v>November</v>
      </c>
      <c r="E1774" s="9" t="str">
        <f>_xlfn.XLOOKUP(Table3[[#This Row],[EID]],Roster!A:A,Roster!E:E)</f>
        <v>hir.kame.31</v>
      </c>
      <c r="F1774" s="9" t="str">
        <f>_xlfn.XLOOKUP(Table3[[#This Row],[EID]],Roster!A:A,Roster!F:F)</f>
        <v>Health</v>
      </c>
      <c r="G1774" s="8">
        <v>92</v>
      </c>
      <c r="H1774" s="8">
        <v>81</v>
      </c>
      <c r="I1774" s="8">
        <v>96</v>
      </c>
      <c r="J1774" s="8">
        <v>93</v>
      </c>
      <c r="K1774" s="8">
        <v>94</v>
      </c>
      <c r="L1774" s="8">
        <v>99</v>
      </c>
      <c r="M1774" s="8">
        <v>82</v>
      </c>
      <c r="N1774" s="8">
        <v>95</v>
      </c>
      <c r="O1774" s="10">
        <v>85</v>
      </c>
      <c r="P1774" s="10">
        <v>85</v>
      </c>
      <c r="Q1774" s="37">
        <f>AVERAGE(Table3[[#This Row],[Audit 1]:[Audit 10]])/100</f>
        <v>0.90200000000000002</v>
      </c>
    </row>
    <row r="1775" spans="1:17">
      <c r="A1775" s="8" t="s">
        <v>97</v>
      </c>
      <c r="B1775" s="9">
        <v>45259</v>
      </c>
      <c r="C1775" s="33">
        <f>YEAR(Table3[[#This Row],[Date]])</f>
        <v>2023</v>
      </c>
      <c r="D1775" s="9" t="str">
        <f>TEXT(Table3[[#This Row],[Date]],"MMMM")</f>
        <v>November</v>
      </c>
      <c r="E1775" s="9" t="str">
        <f>_xlfn.XLOOKUP(Table3[[#This Row],[EID]],Roster!A:A,Roster!E:E)</f>
        <v>han.oriz.24</v>
      </c>
      <c r="F1775" s="9" t="str">
        <f>_xlfn.XLOOKUP(Table3[[#This Row],[EID]],Roster!A:A,Roster!F:F)</f>
        <v>Network</v>
      </c>
      <c r="G1775" s="8">
        <v>50</v>
      </c>
      <c r="H1775" s="8">
        <v>84</v>
      </c>
      <c r="I1775" s="8">
        <v>96</v>
      </c>
      <c r="J1775" s="8">
        <v>67</v>
      </c>
      <c r="K1775" s="8">
        <v>59</v>
      </c>
      <c r="L1775" s="8">
        <v>59</v>
      </c>
      <c r="M1775" s="8">
        <v>63</v>
      </c>
      <c r="N1775" s="8">
        <v>68</v>
      </c>
      <c r="O1775" s="10">
        <v>74</v>
      </c>
      <c r="P1775" s="10">
        <v>82</v>
      </c>
      <c r="Q1775" s="37">
        <f>AVERAGE(Table3[[#This Row],[Audit 1]:[Audit 10]])/100</f>
        <v>0.70200000000000007</v>
      </c>
    </row>
    <row r="1776" spans="1:17">
      <c r="A1776" s="8" t="s">
        <v>98</v>
      </c>
      <c r="B1776" s="9">
        <v>45259</v>
      </c>
      <c r="C1776" s="33">
        <f>YEAR(Table3[[#This Row],[Date]])</f>
        <v>2023</v>
      </c>
      <c r="D1776" s="9" t="str">
        <f>TEXT(Table3[[#This Row],[Date]],"MMMM")</f>
        <v>November</v>
      </c>
      <c r="E1776" s="9" t="str">
        <f>_xlfn.XLOOKUP(Table3[[#This Row],[EID]],Roster!A:A,Roster!E:E)</f>
        <v>kig.imaz.62</v>
      </c>
      <c r="F1776" s="9" t="str">
        <f>_xlfn.XLOOKUP(Table3[[#This Row],[EID]],Roster!A:A,Roster!F:F)</f>
        <v>HR</v>
      </c>
      <c r="G1776" s="8">
        <v>54</v>
      </c>
      <c r="H1776" s="8">
        <v>67</v>
      </c>
      <c r="I1776" s="8">
        <v>76</v>
      </c>
      <c r="J1776" s="8">
        <v>82</v>
      </c>
      <c r="K1776" s="8">
        <v>93</v>
      </c>
      <c r="L1776" s="8">
        <v>61</v>
      </c>
      <c r="M1776" s="8">
        <v>76</v>
      </c>
      <c r="N1776" s="8">
        <v>74</v>
      </c>
      <c r="O1776" s="10">
        <v>93</v>
      </c>
      <c r="P1776" s="10">
        <v>93</v>
      </c>
      <c r="Q1776" s="37">
        <f>AVERAGE(Table3[[#This Row],[Audit 1]:[Audit 10]])/100</f>
        <v>0.76900000000000002</v>
      </c>
    </row>
    <row r="1777" spans="1:17">
      <c r="A1777" s="8" t="s">
        <v>99</v>
      </c>
      <c r="B1777" s="9">
        <v>45259</v>
      </c>
      <c r="C1777" s="33">
        <f>YEAR(Table3[[#This Row],[Date]])</f>
        <v>2023</v>
      </c>
      <c r="D1777" s="9" t="str">
        <f>TEXT(Table3[[#This Row],[Date]],"MMMM")</f>
        <v>November</v>
      </c>
      <c r="E1777" s="9" t="str">
        <f>_xlfn.XLOOKUP(Table3[[#This Row],[EID]],Roster!A:A,Roster!E:E)</f>
        <v>han.oriz.24</v>
      </c>
      <c r="F1777" s="9" t="str">
        <f>_xlfn.XLOOKUP(Table3[[#This Row],[EID]],Roster!A:A,Roster!F:F)</f>
        <v>Strategy</v>
      </c>
      <c r="G1777" s="8">
        <v>97</v>
      </c>
      <c r="H1777" s="8">
        <v>99</v>
      </c>
      <c r="I1777" s="8">
        <v>93</v>
      </c>
      <c r="J1777" s="8">
        <v>100</v>
      </c>
      <c r="K1777" s="8">
        <v>83</v>
      </c>
      <c r="L1777" s="8">
        <v>96</v>
      </c>
      <c r="M1777" s="8">
        <v>100</v>
      </c>
      <c r="N1777" s="8">
        <v>92</v>
      </c>
      <c r="O1777" s="10">
        <v>85</v>
      </c>
      <c r="P1777" s="10">
        <v>90</v>
      </c>
      <c r="Q1777" s="37">
        <f>AVERAGE(Table3[[#This Row],[Audit 1]:[Audit 10]])/100</f>
        <v>0.93500000000000005</v>
      </c>
    </row>
    <row r="1778" spans="1:17">
      <c r="A1778" s="8" t="s">
        <v>100</v>
      </c>
      <c r="B1778" s="9">
        <v>45259</v>
      </c>
      <c r="C1778" s="33">
        <f>YEAR(Table3[[#This Row],[Date]])</f>
        <v>2023</v>
      </c>
      <c r="D1778" s="9" t="str">
        <f>TEXT(Table3[[#This Row],[Date]],"MMMM")</f>
        <v>November</v>
      </c>
      <c r="E1778" s="9" t="str">
        <f>_xlfn.XLOOKUP(Table3[[#This Row],[EID]],Roster!A:A,Roster!E:E)</f>
        <v>oka.koch.55</v>
      </c>
      <c r="F1778" s="9" t="str">
        <f>_xlfn.XLOOKUP(Table3[[#This Row],[EID]],Roster!A:A,Roster!F:F)</f>
        <v>F&amp;A</v>
      </c>
      <c r="G1778" s="8">
        <v>92</v>
      </c>
      <c r="H1778" s="8">
        <v>91</v>
      </c>
      <c r="I1778" s="8">
        <v>86</v>
      </c>
      <c r="J1778" s="8">
        <v>87</v>
      </c>
      <c r="K1778" s="8">
        <v>84</v>
      </c>
      <c r="L1778" s="8">
        <v>80</v>
      </c>
      <c r="M1778" s="8">
        <v>88</v>
      </c>
      <c r="N1778" s="8">
        <v>92</v>
      </c>
      <c r="O1778" s="10">
        <v>84</v>
      </c>
      <c r="P1778" s="10">
        <v>80</v>
      </c>
      <c r="Q1778" s="37">
        <f>AVERAGE(Table3[[#This Row],[Audit 1]:[Audit 10]])/100</f>
        <v>0.8640000000000001</v>
      </c>
    </row>
    <row r="1779" spans="1:17">
      <c r="A1779" s="8" t="s">
        <v>101</v>
      </c>
      <c r="B1779" s="9">
        <v>45259</v>
      </c>
      <c r="C1779" s="33">
        <f>YEAR(Table3[[#This Row],[Date]])</f>
        <v>2023</v>
      </c>
      <c r="D1779" s="9" t="str">
        <f>TEXT(Table3[[#This Row],[Date]],"MMMM")</f>
        <v>November</v>
      </c>
      <c r="E1779" s="9" t="str">
        <f>_xlfn.XLOOKUP(Table3[[#This Row],[EID]],Roster!A:A,Roster!E:E)</f>
        <v>hir.kame.31</v>
      </c>
      <c r="F1779" s="9" t="str">
        <f>_xlfn.XLOOKUP(Table3[[#This Row],[EID]],Roster!A:A,Roster!F:F)</f>
        <v>Health</v>
      </c>
      <c r="G1779" s="8">
        <v>91</v>
      </c>
      <c r="H1779" s="8">
        <v>83</v>
      </c>
      <c r="I1779" s="8">
        <v>83</v>
      </c>
      <c r="J1779" s="8">
        <v>86</v>
      </c>
      <c r="K1779" s="8">
        <v>96</v>
      </c>
      <c r="L1779" s="8">
        <v>91</v>
      </c>
      <c r="M1779" s="8">
        <v>99</v>
      </c>
      <c r="N1779" s="8">
        <v>85</v>
      </c>
      <c r="O1779" s="10">
        <v>88</v>
      </c>
      <c r="P1779" s="10">
        <v>90</v>
      </c>
      <c r="Q1779" s="37">
        <f>AVERAGE(Table3[[#This Row],[Audit 1]:[Audit 10]])/100</f>
        <v>0.89200000000000002</v>
      </c>
    </row>
    <row r="1780" spans="1:17">
      <c r="A1780" s="8" t="s">
        <v>102</v>
      </c>
      <c r="B1780" s="9">
        <v>45259</v>
      </c>
      <c r="C1780" s="33">
        <f>YEAR(Table3[[#This Row],[Date]])</f>
        <v>2023</v>
      </c>
      <c r="D1780" s="9" t="str">
        <f>TEXT(Table3[[#This Row],[Date]],"MMMM")</f>
        <v>November</v>
      </c>
      <c r="E1780" s="9" t="str">
        <f>_xlfn.XLOOKUP(Table3[[#This Row],[EID]],Roster!A:A,Roster!E:E)</f>
        <v>han.oriz.24</v>
      </c>
      <c r="F1780" s="9" t="str">
        <f>_xlfn.XLOOKUP(Table3[[#This Row],[EID]],Roster!A:A,Roster!F:F)</f>
        <v>Network</v>
      </c>
      <c r="G1780" s="8">
        <v>76</v>
      </c>
      <c r="H1780" s="8">
        <v>80</v>
      </c>
      <c r="I1780" s="8">
        <v>54</v>
      </c>
      <c r="J1780" s="8">
        <v>56</v>
      </c>
      <c r="K1780" s="8">
        <v>96</v>
      </c>
      <c r="L1780" s="8">
        <v>75</v>
      </c>
      <c r="M1780" s="8">
        <v>79</v>
      </c>
      <c r="N1780" s="8">
        <v>95</v>
      </c>
      <c r="O1780" s="10">
        <v>75</v>
      </c>
      <c r="P1780" s="10">
        <v>64</v>
      </c>
      <c r="Q1780" s="37">
        <f>AVERAGE(Table3[[#This Row],[Audit 1]:[Audit 10]])/100</f>
        <v>0.75</v>
      </c>
    </row>
    <row r="1781" spans="1:17">
      <c r="A1781" s="8" t="s">
        <v>103</v>
      </c>
      <c r="B1781" s="9">
        <v>45259</v>
      </c>
      <c r="C1781" s="33">
        <f>YEAR(Table3[[#This Row],[Date]])</f>
        <v>2023</v>
      </c>
      <c r="D1781" s="9" t="str">
        <f>TEXT(Table3[[#This Row],[Date]],"MMMM")</f>
        <v>November</v>
      </c>
      <c r="E1781" s="9" t="str">
        <f>_xlfn.XLOOKUP(Table3[[#This Row],[EID]],Roster!A:A,Roster!E:E)</f>
        <v>kig.imaz.62</v>
      </c>
      <c r="F1781" s="9" t="str">
        <f>_xlfn.XLOOKUP(Table3[[#This Row],[EID]],Roster!A:A,Roster!F:F)</f>
        <v>HR</v>
      </c>
      <c r="G1781" s="8">
        <v>71</v>
      </c>
      <c r="H1781" s="8">
        <v>76</v>
      </c>
      <c r="I1781" s="8">
        <v>89</v>
      </c>
      <c r="J1781" s="8">
        <v>89</v>
      </c>
      <c r="K1781" s="8">
        <v>86</v>
      </c>
      <c r="L1781" s="8">
        <v>90</v>
      </c>
      <c r="M1781" s="8">
        <v>74</v>
      </c>
      <c r="N1781" s="8">
        <v>80</v>
      </c>
      <c r="O1781" s="10">
        <v>73</v>
      </c>
      <c r="P1781" s="10">
        <v>61</v>
      </c>
      <c r="Q1781" s="37">
        <f>AVERAGE(Table3[[#This Row],[Audit 1]:[Audit 10]])/100</f>
        <v>0.78900000000000003</v>
      </c>
    </row>
    <row r="1782" spans="1:17">
      <c r="A1782" s="8" t="s">
        <v>104</v>
      </c>
      <c r="B1782" s="9">
        <v>45259</v>
      </c>
      <c r="C1782" s="33">
        <f>YEAR(Table3[[#This Row],[Date]])</f>
        <v>2023</v>
      </c>
      <c r="D1782" s="9" t="str">
        <f>TEXT(Table3[[#This Row],[Date]],"MMMM")</f>
        <v>November</v>
      </c>
      <c r="E1782" s="9" t="str">
        <f>_xlfn.XLOOKUP(Table3[[#This Row],[EID]],Roster!A:A,Roster!E:E)</f>
        <v>oka.koch.55</v>
      </c>
      <c r="F1782" s="9" t="str">
        <f>_xlfn.XLOOKUP(Table3[[#This Row],[EID]],Roster!A:A,Roster!F:F)</f>
        <v>F&amp;A</v>
      </c>
      <c r="G1782" s="8">
        <v>80</v>
      </c>
      <c r="H1782" s="8">
        <v>93</v>
      </c>
      <c r="I1782" s="8">
        <v>86</v>
      </c>
      <c r="J1782" s="8">
        <v>84</v>
      </c>
      <c r="K1782" s="8">
        <v>90</v>
      </c>
      <c r="L1782" s="8">
        <v>87</v>
      </c>
      <c r="M1782" s="8">
        <v>99</v>
      </c>
      <c r="N1782" s="8">
        <v>100</v>
      </c>
      <c r="O1782" s="10">
        <v>87</v>
      </c>
      <c r="P1782" s="10">
        <v>86</v>
      </c>
      <c r="Q1782" s="37">
        <f>AVERAGE(Table3[[#This Row],[Audit 1]:[Audit 10]])/100</f>
        <v>0.89200000000000002</v>
      </c>
    </row>
    <row r="1783" spans="1:17">
      <c r="A1783" s="8" t="s">
        <v>105</v>
      </c>
      <c r="B1783" s="9">
        <v>45259</v>
      </c>
      <c r="C1783" s="33">
        <f>YEAR(Table3[[#This Row],[Date]])</f>
        <v>2023</v>
      </c>
      <c r="D1783" s="9" t="str">
        <f>TEXT(Table3[[#This Row],[Date]],"MMMM")</f>
        <v>November</v>
      </c>
      <c r="E1783" s="9" t="str">
        <f>_xlfn.XLOOKUP(Table3[[#This Row],[EID]],Roster!A:A,Roster!E:E)</f>
        <v>oka.koch.55</v>
      </c>
      <c r="F1783" s="9" t="str">
        <f>_xlfn.XLOOKUP(Table3[[#This Row],[EID]],Roster!A:A,Roster!F:F)</f>
        <v>F&amp;A</v>
      </c>
      <c r="G1783" s="8">
        <v>92</v>
      </c>
      <c r="H1783" s="8">
        <v>90</v>
      </c>
      <c r="I1783" s="8">
        <v>81</v>
      </c>
      <c r="J1783" s="8">
        <v>99</v>
      </c>
      <c r="K1783" s="8">
        <v>96</v>
      </c>
      <c r="L1783" s="8">
        <v>91</v>
      </c>
      <c r="M1783" s="8">
        <v>94</v>
      </c>
      <c r="N1783" s="8">
        <v>93</v>
      </c>
      <c r="O1783" s="10">
        <v>82</v>
      </c>
      <c r="P1783" s="10">
        <v>99</v>
      </c>
      <c r="Q1783" s="37">
        <f>AVERAGE(Table3[[#This Row],[Audit 1]:[Audit 10]])/100</f>
        <v>0.91700000000000004</v>
      </c>
    </row>
    <row r="1784" spans="1:17">
      <c r="A1784" s="8" t="s">
        <v>106</v>
      </c>
      <c r="B1784" s="9">
        <v>45259</v>
      </c>
      <c r="C1784" s="33">
        <f>YEAR(Table3[[#This Row],[Date]])</f>
        <v>2023</v>
      </c>
      <c r="D1784" s="9" t="str">
        <f>TEXT(Table3[[#This Row],[Date]],"MMMM")</f>
        <v>November</v>
      </c>
      <c r="E1784" s="9" t="str">
        <f>_xlfn.XLOOKUP(Table3[[#This Row],[EID]],Roster!A:A,Roster!E:E)</f>
        <v>hir.kame.31</v>
      </c>
      <c r="F1784" s="9" t="str">
        <f>_xlfn.XLOOKUP(Table3[[#This Row],[EID]],Roster!A:A,Roster!F:F)</f>
        <v>Health</v>
      </c>
      <c r="G1784" s="8">
        <v>99</v>
      </c>
      <c r="H1784" s="8">
        <v>89</v>
      </c>
      <c r="I1784" s="8">
        <v>96</v>
      </c>
      <c r="J1784" s="8">
        <v>87</v>
      </c>
      <c r="K1784" s="8">
        <v>96</v>
      </c>
      <c r="L1784" s="8">
        <v>97</v>
      </c>
      <c r="M1784" s="8">
        <v>82</v>
      </c>
      <c r="N1784" s="8">
        <v>89</v>
      </c>
      <c r="O1784" s="10">
        <v>81</v>
      </c>
      <c r="P1784" s="10">
        <v>94</v>
      </c>
      <c r="Q1784" s="37">
        <f>AVERAGE(Table3[[#This Row],[Audit 1]:[Audit 10]])/100</f>
        <v>0.91</v>
      </c>
    </row>
    <row r="1785" spans="1:17">
      <c r="A1785" s="8" t="s">
        <v>107</v>
      </c>
      <c r="B1785" s="9">
        <v>45259</v>
      </c>
      <c r="C1785" s="33">
        <f>YEAR(Table3[[#This Row],[Date]])</f>
        <v>2023</v>
      </c>
      <c r="D1785" s="9" t="str">
        <f>TEXT(Table3[[#This Row],[Date]],"MMMM")</f>
        <v>November</v>
      </c>
      <c r="E1785" s="9" t="str">
        <f>_xlfn.XLOOKUP(Table3[[#This Row],[EID]],Roster!A:A,Roster!E:E)</f>
        <v>oka.koch.55</v>
      </c>
      <c r="F1785" s="9" t="str">
        <f>_xlfn.XLOOKUP(Table3[[#This Row],[EID]],Roster!A:A,Roster!F:F)</f>
        <v>F&amp;A</v>
      </c>
      <c r="G1785" s="8">
        <v>62</v>
      </c>
      <c r="H1785" s="8">
        <v>86</v>
      </c>
      <c r="I1785" s="8">
        <v>58</v>
      </c>
      <c r="J1785" s="8">
        <v>90</v>
      </c>
      <c r="K1785" s="8">
        <v>84</v>
      </c>
      <c r="L1785" s="8">
        <v>75</v>
      </c>
      <c r="M1785" s="8">
        <v>64</v>
      </c>
      <c r="N1785" s="8">
        <v>52</v>
      </c>
      <c r="O1785" s="10">
        <v>76</v>
      </c>
      <c r="P1785" s="10">
        <v>81</v>
      </c>
      <c r="Q1785" s="37">
        <f>AVERAGE(Table3[[#This Row],[Audit 1]:[Audit 10]])/100</f>
        <v>0.72799999999999998</v>
      </c>
    </row>
    <row r="1786" spans="1:17">
      <c r="A1786" s="8" t="s">
        <v>108</v>
      </c>
      <c r="B1786" s="9">
        <v>45259</v>
      </c>
      <c r="C1786" s="33">
        <f>YEAR(Table3[[#This Row],[Date]])</f>
        <v>2023</v>
      </c>
      <c r="D1786" s="9" t="str">
        <f>TEXT(Table3[[#This Row],[Date]],"MMMM")</f>
        <v>November</v>
      </c>
      <c r="E1786" s="9" t="str">
        <f>_xlfn.XLOOKUP(Table3[[#This Row],[EID]],Roster!A:A,Roster!E:E)</f>
        <v>kig.imaz.62</v>
      </c>
      <c r="F1786" s="9" t="str">
        <f>_xlfn.XLOOKUP(Table3[[#This Row],[EID]],Roster!A:A,Roster!F:F)</f>
        <v>HR</v>
      </c>
      <c r="G1786" s="8">
        <v>50</v>
      </c>
      <c r="H1786" s="8">
        <v>53</v>
      </c>
      <c r="I1786" s="8">
        <v>51</v>
      </c>
      <c r="J1786" s="8">
        <v>93</v>
      </c>
      <c r="K1786" s="8">
        <v>71</v>
      </c>
      <c r="L1786" s="8">
        <v>87</v>
      </c>
      <c r="M1786" s="8">
        <v>87</v>
      </c>
      <c r="N1786" s="8">
        <v>94</v>
      </c>
      <c r="O1786" s="10">
        <v>62</v>
      </c>
      <c r="P1786" s="10">
        <v>70</v>
      </c>
      <c r="Q1786" s="37">
        <f>AVERAGE(Table3[[#This Row],[Audit 1]:[Audit 10]])/100</f>
        <v>0.71799999999999997</v>
      </c>
    </row>
    <row r="1787" spans="1:17">
      <c r="A1787" s="8" t="s">
        <v>109</v>
      </c>
      <c r="B1787" s="9">
        <v>45259</v>
      </c>
      <c r="C1787" s="33">
        <f>YEAR(Table3[[#This Row],[Date]])</f>
        <v>2023</v>
      </c>
      <c r="D1787" s="9" t="str">
        <f>TEXT(Table3[[#This Row],[Date]],"MMMM")</f>
        <v>November</v>
      </c>
      <c r="E1787" s="9" t="str">
        <f>_xlfn.XLOOKUP(Table3[[#This Row],[EID]],Roster!A:A,Roster!E:E)</f>
        <v>han.oriz.24</v>
      </c>
      <c r="F1787" s="9" t="str">
        <f>_xlfn.XLOOKUP(Table3[[#This Row],[EID]],Roster!A:A,Roster!F:F)</f>
        <v>Strategy</v>
      </c>
      <c r="G1787" s="8">
        <v>96</v>
      </c>
      <c r="H1787" s="8">
        <v>91</v>
      </c>
      <c r="I1787" s="8">
        <v>95</v>
      </c>
      <c r="J1787" s="8">
        <v>95</v>
      </c>
      <c r="K1787" s="8">
        <v>92</v>
      </c>
      <c r="L1787" s="8">
        <v>81</v>
      </c>
      <c r="M1787" s="8">
        <v>83</v>
      </c>
      <c r="N1787" s="8">
        <v>97</v>
      </c>
      <c r="O1787" s="10">
        <v>86</v>
      </c>
      <c r="P1787" s="10">
        <v>94</v>
      </c>
      <c r="Q1787" s="37">
        <f>AVERAGE(Table3[[#This Row],[Audit 1]:[Audit 10]])/100</f>
        <v>0.91</v>
      </c>
    </row>
    <row r="1788" spans="1:17">
      <c r="A1788" s="8" t="s">
        <v>110</v>
      </c>
      <c r="B1788" s="9">
        <v>45259</v>
      </c>
      <c r="C1788" s="33">
        <f>YEAR(Table3[[#This Row],[Date]])</f>
        <v>2023</v>
      </c>
      <c r="D1788" s="9" t="str">
        <f>TEXT(Table3[[#This Row],[Date]],"MMMM")</f>
        <v>November</v>
      </c>
      <c r="E1788" s="9" t="str">
        <f>_xlfn.XLOOKUP(Table3[[#This Row],[EID]],Roster!A:A,Roster!E:E)</f>
        <v>oka.koch.55</v>
      </c>
      <c r="F1788" s="9" t="str">
        <f>_xlfn.XLOOKUP(Table3[[#This Row],[EID]],Roster!A:A,Roster!F:F)</f>
        <v>F&amp;A</v>
      </c>
      <c r="G1788" s="8">
        <v>93</v>
      </c>
      <c r="H1788" s="8">
        <v>100</v>
      </c>
      <c r="I1788" s="8">
        <v>90</v>
      </c>
      <c r="J1788" s="8">
        <v>88</v>
      </c>
      <c r="K1788" s="8">
        <v>84</v>
      </c>
      <c r="L1788" s="8">
        <v>81</v>
      </c>
      <c r="M1788" s="8">
        <v>81</v>
      </c>
      <c r="N1788" s="8">
        <v>95</v>
      </c>
      <c r="O1788" s="10">
        <v>100</v>
      </c>
      <c r="P1788" s="10">
        <v>90</v>
      </c>
      <c r="Q1788" s="37">
        <f>AVERAGE(Table3[[#This Row],[Audit 1]:[Audit 10]])/100</f>
        <v>0.90200000000000002</v>
      </c>
    </row>
    <row r="1789" spans="1:17">
      <c r="A1789" s="8" t="s">
        <v>111</v>
      </c>
      <c r="B1789" s="9">
        <v>45259</v>
      </c>
      <c r="C1789" s="33">
        <f>YEAR(Table3[[#This Row],[Date]])</f>
        <v>2023</v>
      </c>
      <c r="D1789" s="9" t="str">
        <f>TEXT(Table3[[#This Row],[Date]],"MMMM")</f>
        <v>November</v>
      </c>
      <c r="E1789" s="9" t="str">
        <f>_xlfn.XLOOKUP(Table3[[#This Row],[EID]],Roster!A:A,Roster!E:E)</f>
        <v>hir.kame.31</v>
      </c>
      <c r="F1789" s="9" t="str">
        <f>_xlfn.XLOOKUP(Table3[[#This Row],[EID]],Roster!A:A,Roster!F:F)</f>
        <v>Health</v>
      </c>
      <c r="G1789" s="8">
        <v>94</v>
      </c>
      <c r="H1789" s="8">
        <v>99</v>
      </c>
      <c r="I1789" s="8">
        <v>96</v>
      </c>
      <c r="J1789" s="8">
        <v>82</v>
      </c>
      <c r="K1789" s="8">
        <v>93</v>
      </c>
      <c r="L1789" s="8">
        <v>97</v>
      </c>
      <c r="M1789" s="8">
        <v>92</v>
      </c>
      <c r="N1789" s="8">
        <v>99</v>
      </c>
      <c r="O1789" s="10">
        <v>81</v>
      </c>
      <c r="P1789" s="10">
        <v>86</v>
      </c>
      <c r="Q1789" s="37">
        <f>AVERAGE(Table3[[#This Row],[Audit 1]:[Audit 10]])/100</f>
        <v>0.91900000000000004</v>
      </c>
    </row>
    <row r="1790" spans="1:17">
      <c r="A1790" s="8" t="s">
        <v>112</v>
      </c>
      <c r="B1790" s="9">
        <v>45259</v>
      </c>
      <c r="C1790" s="33">
        <f>YEAR(Table3[[#This Row],[Date]])</f>
        <v>2023</v>
      </c>
      <c r="D1790" s="9" t="str">
        <f>TEXT(Table3[[#This Row],[Date]],"MMMM")</f>
        <v>November</v>
      </c>
      <c r="E1790" s="9" t="str">
        <f>_xlfn.XLOOKUP(Table3[[#This Row],[EID]],Roster!A:A,Roster!E:E)</f>
        <v>hir.kame.31</v>
      </c>
      <c r="F1790" s="9" t="str">
        <f>_xlfn.XLOOKUP(Table3[[#This Row],[EID]],Roster!A:A,Roster!F:F)</f>
        <v>Health</v>
      </c>
      <c r="G1790" s="8">
        <v>68</v>
      </c>
      <c r="H1790" s="8">
        <v>82</v>
      </c>
      <c r="I1790" s="8">
        <v>62</v>
      </c>
      <c r="J1790" s="8">
        <v>77</v>
      </c>
      <c r="K1790" s="8">
        <v>52</v>
      </c>
      <c r="L1790" s="8">
        <v>87</v>
      </c>
      <c r="M1790" s="8">
        <v>92</v>
      </c>
      <c r="N1790" s="8">
        <v>54</v>
      </c>
      <c r="O1790" s="10">
        <v>74</v>
      </c>
      <c r="P1790" s="10">
        <v>59</v>
      </c>
      <c r="Q1790" s="37">
        <f>AVERAGE(Table3[[#This Row],[Audit 1]:[Audit 10]])/100</f>
        <v>0.70700000000000007</v>
      </c>
    </row>
    <row r="1791" spans="1:17">
      <c r="A1791" s="8" t="s">
        <v>113</v>
      </c>
      <c r="B1791" s="9">
        <v>45259</v>
      </c>
      <c r="C1791" s="33">
        <f>YEAR(Table3[[#This Row],[Date]])</f>
        <v>2023</v>
      </c>
      <c r="D1791" s="9" t="str">
        <f>TEXT(Table3[[#This Row],[Date]],"MMMM")</f>
        <v>November</v>
      </c>
      <c r="E1791" s="9" t="str">
        <f>_xlfn.XLOOKUP(Table3[[#This Row],[EID]],Roster!A:A,Roster!E:E)</f>
        <v>kig.imaz.62</v>
      </c>
      <c r="F1791" s="9" t="str">
        <f>_xlfn.XLOOKUP(Table3[[#This Row],[EID]],Roster!A:A,Roster!F:F)</f>
        <v>HR</v>
      </c>
      <c r="G1791" s="8">
        <v>100</v>
      </c>
      <c r="H1791" s="8">
        <v>74</v>
      </c>
      <c r="I1791" s="8">
        <v>81</v>
      </c>
      <c r="J1791" s="8">
        <v>65</v>
      </c>
      <c r="K1791" s="8">
        <v>58</v>
      </c>
      <c r="L1791" s="8">
        <v>50</v>
      </c>
      <c r="M1791" s="8">
        <v>72</v>
      </c>
      <c r="N1791" s="8">
        <v>82</v>
      </c>
      <c r="O1791" s="10">
        <v>78</v>
      </c>
      <c r="P1791" s="10">
        <v>70</v>
      </c>
      <c r="Q1791" s="37">
        <f>AVERAGE(Table3[[#This Row],[Audit 1]:[Audit 10]])/100</f>
        <v>0.73</v>
      </c>
    </row>
    <row r="1792" spans="1:17">
      <c r="A1792" s="8" t="s">
        <v>114</v>
      </c>
      <c r="B1792" s="9">
        <v>45259</v>
      </c>
      <c r="C1792" s="33">
        <f>YEAR(Table3[[#This Row],[Date]])</f>
        <v>2023</v>
      </c>
      <c r="D1792" s="9" t="str">
        <f>TEXT(Table3[[#This Row],[Date]],"MMMM")</f>
        <v>November</v>
      </c>
      <c r="E1792" s="9" t="str">
        <f>_xlfn.XLOOKUP(Table3[[#This Row],[EID]],Roster!A:A,Roster!E:E)</f>
        <v>han.oriz.24</v>
      </c>
      <c r="F1792" s="9" t="str">
        <f>_xlfn.XLOOKUP(Table3[[#This Row],[EID]],Roster!A:A,Roster!F:F)</f>
        <v>Strategy</v>
      </c>
      <c r="G1792" s="8">
        <v>82</v>
      </c>
      <c r="H1792" s="8">
        <v>83</v>
      </c>
      <c r="I1792" s="8">
        <v>93</v>
      </c>
      <c r="J1792" s="8">
        <v>100</v>
      </c>
      <c r="K1792" s="8">
        <v>93</v>
      </c>
      <c r="L1792" s="8">
        <v>92</v>
      </c>
      <c r="M1792" s="8">
        <v>84</v>
      </c>
      <c r="N1792" s="8">
        <v>85</v>
      </c>
      <c r="O1792" s="10">
        <v>86</v>
      </c>
      <c r="P1792" s="10">
        <v>92</v>
      </c>
      <c r="Q1792" s="37">
        <f>AVERAGE(Table3[[#This Row],[Audit 1]:[Audit 10]])/100</f>
        <v>0.89</v>
      </c>
    </row>
    <row r="1793" spans="1:17">
      <c r="A1793" s="8" t="s">
        <v>115</v>
      </c>
      <c r="B1793" s="9">
        <v>45259</v>
      </c>
      <c r="C1793" s="33">
        <f>YEAR(Table3[[#This Row],[Date]])</f>
        <v>2023</v>
      </c>
      <c r="D1793" s="9" t="str">
        <f>TEXT(Table3[[#This Row],[Date]],"MMMM")</f>
        <v>November</v>
      </c>
      <c r="E1793" s="9" t="str">
        <f>_xlfn.XLOOKUP(Table3[[#This Row],[EID]],Roster!A:A,Roster!E:E)</f>
        <v>oka.koch.55</v>
      </c>
      <c r="F1793" s="9" t="str">
        <f>_xlfn.XLOOKUP(Table3[[#This Row],[EID]],Roster!A:A,Roster!F:F)</f>
        <v>F&amp;A</v>
      </c>
      <c r="G1793" s="8">
        <v>98</v>
      </c>
      <c r="H1793" s="8">
        <v>95</v>
      </c>
      <c r="I1793" s="8">
        <v>96</v>
      </c>
      <c r="J1793" s="8">
        <v>85</v>
      </c>
      <c r="K1793" s="8">
        <v>80</v>
      </c>
      <c r="L1793" s="8">
        <v>81</v>
      </c>
      <c r="M1793" s="8">
        <v>91</v>
      </c>
      <c r="N1793" s="8">
        <v>97</v>
      </c>
      <c r="O1793" s="10">
        <v>85</v>
      </c>
      <c r="P1793" s="10">
        <v>100</v>
      </c>
      <c r="Q1793" s="37">
        <f>AVERAGE(Table3[[#This Row],[Audit 1]:[Audit 10]])/100</f>
        <v>0.90799999999999992</v>
      </c>
    </row>
    <row r="1794" spans="1:17">
      <c r="A1794" s="8" t="s">
        <v>116</v>
      </c>
      <c r="B1794" s="9">
        <v>45259</v>
      </c>
      <c r="C1794" s="33">
        <f>YEAR(Table3[[#This Row],[Date]])</f>
        <v>2023</v>
      </c>
      <c r="D1794" s="9" t="str">
        <f>TEXT(Table3[[#This Row],[Date]],"MMMM")</f>
        <v>November</v>
      </c>
      <c r="E1794" s="9" t="str">
        <f>_xlfn.XLOOKUP(Table3[[#This Row],[EID]],Roster!A:A,Roster!E:E)</f>
        <v>hir.kame.31</v>
      </c>
      <c r="F1794" s="9" t="str">
        <f>_xlfn.XLOOKUP(Table3[[#This Row],[EID]],Roster!A:A,Roster!F:F)</f>
        <v>Health</v>
      </c>
      <c r="G1794" s="8">
        <v>83</v>
      </c>
      <c r="H1794" s="8">
        <v>91</v>
      </c>
      <c r="I1794" s="8">
        <v>91</v>
      </c>
      <c r="J1794" s="8">
        <v>83</v>
      </c>
      <c r="K1794" s="8">
        <v>83</v>
      </c>
      <c r="L1794" s="8">
        <v>87</v>
      </c>
      <c r="M1794" s="8">
        <v>95</v>
      </c>
      <c r="N1794" s="8">
        <v>85</v>
      </c>
      <c r="O1794" s="10">
        <v>87</v>
      </c>
      <c r="P1794" s="10">
        <v>81</v>
      </c>
      <c r="Q1794" s="37">
        <f>AVERAGE(Table3[[#This Row],[Audit 1]:[Audit 10]])/100</f>
        <v>0.86599999999999999</v>
      </c>
    </row>
    <row r="1795" spans="1:17">
      <c r="A1795" s="8" t="s">
        <v>117</v>
      </c>
      <c r="B1795" s="9">
        <v>45259</v>
      </c>
      <c r="C1795" s="33">
        <f>YEAR(Table3[[#This Row],[Date]])</f>
        <v>2023</v>
      </c>
      <c r="D1795" s="9" t="str">
        <f>TEXT(Table3[[#This Row],[Date]],"MMMM")</f>
        <v>November</v>
      </c>
      <c r="E1795" s="9" t="str">
        <f>_xlfn.XLOOKUP(Table3[[#This Row],[EID]],Roster!A:A,Roster!E:E)</f>
        <v>han.oriz.24</v>
      </c>
      <c r="F1795" s="9" t="str">
        <f>_xlfn.XLOOKUP(Table3[[#This Row],[EID]],Roster!A:A,Roster!F:F)</f>
        <v>Network</v>
      </c>
      <c r="G1795" s="8">
        <v>71</v>
      </c>
      <c r="H1795" s="8">
        <v>97</v>
      </c>
      <c r="I1795" s="8">
        <v>82</v>
      </c>
      <c r="J1795" s="8">
        <v>92</v>
      </c>
      <c r="K1795" s="8">
        <v>87</v>
      </c>
      <c r="L1795" s="8">
        <v>92</v>
      </c>
      <c r="M1795" s="8">
        <v>89</v>
      </c>
      <c r="N1795" s="8">
        <v>62</v>
      </c>
      <c r="O1795" s="10">
        <v>98</v>
      </c>
      <c r="P1795" s="10">
        <v>78</v>
      </c>
      <c r="Q1795" s="37">
        <f>AVERAGE(Table3[[#This Row],[Audit 1]:[Audit 10]])/100</f>
        <v>0.84799999999999998</v>
      </c>
    </row>
    <row r="1796" spans="1:17">
      <c r="A1796" s="8" t="s">
        <v>118</v>
      </c>
      <c r="B1796" s="9">
        <v>45259</v>
      </c>
      <c r="C1796" s="33">
        <f>YEAR(Table3[[#This Row],[Date]])</f>
        <v>2023</v>
      </c>
      <c r="D1796" s="9" t="str">
        <f>TEXT(Table3[[#This Row],[Date]],"MMMM")</f>
        <v>November</v>
      </c>
      <c r="E1796" s="9" t="str">
        <f>_xlfn.XLOOKUP(Table3[[#This Row],[EID]],Roster!A:A,Roster!E:E)</f>
        <v>kig.imaz.62</v>
      </c>
      <c r="F1796" s="9" t="str">
        <f>_xlfn.XLOOKUP(Table3[[#This Row],[EID]],Roster!A:A,Roster!F:F)</f>
        <v>HR</v>
      </c>
      <c r="G1796" s="8">
        <v>76</v>
      </c>
      <c r="H1796" s="8">
        <v>75</v>
      </c>
      <c r="I1796" s="8">
        <v>64</v>
      </c>
      <c r="J1796" s="8">
        <v>72</v>
      </c>
      <c r="K1796" s="8">
        <v>52</v>
      </c>
      <c r="L1796" s="8">
        <v>99</v>
      </c>
      <c r="M1796" s="8">
        <v>66</v>
      </c>
      <c r="N1796" s="8">
        <v>60</v>
      </c>
      <c r="O1796" s="10">
        <v>83</v>
      </c>
      <c r="P1796" s="10">
        <v>67</v>
      </c>
      <c r="Q1796" s="37">
        <f>AVERAGE(Table3[[#This Row],[Audit 1]:[Audit 10]])/100</f>
        <v>0.71400000000000008</v>
      </c>
    </row>
    <row r="1797" spans="1:17">
      <c r="A1797" s="8" t="s">
        <v>119</v>
      </c>
      <c r="B1797" s="9">
        <v>45259</v>
      </c>
      <c r="C1797" s="33">
        <f>YEAR(Table3[[#This Row],[Date]])</f>
        <v>2023</v>
      </c>
      <c r="D1797" s="9" t="str">
        <f>TEXT(Table3[[#This Row],[Date]],"MMMM")</f>
        <v>November</v>
      </c>
      <c r="E1797" s="9" t="str">
        <f>_xlfn.XLOOKUP(Table3[[#This Row],[EID]],Roster!A:A,Roster!E:E)</f>
        <v>hir.kame.31</v>
      </c>
      <c r="F1797" s="9" t="str">
        <f>_xlfn.XLOOKUP(Table3[[#This Row],[EID]],Roster!A:A,Roster!F:F)</f>
        <v>Health</v>
      </c>
      <c r="G1797" s="8">
        <v>81</v>
      </c>
      <c r="H1797" s="8">
        <v>96</v>
      </c>
      <c r="I1797" s="8">
        <v>97</v>
      </c>
      <c r="J1797" s="8">
        <v>90</v>
      </c>
      <c r="K1797" s="8">
        <v>85</v>
      </c>
      <c r="L1797" s="8">
        <v>94</v>
      </c>
      <c r="M1797" s="8">
        <v>86</v>
      </c>
      <c r="N1797" s="8">
        <v>87</v>
      </c>
      <c r="O1797" s="10">
        <v>82</v>
      </c>
      <c r="P1797" s="10">
        <v>85</v>
      </c>
      <c r="Q1797" s="37">
        <f>AVERAGE(Table3[[#This Row],[Audit 1]:[Audit 10]])/100</f>
        <v>0.88300000000000001</v>
      </c>
    </row>
    <row r="1798" spans="1:17">
      <c r="A1798" s="8" t="s">
        <v>120</v>
      </c>
      <c r="B1798" s="9">
        <v>45259</v>
      </c>
      <c r="C1798" s="33">
        <f>YEAR(Table3[[#This Row],[Date]])</f>
        <v>2023</v>
      </c>
      <c r="D1798" s="9" t="str">
        <f>TEXT(Table3[[#This Row],[Date]],"MMMM")</f>
        <v>November</v>
      </c>
      <c r="E1798" s="9" t="str">
        <f>_xlfn.XLOOKUP(Table3[[#This Row],[EID]],Roster!A:A,Roster!E:E)</f>
        <v>oka.koch.55</v>
      </c>
      <c r="F1798" s="9" t="str">
        <f>_xlfn.XLOOKUP(Table3[[#This Row],[EID]],Roster!A:A,Roster!F:F)</f>
        <v>F&amp;A</v>
      </c>
      <c r="G1798" s="8">
        <v>82</v>
      </c>
      <c r="H1798" s="8">
        <v>80</v>
      </c>
      <c r="I1798" s="8">
        <v>91</v>
      </c>
      <c r="J1798" s="8">
        <v>85</v>
      </c>
      <c r="K1798" s="8">
        <v>89</v>
      </c>
      <c r="L1798" s="8">
        <v>80</v>
      </c>
      <c r="M1798" s="8">
        <v>86</v>
      </c>
      <c r="N1798" s="8">
        <v>100</v>
      </c>
      <c r="O1798" s="10">
        <v>100</v>
      </c>
      <c r="P1798" s="10">
        <v>88</v>
      </c>
      <c r="Q1798" s="37">
        <f>AVERAGE(Table3[[#This Row],[Audit 1]:[Audit 10]])/100</f>
        <v>0.88099999999999989</v>
      </c>
    </row>
    <row r="1799" spans="1:17">
      <c r="A1799" s="8" t="s">
        <v>121</v>
      </c>
      <c r="B1799" s="9">
        <v>45259</v>
      </c>
      <c r="C1799" s="33">
        <f>YEAR(Table3[[#This Row],[Date]])</f>
        <v>2023</v>
      </c>
      <c r="D1799" s="9" t="str">
        <f>TEXT(Table3[[#This Row],[Date]],"MMMM")</f>
        <v>November</v>
      </c>
      <c r="E1799" s="9" t="str">
        <f>_xlfn.XLOOKUP(Table3[[#This Row],[EID]],Roster!A:A,Roster!E:E)</f>
        <v>hir.kame.31</v>
      </c>
      <c r="F1799" s="9" t="str">
        <f>_xlfn.XLOOKUP(Table3[[#This Row],[EID]],Roster!A:A,Roster!F:F)</f>
        <v>Health</v>
      </c>
      <c r="G1799" s="8">
        <v>86</v>
      </c>
      <c r="H1799" s="8">
        <v>91</v>
      </c>
      <c r="I1799" s="8">
        <v>96</v>
      </c>
      <c r="J1799" s="8">
        <v>99</v>
      </c>
      <c r="K1799" s="8">
        <v>100</v>
      </c>
      <c r="L1799" s="8">
        <v>91</v>
      </c>
      <c r="M1799" s="8">
        <v>80</v>
      </c>
      <c r="N1799" s="8">
        <v>97</v>
      </c>
      <c r="O1799" s="10">
        <v>96</v>
      </c>
      <c r="P1799" s="10">
        <v>85</v>
      </c>
      <c r="Q1799" s="37">
        <f>AVERAGE(Table3[[#This Row],[Audit 1]:[Audit 10]])/100</f>
        <v>0.92099999999999993</v>
      </c>
    </row>
    <row r="1800" spans="1:17">
      <c r="A1800" s="8" t="s">
        <v>122</v>
      </c>
      <c r="B1800" s="9">
        <v>45259</v>
      </c>
      <c r="C1800" s="33">
        <f>YEAR(Table3[[#This Row],[Date]])</f>
        <v>2023</v>
      </c>
      <c r="D1800" s="9" t="str">
        <f>TEXT(Table3[[#This Row],[Date]],"MMMM")</f>
        <v>November</v>
      </c>
      <c r="E1800" s="9" t="str">
        <f>_xlfn.XLOOKUP(Table3[[#This Row],[EID]],Roster!A:A,Roster!E:E)</f>
        <v>han.oriz.24</v>
      </c>
      <c r="F1800" s="9" t="str">
        <f>_xlfn.XLOOKUP(Table3[[#This Row],[EID]],Roster!A:A,Roster!F:F)</f>
        <v>Network</v>
      </c>
      <c r="G1800" s="8">
        <v>88</v>
      </c>
      <c r="H1800" s="8">
        <v>61</v>
      </c>
      <c r="I1800" s="8">
        <v>67</v>
      </c>
      <c r="J1800" s="8">
        <v>85</v>
      </c>
      <c r="K1800" s="8">
        <v>58</v>
      </c>
      <c r="L1800" s="8">
        <v>52</v>
      </c>
      <c r="M1800" s="8">
        <v>65</v>
      </c>
      <c r="N1800" s="8">
        <v>100</v>
      </c>
      <c r="O1800" s="10">
        <v>78</v>
      </c>
      <c r="P1800" s="10">
        <v>73</v>
      </c>
      <c r="Q1800" s="37">
        <f>AVERAGE(Table3[[#This Row],[Audit 1]:[Audit 10]])/100</f>
        <v>0.72699999999999998</v>
      </c>
    </row>
    <row r="1801" spans="1:17">
      <c r="A1801" s="8" t="s">
        <v>123</v>
      </c>
      <c r="B1801" s="9">
        <v>45259</v>
      </c>
      <c r="C1801" s="33">
        <f>YEAR(Table3[[#This Row],[Date]])</f>
        <v>2023</v>
      </c>
      <c r="D1801" s="9" t="str">
        <f>TEXT(Table3[[#This Row],[Date]],"MMMM")</f>
        <v>November</v>
      </c>
      <c r="E1801" s="9" t="str">
        <f>_xlfn.XLOOKUP(Table3[[#This Row],[EID]],Roster!A:A,Roster!E:E)</f>
        <v>kig.imaz.62</v>
      </c>
      <c r="F1801" s="9" t="str">
        <f>_xlfn.XLOOKUP(Table3[[#This Row],[EID]],Roster!A:A,Roster!F:F)</f>
        <v>HR</v>
      </c>
      <c r="G1801" s="8">
        <v>64</v>
      </c>
      <c r="H1801" s="8">
        <v>74</v>
      </c>
      <c r="I1801" s="8">
        <v>67</v>
      </c>
      <c r="J1801" s="8">
        <v>84</v>
      </c>
      <c r="K1801" s="8">
        <v>78</v>
      </c>
      <c r="L1801" s="8">
        <v>67</v>
      </c>
      <c r="M1801" s="8">
        <v>71</v>
      </c>
      <c r="N1801" s="8">
        <v>95</v>
      </c>
      <c r="O1801" s="10">
        <v>53</v>
      </c>
      <c r="P1801" s="10">
        <v>71</v>
      </c>
      <c r="Q1801" s="37">
        <f>AVERAGE(Table3[[#This Row],[Audit 1]:[Audit 10]])/100</f>
        <v>0.72400000000000009</v>
      </c>
    </row>
    <row r="1802" spans="1:17">
      <c r="A1802" s="8" t="s">
        <v>94</v>
      </c>
      <c r="B1802" s="9">
        <v>45260</v>
      </c>
      <c r="C1802" s="33">
        <f>YEAR(Table3[[#This Row],[Date]])</f>
        <v>2023</v>
      </c>
      <c r="D1802" s="9" t="str">
        <f>TEXT(Table3[[#This Row],[Date]],"MMMM")</f>
        <v>November</v>
      </c>
      <c r="E1802" s="9" t="str">
        <f>_xlfn.XLOOKUP(Table3[[#This Row],[EID]],Roster!A:A,Roster!E:E)</f>
        <v>oka.koch.55</v>
      </c>
      <c r="F1802" s="9" t="str">
        <f>_xlfn.XLOOKUP(Table3[[#This Row],[EID]],Roster!A:A,Roster!F:F)</f>
        <v>F&amp;A</v>
      </c>
      <c r="G1802" s="8">
        <v>87</v>
      </c>
      <c r="H1802" s="8">
        <v>90</v>
      </c>
      <c r="I1802" s="8">
        <v>86</v>
      </c>
      <c r="J1802" s="8">
        <v>95</v>
      </c>
      <c r="K1802" s="8">
        <v>84</v>
      </c>
      <c r="L1802" s="8">
        <v>86</v>
      </c>
      <c r="M1802" s="8">
        <v>95</v>
      </c>
      <c r="N1802" s="8">
        <v>94</v>
      </c>
      <c r="O1802" s="10">
        <v>96</v>
      </c>
      <c r="P1802" s="10">
        <v>89</v>
      </c>
      <c r="Q1802" s="37">
        <f>AVERAGE(Table3[[#This Row],[Audit 1]:[Audit 10]])/100</f>
        <v>0.90200000000000002</v>
      </c>
    </row>
    <row r="1803" spans="1:17">
      <c r="A1803" s="8" t="s">
        <v>95</v>
      </c>
      <c r="B1803" s="9">
        <v>45260</v>
      </c>
      <c r="C1803" s="33">
        <f>YEAR(Table3[[#This Row],[Date]])</f>
        <v>2023</v>
      </c>
      <c r="D1803" s="9" t="str">
        <f>TEXT(Table3[[#This Row],[Date]],"MMMM")</f>
        <v>November</v>
      </c>
      <c r="E1803" s="9" t="str">
        <f>_xlfn.XLOOKUP(Table3[[#This Row],[EID]],Roster!A:A,Roster!E:E)</f>
        <v>oka.koch.55</v>
      </c>
      <c r="F1803" s="9" t="str">
        <f>_xlfn.XLOOKUP(Table3[[#This Row],[EID]],Roster!A:A,Roster!F:F)</f>
        <v>F&amp;A</v>
      </c>
      <c r="G1803" s="8">
        <v>85</v>
      </c>
      <c r="H1803" s="8">
        <v>97</v>
      </c>
      <c r="I1803" s="8">
        <v>82</v>
      </c>
      <c r="J1803" s="8">
        <v>100</v>
      </c>
      <c r="K1803" s="8">
        <v>100</v>
      </c>
      <c r="L1803" s="8">
        <v>92</v>
      </c>
      <c r="M1803" s="8">
        <v>81</v>
      </c>
      <c r="N1803" s="8">
        <v>97</v>
      </c>
      <c r="O1803" s="10">
        <v>89</v>
      </c>
      <c r="P1803" s="10">
        <v>82</v>
      </c>
      <c r="Q1803" s="37">
        <f>AVERAGE(Table3[[#This Row],[Audit 1]:[Audit 10]])/100</f>
        <v>0.90500000000000003</v>
      </c>
    </row>
    <row r="1804" spans="1:17">
      <c r="A1804" s="8" t="s">
        <v>96</v>
      </c>
      <c r="B1804" s="9">
        <v>45260</v>
      </c>
      <c r="C1804" s="33">
        <f>YEAR(Table3[[#This Row],[Date]])</f>
        <v>2023</v>
      </c>
      <c r="D1804" s="9" t="str">
        <f>TEXT(Table3[[#This Row],[Date]],"MMMM")</f>
        <v>November</v>
      </c>
      <c r="E1804" s="9" t="str">
        <f>_xlfn.XLOOKUP(Table3[[#This Row],[EID]],Roster!A:A,Roster!E:E)</f>
        <v>hir.kame.31</v>
      </c>
      <c r="F1804" s="9" t="str">
        <f>_xlfn.XLOOKUP(Table3[[#This Row],[EID]],Roster!A:A,Roster!F:F)</f>
        <v>Health</v>
      </c>
      <c r="G1804" s="8">
        <v>81</v>
      </c>
      <c r="H1804" s="8">
        <v>97</v>
      </c>
      <c r="I1804" s="8">
        <v>83</v>
      </c>
      <c r="J1804" s="8">
        <v>97</v>
      </c>
      <c r="K1804" s="8">
        <v>88</v>
      </c>
      <c r="L1804" s="8">
        <v>94</v>
      </c>
      <c r="M1804" s="8">
        <v>87</v>
      </c>
      <c r="N1804" s="8">
        <v>94</v>
      </c>
      <c r="O1804" s="10">
        <v>90</v>
      </c>
      <c r="P1804" s="10">
        <v>93</v>
      </c>
      <c r="Q1804" s="37">
        <f>AVERAGE(Table3[[#This Row],[Audit 1]:[Audit 10]])/100</f>
        <v>0.90400000000000003</v>
      </c>
    </row>
    <row r="1805" spans="1:17">
      <c r="A1805" s="8" t="s">
        <v>97</v>
      </c>
      <c r="B1805" s="9">
        <v>45260</v>
      </c>
      <c r="C1805" s="33">
        <f>YEAR(Table3[[#This Row],[Date]])</f>
        <v>2023</v>
      </c>
      <c r="D1805" s="9" t="str">
        <f>TEXT(Table3[[#This Row],[Date]],"MMMM")</f>
        <v>November</v>
      </c>
      <c r="E1805" s="9" t="str">
        <f>_xlfn.XLOOKUP(Table3[[#This Row],[EID]],Roster!A:A,Roster!E:E)</f>
        <v>han.oriz.24</v>
      </c>
      <c r="F1805" s="9" t="str">
        <f>_xlfn.XLOOKUP(Table3[[#This Row],[EID]],Roster!A:A,Roster!F:F)</f>
        <v>Network</v>
      </c>
      <c r="G1805" s="8">
        <v>55</v>
      </c>
      <c r="H1805" s="8">
        <v>72</v>
      </c>
      <c r="I1805" s="8">
        <v>74</v>
      </c>
      <c r="J1805" s="8">
        <v>57</v>
      </c>
      <c r="K1805" s="8">
        <v>77</v>
      </c>
      <c r="L1805" s="8">
        <v>74</v>
      </c>
      <c r="M1805" s="8">
        <v>63</v>
      </c>
      <c r="N1805" s="8">
        <v>64</v>
      </c>
      <c r="O1805" s="10">
        <v>58</v>
      </c>
      <c r="P1805" s="10">
        <v>73</v>
      </c>
      <c r="Q1805" s="37">
        <f>AVERAGE(Table3[[#This Row],[Audit 1]:[Audit 10]])/100</f>
        <v>0.66700000000000004</v>
      </c>
    </row>
    <row r="1806" spans="1:17">
      <c r="A1806" s="8" t="s">
        <v>98</v>
      </c>
      <c r="B1806" s="9">
        <v>45260</v>
      </c>
      <c r="C1806" s="33">
        <f>YEAR(Table3[[#This Row],[Date]])</f>
        <v>2023</v>
      </c>
      <c r="D1806" s="9" t="str">
        <f>TEXT(Table3[[#This Row],[Date]],"MMMM")</f>
        <v>November</v>
      </c>
      <c r="E1806" s="9" t="str">
        <f>_xlfn.XLOOKUP(Table3[[#This Row],[EID]],Roster!A:A,Roster!E:E)</f>
        <v>kig.imaz.62</v>
      </c>
      <c r="F1806" s="9" t="str">
        <f>_xlfn.XLOOKUP(Table3[[#This Row],[EID]],Roster!A:A,Roster!F:F)</f>
        <v>HR</v>
      </c>
      <c r="G1806" s="8">
        <v>98</v>
      </c>
      <c r="H1806" s="8">
        <v>51</v>
      </c>
      <c r="I1806" s="8">
        <v>50</v>
      </c>
      <c r="J1806" s="8">
        <v>93</v>
      </c>
      <c r="K1806" s="8">
        <v>84</v>
      </c>
      <c r="L1806" s="8">
        <v>80</v>
      </c>
      <c r="M1806" s="8">
        <v>68</v>
      </c>
      <c r="N1806" s="8">
        <v>99</v>
      </c>
      <c r="O1806" s="10">
        <v>76</v>
      </c>
      <c r="P1806" s="10">
        <v>58</v>
      </c>
      <c r="Q1806" s="37">
        <f>AVERAGE(Table3[[#This Row],[Audit 1]:[Audit 10]])/100</f>
        <v>0.75700000000000001</v>
      </c>
    </row>
    <row r="1807" spans="1:17">
      <c r="A1807" s="8" t="s">
        <v>99</v>
      </c>
      <c r="B1807" s="9">
        <v>45260</v>
      </c>
      <c r="C1807" s="33">
        <f>YEAR(Table3[[#This Row],[Date]])</f>
        <v>2023</v>
      </c>
      <c r="D1807" s="9" t="str">
        <f>TEXT(Table3[[#This Row],[Date]],"MMMM")</f>
        <v>November</v>
      </c>
      <c r="E1807" s="9" t="str">
        <f>_xlfn.XLOOKUP(Table3[[#This Row],[EID]],Roster!A:A,Roster!E:E)</f>
        <v>han.oriz.24</v>
      </c>
      <c r="F1807" s="9" t="str">
        <f>_xlfn.XLOOKUP(Table3[[#This Row],[EID]],Roster!A:A,Roster!F:F)</f>
        <v>Strategy</v>
      </c>
      <c r="G1807" s="8">
        <v>84</v>
      </c>
      <c r="H1807" s="8">
        <v>96</v>
      </c>
      <c r="I1807" s="8">
        <v>85</v>
      </c>
      <c r="J1807" s="8">
        <v>100</v>
      </c>
      <c r="K1807" s="8">
        <v>95</v>
      </c>
      <c r="L1807" s="8">
        <v>86</v>
      </c>
      <c r="M1807" s="8">
        <v>84</v>
      </c>
      <c r="N1807" s="8">
        <v>82</v>
      </c>
      <c r="O1807" s="10">
        <v>96</v>
      </c>
      <c r="P1807" s="10">
        <v>99</v>
      </c>
      <c r="Q1807" s="37">
        <f>AVERAGE(Table3[[#This Row],[Audit 1]:[Audit 10]])/100</f>
        <v>0.90700000000000003</v>
      </c>
    </row>
    <row r="1808" spans="1:17">
      <c r="A1808" s="8" t="s">
        <v>100</v>
      </c>
      <c r="B1808" s="9">
        <v>45260</v>
      </c>
      <c r="C1808" s="33">
        <f>YEAR(Table3[[#This Row],[Date]])</f>
        <v>2023</v>
      </c>
      <c r="D1808" s="9" t="str">
        <f>TEXT(Table3[[#This Row],[Date]],"MMMM")</f>
        <v>November</v>
      </c>
      <c r="E1808" s="9" t="str">
        <f>_xlfn.XLOOKUP(Table3[[#This Row],[EID]],Roster!A:A,Roster!E:E)</f>
        <v>oka.koch.55</v>
      </c>
      <c r="F1808" s="9" t="str">
        <f>_xlfn.XLOOKUP(Table3[[#This Row],[EID]],Roster!A:A,Roster!F:F)</f>
        <v>F&amp;A</v>
      </c>
      <c r="G1808" s="8">
        <v>100</v>
      </c>
      <c r="H1808" s="8">
        <v>85</v>
      </c>
      <c r="I1808" s="8">
        <v>100</v>
      </c>
      <c r="J1808" s="8">
        <v>84</v>
      </c>
      <c r="K1808" s="8">
        <v>89</v>
      </c>
      <c r="L1808" s="8">
        <v>81</v>
      </c>
      <c r="M1808" s="8">
        <v>80</v>
      </c>
      <c r="N1808" s="8">
        <v>87</v>
      </c>
      <c r="O1808" s="10">
        <v>82</v>
      </c>
      <c r="P1808" s="10">
        <v>85</v>
      </c>
      <c r="Q1808" s="37">
        <f>AVERAGE(Table3[[#This Row],[Audit 1]:[Audit 10]])/100</f>
        <v>0.873</v>
      </c>
    </row>
    <row r="1809" spans="1:17">
      <c r="A1809" s="8" t="s">
        <v>101</v>
      </c>
      <c r="B1809" s="9">
        <v>45260</v>
      </c>
      <c r="C1809" s="33">
        <f>YEAR(Table3[[#This Row],[Date]])</f>
        <v>2023</v>
      </c>
      <c r="D1809" s="9" t="str">
        <f>TEXT(Table3[[#This Row],[Date]],"MMMM")</f>
        <v>November</v>
      </c>
      <c r="E1809" s="9" t="str">
        <f>_xlfn.XLOOKUP(Table3[[#This Row],[EID]],Roster!A:A,Roster!E:E)</f>
        <v>hir.kame.31</v>
      </c>
      <c r="F1809" s="9" t="str">
        <f>_xlfn.XLOOKUP(Table3[[#This Row],[EID]],Roster!A:A,Roster!F:F)</f>
        <v>Health</v>
      </c>
      <c r="G1809" s="8">
        <v>82</v>
      </c>
      <c r="H1809" s="8">
        <v>91</v>
      </c>
      <c r="I1809" s="8">
        <v>88</v>
      </c>
      <c r="J1809" s="8">
        <v>95</v>
      </c>
      <c r="K1809" s="8">
        <v>96</v>
      </c>
      <c r="L1809" s="8">
        <v>98</v>
      </c>
      <c r="M1809" s="8">
        <v>85</v>
      </c>
      <c r="N1809" s="8">
        <v>91</v>
      </c>
      <c r="O1809" s="10">
        <v>93</v>
      </c>
      <c r="P1809" s="10">
        <v>94</v>
      </c>
      <c r="Q1809" s="37">
        <f>AVERAGE(Table3[[#This Row],[Audit 1]:[Audit 10]])/100</f>
        <v>0.91299999999999992</v>
      </c>
    </row>
    <row r="1810" spans="1:17">
      <c r="A1810" s="8" t="s">
        <v>102</v>
      </c>
      <c r="B1810" s="9">
        <v>45260</v>
      </c>
      <c r="C1810" s="33">
        <f>YEAR(Table3[[#This Row],[Date]])</f>
        <v>2023</v>
      </c>
      <c r="D1810" s="9" t="str">
        <f>TEXT(Table3[[#This Row],[Date]],"MMMM")</f>
        <v>November</v>
      </c>
      <c r="E1810" s="9" t="str">
        <f>_xlfn.XLOOKUP(Table3[[#This Row],[EID]],Roster!A:A,Roster!E:E)</f>
        <v>han.oriz.24</v>
      </c>
      <c r="F1810" s="9" t="str">
        <f>_xlfn.XLOOKUP(Table3[[#This Row],[EID]],Roster!A:A,Roster!F:F)</f>
        <v>Network</v>
      </c>
      <c r="G1810" s="8">
        <v>95</v>
      </c>
      <c r="H1810" s="8">
        <v>60</v>
      </c>
      <c r="I1810" s="8">
        <v>53</v>
      </c>
      <c r="J1810" s="8">
        <v>75</v>
      </c>
      <c r="K1810" s="8">
        <v>60</v>
      </c>
      <c r="L1810" s="8">
        <v>66</v>
      </c>
      <c r="M1810" s="8">
        <v>97</v>
      </c>
      <c r="N1810" s="8">
        <v>96</v>
      </c>
      <c r="O1810" s="10">
        <v>57</v>
      </c>
      <c r="P1810" s="10">
        <v>65</v>
      </c>
      <c r="Q1810" s="37">
        <f>AVERAGE(Table3[[#This Row],[Audit 1]:[Audit 10]])/100</f>
        <v>0.72400000000000009</v>
      </c>
    </row>
    <row r="1811" spans="1:17">
      <c r="A1811" s="8" t="s">
        <v>103</v>
      </c>
      <c r="B1811" s="9">
        <v>45260</v>
      </c>
      <c r="C1811" s="33">
        <f>YEAR(Table3[[#This Row],[Date]])</f>
        <v>2023</v>
      </c>
      <c r="D1811" s="9" t="str">
        <f>TEXT(Table3[[#This Row],[Date]],"MMMM")</f>
        <v>November</v>
      </c>
      <c r="E1811" s="9" t="str">
        <f>_xlfn.XLOOKUP(Table3[[#This Row],[EID]],Roster!A:A,Roster!E:E)</f>
        <v>kig.imaz.62</v>
      </c>
      <c r="F1811" s="9" t="str">
        <f>_xlfn.XLOOKUP(Table3[[#This Row],[EID]],Roster!A:A,Roster!F:F)</f>
        <v>HR</v>
      </c>
      <c r="G1811" s="8">
        <v>85</v>
      </c>
      <c r="H1811" s="8">
        <v>77</v>
      </c>
      <c r="I1811" s="8">
        <v>66</v>
      </c>
      <c r="J1811" s="8">
        <v>86</v>
      </c>
      <c r="K1811" s="8">
        <v>93</v>
      </c>
      <c r="L1811" s="8">
        <v>58</v>
      </c>
      <c r="M1811" s="8">
        <v>90</v>
      </c>
      <c r="N1811" s="8">
        <v>86</v>
      </c>
      <c r="O1811" s="10">
        <v>76</v>
      </c>
      <c r="P1811" s="10">
        <v>79</v>
      </c>
      <c r="Q1811" s="37">
        <f>AVERAGE(Table3[[#This Row],[Audit 1]:[Audit 10]])/100</f>
        <v>0.79599999999999993</v>
      </c>
    </row>
    <row r="1812" spans="1:17">
      <c r="A1812" s="8" t="s">
        <v>104</v>
      </c>
      <c r="B1812" s="9">
        <v>45260</v>
      </c>
      <c r="C1812" s="33">
        <f>YEAR(Table3[[#This Row],[Date]])</f>
        <v>2023</v>
      </c>
      <c r="D1812" s="9" t="str">
        <f>TEXT(Table3[[#This Row],[Date]],"MMMM")</f>
        <v>November</v>
      </c>
      <c r="E1812" s="9" t="str">
        <f>_xlfn.XLOOKUP(Table3[[#This Row],[EID]],Roster!A:A,Roster!E:E)</f>
        <v>oka.koch.55</v>
      </c>
      <c r="F1812" s="9" t="str">
        <f>_xlfn.XLOOKUP(Table3[[#This Row],[EID]],Roster!A:A,Roster!F:F)</f>
        <v>F&amp;A</v>
      </c>
      <c r="G1812" s="8">
        <v>91</v>
      </c>
      <c r="H1812" s="8">
        <v>96</v>
      </c>
      <c r="I1812" s="8">
        <v>92</v>
      </c>
      <c r="J1812" s="8">
        <v>96</v>
      </c>
      <c r="K1812" s="8">
        <v>81</v>
      </c>
      <c r="L1812" s="8">
        <v>98</v>
      </c>
      <c r="M1812" s="8">
        <v>98</v>
      </c>
      <c r="N1812" s="8">
        <v>82</v>
      </c>
      <c r="O1812" s="10">
        <v>83</v>
      </c>
      <c r="P1812" s="10">
        <v>91</v>
      </c>
      <c r="Q1812" s="37">
        <f>AVERAGE(Table3[[#This Row],[Audit 1]:[Audit 10]])/100</f>
        <v>0.90799999999999992</v>
      </c>
    </row>
    <row r="1813" spans="1:17">
      <c r="A1813" s="8" t="s">
        <v>105</v>
      </c>
      <c r="B1813" s="9">
        <v>45260</v>
      </c>
      <c r="C1813" s="33">
        <f>YEAR(Table3[[#This Row],[Date]])</f>
        <v>2023</v>
      </c>
      <c r="D1813" s="9" t="str">
        <f>TEXT(Table3[[#This Row],[Date]],"MMMM")</f>
        <v>November</v>
      </c>
      <c r="E1813" s="9" t="str">
        <f>_xlfn.XLOOKUP(Table3[[#This Row],[EID]],Roster!A:A,Roster!E:E)</f>
        <v>oka.koch.55</v>
      </c>
      <c r="F1813" s="9" t="str">
        <f>_xlfn.XLOOKUP(Table3[[#This Row],[EID]],Roster!A:A,Roster!F:F)</f>
        <v>F&amp;A</v>
      </c>
      <c r="G1813" s="8">
        <v>83</v>
      </c>
      <c r="H1813" s="8">
        <v>100</v>
      </c>
      <c r="I1813" s="8">
        <v>99</v>
      </c>
      <c r="J1813" s="8">
        <v>80</v>
      </c>
      <c r="K1813" s="8">
        <v>83</v>
      </c>
      <c r="L1813" s="8">
        <v>85</v>
      </c>
      <c r="M1813" s="8">
        <v>96</v>
      </c>
      <c r="N1813" s="8">
        <v>99</v>
      </c>
      <c r="O1813" s="10">
        <v>90</v>
      </c>
      <c r="P1813" s="10">
        <v>91</v>
      </c>
      <c r="Q1813" s="37">
        <f>AVERAGE(Table3[[#This Row],[Audit 1]:[Audit 10]])/100</f>
        <v>0.90599999999999992</v>
      </c>
    </row>
    <row r="1814" spans="1:17">
      <c r="A1814" s="8" t="s">
        <v>106</v>
      </c>
      <c r="B1814" s="9">
        <v>45260</v>
      </c>
      <c r="C1814" s="33">
        <f>YEAR(Table3[[#This Row],[Date]])</f>
        <v>2023</v>
      </c>
      <c r="D1814" s="9" t="str">
        <f>TEXT(Table3[[#This Row],[Date]],"MMMM")</f>
        <v>November</v>
      </c>
      <c r="E1814" s="9" t="str">
        <f>_xlfn.XLOOKUP(Table3[[#This Row],[EID]],Roster!A:A,Roster!E:E)</f>
        <v>hir.kame.31</v>
      </c>
      <c r="F1814" s="9" t="str">
        <f>_xlfn.XLOOKUP(Table3[[#This Row],[EID]],Roster!A:A,Roster!F:F)</f>
        <v>Health</v>
      </c>
      <c r="G1814" s="8">
        <v>92</v>
      </c>
      <c r="H1814" s="8">
        <v>100</v>
      </c>
      <c r="I1814" s="8">
        <v>97</v>
      </c>
      <c r="J1814" s="8">
        <v>87</v>
      </c>
      <c r="K1814" s="8">
        <v>94</v>
      </c>
      <c r="L1814" s="8">
        <v>88</v>
      </c>
      <c r="M1814" s="8">
        <v>80</v>
      </c>
      <c r="N1814" s="8">
        <v>89</v>
      </c>
      <c r="O1814" s="10">
        <v>88</v>
      </c>
      <c r="P1814" s="10">
        <v>98</v>
      </c>
      <c r="Q1814" s="37">
        <f>AVERAGE(Table3[[#This Row],[Audit 1]:[Audit 10]])/100</f>
        <v>0.91299999999999992</v>
      </c>
    </row>
    <row r="1815" spans="1:17">
      <c r="A1815" s="8" t="s">
        <v>107</v>
      </c>
      <c r="B1815" s="9">
        <v>45260</v>
      </c>
      <c r="C1815" s="33">
        <f>YEAR(Table3[[#This Row],[Date]])</f>
        <v>2023</v>
      </c>
      <c r="D1815" s="9" t="str">
        <f>TEXT(Table3[[#This Row],[Date]],"MMMM")</f>
        <v>November</v>
      </c>
      <c r="E1815" s="9" t="str">
        <f>_xlfn.XLOOKUP(Table3[[#This Row],[EID]],Roster!A:A,Roster!E:E)</f>
        <v>oka.koch.55</v>
      </c>
      <c r="F1815" s="9" t="str">
        <f>_xlfn.XLOOKUP(Table3[[#This Row],[EID]],Roster!A:A,Roster!F:F)</f>
        <v>F&amp;A</v>
      </c>
      <c r="G1815" s="8">
        <v>90</v>
      </c>
      <c r="H1815" s="8">
        <v>69</v>
      </c>
      <c r="I1815" s="8">
        <v>60</v>
      </c>
      <c r="J1815" s="8">
        <v>73</v>
      </c>
      <c r="K1815" s="8">
        <v>79</v>
      </c>
      <c r="L1815" s="8">
        <v>54</v>
      </c>
      <c r="M1815" s="8">
        <v>89</v>
      </c>
      <c r="N1815" s="8">
        <v>88</v>
      </c>
      <c r="O1815" s="10">
        <v>65</v>
      </c>
      <c r="P1815" s="10">
        <v>90</v>
      </c>
      <c r="Q1815" s="37">
        <f>AVERAGE(Table3[[#This Row],[Audit 1]:[Audit 10]])/100</f>
        <v>0.75700000000000001</v>
      </c>
    </row>
    <row r="1816" spans="1:17">
      <c r="A1816" s="8" t="s">
        <v>108</v>
      </c>
      <c r="B1816" s="9">
        <v>45260</v>
      </c>
      <c r="C1816" s="33">
        <f>YEAR(Table3[[#This Row],[Date]])</f>
        <v>2023</v>
      </c>
      <c r="D1816" s="9" t="str">
        <f>TEXT(Table3[[#This Row],[Date]],"MMMM")</f>
        <v>November</v>
      </c>
      <c r="E1816" s="9" t="str">
        <f>_xlfn.XLOOKUP(Table3[[#This Row],[EID]],Roster!A:A,Roster!E:E)</f>
        <v>kig.imaz.62</v>
      </c>
      <c r="F1816" s="9" t="str">
        <f>_xlfn.XLOOKUP(Table3[[#This Row],[EID]],Roster!A:A,Roster!F:F)</f>
        <v>HR</v>
      </c>
      <c r="G1816" s="8">
        <v>58</v>
      </c>
      <c r="H1816" s="8">
        <v>91</v>
      </c>
      <c r="I1816" s="8">
        <v>92</v>
      </c>
      <c r="J1816" s="8">
        <v>57</v>
      </c>
      <c r="K1816" s="8">
        <v>76</v>
      </c>
      <c r="L1816" s="8">
        <v>85</v>
      </c>
      <c r="M1816" s="8">
        <v>64</v>
      </c>
      <c r="N1816" s="8">
        <v>91</v>
      </c>
      <c r="O1816" s="10">
        <v>71</v>
      </c>
      <c r="P1816" s="10">
        <v>70</v>
      </c>
      <c r="Q1816" s="37">
        <f>AVERAGE(Table3[[#This Row],[Audit 1]:[Audit 10]])/100</f>
        <v>0.755</v>
      </c>
    </row>
    <row r="1817" spans="1:17">
      <c r="A1817" s="8" t="s">
        <v>109</v>
      </c>
      <c r="B1817" s="9">
        <v>45260</v>
      </c>
      <c r="C1817" s="33">
        <f>YEAR(Table3[[#This Row],[Date]])</f>
        <v>2023</v>
      </c>
      <c r="D1817" s="9" t="str">
        <f>TEXT(Table3[[#This Row],[Date]],"MMMM")</f>
        <v>November</v>
      </c>
      <c r="E1817" s="9" t="str">
        <f>_xlfn.XLOOKUP(Table3[[#This Row],[EID]],Roster!A:A,Roster!E:E)</f>
        <v>han.oriz.24</v>
      </c>
      <c r="F1817" s="9" t="str">
        <f>_xlfn.XLOOKUP(Table3[[#This Row],[EID]],Roster!A:A,Roster!F:F)</f>
        <v>Strategy</v>
      </c>
      <c r="G1817" s="8">
        <v>95</v>
      </c>
      <c r="H1817" s="8">
        <v>90</v>
      </c>
      <c r="I1817" s="8">
        <v>99</v>
      </c>
      <c r="J1817" s="8">
        <v>91</v>
      </c>
      <c r="K1817" s="8">
        <v>90</v>
      </c>
      <c r="L1817" s="8">
        <v>100</v>
      </c>
      <c r="M1817" s="8">
        <v>88</v>
      </c>
      <c r="N1817" s="8">
        <v>96</v>
      </c>
      <c r="O1817" s="10">
        <v>80</v>
      </c>
      <c r="P1817" s="10">
        <v>95</v>
      </c>
      <c r="Q1817" s="37">
        <f>AVERAGE(Table3[[#This Row],[Audit 1]:[Audit 10]])/100</f>
        <v>0.92400000000000004</v>
      </c>
    </row>
    <row r="1818" spans="1:17">
      <c r="A1818" s="8" t="s">
        <v>110</v>
      </c>
      <c r="B1818" s="9">
        <v>45260</v>
      </c>
      <c r="C1818" s="33">
        <f>YEAR(Table3[[#This Row],[Date]])</f>
        <v>2023</v>
      </c>
      <c r="D1818" s="9" t="str">
        <f>TEXT(Table3[[#This Row],[Date]],"MMMM")</f>
        <v>November</v>
      </c>
      <c r="E1818" s="9" t="str">
        <f>_xlfn.XLOOKUP(Table3[[#This Row],[EID]],Roster!A:A,Roster!E:E)</f>
        <v>oka.koch.55</v>
      </c>
      <c r="F1818" s="9" t="str">
        <f>_xlfn.XLOOKUP(Table3[[#This Row],[EID]],Roster!A:A,Roster!F:F)</f>
        <v>F&amp;A</v>
      </c>
      <c r="G1818" s="8">
        <v>86</v>
      </c>
      <c r="H1818" s="8">
        <v>91</v>
      </c>
      <c r="I1818" s="8">
        <v>82</v>
      </c>
      <c r="J1818" s="8">
        <v>92</v>
      </c>
      <c r="K1818" s="8">
        <v>97</v>
      </c>
      <c r="L1818" s="8">
        <v>81</v>
      </c>
      <c r="M1818" s="8">
        <v>98</v>
      </c>
      <c r="N1818" s="8">
        <v>90</v>
      </c>
      <c r="O1818" s="10">
        <v>100</v>
      </c>
      <c r="P1818" s="10">
        <v>91</v>
      </c>
      <c r="Q1818" s="37">
        <f>AVERAGE(Table3[[#This Row],[Audit 1]:[Audit 10]])/100</f>
        <v>0.90799999999999992</v>
      </c>
    </row>
    <row r="1819" spans="1:17">
      <c r="A1819" s="8" t="s">
        <v>111</v>
      </c>
      <c r="B1819" s="9">
        <v>45260</v>
      </c>
      <c r="C1819" s="33">
        <f>YEAR(Table3[[#This Row],[Date]])</f>
        <v>2023</v>
      </c>
      <c r="D1819" s="9" t="str">
        <f>TEXT(Table3[[#This Row],[Date]],"MMMM")</f>
        <v>November</v>
      </c>
      <c r="E1819" s="9" t="str">
        <f>_xlfn.XLOOKUP(Table3[[#This Row],[EID]],Roster!A:A,Roster!E:E)</f>
        <v>hir.kame.31</v>
      </c>
      <c r="F1819" s="9" t="str">
        <f>_xlfn.XLOOKUP(Table3[[#This Row],[EID]],Roster!A:A,Roster!F:F)</f>
        <v>Health</v>
      </c>
      <c r="G1819" s="8">
        <v>83</v>
      </c>
      <c r="H1819" s="8">
        <v>85</v>
      </c>
      <c r="I1819" s="8">
        <v>86</v>
      </c>
      <c r="J1819" s="8">
        <v>85</v>
      </c>
      <c r="K1819" s="8">
        <v>86</v>
      </c>
      <c r="L1819" s="8">
        <v>88</v>
      </c>
      <c r="M1819" s="8">
        <v>83</v>
      </c>
      <c r="N1819" s="8">
        <v>98</v>
      </c>
      <c r="O1819" s="10">
        <v>97</v>
      </c>
      <c r="P1819" s="10">
        <v>87</v>
      </c>
      <c r="Q1819" s="37">
        <f>AVERAGE(Table3[[#This Row],[Audit 1]:[Audit 10]])/100</f>
        <v>0.878</v>
      </c>
    </row>
    <row r="1820" spans="1:17">
      <c r="A1820" s="8" t="s">
        <v>112</v>
      </c>
      <c r="B1820" s="9">
        <v>45260</v>
      </c>
      <c r="C1820" s="33">
        <f>YEAR(Table3[[#This Row],[Date]])</f>
        <v>2023</v>
      </c>
      <c r="D1820" s="9" t="str">
        <f>TEXT(Table3[[#This Row],[Date]],"MMMM")</f>
        <v>November</v>
      </c>
      <c r="E1820" s="9" t="str">
        <f>_xlfn.XLOOKUP(Table3[[#This Row],[EID]],Roster!A:A,Roster!E:E)</f>
        <v>hir.kame.31</v>
      </c>
      <c r="F1820" s="9" t="str">
        <f>_xlfn.XLOOKUP(Table3[[#This Row],[EID]],Roster!A:A,Roster!F:F)</f>
        <v>Health</v>
      </c>
      <c r="G1820" s="8">
        <v>79</v>
      </c>
      <c r="H1820" s="8">
        <v>92</v>
      </c>
      <c r="I1820" s="8">
        <v>92</v>
      </c>
      <c r="J1820" s="8">
        <v>60</v>
      </c>
      <c r="K1820" s="8">
        <v>84</v>
      </c>
      <c r="L1820" s="8">
        <v>51</v>
      </c>
      <c r="M1820" s="8">
        <v>82</v>
      </c>
      <c r="N1820" s="8">
        <v>99</v>
      </c>
      <c r="O1820" s="10">
        <v>61</v>
      </c>
      <c r="P1820" s="10">
        <v>58</v>
      </c>
      <c r="Q1820" s="37">
        <f>AVERAGE(Table3[[#This Row],[Audit 1]:[Audit 10]])/100</f>
        <v>0.75800000000000001</v>
      </c>
    </row>
    <row r="1821" spans="1:17">
      <c r="A1821" s="8" t="s">
        <v>113</v>
      </c>
      <c r="B1821" s="9">
        <v>45260</v>
      </c>
      <c r="C1821" s="33">
        <f>YEAR(Table3[[#This Row],[Date]])</f>
        <v>2023</v>
      </c>
      <c r="D1821" s="9" t="str">
        <f>TEXT(Table3[[#This Row],[Date]],"MMMM")</f>
        <v>November</v>
      </c>
      <c r="E1821" s="9" t="str">
        <f>_xlfn.XLOOKUP(Table3[[#This Row],[EID]],Roster!A:A,Roster!E:E)</f>
        <v>kig.imaz.62</v>
      </c>
      <c r="F1821" s="9" t="str">
        <f>_xlfn.XLOOKUP(Table3[[#This Row],[EID]],Roster!A:A,Roster!F:F)</f>
        <v>HR</v>
      </c>
      <c r="G1821" s="8">
        <v>92</v>
      </c>
      <c r="H1821" s="8">
        <v>81</v>
      </c>
      <c r="I1821" s="8">
        <v>56</v>
      </c>
      <c r="J1821" s="8">
        <v>69</v>
      </c>
      <c r="K1821" s="8">
        <v>54</v>
      </c>
      <c r="L1821" s="8">
        <v>54</v>
      </c>
      <c r="M1821" s="8">
        <v>65</v>
      </c>
      <c r="N1821" s="8">
        <v>88</v>
      </c>
      <c r="O1821" s="10">
        <v>87</v>
      </c>
      <c r="P1821" s="10">
        <v>56</v>
      </c>
      <c r="Q1821" s="37">
        <f>AVERAGE(Table3[[#This Row],[Audit 1]:[Audit 10]])/100</f>
        <v>0.70200000000000007</v>
      </c>
    </row>
    <row r="1822" spans="1:17">
      <c r="A1822" s="8" t="s">
        <v>114</v>
      </c>
      <c r="B1822" s="9">
        <v>45260</v>
      </c>
      <c r="C1822" s="33">
        <f>YEAR(Table3[[#This Row],[Date]])</f>
        <v>2023</v>
      </c>
      <c r="D1822" s="9" t="str">
        <f>TEXT(Table3[[#This Row],[Date]],"MMMM")</f>
        <v>November</v>
      </c>
      <c r="E1822" s="9" t="str">
        <f>_xlfn.XLOOKUP(Table3[[#This Row],[EID]],Roster!A:A,Roster!E:E)</f>
        <v>han.oriz.24</v>
      </c>
      <c r="F1822" s="9" t="str">
        <f>_xlfn.XLOOKUP(Table3[[#This Row],[EID]],Roster!A:A,Roster!F:F)</f>
        <v>Strategy</v>
      </c>
      <c r="G1822" s="8">
        <v>97</v>
      </c>
      <c r="H1822" s="8">
        <v>95</v>
      </c>
      <c r="I1822" s="8">
        <v>95</v>
      </c>
      <c r="J1822" s="8">
        <v>86</v>
      </c>
      <c r="K1822" s="8">
        <v>90</v>
      </c>
      <c r="L1822" s="8">
        <v>84</v>
      </c>
      <c r="M1822" s="8">
        <v>99</v>
      </c>
      <c r="N1822" s="8">
        <v>89</v>
      </c>
      <c r="O1822" s="10">
        <v>82</v>
      </c>
      <c r="P1822" s="10">
        <v>98</v>
      </c>
      <c r="Q1822" s="37">
        <f>AVERAGE(Table3[[#This Row],[Audit 1]:[Audit 10]])/100</f>
        <v>0.91500000000000004</v>
      </c>
    </row>
    <row r="1823" spans="1:17">
      <c r="A1823" s="8" t="s">
        <v>115</v>
      </c>
      <c r="B1823" s="9">
        <v>45260</v>
      </c>
      <c r="C1823" s="33">
        <f>YEAR(Table3[[#This Row],[Date]])</f>
        <v>2023</v>
      </c>
      <c r="D1823" s="9" t="str">
        <f>TEXT(Table3[[#This Row],[Date]],"MMMM")</f>
        <v>November</v>
      </c>
      <c r="E1823" s="9" t="str">
        <f>_xlfn.XLOOKUP(Table3[[#This Row],[EID]],Roster!A:A,Roster!E:E)</f>
        <v>oka.koch.55</v>
      </c>
      <c r="F1823" s="9" t="str">
        <f>_xlfn.XLOOKUP(Table3[[#This Row],[EID]],Roster!A:A,Roster!F:F)</f>
        <v>F&amp;A</v>
      </c>
      <c r="G1823" s="8">
        <v>82</v>
      </c>
      <c r="H1823" s="8">
        <v>89</v>
      </c>
      <c r="I1823" s="8">
        <v>90</v>
      </c>
      <c r="J1823" s="8">
        <v>88</v>
      </c>
      <c r="K1823" s="8">
        <v>91</v>
      </c>
      <c r="L1823" s="8">
        <v>83</v>
      </c>
      <c r="M1823" s="8">
        <v>92</v>
      </c>
      <c r="N1823" s="8">
        <v>100</v>
      </c>
      <c r="O1823" s="10">
        <v>81</v>
      </c>
      <c r="P1823" s="10">
        <v>80</v>
      </c>
      <c r="Q1823" s="37">
        <f>AVERAGE(Table3[[#This Row],[Audit 1]:[Audit 10]])/100</f>
        <v>0.87599999999999989</v>
      </c>
    </row>
    <row r="1824" spans="1:17">
      <c r="A1824" s="8" t="s">
        <v>116</v>
      </c>
      <c r="B1824" s="9">
        <v>45260</v>
      </c>
      <c r="C1824" s="33">
        <f>YEAR(Table3[[#This Row],[Date]])</f>
        <v>2023</v>
      </c>
      <c r="D1824" s="9" t="str">
        <f>TEXT(Table3[[#This Row],[Date]],"MMMM")</f>
        <v>November</v>
      </c>
      <c r="E1824" s="9" t="str">
        <f>_xlfn.XLOOKUP(Table3[[#This Row],[EID]],Roster!A:A,Roster!E:E)</f>
        <v>hir.kame.31</v>
      </c>
      <c r="F1824" s="9" t="str">
        <f>_xlfn.XLOOKUP(Table3[[#This Row],[EID]],Roster!A:A,Roster!F:F)</f>
        <v>Health</v>
      </c>
      <c r="G1824" s="8">
        <v>92</v>
      </c>
      <c r="H1824" s="8">
        <v>99</v>
      </c>
      <c r="I1824" s="8">
        <v>81</v>
      </c>
      <c r="J1824" s="8">
        <v>91</v>
      </c>
      <c r="K1824" s="8">
        <v>87</v>
      </c>
      <c r="L1824" s="8">
        <v>85</v>
      </c>
      <c r="M1824" s="8">
        <v>99</v>
      </c>
      <c r="N1824" s="8">
        <v>98</v>
      </c>
      <c r="O1824" s="10">
        <v>98</v>
      </c>
      <c r="P1824" s="10">
        <v>91</v>
      </c>
      <c r="Q1824" s="37">
        <f>AVERAGE(Table3[[#This Row],[Audit 1]:[Audit 10]])/100</f>
        <v>0.92099999999999993</v>
      </c>
    </row>
    <row r="1825" spans="1:17">
      <c r="A1825" s="8" t="s">
        <v>117</v>
      </c>
      <c r="B1825" s="9">
        <v>45260</v>
      </c>
      <c r="C1825" s="33">
        <f>YEAR(Table3[[#This Row],[Date]])</f>
        <v>2023</v>
      </c>
      <c r="D1825" s="9" t="str">
        <f>TEXT(Table3[[#This Row],[Date]],"MMMM")</f>
        <v>November</v>
      </c>
      <c r="E1825" s="9" t="str">
        <f>_xlfn.XLOOKUP(Table3[[#This Row],[EID]],Roster!A:A,Roster!E:E)</f>
        <v>han.oriz.24</v>
      </c>
      <c r="F1825" s="9" t="str">
        <f>_xlfn.XLOOKUP(Table3[[#This Row],[EID]],Roster!A:A,Roster!F:F)</f>
        <v>Network</v>
      </c>
      <c r="G1825" s="8">
        <v>65</v>
      </c>
      <c r="H1825" s="8">
        <v>80</v>
      </c>
      <c r="I1825" s="8">
        <v>65</v>
      </c>
      <c r="J1825" s="8">
        <v>73</v>
      </c>
      <c r="K1825" s="8">
        <v>52</v>
      </c>
      <c r="L1825" s="8">
        <v>98</v>
      </c>
      <c r="M1825" s="8">
        <v>76</v>
      </c>
      <c r="N1825" s="8">
        <v>80</v>
      </c>
      <c r="O1825" s="10">
        <v>81</v>
      </c>
      <c r="P1825" s="10">
        <v>77</v>
      </c>
      <c r="Q1825" s="37">
        <f>AVERAGE(Table3[[#This Row],[Audit 1]:[Audit 10]])/100</f>
        <v>0.747</v>
      </c>
    </row>
    <row r="1826" spans="1:17">
      <c r="A1826" s="8" t="s">
        <v>118</v>
      </c>
      <c r="B1826" s="9">
        <v>45260</v>
      </c>
      <c r="C1826" s="33">
        <f>YEAR(Table3[[#This Row],[Date]])</f>
        <v>2023</v>
      </c>
      <c r="D1826" s="9" t="str">
        <f>TEXT(Table3[[#This Row],[Date]],"MMMM")</f>
        <v>November</v>
      </c>
      <c r="E1826" s="9" t="str">
        <f>_xlfn.XLOOKUP(Table3[[#This Row],[EID]],Roster!A:A,Roster!E:E)</f>
        <v>kig.imaz.62</v>
      </c>
      <c r="F1826" s="9" t="str">
        <f>_xlfn.XLOOKUP(Table3[[#This Row],[EID]],Roster!A:A,Roster!F:F)</f>
        <v>HR</v>
      </c>
      <c r="G1826" s="8">
        <v>93</v>
      </c>
      <c r="H1826" s="8">
        <v>73</v>
      </c>
      <c r="I1826" s="8">
        <v>50</v>
      </c>
      <c r="J1826" s="8">
        <v>93</v>
      </c>
      <c r="K1826" s="8">
        <v>53</v>
      </c>
      <c r="L1826" s="8">
        <v>68</v>
      </c>
      <c r="M1826" s="8">
        <v>91</v>
      </c>
      <c r="N1826" s="8">
        <v>50</v>
      </c>
      <c r="O1826" s="10">
        <v>70</v>
      </c>
      <c r="P1826" s="10">
        <v>86</v>
      </c>
      <c r="Q1826" s="37">
        <f>AVERAGE(Table3[[#This Row],[Audit 1]:[Audit 10]])/100</f>
        <v>0.72699999999999998</v>
      </c>
    </row>
    <row r="1827" spans="1:17">
      <c r="A1827" s="8" t="s">
        <v>119</v>
      </c>
      <c r="B1827" s="9">
        <v>45260</v>
      </c>
      <c r="C1827" s="33">
        <f>YEAR(Table3[[#This Row],[Date]])</f>
        <v>2023</v>
      </c>
      <c r="D1827" s="9" t="str">
        <f>TEXT(Table3[[#This Row],[Date]],"MMMM")</f>
        <v>November</v>
      </c>
      <c r="E1827" s="9" t="str">
        <f>_xlfn.XLOOKUP(Table3[[#This Row],[EID]],Roster!A:A,Roster!E:E)</f>
        <v>hir.kame.31</v>
      </c>
      <c r="F1827" s="9" t="str">
        <f>_xlfn.XLOOKUP(Table3[[#This Row],[EID]],Roster!A:A,Roster!F:F)</f>
        <v>Health</v>
      </c>
      <c r="G1827" s="8">
        <v>81</v>
      </c>
      <c r="H1827" s="8">
        <v>94</v>
      </c>
      <c r="I1827" s="8">
        <v>100</v>
      </c>
      <c r="J1827" s="8">
        <v>92</v>
      </c>
      <c r="K1827" s="8">
        <v>97</v>
      </c>
      <c r="L1827" s="8">
        <v>96</v>
      </c>
      <c r="M1827" s="8">
        <v>95</v>
      </c>
      <c r="N1827" s="8">
        <v>94</v>
      </c>
      <c r="O1827" s="10">
        <v>97</v>
      </c>
      <c r="P1827" s="10">
        <v>82</v>
      </c>
      <c r="Q1827" s="37">
        <f>AVERAGE(Table3[[#This Row],[Audit 1]:[Audit 10]])/100</f>
        <v>0.92799999999999994</v>
      </c>
    </row>
    <row r="1828" spans="1:17">
      <c r="A1828" s="8" t="s">
        <v>120</v>
      </c>
      <c r="B1828" s="9">
        <v>45260</v>
      </c>
      <c r="C1828" s="33">
        <f>YEAR(Table3[[#This Row],[Date]])</f>
        <v>2023</v>
      </c>
      <c r="D1828" s="9" t="str">
        <f>TEXT(Table3[[#This Row],[Date]],"MMMM")</f>
        <v>November</v>
      </c>
      <c r="E1828" s="9" t="str">
        <f>_xlfn.XLOOKUP(Table3[[#This Row],[EID]],Roster!A:A,Roster!E:E)</f>
        <v>oka.koch.55</v>
      </c>
      <c r="F1828" s="9" t="str">
        <f>_xlfn.XLOOKUP(Table3[[#This Row],[EID]],Roster!A:A,Roster!F:F)</f>
        <v>F&amp;A</v>
      </c>
      <c r="G1828" s="8">
        <v>82</v>
      </c>
      <c r="H1828" s="8">
        <v>92</v>
      </c>
      <c r="I1828" s="8">
        <v>96</v>
      </c>
      <c r="J1828" s="8">
        <v>80</v>
      </c>
      <c r="K1828" s="8">
        <v>99</v>
      </c>
      <c r="L1828" s="8">
        <v>86</v>
      </c>
      <c r="M1828" s="8">
        <v>80</v>
      </c>
      <c r="N1828" s="8">
        <v>81</v>
      </c>
      <c r="O1828" s="10">
        <v>84</v>
      </c>
      <c r="P1828" s="10">
        <v>98</v>
      </c>
      <c r="Q1828" s="37">
        <f>AVERAGE(Table3[[#This Row],[Audit 1]:[Audit 10]])/100</f>
        <v>0.878</v>
      </c>
    </row>
    <row r="1829" spans="1:17">
      <c r="A1829" s="8" t="s">
        <v>121</v>
      </c>
      <c r="B1829" s="9">
        <v>45260</v>
      </c>
      <c r="C1829" s="33">
        <f>YEAR(Table3[[#This Row],[Date]])</f>
        <v>2023</v>
      </c>
      <c r="D1829" s="9" t="str">
        <f>TEXT(Table3[[#This Row],[Date]],"MMMM")</f>
        <v>November</v>
      </c>
      <c r="E1829" s="9" t="str">
        <f>_xlfn.XLOOKUP(Table3[[#This Row],[EID]],Roster!A:A,Roster!E:E)</f>
        <v>hir.kame.31</v>
      </c>
      <c r="F1829" s="9" t="str">
        <f>_xlfn.XLOOKUP(Table3[[#This Row],[EID]],Roster!A:A,Roster!F:F)</f>
        <v>Health</v>
      </c>
      <c r="G1829" s="8">
        <v>98</v>
      </c>
      <c r="H1829" s="8">
        <v>89</v>
      </c>
      <c r="I1829" s="8">
        <v>80</v>
      </c>
      <c r="J1829" s="8">
        <v>83</v>
      </c>
      <c r="K1829" s="8">
        <v>91</v>
      </c>
      <c r="L1829" s="8">
        <v>85</v>
      </c>
      <c r="M1829" s="8">
        <v>82</v>
      </c>
      <c r="N1829" s="8">
        <v>97</v>
      </c>
      <c r="O1829" s="10">
        <v>80</v>
      </c>
      <c r="P1829" s="10">
        <v>81</v>
      </c>
      <c r="Q1829" s="37">
        <f>AVERAGE(Table3[[#This Row],[Audit 1]:[Audit 10]])/100</f>
        <v>0.86599999999999999</v>
      </c>
    </row>
    <row r="1830" spans="1:17">
      <c r="A1830" s="8" t="s">
        <v>122</v>
      </c>
      <c r="B1830" s="9">
        <v>45260</v>
      </c>
      <c r="C1830" s="33">
        <f>YEAR(Table3[[#This Row],[Date]])</f>
        <v>2023</v>
      </c>
      <c r="D1830" s="9" t="str">
        <f>TEXT(Table3[[#This Row],[Date]],"MMMM")</f>
        <v>November</v>
      </c>
      <c r="E1830" s="9" t="str">
        <f>_xlfn.XLOOKUP(Table3[[#This Row],[EID]],Roster!A:A,Roster!E:E)</f>
        <v>han.oriz.24</v>
      </c>
      <c r="F1830" s="9" t="str">
        <f>_xlfn.XLOOKUP(Table3[[#This Row],[EID]],Roster!A:A,Roster!F:F)</f>
        <v>Network</v>
      </c>
      <c r="G1830" s="8">
        <v>81</v>
      </c>
      <c r="H1830" s="8">
        <v>75</v>
      </c>
      <c r="I1830" s="8">
        <v>92</v>
      </c>
      <c r="J1830" s="8">
        <v>78</v>
      </c>
      <c r="K1830" s="8">
        <v>82</v>
      </c>
      <c r="L1830" s="8">
        <v>69</v>
      </c>
      <c r="M1830" s="8">
        <v>99</v>
      </c>
      <c r="N1830" s="8">
        <v>83</v>
      </c>
      <c r="O1830" s="10">
        <v>60</v>
      </c>
      <c r="P1830" s="10">
        <v>67</v>
      </c>
      <c r="Q1830" s="37">
        <f>AVERAGE(Table3[[#This Row],[Audit 1]:[Audit 10]])/100</f>
        <v>0.78599999999999992</v>
      </c>
    </row>
    <row r="1831" spans="1:17">
      <c r="A1831" s="8" t="s">
        <v>123</v>
      </c>
      <c r="B1831" s="9">
        <v>45260</v>
      </c>
      <c r="C1831" s="33">
        <f>YEAR(Table3[[#This Row],[Date]])</f>
        <v>2023</v>
      </c>
      <c r="D1831" s="9" t="str">
        <f>TEXT(Table3[[#This Row],[Date]],"MMMM")</f>
        <v>November</v>
      </c>
      <c r="E1831" s="9" t="str">
        <f>_xlfn.XLOOKUP(Table3[[#This Row],[EID]],Roster!A:A,Roster!E:E)</f>
        <v>kig.imaz.62</v>
      </c>
      <c r="F1831" s="9" t="str">
        <f>_xlfn.XLOOKUP(Table3[[#This Row],[EID]],Roster!A:A,Roster!F:F)</f>
        <v>HR</v>
      </c>
      <c r="G1831" s="8">
        <v>69</v>
      </c>
      <c r="H1831" s="8">
        <v>56</v>
      </c>
      <c r="I1831" s="8">
        <v>53</v>
      </c>
      <c r="J1831" s="8">
        <v>97</v>
      </c>
      <c r="K1831" s="8">
        <v>52</v>
      </c>
      <c r="L1831" s="8">
        <v>100</v>
      </c>
      <c r="M1831" s="8">
        <v>95</v>
      </c>
      <c r="N1831" s="8">
        <v>82</v>
      </c>
      <c r="O1831" s="10">
        <v>85</v>
      </c>
      <c r="P1831" s="10">
        <v>66</v>
      </c>
      <c r="Q1831" s="37">
        <f>AVERAGE(Table3[[#This Row],[Audit 1]:[Audit 10]])/100</f>
        <v>0.755</v>
      </c>
    </row>
  </sheetData>
  <mergeCells count="1">
    <mergeCell ref="AC10:AG20"/>
  </mergeCells>
  <phoneticPr fontId="2" type="noConversion"/>
  <conditionalFormatting pivot="1" sqref="U9:U38">
    <cfRule type="cellIs" dxfId="123" priority="3" operator="lessThan">
      <formula>0.8</formula>
    </cfRule>
  </conditionalFormatting>
  <conditionalFormatting pivot="1" sqref="X9:X12">
    <cfRule type="cellIs" dxfId="122" priority="2" operator="lessThan">
      <formula>0.8</formula>
    </cfRule>
  </conditionalFormatting>
  <conditionalFormatting pivot="1" sqref="X17:X21">
    <cfRule type="cellIs" dxfId="121" priority="1" operator="lessThan">
      <formula>0.8</formula>
    </cfRule>
  </conditionalFormatting>
  <pageMargins left="0.7" right="0.7" top="0.75" bottom="0.75" header="0.3" footer="0.3"/>
  <pageSetup orientation="portrait" r:id="rId6"/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5EB4-A64D-4BF5-951E-9B7F485AD018}">
  <sheetPr codeName="Sheet4"/>
  <dimension ref="A1:AB799"/>
  <sheetViews>
    <sheetView topLeftCell="K12" zoomScale="83" zoomScaleNormal="83" workbookViewId="0">
      <selection activeCell="T43" sqref="T43"/>
    </sheetView>
  </sheetViews>
  <sheetFormatPr defaultRowHeight="14.25"/>
  <cols>
    <col min="1" max="1" width="11.625" style="3" bestFit="1" customWidth="1"/>
    <col min="2" max="2" width="10.875" style="35" bestFit="1" customWidth="1"/>
    <col min="3" max="3" width="9.75" style="35" bestFit="1" customWidth="1"/>
    <col min="4" max="4" width="9.875" style="3" bestFit="1" customWidth="1"/>
    <col min="5" max="5" width="14.125" style="3" bestFit="1" customWidth="1"/>
    <col min="6" max="6" width="15.625" style="3" bestFit="1" customWidth="1"/>
    <col min="7" max="7" width="16.625" style="38" bestFit="1" customWidth="1"/>
    <col min="9" max="9" width="39.125" bestFit="1" customWidth="1"/>
    <col min="10" max="10" width="22" bestFit="1" customWidth="1"/>
    <col min="12" max="12" width="12.875" bestFit="1" customWidth="1"/>
    <col min="13" max="13" width="22" bestFit="1" customWidth="1"/>
    <col min="15" max="15" width="17.5" bestFit="1" customWidth="1"/>
    <col min="16" max="16" width="22" bestFit="1" customWidth="1"/>
    <col min="17" max="17" width="11.125" bestFit="1" customWidth="1"/>
    <col min="18" max="18" width="49.25" bestFit="1" customWidth="1"/>
    <col min="19" max="19" width="22" bestFit="1" customWidth="1"/>
    <col min="28" max="28" width="53" style="59" bestFit="1" customWidth="1"/>
  </cols>
  <sheetData>
    <row r="1" spans="1:19">
      <c r="A1" s="8" t="s">
        <v>6</v>
      </c>
      <c r="B1" s="8" t="s">
        <v>218</v>
      </c>
      <c r="C1" s="8" t="s">
        <v>4</v>
      </c>
      <c r="D1" s="8" t="s">
        <v>21</v>
      </c>
      <c r="E1" s="8" t="s">
        <v>24</v>
      </c>
      <c r="F1" s="8" t="s">
        <v>23</v>
      </c>
      <c r="G1" s="37" t="s">
        <v>222</v>
      </c>
      <c r="I1" t="s">
        <v>224</v>
      </c>
      <c r="L1" t="s">
        <v>212</v>
      </c>
    </row>
    <row r="2" spans="1:19">
      <c r="A2" s="8" t="s">
        <v>94</v>
      </c>
      <c r="B2" s="8" t="str">
        <f>_xlfn.XLOOKUP(Table5[[#This Row],[EID]],Roster!A:A,Roster!E:E)</f>
        <v>oka.koch.55</v>
      </c>
      <c r="C2" s="8" t="str">
        <f>_xlfn.XLOOKUP(Table5[[#This Row],[EID]],Roster!A:A,Roster!F:F)</f>
        <v>F&amp;A</v>
      </c>
      <c r="D2" s="9">
        <v>45231</v>
      </c>
      <c r="E2" s="8">
        <v>89</v>
      </c>
      <c r="F2" s="8">
        <v>53</v>
      </c>
      <c r="G2" s="42">
        <f>Table5[[#This Row],[Completed]]/Table5[[#This Row],[Assigned]]</f>
        <v>0.5955056179775281</v>
      </c>
      <c r="I2" s="45" t="s">
        <v>225</v>
      </c>
    </row>
    <row r="3" spans="1:19">
      <c r="A3" s="8" t="s">
        <v>95</v>
      </c>
      <c r="B3" s="8" t="str">
        <f>_xlfn.XLOOKUP(Table5[[#This Row],[EID]],Roster!A:A,Roster!E:E)</f>
        <v>oka.koch.55</v>
      </c>
      <c r="C3" s="8" t="str">
        <f>_xlfn.XLOOKUP(Table5[[#This Row],[EID]],Roster!A:A,Roster!F:F)</f>
        <v>F&amp;A</v>
      </c>
      <c r="D3" s="9">
        <v>45231</v>
      </c>
      <c r="E3" s="8">
        <v>65</v>
      </c>
      <c r="F3" s="8">
        <v>77</v>
      </c>
      <c r="G3" s="43">
        <f>Table5[[#This Row],[Completed]]/Table5[[#This Row],[Assigned]]</f>
        <v>1.1846153846153846</v>
      </c>
      <c r="I3" s="46" t="s">
        <v>226</v>
      </c>
      <c r="L3" t="s">
        <v>209</v>
      </c>
    </row>
    <row r="4" spans="1:19">
      <c r="A4" s="8" t="s">
        <v>96</v>
      </c>
      <c r="B4" s="8" t="str">
        <f>_xlfn.XLOOKUP(Table5[[#This Row],[EID]],Roster!A:A,Roster!E:E)</f>
        <v>hir.kame.31</v>
      </c>
      <c r="C4" s="8" t="str">
        <f>_xlfn.XLOOKUP(Table5[[#This Row],[EID]],Roster!A:A,Roster!F:F)</f>
        <v>Health</v>
      </c>
      <c r="D4" s="9">
        <v>45231</v>
      </c>
      <c r="E4" s="8">
        <v>60</v>
      </c>
      <c r="F4" s="8">
        <v>0</v>
      </c>
      <c r="G4" s="71">
        <f>Table5[[#This Row],[Completed]]/Table5[[#This Row],[Assigned]]</f>
        <v>0</v>
      </c>
      <c r="I4" s="72" t="s">
        <v>227</v>
      </c>
      <c r="L4" t="s">
        <v>210</v>
      </c>
    </row>
    <row r="5" spans="1:19">
      <c r="A5" s="8" t="s">
        <v>97</v>
      </c>
      <c r="B5" s="8" t="str">
        <f>_xlfn.XLOOKUP(Table5[[#This Row],[EID]],Roster!A:A,Roster!E:E)</f>
        <v>han.oriz.24</v>
      </c>
      <c r="C5" s="8" t="str">
        <f>_xlfn.XLOOKUP(Table5[[#This Row],[EID]],Roster!A:A,Roster!F:F)</f>
        <v>Network</v>
      </c>
      <c r="D5" s="9">
        <v>45231</v>
      </c>
      <c r="E5" s="8">
        <v>55</v>
      </c>
      <c r="F5" s="8">
        <v>73</v>
      </c>
      <c r="G5" s="37">
        <f>Table5[[#This Row],[Completed]]/Table5[[#This Row],[Assigned]]</f>
        <v>1.3272727272727274</v>
      </c>
      <c r="L5" t="s">
        <v>223</v>
      </c>
    </row>
    <row r="6" spans="1:19">
      <c r="A6" s="8" t="s">
        <v>98</v>
      </c>
      <c r="B6" s="8" t="str">
        <f>_xlfn.XLOOKUP(Table5[[#This Row],[EID]],Roster!A:A,Roster!E:E)</f>
        <v>kig.imaz.62</v>
      </c>
      <c r="C6" s="8" t="str">
        <f>_xlfn.XLOOKUP(Table5[[#This Row],[EID]],Roster!A:A,Roster!F:F)</f>
        <v>HR</v>
      </c>
      <c r="D6" s="9">
        <v>45231</v>
      </c>
      <c r="E6" s="8">
        <v>89</v>
      </c>
      <c r="F6" s="8">
        <v>79</v>
      </c>
      <c r="G6" s="37">
        <f>Table5[[#This Row],[Completed]]/Table5[[#This Row],[Assigned]]</f>
        <v>0.88764044943820219</v>
      </c>
    </row>
    <row r="7" spans="1:19">
      <c r="A7" s="8" t="s">
        <v>99</v>
      </c>
      <c r="B7" s="8" t="str">
        <f>_xlfn.XLOOKUP(Table5[[#This Row],[EID]],Roster!A:A,Roster!E:E)</f>
        <v>han.oriz.24</v>
      </c>
      <c r="C7" s="8" t="str">
        <f>_xlfn.XLOOKUP(Table5[[#This Row],[EID]],Roster!A:A,Roster!F:F)</f>
        <v>Strategy</v>
      </c>
      <c r="D7" s="9">
        <v>45231</v>
      </c>
      <c r="E7" s="8">
        <v>50</v>
      </c>
      <c r="F7" s="8">
        <v>0</v>
      </c>
      <c r="G7" s="37">
        <f>Table5[[#This Row],[Completed]]/Table5[[#This Row],[Assigned]]</f>
        <v>0</v>
      </c>
    </row>
    <row r="8" spans="1:19">
      <c r="A8" s="8" t="s">
        <v>100</v>
      </c>
      <c r="B8" s="8" t="str">
        <f>_xlfn.XLOOKUP(Table5[[#This Row],[EID]],Roster!A:A,Roster!E:E)</f>
        <v>oka.koch.55</v>
      </c>
      <c r="C8" s="8" t="str">
        <f>_xlfn.XLOOKUP(Table5[[#This Row],[EID]],Roster!A:A,Roster!F:F)</f>
        <v>F&amp;A</v>
      </c>
      <c r="D8" s="9">
        <v>45231</v>
      </c>
      <c r="E8" s="8">
        <v>92</v>
      </c>
      <c r="F8" s="8">
        <v>52</v>
      </c>
      <c r="G8" s="37">
        <f>Table5[[#This Row],[Completed]]/Table5[[#This Row],[Assigned]]</f>
        <v>0.56521739130434778</v>
      </c>
    </row>
    <row r="9" spans="1:19">
      <c r="A9" s="8" t="s">
        <v>101</v>
      </c>
      <c r="B9" s="8" t="str">
        <f>_xlfn.XLOOKUP(Table5[[#This Row],[EID]],Roster!A:A,Roster!E:E)</f>
        <v>hir.kame.31</v>
      </c>
      <c r="C9" s="8" t="str">
        <f>_xlfn.XLOOKUP(Table5[[#This Row],[EID]],Roster!A:A,Roster!F:F)</f>
        <v>Health</v>
      </c>
      <c r="D9" s="9">
        <v>45231</v>
      </c>
      <c r="E9" s="8">
        <v>97</v>
      </c>
      <c r="F9" s="8">
        <v>0</v>
      </c>
      <c r="G9" s="37">
        <f>Table5[[#This Row],[Completed]]/Table5[[#This Row],[Assigned]]</f>
        <v>0</v>
      </c>
      <c r="I9" s="27" t="s">
        <v>205</v>
      </c>
      <c r="J9" t="s">
        <v>228</v>
      </c>
      <c r="L9" s="27" t="s">
        <v>205</v>
      </c>
      <c r="M9" t="s">
        <v>228</v>
      </c>
      <c r="O9" s="27" t="s">
        <v>205</v>
      </c>
      <c r="P9" t="s">
        <v>228</v>
      </c>
      <c r="R9" s="27" t="s">
        <v>205</v>
      </c>
      <c r="S9" t="s">
        <v>228</v>
      </c>
    </row>
    <row r="10" spans="1:19">
      <c r="A10" s="8" t="s">
        <v>102</v>
      </c>
      <c r="B10" s="8" t="str">
        <f>_xlfn.XLOOKUP(Table5[[#This Row],[EID]],Roster!A:A,Roster!E:E)</f>
        <v>han.oriz.24</v>
      </c>
      <c r="C10" s="8" t="str">
        <f>_xlfn.XLOOKUP(Table5[[#This Row],[EID]],Roster!A:A,Roster!F:F)</f>
        <v>Network</v>
      </c>
      <c r="D10" s="9">
        <v>45231</v>
      </c>
      <c r="E10" s="8">
        <v>59</v>
      </c>
      <c r="F10" s="8">
        <v>43</v>
      </c>
      <c r="G10" s="37">
        <f>Table5[[#This Row],[Completed]]/Table5[[#This Row],[Assigned]]</f>
        <v>0.72881355932203384</v>
      </c>
      <c r="I10" s="28" t="s">
        <v>107</v>
      </c>
      <c r="J10" s="39">
        <v>0.98784096333063698</v>
      </c>
      <c r="L10" s="47" t="s">
        <v>87</v>
      </c>
      <c r="M10" s="40">
        <v>0.7560045314265873</v>
      </c>
      <c r="O10" s="47" t="s">
        <v>87</v>
      </c>
      <c r="P10" s="40">
        <v>0.75600453142658719</v>
      </c>
      <c r="R10" s="28" t="s">
        <v>90</v>
      </c>
      <c r="S10" s="39">
        <v>0.8714924066139077</v>
      </c>
    </row>
    <row r="11" spans="1:19">
      <c r="A11" s="8" t="s">
        <v>103</v>
      </c>
      <c r="B11" s="8" t="str">
        <f>_xlfn.XLOOKUP(Table5[[#This Row],[EID]],Roster!A:A,Roster!E:E)</f>
        <v>kig.imaz.62</v>
      </c>
      <c r="C11" s="8" t="str">
        <f>_xlfn.XLOOKUP(Table5[[#This Row],[EID]],Roster!A:A,Roster!F:F)</f>
        <v>HR</v>
      </c>
      <c r="D11" s="9">
        <v>45231</v>
      </c>
      <c r="E11" s="8">
        <v>67</v>
      </c>
      <c r="F11" s="8">
        <v>67</v>
      </c>
      <c r="G11" s="37">
        <f>Table5[[#This Row],[Completed]]/Table5[[#This Row],[Assigned]]</f>
        <v>1</v>
      </c>
      <c r="I11" s="28" t="s">
        <v>103</v>
      </c>
      <c r="J11" s="39">
        <v>0.97663324648209215</v>
      </c>
      <c r="L11" s="28" t="s">
        <v>86</v>
      </c>
      <c r="M11" s="39">
        <v>0.80546073164858956</v>
      </c>
      <c r="O11" s="54" t="s">
        <v>92</v>
      </c>
      <c r="P11" s="40">
        <v>0.71536731490444028</v>
      </c>
      <c r="R11" s="28" t="s">
        <v>91</v>
      </c>
      <c r="S11" s="39">
        <v>0.80546073164858956</v>
      </c>
    </row>
    <row r="12" spans="1:19">
      <c r="A12" s="8" t="s">
        <v>104</v>
      </c>
      <c r="B12" s="8" t="str">
        <f>_xlfn.XLOOKUP(Table5[[#This Row],[EID]],Roster!A:A,Roster!E:E)</f>
        <v>oka.koch.55</v>
      </c>
      <c r="C12" s="8" t="str">
        <f>_xlfn.XLOOKUP(Table5[[#This Row],[EID]],Roster!A:A,Roster!F:F)</f>
        <v>F&amp;A</v>
      </c>
      <c r="D12" s="9">
        <v>45231</v>
      </c>
      <c r="E12" s="8">
        <v>78</v>
      </c>
      <c r="F12" s="8">
        <v>104</v>
      </c>
      <c r="G12" s="37">
        <f>Table5[[#This Row],[Completed]]/Table5[[#This Row],[Assigned]]</f>
        <v>1.3333333333333333</v>
      </c>
      <c r="I12" s="28" t="s">
        <v>113</v>
      </c>
      <c r="J12" s="39">
        <v>0.97392044023028401</v>
      </c>
      <c r="L12" s="28" t="s">
        <v>88</v>
      </c>
      <c r="M12" s="39">
        <v>0.86811740922582459</v>
      </c>
      <c r="O12" s="31" t="s">
        <v>122</v>
      </c>
      <c r="P12" s="39">
        <v>0.82812560478895492</v>
      </c>
      <c r="R12" s="28" t="s">
        <v>93</v>
      </c>
      <c r="S12" s="39">
        <v>0.86811740922582459</v>
      </c>
    </row>
    <row r="13" spans="1:19">
      <c r="A13" s="8" t="s">
        <v>105</v>
      </c>
      <c r="B13" s="8" t="str">
        <f>_xlfn.XLOOKUP(Table5[[#This Row],[EID]],Roster!A:A,Roster!E:E)</f>
        <v>oka.koch.55</v>
      </c>
      <c r="C13" s="8" t="str">
        <f>_xlfn.XLOOKUP(Table5[[#This Row],[EID]],Roster!A:A,Roster!F:F)</f>
        <v>F&amp;A</v>
      </c>
      <c r="D13" s="9">
        <v>45231</v>
      </c>
      <c r="E13" s="8">
        <v>88</v>
      </c>
      <c r="F13" s="8">
        <v>39</v>
      </c>
      <c r="G13" s="37">
        <f>Table5[[#This Row],[Completed]]/Table5[[#This Row],[Assigned]]</f>
        <v>0.44318181818181818</v>
      </c>
      <c r="I13" s="28" t="s">
        <v>94</v>
      </c>
      <c r="J13" s="39">
        <v>0.95838875510283983</v>
      </c>
      <c r="L13" s="28" t="s">
        <v>85</v>
      </c>
      <c r="M13" s="39">
        <v>0.8714924066139077</v>
      </c>
      <c r="O13" s="50" t="s">
        <v>102</v>
      </c>
      <c r="P13" s="51">
        <v>0.70758790064039501</v>
      </c>
      <c r="R13" s="28" t="s">
        <v>92</v>
      </c>
      <c r="S13" s="39">
        <v>0.71536731490444017</v>
      </c>
    </row>
    <row r="14" spans="1:19">
      <c r="A14" s="8" t="s">
        <v>106</v>
      </c>
      <c r="B14" s="8" t="str">
        <f>_xlfn.XLOOKUP(Table5[[#This Row],[EID]],Roster!A:A,Roster!E:E)</f>
        <v>hir.kame.31</v>
      </c>
      <c r="C14" s="8" t="str">
        <f>_xlfn.XLOOKUP(Table5[[#This Row],[EID]],Roster!A:A,Roster!F:F)</f>
        <v>Health</v>
      </c>
      <c r="D14" s="9">
        <v>45231</v>
      </c>
      <c r="E14" s="8">
        <v>83</v>
      </c>
      <c r="F14" s="8">
        <v>11</v>
      </c>
      <c r="G14" s="37">
        <f>Table5[[#This Row],[Completed]]/Table5[[#This Row],[Assigned]]</f>
        <v>0.13253012048192772</v>
      </c>
      <c r="I14" s="28" t="s">
        <v>95</v>
      </c>
      <c r="J14" s="39">
        <v>0.92464988515795465</v>
      </c>
      <c r="L14" s="28" t="s">
        <v>206</v>
      </c>
      <c r="M14" s="39">
        <v>0.8261443132149342</v>
      </c>
      <c r="O14" s="50" t="s">
        <v>117</v>
      </c>
      <c r="P14" s="51">
        <v>0.6915262564464274</v>
      </c>
      <c r="R14" s="28" t="s">
        <v>89</v>
      </c>
      <c r="S14" s="39">
        <v>0.80631727569210287</v>
      </c>
    </row>
    <row r="15" spans="1:19">
      <c r="A15" s="8" t="s">
        <v>107</v>
      </c>
      <c r="B15" s="8" t="str">
        <f>_xlfn.XLOOKUP(Table5[[#This Row],[EID]],Roster!A:A,Roster!E:E)</f>
        <v>oka.koch.55</v>
      </c>
      <c r="C15" s="8" t="str">
        <f>_xlfn.XLOOKUP(Table5[[#This Row],[EID]],Roster!A:A,Roster!F:F)</f>
        <v>F&amp;A</v>
      </c>
      <c r="D15" s="9">
        <v>45231</v>
      </c>
      <c r="E15" s="8">
        <v>55</v>
      </c>
      <c r="F15" s="8">
        <v>13</v>
      </c>
      <c r="G15" s="37">
        <f>Table5[[#This Row],[Completed]]/Table5[[#This Row],[Assigned]]</f>
        <v>0.23636363636363636</v>
      </c>
      <c r="I15" s="28" t="s">
        <v>104</v>
      </c>
      <c r="J15" s="39">
        <v>0.90054017813349096</v>
      </c>
      <c r="O15" s="50" t="s">
        <v>97</v>
      </c>
      <c r="P15" s="51">
        <v>0.63948331883207987</v>
      </c>
      <c r="R15" s="28" t="s">
        <v>206</v>
      </c>
      <c r="S15" s="39">
        <v>0.8261443132149352</v>
      </c>
    </row>
    <row r="16" spans="1:19">
      <c r="A16" s="8" t="s">
        <v>108</v>
      </c>
      <c r="B16" s="8" t="str">
        <f>_xlfn.XLOOKUP(Table5[[#This Row],[EID]],Roster!A:A,Roster!E:E)</f>
        <v>kig.imaz.62</v>
      </c>
      <c r="C16" s="8" t="str">
        <f>_xlfn.XLOOKUP(Table5[[#This Row],[EID]],Roster!A:A,Roster!F:F)</f>
        <v>HR</v>
      </c>
      <c r="D16" s="9">
        <v>45231</v>
      </c>
      <c r="E16" s="8">
        <v>64</v>
      </c>
      <c r="F16" s="8">
        <v>0</v>
      </c>
      <c r="G16" s="37">
        <f>Table5[[#This Row],[Completed]]/Table5[[#This Row],[Assigned]]</f>
        <v>0</v>
      </c>
      <c r="I16" s="28" t="s">
        <v>101</v>
      </c>
      <c r="J16" s="39">
        <v>0.89732847274668293</v>
      </c>
      <c r="O16" s="29" t="s">
        <v>89</v>
      </c>
      <c r="P16" s="39">
        <v>0.80631727569210232</v>
      </c>
    </row>
    <row r="17" spans="1:16">
      <c r="A17" s="8" t="s">
        <v>109</v>
      </c>
      <c r="B17" s="8" t="str">
        <f>_xlfn.XLOOKUP(Table5[[#This Row],[EID]],Roster!A:A,Roster!E:E)</f>
        <v>han.oriz.24</v>
      </c>
      <c r="C17" s="8" t="str">
        <f>_xlfn.XLOOKUP(Table5[[#This Row],[EID]],Roster!A:A,Roster!F:F)</f>
        <v>Strategy</v>
      </c>
      <c r="D17" s="9">
        <v>45231</v>
      </c>
      <c r="E17" s="8">
        <v>58</v>
      </c>
      <c r="F17" s="8">
        <v>93</v>
      </c>
      <c r="G17" s="37">
        <f>Table5[[#This Row],[Completed]]/Table5[[#This Row],[Assigned]]</f>
        <v>1.603448275862069</v>
      </c>
      <c r="I17" s="28" t="s">
        <v>100</v>
      </c>
      <c r="J17" s="39">
        <v>0.8945279920548882</v>
      </c>
      <c r="L17" s="27" t="s">
        <v>205</v>
      </c>
      <c r="M17" t="s">
        <v>228</v>
      </c>
      <c r="O17" s="31" t="s">
        <v>114</v>
      </c>
      <c r="P17" s="39">
        <v>0.85080082527441214</v>
      </c>
    </row>
    <row r="18" spans="1:16">
      <c r="A18" s="8" t="s">
        <v>110</v>
      </c>
      <c r="B18" s="8" t="str">
        <f>_xlfn.XLOOKUP(Table5[[#This Row],[EID]],Roster!A:A,Roster!E:E)</f>
        <v>oka.koch.55</v>
      </c>
      <c r="C18" s="8" t="str">
        <f>_xlfn.XLOOKUP(Table5[[#This Row],[EID]],Roster!A:A,Roster!F:F)</f>
        <v>F&amp;A</v>
      </c>
      <c r="D18" s="9">
        <v>45231</v>
      </c>
      <c r="E18" s="8">
        <v>59</v>
      </c>
      <c r="F18" s="8">
        <v>114</v>
      </c>
      <c r="G18" s="37">
        <f>Table5[[#This Row],[Completed]]/Table5[[#This Row],[Assigned]]</f>
        <v>1.9322033898305084</v>
      </c>
      <c r="I18" s="28" t="s">
        <v>110</v>
      </c>
      <c r="J18" s="39">
        <v>0.87245858251988451</v>
      </c>
      <c r="L18" s="47" t="s">
        <v>87</v>
      </c>
      <c r="M18" s="48">
        <v>0.75600453142658719</v>
      </c>
      <c r="O18" s="52" t="s">
        <v>99</v>
      </c>
      <c r="P18" s="53">
        <v>0.79643177626200157</v>
      </c>
    </row>
    <row r="19" spans="1:16">
      <c r="A19" s="8" t="s">
        <v>111</v>
      </c>
      <c r="B19" s="8" t="str">
        <f>_xlfn.XLOOKUP(Table5[[#This Row],[EID]],Roster!A:A,Roster!E:E)</f>
        <v>hir.kame.31</v>
      </c>
      <c r="C19" s="8" t="str">
        <f>_xlfn.XLOOKUP(Table5[[#This Row],[EID]],Roster!A:A,Roster!F:F)</f>
        <v>Health</v>
      </c>
      <c r="D19" s="9">
        <v>45231</v>
      </c>
      <c r="E19" s="8">
        <v>67</v>
      </c>
      <c r="F19" s="8">
        <v>50</v>
      </c>
      <c r="G19" s="37">
        <f>Table5[[#This Row],[Completed]]/Table5[[#This Row],[Assigned]]</f>
        <v>0.74626865671641796</v>
      </c>
      <c r="I19" s="28" t="s">
        <v>118</v>
      </c>
      <c r="J19" s="39">
        <v>0.87180110917339548</v>
      </c>
      <c r="L19" s="67" t="s">
        <v>92</v>
      </c>
      <c r="M19" s="48">
        <v>0.71536731490444017</v>
      </c>
      <c r="O19" s="52" t="s">
        <v>109</v>
      </c>
      <c r="P19" s="53">
        <v>0.7717192255398938</v>
      </c>
    </row>
    <row r="20" spans="1:16">
      <c r="A20" s="8" t="s">
        <v>112</v>
      </c>
      <c r="B20" s="8" t="str">
        <f>_xlfn.XLOOKUP(Table5[[#This Row],[EID]],Roster!A:A,Roster!E:E)</f>
        <v>hir.kame.31</v>
      </c>
      <c r="C20" s="8" t="str">
        <f>_xlfn.XLOOKUP(Table5[[#This Row],[EID]],Roster!A:A,Roster!F:F)</f>
        <v>Health</v>
      </c>
      <c r="D20" s="9">
        <v>45231</v>
      </c>
      <c r="E20" s="8">
        <v>79</v>
      </c>
      <c r="F20" s="8">
        <v>35</v>
      </c>
      <c r="G20" s="37">
        <f>Table5[[#This Row],[Completed]]/Table5[[#This Row],[Assigned]]</f>
        <v>0.44303797468354428</v>
      </c>
      <c r="I20" s="28" t="s">
        <v>105</v>
      </c>
      <c r="J20" s="39">
        <v>0.87009772563640719</v>
      </c>
      <c r="L20" s="29" t="s">
        <v>89</v>
      </c>
      <c r="M20" s="39">
        <v>0.80631727569210287</v>
      </c>
      <c r="O20" s="28" t="s">
        <v>86</v>
      </c>
      <c r="P20" s="39">
        <v>0.80546073164858967</v>
      </c>
    </row>
    <row r="21" spans="1:16">
      <c r="A21" s="8" t="s">
        <v>114</v>
      </c>
      <c r="B21" s="8" t="str">
        <f>_xlfn.XLOOKUP(Table5[[#This Row],[EID]],Roster!A:A,Roster!E:E)</f>
        <v>han.oriz.24</v>
      </c>
      <c r="C21" s="8" t="str">
        <f>_xlfn.XLOOKUP(Table5[[#This Row],[EID]],Roster!A:A,Roster!F:F)</f>
        <v>Strategy</v>
      </c>
      <c r="D21" s="9">
        <v>45231</v>
      </c>
      <c r="E21" s="8">
        <v>87</v>
      </c>
      <c r="F21" s="8">
        <v>106</v>
      </c>
      <c r="G21" s="37">
        <f>Table5[[#This Row],[Completed]]/Table5[[#This Row],[Assigned]]</f>
        <v>1.2183908045977012</v>
      </c>
      <c r="I21" s="28" t="s">
        <v>120</v>
      </c>
      <c r="J21" s="39">
        <v>0.85787869967287345</v>
      </c>
      <c r="L21" s="28" t="s">
        <v>86</v>
      </c>
      <c r="M21" s="39">
        <v>0.80546073164858956</v>
      </c>
      <c r="O21" s="29" t="s">
        <v>91</v>
      </c>
      <c r="P21" s="39">
        <v>0.80546073164858967</v>
      </c>
    </row>
    <row r="22" spans="1:16">
      <c r="A22" s="8" t="s">
        <v>115</v>
      </c>
      <c r="B22" s="8" t="str">
        <f>_xlfn.XLOOKUP(Table5[[#This Row],[EID]],Roster!A:A,Roster!E:E)</f>
        <v>oka.koch.55</v>
      </c>
      <c r="C22" s="8" t="str">
        <f>_xlfn.XLOOKUP(Table5[[#This Row],[EID]],Roster!A:A,Roster!F:F)</f>
        <v>F&amp;A</v>
      </c>
      <c r="D22" s="9">
        <v>45231</v>
      </c>
      <c r="E22" s="8">
        <v>67</v>
      </c>
      <c r="F22" s="8">
        <v>56</v>
      </c>
      <c r="G22" s="37">
        <f>Table5[[#This Row],[Completed]]/Table5[[#This Row],[Assigned]]</f>
        <v>0.83582089552238803</v>
      </c>
      <c r="I22" s="28" t="s">
        <v>114</v>
      </c>
      <c r="J22" s="39">
        <v>0.85080082527441214</v>
      </c>
      <c r="L22" s="29" t="s">
        <v>91</v>
      </c>
      <c r="M22" s="39">
        <v>0.80546073164858956</v>
      </c>
      <c r="O22" s="31" t="s">
        <v>101</v>
      </c>
      <c r="P22" s="39">
        <v>0.89732847274668293</v>
      </c>
    </row>
    <row r="23" spans="1:16">
      <c r="A23" s="8" t="s">
        <v>116</v>
      </c>
      <c r="B23" s="8" t="str">
        <f>_xlfn.XLOOKUP(Table5[[#This Row],[EID]],Roster!A:A,Roster!E:E)</f>
        <v>hir.kame.31</v>
      </c>
      <c r="C23" s="8" t="str">
        <f>_xlfn.XLOOKUP(Table5[[#This Row],[EID]],Roster!A:A,Roster!F:F)</f>
        <v>Health</v>
      </c>
      <c r="D23" s="9">
        <v>45231</v>
      </c>
      <c r="E23" s="8">
        <v>77</v>
      </c>
      <c r="F23" s="8">
        <v>83</v>
      </c>
      <c r="G23" s="37">
        <f>Table5[[#This Row],[Completed]]/Table5[[#This Row],[Assigned]]</f>
        <v>1.0779220779220779</v>
      </c>
      <c r="I23" s="28" t="s">
        <v>96</v>
      </c>
      <c r="J23" s="39">
        <v>0.84217891815492674</v>
      </c>
      <c r="L23" s="28" t="s">
        <v>88</v>
      </c>
      <c r="M23" s="39">
        <v>0.86811740922582459</v>
      </c>
      <c r="O23" s="31" t="s">
        <v>96</v>
      </c>
      <c r="P23" s="39">
        <v>0.84217891815492674</v>
      </c>
    </row>
    <row r="24" spans="1:16">
      <c r="A24" s="8" t="s">
        <v>117</v>
      </c>
      <c r="B24" s="8" t="str">
        <f>_xlfn.XLOOKUP(Table5[[#This Row],[EID]],Roster!A:A,Roster!E:E)</f>
        <v>han.oriz.24</v>
      </c>
      <c r="C24" s="8" t="str">
        <f>_xlfn.XLOOKUP(Table5[[#This Row],[EID]],Roster!A:A,Roster!F:F)</f>
        <v>Network</v>
      </c>
      <c r="D24" s="9">
        <v>45231</v>
      </c>
      <c r="E24" s="8">
        <v>79</v>
      </c>
      <c r="F24" s="8">
        <v>0</v>
      </c>
      <c r="G24" s="37">
        <f>Table5[[#This Row],[Completed]]/Table5[[#This Row],[Assigned]]</f>
        <v>0</v>
      </c>
      <c r="I24" s="28" t="s">
        <v>111</v>
      </c>
      <c r="J24" s="39">
        <v>0.83691725668594807</v>
      </c>
      <c r="L24" s="29" t="s">
        <v>93</v>
      </c>
      <c r="M24" s="39">
        <v>0.86811740922582459</v>
      </c>
      <c r="O24" s="31" t="s">
        <v>111</v>
      </c>
      <c r="P24" s="39">
        <v>0.83691725668594807</v>
      </c>
    </row>
    <row r="25" spans="1:16">
      <c r="A25" s="8" t="s">
        <v>118</v>
      </c>
      <c r="B25" s="8" t="str">
        <f>_xlfn.XLOOKUP(Table5[[#This Row],[EID]],Roster!A:A,Roster!E:E)</f>
        <v>kig.imaz.62</v>
      </c>
      <c r="C25" s="8" t="str">
        <f>_xlfn.XLOOKUP(Table5[[#This Row],[EID]],Roster!A:A,Roster!F:F)</f>
        <v>HR</v>
      </c>
      <c r="D25" s="9">
        <v>45231</v>
      </c>
      <c r="E25" s="8">
        <v>65</v>
      </c>
      <c r="F25" s="8">
        <v>21</v>
      </c>
      <c r="G25" s="37">
        <f>Table5[[#This Row],[Completed]]/Table5[[#This Row],[Assigned]]</f>
        <v>0.32307692307692309</v>
      </c>
      <c r="I25" s="28" t="s">
        <v>122</v>
      </c>
      <c r="J25" s="39">
        <v>0.82812560478895492</v>
      </c>
      <c r="L25" s="28" t="s">
        <v>85</v>
      </c>
      <c r="M25" s="39">
        <v>0.8714924066139077</v>
      </c>
      <c r="O25" s="31" t="s">
        <v>116</v>
      </c>
      <c r="P25" s="39">
        <v>0.82123462903302036</v>
      </c>
    </row>
    <row r="26" spans="1:16">
      <c r="A26" s="8" t="s">
        <v>119</v>
      </c>
      <c r="B26" s="8" t="str">
        <f>_xlfn.XLOOKUP(Table5[[#This Row],[EID]],Roster!A:A,Roster!E:E)</f>
        <v>hir.kame.31</v>
      </c>
      <c r="C26" s="8" t="str">
        <f>_xlfn.XLOOKUP(Table5[[#This Row],[EID]],Roster!A:A,Roster!F:F)</f>
        <v>Health</v>
      </c>
      <c r="D26" s="9">
        <v>45231</v>
      </c>
      <c r="E26" s="8">
        <v>82</v>
      </c>
      <c r="F26" s="8">
        <v>47</v>
      </c>
      <c r="G26" s="37">
        <f>Table5[[#This Row],[Completed]]/Table5[[#This Row],[Assigned]]</f>
        <v>0.57317073170731703</v>
      </c>
      <c r="I26" s="28" t="s">
        <v>123</v>
      </c>
      <c r="J26" s="39">
        <v>0.82645017591034364</v>
      </c>
      <c r="L26" s="29" t="s">
        <v>90</v>
      </c>
      <c r="M26" s="39">
        <v>0.8714924066139077</v>
      </c>
      <c r="O26" s="31" t="s">
        <v>112</v>
      </c>
      <c r="P26" s="39">
        <v>0.82077568637496767</v>
      </c>
    </row>
    <row r="27" spans="1:16">
      <c r="A27" s="8" t="s">
        <v>120</v>
      </c>
      <c r="B27" s="8" t="str">
        <f>_xlfn.XLOOKUP(Table5[[#This Row],[EID]],Roster!A:A,Roster!E:E)</f>
        <v>oka.koch.55</v>
      </c>
      <c r="C27" s="8" t="str">
        <f>_xlfn.XLOOKUP(Table5[[#This Row],[EID]],Roster!A:A,Roster!F:F)</f>
        <v>F&amp;A</v>
      </c>
      <c r="D27" s="9">
        <v>45231</v>
      </c>
      <c r="E27" s="8">
        <v>51</v>
      </c>
      <c r="F27" s="8">
        <v>86</v>
      </c>
      <c r="G27" s="37">
        <f>Table5[[#This Row],[Completed]]/Table5[[#This Row],[Assigned]]</f>
        <v>1.6862745098039216</v>
      </c>
      <c r="I27" s="28" t="s">
        <v>116</v>
      </c>
      <c r="J27" s="39">
        <v>0.82123462903302036</v>
      </c>
      <c r="L27" s="28" t="s">
        <v>206</v>
      </c>
      <c r="M27" s="39">
        <v>0.8261443132149342</v>
      </c>
      <c r="O27" s="31" t="s">
        <v>119</v>
      </c>
      <c r="P27" s="39">
        <v>0.80802541161411923</v>
      </c>
    </row>
    <row r="28" spans="1:16">
      <c r="A28" s="8" t="s">
        <v>121</v>
      </c>
      <c r="B28" s="8" t="str">
        <f>_xlfn.XLOOKUP(Table5[[#This Row],[EID]],Roster!A:A,Roster!E:E)</f>
        <v>hir.kame.31</v>
      </c>
      <c r="C28" s="8" t="str">
        <f>_xlfn.XLOOKUP(Table5[[#This Row],[EID]],Roster!A:A,Roster!F:F)</f>
        <v>Health</v>
      </c>
      <c r="D28" s="9">
        <v>45231</v>
      </c>
      <c r="E28" s="8">
        <v>100</v>
      </c>
      <c r="F28" s="8">
        <v>94</v>
      </c>
      <c r="G28" s="37">
        <f>Table5[[#This Row],[Completed]]/Table5[[#This Row],[Assigned]]</f>
        <v>0.94</v>
      </c>
      <c r="I28" s="28" t="s">
        <v>112</v>
      </c>
      <c r="J28" s="39">
        <v>0.82077568637496767</v>
      </c>
      <c r="O28" s="31" t="s">
        <v>106</v>
      </c>
      <c r="P28" s="39">
        <v>0.80305844141889926</v>
      </c>
    </row>
    <row r="29" spans="1:16">
      <c r="A29" s="8" t="s">
        <v>122</v>
      </c>
      <c r="B29" s="8" t="str">
        <f>_xlfn.XLOOKUP(Table5[[#This Row],[EID]],Roster!A:A,Roster!E:E)</f>
        <v>han.oriz.24</v>
      </c>
      <c r="C29" s="8" t="str">
        <f>_xlfn.XLOOKUP(Table5[[#This Row],[EID]],Roster!A:A,Roster!F:F)</f>
        <v>Network</v>
      </c>
      <c r="D29" s="9">
        <v>45231</v>
      </c>
      <c r="E29" s="8">
        <v>60</v>
      </c>
      <c r="F29" s="8">
        <v>0</v>
      </c>
      <c r="G29" s="37">
        <f>Table5[[#This Row],[Completed]]/Table5[[#This Row],[Assigned]]</f>
        <v>0</v>
      </c>
      <c r="I29" s="28" t="s">
        <v>98</v>
      </c>
      <c r="J29" s="39">
        <v>0.80839387836939391</v>
      </c>
      <c r="M29" s="39">
        <f>GETPIVOTDATA("Productivity",$L$17)</f>
        <v>0.8261443132149342</v>
      </c>
      <c r="O29" s="52" t="s">
        <v>121</v>
      </c>
      <c r="P29" s="53">
        <v>0.62896567789004898</v>
      </c>
    </row>
    <row r="30" spans="1:16">
      <c r="A30" s="8" t="s">
        <v>123</v>
      </c>
      <c r="B30" s="8" t="str">
        <f>_xlfn.XLOOKUP(Table5[[#This Row],[EID]],Roster!A:A,Roster!E:E)</f>
        <v>kig.imaz.62</v>
      </c>
      <c r="C30" s="8" t="str">
        <f>_xlfn.XLOOKUP(Table5[[#This Row],[EID]],Roster!A:A,Roster!F:F)</f>
        <v>HR</v>
      </c>
      <c r="D30" s="9">
        <v>45231</v>
      </c>
      <c r="E30" s="8">
        <v>62</v>
      </c>
      <c r="F30" s="8">
        <v>114</v>
      </c>
      <c r="G30" s="37">
        <f>Table5[[#This Row],[Completed]]/Table5[[#This Row],[Assigned]]</f>
        <v>1.8387096774193548</v>
      </c>
      <c r="I30" s="28" t="s">
        <v>119</v>
      </c>
      <c r="J30" s="39">
        <v>0.80802541161411923</v>
      </c>
      <c r="M30" s="39">
        <f>1-M29</f>
        <v>0.1738556867850658</v>
      </c>
      <c r="O30" s="28" t="s">
        <v>88</v>
      </c>
      <c r="P30" s="39">
        <v>0.8681174092258247</v>
      </c>
    </row>
    <row r="31" spans="1:16">
      <c r="A31" s="8" t="s">
        <v>94</v>
      </c>
      <c r="B31" s="8" t="str">
        <f>_xlfn.XLOOKUP(Table5[[#This Row],[EID]],Roster!A:A,Roster!E:E)</f>
        <v>oka.koch.55</v>
      </c>
      <c r="C31" s="8" t="str">
        <f>_xlfn.XLOOKUP(Table5[[#This Row],[EID]],Roster!A:A,Roster!F:F)</f>
        <v>F&amp;A</v>
      </c>
      <c r="D31" s="9">
        <v>45232</v>
      </c>
      <c r="E31" s="8">
        <v>62</v>
      </c>
      <c r="F31" s="8">
        <v>87</v>
      </c>
      <c r="G31" s="37">
        <f>Table5[[#This Row],[Completed]]/Table5[[#This Row],[Assigned]]</f>
        <v>1.403225806451613</v>
      </c>
      <c r="I31" s="28" t="s">
        <v>106</v>
      </c>
      <c r="J31" s="39">
        <v>0.80305844141889926</v>
      </c>
      <c r="O31" s="29" t="s">
        <v>93</v>
      </c>
      <c r="P31" s="39">
        <v>0.8681174092258247</v>
      </c>
    </row>
    <row r="32" spans="1:16">
      <c r="A32" s="8" t="s">
        <v>95</v>
      </c>
      <c r="B32" s="8" t="str">
        <f>_xlfn.XLOOKUP(Table5[[#This Row],[EID]],Roster!A:A,Roster!E:E)</f>
        <v>oka.koch.55</v>
      </c>
      <c r="C32" s="8" t="str">
        <f>_xlfn.XLOOKUP(Table5[[#This Row],[EID]],Roster!A:A,Roster!F:F)</f>
        <v>F&amp;A</v>
      </c>
      <c r="D32" s="9">
        <v>45232</v>
      </c>
      <c r="E32" s="8">
        <v>51</v>
      </c>
      <c r="F32" s="8">
        <v>17</v>
      </c>
      <c r="G32" s="37">
        <f>Table5[[#This Row],[Completed]]/Table5[[#This Row],[Assigned]]</f>
        <v>0.33333333333333331</v>
      </c>
      <c r="I32" s="47" t="s">
        <v>99</v>
      </c>
      <c r="J32" s="48">
        <v>0.79643177626200157</v>
      </c>
      <c r="O32" s="31" t="s">
        <v>103</v>
      </c>
      <c r="P32" s="39">
        <v>0.97663324648209215</v>
      </c>
    </row>
    <row r="33" spans="1:18">
      <c r="A33" s="8" t="s">
        <v>96</v>
      </c>
      <c r="B33" s="8" t="str">
        <f>_xlfn.XLOOKUP(Table5[[#This Row],[EID]],Roster!A:A,Roster!E:E)</f>
        <v>hir.kame.31</v>
      </c>
      <c r="C33" s="8" t="str">
        <f>_xlfn.XLOOKUP(Table5[[#This Row],[EID]],Roster!A:A,Roster!F:F)</f>
        <v>Health</v>
      </c>
      <c r="D33" s="9">
        <v>45232</v>
      </c>
      <c r="E33" s="8">
        <v>92</v>
      </c>
      <c r="F33" s="8">
        <v>0</v>
      </c>
      <c r="G33" s="37">
        <f>Table5[[#This Row],[Completed]]/Table5[[#This Row],[Assigned]]</f>
        <v>0</v>
      </c>
      <c r="I33" s="47" t="s">
        <v>109</v>
      </c>
      <c r="J33" s="48">
        <v>0.7717192255398938</v>
      </c>
      <c r="O33" s="31" t="s">
        <v>113</v>
      </c>
      <c r="P33" s="39">
        <v>0.97392044023028401</v>
      </c>
    </row>
    <row r="34" spans="1:18">
      <c r="A34" s="8" t="s">
        <v>97</v>
      </c>
      <c r="B34" s="8" t="str">
        <f>_xlfn.XLOOKUP(Table5[[#This Row],[EID]],Roster!A:A,Roster!E:E)</f>
        <v>han.oriz.24</v>
      </c>
      <c r="C34" s="8" t="str">
        <f>_xlfn.XLOOKUP(Table5[[#This Row],[EID]],Roster!A:A,Roster!F:F)</f>
        <v>Network</v>
      </c>
      <c r="D34" s="9">
        <v>45232</v>
      </c>
      <c r="E34" s="8">
        <v>64</v>
      </c>
      <c r="F34" s="8">
        <v>106</v>
      </c>
      <c r="G34" s="37">
        <f>Table5[[#This Row],[Completed]]/Table5[[#This Row],[Assigned]]</f>
        <v>1.65625</v>
      </c>
      <c r="I34" s="47" t="s">
        <v>108</v>
      </c>
      <c r="J34" s="48">
        <v>0.7647504620843143</v>
      </c>
      <c r="O34" s="31" t="s">
        <v>118</v>
      </c>
      <c r="P34" s="39">
        <v>0.87180110917339548</v>
      </c>
    </row>
    <row r="35" spans="1:18">
      <c r="A35" s="8" t="s">
        <v>99</v>
      </c>
      <c r="B35" s="8" t="str">
        <f>_xlfn.XLOOKUP(Table5[[#This Row],[EID]],Roster!A:A,Roster!E:E)</f>
        <v>han.oriz.24</v>
      </c>
      <c r="C35" s="8" t="str">
        <f>_xlfn.XLOOKUP(Table5[[#This Row],[EID]],Roster!A:A,Roster!F:F)</f>
        <v>Strategy</v>
      </c>
      <c r="D35" s="9">
        <v>45232</v>
      </c>
      <c r="E35" s="8">
        <v>71</v>
      </c>
      <c r="F35" s="8">
        <v>61</v>
      </c>
      <c r="G35" s="37">
        <f>Table5[[#This Row],[Completed]]/Table5[[#This Row],[Assigned]]</f>
        <v>0.85915492957746475</v>
      </c>
      <c r="I35" s="47" t="s">
        <v>102</v>
      </c>
      <c r="J35" s="48">
        <v>0.70758790064039501</v>
      </c>
      <c r="O35" s="31" t="s">
        <v>123</v>
      </c>
      <c r="P35" s="39">
        <v>0.82645017591034364</v>
      </c>
    </row>
    <row r="36" spans="1:18">
      <c r="A36" s="8" t="s">
        <v>100</v>
      </c>
      <c r="B36" s="8" t="str">
        <f>_xlfn.XLOOKUP(Table5[[#This Row],[EID]],Roster!A:A,Roster!E:E)</f>
        <v>oka.koch.55</v>
      </c>
      <c r="C36" s="8" t="str">
        <f>_xlfn.XLOOKUP(Table5[[#This Row],[EID]],Roster!A:A,Roster!F:F)</f>
        <v>F&amp;A</v>
      </c>
      <c r="D36" s="9">
        <v>45232</v>
      </c>
      <c r="E36" s="8">
        <v>55</v>
      </c>
      <c r="F36" s="8">
        <v>48</v>
      </c>
      <c r="G36" s="37">
        <f>Table5[[#This Row],[Completed]]/Table5[[#This Row],[Assigned]]</f>
        <v>0.87272727272727268</v>
      </c>
      <c r="I36" s="47" t="s">
        <v>117</v>
      </c>
      <c r="J36" s="48">
        <v>0.6915262564464274</v>
      </c>
      <c r="O36" s="31" t="s">
        <v>98</v>
      </c>
      <c r="P36" s="39">
        <v>0.80839387836939391</v>
      </c>
      <c r="R36" s="44" t="s">
        <v>260</v>
      </c>
    </row>
    <row r="37" spans="1:18">
      <c r="A37" s="8" t="s">
        <v>101</v>
      </c>
      <c r="B37" s="8" t="str">
        <f>_xlfn.XLOOKUP(Table5[[#This Row],[EID]],Roster!A:A,Roster!E:E)</f>
        <v>hir.kame.31</v>
      </c>
      <c r="C37" s="8" t="str">
        <f>_xlfn.XLOOKUP(Table5[[#This Row],[EID]],Roster!A:A,Roster!F:F)</f>
        <v>Health</v>
      </c>
      <c r="D37" s="9">
        <v>45232</v>
      </c>
      <c r="E37" s="8">
        <v>62</v>
      </c>
      <c r="F37" s="8">
        <v>112</v>
      </c>
      <c r="G37" s="37">
        <f>Table5[[#This Row],[Completed]]/Table5[[#This Row],[Assigned]]</f>
        <v>1.8064516129032258</v>
      </c>
      <c r="I37" s="47" t="s">
        <v>97</v>
      </c>
      <c r="J37" s="48">
        <v>0.63948331883207987</v>
      </c>
      <c r="O37" s="55" t="s">
        <v>108</v>
      </c>
      <c r="P37" s="56">
        <v>0.7647504620843143</v>
      </c>
    </row>
    <row r="38" spans="1:18">
      <c r="A38" s="8" t="s">
        <v>102</v>
      </c>
      <c r="B38" s="8" t="str">
        <f>_xlfn.XLOOKUP(Table5[[#This Row],[EID]],Roster!A:A,Roster!E:E)</f>
        <v>han.oriz.24</v>
      </c>
      <c r="C38" s="8" t="str">
        <f>_xlfn.XLOOKUP(Table5[[#This Row],[EID]],Roster!A:A,Roster!F:F)</f>
        <v>Network</v>
      </c>
      <c r="D38" s="9">
        <v>45232</v>
      </c>
      <c r="E38" s="8">
        <v>79</v>
      </c>
      <c r="F38" s="8">
        <v>33</v>
      </c>
      <c r="G38" s="37">
        <f>Table5[[#This Row],[Completed]]/Table5[[#This Row],[Assigned]]</f>
        <v>0.41772151898734178</v>
      </c>
      <c r="I38" s="47" t="s">
        <v>121</v>
      </c>
      <c r="J38" s="48">
        <v>0.62896567789004898</v>
      </c>
      <c r="O38" s="28" t="s">
        <v>85</v>
      </c>
      <c r="P38" s="39">
        <v>0.87149240661390748</v>
      </c>
    </row>
    <row r="39" spans="1:18">
      <c r="A39" s="8" t="s">
        <v>103</v>
      </c>
      <c r="B39" s="8" t="str">
        <f>_xlfn.XLOOKUP(Table5[[#This Row],[EID]],Roster!A:A,Roster!E:E)</f>
        <v>kig.imaz.62</v>
      </c>
      <c r="C39" s="8" t="str">
        <f>_xlfn.XLOOKUP(Table5[[#This Row],[EID]],Roster!A:A,Roster!F:F)</f>
        <v>HR</v>
      </c>
      <c r="D39" s="9">
        <v>45232</v>
      </c>
      <c r="E39" s="8">
        <v>87</v>
      </c>
      <c r="F39" s="8">
        <v>0</v>
      </c>
      <c r="G39" s="37">
        <f>Table5[[#This Row],[Completed]]/Table5[[#This Row],[Assigned]]</f>
        <v>0</v>
      </c>
      <c r="I39" s="47" t="s">
        <v>115</v>
      </c>
      <c r="J39" s="48">
        <v>0.61100798084967167</v>
      </c>
      <c r="O39" s="29" t="s">
        <v>90</v>
      </c>
      <c r="P39" s="39">
        <v>0.87149240661390748</v>
      </c>
    </row>
    <row r="40" spans="1:18">
      <c r="A40" s="8" t="s">
        <v>104</v>
      </c>
      <c r="B40" s="8" t="str">
        <f>_xlfn.XLOOKUP(Table5[[#This Row],[EID]],Roster!A:A,Roster!E:E)</f>
        <v>oka.koch.55</v>
      </c>
      <c r="C40" s="8" t="str">
        <f>_xlfn.XLOOKUP(Table5[[#This Row],[EID]],Roster!A:A,Roster!F:F)</f>
        <v>F&amp;A</v>
      </c>
      <c r="D40" s="9">
        <v>45232</v>
      </c>
      <c r="E40" s="8">
        <v>53</v>
      </c>
      <c r="F40" s="8">
        <v>118</v>
      </c>
      <c r="G40" s="37">
        <f>Table5[[#This Row],[Completed]]/Table5[[#This Row],[Assigned]]</f>
        <v>2.2264150943396226</v>
      </c>
      <c r="I40" s="28" t="s">
        <v>206</v>
      </c>
      <c r="J40" s="39">
        <v>0.8261443132149352</v>
      </c>
      <c r="O40" s="31" t="s">
        <v>107</v>
      </c>
      <c r="P40" s="39">
        <v>0.98784096333063698</v>
      </c>
    </row>
    <row r="41" spans="1:18">
      <c r="A41" s="8" t="s">
        <v>105</v>
      </c>
      <c r="B41" s="8" t="str">
        <f>_xlfn.XLOOKUP(Table5[[#This Row],[EID]],Roster!A:A,Roster!E:E)</f>
        <v>oka.koch.55</v>
      </c>
      <c r="C41" s="8" t="str">
        <f>_xlfn.XLOOKUP(Table5[[#This Row],[EID]],Roster!A:A,Roster!F:F)</f>
        <v>F&amp;A</v>
      </c>
      <c r="D41" s="9">
        <v>45232</v>
      </c>
      <c r="E41" s="8">
        <v>72</v>
      </c>
      <c r="F41" s="8">
        <v>110</v>
      </c>
      <c r="G41" s="37">
        <f>Table5[[#This Row],[Completed]]/Table5[[#This Row],[Assigned]]</f>
        <v>1.5277777777777777</v>
      </c>
      <c r="O41" s="31" t="s">
        <v>94</v>
      </c>
      <c r="P41" s="39">
        <v>0.95838875510283983</v>
      </c>
    </row>
    <row r="42" spans="1:18">
      <c r="A42" s="8" t="s">
        <v>107</v>
      </c>
      <c r="B42" s="8" t="str">
        <f>_xlfn.XLOOKUP(Table5[[#This Row],[EID]],Roster!A:A,Roster!E:E)</f>
        <v>oka.koch.55</v>
      </c>
      <c r="C42" s="8" t="str">
        <f>_xlfn.XLOOKUP(Table5[[#This Row],[EID]],Roster!A:A,Roster!F:F)</f>
        <v>F&amp;A</v>
      </c>
      <c r="D42" s="9">
        <v>45232</v>
      </c>
      <c r="E42" s="8">
        <v>70</v>
      </c>
      <c r="F42" s="8">
        <v>121</v>
      </c>
      <c r="G42" s="37">
        <f>Table5[[#This Row],[Completed]]/Table5[[#This Row],[Assigned]]</f>
        <v>1.7285714285714286</v>
      </c>
      <c r="O42" s="31" t="s">
        <v>95</v>
      </c>
      <c r="P42" s="39">
        <v>0.92464988515795465</v>
      </c>
    </row>
    <row r="43" spans="1:18">
      <c r="A43" s="8" t="s">
        <v>108</v>
      </c>
      <c r="B43" s="8" t="str">
        <f>_xlfn.XLOOKUP(Table5[[#This Row],[EID]],Roster!A:A,Roster!E:E)</f>
        <v>kig.imaz.62</v>
      </c>
      <c r="C43" s="8" t="str">
        <f>_xlfn.XLOOKUP(Table5[[#This Row],[EID]],Roster!A:A,Roster!F:F)</f>
        <v>HR</v>
      </c>
      <c r="D43" s="9">
        <v>45232</v>
      </c>
      <c r="E43" s="8">
        <v>95</v>
      </c>
      <c r="F43" s="8">
        <v>111</v>
      </c>
      <c r="G43" s="37">
        <f>Table5[[#This Row],[Completed]]/Table5[[#This Row],[Assigned]]</f>
        <v>1.168421052631579</v>
      </c>
      <c r="O43" s="31" t="s">
        <v>104</v>
      </c>
      <c r="P43" s="39">
        <v>0.90054017813349096</v>
      </c>
    </row>
    <row r="44" spans="1:18">
      <c r="A44" s="8" t="s">
        <v>109</v>
      </c>
      <c r="B44" s="8" t="str">
        <f>_xlfn.XLOOKUP(Table5[[#This Row],[EID]],Roster!A:A,Roster!E:E)</f>
        <v>han.oriz.24</v>
      </c>
      <c r="C44" s="8" t="str">
        <f>_xlfn.XLOOKUP(Table5[[#This Row],[EID]],Roster!A:A,Roster!F:F)</f>
        <v>Strategy</v>
      </c>
      <c r="D44" s="9">
        <v>45232</v>
      </c>
      <c r="E44" s="8">
        <v>73</v>
      </c>
      <c r="F44" s="8">
        <v>13</v>
      </c>
      <c r="G44" s="37">
        <f>Table5[[#This Row],[Completed]]/Table5[[#This Row],[Assigned]]</f>
        <v>0.17808219178082191</v>
      </c>
      <c r="O44" s="31" t="s">
        <v>100</v>
      </c>
      <c r="P44" s="39">
        <v>0.8945279920548882</v>
      </c>
    </row>
    <row r="45" spans="1:18">
      <c r="A45" s="8" t="s">
        <v>110</v>
      </c>
      <c r="B45" s="8" t="str">
        <f>_xlfn.XLOOKUP(Table5[[#This Row],[EID]],Roster!A:A,Roster!E:E)</f>
        <v>oka.koch.55</v>
      </c>
      <c r="C45" s="8" t="str">
        <f>_xlfn.XLOOKUP(Table5[[#This Row],[EID]],Roster!A:A,Roster!F:F)</f>
        <v>F&amp;A</v>
      </c>
      <c r="D45" s="9">
        <v>45232</v>
      </c>
      <c r="E45" s="8">
        <v>73</v>
      </c>
      <c r="F45" s="8">
        <v>39</v>
      </c>
      <c r="G45" s="37">
        <f>Table5[[#This Row],[Completed]]/Table5[[#This Row],[Assigned]]</f>
        <v>0.53424657534246578</v>
      </c>
      <c r="O45" s="31" t="s">
        <v>110</v>
      </c>
      <c r="P45" s="39">
        <v>0.87245858251988451</v>
      </c>
    </row>
    <row r="46" spans="1:18">
      <c r="A46" s="8" t="s">
        <v>111</v>
      </c>
      <c r="B46" s="8" t="str">
        <f>_xlfn.XLOOKUP(Table5[[#This Row],[EID]],Roster!A:A,Roster!E:E)</f>
        <v>hir.kame.31</v>
      </c>
      <c r="C46" s="8" t="str">
        <f>_xlfn.XLOOKUP(Table5[[#This Row],[EID]],Roster!A:A,Roster!F:F)</f>
        <v>Health</v>
      </c>
      <c r="D46" s="9">
        <v>45232</v>
      </c>
      <c r="E46" s="8">
        <v>88</v>
      </c>
      <c r="F46" s="8">
        <v>53</v>
      </c>
      <c r="G46" s="37">
        <f>Table5[[#This Row],[Completed]]/Table5[[#This Row],[Assigned]]</f>
        <v>0.60227272727272729</v>
      </c>
      <c r="O46" s="31" t="s">
        <v>105</v>
      </c>
      <c r="P46" s="39">
        <v>0.87009772563640719</v>
      </c>
    </row>
    <row r="47" spans="1:18">
      <c r="A47" s="8" t="s">
        <v>113</v>
      </c>
      <c r="B47" s="8" t="str">
        <f>_xlfn.XLOOKUP(Table5[[#This Row],[EID]],Roster!A:A,Roster!E:E)</f>
        <v>kig.imaz.62</v>
      </c>
      <c r="C47" s="8" t="str">
        <f>_xlfn.XLOOKUP(Table5[[#This Row],[EID]],Roster!A:A,Roster!F:F)</f>
        <v>HR</v>
      </c>
      <c r="D47" s="9">
        <v>45232</v>
      </c>
      <c r="E47" s="8">
        <v>61</v>
      </c>
      <c r="F47" s="8">
        <v>94</v>
      </c>
      <c r="G47" s="37">
        <f>Table5[[#This Row],[Completed]]/Table5[[#This Row],[Assigned]]</f>
        <v>1.540983606557377</v>
      </c>
      <c r="O47" s="31" t="s">
        <v>120</v>
      </c>
      <c r="P47" s="39">
        <v>0.85787869967287345</v>
      </c>
    </row>
    <row r="48" spans="1:18">
      <c r="A48" s="8" t="s">
        <v>114</v>
      </c>
      <c r="B48" s="8" t="str">
        <f>_xlfn.XLOOKUP(Table5[[#This Row],[EID]],Roster!A:A,Roster!E:E)</f>
        <v>han.oriz.24</v>
      </c>
      <c r="C48" s="8" t="str">
        <f>_xlfn.XLOOKUP(Table5[[#This Row],[EID]],Roster!A:A,Roster!F:F)</f>
        <v>Strategy</v>
      </c>
      <c r="D48" s="9">
        <v>45232</v>
      </c>
      <c r="E48" s="8">
        <v>90</v>
      </c>
      <c r="F48" s="8">
        <v>11</v>
      </c>
      <c r="G48" s="37">
        <f>Table5[[#This Row],[Completed]]/Table5[[#This Row],[Assigned]]</f>
        <v>0.12222222222222222</v>
      </c>
      <c r="O48" s="57" t="s">
        <v>115</v>
      </c>
      <c r="P48" s="48">
        <v>0.61100798084967167</v>
      </c>
    </row>
    <row r="49" spans="1:28">
      <c r="A49" s="8" t="s">
        <v>115</v>
      </c>
      <c r="B49" s="8" t="str">
        <f>_xlfn.XLOOKUP(Table5[[#This Row],[EID]],Roster!A:A,Roster!E:E)</f>
        <v>oka.koch.55</v>
      </c>
      <c r="C49" s="8" t="str">
        <f>_xlfn.XLOOKUP(Table5[[#This Row],[EID]],Roster!A:A,Roster!F:F)</f>
        <v>F&amp;A</v>
      </c>
      <c r="D49" s="9">
        <v>45232</v>
      </c>
      <c r="E49" s="8">
        <v>64</v>
      </c>
      <c r="F49" s="8">
        <v>102</v>
      </c>
      <c r="G49" s="37">
        <f>Table5[[#This Row],[Completed]]/Table5[[#This Row],[Assigned]]</f>
        <v>1.59375</v>
      </c>
      <c r="O49" s="28" t="s">
        <v>206</v>
      </c>
      <c r="P49" s="39">
        <v>0.82614431321493509</v>
      </c>
    </row>
    <row r="50" spans="1:28">
      <c r="A50" s="8" t="s">
        <v>116</v>
      </c>
      <c r="B50" s="8" t="str">
        <f>_xlfn.XLOOKUP(Table5[[#This Row],[EID]],Roster!A:A,Roster!E:E)</f>
        <v>hir.kame.31</v>
      </c>
      <c r="C50" s="8" t="str">
        <f>_xlfn.XLOOKUP(Table5[[#This Row],[EID]],Roster!A:A,Roster!F:F)</f>
        <v>Health</v>
      </c>
      <c r="D50" s="9">
        <v>45232</v>
      </c>
      <c r="E50" s="8">
        <v>76</v>
      </c>
      <c r="F50" s="8">
        <v>61</v>
      </c>
      <c r="G50" s="37">
        <f>Table5[[#This Row],[Completed]]/Table5[[#This Row],[Assigned]]</f>
        <v>0.80263157894736847</v>
      </c>
    </row>
    <row r="51" spans="1:28">
      <c r="A51" s="8" t="s">
        <v>117</v>
      </c>
      <c r="B51" s="8" t="str">
        <f>_xlfn.XLOOKUP(Table5[[#This Row],[EID]],Roster!A:A,Roster!E:E)</f>
        <v>han.oriz.24</v>
      </c>
      <c r="C51" s="8" t="str">
        <f>_xlfn.XLOOKUP(Table5[[#This Row],[EID]],Roster!A:A,Roster!F:F)</f>
        <v>Network</v>
      </c>
      <c r="D51" s="9">
        <v>45232</v>
      </c>
      <c r="E51" s="8">
        <v>50</v>
      </c>
      <c r="F51" s="8">
        <v>82</v>
      </c>
      <c r="G51" s="37">
        <f>Table5[[#This Row],[Completed]]/Table5[[#This Row],[Assigned]]</f>
        <v>1.64</v>
      </c>
      <c r="I51" s="27" t="s">
        <v>205</v>
      </c>
      <c r="J51" t="s">
        <v>228</v>
      </c>
    </row>
    <row r="52" spans="1:28">
      <c r="A52" s="8" t="s">
        <v>118</v>
      </c>
      <c r="B52" s="8" t="str">
        <f>_xlfn.XLOOKUP(Table5[[#This Row],[EID]],Roster!A:A,Roster!E:E)</f>
        <v>kig.imaz.62</v>
      </c>
      <c r="C52" s="8" t="str">
        <f>_xlfn.XLOOKUP(Table5[[#This Row],[EID]],Roster!A:A,Roster!F:F)</f>
        <v>HR</v>
      </c>
      <c r="D52" s="9">
        <v>45232</v>
      </c>
      <c r="E52" s="8">
        <v>83</v>
      </c>
      <c r="F52" s="8">
        <v>16</v>
      </c>
      <c r="G52" s="37">
        <f>Table5[[#This Row],[Completed]]/Table5[[#This Row],[Assigned]]</f>
        <v>0.19277108433734941</v>
      </c>
      <c r="I52" s="49">
        <v>45231</v>
      </c>
      <c r="J52" s="40">
        <v>0.74664820535976439</v>
      </c>
    </row>
    <row r="53" spans="1:28">
      <c r="A53" s="8" t="s">
        <v>119</v>
      </c>
      <c r="B53" s="8" t="str">
        <f>_xlfn.XLOOKUP(Table5[[#This Row],[EID]],Roster!A:A,Roster!E:E)</f>
        <v>hir.kame.31</v>
      </c>
      <c r="C53" s="8" t="str">
        <f>_xlfn.XLOOKUP(Table5[[#This Row],[EID]],Roster!A:A,Roster!F:F)</f>
        <v>Health</v>
      </c>
      <c r="D53" s="9">
        <v>45232</v>
      </c>
      <c r="E53" s="8">
        <v>90</v>
      </c>
      <c r="F53" s="8">
        <v>123</v>
      </c>
      <c r="G53" s="37">
        <f>Table5[[#This Row],[Completed]]/Table5[[#This Row],[Assigned]]</f>
        <v>1.3666666666666667</v>
      </c>
      <c r="I53" s="49">
        <v>45232</v>
      </c>
      <c r="J53" s="39">
        <v>0.96212132494630431</v>
      </c>
    </row>
    <row r="54" spans="1:28">
      <c r="A54" s="8" t="s">
        <v>120</v>
      </c>
      <c r="B54" s="8" t="str">
        <f>_xlfn.XLOOKUP(Table5[[#This Row],[EID]],Roster!A:A,Roster!E:E)</f>
        <v>oka.koch.55</v>
      </c>
      <c r="C54" s="8" t="str">
        <f>_xlfn.XLOOKUP(Table5[[#This Row],[EID]],Roster!A:A,Roster!F:F)</f>
        <v>F&amp;A</v>
      </c>
      <c r="D54" s="9">
        <v>45232</v>
      </c>
      <c r="E54" s="8">
        <v>57</v>
      </c>
      <c r="F54" s="8">
        <v>77</v>
      </c>
      <c r="G54" s="37">
        <f>Table5[[#This Row],[Completed]]/Table5[[#This Row],[Assigned]]</f>
        <v>1.3508771929824561</v>
      </c>
      <c r="I54" s="49">
        <v>45233</v>
      </c>
      <c r="J54" s="40">
        <v>0.73464912056041942</v>
      </c>
      <c r="Q54" s="27" t="s">
        <v>205</v>
      </c>
      <c r="R54" s="36" t="s">
        <v>228</v>
      </c>
      <c r="S54" s="36" t="s">
        <v>230</v>
      </c>
    </row>
    <row r="55" spans="1:28">
      <c r="A55" s="8" t="s">
        <v>122</v>
      </c>
      <c r="B55" s="8" t="str">
        <f>_xlfn.XLOOKUP(Table5[[#This Row],[EID]],Roster!A:A,Roster!E:E)</f>
        <v>han.oriz.24</v>
      </c>
      <c r="C55" s="8" t="str">
        <f>_xlfn.XLOOKUP(Table5[[#This Row],[EID]],Roster!A:A,Roster!F:F)</f>
        <v>Network</v>
      </c>
      <c r="D55" s="9">
        <v>45232</v>
      </c>
      <c r="E55" s="8">
        <v>86</v>
      </c>
      <c r="F55" s="8">
        <v>49</v>
      </c>
      <c r="G55" s="37">
        <f>Table5[[#This Row],[Completed]]/Table5[[#This Row],[Assigned]]</f>
        <v>0.56976744186046513</v>
      </c>
      <c r="I55" s="49">
        <v>45234</v>
      </c>
      <c r="J55" s="39">
        <v>0.89097846219658505</v>
      </c>
      <c r="Q55" s="49">
        <v>45231</v>
      </c>
      <c r="R55" s="48">
        <v>0.74664820535976439</v>
      </c>
      <c r="S55" s="58">
        <v>2084</v>
      </c>
    </row>
    <row r="56" spans="1:28">
      <c r="A56" s="8" t="s">
        <v>123</v>
      </c>
      <c r="B56" s="8" t="str">
        <f>_xlfn.XLOOKUP(Table5[[#This Row],[EID]],Roster!A:A,Roster!E:E)</f>
        <v>kig.imaz.62</v>
      </c>
      <c r="C56" s="8" t="str">
        <f>_xlfn.XLOOKUP(Table5[[#This Row],[EID]],Roster!A:A,Roster!F:F)</f>
        <v>HR</v>
      </c>
      <c r="D56" s="9">
        <v>45232</v>
      </c>
      <c r="E56" s="8">
        <v>96</v>
      </c>
      <c r="F56" s="8">
        <v>50</v>
      </c>
      <c r="G56" s="37">
        <f>Table5[[#This Row],[Completed]]/Table5[[#This Row],[Assigned]]</f>
        <v>0.52083333333333337</v>
      </c>
      <c r="I56" s="49">
        <v>45235</v>
      </c>
      <c r="J56" s="39">
        <v>0.90731961995341903</v>
      </c>
      <c r="Q56" s="49">
        <v>45232</v>
      </c>
      <c r="R56" s="48">
        <v>0.96212132494630431</v>
      </c>
      <c r="S56" s="58">
        <v>1900</v>
      </c>
      <c r="AB56" s="59" t="s">
        <v>232</v>
      </c>
    </row>
    <row r="57" spans="1:28">
      <c r="A57" s="8" t="s">
        <v>94</v>
      </c>
      <c r="B57" s="8" t="str">
        <f>_xlfn.XLOOKUP(Table5[[#This Row],[EID]],Roster!A:A,Roster!E:E)</f>
        <v>oka.koch.55</v>
      </c>
      <c r="C57" s="8" t="str">
        <f>_xlfn.XLOOKUP(Table5[[#This Row],[EID]],Roster!A:A,Roster!F:F)</f>
        <v>F&amp;A</v>
      </c>
      <c r="D57" s="9">
        <v>45233</v>
      </c>
      <c r="E57" s="8">
        <v>76</v>
      </c>
      <c r="F57" s="8">
        <v>40</v>
      </c>
      <c r="G57" s="37">
        <f>Table5[[#This Row],[Completed]]/Table5[[#This Row],[Assigned]]</f>
        <v>0.52631578947368418</v>
      </c>
      <c r="I57" s="49">
        <v>45236</v>
      </c>
      <c r="J57" s="39">
        <v>0.9578470154725871</v>
      </c>
      <c r="Q57" s="49">
        <v>45233</v>
      </c>
      <c r="R57" s="48">
        <v>0.73464912056041942</v>
      </c>
      <c r="S57" s="58">
        <v>2105</v>
      </c>
      <c r="AB57" s="59" t="s">
        <v>221</v>
      </c>
    </row>
    <row r="58" spans="1:28">
      <c r="A58" s="8" t="s">
        <v>95</v>
      </c>
      <c r="B58" s="8" t="str">
        <f>_xlfn.XLOOKUP(Table5[[#This Row],[EID]],Roster!A:A,Roster!E:E)</f>
        <v>oka.koch.55</v>
      </c>
      <c r="C58" s="8" t="str">
        <f>_xlfn.XLOOKUP(Table5[[#This Row],[EID]],Roster!A:A,Roster!F:F)</f>
        <v>F&amp;A</v>
      </c>
      <c r="D58" s="9">
        <v>45233</v>
      </c>
      <c r="E58" s="8">
        <v>97</v>
      </c>
      <c r="F58" s="8">
        <v>96</v>
      </c>
      <c r="G58" s="37">
        <f>Table5[[#This Row],[Completed]]/Table5[[#This Row],[Assigned]]</f>
        <v>0.98969072164948457</v>
      </c>
      <c r="I58" s="49">
        <v>45237</v>
      </c>
      <c r="J58" s="39">
        <v>0.89400361583333554</v>
      </c>
      <c r="Q58" s="49">
        <v>45234</v>
      </c>
      <c r="R58" s="48">
        <v>0.89097846219658505</v>
      </c>
      <c r="S58" s="58">
        <v>2009</v>
      </c>
      <c r="AB58" s="77" t="s">
        <v>233</v>
      </c>
    </row>
    <row r="59" spans="1:28">
      <c r="A59" s="8" t="s">
        <v>96</v>
      </c>
      <c r="B59" s="8" t="str">
        <f>_xlfn.XLOOKUP(Table5[[#This Row],[EID]],Roster!A:A,Roster!E:E)</f>
        <v>hir.kame.31</v>
      </c>
      <c r="C59" s="8" t="str">
        <f>_xlfn.XLOOKUP(Table5[[#This Row],[EID]],Roster!A:A,Roster!F:F)</f>
        <v>Health</v>
      </c>
      <c r="D59" s="9">
        <v>45233</v>
      </c>
      <c r="E59" s="8">
        <v>86</v>
      </c>
      <c r="F59" s="8">
        <v>77</v>
      </c>
      <c r="G59" s="37">
        <f>Table5[[#This Row],[Completed]]/Table5[[#This Row],[Assigned]]</f>
        <v>0.89534883720930236</v>
      </c>
      <c r="I59" s="49">
        <v>45238</v>
      </c>
      <c r="J59" s="39">
        <v>0.80117676601445464</v>
      </c>
      <c r="Q59" s="49">
        <v>45235</v>
      </c>
      <c r="R59" s="48">
        <v>0.90731961995341903</v>
      </c>
      <c r="S59" s="58">
        <v>1944</v>
      </c>
      <c r="AB59" s="77" t="s">
        <v>235</v>
      </c>
    </row>
    <row r="60" spans="1:28">
      <c r="A60" s="8" t="s">
        <v>97</v>
      </c>
      <c r="B60" s="8" t="str">
        <f>_xlfn.XLOOKUP(Table5[[#This Row],[EID]],Roster!A:A,Roster!E:E)</f>
        <v>han.oriz.24</v>
      </c>
      <c r="C60" s="8" t="str">
        <f>_xlfn.XLOOKUP(Table5[[#This Row],[EID]],Roster!A:A,Roster!F:F)</f>
        <v>Network</v>
      </c>
      <c r="D60" s="9">
        <v>45233</v>
      </c>
      <c r="E60" s="8">
        <v>57</v>
      </c>
      <c r="F60" s="8">
        <v>0</v>
      </c>
      <c r="G60" s="37">
        <f>Table5[[#This Row],[Completed]]/Table5[[#This Row],[Assigned]]</f>
        <v>0</v>
      </c>
      <c r="I60" s="49">
        <v>45239</v>
      </c>
      <c r="J60" s="40">
        <v>0.77052449967928205</v>
      </c>
      <c r="Q60" s="49">
        <v>45236</v>
      </c>
      <c r="R60" s="48">
        <v>0.9578470154725871</v>
      </c>
      <c r="S60" s="58">
        <v>1968</v>
      </c>
      <c r="AB60" s="77" t="s">
        <v>234</v>
      </c>
    </row>
    <row r="61" spans="1:28">
      <c r="A61" s="8" t="s">
        <v>98</v>
      </c>
      <c r="B61" s="8" t="str">
        <f>_xlfn.XLOOKUP(Table5[[#This Row],[EID]],Roster!A:A,Roster!E:E)</f>
        <v>kig.imaz.62</v>
      </c>
      <c r="C61" s="8" t="str">
        <f>_xlfn.XLOOKUP(Table5[[#This Row],[EID]],Roster!A:A,Roster!F:F)</f>
        <v>HR</v>
      </c>
      <c r="D61" s="9">
        <v>45233</v>
      </c>
      <c r="E61" s="8">
        <v>57</v>
      </c>
      <c r="F61" s="8">
        <v>88</v>
      </c>
      <c r="G61" s="37">
        <f>Table5[[#This Row],[Completed]]/Table5[[#This Row],[Assigned]]</f>
        <v>1.5438596491228069</v>
      </c>
      <c r="I61" s="49">
        <v>45240</v>
      </c>
      <c r="J61" s="39">
        <v>0.80782479170580235</v>
      </c>
      <c r="Q61" s="49">
        <v>45237</v>
      </c>
      <c r="R61" s="48">
        <v>0.89400361583333554</v>
      </c>
      <c r="S61" s="58">
        <v>2071</v>
      </c>
    </row>
    <row r="62" spans="1:28">
      <c r="A62" s="8" t="s">
        <v>99</v>
      </c>
      <c r="B62" s="8" t="str">
        <f>_xlfn.XLOOKUP(Table5[[#This Row],[EID]],Roster!A:A,Roster!E:E)</f>
        <v>han.oriz.24</v>
      </c>
      <c r="C62" s="8" t="str">
        <f>_xlfn.XLOOKUP(Table5[[#This Row],[EID]],Roster!A:A,Roster!F:F)</f>
        <v>Strategy</v>
      </c>
      <c r="D62" s="9">
        <v>45233</v>
      </c>
      <c r="E62" s="8">
        <v>72</v>
      </c>
      <c r="F62" s="8">
        <v>127</v>
      </c>
      <c r="G62" s="37">
        <f>Table5[[#This Row],[Completed]]/Table5[[#This Row],[Assigned]]</f>
        <v>1.7638888888888888</v>
      </c>
      <c r="I62" s="49">
        <v>45241</v>
      </c>
      <c r="J62" s="39">
        <v>0.89004036458274172</v>
      </c>
      <c r="Q62" s="49">
        <v>45238</v>
      </c>
      <c r="R62" s="48">
        <v>0.80117676601445464</v>
      </c>
      <c r="S62" s="58">
        <v>1876</v>
      </c>
    </row>
    <row r="63" spans="1:28">
      <c r="A63" s="8" t="s">
        <v>100</v>
      </c>
      <c r="B63" s="8" t="str">
        <f>_xlfn.XLOOKUP(Table5[[#This Row],[EID]],Roster!A:A,Roster!E:E)</f>
        <v>oka.koch.55</v>
      </c>
      <c r="C63" s="8" t="str">
        <f>_xlfn.XLOOKUP(Table5[[#This Row],[EID]],Roster!A:A,Roster!F:F)</f>
        <v>F&amp;A</v>
      </c>
      <c r="D63" s="9">
        <v>45233</v>
      </c>
      <c r="E63" s="8">
        <v>61</v>
      </c>
      <c r="F63" s="8">
        <v>51</v>
      </c>
      <c r="G63" s="37">
        <f>Table5[[#This Row],[Completed]]/Table5[[#This Row],[Assigned]]</f>
        <v>0.83606557377049184</v>
      </c>
      <c r="I63" s="49">
        <v>45242</v>
      </c>
      <c r="J63" s="39">
        <v>0.92091287456670645</v>
      </c>
      <c r="Q63" s="49">
        <v>45239</v>
      </c>
      <c r="R63" s="48">
        <v>0.77052449967928205</v>
      </c>
      <c r="S63" s="58">
        <v>2122</v>
      </c>
    </row>
    <row r="64" spans="1:28">
      <c r="A64" s="8" t="s">
        <v>101</v>
      </c>
      <c r="B64" s="8" t="str">
        <f>_xlfn.XLOOKUP(Table5[[#This Row],[EID]],Roster!A:A,Roster!E:E)</f>
        <v>hir.kame.31</v>
      </c>
      <c r="C64" s="8" t="str">
        <f>_xlfn.XLOOKUP(Table5[[#This Row],[EID]],Roster!A:A,Roster!F:F)</f>
        <v>Health</v>
      </c>
      <c r="D64" s="9">
        <v>45233</v>
      </c>
      <c r="E64" s="8">
        <v>71</v>
      </c>
      <c r="F64" s="8">
        <v>86</v>
      </c>
      <c r="G64" s="37">
        <f>Table5[[#This Row],[Completed]]/Table5[[#This Row],[Assigned]]</f>
        <v>1.2112676056338028</v>
      </c>
      <c r="I64" s="49">
        <v>45243</v>
      </c>
      <c r="J64" s="39">
        <v>0.89318520172393057</v>
      </c>
      <c r="Q64" s="49">
        <v>45240</v>
      </c>
      <c r="R64" s="48">
        <v>0.80782479170580235</v>
      </c>
      <c r="S64" s="58">
        <v>1957</v>
      </c>
    </row>
    <row r="65" spans="1:19">
      <c r="A65" s="8" t="s">
        <v>103</v>
      </c>
      <c r="B65" s="8" t="str">
        <f>_xlfn.XLOOKUP(Table5[[#This Row],[EID]],Roster!A:A,Roster!E:E)</f>
        <v>kig.imaz.62</v>
      </c>
      <c r="C65" s="8" t="str">
        <f>_xlfn.XLOOKUP(Table5[[#This Row],[EID]],Roster!A:A,Roster!F:F)</f>
        <v>HR</v>
      </c>
      <c r="D65" s="9">
        <v>45233</v>
      </c>
      <c r="E65" s="8">
        <v>68</v>
      </c>
      <c r="F65" s="8">
        <v>73</v>
      </c>
      <c r="G65" s="37">
        <f>Table5[[#This Row],[Completed]]/Table5[[#This Row],[Assigned]]</f>
        <v>1.0735294117647058</v>
      </c>
      <c r="I65" s="49">
        <v>45244</v>
      </c>
      <c r="J65" s="39">
        <v>0.65828529732637253</v>
      </c>
      <c r="Q65" s="49">
        <v>45241</v>
      </c>
      <c r="R65" s="48">
        <v>0.89004036458274172</v>
      </c>
      <c r="S65" s="58">
        <v>1965</v>
      </c>
    </row>
    <row r="66" spans="1:19">
      <c r="A66" s="8" t="s">
        <v>104</v>
      </c>
      <c r="B66" s="8" t="str">
        <f>_xlfn.XLOOKUP(Table5[[#This Row],[EID]],Roster!A:A,Roster!E:E)</f>
        <v>oka.koch.55</v>
      </c>
      <c r="C66" s="8" t="str">
        <f>_xlfn.XLOOKUP(Table5[[#This Row],[EID]],Roster!A:A,Roster!F:F)</f>
        <v>F&amp;A</v>
      </c>
      <c r="D66" s="9">
        <v>45233</v>
      </c>
      <c r="E66" s="8">
        <v>88</v>
      </c>
      <c r="F66" s="8">
        <v>71</v>
      </c>
      <c r="G66" s="37">
        <f>Table5[[#This Row],[Completed]]/Table5[[#This Row],[Assigned]]</f>
        <v>0.80681818181818177</v>
      </c>
      <c r="I66" s="49">
        <v>45245</v>
      </c>
      <c r="J66" s="40">
        <v>0.73253227188926551</v>
      </c>
      <c r="Q66" s="49">
        <v>45242</v>
      </c>
      <c r="R66" s="48">
        <v>0.92091287456670645</v>
      </c>
      <c r="S66" s="58">
        <v>1966</v>
      </c>
    </row>
    <row r="67" spans="1:19">
      <c r="A67" s="8" t="s">
        <v>105</v>
      </c>
      <c r="B67" s="8" t="str">
        <f>_xlfn.XLOOKUP(Table5[[#This Row],[EID]],Roster!A:A,Roster!E:E)</f>
        <v>oka.koch.55</v>
      </c>
      <c r="C67" s="8" t="str">
        <f>_xlfn.XLOOKUP(Table5[[#This Row],[EID]],Roster!A:A,Roster!F:F)</f>
        <v>F&amp;A</v>
      </c>
      <c r="D67" s="9">
        <v>45233</v>
      </c>
      <c r="E67" s="8">
        <v>83</v>
      </c>
      <c r="F67" s="8">
        <v>64</v>
      </c>
      <c r="G67" s="37">
        <f>Table5[[#This Row],[Completed]]/Table5[[#This Row],[Assigned]]</f>
        <v>0.77108433734939763</v>
      </c>
      <c r="I67" s="49">
        <v>45246</v>
      </c>
      <c r="J67" s="40">
        <v>0.75574374182272497</v>
      </c>
      <c r="Q67" s="49">
        <v>45243</v>
      </c>
      <c r="R67" s="48">
        <v>0.89318520172393057</v>
      </c>
      <c r="S67" s="58">
        <v>1987</v>
      </c>
    </row>
    <row r="68" spans="1:19">
      <c r="A68" s="8" t="s">
        <v>106</v>
      </c>
      <c r="B68" s="8" t="str">
        <f>_xlfn.XLOOKUP(Table5[[#This Row],[EID]],Roster!A:A,Roster!E:E)</f>
        <v>hir.kame.31</v>
      </c>
      <c r="C68" s="8" t="str">
        <f>_xlfn.XLOOKUP(Table5[[#This Row],[EID]],Roster!A:A,Roster!F:F)</f>
        <v>Health</v>
      </c>
      <c r="D68" s="9">
        <v>45233</v>
      </c>
      <c r="E68" s="8">
        <v>62</v>
      </c>
      <c r="F68" s="8">
        <v>0</v>
      </c>
      <c r="G68" s="37">
        <f>Table5[[#This Row],[Completed]]/Table5[[#This Row],[Assigned]]</f>
        <v>0</v>
      </c>
      <c r="I68" s="49">
        <v>45247</v>
      </c>
      <c r="J68" s="40">
        <v>0.77642344847169587</v>
      </c>
      <c r="Q68" s="49">
        <v>45244</v>
      </c>
      <c r="R68" s="48">
        <v>0.65828529732637253</v>
      </c>
      <c r="S68" s="58">
        <v>1984</v>
      </c>
    </row>
    <row r="69" spans="1:19">
      <c r="A69" s="8" t="s">
        <v>107</v>
      </c>
      <c r="B69" s="8" t="str">
        <f>_xlfn.XLOOKUP(Table5[[#This Row],[EID]],Roster!A:A,Roster!E:E)</f>
        <v>oka.koch.55</v>
      </c>
      <c r="C69" s="8" t="str">
        <f>_xlfn.XLOOKUP(Table5[[#This Row],[EID]],Roster!A:A,Roster!F:F)</f>
        <v>F&amp;A</v>
      </c>
      <c r="D69" s="9">
        <v>45233</v>
      </c>
      <c r="E69" s="8">
        <v>69</v>
      </c>
      <c r="F69" s="8">
        <v>80</v>
      </c>
      <c r="G69" s="37">
        <f>Table5[[#This Row],[Completed]]/Table5[[#This Row],[Assigned]]</f>
        <v>1.1594202898550725</v>
      </c>
      <c r="I69" s="49">
        <v>45248</v>
      </c>
      <c r="J69" s="39">
        <v>0.89801897710206469</v>
      </c>
      <c r="Q69" s="49">
        <v>45245</v>
      </c>
      <c r="R69" s="48">
        <v>0.73253227188926551</v>
      </c>
      <c r="S69" s="58">
        <v>2088</v>
      </c>
    </row>
    <row r="70" spans="1:19">
      <c r="A70" s="8" t="s">
        <v>108</v>
      </c>
      <c r="B70" s="8" t="str">
        <f>_xlfn.XLOOKUP(Table5[[#This Row],[EID]],Roster!A:A,Roster!E:E)</f>
        <v>kig.imaz.62</v>
      </c>
      <c r="C70" s="8" t="str">
        <f>_xlfn.XLOOKUP(Table5[[#This Row],[EID]],Roster!A:A,Roster!F:F)</f>
        <v>HR</v>
      </c>
      <c r="D70" s="9">
        <v>45233</v>
      </c>
      <c r="E70" s="8">
        <v>76</v>
      </c>
      <c r="F70" s="8">
        <v>28</v>
      </c>
      <c r="G70" s="37">
        <f>Table5[[#This Row],[Completed]]/Table5[[#This Row],[Assigned]]</f>
        <v>0.36842105263157893</v>
      </c>
      <c r="I70" s="49">
        <v>45249</v>
      </c>
      <c r="J70" s="39">
        <v>0.99342983312513455</v>
      </c>
      <c r="Q70" s="49">
        <v>45246</v>
      </c>
      <c r="R70" s="48">
        <v>0.75574374182272497</v>
      </c>
      <c r="S70" s="58">
        <v>1834</v>
      </c>
    </row>
    <row r="71" spans="1:19">
      <c r="A71" s="8" t="s">
        <v>109</v>
      </c>
      <c r="B71" s="8" t="str">
        <f>_xlfn.XLOOKUP(Table5[[#This Row],[EID]],Roster!A:A,Roster!E:E)</f>
        <v>han.oriz.24</v>
      </c>
      <c r="C71" s="8" t="str">
        <f>_xlfn.XLOOKUP(Table5[[#This Row],[EID]],Roster!A:A,Roster!F:F)</f>
        <v>Strategy</v>
      </c>
      <c r="D71" s="9">
        <v>45233</v>
      </c>
      <c r="E71" s="8">
        <v>81</v>
      </c>
      <c r="F71" s="8">
        <v>31</v>
      </c>
      <c r="G71" s="37">
        <f>Table5[[#This Row],[Completed]]/Table5[[#This Row],[Assigned]]</f>
        <v>0.38271604938271603</v>
      </c>
      <c r="I71" s="49">
        <v>45250</v>
      </c>
      <c r="J71" s="40">
        <v>0.63713618332834221</v>
      </c>
      <c r="Q71" s="49">
        <v>45247</v>
      </c>
      <c r="R71" s="48">
        <v>0.77642344847169587</v>
      </c>
      <c r="S71" s="58">
        <v>2151</v>
      </c>
    </row>
    <row r="72" spans="1:19">
      <c r="A72" s="8" t="s">
        <v>110</v>
      </c>
      <c r="B72" s="8" t="str">
        <f>_xlfn.XLOOKUP(Table5[[#This Row],[EID]],Roster!A:A,Roster!E:E)</f>
        <v>oka.koch.55</v>
      </c>
      <c r="C72" s="8" t="str">
        <f>_xlfn.XLOOKUP(Table5[[#This Row],[EID]],Roster!A:A,Roster!F:F)</f>
        <v>F&amp;A</v>
      </c>
      <c r="D72" s="9">
        <v>45233</v>
      </c>
      <c r="E72" s="8">
        <v>78</v>
      </c>
      <c r="F72" s="8">
        <v>56</v>
      </c>
      <c r="G72" s="37">
        <f>Table5[[#This Row],[Completed]]/Table5[[#This Row],[Assigned]]</f>
        <v>0.71794871794871795</v>
      </c>
      <c r="I72" s="49">
        <v>45251</v>
      </c>
      <c r="J72" s="39">
        <v>0.87094441690322233</v>
      </c>
      <c r="Q72" s="49">
        <v>45248</v>
      </c>
      <c r="R72" s="48">
        <v>0.89801897710206469</v>
      </c>
      <c r="S72" s="58">
        <v>1890</v>
      </c>
    </row>
    <row r="73" spans="1:19">
      <c r="A73" s="8" t="s">
        <v>111</v>
      </c>
      <c r="B73" s="8" t="str">
        <f>_xlfn.XLOOKUP(Table5[[#This Row],[EID]],Roster!A:A,Roster!E:E)</f>
        <v>hir.kame.31</v>
      </c>
      <c r="C73" s="8" t="str">
        <f>_xlfn.XLOOKUP(Table5[[#This Row],[EID]],Roster!A:A,Roster!F:F)</f>
        <v>Health</v>
      </c>
      <c r="D73" s="9">
        <v>45233</v>
      </c>
      <c r="E73" s="8">
        <v>95</v>
      </c>
      <c r="F73" s="8">
        <v>0</v>
      </c>
      <c r="G73" s="37">
        <f>Table5[[#This Row],[Completed]]/Table5[[#This Row],[Assigned]]</f>
        <v>0</v>
      </c>
      <c r="I73" s="49">
        <v>45252</v>
      </c>
      <c r="J73" s="40">
        <v>0.67610428403051681</v>
      </c>
      <c r="Q73" s="49">
        <v>45249</v>
      </c>
      <c r="R73" s="48">
        <v>0.99342983312513455</v>
      </c>
      <c r="S73" s="58">
        <v>1940</v>
      </c>
    </row>
    <row r="74" spans="1:19">
      <c r="A74" s="8" t="s">
        <v>112</v>
      </c>
      <c r="B74" s="8" t="str">
        <f>_xlfn.XLOOKUP(Table5[[#This Row],[EID]],Roster!A:A,Roster!E:E)</f>
        <v>hir.kame.31</v>
      </c>
      <c r="C74" s="8" t="str">
        <f>_xlfn.XLOOKUP(Table5[[#This Row],[EID]],Roster!A:A,Roster!F:F)</f>
        <v>Health</v>
      </c>
      <c r="D74" s="9">
        <v>45233</v>
      </c>
      <c r="E74" s="8">
        <v>81</v>
      </c>
      <c r="F74" s="8">
        <v>14</v>
      </c>
      <c r="G74" s="37">
        <f>Table5[[#This Row],[Completed]]/Table5[[#This Row],[Assigned]]</f>
        <v>0.1728395061728395</v>
      </c>
      <c r="I74" s="49">
        <v>45253</v>
      </c>
      <c r="J74" s="39">
        <v>0.83017437011622719</v>
      </c>
      <c r="Q74" s="49">
        <v>45250</v>
      </c>
      <c r="R74" s="48">
        <v>0.63713618332834221</v>
      </c>
      <c r="S74" s="58">
        <v>1933</v>
      </c>
    </row>
    <row r="75" spans="1:19">
      <c r="A75" s="8" t="s">
        <v>113</v>
      </c>
      <c r="B75" s="8" t="str">
        <f>_xlfn.XLOOKUP(Table5[[#This Row],[EID]],Roster!A:A,Roster!E:E)</f>
        <v>kig.imaz.62</v>
      </c>
      <c r="C75" s="8" t="str">
        <f>_xlfn.XLOOKUP(Table5[[#This Row],[EID]],Roster!A:A,Roster!F:F)</f>
        <v>HR</v>
      </c>
      <c r="D75" s="9">
        <v>45233</v>
      </c>
      <c r="E75" s="8">
        <v>94</v>
      </c>
      <c r="F75" s="8">
        <v>124</v>
      </c>
      <c r="G75" s="37">
        <f>Table5[[#This Row],[Completed]]/Table5[[#This Row],[Assigned]]</f>
        <v>1.3191489361702127</v>
      </c>
      <c r="I75" s="49">
        <v>45254</v>
      </c>
      <c r="J75" s="39">
        <v>0.96360295548494534</v>
      </c>
      <c r="Q75" s="49">
        <v>45251</v>
      </c>
      <c r="R75" s="48">
        <v>0.87094441690322233</v>
      </c>
      <c r="S75" s="58">
        <v>2003</v>
      </c>
    </row>
    <row r="76" spans="1:19">
      <c r="A76" s="8" t="s">
        <v>114</v>
      </c>
      <c r="B76" s="8" t="str">
        <f>_xlfn.XLOOKUP(Table5[[#This Row],[EID]],Roster!A:A,Roster!E:E)</f>
        <v>han.oriz.24</v>
      </c>
      <c r="C76" s="8" t="str">
        <f>_xlfn.XLOOKUP(Table5[[#This Row],[EID]],Roster!A:A,Roster!F:F)</f>
        <v>Strategy</v>
      </c>
      <c r="D76" s="9">
        <v>45233</v>
      </c>
      <c r="E76" s="8">
        <v>85</v>
      </c>
      <c r="F76" s="8">
        <v>121</v>
      </c>
      <c r="G76" s="37">
        <f>Table5[[#This Row],[Completed]]/Table5[[#This Row],[Assigned]]</f>
        <v>1.4235294117647059</v>
      </c>
      <c r="I76" s="49">
        <v>45255</v>
      </c>
      <c r="J76" s="39">
        <v>0.61502821580157752</v>
      </c>
      <c r="Q76" s="49">
        <v>45252</v>
      </c>
      <c r="R76" s="48">
        <v>0.67610428403051681</v>
      </c>
      <c r="S76" s="58">
        <v>2510</v>
      </c>
    </row>
    <row r="77" spans="1:19">
      <c r="A77" s="8" t="s">
        <v>115</v>
      </c>
      <c r="B77" s="8" t="str">
        <f>_xlfn.XLOOKUP(Table5[[#This Row],[EID]],Roster!A:A,Roster!E:E)</f>
        <v>oka.koch.55</v>
      </c>
      <c r="C77" s="8" t="str">
        <f>_xlfn.XLOOKUP(Table5[[#This Row],[EID]],Roster!A:A,Roster!F:F)</f>
        <v>F&amp;A</v>
      </c>
      <c r="D77" s="9">
        <v>45233</v>
      </c>
      <c r="E77" s="8">
        <v>73</v>
      </c>
      <c r="F77" s="8">
        <v>0</v>
      </c>
      <c r="G77" s="37">
        <f>Table5[[#This Row],[Completed]]/Table5[[#This Row],[Assigned]]</f>
        <v>0</v>
      </c>
      <c r="I77" s="49">
        <v>45256</v>
      </c>
      <c r="J77" s="39">
        <v>0.80829452401293567</v>
      </c>
      <c r="Q77" s="49">
        <v>45253</v>
      </c>
      <c r="R77" s="48">
        <v>0.83017437011622719</v>
      </c>
      <c r="S77" s="58">
        <v>2351</v>
      </c>
    </row>
    <row r="78" spans="1:19">
      <c r="A78" s="8" t="s">
        <v>116</v>
      </c>
      <c r="B78" s="8" t="str">
        <f>_xlfn.XLOOKUP(Table5[[#This Row],[EID]],Roster!A:A,Roster!E:E)</f>
        <v>hir.kame.31</v>
      </c>
      <c r="C78" s="8" t="str">
        <f>_xlfn.XLOOKUP(Table5[[#This Row],[EID]],Roster!A:A,Roster!F:F)</f>
        <v>Health</v>
      </c>
      <c r="D78" s="9">
        <v>45233</v>
      </c>
      <c r="E78" s="8">
        <v>90</v>
      </c>
      <c r="F78" s="8">
        <v>23</v>
      </c>
      <c r="G78" s="37">
        <f>Table5[[#This Row],[Completed]]/Table5[[#This Row],[Assigned]]</f>
        <v>0.25555555555555554</v>
      </c>
      <c r="I78" s="49">
        <v>45257</v>
      </c>
      <c r="J78" s="39">
        <v>0.78402883072759399</v>
      </c>
      <c r="Q78" s="49">
        <v>45254</v>
      </c>
      <c r="R78" s="48">
        <v>0.96360295548494534</v>
      </c>
      <c r="S78" s="58">
        <v>2268</v>
      </c>
    </row>
    <row r="79" spans="1:19">
      <c r="A79" s="8" t="s">
        <v>118</v>
      </c>
      <c r="B79" s="8" t="str">
        <f>_xlfn.XLOOKUP(Table5[[#This Row],[EID]],Roster!A:A,Roster!E:E)</f>
        <v>kig.imaz.62</v>
      </c>
      <c r="C79" s="8" t="str">
        <f>_xlfn.XLOOKUP(Table5[[#This Row],[EID]],Roster!A:A,Roster!F:F)</f>
        <v>HR</v>
      </c>
      <c r="D79" s="9">
        <v>45233</v>
      </c>
      <c r="E79" s="8">
        <v>55</v>
      </c>
      <c r="F79" s="8">
        <v>84</v>
      </c>
      <c r="G79" s="37">
        <f>Table5[[#This Row],[Completed]]/Table5[[#This Row],[Assigned]]</f>
        <v>1.5272727272727273</v>
      </c>
      <c r="I79" s="49">
        <v>45258</v>
      </c>
      <c r="J79" s="39">
        <v>0.8600652549953266</v>
      </c>
      <c r="Q79" s="49">
        <v>45255</v>
      </c>
      <c r="R79" s="48">
        <v>0.61502821580157752</v>
      </c>
      <c r="S79" s="58">
        <v>2414</v>
      </c>
    </row>
    <row r="80" spans="1:19">
      <c r="A80" s="8" t="s">
        <v>119</v>
      </c>
      <c r="B80" s="8" t="str">
        <f>_xlfn.XLOOKUP(Table5[[#This Row],[EID]],Roster!A:A,Roster!E:E)</f>
        <v>hir.kame.31</v>
      </c>
      <c r="C80" s="8" t="str">
        <f>_xlfn.XLOOKUP(Table5[[#This Row],[EID]],Roster!A:A,Roster!F:F)</f>
        <v>Health</v>
      </c>
      <c r="D80" s="9">
        <v>45233</v>
      </c>
      <c r="E80" s="8">
        <v>61</v>
      </c>
      <c r="F80" s="8">
        <v>26</v>
      </c>
      <c r="G80" s="37">
        <f>Table5[[#This Row],[Completed]]/Table5[[#This Row],[Assigned]]</f>
        <v>0.42622950819672129</v>
      </c>
      <c r="I80" s="49">
        <v>45259</v>
      </c>
      <c r="J80" s="39">
        <v>0.84765140742200917</v>
      </c>
      <c r="Q80" s="49">
        <v>45256</v>
      </c>
      <c r="R80" s="48">
        <v>0.80829452401293567</v>
      </c>
      <c r="S80" s="58">
        <v>2434</v>
      </c>
    </row>
    <row r="81" spans="1:19">
      <c r="A81" s="8" t="s">
        <v>120</v>
      </c>
      <c r="B81" s="8" t="str">
        <f>_xlfn.XLOOKUP(Table5[[#This Row],[EID]],Roster!A:A,Roster!E:E)</f>
        <v>oka.koch.55</v>
      </c>
      <c r="C81" s="8" t="str">
        <f>_xlfn.XLOOKUP(Table5[[#This Row],[EID]],Roster!A:A,Roster!F:F)</f>
        <v>F&amp;A</v>
      </c>
      <c r="D81" s="9">
        <v>45233</v>
      </c>
      <c r="E81" s="8">
        <v>70</v>
      </c>
      <c r="F81" s="8">
        <v>47</v>
      </c>
      <c r="G81" s="37">
        <f>Table5[[#This Row],[Completed]]/Table5[[#This Row],[Assigned]]</f>
        <v>0.67142857142857137</v>
      </c>
      <c r="I81" s="49">
        <v>45260</v>
      </c>
      <c r="J81" s="39">
        <v>0.94712169661723766</v>
      </c>
      <c r="Q81" s="49">
        <v>45257</v>
      </c>
      <c r="R81" s="48">
        <v>0.78402883072759399</v>
      </c>
      <c r="S81" s="58">
        <v>2205</v>
      </c>
    </row>
    <row r="82" spans="1:19">
      <c r="A82" s="8" t="s">
        <v>121</v>
      </c>
      <c r="B82" s="8" t="str">
        <f>_xlfn.XLOOKUP(Table5[[#This Row],[EID]],Roster!A:A,Roster!E:E)</f>
        <v>hir.kame.31</v>
      </c>
      <c r="C82" s="8" t="str">
        <f>_xlfn.XLOOKUP(Table5[[#This Row],[EID]],Roster!A:A,Roster!F:F)</f>
        <v>Health</v>
      </c>
      <c r="D82" s="9">
        <v>45233</v>
      </c>
      <c r="E82" s="8">
        <v>64</v>
      </c>
      <c r="F82" s="8">
        <v>55</v>
      </c>
      <c r="G82" s="37">
        <f>Table5[[#This Row],[Completed]]/Table5[[#This Row],[Assigned]]</f>
        <v>0.859375</v>
      </c>
      <c r="I82" s="49" t="s">
        <v>206</v>
      </c>
      <c r="J82" s="39">
        <v>0.8261443132149352</v>
      </c>
      <c r="Q82" s="49">
        <v>45258</v>
      </c>
      <c r="R82" s="48">
        <v>0.8600652549953266</v>
      </c>
      <c r="S82" s="58">
        <v>2196</v>
      </c>
    </row>
    <row r="83" spans="1:19">
      <c r="A83" s="8" t="s">
        <v>122</v>
      </c>
      <c r="B83" s="8" t="str">
        <f>_xlfn.XLOOKUP(Table5[[#This Row],[EID]],Roster!A:A,Roster!E:E)</f>
        <v>han.oriz.24</v>
      </c>
      <c r="C83" s="8" t="str">
        <f>_xlfn.XLOOKUP(Table5[[#This Row],[EID]],Roster!A:A,Roster!F:F)</f>
        <v>Network</v>
      </c>
      <c r="D83" s="9">
        <v>45233</v>
      </c>
      <c r="E83" s="8">
        <v>79</v>
      </c>
      <c r="F83" s="8">
        <v>0</v>
      </c>
      <c r="G83" s="37">
        <f>Table5[[#This Row],[Completed]]/Table5[[#This Row],[Assigned]]</f>
        <v>0</v>
      </c>
      <c r="Q83" s="49">
        <v>45259</v>
      </c>
      <c r="R83" s="48">
        <v>0.84765140742200917</v>
      </c>
      <c r="S83" s="58">
        <v>2082</v>
      </c>
    </row>
    <row r="84" spans="1:19">
      <c r="A84" s="8" t="s">
        <v>123</v>
      </c>
      <c r="B84" s="8" t="str">
        <f>_xlfn.XLOOKUP(Table5[[#This Row],[EID]],Roster!A:A,Roster!E:E)</f>
        <v>kig.imaz.62</v>
      </c>
      <c r="C84" s="8" t="str">
        <f>_xlfn.XLOOKUP(Table5[[#This Row],[EID]],Roster!A:A,Roster!F:F)</f>
        <v>HR</v>
      </c>
      <c r="D84" s="9">
        <v>45233</v>
      </c>
      <c r="E84" s="8">
        <v>76</v>
      </c>
      <c r="F84" s="8">
        <v>66</v>
      </c>
      <c r="G84" s="37">
        <f>Table5[[#This Row],[Completed]]/Table5[[#This Row],[Assigned]]</f>
        <v>0.86842105263157898</v>
      </c>
      <c r="Q84" s="49">
        <v>45260</v>
      </c>
      <c r="R84" s="48">
        <v>0.94712169661723766</v>
      </c>
      <c r="S84" s="58">
        <v>1981</v>
      </c>
    </row>
    <row r="85" spans="1:19">
      <c r="A85" s="8" t="s">
        <v>94</v>
      </c>
      <c r="B85" s="8" t="str">
        <f>_xlfn.XLOOKUP(Table5[[#This Row],[EID]],Roster!A:A,Roster!E:E)</f>
        <v>oka.koch.55</v>
      </c>
      <c r="C85" s="8" t="str">
        <f>_xlfn.XLOOKUP(Table5[[#This Row],[EID]],Roster!A:A,Roster!F:F)</f>
        <v>F&amp;A</v>
      </c>
      <c r="D85" s="9">
        <v>45234</v>
      </c>
      <c r="E85" s="8">
        <v>54</v>
      </c>
      <c r="F85" s="8">
        <v>64</v>
      </c>
      <c r="G85" s="37">
        <f>Table5[[#This Row],[Completed]]/Table5[[#This Row],[Assigned]]</f>
        <v>1.1851851851851851</v>
      </c>
      <c r="I85" s="27" t="s">
        <v>205</v>
      </c>
      <c r="J85" t="s">
        <v>229</v>
      </c>
      <c r="Q85" s="49" t="s">
        <v>206</v>
      </c>
      <c r="R85" s="39">
        <v>0.8261443132149352</v>
      </c>
      <c r="S85" s="30">
        <v>62218</v>
      </c>
    </row>
    <row r="86" spans="1:19">
      <c r="A86" s="8" t="s">
        <v>96</v>
      </c>
      <c r="B86" s="8" t="str">
        <f>_xlfn.XLOOKUP(Table5[[#This Row],[EID]],Roster!A:A,Roster!E:E)</f>
        <v>hir.kame.31</v>
      </c>
      <c r="C86" s="8" t="str">
        <f>_xlfn.XLOOKUP(Table5[[#This Row],[EID]],Roster!A:A,Roster!F:F)</f>
        <v>Health</v>
      </c>
      <c r="D86" s="9">
        <v>45234</v>
      </c>
      <c r="E86" s="8">
        <v>69</v>
      </c>
      <c r="F86" s="8">
        <v>45</v>
      </c>
      <c r="G86" s="37">
        <f>Table5[[#This Row],[Completed]]/Table5[[#This Row],[Assigned]]</f>
        <v>0.65217391304347827</v>
      </c>
      <c r="I86" s="49">
        <v>45231</v>
      </c>
      <c r="J86" s="58">
        <v>1510</v>
      </c>
    </row>
    <row r="87" spans="1:19">
      <c r="A87" s="8" t="s">
        <v>97</v>
      </c>
      <c r="B87" s="8" t="str">
        <f>_xlfn.XLOOKUP(Table5[[#This Row],[EID]],Roster!A:A,Roster!E:E)</f>
        <v>han.oriz.24</v>
      </c>
      <c r="C87" s="8" t="str">
        <f>_xlfn.XLOOKUP(Table5[[#This Row],[EID]],Roster!A:A,Roster!F:F)</f>
        <v>Network</v>
      </c>
      <c r="D87" s="9">
        <v>45234</v>
      </c>
      <c r="E87" s="8">
        <v>95</v>
      </c>
      <c r="F87" s="8">
        <v>114</v>
      </c>
      <c r="G87" s="37">
        <f>Table5[[#This Row],[Completed]]/Table5[[#This Row],[Assigned]]</f>
        <v>1.2</v>
      </c>
      <c r="I87" s="49">
        <v>45232</v>
      </c>
      <c r="J87" s="58">
        <v>1694</v>
      </c>
    </row>
    <row r="88" spans="1:19">
      <c r="A88" s="8" t="s">
        <v>98</v>
      </c>
      <c r="B88" s="8" t="str">
        <f>_xlfn.XLOOKUP(Table5[[#This Row],[EID]],Roster!A:A,Roster!E:E)</f>
        <v>kig.imaz.62</v>
      </c>
      <c r="C88" s="8" t="str">
        <f>_xlfn.XLOOKUP(Table5[[#This Row],[EID]],Roster!A:A,Roster!F:F)</f>
        <v>HR</v>
      </c>
      <c r="D88" s="9">
        <v>45234</v>
      </c>
      <c r="E88" s="8">
        <v>55</v>
      </c>
      <c r="F88" s="8">
        <v>19</v>
      </c>
      <c r="G88" s="37">
        <f>Table5[[#This Row],[Completed]]/Table5[[#This Row],[Assigned]]</f>
        <v>0.34545454545454546</v>
      </c>
      <c r="I88" s="49">
        <v>45233</v>
      </c>
      <c r="J88" s="58">
        <v>1528</v>
      </c>
    </row>
    <row r="89" spans="1:19">
      <c r="A89" s="8" t="s">
        <v>99</v>
      </c>
      <c r="B89" s="8" t="str">
        <f>_xlfn.XLOOKUP(Table5[[#This Row],[EID]],Roster!A:A,Roster!E:E)</f>
        <v>han.oriz.24</v>
      </c>
      <c r="C89" s="8" t="str">
        <f>_xlfn.XLOOKUP(Table5[[#This Row],[EID]],Roster!A:A,Roster!F:F)</f>
        <v>Strategy</v>
      </c>
      <c r="D89" s="9">
        <v>45234</v>
      </c>
      <c r="E89" s="8">
        <v>91</v>
      </c>
      <c r="F89" s="8">
        <v>43</v>
      </c>
      <c r="G89" s="37">
        <f>Table5[[#This Row],[Completed]]/Table5[[#This Row],[Assigned]]</f>
        <v>0.47252747252747251</v>
      </c>
      <c r="I89" s="49">
        <v>45234</v>
      </c>
      <c r="J89" s="58">
        <v>1673</v>
      </c>
    </row>
    <row r="90" spans="1:19">
      <c r="A90" s="8" t="s">
        <v>100</v>
      </c>
      <c r="B90" s="8" t="str">
        <f>_xlfn.XLOOKUP(Table5[[#This Row],[EID]],Roster!A:A,Roster!E:E)</f>
        <v>oka.koch.55</v>
      </c>
      <c r="C90" s="8" t="str">
        <f>_xlfn.XLOOKUP(Table5[[#This Row],[EID]],Roster!A:A,Roster!F:F)</f>
        <v>F&amp;A</v>
      </c>
      <c r="D90" s="9">
        <v>45234</v>
      </c>
      <c r="E90" s="8">
        <v>82</v>
      </c>
      <c r="F90" s="8">
        <v>68</v>
      </c>
      <c r="G90" s="37">
        <f>Table5[[#This Row],[Completed]]/Table5[[#This Row],[Assigned]]</f>
        <v>0.82926829268292679</v>
      </c>
      <c r="I90" s="49">
        <v>45235</v>
      </c>
      <c r="J90" s="58">
        <v>1714</v>
      </c>
    </row>
    <row r="91" spans="1:19">
      <c r="A91" s="8" t="s">
        <v>102</v>
      </c>
      <c r="B91" s="8" t="str">
        <f>_xlfn.XLOOKUP(Table5[[#This Row],[EID]],Roster!A:A,Roster!E:E)</f>
        <v>han.oriz.24</v>
      </c>
      <c r="C91" s="8" t="str">
        <f>_xlfn.XLOOKUP(Table5[[#This Row],[EID]],Roster!A:A,Roster!F:F)</f>
        <v>Network</v>
      </c>
      <c r="D91" s="9">
        <v>45234</v>
      </c>
      <c r="E91" s="8">
        <v>94</v>
      </c>
      <c r="F91" s="8">
        <v>24</v>
      </c>
      <c r="G91" s="37">
        <f>Table5[[#This Row],[Completed]]/Table5[[#This Row],[Assigned]]</f>
        <v>0.25531914893617019</v>
      </c>
      <c r="I91" s="49">
        <v>45236</v>
      </c>
      <c r="J91" s="58">
        <v>1822</v>
      </c>
    </row>
    <row r="92" spans="1:19">
      <c r="A92" s="8" t="s">
        <v>103</v>
      </c>
      <c r="B92" s="8" t="str">
        <f>_xlfn.XLOOKUP(Table5[[#This Row],[EID]],Roster!A:A,Roster!E:E)</f>
        <v>kig.imaz.62</v>
      </c>
      <c r="C92" s="8" t="str">
        <f>_xlfn.XLOOKUP(Table5[[#This Row],[EID]],Roster!A:A,Roster!F:F)</f>
        <v>HR</v>
      </c>
      <c r="D92" s="9">
        <v>45234</v>
      </c>
      <c r="E92" s="8">
        <v>56</v>
      </c>
      <c r="F92" s="8">
        <v>129</v>
      </c>
      <c r="G92" s="37">
        <f>Table5[[#This Row],[Completed]]/Table5[[#This Row],[Assigned]]</f>
        <v>2.3035714285714284</v>
      </c>
      <c r="I92" s="49">
        <v>45237</v>
      </c>
      <c r="J92" s="58">
        <v>1763</v>
      </c>
    </row>
    <row r="93" spans="1:19">
      <c r="A93" s="8" t="s">
        <v>104</v>
      </c>
      <c r="B93" s="8" t="str">
        <f>_xlfn.XLOOKUP(Table5[[#This Row],[EID]],Roster!A:A,Roster!E:E)</f>
        <v>oka.koch.55</v>
      </c>
      <c r="C93" s="8" t="str">
        <f>_xlfn.XLOOKUP(Table5[[#This Row],[EID]],Roster!A:A,Roster!F:F)</f>
        <v>F&amp;A</v>
      </c>
      <c r="D93" s="9">
        <v>45234</v>
      </c>
      <c r="E93" s="8">
        <v>67</v>
      </c>
      <c r="F93" s="8">
        <v>35</v>
      </c>
      <c r="G93" s="37">
        <f>Table5[[#This Row],[Completed]]/Table5[[#This Row],[Assigned]]</f>
        <v>0.52238805970149249</v>
      </c>
      <c r="I93" s="49">
        <v>45238</v>
      </c>
      <c r="J93" s="58">
        <v>1390</v>
      </c>
    </row>
    <row r="94" spans="1:19">
      <c r="A94" s="8" t="s">
        <v>105</v>
      </c>
      <c r="B94" s="8" t="str">
        <f>_xlfn.XLOOKUP(Table5[[#This Row],[EID]],Roster!A:A,Roster!E:E)</f>
        <v>oka.koch.55</v>
      </c>
      <c r="C94" s="8" t="str">
        <f>_xlfn.XLOOKUP(Table5[[#This Row],[EID]],Roster!A:A,Roster!F:F)</f>
        <v>F&amp;A</v>
      </c>
      <c r="D94" s="9">
        <v>45234</v>
      </c>
      <c r="E94" s="8">
        <v>82</v>
      </c>
      <c r="F94" s="8">
        <v>92</v>
      </c>
      <c r="G94" s="37">
        <f>Table5[[#This Row],[Completed]]/Table5[[#This Row],[Assigned]]</f>
        <v>1.1219512195121952</v>
      </c>
      <c r="I94" s="49">
        <v>45239</v>
      </c>
      <c r="J94" s="58">
        <v>1595</v>
      </c>
    </row>
    <row r="95" spans="1:19">
      <c r="A95" s="8" t="s">
        <v>106</v>
      </c>
      <c r="B95" s="8" t="str">
        <f>_xlfn.XLOOKUP(Table5[[#This Row],[EID]],Roster!A:A,Roster!E:E)</f>
        <v>hir.kame.31</v>
      </c>
      <c r="C95" s="8" t="str">
        <f>_xlfn.XLOOKUP(Table5[[#This Row],[EID]],Roster!A:A,Roster!F:F)</f>
        <v>Health</v>
      </c>
      <c r="D95" s="9">
        <v>45234</v>
      </c>
      <c r="E95" s="8">
        <v>90</v>
      </c>
      <c r="F95" s="8">
        <v>71</v>
      </c>
      <c r="G95" s="37">
        <f>Table5[[#This Row],[Completed]]/Table5[[#This Row],[Assigned]]</f>
        <v>0.78888888888888886</v>
      </c>
      <c r="I95" s="49">
        <v>45240</v>
      </c>
      <c r="J95" s="58">
        <v>1534</v>
      </c>
    </row>
    <row r="96" spans="1:19">
      <c r="A96" s="8" t="s">
        <v>107</v>
      </c>
      <c r="B96" s="8" t="str">
        <f>_xlfn.XLOOKUP(Table5[[#This Row],[EID]],Roster!A:A,Roster!E:E)</f>
        <v>oka.koch.55</v>
      </c>
      <c r="C96" s="8" t="str">
        <f>_xlfn.XLOOKUP(Table5[[#This Row],[EID]],Roster!A:A,Roster!F:F)</f>
        <v>F&amp;A</v>
      </c>
      <c r="D96" s="9">
        <v>45234</v>
      </c>
      <c r="E96" s="8">
        <v>75</v>
      </c>
      <c r="F96" s="8">
        <v>49</v>
      </c>
      <c r="G96" s="37">
        <f>Table5[[#This Row],[Completed]]/Table5[[#This Row],[Assigned]]</f>
        <v>0.65333333333333332</v>
      </c>
      <c r="I96" s="49">
        <v>45241</v>
      </c>
      <c r="J96" s="58">
        <v>1662</v>
      </c>
    </row>
    <row r="97" spans="1:10">
      <c r="A97" s="8" t="s">
        <v>108</v>
      </c>
      <c r="B97" s="8" t="str">
        <f>_xlfn.XLOOKUP(Table5[[#This Row],[EID]],Roster!A:A,Roster!E:E)</f>
        <v>kig.imaz.62</v>
      </c>
      <c r="C97" s="8" t="str">
        <f>_xlfn.XLOOKUP(Table5[[#This Row],[EID]],Roster!A:A,Roster!F:F)</f>
        <v>HR</v>
      </c>
      <c r="D97" s="9">
        <v>45234</v>
      </c>
      <c r="E97" s="8">
        <v>100</v>
      </c>
      <c r="F97" s="8">
        <v>78</v>
      </c>
      <c r="G97" s="37">
        <f>Table5[[#This Row],[Completed]]/Table5[[#This Row],[Assigned]]</f>
        <v>0.78</v>
      </c>
      <c r="I97" s="49">
        <v>45242</v>
      </c>
      <c r="J97" s="58">
        <v>1670</v>
      </c>
    </row>
    <row r="98" spans="1:10">
      <c r="A98" s="8" t="s">
        <v>109</v>
      </c>
      <c r="B98" s="8" t="str">
        <f>_xlfn.XLOOKUP(Table5[[#This Row],[EID]],Roster!A:A,Roster!E:E)</f>
        <v>han.oriz.24</v>
      </c>
      <c r="C98" s="8" t="str">
        <f>_xlfn.XLOOKUP(Table5[[#This Row],[EID]],Roster!A:A,Roster!F:F)</f>
        <v>Strategy</v>
      </c>
      <c r="D98" s="9">
        <v>45234</v>
      </c>
      <c r="E98" s="8">
        <v>61</v>
      </c>
      <c r="F98" s="8">
        <v>44</v>
      </c>
      <c r="G98" s="37">
        <f>Table5[[#This Row],[Completed]]/Table5[[#This Row],[Assigned]]</f>
        <v>0.72131147540983609</v>
      </c>
      <c r="I98" s="49">
        <v>45243</v>
      </c>
      <c r="J98" s="58">
        <v>1642</v>
      </c>
    </row>
    <row r="99" spans="1:10">
      <c r="A99" s="8" t="s">
        <v>111</v>
      </c>
      <c r="B99" s="8" t="str">
        <f>_xlfn.XLOOKUP(Table5[[#This Row],[EID]],Roster!A:A,Roster!E:E)</f>
        <v>hir.kame.31</v>
      </c>
      <c r="C99" s="8" t="str">
        <f>_xlfn.XLOOKUP(Table5[[#This Row],[EID]],Roster!A:A,Roster!F:F)</f>
        <v>Health</v>
      </c>
      <c r="D99" s="9">
        <v>45234</v>
      </c>
      <c r="E99" s="8">
        <v>61</v>
      </c>
      <c r="F99" s="8">
        <v>75</v>
      </c>
      <c r="G99" s="37">
        <f>Table5[[#This Row],[Completed]]/Table5[[#This Row],[Assigned]]</f>
        <v>1.2295081967213115</v>
      </c>
      <c r="I99" s="49">
        <v>45244</v>
      </c>
      <c r="J99" s="58">
        <v>1295</v>
      </c>
    </row>
    <row r="100" spans="1:10">
      <c r="A100" s="8" t="s">
        <v>112</v>
      </c>
      <c r="B100" s="8" t="str">
        <f>_xlfn.XLOOKUP(Table5[[#This Row],[EID]],Roster!A:A,Roster!E:E)</f>
        <v>hir.kame.31</v>
      </c>
      <c r="C100" s="8" t="str">
        <f>_xlfn.XLOOKUP(Table5[[#This Row],[EID]],Roster!A:A,Roster!F:F)</f>
        <v>Health</v>
      </c>
      <c r="D100" s="9">
        <v>45234</v>
      </c>
      <c r="E100" s="8">
        <v>54</v>
      </c>
      <c r="F100" s="8">
        <v>52</v>
      </c>
      <c r="G100" s="37">
        <f>Table5[[#This Row],[Completed]]/Table5[[#This Row],[Assigned]]</f>
        <v>0.96296296296296291</v>
      </c>
      <c r="I100" s="49">
        <v>45245</v>
      </c>
      <c r="J100" s="58">
        <v>1454</v>
      </c>
    </row>
    <row r="101" spans="1:10">
      <c r="A101" s="8" t="s">
        <v>113</v>
      </c>
      <c r="B101" s="8" t="str">
        <f>_xlfn.XLOOKUP(Table5[[#This Row],[EID]],Roster!A:A,Roster!E:E)</f>
        <v>kig.imaz.62</v>
      </c>
      <c r="C101" s="8" t="str">
        <f>_xlfn.XLOOKUP(Table5[[#This Row],[EID]],Roster!A:A,Roster!F:F)</f>
        <v>HR</v>
      </c>
      <c r="D101" s="9">
        <v>45234</v>
      </c>
      <c r="E101" s="8">
        <v>91</v>
      </c>
      <c r="F101" s="8">
        <v>0</v>
      </c>
      <c r="G101" s="37">
        <f>Table5[[#This Row],[Completed]]/Table5[[#This Row],[Assigned]]</f>
        <v>0</v>
      </c>
      <c r="I101" s="49">
        <v>45246</v>
      </c>
      <c r="J101" s="58">
        <v>1405</v>
      </c>
    </row>
    <row r="102" spans="1:10">
      <c r="A102" s="8" t="s">
        <v>114</v>
      </c>
      <c r="B102" s="8" t="str">
        <f>_xlfn.XLOOKUP(Table5[[#This Row],[EID]],Roster!A:A,Roster!E:E)</f>
        <v>han.oriz.24</v>
      </c>
      <c r="C102" s="8" t="str">
        <f>_xlfn.XLOOKUP(Table5[[#This Row],[EID]],Roster!A:A,Roster!F:F)</f>
        <v>Strategy</v>
      </c>
      <c r="D102" s="9">
        <v>45234</v>
      </c>
      <c r="E102" s="8">
        <v>90</v>
      </c>
      <c r="F102" s="8">
        <v>50</v>
      </c>
      <c r="G102" s="37">
        <f>Table5[[#This Row],[Completed]]/Table5[[#This Row],[Assigned]]</f>
        <v>0.55555555555555558</v>
      </c>
      <c r="I102" s="49">
        <v>45247</v>
      </c>
      <c r="J102" s="58">
        <v>1517</v>
      </c>
    </row>
    <row r="103" spans="1:10">
      <c r="A103" s="8" t="s">
        <v>115</v>
      </c>
      <c r="B103" s="8" t="str">
        <f>_xlfn.XLOOKUP(Table5[[#This Row],[EID]],Roster!A:A,Roster!E:E)</f>
        <v>oka.koch.55</v>
      </c>
      <c r="C103" s="8" t="str">
        <f>_xlfn.XLOOKUP(Table5[[#This Row],[EID]],Roster!A:A,Roster!F:F)</f>
        <v>F&amp;A</v>
      </c>
      <c r="D103" s="9">
        <v>45234</v>
      </c>
      <c r="E103" s="8">
        <v>58</v>
      </c>
      <c r="F103" s="8">
        <v>50</v>
      </c>
      <c r="G103" s="37">
        <f>Table5[[#This Row],[Completed]]/Table5[[#This Row],[Assigned]]</f>
        <v>0.86206896551724133</v>
      </c>
      <c r="I103" s="49">
        <v>45248</v>
      </c>
      <c r="J103" s="58">
        <v>1612</v>
      </c>
    </row>
    <row r="104" spans="1:10">
      <c r="A104" s="8" t="s">
        <v>116</v>
      </c>
      <c r="B104" s="8" t="str">
        <f>_xlfn.XLOOKUP(Table5[[#This Row],[EID]],Roster!A:A,Roster!E:E)</f>
        <v>hir.kame.31</v>
      </c>
      <c r="C104" s="8" t="str">
        <f>_xlfn.XLOOKUP(Table5[[#This Row],[EID]],Roster!A:A,Roster!F:F)</f>
        <v>Health</v>
      </c>
      <c r="D104" s="9">
        <v>45234</v>
      </c>
      <c r="E104" s="8">
        <v>62</v>
      </c>
      <c r="F104" s="8">
        <v>90</v>
      </c>
      <c r="G104" s="37">
        <f>Table5[[#This Row],[Completed]]/Table5[[#This Row],[Assigned]]</f>
        <v>1.4516129032258065</v>
      </c>
      <c r="I104" s="49">
        <v>45249</v>
      </c>
      <c r="J104" s="58">
        <v>1884</v>
      </c>
    </row>
    <row r="105" spans="1:10">
      <c r="A105" s="8" t="s">
        <v>117</v>
      </c>
      <c r="B105" s="8" t="str">
        <f>_xlfn.XLOOKUP(Table5[[#This Row],[EID]],Roster!A:A,Roster!E:E)</f>
        <v>han.oriz.24</v>
      </c>
      <c r="C105" s="8" t="str">
        <f>_xlfn.XLOOKUP(Table5[[#This Row],[EID]],Roster!A:A,Roster!F:F)</f>
        <v>Network</v>
      </c>
      <c r="D105" s="9">
        <v>45234</v>
      </c>
      <c r="E105" s="8">
        <v>66</v>
      </c>
      <c r="F105" s="8">
        <v>49</v>
      </c>
      <c r="G105" s="37">
        <f>Table5[[#This Row],[Completed]]/Table5[[#This Row],[Assigned]]</f>
        <v>0.74242424242424243</v>
      </c>
      <c r="I105" s="49">
        <v>45250</v>
      </c>
      <c r="J105" s="58">
        <v>1187</v>
      </c>
    </row>
    <row r="106" spans="1:10">
      <c r="A106" s="8" t="s">
        <v>118</v>
      </c>
      <c r="B106" s="8" t="str">
        <f>_xlfn.XLOOKUP(Table5[[#This Row],[EID]],Roster!A:A,Roster!E:E)</f>
        <v>kig.imaz.62</v>
      </c>
      <c r="C106" s="8" t="str">
        <f>_xlfn.XLOOKUP(Table5[[#This Row],[EID]],Roster!A:A,Roster!F:F)</f>
        <v>HR</v>
      </c>
      <c r="D106" s="9">
        <v>45234</v>
      </c>
      <c r="E106" s="8">
        <v>64</v>
      </c>
      <c r="F106" s="8">
        <v>60</v>
      </c>
      <c r="G106" s="37">
        <f>Table5[[#This Row],[Completed]]/Table5[[#This Row],[Assigned]]</f>
        <v>0.9375</v>
      </c>
      <c r="I106" s="49">
        <v>45251</v>
      </c>
      <c r="J106" s="58">
        <v>1600</v>
      </c>
    </row>
    <row r="107" spans="1:10">
      <c r="A107" s="8" t="s">
        <v>119</v>
      </c>
      <c r="B107" s="8" t="str">
        <f>_xlfn.XLOOKUP(Table5[[#This Row],[EID]],Roster!A:A,Roster!E:E)</f>
        <v>hir.kame.31</v>
      </c>
      <c r="C107" s="8" t="str">
        <f>_xlfn.XLOOKUP(Table5[[#This Row],[EID]],Roster!A:A,Roster!F:F)</f>
        <v>Health</v>
      </c>
      <c r="D107" s="9">
        <v>45234</v>
      </c>
      <c r="E107" s="8">
        <v>82</v>
      </c>
      <c r="F107" s="8">
        <v>95</v>
      </c>
      <c r="G107" s="37">
        <f>Table5[[#This Row],[Completed]]/Table5[[#This Row],[Assigned]]</f>
        <v>1.1585365853658536</v>
      </c>
      <c r="I107" s="49">
        <v>45252</v>
      </c>
      <c r="J107" s="58">
        <v>1534</v>
      </c>
    </row>
    <row r="108" spans="1:10">
      <c r="A108" s="8" t="s">
        <v>120</v>
      </c>
      <c r="B108" s="8" t="str">
        <f>_xlfn.XLOOKUP(Table5[[#This Row],[EID]],Roster!A:A,Roster!E:E)</f>
        <v>oka.koch.55</v>
      </c>
      <c r="C108" s="8" t="str">
        <f>_xlfn.XLOOKUP(Table5[[#This Row],[EID]],Roster!A:A,Roster!F:F)</f>
        <v>F&amp;A</v>
      </c>
      <c r="D108" s="9">
        <v>45234</v>
      </c>
      <c r="E108" s="8">
        <v>100</v>
      </c>
      <c r="F108" s="8">
        <v>0</v>
      </c>
      <c r="G108" s="37">
        <f>Table5[[#This Row],[Completed]]/Table5[[#This Row],[Assigned]]</f>
        <v>0</v>
      </c>
      <c r="I108" s="49">
        <v>45253</v>
      </c>
      <c r="J108" s="58">
        <v>1779</v>
      </c>
    </row>
    <row r="109" spans="1:10">
      <c r="A109" s="8" t="s">
        <v>121</v>
      </c>
      <c r="B109" s="8" t="str">
        <f>_xlfn.XLOOKUP(Table5[[#This Row],[EID]],Roster!A:A,Roster!E:E)</f>
        <v>hir.kame.31</v>
      </c>
      <c r="C109" s="8" t="str">
        <f>_xlfn.XLOOKUP(Table5[[#This Row],[EID]],Roster!A:A,Roster!F:F)</f>
        <v>Health</v>
      </c>
      <c r="D109" s="9">
        <v>45234</v>
      </c>
      <c r="E109" s="8">
        <v>68</v>
      </c>
      <c r="F109" s="8">
        <v>71</v>
      </c>
      <c r="G109" s="37">
        <f>Table5[[#This Row],[Completed]]/Table5[[#This Row],[Assigned]]</f>
        <v>1.0441176470588236</v>
      </c>
      <c r="I109" s="49">
        <v>45254</v>
      </c>
      <c r="J109" s="58">
        <v>1936</v>
      </c>
    </row>
    <row r="110" spans="1:10">
      <c r="A110" s="8" t="s">
        <v>122</v>
      </c>
      <c r="B110" s="8" t="str">
        <f>_xlfn.XLOOKUP(Table5[[#This Row],[EID]],Roster!A:A,Roster!E:E)</f>
        <v>han.oriz.24</v>
      </c>
      <c r="C110" s="8" t="str">
        <f>_xlfn.XLOOKUP(Table5[[#This Row],[EID]],Roster!A:A,Roster!F:F)</f>
        <v>Network</v>
      </c>
      <c r="D110" s="9">
        <v>45234</v>
      </c>
      <c r="E110" s="8">
        <v>91</v>
      </c>
      <c r="F110" s="8">
        <v>88</v>
      </c>
      <c r="G110" s="37">
        <f>Table5[[#This Row],[Completed]]/Table5[[#This Row],[Assigned]]</f>
        <v>0.96703296703296704</v>
      </c>
      <c r="I110" s="49">
        <v>45255</v>
      </c>
      <c r="J110" s="58">
        <v>1330</v>
      </c>
    </row>
    <row r="111" spans="1:10">
      <c r="A111" s="8" t="s">
        <v>123</v>
      </c>
      <c r="B111" s="8" t="str">
        <f>_xlfn.XLOOKUP(Table5[[#This Row],[EID]],Roster!A:A,Roster!E:E)</f>
        <v>kig.imaz.62</v>
      </c>
      <c r="C111" s="8" t="str">
        <f>_xlfn.XLOOKUP(Table5[[#This Row],[EID]],Roster!A:A,Roster!F:F)</f>
        <v>HR</v>
      </c>
      <c r="D111" s="9">
        <v>45234</v>
      </c>
      <c r="E111" s="8">
        <v>51</v>
      </c>
      <c r="F111" s="8">
        <v>118</v>
      </c>
      <c r="G111" s="37">
        <f>Table5[[#This Row],[Completed]]/Table5[[#This Row],[Assigned]]</f>
        <v>2.3137254901960786</v>
      </c>
      <c r="I111" s="49">
        <v>45256</v>
      </c>
      <c r="J111" s="58">
        <v>1673</v>
      </c>
    </row>
    <row r="112" spans="1:10">
      <c r="A112" s="8" t="s">
        <v>94</v>
      </c>
      <c r="B112" s="8" t="str">
        <f>_xlfn.XLOOKUP(Table5[[#This Row],[EID]],Roster!A:A,Roster!E:E)</f>
        <v>oka.koch.55</v>
      </c>
      <c r="C112" s="8" t="str">
        <f>_xlfn.XLOOKUP(Table5[[#This Row],[EID]],Roster!A:A,Roster!F:F)</f>
        <v>F&amp;A</v>
      </c>
      <c r="D112" s="9">
        <v>45235</v>
      </c>
      <c r="E112" s="8">
        <v>69</v>
      </c>
      <c r="F112" s="8">
        <v>83</v>
      </c>
      <c r="G112" s="37">
        <f>Table5[[#This Row],[Completed]]/Table5[[#This Row],[Assigned]]</f>
        <v>1.2028985507246377</v>
      </c>
      <c r="I112" s="49">
        <v>45257</v>
      </c>
      <c r="J112" s="58">
        <v>1577</v>
      </c>
    </row>
    <row r="113" spans="1:10">
      <c r="A113" s="8" t="s">
        <v>96</v>
      </c>
      <c r="B113" s="8" t="str">
        <f>_xlfn.XLOOKUP(Table5[[#This Row],[EID]],Roster!A:A,Roster!E:E)</f>
        <v>hir.kame.31</v>
      </c>
      <c r="C113" s="8" t="str">
        <f>_xlfn.XLOOKUP(Table5[[#This Row],[EID]],Roster!A:A,Roster!F:F)</f>
        <v>Health</v>
      </c>
      <c r="D113" s="9">
        <v>45235</v>
      </c>
      <c r="E113" s="8">
        <v>51</v>
      </c>
      <c r="F113" s="8">
        <v>84</v>
      </c>
      <c r="G113" s="37">
        <f>Table5[[#This Row],[Completed]]/Table5[[#This Row],[Assigned]]</f>
        <v>1.6470588235294117</v>
      </c>
      <c r="I113" s="49">
        <v>45258</v>
      </c>
      <c r="J113" s="58">
        <v>1706</v>
      </c>
    </row>
    <row r="114" spans="1:10">
      <c r="A114" s="8" t="s">
        <v>97</v>
      </c>
      <c r="B114" s="8" t="str">
        <f>_xlfn.XLOOKUP(Table5[[#This Row],[EID]],Roster!A:A,Roster!E:E)</f>
        <v>han.oriz.24</v>
      </c>
      <c r="C114" s="8" t="str">
        <f>_xlfn.XLOOKUP(Table5[[#This Row],[EID]],Roster!A:A,Roster!F:F)</f>
        <v>Network</v>
      </c>
      <c r="D114" s="9">
        <v>45235</v>
      </c>
      <c r="E114" s="8">
        <v>65</v>
      </c>
      <c r="F114" s="8">
        <v>79</v>
      </c>
      <c r="G114" s="37">
        <f>Table5[[#This Row],[Completed]]/Table5[[#This Row],[Assigned]]</f>
        <v>1.2153846153846153</v>
      </c>
      <c r="I114" s="49">
        <v>45259</v>
      </c>
      <c r="J114" s="58">
        <v>1756</v>
      </c>
    </row>
    <row r="115" spans="1:10">
      <c r="A115" s="8" t="s">
        <v>98</v>
      </c>
      <c r="B115" s="8" t="str">
        <f>_xlfn.XLOOKUP(Table5[[#This Row],[EID]],Roster!A:A,Roster!E:E)</f>
        <v>kig.imaz.62</v>
      </c>
      <c r="C115" s="8" t="str">
        <f>_xlfn.XLOOKUP(Table5[[#This Row],[EID]],Roster!A:A,Roster!F:F)</f>
        <v>HR</v>
      </c>
      <c r="D115" s="9">
        <v>45235</v>
      </c>
      <c r="E115" s="8">
        <v>80</v>
      </c>
      <c r="F115" s="8">
        <v>83</v>
      </c>
      <c r="G115" s="37">
        <f>Table5[[#This Row],[Completed]]/Table5[[#This Row],[Assigned]]</f>
        <v>1.0375000000000001</v>
      </c>
      <c r="I115" s="49">
        <v>45260</v>
      </c>
      <c r="J115" s="58">
        <v>1780</v>
      </c>
    </row>
    <row r="116" spans="1:10">
      <c r="A116" s="8" t="s">
        <v>99</v>
      </c>
      <c r="B116" s="8" t="str">
        <f>_xlfn.XLOOKUP(Table5[[#This Row],[EID]],Roster!A:A,Roster!E:E)</f>
        <v>han.oriz.24</v>
      </c>
      <c r="C116" s="8" t="str">
        <f>_xlfn.XLOOKUP(Table5[[#This Row],[EID]],Roster!A:A,Roster!F:F)</f>
        <v>Strategy</v>
      </c>
      <c r="D116" s="9">
        <v>45235</v>
      </c>
      <c r="E116" s="8">
        <v>76</v>
      </c>
      <c r="F116" s="8">
        <v>0</v>
      </c>
      <c r="G116" s="37">
        <f>Table5[[#This Row],[Completed]]/Table5[[#This Row],[Assigned]]</f>
        <v>0</v>
      </c>
      <c r="I116" s="49" t="s">
        <v>206</v>
      </c>
      <c r="J116" s="30">
        <v>48222</v>
      </c>
    </row>
    <row r="117" spans="1:10">
      <c r="A117" s="8" t="s">
        <v>100</v>
      </c>
      <c r="B117" s="8" t="str">
        <f>_xlfn.XLOOKUP(Table5[[#This Row],[EID]],Roster!A:A,Roster!E:E)</f>
        <v>oka.koch.55</v>
      </c>
      <c r="C117" s="8" t="str">
        <f>_xlfn.XLOOKUP(Table5[[#This Row],[EID]],Roster!A:A,Roster!F:F)</f>
        <v>F&amp;A</v>
      </c>
      <c r="D117" s="9">
        <v>45235</v>
      </c>
      <c r="E117" s="8">
        <v>80</v>
      </c>
      <c r="F117" s="8">
        <v>67</v>
      </c>
      <c r="G117" s="37">
        <f>Table5[[#This Row],[Completed]]/Table5[[#This Row],[Assigned]]</f>
        <v>0.83750000000000002</v>
      </c>
    </row>
    <row r="118" spans="1:10">
      <c r="A118" s="8" t="s">
        <v>101</v>
      </c>
      <c r="B118" s="8" t="str">
        <f>_xlfn.XLOOKUP(Table5[[#This Row],[EID]],Roster!A:A,Roster!E:E)</f>
        <v>hir.kame.31</v>
      </c>
      <c r="C118" s="8" t="str">
        <f>_xlfn.XLOOKUP(Table5[[#This Row],[EID]],Roster!A:A,Roster!F:F)</f>
        <v>Health</v>
      </c>
      <c r="D118" s="9">
        <v>45235</v>
      </c>
      <c r="E118" s="8">
        <v>100</v>
      </c>
      <c r="F118" s="8">
        <v>113</v>
      </c>
      <c r="G118" s="37">
        <f>Table5[[#This Row],[Completed]]/Table5[[#This Row],[Assigned]]</f>
        <v>1.1299999999999999</v>
      </c>
    </row>
    <row r="119" spans="1:10">
      <c r="A119" s="8" t="s">
        <v>102</v>
      </c>
      <c r="B119" s="8" t="str">
        <f>_xlfn.XLOOKUP(Table5[[#This Row],[EID]],Roster!A:A,Roster!E:E)</f>
        <v>han.oriz.24</v>
      </c>
      <c r="C119" s="8" t="str">
        <f>_xlfn.XLOOKUP(Table5[[#This Row],[EID]],Roster!A:A,Roster!F:F)</f>
        <v>Network</v>
      </c>
      <c r="D119" s="9">
        <v>45235</v>
      </c>
      <c r="E119" s="8">
        <v>97</v>
      </c>
      <c r="F119" s="8">
        <v>105</v>
      </c>
      <c r="G119" s="37">
        <f>Table5[[#This Row],[Completed]]/Table5[[#This Row],[Assigned]]</f>
        <v>1.0824742268041236</v>
      </c>
      <c r="I119" s="27" t="s">
        <v>205</v>
      </c>
      <c r="J119" t="s">
        <v>230</v>
      </c>
    </row>
    <row r="120" spans="1:10">
      <c r="A120" s="8" t="s">
        <v>103</v>
      </c>
      <c r="B120" s="8" t="str">
        <f>_xlfn.XLOOKUP(Table5[[#This Row],[EID]],Roster!A:A,Roster!E:E)</f>
        <v>kig.imaz.62</v>
      </c>
      <c r="C120" s="8" t="str">
        <f>_xlfn.XLOOKUP(Table5[[#This Row],[EID]],Roster!A:A,Roster!F:F)</f>
        <v>HR</v>
      </c>
      <c r="D120" s="9">
        <v>45235</v>
      </c>
      <c r="E120" s="8">
        <v>66</v>
      </c>
      <c r="F120" s="8">
        <v>30</v>
      </c>
      <c r="G120" s="37">
        <f>Table5[[#This Row],[Completed]]/Table5[[#This Row],[Assigned]]</f>
        <v>0.45454545454545453</v>
      </c>
      <c r="I120" s="49">
        <v>45231</v>
      </c>
      <c r="J120" s="58">
        <v>2084</v>
      </c>
    </row>
    <row r="121" spans="1:10">
      <c r="A121" s="8" t="s">
        <v>104</v>
      </c>
      <c r="B121" s="8" t="str">
        <f>_xlfn.XLOOKUP(Table5[[#This Row],[EID]],Roster!A:A,Roster!E:E)</f>
        <v>oka.koch.55</v>
      </c>
      <c r="C121" s="8" t="str">
        <f>_xlfn.XLOOKUP(Table5[[#This Row],[EID]],Roster!A:A,Roster!F:F)</f>
        <v>F&amp;A</v>
      </c>
      <c r="D121" s="9">
        <v>45235</v>
      </c>
      <c r="E121" s="8">
        <v>76</v>
      </c>
      <c r="F121" s="8">
        <v>0</v>
      </c>
      <c r="G121" s="37">
        <f>Table5[[#This Row],[Completed]]/Table5[[#This Row],[Assigned]]</f>
        <v>0</v>
      </c>
      <c r="I121" s="49">
        <v>45232</v>
      </c>
      <c r="J121" s="58">
        <v>1900</v>
      </c>
    </row>
    <row r="122" spans="1:10">
      <c r="A122" s="8" t="s">
        <v>105</v>
      </c>
      <c r="B122" s="8" t="str">
        <f>_xlfn.XLOOKUP(Table5[[#This Row],[EID]],Roster!A:A,Roster!E:E)</f>
        <v>oka.koch.55</v>
      </c>
      <c r="C122" s="8" t="str">
        <f>_xlfn.XLOOKUP(Table5[[#This Row],[EID]],Roster!A:A,Roster!F:F)</f>
        <v>F&amp;A</v>
      </c>
      <c r="D122" s="9">
        <v>45235</v>
      </c>
      <c r="E122" s="8">
        <v>86</v>
      </c>
      <c r="F122" s="8">
        <v>60</v>
      </c>
      <c r="G122" s="37">
        <f>Table5[[#This Row],[Completed]]/Table5[[#This Row],[Assigned]]</f>
        <v>0.69767441860465118</v>
      </c>
      <c r="I122" s="49">
        <v>45233</v>
      </c>
      <c r="J122" s="58">
        <v>2105</v>
      </c>
    </row>
    <row r="123" spans="1:10">
      <c r="A123" s="8" t="s">
        <v>106</v>
      </c>
      <c r="B123" s="8" t="str">
        <f>_xlfn.XLOOKUP(Table5[[#This Row],[EID]],Roster!A:A,Roster!E:E)</f>
        <v>hir.kame.31</v>
      </c>
      <c r="C123" s="8" t="str">
        <f>_xlfn.XLOOKUP(Table5[[#This Row],[EID]],Roster!A:A,Roster!F:F)</f>
        <v>Health</v>
      </c>
      <c r="D123" s="9">
        <v>45235</v>
      </c>
      <c r="E123" s="8">
        <v>86</v>
      </c>
      <c r="F123" s="8">
        <v>102</v>
      </c>
      <c r="G123" s="37">
        <f>Table5[[#This Row],[Completed]]/Table5[[#This Row],[Assigned]]</f>
        <v>1.1860465116279071</v>
      </c>
      <c r="I123" s="49">
        <v>45234</v>
      </c>
      <c r="J123" s="58">
        <v>2009</v>
      </c>
    </row>
    <row r="124" spans="1:10">
      <c r="A124" s="8" t="s">
        <v>107</v>
      </c>
      <c r="B124" s="8" t="str">
        <f>_xlfn.XLOOKUP(Table5[[#This Row],[EID]],Roster!A:A,Roster!E:E)</f>
        <v>oka.koch.55</v>
      </c>
      <c r="C124" s="8" t="str">
        <f>_xlfn.XLOOKUP(Table5[[#This Row],[EID]],Roster!A:A,Roster!F:F)</f>
        <v>F&amp;A</v>
      </c>
      <c r="D124" s="9">
        <v>45235</v>
      </c>
      <c r="E124" s="8">
        <v>51</v>
      </c>
      <c r="F124" s="8">
        <v>64</v>
      </c>
      <c r="G124" s="37">
        <f>Table5[[#This Row],[Completed]]/Table5[[#This Row],[Assigned]]</f>
        <v>1.2549019607843137</v>
      </c>
      <c r="I124" s="49">
        <v>45235</v>
      </c>
      <c r="J124" s="58">
        <v>1944</v>
      </c>
    </row>
    <row r="125" spans="1:10">
      <c r="A125" s="8" t="s">
        <v>108</v>
      </c>
      <c r="B125" s="8" t="str">
        <f>_xlfn.XLOOKUP(Table5[[#This Row],[EID]],Roster!A:A,Roster!E:E)</f>
        <v>kig.imaz.62</v>
      </c>
      <c r="C125" s="8" t="str">
        <f>_xlfn.XLOOKUP(Table5[[#This Row],[EID]],Roster!A:A,Roster!F:F)</f>
        <v>HR</v>
      </c>
      <c r="D125" s="9">
        <v>45235</v>
      </c>
      <c r="E125" s="8">
        <v>68</v>
      </c>
      <c r="F125" s="8">
        <v>0</v>
      </c>
      <c r="G125" s="37">
        <f>Table5[[#This Row],[Completed]]/Table5[[#This Row],[Assigned]]</f>
        <v>0</v>
      </c>
      <c r="I125" s="49">
        <v>45236</v>
      </c>
      <c r="J125" s="58">
        <v>1968</v>
      </c>
    </row>
    <row r="126" spans="1:10">
      <c r="A126" s="8" t="s">
        <v>109</v>
      </c>
      <c r="B126" s="8" t="str">
        <f>_xlfn.XLOOKUP(Table5[[#This Row],[EID]],Roster!A:A,Roster!E:E)</f>
        <v>han.oriz.24</v>
      </c>
      <c r="C126" s="8" t="str">
        <f>_xlfn.XLOOKUP(Table5[[#This Row],[EID]],Roster!A:A,Roster!F:F)</f>
        <v>Strategy</v>
      </c>
      <c r="D126" s="9">
        <v>45235</v>
      </c>
      <c r="E126" s="8">
        <v>57</v>
      </c>
      <c r="F126" s="8">
        <v>121</v>
      </c>
      <c r="G126" s="37">
        <f>Table5[[#This Row],[Completed]]/Table5[[#This Row],[Assigned]]</f>
        <v>2.1228070175438596</v>
      </c>
      <c r="I126" s="49">
        <v>45237</v>
      </c>
      <c r="J126" s="58">
        <v>2071</v>
      </c>
    </row>
    <row r="127" spans="1:10">
      <c r="A127" s="8" t="s">
        <v>111</v>
      </c>
      <c r="B127" s="8" t="str">
        <f>_xlfn.XLOOKUP(Table5[[#This Row],[EID]],Roster!A:A,Roster!E:E)</f>
        <v>hir.kame.31</v>
      </c>
      <c r="C127" s="8" t="str">
        <f>_xlfn.XLOOKUP(Table5[[#This Row],[EID]],Roster!A:A,Roster!F:F)</f>
        <v>Health</v>
      </c>
      <c r="D127" s="9">
        <v>45235</v>
      </c>
      <c r="E127" s="8">
        <v>50</v>
      </c>
      <c r="F127" s="8">
        <v>87</v>
      </c>
      <c r="G127" s="37">
        <f>Table5[[#This Row],[Completed]]/Table5[[#This Row],[Assigned]]</f>
        <v>1.74</v>
      </c>
      <c r="I127" s="49">
        <v>45238</v>
      </c>
      <c r="J127" s="58">
        <v>1876</v>
      </c>
    </row>
    <row r="128" spans="1:10">
      <c r="A128" s="8" t="s">
        <v>112</v>
      </c>
      <c r="B128" s="8" t="str">
        <f>_xlfn.XLOOKUP(Table5[[#This Row],[EID]],Roster!A:A,Roster!E:E)</f>
        <v>hir.kame.31</v>
      </c>
      <c r="C128" s="8" t="str">
        <f>_xlfn.XLOOKUP(Table5[[#This Row],[EID]],Roster!A:A,Roster!F:F)</f>
        <v>Health</v>
      </c>
      <c r="D128" s="9">
        <v>45235</v>
      </c>
      <c r="E128" s="8">
        <v>96</v>
      </c>
      <c r="F128" s="8">
        <v>121</v>
      </c>
      <c r="G128" s="37">
        <f>Table5[[#This Row],[Completed]]/Table5[[#This Row],[Assigned]]</f>
        <v>1.2604166666666667</v>
      </c>
      <c r="I128" s="49">
        <v>45239</v>
      </c>
      <c r="J128" s="58">
        <v>2122</v>
      </c>
    </row>
    <row r="129" spans="1:10">
      <c r="A129" s="8" t="s">
        <v>113</v>
      </c>
      <c r="B129" s="8" t="str">
        <f>_xlfn.XLOOKUP(Table5[[#This Row],[EID]],Roster!A:A,Roster!E:E)</f>
        <v>kig.imaz.62</v>
      </c>
      <c r="C129" s="8" t="str">
        <f>_xlfn.XLOOKUP(Table5[[#This Row],[EID]],Roster!A:A,Roster!F:F)</f>
        <v>HR</v>
      </c>
      <c r="D129" s="9">
        <v>45235</v>
      </c>
      <c r="E129" s="8">
        <v>67</v>
      </c>
      <c r="F129" s="8">
        <v>58</v>
      </c>
      <c r="G129" s="37">
        <f>Table5[[#This Row],[Completed]]/Table5[[#This Row],[Assigned]]</f>
        <v>0.86567164179104472</v>
      </c>
      <c r="I129" s="49">
        <v>45240</v>
      </c>
      <c r="J129" s="58">
        <v>1957</v>
      </c>
    </row>
    <row r="130" spans="1:10">
      <c r="A130" s="8" t="s">
        <v>114</v>
      </c>
      <c r="B130" s="8" t="str">
        <f>_xlfn.XLOOKUP(Table5[[#This Row],[EID]],Roster!A:A,Roster!E:E)</f>
        <v>han.oriz.24</v>
      </c>
      <c r="C130" s="8" t="str">
        <f>_xlfn.XLOOKUP(Table5[[#This Row],[EID]],Roster!A:A,Roster!F:F)</f>
        <v>Strategy</v>
      </c>
      <c r="D130" s="9">
        <v>45235</v>
      </c>
      <c r="E130" s="8">
        <v>82</v>
      </c>
      <c r="F130" s="8">
        <v>117</v>
      </c>
      <c r="G130" s="37">
        <f>Table5[[#This Row],[Completed]]/Table5[[#This Row],[Assigned]]</f>
        <v>1.4268292682926829</v>
      </c>
      <c r="I130" s="49">
        <v>45241</v>
      </c>
      <c r="J130" s="58">
        <v>1965</v>
      </c>
    </row>
    <row r="131" spans="1:10">
      <c r="A131" s="8" t="s">
        <v>115</v>
      </c>
      <c r="B131" s="8" t="str">
        <f>_xlfn.XLOOKUP(Table5[[#This Row],[EID]],Roster!A:A,Roster!E:E)</f>
        <v>oka.koch.55</v>
      </c>
      <c r="C131" s="8" t="str">
        <f>_xlfn.XLOOKUP(Table5[[#This Row],[EID]],Roster!A:A,Roster!F:F)</f>
        <v>F&amp;A</v>
      </c>
      <c r="D131" s="9">
        <v>45235</v>
      </c>
      <c r="E131" s="8">
        <v>84</v>
      </c>
      <c r="F131" s="8">
        <v>0</v>
      </c>
      <c r="G131" s="37">
        <f>Table5[[#This Row],[Completed]]/Table5[[#This Row],[Assigned]]</f>
        <v>0</v>
      </c>
      <c r="I131" s="49">
        <v>45242</v>
      </c>
      <c r="J131" s="58">
        <v>1966</v>
      </c>
    </row>
    <row r="132" spans="1:10">
      <c r="A132" s="8" t="s">
        <v>116</v>
      </c>
      <c r="B132" s="8" t="str">
        <f>_xlfn.XLOOKUP(Table5[[#This Row],[EID]],Roster!A:A,Roster!E:E)</f>
        <v>hir.kame.31</v>
      </c>
      <c r="C132" s="8" t="str">
        <f>_xlfn.XLOOKUP(Table5[[#This Row],[EID]],Roster!A:A,Roster!F:F)</f>
        <v>Health</v>
      </c>
      <c r="D132" s="9">
        <v>45235</v>
      </c>
      <c r="E132" s="8">
        <v>82</v>
      </c>
      <c r="F132" s="8">
        <v>54</v>
      </c>
      <c r="G132" s="37">
        <f>Table5[[#This Row],[Completed]]/Table5[[#This Row],[Assigned]]</f>
        <v>0.65853658536585369</v>
      </c>
      <c r="I132" s="49">
        <v>45243</v>
      </c>
      <c r="J132" s="58">
        <v>1987</v>
      </c>
    </row>
    <row r="133" spans="1:10">
      <c r="A133" s="8" t="s">
        <v>117</v>
      </c>
      <c r="B133" s="8" t="str">
        <f>_xlfn.XLOOKUP(Table5[[#This Row],[EID]],Roster!A:A,Roster!E:E)</f>
        <v>han.oriz.24</v>
      </c>
      <c r="C133" s="8" t="str">
        <f>_xlfn.XLOOKUP(Table5[[#This Row],[EID]],Roster!A:A,Roster!F:F)</f>
        <v>Network</v>
      </c>
      <c r="D133" s="9">
        <v>45235</v>
      </c>
      <c r="E133" s="8">
        <v>70</v>
      </c>
      <c r="F133" s="8">
        <v>52</v>
      </c>
      <c r="G133" s="37">
        <f>Table5[[#This Row],[Completed]]/Table5[[#This Row],[Assigned]]</f>
        <v>0.74285714285714288</v>
      </c>
      <c r="I133" s="49">
        <v>45244</v>
      </c>
      <c r="J133" s="58">
        <v>1984</v>
      </c>
    </row>
    <row r="134" spans="1:10">
      <c r="A134" s="8" t="s">
        <v>119</v>
      </c>
      <c r="B134" s="8" t="str">
        <f>_xlfn.XLOOKUP(Table5[[#This Row],[EID]],Roster!A:A,Roster!E:E)</f>
        <v>hir.kame.31</v>
      </c>
      <c r="C134" s="8" t="str">
        <f>_xlfn.XLOOKUP(Table5[[#This Row],[EID]],Roster!A:A,Roster!F:F)</f>
        <v>Health</v>
      </c>
      <c r="D134" s="9">
        <v>45235</v>
      </c>
      <c r="E134" s="8">
        <v>51</v>
      </c>
      <c r="F134" s="8">
        <v>17</v>
      </c>
      <c r="G134" s="37">
        <f>Table5[[#This Row],[Completed]]/Table5[[#This Row],[Assigned]]</f>
        <v>0.33333333333333331</v>
      </c>
      <c r="I134" s="49">
        <v>45245</v>
      </c>
      <c r="J134" s="58">
        <v>2088</v>
      </c>
    </row>
    <row r="135" spans="1:10">
      <c r="A135" s="8" t="s">
        <v>120</v>
      </c>
      <c r="B135" s="8" t="str">
        <f>_xlfn.XLOOKUP(Table5[[#This Row],[EID]],Roster!A:A,Roster!E:E)</f>
        <v>oka.koch.55</v>
      </c>
      <c r="C135" s="8" t="str">
        <f>_xlfn.XLOOKUP(Table5[[#This Row],[EID]],Roster!A:A,Roster!F:F)</f>
        <v>F&amp;A</v>
      </c>
      <c r="D135" s="9">
        <v>45235</v>
      </c>
      <c r="E135" s="8">
        <v>92</v>
      </c>
      <c r="F135" s="8">
        <v>60</v>
      </c>
      <c r="G135" s="37">
        <f>Table5[[#This Row],[Completed]]/Table5[[#This Row],[Assigned]]</f>
        <v>0.65217391304347827</v>
      </c>
      <c r="I135" s="49">
        <v>45246</v>
      </c>
      <c r="J135" s="58">
        <v>1834</v>
      </c>
    </row>
    <row r="136" spans="1:10">
      <c r="A136" s="8" t="s">
        <v>121</v>
      </c>
      <c r="B136" s="8" t="str">
        <f>_xlfn.XLOOKUP(Table5[[#This Row],[EID]],Roster!A:A,Roster!E:E)</f>
        <v>hir.kame.31</v>
      </c>
      <c r="C136" s="8" t="str">
        <f>_xlfn.XLOOKUP(Table5[[#This Row],[EID]],Roster!A:A,Roster!F:F)</f>
        <v>Health</v>
      </c>
      <c r="D136" s="9">
        <v>45235</v>
      </c>
      <c r="E136" s="8">
        <v>51</v>
      </c>
      <c r="F136" s="8">
        <v>53</v>
      </c>
      <c r="G136" s="37">
        <f>Table5[[#This Row],[Completed]]/Table5[[#This Row],[Assigned]]</f>
        <v>1.0392156862745099</v>
      </c>
      <c r="I136" s="49">
        <v>45247</v>
      </c>
      <c r="J136" s="58">
        <v>2151</v>
      </c>
    </row>
    <row r="137" spans="1:10">
      <c r="A137" s="8" t="s">
        <v>122</v>
      </c>
      <c r="B137" s="8" t="str">
        <f>_xlfn.XLOOKUP(Table5[[#This Row],[EID]],Roster!A:A,Roster!E:E)</f>
        <v>han.oriz.24</v>
      </c>
      <c r="C137" s="8" t="str">
        <f>_xlfn.XLOOKUP(Table5[[#This Row],[EID]],Roster!A:A,Roster!F:F)</f>
        <v>Network</v>
      </c>
      <c r="D137" s="9">
        <v>45235</v>
      </c>
      <c r="E137" s="8">
        <v>60</v>
      </c>
      <c r="F137" s="8">
        <v>44</v>
      </c>
      <c r="G137" s="37">
        <f>Table5[[#This Row],[Completed]]/Table5[[#This Row],[Assigned]]</f>
        <v>0.73333333333333328</v>
      </c>
      <c r="I137" s="49">
        <v>45248</v>
      </c>
      <c r="J137" s="58">
        <v>1890</v>
      </c>
    </row>
    <row r="138" spans="1:10">
      <c r="A138" s="8" t="s">
        <v>123</v>
      </c>
      <c r="B138" s="8" t="str">
        <f>_xlfn.XLOOKUP(Table5[[#This Row],[EID]],Roster!A:A,Roster!E:E)</f>
        <v>kig.imaz.62</v>
      </c>
      <c r="C138" s="8" t="str">
        <f>_xlfn.XLOOKUP(Table5[[#This Row],[EID]],Roster!A:A,Roster!F:F)</f>
        <v>HR</v>
      </c>
      <c r="D138" s="9">
        <v>45235</v>
      </c>
      <c r="E138" s="8">
        <v>51</v>
      </c>
      <c r="F138" s="8">
        <v>60</v>
      </c>
      <c r="G138" s="37">
        <f>Table5[[#This Row],[Completed]]/Table5[[#This Row],[Assigned]]</f>
        <v>1.1764705882352942</v>
      </c>
      <c r="I138" s="49">
        <v>45249</v>
      </c>
      <c r="J138" s="58">
        <v>1940</v>
      </c>
    </row>
    <row r="139" spans="1:10">
      <c r="A139" s="8" t="s">
        <v>95</v>
      </c>
      <c r="B139" s="8" t="str">
        <f>_xlfn.XLOOKUP(Table5[[#This Row],[EID]],Roster!A:A,Roster!E:E)</f>
        <v>oka.koch.55</v>
      </c>
      <c r="C139" s="8" t="str">
        <f>_xlfn.XLOOKUP(Table5[[#This Row],[EID]],Roster!A:A,Roster!F:F)</f>
        <v>F&amp;A</v>
      </c>
      <c r="D139" s="9">
        <v>45236</v>
      </c>
      <c r="E139" s="8">
        <v>57</v>
      </c>
      <c r="F139" s="8">
        <v>79</v>
      </c>
      <c r="G139" s="37">
        <f>Table5[[#This Row],[Completed]]/Table5[[#This Row],[Assigned]]</f>
        <v>1.3859649122807018</v>
      </c>
      <c r="I139" s="49">
        <v>45250</v>
      </c>
      <c r="J139" s="58">
        <v>1933</v>
      </c>
    </row>
    <row r="140" spans="1:10">
      <c r="A140" s="8" t="s">
        <v>96</v>
      </c>
      <c r="B140" s="8" t="str">
        <f>_xlfn.XLOOKUP(Table5[[#This Row],[EID]],Roster!A:A,Roster!E:E)</f>
        <v>hir.kame.31</v>
      </c>
      <c r="C140" s="8" t="str">
        <f>_xlfn.XLOOKUP(Table5[[#This Row],[EID]],Roster!A:A,Roster!F:F)</f>
        <v>Health</v>
      </c>
      <c r="D140" s="9">
        <v>45236</v>
      </c>
      <c r="E140" s="8">
        <v>51</v>
      </c>
      <c r="F140" s="8">
        <v>56</v>
      </c>
      <c r="G140" s="37">
        <f>Table5[[#This Row],[Completed]]/Table5[[#This Row],[Assigned]]</f>
        <v>1.0980392156862746</v>
      </c>
      <c r="I140" s="49">
        <v>45251</v>
      </c>
      <c r="J140" s="58">
        <v>2003</v>
      </c>
    </row>
    <row r="141" spans="1:10">
      <c r="A141" s="8" t="s">
        <v>97</v>
      </c>
      <c r="B141" s="8" t="str">
        <f>_xlfn.XLOOKUP(Table5[[#This Row],[EID]],Roster!A:A,Roster!E:E)</f>
        <v>han.oriz.24</v>
      </c>
      <c r="C141" s="8" t="str">
        <f>_xlfn.XLOOKUP(Table5[[#This Row],[EID]],Roster!A:A,Roster!F:F)</f>
        <v>Network</v>
      </c>
      <c r="D141" s="9">
        <v>45236</v>
      </c>
      <c r="E141" s="8">
        <v>99</v>
      </c>
      <c r="F141" s="8">
        <v>36</v>
      </c>
      <c r="G141" s="37">
        <f>Table5[[#This Row],[Completed]]/Table5[[#This Row],[Assigned]]</f>
        <v>0.36363636363636365</v>
      </c>
      <c r="I141" s="49">
        <v>45252</v>
      </c>
      <c r="J141" s="58">
        <v>2510</v>
      </c>
    </row>
    <row r="142" spans="1:10">
      <c r="A142" s="8" t="s">
        <v>98</v>
      </c>
      <c r="B142" s="8" t="str">
        <f>_xlfn.XLOOKUP(Table5[[#This Row],[EID]],Roster!A:A,Roster!E:E)</f>
        <v>kig.imaz.62</v>
      </c>
      <c r="C142" s="8" t="str">
        <f>_xlfn.XLOOKUP(Table5[[#This Row],[EID]],Roster!A:A,Roster!F:F)</f>
        <v>HR</v>
      </c>
      <c r="D142" s="9">
        <v>45236</v>
      </c>
      <c r="E142" s="8">
        <v>87</v>
      </c>
      <c r="F142" s="8">
        <v>116</v>
      </c>
      <c r="G142" s="37">
        <f>Table5[[#This Row],[Completed]]/Table5[[#This Row],[Assigned]]</f>
        <v>1.3333333333333333</v>
      </c>
      <c r="I142" s="49">
        <v>45253</v>
      </c>
      <c r="J142" s="58">
        <v>2351</v>
      </c>
    </row>
    <row r="143" spans="1:10">
      <c r="A143" s="8" t="s">
        <v>99</v>
      </c>
      <c r="B143" s="8" t="str">
        <f>_xlfn.XLOOKUP(Table5[[#This Row],[EID]],Roster!A:A,Roster!E:E)</f>
        <v>han.oriz.24</v>
      </c>
      <c r="C143" s="8" t="str">
        <f>_xlfn.XLOOKUP(Table5[[#This Row],[EID]],Roster!A:A,Roster!F:F)</f>
        <v>Strategy</v>
      </c>
      <c r="D143" s="9">
        <v>45236</v>
      </c>
      <c r="E143" s="8">
        <v>77</v>
      </c>
      <c r="F143" s="8">
        <v>22</v>
      </c>
      <c r="G143" s="37">
        <f>Table5[[#This Row],[Completed]]/Table5[[#This Row],[Assigned]]</f>
        <v>0.2857142857142857</v>
      </c>
      <c r="I143" s="49">
        <v>45254</v>
      </c>
      <c r="J143" s="58">
        <v>2268</v>
      </c>
    </row>
    <row r="144" spans="1:10">
      <c r="A144" s="8" t="s">
        <v>100</v>
      </c>
      <c r="B144" s="8" t="str">
        <f>_xlfn.XLOOKUP(Table5[[#This Row],[EID]],Roster!A:A,Roster!E:E)</f>
        <v>oka.koch.55</v>
      </c>
      <c r="C144" s="8" t="str">
        <f>_xlfn.XLOOKUP(Table5[[#This Row],[EID]],Roster!A:A,Roster!F:F)</f>
        <v>F&amp;A</v>
      </c>
      <c r="D144" s="9">
        <v>45236</v>
      </c>
      <c r="E144" s="8">
        <v>87</v>
      </c>
      <c r="F144" s="8">
        <v>107</v>
      </c>
      <c r="G144" s="37">
        <f>Table5[[#This Row],[Completed]]/Table5[[#This Row],[Assigned]]</f>
        <v>1.2298850574712643</v>
      </c>
      <c r="I144" s="49">
        <v>45255</v>
      </c>
      <c r="J144" s="58">
        <v>2414</v>
      </c>
    </row>
    <row r="145" spans="1:10">
      <c r="A145" s="8" t="s">
        <v>101</v>
      </c>
      <c r="B145" s="8" t="str">
        <f>_xlfn.XLOOKUP(Table5[[#This Row],[EID]],Roster!A:A,Roster!E:E)</f>
        <v>hir.kame.31</v>
      </c>
      <c r="C145" s="8" t="str">
        <f>_xlfn.XLOOKUP(Table5[[#This Row],[EID]],Roster!A:A,Roster!F:F)</f>
        <v>Health</v>
      </c>
      <c r="D145" s="9">
        <v>45236</v>
      </c>
      <c r="E145" s="8">
        <v>59</v>
      </c>
      <c r="F145" s="8">
        <v>86</v>
      </c>
      <c r="G145" s="37">
        <f>Table5[[#This Row],[Completed]]/Table5[[#This Row],[Assigned]]</f>
        <v>1.4576271186440677</v>
      </c>
      <c r="I145" s="49">
        <v>45256</v>
      </c>
      <c r="J145" s="58">
        <v>2434</v>
      </c>
    </row>
    <row r="146" spans="1:10">
      <c r="A146" s="8" t="s">
        <v>102</v>
      </c>
      <c r="B146" s="8" t="str">
        <f>_xlfn.XLOOKUP(Table5[[#This Row],[EID]],Roster!A:A,Roster!E:E)</f>
        <v>han.oriz.24</v>
      </c>
      <c r="C146" s="8" t="str">
        <f>_xlfn.XLOOKUP(Table5[[#This Row],[EID]],Roster!A:A,Roster!F:F)</f>
        <v>Network</v>
      </c>
      <c r="D146" s="9">
        <v>45236</v>
      </c>
      <c r="E146" s="8">
        <v>58</v>
      </c>
      <c r="F146" s="8">
        <v>101</v>
      </c>
      <c r="G146" s="37">
        <f>Table5[[#This Row],[Completed]]/Table5[[#This Row],[Assigned]]</f>
        <v>1.7413793103448276</v>
      </c>
      <c r="I146" s="49">
        <v>45257</v>
      </c>
      <c r="J146" s="58">
        <v>2205</v>
      </c>
    </row>
    <row r="147" spans="1:10">
      <c r="A147" s="8" t="s">
        <v>104</v>
      </c>
      <c r="B147" s="8" t="str">
        <f>_xlfn.XLOOKUP(Table5[[#This Row],[EID]],Roster!A:A,Roster!E:E)</f>
        <v>oka.koch.55</v>
      </c>
      <c r="C147" s="8" t="str">
        <f>_xlfn.XLOOKUP(Table5[[#This Row],[EID]],Roster!A:A,Roster!F:F)</f>
        <v>F&amp;A</v>
      </c>
      <c r="D147" s="9">
        <v>45236</v>
      </c>
      <c r="E147" s="8">
        <v>94</v>
      </c>
      <c r="F147" s="8">
        <v>80</v>
      </c>
      <c r="G147" s="37">
        <f>Table5[[#This Row],[Completed]]/Table5[[#This Row],[Assigned]]</f>
        <v>0.85106382978723405</v>
      </c>
      <c r="I147" s="49">
        <v>45258</v>
      </c>
      <c r="J147" s="58">
        <v>2196</v>
      </c>
    </row>
    <row r="148" spans="1:10">
      <c r="A148" s="8" t="s">
        <v>105</v>
      </c>
      <c r="B148" s="8" t="str">
        <f>_xlfn.XLOOKUP(Table5[[#This Row],[EID]],Roster!A:A,Roster!E:E)</f>
        <v>oka.koch.55</v>
      </c>
      <c r="C148" s="8" t="str">
        <f>_xlfn.XLOOKUP(Table5[[#This Row],[EID]],Roster!A:A,Roster!F:F)</f>
        <v>F&amp;A</v>
      </c>
      <c r="D148" s="9">
        <v>45236</v>
      </c>
      <c r="E148" s="8">
        <v>74</v>
      </c>
      <c r="F148" s="8">
        <v>18</v>
      </c>
      <c r="G148" s="37">
        <f>Table5[[#This Row],[Completed]]/Table5[[#This Row],[Assigned]]</f>
        <v>0.24324324324324326</v>
      </c>
      <c r="I148" s="49">
        <v>45259</v>
      </c>
      <c r="J148" s="58">
        <v>2082</v>
      </c>
    </row>
    <row r="149" spans="1:10">
      <c r="A149" s="8" t="s">
        <v>106</v>
      </c>
      <c r="B149" s="8" t="str">
        <f>_xlfn.XLOOKUP(Table5[[#This Row],[EID]],Roster!A:A,Roster!E:E)</f>
        <v>hir.kame.31</v>
      </c>
      <c r="C149" s="8" t="str">
        <f>_xlfn.XLOOKUP(Table5[[#This Row],[EID]],Roster!A:A,Roster!F:F)</f>
        <v>Health</v>
      </c>
      <c r="D149" s="9">
        <v>45236</v>
      </c>
      <c r="E149" s="8">
        <v>81</v>
      </c>
      <c r="F149" s="8">
        <v>36</v>
      </c>
      <c r="G149" s="37">
        <f>Table5[[#This Row],[Completed]]/Table5[[#This Row],[Assigned]]</f>
        <v>0.44444444444444442</v>
      </c>
      <c r="I149" s="49">
        <v>45260</v>
      </c>
      <c r="J149" s="58">
        <v>1981</v>
      </c>
    </row>
    <row r="150" spans="1:10">
      <c r="A150" s="8" t="s">
        <v>107</v>
      </c>
      <c r="B150" s="8" t="str">
        <f>_xlfn.XLOOKUP(Table5[[#This Row],[EID]],Roster!A:A,Roster!E:E)</f>
        <v>oka.koch.55</v>
      </c>
      <c r="C150" s="8" t="str">
        <f>_xlfn.XLOOKUP(Table5[[#This Row],[EID]],Roster!A:A,Roster!F:F)</f>
        <v>F&amp;A</v>
      </c>
      <c r="D150" s="9">
        <v>45236</v>
      </c>
      <c r="E150" s="8">
        <v>58</v>
      </c>
      <c r="F150" s="8">
        <v>78</v>
      </c>
      <c r="G150" s="37">
        <f>Table5[[#This Row],[Completed]]/Table5[[#This Row],[Assigned]]</f>
        <v>1.3448275862068966</v>
      </c>
      <c r="I150" s="49" t="s">
        <v>206</v>
      </c>
      <c r="J150" s="30">
        <v>62218</v>
      </c>
    </row>
    <row r="151" spans="1:10">
      <c r="A151" s="8" t="s">
        <v>108</v>
      </c>
      <c r="B151" s="8" t="str">
        <f>_xlfn.XLOOKUP(Table5[[#This Row],[EID]],Roster!A:A,Roster!E:E)</f>
        <v>kig.imaz.62</v>
      </c>
      <c r="C151" s="8" t="str">
        <f>_xlfn.XLOOKUP(Table5[[#This Row],[EID]],Roster!A:A,Roster!F:F)</f>
        <v>HR</v>
      </c>
      <c r="D151" s="9">
        <v>45236</v>
      </c>
      <c r="E151" s="8">
        <v>94</v>
      </c>
      <c r="F151" s="8">
        <v>123</v>
      </c>
      <c r="G151" s="37">
        <f>Table5[[#This Row],[Completed]]/Table5[[#This Row],[Assigned]]</f>
        <v>1.3085106382978724</v>
      </c>
    </row>
    <row r="152" spans="1:10">
      <c r="A152" s="8" t="s">
        <v>109</v>
      </c>
      <c r="B152" s="8" t="str">
        <f>_xlfn.XLOOKUP(Table5[[#This Row],[EID]],Roster!A:A,Roster!E:E)</f>
        <v>han.oriz.24</v>
      </c>
      <c r="C152" s="8" t="str">
        <f>_xlfn.XLOOKUP(Table5[[#This Row],[EID]],Roster!A:A,Roster!F:F)</f>
        <v>Strategy</v>
      </c>
      <c r="D152" s="9">
        <v>45236</v>
      </c>
      <c r="E152" s="8">
        <v>62</v>
      </c>
      <c r="F152" s="8">
        <v>0</v>
      </c>
      <c r="G152" s="37">
        <f>Table5[[#This Row],[Completed]]/Table5[[#This Row],[Assigned]]</f>
        <v>0</v>
      </c>
    </row>
    <row r="153" spans="1:10">
      <c r="A153" s="8" t="s">
        <v>110</v>
      </c>
      <c r="B153" s="8" t="str">
        <f>_xlfn.XLOOKUP(Table5[[#This Row],[EID]],Roster!A:A,Roster!E:E)</f>
        <v>oka.koch.55</v>
      </c>
      <c r="C153" s="8" t="str">
        <f>_xlfn.XLOOKUP(Table5[[#This Row],[EID]],Roster!A:A,Roster!F:F)</f>
        <v>F&amp;A</v>
      </c>
      <c r="D153" s="9">
        <v>45236</v>
      </c>
      <c r="E153" s="8">
        <v>74</v>
      </c>
      <c r="F153" s="8">
        <v>11</v>
      </c>
      <c r="G153" s="37">
        <f>Table5[[#This Row],[Completed]]/Table5[[#This Row],[Assigned]]</f>
        <v>0.14864864864864866</v>
      </c>
    </row>
    <row r="154" spans="1:10">
      <c r="A154" s="8" t="s">
        <v>111</v>
      </c>
      <c r="B154" s="8" t="str">
        <f>_xlfn.XLOOKUP(Table5[[#This Row],[EID]],Roster!A:A,Roster!E:E)</f>
        <v>hir.kame.31</v>
      </c>
      <c r="C154" s="8" t="str">
        <f>_xlfn.XLOOKUP(Table5[[#This Row],[EID]],Roster!A:A,Roster!F:F)</f>
        <v>Health</v>
      </c>
      <c r="D154" s="9">
        <v>45236</v>
      </c>
      <c r="E154" s="8">
        <v>64</v>
      </c>
      <c r="F154" s="8">
        <v>98</v>
      </c>
      <c r="G154" s="37">
        <f>Table5[[#This Row],[Completed]]/Table5[[#This Row],[Assigned]]</f>
        <v>1.53125</v>
      </c>
    </row>
    <row r="155" spans="1:10">
      <c r="A155" s="8" t="s">
        <v>112</v>
      </c>
      <c r="B155" s="8" t="str">
        <f>_xlfn.XLOOKUP(Table5[[#This Row],[EID]],Roster!A:A,Roster!E:E)</f>
        <v>hir.kame.31</v>
      </c>
      <c r="C155" s="8" t="str">
        <f>_xlfn.XLOOKUP(Table5[[#This Row],[EID]],Roster!A:A,Roster!F:F)</f>
        <v>Health</v>
      </c>
      <c r="D155" s="9">
        <v>45236</v>
      </c>
      <c r="E155" s="8">
        <v>87</v>
      </c>
      <c r="F155" s="8">
        <v>70</v>
      </c>
      <c r="G155" s="37">
        <f>Table5[[#This Row],[Completed]]/Table5[[#This Row],[Assigned]]</f>
        <v>0.8045977011494253</v>
      </c>
    </row>
    <row r="156" spans="1:10">
      <c r="A156" s="8" t="s">
        <v>113</v>
      </c>
      <c r="B156" s="8" t="str">
        <f>_xlfn.XLOOKUP(Table5[[#This Row],[EID]],Roster!A:A,Roster!E:E)</f>
        <v>kig.imaz.62</v>
      </c>
      <c r="C156" s="8" t="str">
        <f>_xlfn.XLOOKUP(Table5[[#This Row],[EID]],Roster!A:A,Roster!F:F)</f>
        <v>HR</v>
      </c>
      <c r="D156" s="9">
        <v>45236</v>
      </c>
      <c r="E156" s="8">
        <v>59</v>
      </c>
      <c r="F156" s="8">
        <v>77</v>
      </c>
      <c r="G156" s="37">
        <f>Table5[[#This Row],[Completed]]/Table5[[#This Row],[Assigned]]</f>
        <v>1.3050847457627119</v>
      </c>
    </row>
    <row r="157" spans="1:10">
      <c r="A157" s="8" t="s">
        <v>115</v>
      </c>
      <c r="B157" s="8" t="str">
        <f>_xlfn.XLOOKUP(Table5[[#This Row],[EID]],Roster!A:A,Roster!E:E)</f>
        <v>oka.koch.55</v>
      </c>
      <c r="C157" s="8" t="str">
        <f>_xlfn.XLOOKUP(Table5[[#This Row],[EID]],Roster!A:A,Roster!F:F)</f>
        <v>F&amp;A</v>
      </c>
      <c r="D157" s="9">
        <v>45236</v>
      </c>
      <c r="E157" s="8">
        <v>91</v>
      </c>
      <c r="F157" s="8">
        <v>50</v>
      </c>
      <c r="G157" s="37">
        <f>Table5[[#This Row],[Completed]]/Table5[[#This Row],[Assigned]]</f>
        <v>0.5494505494505495</v>
      </c>
    </row>
    <row r="158" spans="1:10">
      <c r="A158" s="8" t="s">
        <v>116</v>
      </c>
      <c r="B158" s="8" t="str">
        <f>_xlfn.XLOOKUP(Table5[[#This Row],[EID]],Roster!A:A,Roster!E:E)</f>
        <v>hir.kame.31</v>
      </c>
      <c r="C158" s="8" t="str">
        <f>_xlfn.XLOOKUP(Table5[[#This Row],[EID]],Roster!A:A,Roster!F:F)</f>
        <v>Health</v>
      </c>
      <c r="D158" s="9">
        <v>45236</v>
      </c>
      <c r="E158" s="8">
        <v>75</v>
      </c>
      <c r="F158" s="8">
        <v>127</v>
      </c>
      <c r="G158" s="37">
        <f>Table5[[#This Row],[Completed]]/Table5[[#This Row],[Assigned]]</f>
        <v>1.6933333333333334</v>
      </c>
    </row>
    <row r="159" spans="1:10">
      <c r="A159" s="8" t="s">
        <v>117</v>
      </c>
      <c r="B159" s="8" t="str">
        <f>_xlfn.XLOOKUP(Table5[[#This Row],[EID]],Roster!A:A,Roster!E:E)</f>
        <v>han.oriz.24</v>
      </c>
      <c r="C159" s="8" t="str">
        <f>_xlfn.XLOOKUP(Table5[[#This Row],[EID]],Roster!A:A,Roster!F:F)</f>
        <v>Network</v>
      </c>
      <c r="D159" s="9">
        <v>45236</v>
      </c>
      <c r="E159" s="8">
        <v>69</v>
      </c>
      <c r="F159" s="8">
        <v>127</v>
      </c>
      <c r="G159" s="37">
        <f>Table5[[#This Row],[Completed]]/Table5[[#This Row],[Assigned]]</f>
        <v>1.8405797101449275</v>
      </c>
    </row>
    <row r="160" spans="1:10">
      <c r="A160" s="8" t="s">
        <v>118</v>
      </c>
      <c r="B160" s="8" t="str">
        <f>_xlfn.XLOOKUP(Table5[[#This Row],[EID]],Roster!A:A,Roster!E:E)</f>
        <v>kig.imaz.62</v>
      </c>
      <c r="C160" s="8" t="str">
        <f>_xlfn.XLOOKUP(Table5[[#This Row],[EID]],Roster!A:A,Roster!F:F)</f>
        <v>HR</v>
      </c>
      <c r="D160" s="9">
        <v>45236</v>
      </c>
      <c r="E160" s="8">
        <v>64</v>
      </c>
      <c r="F160" s="8">
        <v>0</v>
      </c>
      <c r="G160" s="37">
        <f>Table5[[#This Row],[Completed]]/Table5[[#This Row],[Assigned]]</f>
        <v>0</v>
      </c>
    </row>
    <row r="161" spans="1:7">
      <c r="A161" s="8" t="s">
        <v>119</v>
      </c>
      <c r="B161" s="8" t="str">
        <f>_xlfn.XLOOKUP(Table5[[#This Row],[EID]],Roster!A:A,Roster!E:E)</f>
        <v>hir.kame.31</v>
      </c>
      <c r="C161" s="8" t="str">
        <f>_xlfn.XLOOKUP(Table5[[#This Row],[EID]],Roster!A:A,Roster!F:F)</f>
        <v>Health</v>
      </c>
      <c r="D161" s="9">
        <v>45236</v>
      </c>
      <c r="E161" s="8">
        <v>78</v>
      </c>
      <c r="F161" s="8">
        <v>42</v>
      </c>
      <c r="G161" s="37">
        <f>Table5[[#This Row],[Completed]]/Table5[[#This Row],[Assigned]]</f>
        <v>0.53846153846153844</v>
      </c>
    </row>
    <row r="162" spans="1:7">
      <c r="A162" s="8" t="s">
        <v>120</v>
      </c>
      <c r="B162" s="8" t="str">
        <f>_xlfn.XLOOKUP(Table5[[#This Row],[EID]],Roster!A:A,Roster!E:E)</f>
        <v>oka.koch.55</v>
      </c>
      <c r="C162" s="8" t="str">
        <f>_xlfn.XLOOKUP(Table5[[#This Row],[EID]],Roster!A:A,Roster!F:F)</f>
        <v>F&amp;A</v>
      </c>
      <c r="D162" s="9">
        <v>45236</v>
      </c>
      <c r="E162" s="8">
        <v>79</v>
      </c>
      <c r="F162" s="8">
        <v>47</v>
      </c>
      <c r="G162" s="37">
        <f>Table5[[#This Row],[Completed]]/Table5[[#This Row],[Assigned]]</f>
        <v>0.59493670886075944</v>
      </c>
    </row>
    <row r="163" spans="1:7">
      <c r="A163" s="8" t="s">
        <v>121</v>
      </c>
      <c r="B163" s="8" t="str">
        <f>_xlfn.XLOOKUP(Table5[[#This Row],[EID]],Roster!A:A,Roster!E:E)</f>
        <v>hir.kame.31</v>
      </c>
      <c r="C163" s="8" t="str">
        <f>_xlfn.XLOOKUP(Table5[[#This Row],[EID]],Roster!A:A,Roster!F:F)</f>
        <v>Health</v>
      </c>
      <c r="D163" s="9">
        <v>45236</v>
      </c>
      <c r="E163" s="8">
        <v>72</v>
      </c>
      <c r="F163" s="8">
        <v>108</v>
      </c>
      <c r="G163" s="37">
        <f>Table5[[#This Row],[Completed]]/Table5[[#This Row],[Assigned]]</f>
        <v>1.5</v>
      </c>
    </row>
    <row r="164" spans="1:7">
      <c r="A164" s="8" t="s">
        <v>122</v>
      </c>
      <c r="B164" s="8" t="str">
        <f>_xlfn.XLOOKUP(Table5[[#This Row],[EID]],Roster!A:A,Roster!E:E)</f>
        <v>han.oriz.24</v>
      </c>
      <c r="C164" s="8" t="str">
        <f>_xlfn.XLOOKUP(Table5[[#This Row],[EID]],Roster!A:A,Roster!F:F)</f>
        <v>Network</v>
      </c>
      <c r="D164" s="9">
        <v>45236</v>
      </c>
      <c r="E164" s="8">
        <v>56</v>
      </c>
      <c r="F164" s="8">
        <v>127</v>
      </c>
      <c r="G164" s="37">
        <f>Table5[[#This Row],[Completed]]/Table5[[#This Row],[Assigned]]</f>
        <v>2.2678571428571428</v>
      </c>
    </row>
    <row r="165" spans="1:7">
      <c r="A165" s="8" t="s">
        <v>123</v>
      </c>
      <c r="B165" s="8" t="str">
        <f>_xlfn.XLOOKUP(Table5[[#This Row],[EID]],Roster!A:A,Roster!E:E)</f>
        <v>kig.imaz.62</v>
      </c>
      <c r="C165" s="8" t="str">
        <f>_xlfn.XLOOKUP(Table5[[#This Row],[EID]],Roster!A:A,Roster!F:F)</f>
        <v>HR</v>
      </c>
      <c r="D165" s="9">
        <v>45236</v>
      </c>
      <c r="E165" s="8">
        <v>62</v>
      </c>
      <c r="F165" s="8">
        <v>0</v>
      </c>
      <c r="G165" s="37">
        <f>Table5[[#This Row],[Completed]]/Table5[[#This Row],[Assigned]]</f>
        <v>0</v>
      </c>
    </row>
    <row r="166" spans="1:7">
      <c r="A166" s="8" t="s">
        <v>94</v>
      </c>
      <c r="B166" s="8" t="str">
        <f>_xlfn.XLOOKUP(Table5[[#This Row],[EID]],Roster!A:A,Roster!E:E)</f>
        <v>oka.koch.55</v>
      </c>
      <c r="C166" s="8" t="str">
        <f>_xlfn.XLOOKUP(Table5[[#This Row],[EID]],Roster!A:A,Roster!F:F)</f>
        <v>F&amp;A</v>
      </c>
      <c r="D166" s="9">
        <v>45237</v>
      </c>
      <c r="E166" s="8">
        <v>56</v>
      </c>
      <c r="F166" s="8">
        <v>114</v>
      </c>
      <c r="G166" s="37">
        <f>Table5[[#This Row],[Completed]]/Table5[[#This Row],[Assigned]]</f>
        <v>2.0357142857142856</v>
      </c>
    </row>
    <row r="167" spans="1:7">
      <c r="A167" s="8" t="s">
        <v>95</v>
      </c>
      <c r="B167" s="8" t="str">
        <f>_xlfn.XLOOKUP(Table5[[#This Row],[EID]],Roster!A:A,Roster!E:E)</f>
        <v>oka.koch.55</v>
      </c>
      <c r="C167" s="8" t="str">
        <f>_xlfn.XLOOKUP(Table5[[#This Row],[EID]],Roster!A:A,Roster!F:F)</f>
        <v>F&amp;A</v>
      </c>
      <c r="D167" s="9">
        <v>45237</v>
      </c>
      <c r="E167" s="8">
        <v>84</v>
      </c>
      <c r="F167" s="8">
        <v>101</v>
      </c>
      <c r="G167" s="37">
        <f>Table5[[#This Row],[Completed]]/Table5[[#This Row],[Assigned]]</f>
        <v>1.2023809523809523</v>
      </c>
    </row>
    <row r="168" spans="1:7">
      <c r="A168" s="8" t="s">
        <v>96</v>
      </c>
      <c r="B168" s="8" t="str">
        <f>_xlfn.XLOOKUP(Table5[[#This Row],[EID]],Roster!A:A,Roster!E:E)</f>
        <v>hir.kame.31</v>
      </c>
      <c r="C168" s="8" t="str">
        <f>_xlfn.XLOOKUP(Table5[[#This Row],[EID]],Roster!A:A,Roster!F:F)</f>
        <v>Health</v>
      </c>
      <c r="D168" s="9">
        <v>45237</v>
      </c>
      <c r="E168" s="8">
        <v>62</v>
      </c>
      <c r="F168" s="8">
        <v>105</v>
      </c>
      <c r="G168" s="37">
        <f>Table5[[#This Row],[Completed]]/Table5[[#This Row],[Assigned]]</f>
        <v>1.6935483870967742</v>
      </c>
    </row>
    <row r="169" spans="1:7">
      <c r="A169" s="8" t="s">
        <v>97</v>
      </c>
      <c r="B169" s="8" t="str">
        <f>_xlfn.XLOOKUP(Table5[[#This Row],[EID]],Roster!A:A,Roster!E:E)</f>
        <v>han.oriz.24</v>
      </c>
      <c r="C169" s="8" t="str">
        <f>_xlfn.XLOOKUP(Table5[[#This Row],[EID]],Roster!A:A,Roster!F:F)</f>
        <v>Network</v>
      </c>
      <c r="D169" s="9">
        <v>45237</v>
      </c>
      <c r="E169" s="8">
        <v>87</v>
      </c>
      <c r="F169" s="8">
        <v>0</v>
      </c>
      <c r="G169" s="37">
        <f>Table5[[#This Row],[Completed]]/Table5[[#This Row],[Assigned]]</f>
        <v>0</v>
      </c>
    </row>
    <row r="170" spans="1:7">
      <c r="A170" s="8" t="s">
        <v>98</v>
      </c>
      <c r="B170" s="8" t="str">
        <f>_xlfn.XLOOKUP(Table5[[#This Row],[EID]],Roster!A:A,Roster!E:E)</f>
        <v>kig.imaz.62</v>
      </c>
      <c r="C170" s="8" t="str">
        <f>_xlfn.XLOOKUP(Table5[[#This Row],[EID]],Roster!A:A,Roster!F:F)</f>
        <v>HR</v>
      </c>
      <c r="D170" s="9">
        <v>45237</v>
      </c>
      <c r="E170" s="8">
        <v>92</v>
      </c>
      <c r="F170" s="8">
        <v>105</v>
      </c>
      <c r="G170" s="37">
        <f>Table5[[#This Row],[Completed]]/Table5[[#This Row],[Assigned]]</f>
        <v>1.1413043478260869</v>
      </c>
    </row>
    <row r="171" spans="1:7">
      <c r="A171" s="8" t="s">
        <v>100</v>
      </c>
      <c r="B171" s="8" t="str">
        <f>_xlfn.XLOOKUP(Table5[[#This Row],[EID]],Roster!A:A,Roster!E:E)</f>
        <v>oka.koch.55</v>
      </c>
      <c r="C171" s="8" t="str">
        <f>_xlfn.XLOOKUP(Table5[[#This Row],[EID]],Roster!A:A,Roster!F:F)</f>
        <v>F&amp;A</v>
      </c>
      <c r="D171" s="9">
        <v>45237</v>
      </c>
      <c r="E171" s="8">
        <v>91</v>
      </c>
      <c r="F171" s="8">
        <v>35</v>
      </c>
      <c r="G171" s="37">
        <f>Table5[[#This Row],[Completed]]/Table5[[#This Row],[Assigned]]</f>
        <v>0.38461538461538464</v>
      </c>
    </row>
    <row r="172" spans="1:7">
      <c r="A172" s="8" t="s">
        <v>101</v>
      </c>
      <c r="B172" s="8" t="str">
        <f>_xlfn.XLOOKUP(Table5[[#This Row],[EID]],Roster!A:A,Roster!E:E)</f>
        <v>hir.kame.31</v>
      </c>
      <c r="C172" s="8" t="str">
        <f>_xlfn.XLOOKUP(Table5[[#This Row],[EID]],Roster!A:A,Roster!F:F)</f>
        <v>Health</v>
      </c>
      <c r="D172" s="9">
        <v>45237</v>
      </c>
      <c r="E172" s="8">
        <v>78</v>
      </c>
      <c r="F172" s="8">
        <v>18</v>
      </c>
      <c r="G172" s="37">
        <f>Table5[[#This Row],[Completed]]/Table5[[#This Row],[Assigned]]</f>
        <v>0.23076923076923078</v>
      </c>
    </row>
    <row r="173" spans="1:7">
      <c r="A173" s="8" t="s">
        <v>102</v>
      </c>
      <c r="B173" s="8" t="str">
        <f>_xlfn.XLOOKUP(Table5[[#This Row],[EID]],Roster!A:A,Roster!E:E)</f>
        <v>han.oriz.24</v>
      </c>
      <c r="C173" s="8" t="str">
        <f>_xlfn.XLOOKUP(Table5[[#This Row],[EID]],Roster!A:A,Roster!F:F)</f>
        <v>Network</v>
      </c>
      <c r="D173" s="9">
        <v>45237</v>
      </c>
      <c r="E173" s="8">
        <v>75</v>
      </c>
      <c r="F173" s="8">
        <v>26</v>
      </c>
      <c r="G173" s="37">
        <f>Table5[[#This Row],[Completed]]/Table5[[#This Row],[Assigned]]</f>
        <v>0.34666666666666668</v>
      </c>
    </row>
    <row r="174" spans="1:7">
      <c r="A174" s="8" t="s">
        <v>103</v>
      </c>
      <c r="B174" s="8" t="str">
        <f>_xlfn.XLOOKUP(Table5[[#This Row],[EID]],Roster!A:A,Roster!E:E)</f>
        <v>kig.imaz.62</v>
      </c>
      <c r="C174" s="8" t="str">
        <f>_xlfn.XLOOKUP(Table5[[#This Row],[EID]],Roster!A:A,Roster!F:F)</f>
        <v>HR</v>
      </c>
      <c r="D174" s="9">
        <v>45237</v>
      </c>
      <c r="E174" s="8">
        <v>97</v>
      </c>
      <c r="F174" s="8">
        <v>104</v>
      </c>
      <c r="G174" s="37">
        <f>Table5[[#This Row],[Completed]]/Table5[[#This Row],[Assigned]]</f>
        <v>1.0721649484536082</v>
      </c>
    </row>
    <row r="175" spans="1:7">
      <c r="A175" s="8" t="s">
        <v>104</v>
      </c>
      <c r="B175" s="8" t="str">
        <f>_xlfn.XLOOKUP(Table5[[#This Row],[EID]],Roster!A:A,Roster!E:E)</f>
        <v>oka.koch.55</v>
      </c>
      <c r="C175" s="8" t="str">
        <f>_xlfn.XLOOKUP(Table5[[#This Row],[EID]],Roster!A:A,Roster!F:F)</f>
        <v>F&amp;A</v>
      </c>
      <c r="D175" s="9">
        <v>45237</v>
      </c>
      <c r="E175" s="8">
        <v>83</v>
      </c>
      <c r="F175" s="8">
        <v>0</v>
      </c>
      <c r="G175" s="37">
        <f>Table5[[#This Row],[Completed]]/Table5[[#This Row],[Assigned]]</f>
        <v>0</v>
      </c>
    </row>
    <row r="176" spans="1:7">
      <c r="A176" s="8" t="s">
        <v>105</v>
      </c>
      <c r="B176" s="8" t="str">
        <f>_xlfn.XLOOKUP(Table5[[#This Row],[EID]],Roster!A:A,Roster!E:E)</f>
        <v>oka.koch.55</v>
      </c>
      <c r="C176" s="8" t="str">
        <f>_xlfn.XLOOKUP(Table5[[#This Row],[EID]],Roster!A:A,Roster!F:F)</f>
        <v>F&amp;A</v>
      </c>
      <c r="D176" s="9">
        <v>45237</v>
      </c>
      <c r="E176" s="8">
        <v>71</v>
      </c>
      <c r="F176" s="8">
        <v>56</v>
      </c>
      <c r="G176" s="37">
        <f>Table5[[#This Row],[Completed]]/Table5[[#This Row],[Assigned]]</f>
        <v>0.78873239436619713</v>
      </c>
    </row>
    <row r="177" spans="1:7">
      <c r="A177" s="8" t="s">
        <v>106</v>
      </c>
      <c r="B177" s="8" t="str">
        <f>_xlfn.XLOOKUP(Table5[[#This Row],[EID]],Roster!A:A,Roster!E:E)</f>
        <v>hir.kame.31</v>
      </c>
      <c r="C177" s="8" t="str">
        <f>_xlfn.XLOOKUP(Table5[[#This Row],[EID]],Roster!A:A,Roster!F:F)</f>
        <v>Health</v>
      </c>
      <c r="D177" s="9">
        <v>45237</v>
      </c>
      <c r="E177" s="8">
        <v>67</v>
      </c>
      <c r="F177" s="8">
        <v>50</v>
      </c>
      <c r="G177" s="37">
        <f>Table5[[#This Row],[Completed]]/Table5[[#This Row],[Assigned]]</f>
        <v>0.74626865671641796</v>
      </c>
    </row>
    <row r="178" spans="1:7">
      <c r="A178" s="8" t="s">
        <v>108</v>
      </c>
      <c r="B178" s="8" t="str">
        <f>_xlfn.XLOOKUP(Table5[[#This Row],[EID]],Roster!A:A,Roster!E:E)</f>
        <v>kig.imaz.62</v>
      </c>
      <c r="C178" s="8" t="str">
        <f>_xlfn.XLOOKUP(Table5[[#This Row],[EID]],Roster!A:A,Roster!F:F)</f>
        <v>HR</v>
      </c>
      <c r="D178" s="9">
        <v>45237</v>
      </c>
      <c r="E178" s="8">
        <v>60</v>
      </c>
      <c r="F178" s="8">
        <v>107</v>
      </c>
      <c r="G178" s="37">
        <f>Table5[[#This Row],[Completed]]/Table5[[#This Row],[Assigned]]</f>
        <v>1.7833333333333334</v>
      </c>
    </row>
    <row r="179" spans="1:7">
      <c r="A179" s="8" t="s">
        <v>109</v>
      </c>
      <c r="B179" s="8" t="str">
        <f>_xlfn.XLOOKUP(Table5[[#This Row],[EID]],Roster!A:A,Roster!E:E)</f>
        <v>han.oriz.24</v>
      </c>
      <c r="C179" s="8" t="str">
        <f>_xlfn.XLOOKUP(Table5[[#This Row],[EID]],Roster!A:A,Roster!F:F)</f>
        <v>Strategy</v>
      </c>
      <c r="D179" s="9">
        <v>45237</v>
      </c>
      <c r="E179" s="8">
        <v>97</v>
      </c>
      <c r="F179" s="8">
        <v>90</v>
      </c>
      <c r="G179" s="37">
        <f>Table5[[#This Row],[Completed]]/Table5[[#This Row],[Assigned]]</f>
        <v>0.92783505154639179</v>
      </c>
    </row>
    <row r="180" spans="1:7">
      <c r="A180" s="8" t="s">
        <v>110</v>
      </c>
      <c r="B180" s="8" t="str">
        <f>_xlfn.XLOOKUP(Table5[[#This Row],[EID]],Roster!A:A,Roster!E:E)</f>
        <v>oka.koch.55</v>
      </c>
      <c r="C180" s="8" t="str">
        <f>_xlfn.XLOOKUP(Table5[[#This Row],[EID]],Roster!A:A,Roster!F:F)</f>
        <v>F&amp;A</v>
      </c>
      <c r="D180" s="9">
        <v>45237</v>
      </c>
      <c r="E180" s="8">
        <v>86</v>
      </c>
      <c r="F180" s="8">
        <v>42</v>
      </c>
      <c r="G180" s="37">
        <f>Table5[[#This Row],[Completed]]/Table5[[#This Row],[Assigned]]</f>
        <v>0.48837209302325579</v>
      </c>
    </row>
    <row r="181" spans="1:7">
      <c r="A181" s="8" t="s">
        <v>111</v>
      </c>
      <c r="B181" s="8" t="str">
        <f>_xlfn.XLOOKUP(Table5[[#This Row],[EID]],Roster!A:A,Roster!E:E)</f>
        <v>hir.kame.31</v>
      </c>
      <c r="C181" s="8" t="str">
        <f>_xlfn.XLOOKUP(Table5[[#This Row],[EID]],Roster!A:A,Roster!F:F)</f>
        <v>Health</v>
      </c>
      <c r="D181" s="9">
        <v>45237</v>
      </c>
      <c r="E181" s="8">
        <v>92</v>
      </c>
      <c r="F181" s="8">
        <v>93</v>
      </c>
      <c r="G181" s="37">
        <f>Table5[[#This Row],[Completed]]/Table5[[#This Row],[Assigned]]</f>
        <v>1.0108695652173914</v>
      </c>
    </row>
    <row r="182" spans="1:7">
      <c r="A182" s="8" t="s">
        <v>112</v>
      </c>
      <c r="B182" s="8" t="str">
        <f>_xlfn.XLOOKUP(Table5[[#This Row],[EID]],Roster!A:A,Roster!E:E)</f>
        <v>hir.kame.31</v>
      </c>
      <c r="C182" s="8" t="str">
        <f>_xlfn.XLOOKUP(Table5[[#This Row],[EID]],Roster!A:A,Roster!F:F)</f>
        <v>Health</v>
      </c>
      <c r="D182" s="9">
        <v>45237</v>
      </c>
      <c r="E182" s="8">
        <v>55</v>
      </c>
      <c r="F182" s="8">
        <v>39</v>
      </c>
      <c r="G182" s="37">
        <f>Table5[[#This Row],[Completed]]/Table5[[#This Row],[Assigned]]</f>
        <v>0.70909090909090911</v>
      </c>
    </row>
    <row r="183" spans="1:7">
      <c r="A183" s="8" t="s">
        <v>114</v>
      </c>
      <c r="B183" s="8" t="str">
        <f>_xlfn.XLOOKUP(Table5[[#This Row],[EID]],Roster!A:A,Roster!E:E)</f>
        <v>han.oriz.24</v>
      </c>
      <c r="C183" s="8" t="str">
        <f>_xlfn.XLOOKUP(Table5[[#This Row],[EID]],Roster!A:A,Roster!F:F)</f>
        <v>Strategy</v>
      </c>
      <c r="D183" s="9">
        <v>45237</v>
      </c>
      <c r="E183" s="8">
        <v>89</v>
      </c>
      <c r="F183" s="8">
        <v>101</v>
      </c>
      <c r="G183" s="37">
        <f>Table5[[#This Row],[Completed]]/Table5[[#This Row],[Assigned]]</f>
        <v>1.1348314606741574</v>
      </c>
    </row>
    <row r="184" spans="1:7">
      <c r="A184" s="8" t="s">
        <v>115</v>
      </c>
      <c r="B184" s="8" t="str">
        <f>_xlfn.XLOOKUP(Table5[[#This Row],[EID]],Roster!A:A,Roster!E:E)</f>
        <v>oka.koch.55</v>
      </c>
      <c r="C184" s="8" t="str">
        <f>_xlfn.XLOOKUP(Table5[[#This Row],[EID]],Roster!A:A,Roster!F:F)</f>
        <v>F&amp;A</v>
      </c>
      <c r="D184" s="9">
        <v>45237</v>
      </c>
      <c r="E184" s="8">
        <v>78</v>
      </c>
      <c r="F184" s="8">
        <v>45</v>
      </c>
      <c r="G184" s="37">
        <f>Table5[[#This Row],[Completed]]/Table5[[#This Row],[Assigned]]</f>
        <v>0.57692307692307687</v>
      </c>
    </row>
    <row r="185" spans="1:7">
      <c r="A185" s="8" t="s">
        <v>116</v>
      </c>
      <c r="B185" s="8" t="str">
        <f>_xlfn.XLOOKUP(Table5[[#This Row],[EID]],Roster!A:A,Roster!E:E)</f>
        <v>hir.kame.31</v>
      </c>
      <c r="C185" s="8" t="str">
        <f>_xlfn.XLOOKUP(Table5[[#This Row],[EID]],Roster!A:A,Roster!F:F)</f>
        <v>Health</v>
      </c>
      <c r="D185" s="9">
        <v>45237</v>
      </c>
      <c r="E185" s="8">
        <v>70</v>
      </c>
      <c r="F185" s="8">
        <v>45</v>
      </c>
      <c r="G185" s="37">
        <f>Table5[[#This Row],[Completed]]/Table5[[#This Row],[Assigned]]</f>
        <v>0.6428571428571429</v>
      </c>
    </row>
    <row r="186" spans="1:7">
      <c r="A186" s="8" t="s">
        <v>117</v>
      </c>
      <c r="B186" s="8" t="str">
        <f>_xlfn.XLOOKUP(Table5[[#This Row],[EID]],Roster!A:A,Roster!E:E)</f>
        <v>han.oriz.24</v>
      </c>
      <c r="C186" s="8" t="str">
        <f>_xlfn.XLOOKUP(Table5[[#This Row],[EID]],Roster!A:A,Roster!F:F)</f>
        <v>Network</v>
      </c>
      <c r="D186" s="9">
        <v>45237</v>
      </c>
      <c r="E186" s="8">
        <v>90</v>
      </c>
      <c r="F186" s="8">
        <v>123</v>
      </c>
      <c r="G186" s="37">
        <f>Table5[[#This Row],[Completed]]/Table5[[#This Row],[Assigned]]</f>
        <v>1.3666666666666667</v>
      </c>
    </row>
    <row r="187" spans="1:7">
      <c r="A187" s="8" t="s">
        <v>118</v>
      </c>
      <c r="B187" s="8" t="str">
        <f>_xlfn.XLOOKUP(Table5[[#This Row],[EID]],Roster!A:A,Roster!E:E)</f>
        <v>kig.imaz.62</v>
      </c>
      <c r="C187" s="8" t="str">
        <f>_xlfn.XLOOKUP(Table5[[#This Row],[EID]],Roster!A:A,Roster!F:F)</f>
        <v>HR</v>
      </c>
      <c r="D187" s="9">
        <v>45237</v>
      </c>
      <c r="E187" s="8">
        <v>85</v>
      </c>
      <c r="F187" s="8">
        <v>63</v>
      </c>
      <c r="G187" s="37">
        <f>Table5[[#This Row],[Completed]]/Table5[[#This Row],[Assigned]]</f>
        <v>0.74117647058823533</v>
      </c>
    </row>
    <row r="188" spans="1:7">
      <c r="A188" s="8" t="s">
        <v>119</v>
      </c>
      <c r="B188" s="8" t="str">
        <f>_xlfn.XLOOKUP(Table5[[#This Row],[EID]],Roster!A:A,Roster!E:E)</f>
        <v>hir.kame.31</v>
      </c>
      <c r="C188" s="8" t="str">
        <f>_xlfn.XLOOKUP(Table5[[#This Row],[EID]],Roster!A:A,Roster!F:F)</f>
        <v>Health</v>
      </c>
      <c r="D188" s="9">
        <v>45237</v>
      </c>
      <c r="E188" s="8">
        <v>97</v>
      </c>
      <c r="F188" s="8">
        <v>39</v>
      </c>
      <c r="G188" s="37">
        <f>Table5[[#This Row],[Completed]]/Table5[[#This Row],[Assigned]]</f>
        <v>0.40206185567010311</v>
      </c>
    </row>
    <row r="189" spans="1:7">
      <c r="A189" s="8" t="s">
        <v>120</v>
      </c>
      <c r="B189" s="8" t="str">
        <f>_xlfn.XLOOKUP(Table5[[#This Row],[EID]],Roster!A:A,Roster!E:E)</f>
        <v>oka.koch.55</v>
      </c>
      <c r="C189" s="8" t="str">
        <f>_xlfn.XLOOKUP(Table5[[#This Row],[EID]],Roster!A:A,Roster!F:F)</f>
        <v>F&amp;A</v>
      </c>
      <c r="D189" s="9">
        <v>45237</v>
      </c>
      <c r="E189" s="8">
        <v>96</v>
      </c>
      <c r="F189" s="8">
        <v>48</v>
      </c>
      <c r="G189" s="37">
        <f>Table5[[#This Row],[Completed]]/Table5[[#This Row],[Assigned]]</f>
        <v>0.5</v>
      </c>
    </row>
    <row r="190" spans="1:7">
      <c r="A190" s="8" t="s">
        <v>121</v>
      </c>
      <c r="B190" s="8" t="str">
        <f>_xlfn.XLOOKUP(Table5[[#This Row],[EID]],Roster!A:A,Roster!E:E)</f>
        <v>hir.kame.31</v>
      </c>
      <c r="C190" s="8" t="str">
        <f>_xlfn.XLOOKUP(Table5[[#This Row],[EID]],Roster!A:A,Roster!F:F)</f>
        <v>Health</v>
      </c>
      <c r="D190" s="9">
        <v>45237</v>
      </c>
      <c r="E190" s="8">
        <v>74</v>
      </c>
      <c r="F190" s="8">
        <v>90</v>
      </c>
      <c r="G190" s="37">
        <f>Table5[[#This Row],[Completed]]/Table5[[#This Row],[Assigned]]</f>
        <v>1.2162162162162162</v>
      </c>
    </row>
    <row r="191" spans="1:7">
      <c r="A191" s="8" t="s">
        <v>123</v>
      </c>
      <c r="B191" s="8" t="str">
        <f>_xlfn.XLOOKUP(Table5[[#This Row],[EID]],Roster!A:A,Roster!E:E)</f>
        <v>kig.imaz.62</v>
      </c>
      <c r="C191" s="8" t="str">
        <f>_xlfn.XLOOKUP(Table5[[#This Row],[EID]],Roster!A:A,Roster!F:F)</f>
        <v>HR</v>
      </c>
      <c r="D191" s="9">
        <v>45237</v>
      </c>
      <c r="E191" s="8">
        <v>59</v>
      </c>
      <c r="F191" s="8">
        <v>124</v>
      </c>
      <c r="G191" s="37">
        <f>Table5[[#This Row],[Completed]]/Table5[[#This Row],[Assigned]]</f>
        <v>2.1016949152542375</v>
      </c>
    </row>
    <row r="192" spans="1:7">
      <c r="A192" s="8" t="s">
        <v>94</v>
      </c>
      <c r="B192" s="8" t="str">
        <f>_xlfn.XLOOKUP(Table5[[#This Row],[EID]],Roster!A:A,Roster!E:E)</f>
        <v>oka.koch.55</v>
      </c>
      <c r="C192" s="8" t="str">
        <f>_xlfn.XLOOKUP(Table5[[#This Row],[EID]],Roster!A:A,Roster!F:F)</f>
        <v>F&amp;A</v>
      </c>
      <c r="D192" s="9">
        <v>45238</v>
      </c>
      <c r="E192" s="8">
        <v>58</v>
      </c>
      <c r="F192" s="8">
        <v>101</v>
      </c>
      <c r="G192" s="37">
        <f>Table5[[#This Row],[Completed]]/Table5[[#This Row],[Assigned]]</f>
        <v>1.7413793103448276</v>
      </c>
    </row>
    <row r="193" spans="1:7">
      <c r="A193" s="8" t="s">
        <v>95</v>
      </c>
      <c r="B193" s="8" t="str">
        <f>_xlfn.XLOOKUP(Table5[[#This Row],[EID]],Roster!A:A,Roster!E:E)</f>
        <v>oka.koch.55</v>
      </c>
      <c r="C193" s="8" t="str">
        <f>_xlfn.XLOOKUP(Table5[[#This Row],[EID]],Roster!A:A,Roster!F:F)</f>
        <v>F&amp;A</v>
      </c>
      <c r="D193" s="9">
        <v>45238</v>
      </c>
      <c r="E193" s="8">
        <v>71</v>
      </c>
      <c r="F193" s="8">
        <v>0</v>
      </c>
      <c r="G193" s="37">
        <f>Table5[[#This Row],[Completed]]/Table5[[#This Row],[Assigned]]</f>
        <v>0</v>
      </c>
    </row>
    <row r="194" spans="1:7">
      <c r="A194" s="8" t="s">
        <v>96</v>
      </c>
      <c r="B194" s="8" t="str">
        <f>_xlfn.XLOOKUP(Table5[[#This Row],[EID]],Roster!A:A,Roster!E:E)</f>
        <v>hir.kame.31</v>
      </c>
      <c r="C194" s="8" t="str">
        <f>_xlfn.XLOOKUP(Table5[[#This Row],[EID]],Roster!A:A,Roster!F:F)</f>
        <v>Health</v>
      </c>
      <c r="D194" s="9">
        <v>45238</v>
      </c>
      <c r="E194" s="8">
        <v>72</v>
      </c>
      <c r="F194" s="8">
        <v>20</v>
      </c>
      <c r="G194" s="37">
        <f>Table5[[#This Row],[Completed]]/Table5[[#This Row],[Assigned]]</f>
        <v>0.27777777777777779</v>
      </c>
    </row>
    <row r="195" spans="1:7">
      <c r="A195" s="8" t="s">
        <v>98</v>
      </c>
      <c r="B195" s="8" t="str">
        <f>_xlfn.XLOOKUP(Table5[[#This Row],[EID]],Roster!A:A,Roster!E:E)</f>
        <v>kig.imaz.62</v>
      </c>
      <c r="C195" s="8" t="str">
        <f>_xlfn.XLOOKUP(Table5[[#This Row],[EID]],Roster!A:A,Roster!F:F)</f>
        <v>HR</v>
      </c>
      <c r="D195" s="9">
        <v>45238</v>
      </c>
      <c r="E195" s="8">
        <v>97</v>
      </c>
      <c r="F195" s="8">
        <v>11</v>
      </c>
      <c r="G195" s="37">
        <f>Table5[[#This Row],[Completed]]/Table5[[#This Row],[Assigned]]</f>
        <v>0.1134020618556701</v>
      </c>
    </row>
    <row r="196" spans="1:7">
      <c r="A196" s="8" t="s">
        <v>99</v>
      </c>
      <c r="B196" s="8" t="str">
        <f>_xlfn.XLOOKUP(Table5[[#This Row],[EID]],Roster!A:A,Roster!E:E)</f>
        <v>han.oriz.24</v>
      </c>
      <c r="C196" s="8" t="str">
        <f>_xlfn.XLOOKUP(Table5[[#This Row],[EID]],Roster!A:A,Roster!F:F)</f>
        <v>Strategy</v>
      </c>
      <c r="D196" s="9">
        <v>45238</v>
      </c>
      <c r="E196" s="8">
        <v>88</v>
      </c>
      <c r="F196" s="8">
        <v>88</v>
      </c>
      <c r="G196" s="37">
        <f>Table5[[#This Row],[Completed]]/Table5[[#This Row],[Assigned]]</f>
        <v>1</v>
      </c>
    </row>
    <row r="197" spans="1:7">
      <c r="A197" s="8" t="s">
        <v>100</v>
      </c>
      <c r="B197" s="8" t="str">
        <f>_xlfn.XLOOKUP(Table5[[#This Row],[EID]],Roster!A:A,Roster!E:E)</f>
        <v>oka.koch.55</v>
      </c>
      <c r="C197" s="8" t="str">
        <f>_xlfn.XLOOKUP(Table5[[#This Row],[EID]],Roster!A:A,Roster!F:F)</f>
        <v>F&amp;A</v>
      </c>
      <c r="D197" s="9">
        <v>45238</v>
      </c>
      <c r="E197" s="8">
        <v>73</v>
      </c>
      <c r="F197" s="8">
        <v>81</v>
      </c>
      <c r="G197" s="37">
        <f>Table5[[#This Row],[Completed]]/Table5[[#This Row],[Assigned]]</f>
        <v>1.1095890410958904</v>
      </c>
    </row>
    <row r="198" spans="1:7">
      <c r="A198" s="8" t="s">
        <v>101</v>
      </c>
      <c r="B198" s="8" t="str">
        <f>_xlfn.XLOOKUP(Table5[[#This Row],[EID]],Roster!A:A,Roster!E:E)</f>
        <v>hir.kame.31</v>
      </c>
      <c r="C198" s="8" t="str">
        <f>_xlfn.XLOOKUP(Table5[[#This Row],[EID]],Roster!A:A,Roster!F:F)</f>
        <v>Health</v>
      </c>
      <c r="D198" s="9">
        <v>45238</v>
      </c>
      <c r="E198" s="8">
        <v>75</v>
      </c>
      <c r="F198" s="8">
        <v>15</v>
      </c>
      <c r="G198" s="37">
        <f>Table5[[#This Row],[Completed]]/Table5[[#This Row],[Assigned]]</f>
        <v>0.2</v>
      </c>
    </row>
    <row r="199" spans="1:7">
      <c r="A199" s="8" t="s">
        <v>102</v>
      </c>
      <c r="B199" s="8" t="str">
        <f>_xlfn.XLOOKUP(Table5[[#This Row],[EID]],Roster!A:A,Roster!E:E)</f>
        <v>han.oriz.24</v>
      </c>
      <c r="C199" s="8" t="str">
        <f>_xlfn.XLOOKUP(Table5[[#This Row],[EID]],Roster!A:A,Roster!F:F)</f>
        <v>Network</v>
      </c>
      <c r="D199" s="9">
        <v>45238</v>
      </c>
      <c r="E199" s="8">
        <v>98</v>
      </c>
      <c r="F199" s="8">
        <v>0</v>
      </c>
      <c r="G199" s="37">
        <f>Table5[[#This Row],[Completed]]/Table5[[#This Row],[Assigned]]</f>
        <v>0</v>
      </c>
    </row>
    <row r="200" spans="1:7">
      <c r="A200" s="8" t="s">
        <v>103</v>
      </c>
      <c r="B200" s="8" t="str">
        <f>_xlfn.XLOOKUP(Table5[[#This Row],[EID]],Roster!A:A,Roster!E:E)</f>
        <v>kig.imaz.62</v>
      </c>
      <c r="C200" s="8" t="str">
        <f>_xlfn.XLOOKUP(Table5[[#This Row],[EID]],Roster!A:A,Roster!F:F)</f>
        <v>HR</v>
      </c>
      <c r="D200" s="9">
        <v>45238</v>
      </c>
      <c r="E200" s="8">
        <v>57</v>
      </c>
      <c r="F200" s="8">
        <v>21</v>
      </c>
      <c r="G200" s="37">
        <f>Table5[[#This Row],[Completed]]/Table5[[#This Row],[Assigned]]</f>
        <v>0.36842105263157893</v>
      </c>
    </row>
    <row r="201" spans="1:7">
      <c r="A201" s="8" t="s">
        <v>104</v>
      </c>
      <c r="B201" s="8" t="str">
        <f>_xlfn.XLOOKUP(Table5[[#This Row],[EID]],Roster!A:A,Roster!E:E)</f>
        <v>oka.koch.55</v>
      </c>
      <c r="C201" s="8" t="str">
        <f>_xlfn.XLOOKUP(Table5[[#This Row],[EID]],Roster!A:A,Roster!F:F)</f>
        <v>F&amp;A</v>
      </c>
      <c r="D201" s="9">
        <v>45238</v>
      </c>
      <c r="E201" s="8">
        <v>50</v>
      </c>
      <c r="F201" s="8">
        <v>33</v>
      </c>
      <c r="G201" s="37">
        <f>Table5[[#This Row],[Completed]]/Table5[[#This Row],[Assigned]]</f>
        <v>0.66</v>
      </c>
    </row>
    <row r="202" spans="1:7">
      <c r="A202" s="8" t="s">
        <v>105</v>
      </c>
      <c r="B202" s="8" t="str">
        <f>_xlfn.XLOOKUP(Table5[[#This Row],[EID]],Roster!A:A,Roster!E:E)</f>
        <v>oka.koch.55</v>
      </c>
      <c r="C202" s="8" t="str">
        <f>_xlfn.XLOOKUP(Table5[[#This Row],[EID]],Roster!A:A,Roster!F:F)</f>
        <v>F&amp;A</v>
      </c>
      <c r="D202" s="9">
        <v>45238</v>
      </c>
      <c r="E202" s="8">
        <v>62</v>
      </c>
      <c r="F202" s="8">
        <v>109</v>
      </c>
      <c r="G202" s="37">
        <f>Table5[[#This Row],[Completed]]/Table5[[#This Row],[Assigned]]</f>
        <v>1.7580645161290323</v>
      </c>
    </row>
    <row r="203" spans="1:7">
      <c r="A203" s="8" t="s">
        <v>108</v>
      </c>
      <c r="B203" s="8" t="str">
        <f>_xlfn.XLOOKUP(Table5[[#This Row],[EID]],Roster!A:A,Roster!E:E)</f>
        <v>kig.imaz.62</v>
      </c>
      <c r="C203" s="8" t="str">
        <f>_xlfn.XLOOKUP(Table5[[#This Row],[EID]],Roster!A:A,Roster!F:F)</f>
        <v>HR</v>
      </c>
      <c r="D203" s="9">
        <v>45238</v>
      </c>
      <c r="E203" s="8">
        <v>90</v>
      </c>
      <c r="F203" s="8">
        <v>61</v>
      </c>
      <c r="G203" s="37">
        <f>Table5[[#This Row],[Completed]]/Table5[[#This Row],[Assigned]]</f>
        <v>0.67777777777777781</v>
      </c>
    </row>
    <row r="204" spans="1:7">
      <c r="A204" s="8" t="s">
        <v>109</v>
      </c>
      <c r="B204" s="8" t="str">
        <f>_xlfn.XLOOKUP(Table5[[#This Row],[EID]],Roster!A:A,Roster!E:E)</f>
        <v>han.oriz.24</v>
      </c>
      <c r="C204" s="8" t="str">
        <f>_xlfn.XLOOKUP(Table5[[#This Row],[EID]],Roster!A:A,Roster!F:F)</f>
        <v>Strategy</v>
      </c>
      <c r="D204" s="9">
        <v>45238</v>
      </c>
      <c r="E204" s="8">
        <v>56</v>
      </c>
      <c r="F204" s="8">
        <v>96</v>
      </c>
      <c r="G204" s="37">
        <f>Table5[[#This Row],[Completed]]/Table5[[#This Row],[Assigned]]</f>
        <v>1.7142857142857142</v>
      </c>
    </row>
    <row r="205" spans="1:7">
      <c r="A205" s="8" t="s">
        <v>110</v>
      </c>
      <c r="B205" s="8" t="str">
        <f>_xlfn.XLOOKUP(Table5[[#This Row],[EID]],Roster!A:A,Roster!E:E)</f>
        <v>oka.koch.55</v>
      </c>
      <c r="C205" s="8" t="str">
        <f>_xlfn.XLOOKUP(Table5[[#This Row],[EID]],Roster!A:A,Roster!F:F)</f>
        <v>F&amp;A</v>
      </c>
      <c r="D205" s="9">
        <v>45238</v>
      </c>
      <c r="E205" s="8">
        <v>69</v>
      </c>
      <c r="F205" s="8">
        <v>115</v>
      </c>
      <c r="G205" s="37">
        <f>Table5[[#This Row],[Completed]]/Table5[[#This Row],[Assigned]]</f>
        <v>1.6666666666666667</v>
      </c>
    </row>
    <row r="206" spans="1:7">
      <c r="A206" s="8" t="s">
        <v>111</v>
      </c>
      <c r="B206" s="8" t="str">
        <f>_xlfn.XLOOKUP(Table5[[#This Row],[EID]],Roster!A:A,Roster!E:E)</f>
        <v>hir.kame.31</v>
      </c>
      <c r="C206" s="8" t="str">
        <f>_xlfn.XLOOKUP(Table5[[#This Row],[EID]],Roster!A:A,Roster!F:F)</f>
        <v>Health</v>
      </c>
      <c r="D206" s="9">
        <v>45238</v>
      </c>
      <c r="E206" s="8">
        <v>64</v>
      </c>
      <c r="F206" s="8">
        <v>0</v>
      </c>
      <c r="G206" s="37">
        <f>Table5[[#This Row],[Completed]]/Table5[[#This Row],[Assigned]]</f>
        <v>0</v>
      </c>
    </row>
    <row r="207" spans="1:7">
      <c r="A207" s="8" t="s">
        <v>112</v>
      </c>
      <c r="B207" s="8" t="str">
        <f>_xlfn.XLOOKUP(Table5[[#This Row],[EID]],Roster!A:A,Roster!E:E)</f>
        <v>hir.kame.31</v>
      </c>
      <c r="C207" s="8" t="str">
        <f>_xlfn.XLOOKUP(Table5[[#This Row],[EID]],Roster!A:A,Roster!F:F)</f>
        <v>Health</v>
      </c>
      <c r="D207" s="9">
        <v>45238</v>
      </c>
      <c r="E207" s="8">
        <v>52</v>
      </c>
      <c r="F207" s="8">
        <v>120</v>
      </c>
      <c r="G207" s="37">
        <f>Table5[[#This Row],[Completed]]/Table5[[#This Row],[Assigned]]</f>
        <v>2.3076923076923075</v>
      </c>
    </row>
    <row r="208" spans="1:7">
      <c r="A208" s="8" t="s">
        <v>113</v>
      </c>
      <c r="B208" s="8" t="str">
        <f>_xlfn.XLOOKUP(Table5[[#This Row],[EID]],Roster!A:A,Roster!E:E)</f>
        <v>kig.imaz.62</v>
      </c>
      <c r="C208" s="8" t="str">
        <f>_xlfn.XLOOKUP(Table5[[#This Row],[EID]],Roster!A:A,Roster!F:F)</f>
        <v>HR</v>
      </c>
      <c r="D208" s="9">
        <v>45238</v>
      </c>
      <c r="E208" s="8">
        <v>68</v>
      </c>
      <c r="F208" s="8">
        <v>36</v>
      </c>
      <c r="G208" s="37">
        <f>Table5[[#This Row],[Completed]]/Table5[[#This Row],[Assigned]]</f>
        <v>0.52941176470588236</v>
      </c>
    </row>
    <row r="209" spans="1:7">
      <c r="A209" s="8" t="s">
        <v>114</v>
      </c>
      <c r="B209" s="8" t="str">
        <f>_xlfn.XLOOKUP(Table5[[#This Row],[EID]],Roster!A:A,Roster!E:E)</f>
        <v>han.oriz.24</v>
      </c>
      <c r="C209" s="8" t="str">
        <f>_xlfn.XLOOKUP(Table5[[#This Row],[EID]],Roster!A:A,Roster!F:F)</f>
        <v>Strategy</v>
      </c>
      <c r="D209" s="9">
        <v>45238</v>
      </c>
      <c r="E209" s="8">
        <v>61</v>
      </c>
      <c r="F209" s="8">
        <v>99</v>
      </c>
      <c r="G209" s="37">
        <f>Table5[[#This Row],[Completed]]/Table5[[#This Row],[Assigned]]</f>
        <v>1.6229508196721312</v>
      </c>
    </row>
    <row r="210" spans="1:7">
      <c r="A210" s="8" t="s">
        <v>115</v>
      </c>
      <c r="B210" s="8" t="str">
        <f>_xlfn.XLOOKUP(Table5[[#This Row],[EID]],Roster!A:A,Roster!E:E)</f>
        <v>oka.koch.55</v>
      </c>
      <c r="C210" s="8" t="str">
        <f>_xlfn.XLOOKUP(Table5[[#This Row],[EID]],Roster!A:A,Roster!F:F)</f>
        <v>F&amp;A</v>
      </c>
      <c r="D210" s="9">
        <v>45238</v>
      </c>
      <c r="E210" s="8">
        <v>94</v>
      </c>
      <c r="F210" s="8">
        <v>81</v>
      </c>
      <c r="G210" s="37">
        <f>Table5[[#This Row],[Completed]]/Table5[[#This Row],[Assigned]]</f>
        <v>0.86170212765957444</v>
      </c>
    </row>
    <row r="211" spans="1:7">
      <c r="A211" s="8" t="s">
        <v>116</v>
      </c>
      <c r="B211" s="8" t="str">
        <f>_xlfn.XLOOKUP(Table5[[#This Row],[EID]],Roster!A:A,Roster!E:E)</f>
        <v>hir.kame.31</v>
      </c>
      <c r="C211" s="8" t="str">
        <f>_xlfn.XLOOKUP(Table5[[#This Row],[EID]],Roster!A:A,Roster!F:F)</f>
        <v>Health</v>
      </c>
      <c r="D211" s="9">
        <v>45238</v>
      </c>
      <c r="E211" s="8">
        <v>86</v>
      </c>
      <c r="F211" s="8">
        <v>0</v>
      </c>
      <c r="G211" s="37">
        <f>Table5[[#This Row],[Completed]]/Table5[[#This Row],[Assigned]]</f>
        <v>0</v>
      </c>
    </row>
    <row r="212" spans="1:7">
      <c r="A212" s="8" t="s">
        <v>117</v>
      </c>
      <c r="B212" s="8" t="str">
        <f>_xlfn.XLOOKUP(Table5[[#This Row],[EID]],Roster!A:A,Roster!E:E)</f>
        <v>han.oriz.24</v>
      </c>
      <c r="C212" s="8" t="str">
        <f>_xlfn.XLOOKUP(Table5[[#This Row],[EID]],Roster!A:A,Roster!F:F)</f>
        <v>Network</v>
      </c>
      <c r="D212" s="9">
        <v>45238</v>
      </c>
      <c r="E212" s="8">
        <v>64</v>
      </c>
      <c r="F212" s="8">
        <v>75</v>
      </c>
      <c r="G212" s="37">
        <f>Table5[[#This Row],[Completed]]/Table5[[#This Row],[Assigned]]</f>
        <v>1.171875</v>
      </c>
    </row>
    <row r="213" spans="1:7">
      <c r="A213" s="8" t="s">
        <v>118</v>
      </c>
      <c r="B213" s="8" t="str">
        <f>_xlfn.XLOOKUP(Table5[[#This Row],[EID]],Roster!A:A,Roster!E:E)</f>
        <v>kig.imaz.62</v>
      </c>
      <c r="C213" s="8" t="str">
        <f>_xlfn.XLOOKUP(Table5[[#This Row],[EID]],Roster!A:A,Roster!F:F)</f>
        <v>HR</v>
      </c>
      <c r="D213" s="9">
        <v>45238</v>
      </c>
      <c r="E213" s="8">
        <v>70</v>
      </c>
      <c r="F213" s="8">
        <v>122</v>
      </c>
      <c r="G213" s="37">
        <f>Table5[[#This Row],[Completed]]/Table5[[#This Row],[Assigned]]</f>
        <v>1.7428571428571429</v>
      </c>
    </row>
    <row r="214" spans="1:7">
      <c r="A214" s="8" t="s">
        <v>119</v>
      </c>
      <c r="B214" s="8" t="str">
        <f>_xlfn.XLOOKUP(Table5[[#This Row],[EID]],Roster!A:A,Roster!E:E)</f>
        <v>hir.kame.31</v>
      </c>
      <c r="C214" s="8" t="str">
        <f>_xlfn.XLOOKUP(Table5[[#This Row],[EID]],Roster!A:A,Roster!F:F)</f>
        <v>Health</v>
      </c>
      <c r="D214" s="9">
        <v>45238</v>
      </c>
      <c r="E214" s="8">
        <v>88</v>
      </c>
      <c r="F214" s="8">
        <v>16</v>
      </c>
      <c r="G214" s="37">
        <f>Table5[[#This Row],[Completed]]/Table5[[#This Row],[Assigned]]</f>
        <v>0.18181818181818182</v>
      </c>
    </row>
    <row r="215" spans="1:7">
      <c r="A215" s="8" t="s">
        <v>120</v>
      </c>
      <c r="B215" s="8" t="str">
        <f>_xlfn.XLOOKUP(Table5[[#This Row],[EID]],Roster!A:A,Roster!E:E)</f>
        <v>oka.koch.55</v>
      </c>
      <c r="C215" s="8" t="str">
        <f>_xlfn.XLOOKUP(Table5[[#This Row],[EID]],Roster!A:A,Roster!F:F)</f>
        <v>F&amp;A</v>
      </c>
      <c r="D215" s="9">
        <v>45238</v>
      </c>
      <c r="E215" s="8">
        <v>50</v>
      </c>
      <c r="F215" s="8">
        <v>0</v>
      </c>
      <c r="G215" s="37">
        <f>Table5[[#This Row],[Completed]]/Table5[[#This Row],[Assigned]]</f>
        <v>0</v>
      </c>
    </row>
    <row r="216" spans="1:7">
      <c r="A216" s="8" t="s">
        <v>121</v>
      </c>
      <c r="B216" s="8" t="str">
        <f>_xlfn.XLOOKUP(Table5[[#This Row],[EID]],Roster!A:A,Roster!E:E)</f>
        <v>hir.kame.31</v>
      </c>
      <c r="C216" s="8" t="str">
        <f>_xlfn.XLOOKUP(Table5[[#This Row],[EID]],Roster!A:A,Roster!F:F)</f>
        <v>Health</v>
      </c>
      <c r="D216" s="9">
        <v>45238</v>
      </c>
      <c r="E216" s="8">
        <v>84</v>
      </c>
      <c r="F216" s="8">
        <v>19</v>
      </c>
      <c r="G216" s="37">
        <f>Table5[[#This Row],[Completed]]/Table5[[#This Row],[Assigned]]</f>
        <v>0.22619047619047619</v>
      </c>
    </row>
    <row r="217" spans="1:7">
      <c r="A217" s="8" t="s">
        <v>123</v>
      </c>
      <c r="B217" s="8" t="str">
        <f>_xlfn.XLOOKUP(Table5[[#This Row],[EID]],Roster!A:A,Roster!E:E)</f>
        <v>kig.imaz.62</v>
      </c>
      <c r="C217" s="8" t="str">
        <f>_xlfn.XLOOKUP(Table5[[#This Row],[EID]],Roster!A:A,Roster!F:F)</f>
        <v>HR</v>
      </c>
      <c r="D217" s="9">
        <v>45238</v>
      </c>
      <c r="E217" s="8">
        <v>79</v>
      </c>
      <c r="F217" s="8">
        <v>71</v>
      </c>
      <c r="G217" s="37">
        <f>Table5[[#This Row],[Completed]]/Table5[[#This Row],[Assigned]]</f>
        <v>0.89873417721518989</v>
      </c>
    </row>
    <row r="218" spans="1:7">
      <c r="A218" s="8" t="s">
        <v>94</v>
      </c>
      <c r="B218" s="8" t="str">
        <f>_xlfn.XLOOKUP(Table5[[#This Row],[EID]],Roster!A:A,Roster!E:E)</f>
        <v>oka.koch.55</v>
      </c>
      <c r="C218" s="8" t="str">
        <f>_xlfn.XLOOKUP(Table5[[#This Row],[EID]],Roster!A:A,Roster!F:F)</f>
        <v>F&amp;A</v>
      </c>
      <c r="D218" s="9">
        <v>45239</v>
      </c>
      <c r="E218" s="8">
        <v>72</v>
      </c>
      <c r="F218" s="8">
        <v>35</v>
      </c>
      <c r="G218" s="37">
        <f>Table5[[#This Row],[Completed]]/Table5[[#This Row],[Assigned]]</f>
        <v>0.4861111111111111</v>
      </c>
    </row>
    <row r="219" spans="1:7">
      <c r="A219" s="8" t="s">
        <v>95</v>
      </c>
      <c r="B219" s="8" t="str">
        <f>_xlfn.XLOOKUP(Table5[[#This Row],[EID]],Roster!A:A,Roster!E:E)</f>
        <v>oka.koch.55</v>
      </c>
      <c r="C219" s="8" t="str">
        <f>_xlfn.XLOOKUP(Table5[[#This Row],[EID]],Roster!A:A,Roster!F:F)</f>
        <v>F&amp;A</v>
      </c>
      <c r="D219" s="9">
        <v>45239</v>
      </c>
      <c r="E219" s="8">
        <v>54</v>
      </c>
      <c r="F219" s="8">
        <v>100</v>
      </c>
      <c r="G219" s="37">
        <f>Table5[[#This Row],[Completed]]/Table5[[#This Row],[Assigned]]</f>
        <v>1.8518518518518519</v>
      </c>
    </row>
    <row r="220" spans="1:7">
      <c r="A220" s="8" t="s">
        <v>96</v>
      </c>
      <c r="B220" s="8" t="str">
        <f>_xlfn.XLOOKUP(Table5[[#This Row],[EID]],Roster!A:A,Roster!E:E)</f>
        <v>hir.kame.31</v>
      </c>
      <c r="C220" s="8" t="str">
        <f>_xlfn.XLOOKUP(Table5[[#This Row],[EID]],Roster!A:A,Roster!F:F)</f>
        <v>Health</v>
      </c>
      <c r="D220" s="9">
        <v>45239</v>
      </c>
      <c r="E220" s="8">
        <v>98</v>
      </c>
      <c r="F220" s="8">
        <v>107</v>
      </c>
      <c r="G220" s="37">
        <f>Table5[[#This Row],[Completed]]/Table5[[#This Row],[Assigned]]</f>
        <v>1.0918367346938775</v>
      </c>
    </row>
    <row r="221" spans="1:7">
      <c r="A221" s="8" t="s">
        <v>97</v>
      </c>
      <c r="B221" s="8" t="str">
        <f>_xlfn.XLOOKUP(Table5[[#This Row],[EID]],Roster!A:A,Roster!E:E)</f>
        <v>han.oriz.24</v>
      </c>
      <c r="C221" s="8" t="str">
        <f>_xlfn.XLOOKUP(Table5[[#This Row],[EID]],Roster!A:A,Roster!F:F)</f>
        <v>Network</v>
      </c>
      <c r="D221" s="9">
        <v>45239</v>
      </c>
      <c r="E221" s="8">
        <v>95</v>
      </c>
      <c r="F221" s="8">
        <v>0</v>
      </c>
      <c r="G221" s="37">
        <f>Table5[[#This Row],[Completed]]/Table5[[#This Row],[Assigned]]</f>
        <v>0</v>
      </c>
    </row>
    <row r="222" spans="1:7">
      <c r="A222" s="8" t="s">
        <v>98</v>
      </c>
      <c r="B222" s="8" t="str">
        <f>_xlfn.XLOOKUP(Table5[[#This Row],[EID]],Roster!A:A,Roster!E:E)</f>
        <v>kig.imaz.62</v>
      </c>
      <c r="C222" s="8" t="str">
        <f>_xlfn.XLOOKUP(Table5[[#This Row],[EID]],Roster!A:A,Roster!F:F)</f>
        <v>HR</v>
      </c>
      <c r="D222" s="9">
        <v>45239</v>
      </c>
      <c r="E222" s="8">
        <v>71</v>
      </c>
      <c r="F222" s="8">
        <v>20</v>
      </c>
      <c r="G222" s="37">
        <f>Table5[[#This Row],[Completed]]/Table5[[#This Row],[Assigned]]</f>
        <v>0.28169014084507044</v>
      </c>
    </row>
    <row r="223" spans="1:7">
      <c r="A223" s="8" t="s">
        <v>99</v>
      </c>
      <c r="B223" s="8" t="str">
        <f>_xlfn.XLOOKUP(Table5[[#This Row],[EID]],Roster!A:A,Roster!E:E)</f>
        <v>han.oriz.24</v>
      </c>
      <c r="C223" s="8" t="str">
        <f>_xlfn.XLOOKUP(Table5[[#This Row],[EID]],Roster!A:A,Roster!F:F)</f>
        <v>Strategy</v>
      </c>
      <c r="D223" s="9">
        <v>45239</v>
      </c>
      <c r="E223" s="8">
        <v>94</v>
      </c>
      <c r="F223" s="8">
        <v>46</v>
      </c>
      <c r="G223" s="37">
        <f>Table5[[#This Row],[Completed]]/Table5[[#This Row],[Assigned]]</f>
        <v>0.48936170212765956</v>
      </c>
    </row>
    <row r="224" spans="1:7">
      <c r="A224" s="8" t="s">
        <v>101</v>
      </c>
      <c r="B224" s="8" t="str">
        <f>_xlfn.XLOOKUP(Table5[[#This Row],[EID]],Roster!A:A,Roster!E:E)</f>
        <v>hir.kame.31</v>
      </c>
      <c r="C224" s="8" t="str">
        <f>_xlfn.XLOOKUP(Table5[[#This Row],[EID]],Roster!A:A,Roster!F:F)</f>
        <v>Health</v>
      </c>
      <c r="D224" s="9">
        <v>45239</v>
      </c>
      <c r="E224" s="8">
        <v>72</v>
      </c>
      <c r="F224" s="8">
        <v>49</v>
      </c>
      <c r="G224" s="37">
        <f>Table5[[#This Row],[Completed]]/Table5[[#This Row],[Assigned]]</f>
        <v>0.68055555555555558</v>
      </c>
    </row>
    <row r="225" spans="1:7">
      <c r="A225" s="8" t="s">
        <v>102</v>
      </c>
      <c r="B225" s="8" t="str">
        <f>_xlfn.XLOOKUP(Table5[[#This Row],[EID]],Roster!A:A,Roster!E:E)</f>
        <v>han.oriz.24</v>
      </c>
      <c r="C225" s="8" t="str">
        <f>_xlfn.XLOOKUP(Table5[[#This Row],[EID]],Roster!A:A,Roster!F:F)</f>
        <v>Network</v>
      </c>
      <c r="D225" s="9">
        <v>45239</v>
      </c>
      <c r="E225" s="8">
        <v>67</v>
      </c>
      <c r="F225" s="8">
        <v>52</v>
      </c>
      <c r="G225" s="37">
        <f>Table5[[#This Row],[Completed]]/Table5[[#This Row],[Assigned]]</f>
        <v>0.77611940298507465</v>
      </c>
    </row>
    <row r="226" spans="1:7">
      <c r="A226" s="8" t="s">
        <v>103</v>
      </c>
      <c r="B226" s="8" t="str">
        <f>_xlfn.XLOOKUP(Table5[[#This Row],[EID]],Roster!A:A,Roster!E:E)</f>
        <v>kig.imaz.62</v>
      </c>
      <c r="C226" s="8" t="str">
        <f>_xlfn.XLOOKUP(Table5[[#This Row],[EID]],Roster!A:A,Roster!F:F)</f>
        <v>HR</v>
      </c>
      <c r="D226" s="9">
        <v>45239</v>
      </c>
      <c r="E226" s="8">
        <v>71</v>
      </c>
      <c r="F226" s="8">
        <v>106</v>
      </c>
      <c r="G226" s="37">
        <f>Table5[[#This Row],[Completed]]/Table5[[#This Row],[Assigned]]</f>
        <v>1.4929577464788732</v>
      </c>
    </row>
    <row r="227" spans="1:7">
      <c r="A227" s="8" t="s">
        <v>104</v>
      </c>
      <c r="B227" s="8" t="str">
        <f>_xlfn.XLOOKUP(Table5[[#This Row],[EID]],Roster!A:A,Roster!E:E)</f>
        <v>oka.koch.55</v>
      </c>
      <c r="C227" s="8" t="str">
        <f>_xlfn.XLOOKUP(Table5[[#This Row],[EID]],Roster!A:A,Roster!F:F)</f>
        <v>F&amp;A</v>
      </c>
      <c r="D227" s="9">
        <v>45239</v>
      </c>
      <c r="E227" s="8">
        <v>51</v>
      </c>
      <c r="F227" s="8">
        <v>115</v>
      </c>
      <c r="G227" s="37">
        <f>Table5[[#This Row],[Completed]]/Table5[[#This Row],[Assigned]]</f>
        <v>2.2549019607843137</v>
      </c>
    </row>
    <row r="228" spans="1:7">
      <c r="A228" s="8" t="s">
        <v>105</v>
      </c>
      <c r="B228" s="8" t="str">
        <f>_xlfn.XLOOKUP(Table5[[#This Row],[EID]],Roster!A:A,Roster!E:E)</f>
        <v>oka.koch.55</v>
      </c>
      <c r="C228" s="8" t="str">
        <f>_xlfn.XLOOKUP(Table5[[#This Row],[EID]],Roster!A:A,Roster!F:F)</f>
        <v>F&amp;A</v>
      </c>
      <c r="D228" s="9">
        <v>45239</v>
      </c>
      <c r="E228" s="8">
        <v>96</v>
      </c>
      <c r="F228" s="8">
        <v>47</v>
      </c>
      <c r="G228" s="37">
        <f>Table5[[#This Row],[Completed]]/Table5[[#This Row],[Assigned]]</f>
        <v>0.48958333333333331</v>
      </c>
    </row>
    <row r="229" spans="1:7">
      <c r="A229" s="8" t="s">
        <v>107</v>
      </c>
      <c r="B229" s="8" t="str">
        <f>_xlfn.XLOOKUP(Table5[[#This Row],[EID]],Roster!A:A,Roster!E:E)</f>
        <v>oka.koch.55</v>
      </c>
      <c r="C229" s="8" t="str">
        <f>_xlfn.XLOOKUP(Table5[[#This Row],[EID]],Roster!A:A,Roster!F:F)</f>
        <v>F&amp;A</v>
      </c>
      <c r="D229" s="9">
        <v>45239</v>
      </c>
      <c r="E229" s="8">
        <v>84</v>
      </c>
      <c r="F229" s="8">
        <v>49</v>
      </c>
      <c r="G229" s="37">
        <f>Table5[[#This Row],[Completed]]/Table5[[#This Row],[Assigned]]</f>
        <v>0.58333333333333337</v>
      </c>
    </row>
    <row r="230" spans="1:7">
      <c r="A230" s="8" t="s">
        <v>108</v>
      </c>
      <c r="B230" s="8" t="str">
        <f>_xlfn.XLOOKUP(Table5[[#This Row],[EID]],Roster!A:A,Roster!E:E)</f>
        <v>kig.imaz.62</v>
      </c>
      <c r="C230" s="8" t="str">
        <f>_xlfn.XLOOKUP(Table5[[#This Row],[EID]],Roster!A:A,Roster!F:F)</f>
        <v>HR</v>
      </c>
      <c r="D230" s="9">
        <v>45239</v>
      </c>
      <c r="E230" s="8">
        <v>81</v>
      </c>
      <c r="F230" s="8">
        <v>42</v>
      </c>
      <c r="G230" s="37">
        <f>Table5[[#This Row],[Completed]]/Table5[[#This Row],[Assigned]]</f>
        <v>0.51851851851851849</v>
      </c>
    </row>
    <row r="231" spans="1:7">
      <c r="A231" s="8" t="s">
        <v>109</v>
      </c>
      <c r="B231" s="8" t="str">
        <f>_xlfn.XLOOKUP(Table5[[#This Row],[EID]],Roster!A:A,Roster!E:E)</f>
        <v>han.oriz.24</v>
      </c>
      <c r="C231" s="8" t="str">
        <f>_xlfn.XLOOKUP(Table5[[#This Row],[EID]],Roster!A:A,Roster!F:F)</f>
        <v>Strategy</v>
      </c>
      <c r="D231" s="9">
        <v>45239</v>
      </c>
      <c r="E231" s="8">
        <v>64</v>
      </c>
      <c r="F231" s="8">
        <v>16</v>
      </c>
      <c r="G231" s="37">
        <f>Table5[[#This Row],[Completed]]/Table5[[#This Row],[Assigned]]</f>
        <v>0.25</v>
      </c>
    </row>
    <row r="232" spans="1:7">
      <c r="A232" s="8" t="s">
        <v>110</v>
      </c>
      <c r="B232" s="8" t="str">
        <f>_xlfn.XLOOKUP(Table5[[#This Row],[EID]],Roster!A:A,Roster!E:E)</f>
        <v>oka.koch.55</v>
      </c>
      <c r="C232" s="8" t="str">
        <f>_xlfn.XLOOKUP(Table5[[#This Row],[EID]],Roster!A:A,Roster!F:F)</f>
        <v>F&amp;A</v>
      </c>
      <c r="D232" s="9">
        <v>45239</v>
      </c>
      <c r="E232" s="8">
        <v>85</v>
      </c>
      <c r="F232" s="8">
        <v>30</v>
      </c>
      <c r="G232" s="37">
        <f>Table5[[#This Row],[Completed]]/Table5[[#This Row],[Assigned]]</f>
        <v>0.35294117647058826</v>
      </c>
    </row>
    <row r="233" spans="1:7">
      <c r="A233" s="8" t="s">
        <v>111</v>
      </c>
      <c r="B233" s="8" t="str">
        <f>_xlfn.XLOOKUP(Table5[[#This Row],[EID]],Roster!A:A,Roster!E:E)</f>
        <v>hir.kame.31</v>
      </c>
      <c r="C233" s="8" t="str">
        <f>_xlfn.XLOOKUP(Table5[[#This Row],[EID]],Roster!A:A,Roster!F:F)</f>
        <v>Health</v>
      </c>
      <c r="D233" s="9">
        <v>45239</v>
      </c>
      <c r="E233" s="8">
        <v>89</v>
      </c>
      <c r="F233" s="8">
        <v>60</v>
      </c>
      <c r="G233" s="37">
        <f>Table5[[#This Row],[Completed]]/Table5[[#This Row],[Assigned]]</f>
        <v>0.6741573033707865</v>
      </c>
    </row>
    <row r="234" spans="1:7">
      <c r="A234" s="8" t="s">
        <v>112</v>
      </c>
      <c r="B234" s="8" t="str">
        <f>_xlfn.XLOOKUP(Table5[[#This Row],[EID]],Roster!A:A,Roster!E:E)</f>
        <v>hir.kame.31</v>
      </c>
      <c r="C234" s="8" t="str">
        <f>_xlfn.XLOOKUP(Table5[[#This Row],[EID]],Roster!A:A,Roster!F:F)</f>
        <v>Health</v>
      </c>
      <c r="D234" s="9">
        <v>45239</v>
      </c>
      <c r="E234" s="8">
        <v>80</v>
      </c>
      <c r="F234" s="8">
        <v>126</v>
      </c>
      <c r="G234" s="37">
        <f>Table5[[#This Row],[Completed]]/Table5[[#This Row],[Assigned]]</f>
        <v>1.575</v>
      </c>
    </row>
    <row r="235" spans="1:7">
      <c r="A235" s="8" t="s">
        <v>113</v>
      </c>
      <c r="B235" s="8" t="str">
        <f>_xlfn.XLOOKUP(Table5[[#This Row],[EID]],Roster!A:A,Roster!E:E)</f>
        <v>kig.imaz.62</v>
      </c>
      <c r="C235" s="8" t="str">
        <f>_xlfn.XLOOKUP(Table5[[#This Row],[EID]],Roster!A:A,Roster!F:F)</f>
        <v>HR</v>
      </c>
      <c r="D235" s="9">
        <v>45239</v>
      </c>
      <c r="E235" s="8">
        <v>61</v>
      </c>
      <c r="F235" s="8">
        <v>32</v>
      </c>
      <c r="G235" s="37">
        <f>Table5[[#This Row],[Completed]]/Table5[[#This Row],[Assigned]]</f>
        <v>0.52459016393442626</v>
      </c>
    </row>
    <row r="236" spans="1:7">
      <c r="A236" s="8" t="s">
        <v>114</v>
      </c>
      <c r="B236" s="8" t="str">
        <f>_xlfn.XLOOKUP(Table5[[#This Row],[EID]],Roster!A:A,Roster!E:E)</f>
        <v>han.oriz.24</v>
      </c>
      <c r="C236" s="8" t="str">
        <f>_xlfn.XLOOKUP(Table5[[#This Row],[EID]],Roster!A:A,Roster!F:F)</f>
        <v>Strategy</v>
      </c>
      <c r="D236" s="9">
        <v>45239</v>
      </c>
      <c r="E236" s="8">
        <v>94</v>
      </c>
      <c r="F236" s="8">
        <v>64</v>
      </c>
      <c r="G236" s="37">
        <f>Table5[[#This Row],[Completed]]/Table5[[#This Row],[Assigned]]</f>
        <v>0.68085106382978722</v>
      </c>
    </row>
    <row r="237" spans="1:7">
      <c r="A237" s="8" t="s">
        <v>116</v>
      </c>
      <c r="B237" s="8" t="str">
        <f>_xlfn.XLOOKUP(Table5[[#This Row],[EID]],Roster!A:A,Roster!E:E)</f>
        <v>hir.kame.31</v>
      </c>
      <c r="C237" s="8" t="str">
        <f>_xlfn.XLOOKUP(Table5[[#This Row],[EID]],Roster!A:A,Roster!F:F)</f>
        <v>Health</v>
      </c>
      <c r="D237" s="9">
        <v>45239</v>
      </c>
      <c r="E237" s="8">
        <v>74</v>
      </c>
      <c r="F237" s="8">
        <v>107</v>
      </c>
      <c r="G237" s="37">
        <f>Table5[[#This Row],[Completed]]/Table5[[#This Row],[Assigned]]</f>
        <v>1.4459459459459461</v>
      </c>
    </row>
    <row r="238" spans="1:7">
      <c r="A238" s="8" t="s">
        <v>117</v>
      </c>
      <c r="B238" s="8" t="str">
        <f>_xlfn.XLOOKUP(Table5[[#This Row],[EID]],Roster!A:A,Roster!E:E)</f>
        <v>han.oriz.24</v>
      </c>
      <c r="C238" s="8" t="str">
        <f>_xlfn.XLOOKUP(Table5[[#This Row],[EID]],Roster!A:A,Roster!F:F)</f>
        <v>Network</v>
      </c>
      <c r="D238" s="9">
        <v>45239</v>
      </c>
      <c r="E238" s="8">
        <v>75</v>
      </c>
      <c r="F238" s="8">
        <v>23</v>
      </c>
      <c r="G238" s="37">
        <f>Table5[[#This Row],[Completed]]/Table5[[#This Row],[Assigned]]</f>
        <v>0.30666666666666664</v>
      </c>
    </row>
    <row r="239" spans="1:7">
      <c r="A239" s="8" t="s">
        <v>118</v>
      </c>
      <c r="B239" s="8" t="str">
        <f>_xlfn.XLOOKUP(Table5[[#This Row],[EID]],Roster!A:A,Roster!E:E)</f>
        <v>kig.imaz.62</v>
      </c>
      <c r="C239" s="8" t="str">
        <f>_xlfn.XLOOKUP(Table5[[#This Row],[EID]],Roster!A:A,Roster!F:F)</f>
        <v>HR</v>
      </c>
      <c r="D239" s="9">
        <v>45239</v>
      </c>
      <c r="E239" s="8">
        <v>97</v>
      </c>
      <c r="F239" s="8">
        <v>104</v>
      </c>
      <c r="G239" s="37">
        <f>Table5[[#This Row],[Completed]]/Table5[[#This Row],[Assigned]]</f>
        <v>1.0721649484536082</v>
      </c>
    </row>
    <row r="240" spans="1:7">
      <c r="A240" s="8" t="s">
        <v>119</v>
      </c>
      <c r="B240" s="8" t="str">
        <f>_xlfn.XLOOKUP(Table5[[#This Row],[EID]],Roster!A:A,Roster!E:E)</f>
        <v>hir.kame.31</v>
      </c>
      <c r="C240" s="8" t="str">
        <f>_xlfn.XLOOKUP(Table5[[#This Row],[EID]],Roster!A:A,Roster!F:F)</f>
        <v>Health</v>
      </c>
      <c r="D240" s="9">
        <v>45239</v>
      </c>
      <c r="E240" s="8">
        <v>72</v>
      </c>
      <c r="F240" s="8">
        <v>38</v>
      </c>
      <c r="G240" s="37">
        <f>Table5[[#This Row],[Completed]]/Table5[[#This Row],[Assigned]]</f>
        <v>0.52777777777777779</v>
      </c>
    </row>
    <row r="241" spans="1:7">
      <c r="A241" s="8" t="s">
        <v>120</v>
      </c>
      <c r="B241" s="8" t="str">
        <f>_xlfn.XLOOKUP(Table5[[#This Row],[EID]],Roster!A:A,Roster!E:E)</f>
        <v>oka.koch.55</v>
      </c>
      <c r="C241" s="8" t="str">
        <f>_xlfn.XLOOKUP(Table5[[#This Row],[EID]],Roster!A:A,Roster!F:F)</f>
        <v>F&amp;A</v>
      </c>
      <c r="D241" s="9">
        <v>45239</v>
      </c>
      <c r="E241" s="8">
        <v>99</v>
      </c>
      <c r="F241" s="8">
        <v>88</v>
      </c>
      <c r="G241" s="37">
        <f>Table5[[#This Row],[Completed]]/Table5[[#This Row],[Assigned]]</f>
        <v>0.88888888888888884</v>
      </c>
    </row>
    <row r="242" spans="1:7">
      <c r="A242" s="8" t="s">
        <v>121</v>
      </c>
      <c r="B242" s="8" t="str">
        <f>_xlfn.XLOOKUP(Table5[[#This Row],[EID]],Roster!A:A,Roster!E:E)</f>
        <v>hir.kame.31</v>
      </c>
      <c r="C242" s="8" t="str">
        <f>_xlfn.XLOOKUP(Table5[[#This Row],[EID]],Roster!A:A,Roster!F:F)</f>
        <v>Health</v>
      </c>
      <c r="D242" s="9">
        <v>45239</v>
      </c>
      <c r="E242" s="8">
        <v>53</v>
      </c>
      <c r="F242" s="8">
        <v>0</v>
      </c>
      <c r="G242" s="37">
        <f>Table5[[#This Row],[Completed]]/Table5[[#This Row],[Assigned]]</f>
        <v>0</v>
      </c>
    </row>
    <row r="243" spans="1:7">
      <c r="A243" s="8" t="s">
        <v>122</v>
      </c>
      <c r="B243" s="8" t="str">
        <f>_xlfn.XLOOKUP(Table5[[#This Row],[EID]],Roster!A:A,Roster!E:E)</f>
        <v>han.oriz.24</v>
      </c>
      <c r="C243" s="8" t="str">
        <f>_xlfn.XLOOKUP(Table5[[#This Row],[EID]],Roster!A:A,Roster!F:F)</f>
        <v>Network</v>
      </c>
      <c r="D243" s="9">
        <v>45239</v>
      </c>
      <c r="E243" s="8">
        <v>100</v>
      </c>
      <c r="F243" s="8">
        <v>107</v>
      </c>
      <c r="G243" s="37">
        <f>Table5[[#This Row],[Completed]]/Table5[[#This Row],[Assigned]]</f>
        <v>1.07</v>
      </c>
    </row>
    <row r="244" spans="1:7">
      <c r="A244" s="8" t="s">
        <v>123</v>
      </c>
      <c r="B244" s="8" t="str">
        <f>_xlfn.XLOOKUP(Table5[[#This Row],[EID]],Roster!A:A,Roster!E:E)</f>
        <v>kig.imaz.62</v>
      </c>
      <c r="C244" s="8" t="str">
        <f>_xlfn.XLOOKUP(Table5[[#This Row],[EID]],Roster!A:A,Roster!F:F)</f>
        <v>HR</v>
      </c>
      <c r="D244" s="9">
        <v>45239</v>
      </c>
      <c r="E244" s="8">
        <v>73</v>
      </c>
      <c r="F244" s="8">
        <v>32</v>
      </c>
      <c r="G244" s="37">
        <f>Table5[[#This Row],[Completed]]/Table5[[#This Row],[Assigned]]</f>
        <v>0.43835616438356162</v>
      </c>
    </row>
    <row r="245" spans="1:7">
      <c r="A245" s="8" t="s">
        <v>94</v>
      </c>
      <c r="B245" s="8" t="str">
        <f>_xlfn.XLOOKUP(Table5[[#This Row],[EID]],Roster!A:A,Roster!E:E)</f>
        <v>oka.koch.55</v>
      </c>
      <c r="C245" s="8" t="str">
        <f>_xlfn.XLOOKUP(Table5[[#This Row],[EID]],Roster!A:A,Roster!F:F)</f>
        <v>F&amp;A</v>
      </c>
      <c r="D245" s="9">
        <v>45240</v>
      </c>
      <c r="E245" s="8">
        <v>65</v>
      </c>
      <c r="F245" s="8">
        <v>88</v>
      </c>
      <c r="G245" s="37">
        <f>Table5[[#This Row],[Completed]]/Table5[[#This Row],[Assigned]]</f>
        <v>1.3538461538461539</v>
      </c>
    </row>
    <row r="246" spans="1:7">
      <c r="A246" s="8" t="s">
        <v>95</v>
      </c>
      <c r="B246" s="8" t="str">
        <f>_xlfn.XLOOKUP(Table5[[#This Row],[EID]],Roster!A:A,Roster!E:E)</f>
        <v>oka.koch.55</v>
      </c>
      <c r="C246" s="8" t="str">
        <f>_xlfn.XLOOKUP(Table5[[#This Row],[EID]],Roster!A:A,Roster!F:F)</f>
        <v>F&amp;A</v>
      </c>
      <c r="D246" s="9">
        <v>45240</v>
      </c>
      <c r="E246" s="8">
        <v>72</v>
      </c>
      <c r="F246" s="8">
        <v>80</v>
      </c>
      <c r="G246" s="37">
        <f>Table5[[#This Row],[Completed]]/Table5[[#This Row],[Assigned]]</f>
        <v>1.1111111111111112</v>
      </c>
    </row>
    <row r="247" spans="1:7">
      <c r="A247" s="8" t="s">
        <v>97</v>
      </c>
      <c r="B247" s="8" t="str">
        <f>_xlfn.XLOOKUP(Table5[[#This Row],[EID]],Roster!A:A,Roster!E:E)</f>
        <v>han.oriz.24</v>
      </c>
      <c r="C247" s="8" t="str">
        <f>_xlfn.XLOOKUP(Table5[[#This Row],[EID]],Roster!A:A,Roster!F:F)</f>
        <v>Network</v>
      </c>
      <c r="D247" s="9">
        <v>45240</v>
      </c>
      <c r="E247" s="8">
        <v>94</v>
      </c>
      <c r="F247" s="8">
        <v>92</v>
      </c>
      <c r="G247" s="37">
        <f>Table5[[#This Row],[Completed]]/Table5[[#This Row],[Assigned]]</f>
        <v>0.97872340425531912</v>
      </c>
    </row>
    <row r="248" spans="1:7">
      <c r="A248" s="8" t="s">
        <v>98</v>
      </c>
      <c r="B248" s="8" t="str">
        <f>_xlfn.XLOOKUP(Table5[[#This Row],[EID]],Roster!A:A,Roster!E:E)</f>
        <v>kig.imaz.62</v>
      </c>
      <c r="C248" s="8" t="str">
        <f>_xlfn.XLOOKUP(Table5[[#This Row],[EID]],Roster!A:A,Roster!F:F)</f>
        <v>HR</v>
      </c>
      <c r="D248" s="9">
        <v>45240</v>
      </c>
      <c r="E248" s="8">
        <v>58</v>
      </c>
      <c r="F248" s="8">
        <v>55</v>
      </c>
      <c r="G248" s="37">
        <f>Table5[[#This Row],[Completed]]/Table5[[#This Row],[Assigned]]</f>
        <v>0.94827586206896552</v>
      </c>
    </row>
    <row r="249" spans="1:7">
      <c r="A249" s="8" t="s">
        <v>99</v>
      </c>
      <c r="B249" s="8" t="str">
        <f>_xlfn.XLOOKUP(Table5[[#This Row],[EID]],Roster!A:A,Roster!E:E)</f>
        <v>han.oriz.24</v>
      </c>
      <c r="C249" s="8" t="str">
        <f>_xlfn.XLOOKUP(Table5[[#This Row],[EID]],Roster!A:A,Roster!F:F)</f>
        <v>Strategy</v>
      </c>
      <c r="D249" s="9">
        <v>45240</v>
      </c>
      <c r="E249" s="8">
        <v>96</v>
      </c>
      <c r="F249" s="8">
        <v>52</v>
      </c>
      <c r="G249" s="37">
        <f>Table5[[#This Row],[Completed]]/Table5[[#This Row],[Assigned]]</f>
        <v>0.54166666666666663</v>
      </c>
    </row>
    <row r="250" spans="1:7">
      <c r="A250" s="8" t="s">
        <v>100</v>
      </c>
      <c r="B250" s="8" t="str">
        <f>_xlfn.XLOOKUP(Table5[[#This Row],[EID]],Roster!A:A,Roster!E:E)</f>
        <v>oka.koch.55</v>
      </c>
      <c r="C250" s="8" t="str">
        <f>_xlfn.XLOOKUP(Table5[[#This Row],[EID]],Roster!A:A,Roster!F:F)</f>
        <v>F&amp;A</v>
      </c>
      <c r="D250" s="9">
        <v>45240</v>
      </c>
      <c r="E250" s="8">
        <v>96</v>
      </c>
      <c r="F250" s="8">
        <v>0</v>
      </c>
      <c r="G250" s="37">
        <f>Table5[[#This Row],[Completed]]/Table5[[#This Row],[Assigned]]</f>
        <v>0</v>
      </c>
    </row>
    <row r="251" spans="1:7">
      <c r="A251" s="8" t="s">
        <v>101</v>
      </c>
      <c r="B251" s="8" t="str">
        <f>_xlfn.XLOOKUP(Table5[[#This Row],[EID]],Roster!A:A,Roster!E:E)</f>
        <v>hir.kame.31</v>
      </c>
      <c r="C251" s="8" t="str">
        <f>_xlfn.XLOOKUP(Table5[[#This Row],[EID]],Roster!A:A,Roster!F:F)</f>
        <v>Health</v>
      </c>
      <c r="D251" s="9">
        <v>45240</v>
      </c>
      <c r="E251" s="8">
        <v>64</v>
      </c>
      <c r="F251" s="8">
        <v>104</v>
      </c>
      <c r="G251" s="37">
        <f>Table5[[#This Row],[Completed]]/Table5[[#This Row],[Assigned]]</f>
        <v>1.625</v>
      </c>
    </row>
    <row r="252" spans="1:7">
      <c r="A252" s="8" t="s">
        <v>103</v>
      </c>
      <c r="B252" s="8" t="str">
        <f>_xlfn.XLOOKUP(Table5[[#This Row],[EID]],Roster!A:A,Roster!E:E)</f>
        <v>kig.imaz.62</v>
      </c>
      <c r="C252" s="8" t="str">
        <f>_xlfn.XLOOKUP(Table5[[#This Row],[EID]],Roster!A:A,Roster!F:F)</f>
        <v>HR</v>
      </c>
      <c r="D252" s="9">
        <v>45240</v>
      </c>
      <c r="E252" s="8">
        <v>100</v>
      </c>
      <c r="F252" s="8">
        <v>11</v>
      </c>
      <c r="G252" s="37">
        <f>Table5[[#This Row],[Completed]]/Table5[[#This Row],[Assigned]]</f>
        <v>0.11</v>
      </c>
    </row>
    <row r="253" spans="1:7">
      <c r="A253" s="8" t="s">
        <v>104</v>
      </c>
      <c r="B253" s="8" t="str">
        <f>_xlfn.XLOOKUP(Table5[[#This Row],[EID]],Roster!A:A,Roster!E:E)</f>
        <v>oka.koch.55</v>
      </c>
      <c r="C253" s="8" t="str">
        <f>_xlfn.XLOOKUP(Table5[[#This Row],[EID]],Roster!A:A,Roster!F:F)</f>
        <v>F&amp;A</v>
      </c>
      <c r="D253" s="9">
        <v>45240</v>
      </c>
      <c r="E253" s="8">
        <v>82</v>
      </c>
      <c r="F253" s="8">
        <v>66</v>
      </c>
      <c r="G253" s="37">
        <f>Table5[[#This Row],[Completed]]/Table5[[#This Row],[Assigned]]</f>
        <v>0.80487804878048785</v>
      </c>
    </row>
    <row r="254" spans="1:7">
      <c r="A254" s="8" t="s">
        <v>105</v>
      </c>
      <c r="B254" s="8" t="str">
        <f>_xlfn.XLOOKUP(Table5[[#This Row],[EID]],Roster!A:A,Roster!E:E)</f>
        <v>oka.koch.55</v>
      </c>
      <c r="C254" s="8" t="str">
        <f>_xlfn.XLOOKUP(Table5[[#This Row],[EID]],Roster!A:A,Roster!F:F)</f>
        <v>F&amp;A</v>
      </c>
      <c r="D254" s="9">
        <v>45240</v>
      </c>
      <c r="E254" s="8">
        <v>75</v>
      </c>
      <c r="F254" s="8">
        <v>0</v>
      </c>
      <c r="G254" s="37">
        <f>Table5[[#This Row],[Completed]]/Table5[[#This Row],[Assigned]]</f>
        <v>0</v>
      </c>
    </row>
    <row r="255" spans="1:7">
      <c r="A255" s="8" t="s">
        <v>106</v>
      </c>
      <c r="B255" s="8" t="str">
        <f>_xlfn.XLOOKUP(Table5[[#This Row],[EID]],Roster!A:A,Roster!E:E)</f>
        <v>hir.kame.31</v>
      </c>
      <c r="C255" s="8" t="str">
        <f>_xlfn.XLOOKUP(Table5[[#This Row],[EID]],Roster!A:A,Roster!F:F)</f>
        <v>Health</v>
      </c>
      <c r="D255" s="9">
        <v>45240</v>
      </c>
      <c r="E255" s="8">
        <v>97</v>
      </c>
      <c r="F255" s="8">
        <v>120</v>
      </c>
      <c r="G255" s="37">
        <f>Table5[[#This Row],[Completed]]/Table5[[#This Row],[Assigned]]</f>
        <v>1.2371134020618557</v>
      </c>
    </row>
    <row r="256" spans="1:7">
      <c r="A256" s="8" t="s">
        <v>107</v>
      </c>
      <c r="B256" s="8" t="str">
        <f>_xlfn.XLOOKUP(Table5[[#This Row],[EID]],Roster!A:A,Roster!E:E)</f>
        <v>oka.koch.55</v>
      </c>
      <c r="C256" s="8" t="str">
        <f>_xlfn.XLOOKUP(Table5[[#This Row],[EID]],Roster!A:A,Roster!F:F)</f>
        <v>F&amp;A</v>
      </c>
      <c r="D256" s="9">
        <v>45240</v>
      </c>
      <c r="E256" s="8">
        <v>100</v>
      </c>
      <c r="F256" s="8">
        <v>29</v>
      </c>
      <c r="G256" s="37">
        <f>Table5[[#This Row],[Completed]]/Table5[[#This Row],[Assigned]]</f>
        <v>0.28999999999999998</v>
      </c>
    </row>
    <row r="257" spans="1:7">
      <c r="A257" s="8" t="s">
        <v>108</v>
      </c>
      <c r="B257" s="8" t="str">
        <f>_xlfn.XLOOKUP(Table5[[#This Row],[EID]],Roster!A:A,Roster!E:E)</f>
        <v>kig.imaz.62</v>
      </c>
      <c r="C257" s="8" t="str">
        <f>_xlfn.XLOOKUP(Table5[[#This Row],[EID]],Roster!A:A,Roster!F:F)</f>
        <v>HR</v>
      </c>
      <c r="D257" s="9">
        <v>45240</v>
      </c>
      <c r="E257" s="8">
        <v>97</v>
      </c>
      <c r="F257" s="8">
        <v>65</v>
      </c>
      <c r="G257" s="37">
        <f>Table5[[#This Row],[Completed]]/Table5[[#This Row],[Assigned]]</f>
        <v>0.67010309278350511</v>
      </c>
    </row>
    <row r="258" spans="1:7">
      <c r="A258" s="8" t="s">
        <v>110</v>
      </c>
      <c r="B258" s="8" t="str">
        <f>_xlfn.XLOOKUP(Table5[[#This Row],[EID]],Roster!A:A,Roster!E:E)</f>
        <v>oka.koch.55</v>
      </c>
      <c r="C258" s="8" t="str">
        <f>_xlfn.XLOOKUP(Table5[[#This Row],[EID]],Roster!A:A,Roster!F:F)</f>
        <v>F&amp;A</v>
      </c>
      <c r="D258" s="9">
        <v>45240</v>
      </c>
      <c r="E258" s="8">
        <v>51</v>
      </c>
      <c r="F258" s="8">
        <v>16</v>
      </c>
      <c r="G258" s="37">
        <f>Table5[[#This Row],[Completed]]/Table5[[#This Row],[Assigned]]</f>
        <v>0.31372549019607843</v>
      </c>
    </row>
    <row r="259" spans="1:7">
      <c r="A259" s="8" t="s">
        <v>112</v>
      </c>
      <c r="B259" s="8" t="str">
        <f>_xlfn.XLOOKUP(Table5[[#This Row],[EID]],Roster!A:A,Roster!E:E)</f>
        <v>hir.kame.31</v>
      </c>
      <c r="C259" s="8" t="str">
        <f>_xlfn.XLOOKUP(Table5[[#This Row],[EID]],Roster!A:A,Roster!F:F)</f>
        <v>Health</v>
      </c>
      <c r="D259" s="9">
        <v>45240</v>
      </c>
      <c r="E259" s="8">
        <v>59</v>
      </c>
      <c r="F259" s="8">
        <v>33</v>
      </c>
      <c r="G259" s="37">
        <f>Table5[[#This Row],[Completed]]/Table5[[#This Row],[Assigned]]</f>
        <v>0.55932203389830504</v>
      </c>
    </row>
    <row r="260" spans="1:7">
      <c r="A260" s="8" t="s">
        <v>113</v>
      </c>
      <c r="B260" s="8" t="str">
        <f>_xlfn.XLOOKUP(Table5[[#This Row],[EID]],Roster!A:A,Roster!E:E)</f>
        <v>kig.imaz.62</v>
      </c>
      <c r="C260" s="8" t="str">
        <f>_xlfn.XLOOKUP(Table5[[#This Row],[EID]],Roster!A:A,Roster!F:F)</f>
        <v>HR</v>
      </c>
      <c r="D260" s="9">
        <v>45240</v>
      </c>
      <c r="E260" s="8">
        <v>77</v>
      </c>
      <c r="F260" s="8">
        <v>99</v>
      </c>
      <c r="G260" s="37">
        <f>Table5[[#This Row],[Completed]]/Table5[[#This Row],[Assigned]]</f>
        <v>1.2857142857142858</v>
      </c>
    </row>
    <row r="261" spans="1:7">
      <c r="A261" s="8" t="s">
        <v>114</v>
      </c>
      <c r="B261" s="8" t="str">
        <f>_xlfn.XLOOKUP(Table5[[#This Row],[EID]],Roster!A:A,Roster!E:E)</f>
        <v>han.oriz.24</v>
      </c>
      <c r="C261" s="8" t="str">
        <f>_xlfn.XLOOKUP(Table5[[#This Row],[EID]],Roster!A:A,Roster!F:F)</f>
        <v>Strategy</v>
      </c>
      <c r="D261" s="9">
        <v>45240</v>
      </c>
      <c r="E261" s="8">
        <v>97</v>
      </c>
      <c r="F261" s="8">
        <v>126</v>
      </c>
      <c r="G261" s="37">
        <f>Table5[[#This Row],[Completed]]/Table5[[#This Row],[Assigned]]</f>
        <v>1.2989690721649485</v>
      </c>
    </row>
    <row r="262" spans="1:7">
      <c r="A262" s="8" t="s">
        <v>115</v>
      </c>
      <c r="B262" s="8" t="str">
        <f>_xlfn.XLOOKUP(Table5[[#This Row],[EID]],Roster!A:A,Roster!E:E)</f>
        <v>oka.koch.55</v>
      </c>
      <c r="C262" s="8" t="str">
        <f>_xlfn.XLOOKUP(Table5[[#This Row],[EID]],Roster!A:A,Roster!F:F)</f>
        <v>F&amp;A</v>
      </c>
      <c r="D262" s="9">
        <v>45240</v>
      </c>
      <c r="E262" s="8">
        <v>97</v>
      </c>
      <c r="F262" s="8">
        <v>85</v>
      </c>
      <c r="G262" s="37">
        <f>Table5[[#This Row],[Completed]]/Table5[[#This Row],[Assigned]]</f>
        <v>0.87628865979381443</v>
      </c>
    </row>
    <row r="263" spans="1:7">
      <c r="A263" s="8" t="s">
        <v>116</v>
      </c>
      <c r="B263" s="8" t="str">
        <f>_xlfn.XLOOKUP(Table5[[#This Row],[EID]],Roster!A:A,Roster!E:E)</f>
        <v>hir.kame.31</v>
      </c>
      <c r="C263" s="8" t="str">
        <f>_xlfn.XLOOKUP(Table5[[#This Row],[EID]],Roster!A:A,Roster!F:F)</f>
        <v>Health</v>
      </c>
      <c r="D263" s="9">
        <v>45240</v>
      </c>
      <c r="E263" s="8">
        <v>76</v>
      </c>
      <c r="F263" s="8">
        <v>0</v>
      </c>
      <c r="G263" s="37">
        <f>Table5[[#This Row],[Completed]]/Table5[[#This Row],[Assigned]]</f>
        <v>0</v>
      </c>
    </row>
    <row r="264" spans="1:7">
      <c r="A264" s="8" t="s">
        <v>117</v>
      </c>
      <c r="B264" s="8" t="str">
        <f>_xlfn.XLOOKUP(Table5[[#This Row],[EID]],Roster!A:A,Roster!E:E)</f>
        <v>han.oriz.24</v>
      </c>
      <c r="C264" s="8" t="str">
        <f>_xlfn.XLOOKUP(Table5[[#This Row],[EID]],Roster!A:A,Roster!F:F)</f>
        <v>Network</v>
      </c>
      <c r="D264" s="9">
        <v>45240</v>
      </c>
      <c r="E264" s="8">
        <v>95</v>
      </c>
      <c r="F264" s="8">
        <v>70</v>
      </c>
      <c r="G264" s="37">
        <f>Table5[[#This Row],[Completed]]/Table5[[#This Row],[Assigned]]</f>
        <v>0.73684210526315785</v>
      </c>
    </row>
    <row r="265" spans="1:7">
      <c r="A265" s="8" t="s">
        <v>118</v>
      </c>
      <c r="B265" s="8" t="str">
        <f>_xlfn.XLOOKUP(Table5[[#This Row],[EID]],Roster!A:A,Roster!E:E)</f>
        <v>kig.imaz.62</v>
      </c>
      <c r="C265" s="8" t="str">
        <f>_xlfn.XLOOKUP(Table5[[#This Row],[EID]],Roster!A:A,Roster!F:F)</f>
        <v>HR</v>
      </c>
      <c r="D265" s="9">
        <v>45240</v>
      </c>
      <c r="E265" s="8">
        <v>55</v>
      </c>
      <c r="F265" s="8">
        <v>65</v>
      </c>
      <c r="G265" s="37">
        <f>Table5[[#This Row],[Completed]]/Table5[[#This Row],[Assigned]]</f>
        <v>1.1818181818181819</v>
      </c>
    </row>
    <row r="266" spans="1:7">
      <c r="A266" s="8" t="s">
        <v>120</v>
      </c>
      <c r="B266" s="8" t="str">
        <f>_xlfn.XLOOKUP(Table5[[#This Row],[EID]],Roster!A:A,Roster!E:E)</f>
        <v>oka.koch.55</v>
      </c>
      <c r="C266" s="8" t="str">
        <f>_xlfn.XLOOKUP(Table5[[#This Row],[EID]],Roster!A:A,Roster!F:F)</f>
        <v>F&amp;A</v>
      </c>
      <c r="D266" s="9">
        <v>45240</v>
      </c>
      <c r="E266" s="8">
        <v>62</v>
      </c>
      <c r="F266" s="8">
        <v>31</v>
      </c>
      <c r="G266" s="37">
        <f>Table5[[#This Row],[Completed]]/Table5[[#This Row],[Assigned]]</f>
        <v>0.5</v>
      </c>
    </row>
    <row r="267" spans="1:7">
      <c r="A267" s="8" t="s">
        <v>121</v>
      </c>
      <c r="B267" s="8" t="str">
        <f>_xlfn.XLOOKUP(Table5[[#This Row],[EID]],Roster!A:A,Roster!E:E)</f>
        <v>hir.kame.31</v>
      </c>
      <c r="C267" s="8" t="str">
        <f>_xlfn.XLOOKUP(Table5[[#This Row],[EID]],Roster!A:A,Roster!F:F)</f>
        <v>Health</v>
      </c>
      <c r="D267" s="9">
        <v>45240</v>
      </c>
      <c r="E267" s="8">
        <v>60</v>
      </c>
      <c r="F267" s="8">
        <v>106</v>
      </c>
      <c r="G267" s="37">
        <f>Table5[[#This Row],[Completed]]/Table5[[#This Row],[Assigned]]</f>
        <v>1.7666666666666666</v>
      </c>
    </row>
    <row r="268" spans="1:7">
      <c r="A268" s="8" t="s">
        <v>122</v>
      </c>
      <c r="B268" s="8" t="str">
        <f>_xlfn.XLOOKUP(Table5[[#This Row],[EID]],Roster!A:A,Roster!E:E)</f>
        <v>han.oriz.24</v>
      </c>
      <c r="C268" s="8" t="str">
        <f>_xlfn.XLOOKUP(Table5[[#This Row],[EID]],Roster!A:A,Roster!F:F)</f>
        <v>Network</v>
      </c>
      <c r="D268" s="9">
        <v>45240</v>
      </c>
      <c r="E268" s="8">
        <v>72</v>
      </c>
      <c r="F268" s="8">
        <v>124</v>
      </c>
      <c r="G268" s="37">
        <f>Table5[[#This Row],[Completed]]/Table5[[#This Row],[Assigned]]</f>
        <v>1.7222222222222223</v>
      </c>
    </row>
    <row r="269" spans="1:7">
      <c r="A269" s="8" t="s">
        <v>123</v>
      </c>
      <c r="B269" s="8" t="str">
        <f>_xlfn.XLOOKUP(Table5[[#This Row],[EID]],Roster!A:A,Roster!E:E)</f>
        <v>kig.imaz.62</v>
      </c>
      <c r="C269" s="8" t="str">
        <f>_xlfn.XLOOKUP(Table5[[#This Row],[EID]],Roster!A:A,Roster!F:F)</f>
        <v>HR</v>
      </c>
      <c r="D269" s="9">
        <v>45240</v>
      </c>
      <c r="E269" s="8">
        <v>60</v>
      </c>
      <c r="F269" s="8">
        <v>17</v>
      </c>
      <c r="G269" s="37">
        <f>Table5[[#This Row],[Completed]]/Table5[[#This Row],[Assigned]]</f>
        <v>0.28333333333333333</v>
      </c>
    </row>
    <row r="270" spans="1:7">
      <c r="A270" s="8" t="s">
        <v>94</v>
      </c>
      <c r="B270" s="8" t="str">
        <f>_xlfn.XLOOKUP(Table5[[#This Row],[EID]],Roster!A:A,Roster!E:E)</f>
        <v>oka.koch.55</v>
      </c>
      <c r="C270" s="8" t="str">
        <f>_xlfn.XLOOKUP(Table5[[#This Row],[EID]],Roster!A:A,Roster!F:F)</f>
        <v>F&amp;A</v>
      </c>
      <c r="D270" s="9">
        <v>45241</v>
      </c>
      <c r="E270" s="8">
        <v>54</v>
      </c>
      <c r="F270" s="8">
        <v>112</v>
      </c>
      <c r="G270" s="37">
        <f>Table5[[#This Row],[Completed]]/Table5[[#This Row],[Assigned]]</f>
        <v>2.074074074074074</v>
      </c>
    </row>
    <row r="271" spans="1:7">
      <c r="A271" s="8" t="s">
        <v>96</v>
      </c>
      <c r="B271" s="8" t="str">
        <f>_xlfn.XLOOKUP(Table5[[#This Row],[EID]],Roster!A:A,Roster!E:E)</f>
        <v>hir.kame.31</v>
      </c>
      <c r="C271" s="8" t="str">
        <f>_xlfn.XLOOKUP(Table5[[#This Row],[EID]],Roster!A:A,Roster!F:F)</f>
        <v>Health</v>
      </c>
      <c r="D271" s="9">
        <v>45241</v>
      </c>
      <c r="E271" s="8">
        <v>93</v>
      </c>
      <c r="F271" s="8">
        <v>57</v>
      </c>
      <c r="G271" s="37">
        <f>Table5[[#This Row],[Completed]]/Table5[[#This Row],[Assigned]]</f>
        <v>0.61290322580645162</v>
      </c>
    </row>
    <row r="272" spans="1:7">
      <c r="A272" s="8" t="s">
        <v>97</v>
      </c>
      <c r="B272" s="8" t="str">
        <f>_xlfn.XLOOKUP(Table5[[#This Row],[EID]],Roster!A:A,Roster!E:E)</f>
        <v>han.oriz.24</v>
      </c>
      <c r="C272" s="8" t="str">
        <f>_xlfn.XLOOKUP(Table5[[#This Row],[EID]],Roster!A:A,Roster!F:F)</f>
        <v>Network</v>
      </c>
      <c r="D272" s="9">
        <v>45241</v>
      </c>
      <c r="E272" s="8">
        <v>83</v>
      </c>
      <c r="F272" s="8">
        <v>17</v>
      </c>
      <c r="G272" s="37">
        <f>Table5[[#This Row],[Completed]]/Table5[[#This Row],[Assigned]]</f>
        <v>0.20481927710843373</v>
      </c>
    </row>
    <row r="273" spans="1:7">
      <c r="A273" s="8" t="s">
        <v>98</v>
      </c>
      <c r="B273" s="8" t="str">
        <f>_xlfn.XLOOKUP(Table5[[#This Row],[EID]],Roster!A:A,Roster!E:E)</f>
        <v>kig.imaz.62</v>
      </c>
      <c r="C273" s="8" t="str">
        <f>_xlfn.XLOOKUP(Table5[[#This Row],[EID]],Roster!A:A,Roster!F:F)</f>
        <v>HR</v>
      </c>
      <c r="D273" s="9">
        <v>45241</v>
      </c>
      <c r="E273" s="8">
        <v>79</v>
      </c>
      <c r="F273" s="8">
        <v>94</v>
      </c>
      <c r="G273" s="37">
        <f>Table5[[#This Row],[Completed]]/Table5[[#This Row],[Assigned]]</f>
        <v>1.1898734177215189</v>
      </c>
    </row>
    <row r="274" spans="1:7">
      <c r="A274" s="8" t="s">
        <v>99</v>
      </c>
      <c r="B274" s="8" t="str">
        <f>_xlfn.XLOOKUP(Table5[[#This Row],[EID]],Roster!A:A,Roster!E:E)</f>
        <v>han.oriz.24</v>
      </c>
      <c r="C274" s="8" t="str">
        <f>_xlfn.XLOOKUP(Table5[[#This Row],[EID]],Roster!A:A,Roster!F:F)</f>
        <v>Strategy</v>
      </c>
      <c r="D274" s="9">
        <v>45241</v>
      </c>
      <c r="E274" s="8">
        <v>55</v>
      </c>
      <c r="F274" s="8">
        <v>108</v>
      </c>
      <c r="G274" s="37">
        <f>Table5[[#This Row],[Completed]]/Table5[[#This Row],[Assigned]]</f>
        <v>1.9636363636363636</v>
      </c>
    </row>
    <row r="275" spans="1:7">
      <c r="A275" s="8" t="s">
        <v>100</v>
      </c>
      <c r="B275" s="8" t="str">
        <f>_xlfn.XLOOKUP(Table5[[#This Row],[EID]],Roster!A:A,Roster!E:E)</f>
        <v>oka.koch.55</v>
      </c>
      <c r="C275" s="8" t="str">
        <f>_xlfn.XLOOKUP(Table5[[#This Row],[EID]],Roster!A:A,Roster!F:F)</f>
        <v>F&amp;A</v>
      </c>
      <c r="D275" s="9">
        <v>45241</v>
      </c>
      <c r="E275" s="8">
        <v>80</v>
      </c>
      <c r="F275" s="8">
        <v>127</v>
      </c>
      <c r="G275" s="37">
        <f>Table5[[#This Row],[Completed]]/Table5[[#This Row],[Assigned]]</f>
        <v>1.5874999999999999</v>
      </c>
    </row>
    <row r="276" spans="1:7">
      <c r="A276" s="8" t="s">
        <v>101</v>
      </c>
      <c r="B276" s="8" t="str">
        <f>_xlfn.XLOOKUP(Table5[[#This Row],[EID]],Roster!A:A,Roster!E:E)</f>
        <v>hir.kame.31</v>
      </c>
      <c r="C276" s="8" t="str">
        <f>_xlfn.XLOOKUP(Table5[[#This Row],[EID]],Roster!A:A,Roster!F:F)</f>
        <v>Health</v>
      </c>
      <c r="D276" s="9">
        <v>45241</v>
      </c>
      <c r="E276" s="8">
        <v>100</v>
      </c>
      <c r="F276" s="8">
        <v>41</v>
      </c>
      <c r="G276" s="37">
        <f>Table5[[#This Row],[Completed]]/Table5[[#This Row],[Assigned]]</f>
        <v>0.41</v>
      </c>
    </row>
    <row r="277" spans="1:7">
      <c r="A277" s="8" t="s">
        <v>102</v>
      </c>
      <c r="B277" s="8" t="str">
        <f>_xlfn.XLOOKUP(Table5[[#This Row],[EID]],Roster!A:A,Roster!E:E)</f>
        <v>han.oriz.24</v>
      </c>
      <c r="C277" s="8" t="str">
        <f>_xlfn.XLOOKUP(Table5[[#This Row],[EID]],Roster!A:A,Roster!F:F)</f>
        <v>Network</v>
      </c>
      <c r="D277" s="9">
        <v>45241</v>
      </c>
      <c r="E277" s="8">
        <v>85</v>
      </c>
      <c r="F277" s="8">
        <v>65</v>
      </c>
      <c r="G277" s="37">
        <f>Table5[[#This Row],[Completed]]/Table5[[#This Row],[Assigned]]</f>
        <v>0.76470588235294112</v>
      </c>
    </row>
    <row r="278" spans="1:7">
      <c r="A278" s="8" t="s">
        <v>103</v>
      </c>
      <c r="B278" s="8" t="str">
        <f>_xlfn.XLOOKUP(Table5[[#This Row],[EID]],Roster!A:A,Roster!E:E)</f>
        <v>kig.imaz.62</v>
      </c>
      <c r="C278" s="8" t="str">
        <f>_xlfn.XLOOKUP(Table5[[#This Row],[EID]],Roster!A:A,Roster!F:F)</f>
        <v>HR</v>
      </c>
      <c r="D278" s="9">
        <v>45241</v>
      </c>
      <c r="E278" s="8">
        <v>80</v>
      </c>
      <c r="F278" s="8">
        <v>110</v>
      </c>
      <c r="G278" s="37">
        <f>Table5[[#This Row],[Completed]]/Table5[[#This Row],[Assigned]]</f>
        <v>1.375</v>
      </c>
    </row>
    <row r="279" spans="1:7">
      <c r="A279" s="8" t="s">
        <v>105</v>
      </c>
      <c r="B279" s="8" t="str">
        <f>_xlfn.XLOOKUP(Table5[[#This Row],[EID]],Roster!A:A,Roster!E:E)</f>
        <v>oka.koch.55</v>
      </c>
      <c r="C279" s="8" t="str">
        <f>_xlfn.XLOOKUP(Table5[[#This Row],[EID]],Roster!A:A,Roster!F:F)</f>
        <v>F&amp;A</v>
      </c>
      <c r="D279" s="9">
        <v>45241</v>
      </c>
      <c r="E279" s="8">
        <v>57</v>
      </c>
      <c r="F279" s="8">
        <v>43</v>
      </c>
      <c r="G279" s="37">
        <f>Table5[[#This Row],[Completed]]/Table5[[#This Row],[Assigned]]</f>
        <v>0.75438596491228072</v>
      </c>
    </row>
    <row r="280" spans="1:7">
      <c r="A280" s="8" t="s">
        <v>106</v>
      </c>
      <c r="B280" s="8" t="str">
        <f>_xlfn.XLOOKUP(Table5[[#This Row],[EID]],Roster!A:A,Roster!E:E)</f>
        <v>hir.kame.31</v>
      </c>
      <c r="C280" s="8" t="str">
        <f>_xlfn.XLOOKUP(Table5[[#This Row],[EID]],Roster!A:A,Roster!F:F)</f>
        <v>Health</v>
      </c>
      <c r="D280" s="9">
        <v>45241</v>
      </c>
      <c r="E280" s="8">
        <v>56</v>
      </c>
      <c r="F280" s="8">
        <v>23</v>
      </c>
      <c r="G280" s="37">
        <f>Table5[[#This Row],[Completed]]/Table5[[#This Row],[Assigned]]</f>
        <v>0.4107142857142857</v>
      </c>
    </row>
    <row r="281" spans="1:7">
      <c r="A281" s="8" t="s">
        <v>107</v>
      </c>
      <c r="B281" s="8" t="str">
        <f>_xlfn.XLOOKUP(Table5[[#This Row],[EID]],Roster!A:A,Roster!E:E)</f>
        <v>oka.koch.55</v>
      </c>
      <c r="C281" s="8" t="str">
        <f>_xlfn.XLOOKUP(Table5[[#This Row],[EID]],Roster!A:A,Roster!F:F)</f>
        <v>F&amp;A</v>
      </c>
      <c r="D281" s="9">
        <v>45241</v>
      </c>
      <c r="E281" s="8">
        <v>92</v>
      </c>
      <c r="F281" s="8">
        <v>0</v>
      </c>
      <c r="G281" s="37">
        <f>Table5[[#This Row],[Completed]]/Table5[[#This Row],[Assigned]]</f>
        <v>0</v>
      </c>
    </row>
    <row r="282" spans="1:7">
      <c r="A282" s="8" t="s">
        <v>108</v>
      </c>
      <c r="B282" s="8" t="str">
        <f>_xlfn.XLOOKUP(Table5[[#This Row],[EID]],Roster!A:A,Roster!E:E)</f>
        <v>kig.imaz.62</v>
      </c>
      <c r="C282" s="8" t="str">
        <f>_xlfn.XLOOKUP(Table5[[#This Row],[EID]],Roster!A:A,Roster!F:F)</f>
        <v>HR</v>
      </c>
      <c r="D282" s="9">
        <v>45241</v>
      </c>
      <c r="E282" s="8">
        <v>54</v>
      </c>
      <c r="F282" s="8">
        <v>58</v>
      </c>
      <c r="G282" s="37">
        <f>Table5[[#This Row],[Completed]]/Table5[[#This Row],[Assigned]]</f>
        <v>1.0740740740740742</v>
      </c>
    </row>
    <row r="283" spans="1:7">
      <c r="A283" s="8" t="s">
        <v>109</v>
      </c>
      <c r="B283" s="8" t="str">
        <f>_xlfn.XLOOKUP(Table5[[#This Row],[EID]],Roster!A:A,Roster!E:E)</f>
        <v>han.oriz.24</v>
      </c>
      <c r="C283" s="8" t="str">
        <f>_xlfn.XLOOKUP(Table5[[#This Row],[EID]],Roster!A:A,Roster!F:F)</f>
        <v>Strategy</v>
      </c>
      <c r="D283" s="9">
        <v>45241</v>
      </c>
      <c r="E283" s="8">
        <v>51</v>
      </c>
      <c r="F283" s="8">
        <v>39</v>
      </c>
      <c r="G283" s="37">
        <f>Table5[[#This Row],[Completed]]/Table5[[#This Row],[Assigned]]</f>
        <v>0.76470588235294112</v>
      </c>
    </row>
    <row r="284" spans="1:7">
      <c r="A284" s="8" t="s">
        <v>110</v>
      </c>
      <c r="B284" s="8" t="str">
        <f>_xlfn.XLOOKUP(Table5[[#This Row],[EID]],Roster!A:A,Roster!E:E)</f>
        <v>oka.koch.55</v>
      </c>
      <c r="C284" s="8" t="str">
        <f>_xlfn.XLOOKUP(Table5[[#This Row],[EID]],Roster!A:A,Roster!F:F)</f>
        <v>F&amp;A</v>
      </c>
      <c r="D284" s="9">
        <v>45241</v>
      </c>
      <c r="E284" s="8">
        <v>67</v>
      </c>
      <c r="F284" s="8">
        <v>78</v>
      </c>
      <c r="G284" s="37">
        <f>Table5[[#This Row],[Completed]]/Table5[[#This Row],[Assigned]]</f>
        <v>1.164179104477612</v>
      </c>
    </row>
    <row r="285" spans="1:7">
      <c r="A285" s="8" t="s">
        <v>111</v>
      </c>
      <c r="B285" s="8" t="str">
        <f>_xlfn.XLOOKUP(Table5[[#This Row],[EID]],Roster!A:A,Roster!E:E)</f>
        <v>hir.kame.31</v>
      </c>
      <c r="C285" s="8" t="str">
        <f>_xlfn.XLOOKUP(Table5[[#This Row],[EID]],Roster!A:A,Roster!F:F)</f>
        <v>Health</v>
      </c>
      <c r="D285" s="9">
        <v>45241</v>
      </c>
      <c r="E285" s="8">
        <v>60</v>
      </c>
      <c r="F285" s="8">
        <v>45</v>
      </c>
      <c r="G285" s="37">
        <f>Table5[[#This Row],[Completed]]/Table5[[#This Row],[Assigned]]</f>
        <v>0.75</v>
      </c>
    </row>
    <row r="286" spans="1:7">
      <c r="A286" s="8" t="s">
        <v>112</v>
      </c>
      <c r="B286" s="8" t="str">
        <f>_xlfn.XLOOKUP(Table5[[#This Row],[EID]],Roster!A:A,Roster!E:E)</f>
        <v>hir.kame.31</v>
      </c>
      <c r="C286" s="8" t="str">
        <f>_xlfn.XLOOKUP(Table5[[#This Row],[EID]],Roster!A:A,Roster!F:F)</f>
        <v>Health</v>
      </c>
      <c r="D286" s="9">
        <v>45241</v>
      </c>
      <c r="E286" s="8">
        <v>93</v>
      </c>
      <c r="F286" s="8">
        <v>78</v>
      </c>
      <c r="G286" s="37">
        <f>Table5[[#This Row],[Completed]]/Table5[[#This Row],[Assigned]]</f>
        <v>0.83870967741935487</v>
      </c>
    </row>
    <row r="287" spans="1:7">
      <c r="A287" s="8" t="s">
        <v>113</v>
      </c>
      <c r="B287" s="8" t="str">
        <f>_xlfn.XLOOKUP(Table5[[#This Row],[EID]],Roster!A:A,Roster!E:E)</f>
        <v>kig.imaz.62</v>
      </c>
      <c r="C287" s="8" t="str">
        <f>_xlfn.XLOOKUP(Table5[[#This Row],[EID]],Roster!A:A,Roster!F:F)</f>
        <v>HR</v>
      </c>
      <c r="D287" s="9">
        <v>45241</v>
      </c>
      <c r="E287" s="8">
        <v>58</v>
      </c>
      <c r="F287" s="8">
        <v>41</v>
      </c>
      <c r="G287" s="37">
        <f>Table5[[#This Row],[Completed]]/Table5[[#This Row],[Assigned]]</f>
        <v>0.7068965517241379</v>
      </c>
    </row>
    <row r="288" spans="1:7">
      <c r="A288" s="8" t="s">
        <v>114</v>
      </c>
      <c r="B288" s="8" t="str">
        <f>_xlfn.XLOOKUP(Table5[[#This Row],[EID]],Roster!A:A,Roster!E:E)</f>
        <v>han.oriz.24</v>
      </c>
      <c r="C288" s="8" t="str">
        <f>_xlfn.XLOOKUP(Table5[[#This Row],[EID]],Roster!A:A,Roster!F:F)</f>
        <v>Strategy</v>
      </c>
      <c r="D288" s="9">
        <v>45241</v>
      </c>
      <c r="E288" s="8">
        <v>83</v>
      </c>
      <c r="F288" s="8">
        <v>0</v>
      </c>
      <c r="G288" s="37">
        <f>Table5[[#This Row],[Completed]]/Table5[[#This Row],[Assigned]]</f>
        <v>0</v>
      </c>
    </row>
    <row r="289" spans="1:7">
      <c r="A289" s="8" t="s">
        <v>115</v>
      </c>
      <c r="B289" s="8" t="str">
        <f>_xlfn.XLOOKUP(Table5[[#This Row],[EID]],Roster!A:A,Roster!E:E)</f>
        <v>oka.koch.55</v>
      </c>
      <c r="C289" s="8" t="str">
        <f>_xlfn.XLOOKUP(Table5[[#This Row],[EID]],Roster!A:A,Roster!F:F)</f>
        <v>F&amp;A</v>
      </c>
      <c r="D289" s="9">
        <v>45241</v>
      </c>
      <c r="E289" s="8">
        <v>66</v>
      </c>
      <c r="F289" s="8">
        <v>38</v>
      </c>
      <c r="G289" s="37">
        <f>Table5[[#This Row],[Completed]]/Table5[[#This Row],[Assigned]]</f>
        <v>0.5757575757575758</v>
      </c>
    </row>
    <row r="290" spans="1:7">
      <c r="A290" s="8" t="s">
        <v>116</v>
      </c>
      <c r="B290" s="8" t="str">
        <f>_xlfn.XLOOKUP(Table5[[#This Row],[EID]],Roster!A:A,Roster!E:E)</f>
        <v>hir.kame.31</v>
      </c>
      <c r="C290" s="8" t="str">
        <f>_xlfn.XLOOKUP(Table5[[#This Row],[EID]],Roster!A:A,Roster!F:F)</f>
        <v>Health</v>
      </c>
      <c r="D290" s="9">
        <v>45241</v>
      </c>
      <c r="E290" s="8">
        <v>59</v>
      </c>
      <c r="F290" s="8">
        <v>95</v>
      </c>
      <c r="G290" s="37">
        <f>Table5[[#This Row],[Completed]]/Table5[[#This Row],[Assigned]]</f>
        <v>1.6101694915254237</v>
      </c>
    </row>
    <row r="291" spans="1:7">
      <c r="A291" s="8" t="s">
        <v>117</v>
      </c>
      <c r="B291" s="8" t="str">
        <f>_xlfn.XLOOKUP(Table5[[#This Row],[EID]],Roster!A:A,Roster!E:E)</f>
        <v>han.oriz.24</v>
      </c>
      <c r="C291" s="8" t="str">
        <f>_xlfn.XLOOKUP(Table5[[#This Row],[EID]],Roster!A:A,Roster!F:F)</f>
        <v>Network</v>
      </c>
      <c r="D291" s="9">
        <v>45241</v>
      </c>
      <c r="E291" s="8">
        <v>96</v>
      </c>
      <c r="F291" s="8">
        <v>98</v>
      </c>
      <c r="G291" s="37">
        <f>Table5[[#This Row],[Completed]]/Table5[[#This Row],[Assigned]]</f>
        <v>1.0208333333333333</v>
      </c>
    </row>
    <row r="292" spans="1:7">
      <c r="A292" s="8" t="s">
        <v>118</v>
      </c>
      <c r="B292" s="8" t="str">
        <f>_xlfn.XLOOKUP(Table5[[#This Row],[EID]],Roster!A:A,Roster!E:E)</f>
        <v>kig.imaz.62</v>
      </c>
      <c r="C292" s="8" t="str">
        <f>_xlfn.XLOOKUP(Table5[[#This Row],[EID]],Roster!A:A,Roster!F:F)</f>
        <v>HR</v>
      </c>
      <c r="D292" s="9">
        <v>45241</v>
      </c>
      <c r="E292" s="8">
        <v>51</v>
      </c>
      <c r="F292" s="8">
        <v>46</v>
      </c>
      <c r="G292" s="37">
        <f>Table5[[#This Row],[Completed]]/Table5[[#This Row],[Assigned]]</f>
        <v>0.90196078431372551</v>
      </c>
    </row>
    <row r="293" spans="1:7">
      <c r="A293" s="8" t="s">
        <v>120</v>
      </c>
      <c r="B293" s="8" t="str">
        <f>_xlfn.XLOOKUP(Table5[[#This Row],[EID]],Roster!A:A,Roster!E:E)</f>
        <v>oka.koch.55</v>
      </c>
      <c r="C293" s="8" t="str">
        <f>_xlfn.XLOOKUP(Table5[[#This Row],[EID]],Roster!A:A,Roster!F:F)</f>
        <v>F&amp;A</v>
      </c>
      <c r="D293" s="9">
        <v>45241</v>
      </c>
      <c r="E293" s="8">
        <v>72</v>
      </c>
      <c r="F293" s="8">
        <v>43</v>
      </c>
      <c r="G293" s="37">
        <f>Table5[[#This Row],[Completed]]/Table5[[#This Row],[Assigned]]</f>
        <v>0.59722222222222221</v>
      </c>
    </row>
    <row r="294" spans="1:7">
      <c r="A294" s="8" t="s">
        <v>121</v>
      </c>
      <c r="B294" s="8" t="str">
        <f>_xlfn.XLOOKUP(Table5[[#This Row],[EID]],Roster!A:A,Roster!E:E)</f>
        <v>hir.kame.31</v>
      </c>
      <c r="C294" s="8" t="str">
        <f>_xlfn.XLOOKUP(Table5[[#This Row],[EID]],Roster!A:A,Roster!F:F)</f>
        <v>Health</v>
      </c>
      <c r="D294" s="9">
        <v>45241</v>
      </c>
      <c r="E294" s="8">
        <v>69</v>
      </c>
      <c r="F294" s="8">
        <v>99</v>
      </c>
      <c r="G294" s="37">
        <f>Table5[[#This Row],[Completed]]/Table5[[#This Row],[Assigned]]</f>
        <v>1.4347826086956521</v>
      </c>
    </row>
    <row r="295" spans="1:7">
      <c r="A295" s="8" t="s">
        <v>122</v>
      </c>
      <c r="B295" s="8" t="str">
        <f>_xlfn.XLOOKUP(Table5[[#This Row],[EID]],Roster!A:A,Roster!E:E)</f>
        <v>han.oriz.24</v>
      </c>
      <c r="C295" s="8" t="str">
        <f>_xlfn.XLOOKUP(Table5[[#This Row],[EID]],Roster!A:A,Roster!F:F)</f>
        <v>Network</v>
      </c>
      <c r="D295" s="9">
        <v>45241</v>
      </c>
      <c r="E295" s="8">
        <v>86</v>
      </c>
      <c r="F295" s="8">
        <v>107</v>
      </c>
      <c r="G295" s="37">
        <f>Table5[[#This Row],[Completed]]/Table5[[#This Row],[Assigned]]</f>
        <v>1.2441860465116279</v>
      </c>
    </row>
    <row r="296" spans="1:7">
      <c r="A296" s="8" t="s">
        <v>123</v>
      </c>
      <c r="B296" s="8" t="str">
        <f>_xlfn.XLOOKUP(Table5[[#This Row],[EID]],Roster!A:A,Roster!E:E)</f>
        <v>kig.imaz.62</v>
      </c>
      <c r="C296" s="8" t="str">
        <f>_xlfn.XLOOKUP(Table5[[#This Row],[EID]],Roster!A:A,Roster!F:F)</f>
        <v>HR</v>
      </c>
      <c r="D296" s="9">
        <v>45241</v>
      </c>
      <c r="E296" s="8">
        <v>86</v>
      </c>
      <c r="F296" s="8">
        <v>0</v>
      </c>
      <c r="G296" s="37">
        <f>Table5[[#This Row],[Completed]]/Table5[[#This Row],[Assigned]]</f>
        <v>0</v>
      </c>
    </row>
    <row r="297" spans="1:7">
      <c r="A297" s="8" t="s">
        <v>94</v>
      </c>
      <c r="B297" s="8" t="str">
        <f>_xlfn.XLOOKUP(Table5[[#This Row],[EID]],Roster!A:A,Roster!E:E)</f>
        <v>oka.koch.55</v>
      </c>
      <c r="C297" s="8" t="str">
        <f>_xlfn.XLOOKUP(Table5[[#This Row],[EID]],Roster!A:A,Roster!F:F)</f>
        <v>F&amp;A</v>
      </c>
      <c r="D297" s="9">
        <v>45242</v>
      </c>
      <c r="E297" s="8">
        <v>52</v>
      </c>
      <c r="F297" s="8">
        <v>108</v>
      </c>
      <c r="G297" s="37">
        <f>Table5[[#This Row],[Completed]]/Table5[[#This Row],[Assigned]]</f>
        <v>2.0769230769230771</v>
      </c>
    </row>
    <row r="298" spans="1:7">
      <c r="A298" s="8" t="s">
        <v>95</v>
      </c>
      <c r="B298" s="8" t="str">
        <f>_xlfn.XLOOKUP(Table5[[#This Row],[EID]],Roster!A:A,Roster!E:E)</f>
        <v>oka.koch.55</v>
      </c>
      <c r="C298" s="8" t="str">
        <f>_xlfn.XLOOKUP(Table5[[#This Row],[EID]],Roster!A:A,Roster!F:F)</f>
        <v>F&amp;A</v>
      </c>
      <c r="D298" s="9">
        <v>45242</v>
      </c>
      <c r="E298" s="8">
        <v>88</v>
      </c>
      <c r="F298" s="8">
        <v>30</v>
      </c>
      <c r="G298" s="37">
        <f>Table5[[#This Row],[Completed]]/Table5[[#This Row],[Assigned]]</f>
        <v>0.34090909090909088</v>
      </c>
    </row>
    <row r="299" spans="1:7">
      <c r="A299" s="8" t="s">
        <v>96</v>
      </c>
      <c r="B299" s="8" t="str">
        <f>_xlfn.XLOOKUP(Table5[[#This Row],[EID]],Roster!A:A,Roster!E:E)</f>
        <v>hir.kame.31</v>
      </c>
      <c r="C299" s="8" t="str">
        <f>_xlfn.XLOOKUP(Table5[[#This Row],[EID]],Roster!A:A,Roster!F:F)</f>
        <v>Health</v>
      </c>
      <c r="D299" s="9">
        <v>45242</v>
      </c>
      <c r="E299" s="8">
        <v>84</v>
      </c>
      <c r="F299" s="8">
        <v>115</v>
      </c>
      <c r="G299" s="37">
        <f>Table5[[#This Row],[Completed]]/Table5[[#This Row],[Assigned]]</f>
        <v>1.3690476190476191</v>
      </c>
    </row>
    <row r="300" spans="1:7">
      <c r="A300" s="8" t="s">
        <v>97</v>
      </c>
      <c r="B300" s="8" t="str">
        <f>_xlfn.XLOOKUP(Table5[[#This Row],[EID]],Roster!A:A,Roster!E:E)</f>
        <v>han.oriz.24</v>
      </c>
      <c r="C300" s="8" t="str">
        <f>_xlfn.XLOOKUP(Table5[[#This Row],[EID]],Roster!A:A,Roster!F:F)</f>
        <v>Network</v>
      </c>
      <c r="D300" s="9">
        <v>45242</v>
      </c>
      <c r="E300" s="8">
        <v>78</v>
      </c>
      <c r="F300" s="8">
        <v>76</v>
      </c>
      <c r="G300" s="37">
        <f>Table5[[#This Row],[Completed]]/Table5[[#This Row],[Assigned]]</f>
        <v>0.97435897435897434</v>
      </c>
    </row>
    <row r="301" spans="1:7">
      <c r="A301" s="8" t="s">
        <v>98</v>
      </c>
      <c r="B301" s="8" t="str">
        <f>_xlfn.XLOOKUP(Table5[[#This Row],[EID]],Roster!A:A,Roster!E:E)</f>
        <v>kig.imaz.62</v>
      </c>
      <c r="C301" s="8" t="str">
        <f>_xlfn.XLOOKUP(Table5[[#This Row],[EID]],Roster!A:A,Roster!F:F)</f>
        <v>HR</v>
      </c>
      <c r="D301" s="9">
        <v>45242</v>
      </c>
      <c r="E301" s="8">
        <v>68</v>
      </c>
      <c r="F301" s="8">
        <v>0</v>
      </c>
      <c r="G301" s="37">
        <f>Table5[[#This Row],[Completed]]/Table5[[#This Row],[Assigned]]</f>
        <v>0</v>
      </c>
    </row>
    <row r="302" spans="1:7">
      <c r="A302" s="8" t="s">
        <v>99</v>
      </c>
      <c r="B302" s="8" t="str">
        <f>_xlfn.XLOOKUP(Table5[[#This Row],[EID]],Roster!A:A,Roster!E:E)</f>
        <v>han.oriz.24</v>
      </c>
      <c r="C302" s="8" t="str">
        <f>_xlfn.XLOOKUP(Table5[[#This Row],[EID]],Roster!A:A,Roster!F:F)</f>
        <v>Strategy</v>
      </c>
      <c r="D302" s="9">
        <v>45242</v>
      </c>
      <c r="E302" s="8">
        <v>100</v>
      </c>
      <c r="F302" s="8">
        <v>88</v>
      </c>
      <c r="G302" s="37">
        <f>Table5[[#This Row],[Completed]]/Table5[[#This Row],[Assigned]]</f>
        <v>0.88</v>
      </c>
    </row>
    <row r="303" spans="1:7">
      <c r="A303" s="8" t="s">
        <v>100</v>
      </c>
      <c r="B303" s="8" t="str">
        <f>_xlfn.XLOOKUP(Table5[[#This Row],[EID]],Roster!A:A,Roster!E:E)</f>
        <v>oka.koch.55</v>
      </c>
      <c r="C303" s="8" t="str">
        <f>_xlfn.XLOOKUP(Table5[[#This Row],[EID]],Roster!A:A,Roster!F:F)</f>
        <v>F&amp;A</v>
      </c>
      <c r="D303" s="9">
        <v>45242</v>
      </c>
      <c r="E303" s="8">
        <v>71</v>
      </c>
      <c r="F303" s="8">
        <v>63</v>
      </c>
      <c r="G303" s="37">
        <f>Table5[[#This Row],[Completed]]/Table5[[#This Row],[Assigned]]</f>
        <v>0.88732394366197187</v>
      </c>
    </row>
    <row r="304" spans="1:7">
      <c r="A304" s="8" t="s">
        <v>102</v>
      </c>
      <c r="B304" s="8" t="str">
        <f>_xlfn.XLOOKUP(Table5[[#This Row],[EID]],Roster!A:A,Roster!E:E)</f>
        <v>han.oriz.24</v>
      </c>
      <c r="C304" s="8" t="str">
        <f>_xlfn.XLOOKUP(Table5[[#This Row],[EID]],Roster!A:A,Roster!F:F)</f>
        <v>Network</v>
      </c>
      <c r="D304" s="9">
        <v>45242</v>
      </c>
      <c r="E304" s="8">
        <v>83</v>
      </c>
      <c r="F304" s="8">
        <v>0</v>
      </c>
      <c r="G304" s="37">
        <f>Table5[[#This Row],[Completed]]/Table5[[#This Row],[Assigned]]</f>
        <v>0</v>
      </c>
    </row>
    <row r="305" spans="1:7">
      <c r="A305" s="8" t="s">
        <v>103</v>
      </c>
      <c r="B305" s="8" t="str">
        <f>_xlfn.XLOOKUP(Table5[[#This Row],[EID]],Roster!A:A,Roster!E:E)</f>
        <v>kig.imaz.62</v>
      </c>
      <c r="C305" s="8" t="str">
        <f>_xlfn.XLOOKUP(Table5[[#This Row],[EID]],Roster!A:A,Roster!F:F)</f>
        <v>HR</v>
      </c>
      <c r="D305" s="9">
        <v>45242</v>
      </c>
      <c r="E305" s="8">
        <v>53</v>
      </c>
      <c r="F305" s="8">
        <v>68</v>
      </c>
      <c r="G305" s="37">
        <f>Table5[[#This Row],[Completed]]/Table5[[#This Row],[Assigned]]</f>
        <v>1.2830188679245282</v>
      </c>
    </row>
    <row r="306" spans="1:7">
      <c r="A306" s="8" t="s">
        <v>105</v>
      </c>
      <c r="B306" s="8" t="str">
        <f>_xlfn.XLOOKUP(Table5[[#This Row],[EID]],Roster!A:A,Roster!E:E)</f>
        <v>oka.koch.55</v>
      </c>
      <c r="C306" s="8" t="str">
        <f>_xlfn.XLOOKUP(Table5[[#This Row],[EID]],Roster!A:A,Roster!F:F)</f>
        <v>F&amp;A</v>
      </c>
      <c r="D306" s="9">
        <v>45242</v>
      </c>
      <c r="E306" s="8">
        <v>98</v>
      </c>
      <c r="F306" s="8">
        <v>14</v>
      </c>
      <c r="G306" s="37">
        <f>Table5[[#This Row],[Completed]]/Table5[[#This Row],[Assigned]]</f>
        <v>0.14285714285714285</v>
      </c>
    </row>
    <row r="307" spans="1:7">
      <c r="A307" s="8" t="s">
        <v>106</v>
      </c>
      <c r="B307" s="8" t="str">
        <f>_xlfn.XLOOKUP(Table5[[#This Row],[EID]],Roster!A:A,Roster!E:E)</f>
        <v>hir.kame.31</v>
      </c>
      <c r="C307" s="8" t="str">
        <f>_xlfn.XLOOKUP(Table5[[#This Row],[EID]],Roster!A:A,Roster!F:F)</f>
        <v>Health</v>
      </c>
      <c r="D307" s="9">
        <v>45242</v>
      </c>
      <c r="E307" s="8">
        <v>64</v>
      </c>
      <c r="F307" s="8">
        <v>75</v>
      </c>
      <c r="G307" s="37">
        <f>Table5[[#This Row],[Completed]]/Table5[[#This Row],[Assigned]]</f>
        <v>1.171875</v>
      </c>
    </row>
    <row r="308" spans="1:7">
      <c r="A308" s="8" t="s">
        <v>107</v>
      </c>
      <c r="B308" s="8" t="str">
        <f>_xlfn.XLOOKUP(Table5[[#This Row],[EID]],Roster!A:A,Roster!E:E)</f>
        <v>oka.koch.55</v>
      </c>
      <c r="C308" s="8" t="str">
        <f>_xlfn.XLOOKUP(Table5[[#This Row],[EID]],Roster!A:A,Roster!F:F)</f>
        <v>F&amp;A</v>
      </c>
      <c r="D308" s="9">
        <v>45242</v>
      </c>
      <c r="E308" s="8">
        <v>77</v>
      </c>
      <c r="F308" s="8">
        <v>105</v>
      </c>
      <c r="G308" s="37">
        <f>Table5[[#This Row],[Completed]]/Table5[[#This Row],[Assigned]]</f>
        <v>1.3636363636363635</v>
      </c>
    </row>
    <row r="309" spans="1:7">
      <c r="A309" s="8" t="s">
        <v>108</v>
      </c>
      <c r="B309" s="8" t="str">
        <f>_xlfn.XLOOKUP(Table5[[#This Row],[EID]],Roster!A:A,Roster!E:E)</f>
        <v>kig.imaz.62</v>
      </c>
      <c r="C309" s="8" t="str">
        <f>_xlfn.XLOOKUP(Table5[[#This Row],[EID]],Roster!A:A,Roster!F:F)</f>
        <v>HR</v>
      </c>
      <c r="D309" s="9">
        <v>45242</v>
      </c>
      <c r="E309" s="8">
        <v>65</v>
      </c>
      <c r="F309" s="8">
        <v>29</v>
      </c>
      <c r="G309" s="37">
        <f>Table5[[#This Row],[Completed]]/Table5[[#This Row],[Assigned]]</f>
        <v>0.44615384615384618</v>
      </c>
    </row>
    <row r="310" spans="1:7">
      <c r="A310" s="8" t="s">
        <v>109</v>
      </c>
      <c r="B310" s="8" t="str">
        <f>_xlfn.XLOOKUP(Table5[[#This Row],[EID]],Roster!A:A,Roster!E:E)</f>
        <v>han.oriz.24</v>
      </c>
      <c r="C310" s="8" t="str">
        <f>_xlfn.XLOOKUP(Table5[[#This Row],[EID]],Roster!A:A,Roster!F:F)</f>
        <v>Strategy</v>
      </c>
      <c r="D310" s="9">
        <v>45242</v>
      </c>
      <c r="E310" s="8">
        <v>98</v>
      </c>
      <c r="F310" s="8">
        <v>0</v>
      </c>
      <c r="G310" s="37">
        <f>Table5[[#This Row],[Completed]]/Table5[[#This Row],[Assigned]]</f>
        <v>0</v>
      </c>
    </row>
    <row r="311" spans="1:7">
      <c r="A311" s="8" t="s">
        <v>110</v>
      </c>
      <c r="B311" s="8" t="str">
        <f>_xlfn.XLOOKUP(Table5[[#This Row],[EID]],Roster!A:A,Roster!E:E)</f>
        <v>oka.koch.55</v>
      </c>
      <c r="C311" s="8" t="str">
        <f>_xlfn.XLOOKUP(Table5[[#This Row],[EID]],Roster!A:A,Roster!F:F)</f>
        <v>F&amp;A</v>
      </c>
      <c r="D311" s="9">
        <v>45242</v>
      </c>
      <c r="E311" s="8">
        <v>96</v>
      </c>
      <c r="F311" s="8">
        <v>89</v>
      </c>
      <c r="G311" s="37">
        <f>Table5[[#This Row],[Completed]]/Table5[[#This Row],[Assigned]]</f>
        <v>0.92708333333333337</v>
      </c>
    </row>
    <row r="312" spans="1:7">
      <c r="A312" s="8" t="s">
        <v>111</v>
      </c>
      <c r="B312" s="8" t="str">
        <f>_xlfn.XLOOKUP(Table5[[#This Row],[EID]],Roster!A:A,Roster!E:E)</f>
        <v>hir.kame.31</v>
      </c>
      <c r="C312" s="8" t="str">
        <f>_xlfn.XLOOKUP(Table5[[#This Row],[EID]],Roster!A:A,Roster!F:F)</f>
        <v>Health</v>
      </c>
      <c r="D312" s="9">
        <v>45242</v>
      </c>
      <c r="E312" s="8">
        <v>74</v>
      </c>
      <c r="F312" s="8">
        <v>127</v>
      </c>
      <c r="G312" s="37">
        <f>Table5[[#This Row],[Completed]]/Table5[[#This Row],[Assigned]]</f>
        <v>1.7162162162162162</v>
      </c>
    </row>
    <row r="313" spans="1:7">
      <c r="A313" s="8" t="s">
        <v>113</v>
      </c>
      <c r="B313" s="8" t="str">
        <f>_xlfn.XLOOKUP(Table5[[#This Row],[EID]],Roster!A:A,Roster!E:E)</f>
        <v>kig.imaz.62</v>
      </c>
      <c r="C313" s="8" t="str">
        <f>_xlfn.XLOOKUP(Table5[[#This Row],[EID]],Roster!A:A,Roster!F:F)</f>
        <v>HR</v>
      </c>
      <c r="D313" s="9">
        <v>45242</v>
      </c>
      <c r="E313" s="8">
        <v>68</v>
      </c>
      <c r="F313" s="8">
        <v>69</v>
      </c>
      <c r="G313" s="37">
        <f>Table5[[#This Row],[Completed]]/Table5[[#This Row],[Assigned]]</f>
        <v>1.0147058823529411</v>
      </c>
    </row>
    <row r="314" spans="1:7">
      <c r="A314" s="8" t="s">
        <v>114</v>
      </c>
      <c r="B314" s="8" t="str">
        <f>_xlfn.XLOOKUP(Table5[[#This Row],[EID]],Roster!A:A,Roster!E:E)</f>
        <v>han.oriz.24</v>
      </c>
      <c r="C314" s="8" t="str">
        <f>_xlfn.XLOOKUP(Table5[[#This Row],[EID]],Roster!A:A,Roster!F:F)</f>
        <v>Strategy</v>
      </c>
      <c r="D314" s="9">
        <v>45242</v>
      </c>
      <c r="E314" s="8">
        <v>62</v>
      </c>
      <c r="F314" s="8">
        <v>63</v>
      </c>
      <c r="G314" s="37">
        <f>Table5[[#This Row],[Completed]]/Table5[[#This Row],[Assigned]]</f>
        <v>1.0161290322580645</v>
      </c>
    </row>
    <row r="315" spans="1:7">
      <c r="A315" s="8" t="s">
        <v>115</v>
      </c>
      <c r="B315" s="8" t="str">
        <f>_xlfn.XLOOKUP(Table5[[#This Row],[EID]],Roster!A:A,Roster!E:E)</f>
        <v>oka.koch.55</v>
      </c>
      <c r="C315" s="8" t="str">
        <f>_xlfn.XLOOKUP(Table5[[#This Row],[EID]],Roster!A:A,Roster!F:F)</f>
        <v>F&amp;A</v>
      </c>
      <c r="D315" s="9">
        <v>45242</v>
      </c>
      <c r="E315" s="8">
        <v>91</v>
      </c>
      <c r="F315" s="8">
        <v>124</v>
      </c>
      <c r="G315" s="37">
        <f>Table5[[#This Row],[Completed]]/Table5[[#This Row],[Assigned]]</f>
        <v>1.3626373626373627</v>
      </c>
    </row>
    <row r="316" spans="1:7">
      <c r="A316" s="8" t="s">
        <v>116</v>
      </c>
      <c r="B316" s="8" t="str">
        <f>_xlfn.XLOOKUP(Table5[[#This Row],[EID]],Roster!A:A,Roster!E:E)</f>
        <v>hir.kame.31</v>
      </c>
      <c r="C316" s="8" t="str">
        <f>_xlfn.XLOOKUP(Table5[[#This Row],[EID]],Roster!A:A,Roster!F:F)</f>
        <v>Health</v>
      </c>
      <c r="D316" s="9">
        <v>45242</v>
      </c>
      <c r="E316" s="8">
        <v>93</v>
      </c>
      <c r="F316" s="8">
        <v>17</v>
      </c>
      <c r="G316" s="37">
        <f>Table5[[#This Row],[Completed]]/Table5[[#This Row],[Assigned]]</f>
        <v>0.18279569892473119</v>
      </c>
    </row>
    <row r="317" spans="1:7">
      <c r="A317" s="8" t="s">
        <v>117</v>
      </c>
      <c r="B317" s="8" t="str">
        <f>_xlfn.XLOOKUP(Table5[[#This Row],[EID]],Roster!A:A,Roster!E:E)</f>
        <v>han.oriz.24</v>
      </c>
      <c r="C317" s="8" t="str">
        <f>_xlfn.XLOOKUP(Table5[[#This Row],[EID]],Roster!A:A,Roster!F:F)</f>
        <v>Network</v>
      </c>
      <c r="D317" s="9">
        <v>45242</v>
      </c>
      <c r="E317" s="8">
        <v>50</v>
      </c>
      <c r="F317" s="8">
        <v>98</v>
      </c>
      <c r="G317" s="37">
        <f>Table5[[#This Row],[Completed]]/Table5[[#This Row],[Assigned]]</f>
        <v>1.96</v>
      </c>
    </row>
    <row r="318" spans="1:7">
      <c r="A318" s="8" t="s">
        <v>119</v>
      </c>
      <c r="B318" s="8" t="str">
        <f>_xlfn.XLOOKUP(Table5[[#This Row],[EID]],Roster!A:A,Roster!E:E)</f>
        <v>hir.kame.31</v>
      </c>
      <c r="C318" s="8" t="str">
        <f>_xlfn.XLOOKUP(Table5[[#This Row],[EID]],Roster!A:A,Roster!F:F)</f>
        <v>Health</v>
      </c>
      <c r="D318" s="9">
        <v>45242</v>
      </c>
      <c r="E318" s="8">
        <v>71</v>
      </c>
      <c r="F318" s="8">
        <v>24</v>
      </c>
      <c r="G318" s="37">
        <f>Table5[[#This Row],[Completed]]/Table5[[#This Row],[Assigned]]</f>
        <v>0.3380281690140845</v>
      </c>
    </row>
    <row r="319" spans="1:7">
      <c r="A319" s="8" t="s">
        <v>120</v>
      </c>
      <c r="B319" s="8" t="str">
        <f>_xlfn.XLOOKUP(Table5[[#This Row],[EID]],Roster!A:A,Roster!E:E)</f>
        <v>oka.koch.55</v>
      </c>
      <c r="C319" s="8" t="str">
        <f>_xlfn.XLOOKUP(Table5[[#This Row],[EID]],Roster!A:A,Roster!F:F)</f>
        <v>F&amp;A</v>
      </c>
      <c r="D319" s="9">
        <v>45242</v>
      </c>
      <c r="E319" s="8">
        <v>80</v>
      </c>
      <c r="F319" s="8">
        <v>52</v>
      </c>
      <c r="G319" s="37">
        <f>Table5[[#This Row],[Completed]]/Table5[[#This Row],[Assigned]]</f>
        <v>0.65</v>
      </c>
    </row>
    <row r="320" spans="1:7">
      <c r="A320" s="8" t="s">
        <v>121</v>
      </c>
      <c r="B320" s="8" t="str">
        <f>_xlfn.XLOOKUP(Table5[[#This Row],[EID]],Roster!A:A,Roster!E:E)</f>
        <v>hir.kame.31</v>
      </c>
      <c r="C320" s="8" t="str">
        <f>_xlfn.XLOOKUP(Table5[[#This Row],[EID]],Roster!A:A,Roster!F:F)</f>
        <v>Health</v>
      </c>
      <c r="D320" s="9">
        <v>45242</v>
      </c>
      <c r="E320" s="8">
        <v>67</v>
      </c>
      <c r="F320" s="8">
        <v>102</v>
      </c>
      <c r="G320" s="37">
        <f>Table5[[#This Row],[Completed]]/Table5[[#This Row],[Assigned]]</f>
        <v>1.5223880597014925</v>
      </c>
    </row>
    <row r="321" spans="1:7">
      <c r="A321" s="8" t="s">
        <v>122</v>
      </c>
      <c r="B321" s="8" t="str">
        <f>_xlfn.XLOOKUP(Table5[[#This Row],[EID]],Roster!A:A,Roster!E:E)</f>
        <v>han.oriz.24</v>
      </c>
      <c r="C321" s="8" t="str">
        <f>_xlfn.XLOOKUP(Table5[[#This Row],[EID]],Roster!A:A,Roster!F:F)</f>
        <v>Network</v>
      </c>
      <c r="D321" s="9">
        <v>45242</v>
      </c>
      <c r="E321" s="8">
        <v>50</v>
      </c>
      <c r="F321" s="8">
        <v>90</v>
      </c>
      <c r="G321" s="37">
        <f>Table5[[#This Row],[Completed]]/Table5[[#This Row],[Assigned]]</f>
        <v>1.8</v>
      </c>
    </row>
    <row r="322" spans="1:7">
      <c r="A322" s="8" t="s">
        <v>123</v>
      </c>
      <c r="B322" s="8" t="str">
        <f>_xlfn.XLOOKUP(Table5[[#This Row],[EID]],Roster!A:A,Roster!E:E)</f>
        <v>kig.imaz.62</v>
      </c>
      <c r="C322" s="8" t="str">
        <f>_xlfn.XLOOKUP(Table5[[#This Row],[EID]],Roster!A:A,Roster!F:F)</f>
        <v>HR</v>
      </c>
      <c r="D322" s="9">
        <v>45242</v>
      </c>
      <c r="E322" s="8">
        <v>85</v>
      </c>
      <c r="F322" s="8">
        <v>44</v>
      </c>
      <c r="G322" s="37">
        <f>Table5[[#This Row],[Completed]]/Table5[[#This Row],[Assigned]]</f>
        <v>0.51764705882352946</v>
      </c>
    </row>
    <row r="323" spans="1:7">
      <c r="A323" s="8" t="s">
        <v>94</v>
      </c>
      <c r="B323" s="8" t="str">
        <f>_xlfn.XLOOKUP(Table5[[#This Row],[EID]],Roster!A:A,Roster!E:E)</f>
        <v>oka.koch.55</v>
      </c>
      <c r="C323" s="8" t="str">
        <f>_xlfn.XLOOKUP(Table5[[#This Row],[EID]],Roster!A:A,Roster!F:F)</f>
        <v>F&amp;A</v>
      </c>
      <c r="D323" s="9">
        <v>45243</v>
      </c>
      <c r="E323" s="8">
        <v>80</v>
      </c>
      <c r="F323" s="8">
        <v>31</v>
      </c>
      <c r="G323" s="37">
        <f>Table5[[#This Row],[Completed]]/Table5[[#This Row],[Assigned]]</f>
        <v>0.38750000000000001</v>
      </c>
    </row>
    <row r="324" spans="1:7">
      <c r="A324" s="8" t="s">
        <v>95</v>
      </c>
      <c r="B324" s="8" t="str">
        <f>_xlfn.XLOOKUP(Table5[[#This Row],[EID]],Roster!A:A,Roster!E:E)</f>
        <v>oka.koch.55</v>
      </c>
      <c r="C324" s="8" t="str">
        <f>_xlfn.XLOOKUP(Table5[[#This Row],[EID]],Roster!A:A,Roster!F:F)</f>
        <v>F&amp;A</v>
      </c>
      <c r="D324" s="9">
        <v>45243</v>
      </c>
      <c r="E324" s="8">
        <v>91</v>
      </c>
      <c r="F324" s="8">
        <v>57</v>
      </c>
      <c r="G324" s="37">
        <f>Table5[[#This Row],[Completed]]/Table5[[#This Row],[Assigned]]</f>
        <v>0.62637362637362637</v>
      </c>
    </row>
    <row r="325" spans="1:7">
      <c r="A325" s="8" t="s">
        <v>96</v>
      </c>
      <c r="B325" s="8" t="str">
        <f>_xlfn.XLOOKUP(Table5[[#This Row],[EID]],Roster!A:A,Roster!E:E)</f>
        <v>hir.kame.31</v>
      </c>
      <c r="C325" s="8" t="str">
        <f>_xlfn.XLOOKUP(Table5[[#This Row],[EID]],Roster!A:A,Roster!F:F)</f>
        <v>Health</v>
      </c>
      <c r="D325" s="9">
        <v>45243</v>
      </c>
      <c r="E325" s="8">
        <v>67</v>
      </c>
      <c r="F325" s="8">
        <v>81</v>
      </c>
      <c r="G325" s="37">
        <f>Table5[[#This Row],[Completed]]/Table5[[#This Row],[Assigned]]</f>
        <v>1.208955223880597</v>
      </c>
    </row>
    <row r="326" spans="1:7">
      <c r="A326" s="8" t="s">
        <v>98</v>
      </c>
      <c r="B326" s="8" t="str">
        <f>_xlfn.XLOOKUP(Table5[[#This Row],[EID]],Roster!A:A,Roster!E:E)</f>
        <v>kig.imaz.62</v>
      </c>
      <c r="C326" s="8" t="str">
        <f>_xlfn.XLOOKUP(Table5[[#This Row],[EID]],Roster!A:A,Roster!F:F)</f>
        <v>HR</v>
      </c>
      <c r="D326" s="9">
        <v>45243</v>
      </c>
      <c r="E326" s="8">
        <v>65</v>
      </c>
      <c r="F326" s="8">
        <v>62</v>
      </c>
      <c r="G326" s="37">
        <f>Table5[[#This Row],[Completed]]/Table5[[#This Row],[Assigned]]</f>
        <v>0.9538461538461539</v>
      </c>
    </row>
    <row r="327" spans="1:7">
      <c r="A327" s="8" t="s">
        <v>99</v>
      </c>
      <c r="B327" s="8" t="str">
        <f>_xlfn.XLOOKUP(Table5[[#This Row],[EID]],Roster!A:A,Roster!E:E)</f>
        <v>han.oriz.24</v>
      </c>
      <c r="C327" s="8" t="str">
        <f>_xlfn.XLOOKUP(Table5[[#This Row],[EID]],Roster!A:A,Roster!F:F)</f>
        <v>Strategy</v>
      </c>
      <c r="D327" s="9">
        <v>45243</v>
      </c>
      <c r="E327" s="8">
        <v>56</v>
      </c>
      <c r="F327" s="8">
        <v>102</v>
      </c>
      <c r="G327" s="37">
        <f>Table5[[#This Row],[Completed]]/Table5[[#This Row],[Assigned]]</f>
        <v>1.8214285714285714</v>
      </c>
    </row>
    <row r="328" spans="1:7">
      <c r="A328" s="8" t="s">
        <v>100</v>
      </c>
      <c r="B328" s="8" t="str">
        <f>_xlfn.XLOOKUP(Table5[[#This Row],[EID]],Roster!A:A,Roster!E:E)</f>
        <v>oka.koch.55</v>
      </c>
      <c r="C328" s="8" t="str">
        <f>_xlfn.XLOOKUP(Table5[[#This Row],[EID]],Roster!A:A,Roster!F:F)</f>
        <v>F&amp;A</v>
      </c>
      <c r="D328" s="9">
        <v>45243</v>
      </c>
      <c r="E328" s="8">
        <v>60</v>
      </c>
      <c r="F328" s="8">
        <v>129</v>
      </c>
      <c r="G328" s="37">
        <f>Table5[[#This Row],[Completed]]/Table5[[#This Row],[Assigned]]</f>
        <v>2.15</v>
      </c>
    </row>
    <row r="329" spans="1:7">
      <c r="A329" s="8" t="s">
        <v>101</v>
      </c>
      <c r="B329" s="8" t="str">
        <f>_xlfn.XLOOKUP(Table5[[#This Row],[EID]],Roster!A:A,Roster!E:E)</f>
        <v>hir.kame.31</v>
      </c>
      <c r="C329" s="8" t="str">
        <f>_xlfn.XLOOKUP(Table5[[#This Row],[EID]],Roster!A:A,Roster!F:F)</f>
        <v>Health</v>
      </c>
      <c r="D329" s="9">
        <v>45243</v>
      </c>
      <c r="E329" s="8">
        <v>70</v>
      </c>
      <c r="F329" s="8">
        <v>31</v>
      </c>
      <c r="G329" s="37">
        <f>Table5[[#This Row],[Completed]]/Table5[[#This Row],[Assigned]]</f>
        <v>0.44285714285714284</v>
      </c>
    </row>
    <row r="330" spans="1:7">
      <c r="A330" s="8" t="s">
        <v>103</v>
      </c>
      <c r="B330" s="8" t="str">
        <f>_xlfn.XLOOKUP(Table5[[#This Row],[EID]],Roster!A:A,Roster!E:E)</f>
        <v>kig.imaz.62</v>
      </c>
      <c r="C330" s="8" t="str">
        <f>_xlfn.XLOOKUP(Table5[[#This Row],[EID]],Roster!A:A,Roster!F:F)</f>
        <v>HR</v>
      </c>
      <c r="D330" s="9">
        <v>45243</v>
      </c>
      <c r="E330" s="8">
        <v>73</v>
      </c>
      <c r="F330" s="8">
        <v>0</v>
      </c>
      <c r="G330" s="37">
        <f>Table5[[#This Row],[Completed]]/Table5[[#This Row],[Assigned]]</f>
        <v>0</v>
      </c>
    </row>
    <row r="331" spans="1:7">
      <c r="A331" s="8" t="s">
        <v>104</v>
      </c>
      <c r="B331" s="8" t="str">
        <f>_xlfn.XLOOKUP(Table5[[#This Row],[EID]],Roster!A:A,Roster!E:E)</f>
        <v>oka.koch.55</v>
      </c>
      <c r="C331" s="8" t="str">
        <f>_xlfn.XLOOKUP(Table5[[#This Row],[EID]],Roster!A:A,Roster!F:F)</f>
        <v>F&amp;A</v>
      </c>
      <c r="D331" s="9">
        <v>45243</v>
      </c>
      <c r="E331" s="8">
        <v>60</v>
      </c>
      <c r="F331" s="8">
        <v>113</v>
      </c>
      <c r="G331" s="37">
        <f>Table5[[#This Row],[Completed]]/Table5[[#This Row],[Assigned]]</f>
        <v>1.8833333333333333</v>
      </c>
    </row>
    <row r="332" spans="1:7">
      <c r="A332" s="8" t="s">
        <v>105</v>
      </c>
      <c r="B332" s="8" t="str">
        <f>_xlfn.XLOOKUP(Table5[[#This Row],[EID]],Roster!A:A,Roster!E:E)</f>
        <v>oka.koch.55</v>
      </c>
      <c r="C332" s="8" t="str">
        <f>_xlfn.XLOOKUP(Table5[[#This Row],[EID]],Roster!A:A,Roster!F:F)</f>
        <v>F&amp;A</v>
      </c>
      <c r="D332" s="9">
        <v>45243</v>
      </c>
      <c r="E332" s="8">
        <v>57</v>
      </c>
      <c r="F332" s="8">
        <v>130</v>
      </c>
      <c r="G332" s="37">
        <f>Table5[[#This Row],[Completed]]/Table5[[#This Row],[Assigned]]</f>
        <v>2.2807017543859649</v>
      </c>
    </row>
    <row r="333" spans="1:7">
      <c r="A333" s="8" t="s">
        <v>106</v>
      </c>
      <c r="B333" s="8" t="str">
        <f>_xlfn.XLOOKUP(Table5[[#This Row],[EID]],Roster!A:A,Roster!E:E)</f>
        <v>hir.kame.31</v>
      </c>
      <c r="C333" s="8" t="str">
        <f>_xlfn.XLOOKUP(Table5[[#This Row],[EID]],Roster!A:A,Roster!F:F)</f>
        <v>Health</v>
      </c>
      <c r="D333" s="9">
        <v>45243</v>
      </c>
      <c r="E333" s="8">
        <v>75</v>
      </c>
      <c r="F333" s="8">
        <v>113</v>
      </c>
      <c r="G333" s="37">
        <f>Table5[[#This Row],[Completed]]/Table5[[#This Row],[Assigned]]</f>
        <v>1.5066666666666666</v>
      </c>
    </row>
    <row r="334" spans="1:7">
      <c r="A334" s="8" t="s">
        <v>107</v>
      </c>
      <c r="B334" s="8" t="str">
        <f>_xlfn.XLOOKUP(Table5[[#This Row],[EID]],Roster!A:A,Roster!E:E)</f>
        <v>oka.koch.55</v>
      </c>
      <c r="C334" s="8" t="str">
        <f>_xlfn.XLOOKUP(Table5[[#This Row],[EID]],Roster!A:A,Roster!F:F)</f>
        <v>F&amp;A</v>
      </c>
      <c r="D334" s="9">
        <v>45243</v>
      </c>
      <c r="E334" s="8">
        <v>92</v>
      </c>
      <c r="F334" s="8">
        <v>32</v>
      </c>
      <c r="G334" s="37">
        <f>Table5[[#This Row],[Completed]]/Table5[[#This Row],[Assigned]]</f>
        <v>0.34782608695652173</v>
      </c>
    </row>
    <row r="335" spans="1:7">
      <c r="A335" s="8" t="s">
        <v>109</v>
      </c>
      <c r="B335" s="8" t="str">
        <f>_xlfn.XLOOKUP(Table5[[#This Row],[EID]],Roster!A:A,Roster!E:E)</f>
        <v>han.oriz.24</v>
      </c>
      <c r="C335" s="8" t="str">
        <f>_xlfn.XLOOKUP(Table5[[#This Row],[EID]],Roster!A:A,Roster!F:F)</f>
        <v>Strategy</v>
      </c>
      <c r="D335" s="9">
        <v>45243</v>
      </c>
      <c r="E335" s="8">
        <v>67</v>
      </c>
      <c r="F335" s="8">
        <v>98</v>
      </c>
      <c r="G335" s="37">
        <f>Table5[[#This Row],[Completed]]/Table5[[#This Row],[Assigned]]</f>
        <v>1.4626865671641791</v>
      </c>
    </row>
    <row r="336" spans="1:7">
      <c r="A336" s="8" t="s">
        <v>110</v>
      </c>
      <c r="B336" s="8" t="str">
        <f>_xlfn.XLOOKUP(Table5[[#This Row],[EID]],Roster!A:A,Roster!E:E)</f>
        <v>oka.koch.55</v>
      </c>
      <c r="C336" s="8" t="str">
        <f>_xlfn.XLOOKUP(Table5[[#This Row],[EID]],Roster!A:A,Roster!F:F)</f>
        <v>F&amp;A</v>
      </c>
      <c r="D336" s="9">
        <v>45243</v>
      </c>
      <c r="E336" s="8">
        <v>68</v>
      </c>
      <c r="F336" s="8">
        <v>11</v>
      </c>
      <c r="G336" s="37">
        <f>Table5[[#This Row],[Completed]]/Table5[[#This Row],[Assigned]]</f>
        <v>0.16176470588235295</v>
      </c>
    </row>
    <row r="337" spans="1:7">
      <c r="A337" s="8" t="s">
        <v>111</v>
      </c>
      <c r="B337" s="8" t="str">
        <f>_xlfn.XLOOKUP(Table5[[#This Row],[EID]],Roster!A:A,Roster!E:E)</f>
        <v>hir.kame.31</v>
      </c>
      <c r="C337" s="8" t="str">
        <f>_xlfn.XLOOKUP(Table5[[#This Row],[EID]],Roster!A:A,Roster!F:F)</f>
        <v>Health</v>
      </c>
      <c r="D337" s="9">
        <v>45243</v>
      </c>
      <c r="E337" s="8">
        <v>82</v>
      </c>
      <c r="F337" s="8">
        <v>87</v>
      </c>
      <c r="G337" s="37">
        <f>Table5[[#This Row],[Completed]]/Table5[[#This Row],[Assigned]]</f>
        <v>1.0609756097560976</v>
      </c>
    </row>
    <row r="338" spans="1:7">
      <c r="A338" s="8" t="s">
        <v>112</v>
      </c>
      <c r="B338" s="8" t="str">
        <f>_xlfn.XLOOKUP(Table5[[#This Row],[EID]],Roster!A:A,Roster!E:E)</f>
        <v>hir.kame.31</v>
      </c>
      <c r="C338" s="8" t="str">
        <f>_xlfn.XLOOKUP(Table5[[#This Row],[EID]],Roster!A:A,Roster!F:F)</f>
        <v>Health</v>
      </c>
      <c r="D338" s="9">
        <v>45243</v>
      </c>
      <c r="E338" s="8">
        <v>90</v>
      </c>
      <c r="F338" s="8">
        <v>0</v>
      </c>
      <c r="G338" s="37">
        <f>Table5[[#This Row],[Completed]]/Table5[[#This Row],[Assigned]]</f>
        <v>0</v>
      </c>
    </row>
    <row r="339" spans="1:7">
      <c r="A339" s="8" t="s">
        <v>113</v>
      </c>
      <c r="B339" s="8" t="str">
        <f>_xlfn.XLOOKUP(Table5[[#This Row],[EID]],Roster!A:A,Roster!E:E)</f>
        <v>kig.imaz.62</v>
      </c>
      <c r="C339" s="8" t="str">
        <f>_xlfn.XLOOKUP(Table5[[#This Row],[EID]],Roster!A:A,Roster!F:F)</f>
        <v>HR</v>
      </c>
      <c r="D339" s="9">
        <v>45243</v>
      </c>
      <c r="E339" s="8">
        <v>93</v>
      </c>
      <c r="F339" s="8">
        <v>30</v>
      </c>
      <c r="G339" s="37">
        <f>Table5[[#This Row],[Completed]]/Table5[[#This Row],[Assigned]]</f>
        <v>0.32258064516129031</v>
      </c>
    </row>
    <row r="340" spans="1:7">
      <c r="A340" s="8" t="s">
        <v>114</v>
      </c>
      <c r="B340" s="8" t="str">
        <f>_xlfn.XLOOKUP(Table5[[#This Row],[EID]],Roster!A:A,Roster!E:E)</f>
        <v>han.oriz.24</v>
      </c>
      <c r="C340" s="8" t="str">
        <f>_xlfn.XLOOKUP(Table5[[#This Row],[EID]],Roster!A:A,Roster!F:F)</f>
        <v>Strategy</v>
      </c>
      <c r="D340" s="9">
        <v>45243</v>
      </c>
      <c r="E340" s="8">
        <v>76</v>
      </c>
      <c r="F340" s="8">
        <v>102</v>
      </c>
      <c r="G340" s="37">
        <f>Table5[[#This Row],[Completed]]/Table5[[#This Row],[Assigned]]</f>
        <v>1.3421052631578947</v>
      </c>
    </row>
    <row r="341" spans="1:7">
      <c r="A341" s="8" t="s">
        <v>115</v>
      </c>
      <c r="B341" s="8" t="str">
        <f>_xlfn.XLOOKUP(Table5[[#This Row],[EID]],Roster!A:A,Roster!E:E)</f>
        <v>oka.koch.55</v>
      </c>
      <c r="C341" s="8" t="str">
        <f>_xlfn.XLOOKUP(Table5[[#This Row],[EID]],Roster!A:A,Roster!F:F)</f>
        <v>F&amp;A</v>
      </c>
      <c r="D341" s="9">
        <v>45243</v>
      </c>
      <c r="E341" s="8">
        <v>95</v>
      </c>
      <c r="F341" s="8">
        <v>18</v>
      </c>
      <c r="G341" s="37">
        <f>Table5[[#This Row],[Completed]]/Table5[[#This Row],[Assigned]]</f>
        <v>0.18947368421052632</v>
      </c>
    </row>
    <row r="342" spans="1:7">
      <c r="A342" s="8" t="s">
        <v>116</v>
      </c>
      <c r="B342" s="8" t="str">
        <f>_xlfn.XLOOKUP(Table5[[#This Row],[EID]],Roster!A:A,Roster!E:E)</f>
        <v>hir.kame.31</v>
      </c>
      <c r="C342" s="8" t="str">
        <f>_xlfn.XLOOKUP(Table5[[#This Row],[EID]],Roster!A:A,Roster!F:F)</f>
        <v>Health</v>
      </c>
      <c r="D342" s="9">
        <v>45243</v>
      </c>
      <c r="E342" s="8">
        <v>88</v>
      </c>
      <c r="F342" s="8">
        <v>71</v>
      </c>
      <c r="G342" s="37">
        <f>Table5[[#This Row],[Completed]]/Table5[[#This Row],[Assigned]]</f>
        <v>0.80681818181818177</v>
      </c>
    </row>
    <row r="343" spans="1:7">
      <c r="A343" s="8" t="s">
        <v>117</v>
      </c>
      <c r="B343" s="8" t="str">
        <f>_xlfn.XLOOKUP(Table5[[#This Row],[EID]],Roster!A:A,Roster!E:E)</f>
        <v>han.oriz.24</v>
      </c>
      <c r="C343" s="8" t="str">
        <f>_xlfn.XLOOKUP(Table5[[#This Row],[EID]],Roster!A:A,Roster!F:F)</f>
        <v>Network</v>
      </c>
      <c r="D343" s="9">
        <v>45243</v>
      </c>
      <c r="E343" s="8">
        <v>99</v>
      </c>
      <c r="F343" s="8">
        <v>0</v>
      </c>
      <c r="G343" s="37">
        <f>Table5[[#This Row],[Completed]]/Table5[[#This Row],[Assigned]]</f>
        <v>0</v>
      </c>
    </row>
    <row r="344" spans="1:7">
      <c r="A344" s="8" t="s">
        <v>118</v>
      </c>
      <c r="B344" s="8" t="str">
        <f>_xlfn.XLOOKUP(Table5[[#This Row],[EID]],Roster!A:A,Roster!E:E)</f>
        <v>kig.imaz.62</v>
      </c>
      <c r="C344" s="8" t="str">
        <f>_xlfn.XLOOKUP(Table5[[#This Row],[EID]],Roster!A:A,Roster!F:F)</f>
        <v>HR</v>
      </c>
      <c r="D344" s="9">
        <v>45243</v>
      </c>
      <c r="E344" s="8">
        <v>89</v>
      </c>
      <c r="F344" s="8">
        <v>130</v>
      </c>
      <c r="G344" s="37">
        <f>Table5[[#This Row],[Completed]]/Table5[[#This Row],[Assigned]]</f>
        <v>1.4606741573033708</v>
      </c>
    </row>
    <row r="345" spans="1:7">
      <c r="A345" s="8" t="s">
        <v>119</v>
      </c>
      <c r="B345" s="8" t="str">
        <f>_xlfn.XLOOKUP(Table5[[#This Row],[EID]],Roster!A:A,Roster!E:E)</f>
        <v>hir.kame.31</v>
      </c>
      <c r="C345" s="8" t="str">
        <f>_xlfn.XLOOKUP(Table5[[#This Row],[EID]],Roster!A:A,Roster!F:F)</f>
        <v>Health</v>
      </c>
      <c r="D345" s="9">
        <v>45243</v>
      </c>
      <c r="E345" s="8">
        <v>63</v>
      </c>
      <c r="F345" s="8">
        <v>57</v>
      </c>
      <c r="G345" s="37">
        <f>Table5[[#This Row],[Completed]]/Table5[[#This Row],[Assigned]]</f>
        <v>0.90476190476190477</v>
      </c>
    </row>
    <row r="346" spans="1:7">
      <c r="A346" s="8" t="s">
        <v>120</v>
      </c>
      <c r="B346" s="8" t="str">
        <f>_xlfn.XLOOKUP(Table5[[#This Row],[EID]],Roster!A:A,Roster!E:E)</f>
        <v>oka.koch.55</v>
      </c>
      <c r="C346" s="8" t="str">
        <f>_xlfn.XLOOKUP(Table5[[#This Row],[EID]],Roster!A:A,Roster!F:F)</f>
        <v>F&amp;A</v>
      </c>
      <c r="D346" s="9">
        <v>45243</v>
      </c>
      <c r="E346" s="8">
        <v>92</v>
      </c>
      <c r="F346" s="8">
        <v>48</v>
      </c>
      <c r="G346" s="37">
        <f>Table5[[#This Row],[Completed]]/Table5[[#This Row],[Assigned]]</f>
        <v>0.52173913043478259</v>
      </c>
    </row>
    <row r="347" spans="1:7">
      <c r="A347" s="8" t="s">
        <v>121</v>
      </c>
      <c r="B347" s="8" t="str">
        <f>_xlfn.XLOOKUP(Table5[[#This Row],[EID]],Roster!A:A,Roster!E:E)</f>
        <v>hir.kame.31</v>
      </c>
      <c r="C347" s="8" t="str">
        <f>_xlfn.XLOOKUP(Table5[[#This Row],[EID]],Roster!A:A,Roster!F:F)</f>
        <v>Health</v>
      </c>
      <c r="D347" s="9">
        <v>45243</v>
      </c>
      <c r="E347" s="8">
        <v>60</v>
      </c>
      <c r="F347" s="8">
        <v>0</v>
      </c>
      <c r="G347" s="37">
        <f>Table5[[#This Row],[Completed]]/Table5[[#This Row],[Assigned]]</f>
        <v>0</v>
      </c>
    </row>
    <row r="348" spans="1:7">
      <c r="A348" s="8" t="s">
        <v>122</v>
      </c>
      <c r="B348" s="8" t="str">
        <f>_xlfn.XLOOKUP(Table5[[#This Row],[EID]],Roster!A:A,Roster!E:E)</f>
        <v>han.oriz.24</v>
      </c>
      <c r="C348" s="8" t="str">
        <f>_xlfn.XLOOKUP(Table5[[#This Row],[EID]],Roster!A:A,Roster!F:F)</f>
        <v>Network</v>
      </c>
      <c r="D348" s="9">
        <v>45243</v>
      </c>
      <c r="E348" s="8">
        <v>79</v>
      </c>
      <c r="F348" s="8">
        <v>109</v>
      </c>
      <c r="G348" s="37">
        <f>Table5[[#This Row],[Completed]]/Table5[[#This Row],[Assigned]]</f>
        <v>1.379746835443038</v>
      </c>
    </row>
    <row r="349" spans="1:7">
      <c r="A349" s="8" t="s">
        <v>94</v>
      </c>
      <c r="B349" s="8" t="str">
        <f>_xlfn.XLOOKUP(Table5[[#This Row],[EID]],Roster!A:A,Roster!E:E)</f>
        <v>oka.koch.55</v>
      </c>
      <c r="C349" s="8" t="str">
        <f>_xlfn.XLOOKUP(Table5[[#This Row],[EID]],Roster!A:A,Roster!F:F)</f>
        <v>F&amp;A</v>
      </c>
      <c r="D349" s="9">
        <v>45244</v>
      </c>
      <c r="E349" s="8">
        <v>61</v>
      </c>
      <c r="F349" s="8">
        <v>46</v>
      </c>
      <c r="G349" s="37">
        <f>Table5[[#This Row],[Completed]]/Table5[[#This Row],[Assigned]]</f>
        <v>0.75409836065573765</v>
      </c>
    </row>
    <row r="350" spans="1:7">
      <c r="A350" s="8" t="s">
        <v>95</v>
      </c>
      <c r="B350" s="8" t="str">
        <f>_xlfn.XLOOKUP(Table5[[#This Row],[EID]],Roster!A:A,Roster!E:E)</f>
        <v>oka.koch.55</v>
      </c>
      <c r="C350" s="8" t="str">
        <f>_xlfn.XLOOKUP(Table5[[#This Row],[EID]],Roster!A:A,Roster!F:F)</f>
        <v>F&amp;A</v>
      </c>
      <c r="D350" s="9">
        <v>45244</v>
      </c>
      <c r="E350" s="8">
        <v>73</v>
      </c>
      <c r="F350" s="8">
        <v>88</v>
      </c>
      <c r="G350" s="37">
        <f>Table5[[#This Row],[Completed]]/Table5[[#This Row],[Assigned]]</f>
        <v>1.2054794520547945</v>
      </c>
    </row>
    <row r="351" spans="1:7">
      <c r="A351" s="8" t="s">
        <v>96</v>
      </c>
      <c r="B351" s="8" t="str">
        <f>_xlfn.XLOOKUP(Table5[[#This Row],[EID]],Roster!A:A,Roster!E:E)</f>
        <v>hir.kame.31</v>
      </c>
      <c r="C351" s="8" t="str">
        <f>_xlfn.XLOOKUP(Table5[[#This Row],[EID]],Roster!A:A,Roster!F:F)</f>
        <v>Health</v>
      </c>
      <c r="D351" s="9">
        <v>45244</v>
      </c>
      <c r="E351" s="8">
        <v>97</v>
      </c>
      <c r="F351" s="8">
        <v>106</v>
      </c>
      <c r="G351" s="37">
        <f>Table5[[#This Row],[Completed]]/Table5[[#This Row],[Assigned]]</f>
        <v>1.0927835051546391</v>
      </c>
    </row>
    <row r="352" spans="1:7">
      <c r="A352" s="8" t="s">
        <v>97</v>
      </c>
      <c r="B352" s="8" t="str">
        <f>_xlfn.XLOOKUP(Table5[[#This Row],[EID]],Roster!A:A,Roster!E:E)</f>
        <v>han.oriz.24</v>
      </c>
      <c r="C352" s="8" t="str">
        <f>_xlfn.XLOOKUP(Table5[[#This Row],[EID]],Roster!A:A,Roster!F:F)</f>
        <v>Network</v>
      </c>
      <c r="D352" s="9">
        <v>45244</v>
      </c>
      <c r="E352" s="8">
        <v>50</v>
      </c>
      <c r="F352" s="8">
        <v>95</v>
      </c>
      <c r="G352" s="37">
        <f>Table5[[#This Row],[Completed]]/Table5[[#This Row],[Assigned]]</f>
        <v>1.9</v>
      </c>
    </row>
    <row r="353" spans="1:7">
      <c r="A353" s="8" t="s">
        <v>98</v>
      </c>
      <c r="B353" s="8" t="str">
        <f>_xlfn.XLOOKUP(Table5[[#This Row],[EID]],Roster!A:A,Roster!E:E)</f>
        <v>kig.imaz.62</v>
      </c>
      <c r="C353" s="8" t="str">
        <f>_xlfn.XLOOKUP(Table5[[#This Row],[EID]],Roster!A:A,Roster!F:F)</f>
        <v>HR</v>
      </c>
      <c r="D353" s="9">
        <v>45244</v>
      </c>
      <c r="E353" s="8">
        <v>89</v>
      </c>
      <c r="F353" s="8">
        <v>0</v>
      </c>
      <c r="G353" s="37">
        <f>Table5[[#This Row],[Completed]]/Table5[[#This Row],[Assigned]]</f>
        <v>0</v>
      </c>
    </row>
    <row r="354" spans="1:7">
      <c r="A354" s="8" t="s">
        <v>99</v>
      </c>
      <c r="B354" s="8" t="str">
        <f>_xlfn.XLOOKUP(Table5[[#This Row],[EID]],Roster!A:A,Roster!E:E)</f>
        <v>han.oriz.24</v>
      </c>
      <c r="C354" s="8" t="str">
        <f>_xlfn.XLOOKUP(Table5[[#This Row],[EID]],Roster!A:A,Roster!F:F)</f>
        <v>Strategy</v>
      </c>
      <c r="D354" s="9">
        <v>45244</v>
      </c>
      <c r="E354" s="8">
        <v>65</v>
      </c>
      <c r="F354" s="8">
        <v>45</v>
      </c>
      <c r="G354" s="37">
        <f>Table5[[#This Row],[Completed]]/Table5[[#This Row],[Assigned]]</f>
        <v>0.69230769230769229</v>
      </c>
    </row>
    <row r="355" spans="1:7">
      <c r="A355" s="8" t="s">
        <v>100</v>
      </c>
      <c r="B355" s="8" t="str">
        <f>_xlfn.XLOOKUP(Table5[[#This Row],[EID]],Roster!A:A,Roster!E:E)</f>
        <v>oka.koch.55</v>
      </c>
      <c r="C355" s="8" t="str">
        <f>_xlfn.XLOOKUP(Table5[[#This Row],[EID]],Roster!A:A,Roster!F:F)</f>
        <v>F&amp;A</v>
      </c>
      <c r="D355" s="9">
        <v>45244</v>
      </c>
      <c r="E355" s="8">
        <v>52</v>
      </c>
      <c r="F355" s="8">
        <v>26</v>
      </c>
      <c r="G355" s="37">
        <f>Table5[[#This Row],[Completed]]/Table5[[#This Row],[Assigned]]</f>
        <v>0.5</v>
      </c>
    </row>
    <row r="356" spans="1:7">
      <c r="A356" s="8" t="s">
        <v>102</v>
      </c>
      <c r="B356" s="8" t="str">
        <f>_xlfn.XLOOKUP(Table5[[#This Row],[EID]],Roster!A:A,Roster!E:E)</f>
        <v>han.oriz.24</v>
      </c>
      <c r="C356" s="8" t="str">
        <f>_xlfn.XLOOKUP(Table5[[#This Row],[EID]],Roster!A:A,Roster!F:F)</f>
        <v>Network</v>
      </c>
      <c r="D356" s="9">
        <v>45244</v>
      </c>
      <c r="E356" s="8">
        <v>61</v>
      </c>
      <c r="F356" s="8">
        <v>75</v>
      </c>
      <c r="G356" s="37">
        <f>Table5[[#This Row],[Completed]]/Table5[[#This Row],[Assigned]]</f>
        <v>1.2295081967213115</v>
      </c>
    </row>
    <row r="357" spans="1:7">
      <c r="A357" s="8" t="s">
        <v>103</v>
      </c>
      <c r="B357" s="8" t="str">
        <f>_xlfn.XLOOKUP(Table5[[#This Row],[EID]],Roster!A:A,Roster!E:E)</f>
        <v>kig.imaz.62</v>
      </c>
      <c r="C357" s="8" t="str">
        <f>_xlfn.XLOOKUP(Table5[[#This Row],[EID]],Roster!A:A,Roster!F:F)</f>
        <v>HR</v>
      </c>
      <c r="D357" s="9">
        <v>45244</v>
      </c>
      <c r="E357" s="8">
        <v>73</v>
      </c>
      <c r="F357" s="8">
        <v>11</v>
      </c>
      <c r="G357" s="37">
        <f>Table5[[#This Row],[Completed]]/Table5[[#This Row],[Assigned]]</f>
        <v>0.15068493150684931</v>
      </c>
    </row>
    <row r="358" spans="1:7">
      <c r="A358" s="8" t="s">
        <v>104</v>
      </c>
      <c r="B358" s="8" t="str">
        <f>_xlfn.XLOOKUP(Table5[[#This Row],[EID]],Roster!A:A,Roster!E:E)</f>
        <v>oka.koch.55</v>
      </c>
      <c r="C358" s="8" t="str">
        <f>_xlfn.XLOOKUP(Table5[[#This Row],[EID]],Roster!A:A,Roster!F:F)</f>
        <v>F&amp;A</v>
      </c>
      <c r="D358" s="9">
        <v>45244</v>
      </c>
      <c r="E358" s="8">
        <v>70</v>
      </c>
      <c r="F358" s="8">
        <v>41</v>
      </c>
      <c r="G358" s="37">
        <f>Table5[[#This Row],[Completed]]/Table5[[#This Row],[Assigned]]</f>
        <v>0.58571428571428574</v>
      </c>
    </row>
    <row r="359" spans="1:7">
      <c r="A359" s="8" t="s">
        <v>105</v>
      </c>
      <c r="B359" s="8" t="str">
        <f>_xlfn.XLOOKUP(Table5[[#This Row],[EID]],Roster!A:A,Roster!E:E)</f>
        <v>oka.koch.55</v>
      </c>
      <c r="C359" s="8" t="str">
        <f>_xlfn.XLOOKUP(Table5[[#This Row],[EID]],Roster!A:A,Roster!F:F)</f>
        <v>F&amp;A</v>
      </c>
      <c r="D359" s="9">
        <v>45244</v>
      </c>
      <c r="E359" s="8">
        <v>96</v>
      </c>
      <c r="F359" s="8">
        <v>34</v>
      </c>
      <c r="G359" s="37">
        <f>Table5[[#This Row],[Completed]]/Table5[[#This Row],[Assigned]]</f>
        <v>0.35416666666666669</v>
      </c>
    </row>
    <row r="360" spans="1:7">
      <c r="A360" s="8" t="s">
        <v>106</v>
      </c>
      <c r="B360" s="8" t="str">
        <f>_xlfn.XLOOKUP(Table5[[#This Row],[EID]],Roster!A:A,Roster!E:E)</f>
        <v>hir.kame.31</v>
      </c>
      <c r="C360" s="8" t="str">
        <f>_xlfn.XLOOKUP(Table5[[#This Row],[EID]],Roster!A:A,Roster!F:F)</f>
        <v>Health</v>
      </c>
      <c r="D360" s="9">
        <v>45244</v>
      </c>
      <c r="E360" s="8">
        <v>83</v>
      </c>
      <c r="F360" s="8">
        <v>110</v>
      </c>
      <c r="G360" s="37">
        <f>Table5[[#This Row],[Completed]]/Table5[[#This Row],[Assigned]]</f>
        <v>1.3253012048192772</v>
      </c>
    </row>
    <row r="361" spans="1:7">
      <c r="A361" s="8" t="s">
        <v>108</v>
      </c>
      <c r="B361" s="8" t="str">
        <f>_xlfn.XLOOKUP(Table5[[#This Row],[EID]],Roster!A:A,Roster!E:E)</f>
        <v>kig.imaz.62</v>
      </c>
      <c r="C361" s="8" t="str">
        <f>_xlfn.XLOOKUP(Table5[[#This Row],[EID]],Roster!A:A,Roster!F:F)</f>
        <v>HR</v>
      </c>
      <c r="D361" s="9">
        <v>45244</v>
      </c>
      <c r="E361" s="8">
        <v>51</v>
      </c>
      <c r="F361" s="8">
        <v>16</v>
      </c>
      <c r="G361" s="37">
        <f>Table5[[#This Row],[Completed]]/Table5[[#This Row],[Assigned]]</f>
        <v>0.31372549019607843</v>
      </c>
    </row>
    <row r="362" spans="1:7">
      <c r="A362" s="8" t="s">
        <v>109</v>
      </c>
      <c r="B362" s="8" t="str">
        <f>_xlfn.XLOOKUP(Table5[[#This Row],[EID]],Roster!A:A,Roster!E:E)</f>
        <v>han.oriz.24</v>
      </c>
      <c r="C362" s="8" t="str">
        <f>_xlfn.XLOOKUP(Table5[[#This Row],[EID]],Roster!A:A,Roster!F:F)</f>
        <v>Strategy</v>
      </c>
      <c r="D362" s="9">
        <v>45244</v>
      </c>
      <c r="E362" s="8">
        <v>77</v>
      </c>
      <c r="F362" s="8">
        <v>30</v>
      </c>
      <c r="G362" s="37">
        <f>Table5[[#This Row],[Completed]]/Table5[[#This Row],[Assigned]]</f>
        <v>0.38961038961038963</v>
      </c>
    </row>
    <row r="363" spans="1:7">
      <c r="A363" s="8" t="s">
        <v>110</v>
      </c>
      <c r="B363" s="8" t="str">
        <f>_xlfn.XLOOKUP(Table5[[#This Row],[EID]],Roster!A:A,Roster!E:E)</f>
        <v>oka.koch.55</v>
      </c>
      <c r="C363" s="8" t="str">
        <f>_xlfn.XLOOKUP(Table5[[#This Row],[EID]],Roster!A:A,Roster!F:F)</f>
        <v>F&amp;A</v>
      </c>
      <c r="D363" s="9">
        <v>45244</v>
      </c>
      <c r="E363" s="8">
        <v>64</v>
      </c>
      <c r="F363" s="8">
        <v>41</v>
      </c>
      <c r="G363" s="37">
        <f>Table5[[#This Row],[Completed]]/Table5[[#This Row],[Assigned]]</f>
        <v>0.640625</v>
      </c>
    </row>
    <row r="364" spans="1:7">
      <c r="A364" s="8" t="s">
        <v>111</v>
      </c>
      <c r="B364" s="8" t="str">
        <f>_xlfn.XLOOKUP(Table5[[#This Row],[EID]],Roster!A:A,Roster!E:E)</f>
        <v>hir.kame.31</v>
      </c>
      <c r="C364" s="8" t="str">
        <f>_xlfn.XLOOKUP(Table5[[#This Row],[EID]],Roster!A:A,Roster!F:F)</f>
        <v>Health</v>
      </c>
      <c r="D364" s="9">
        <v>45244</v>
      </c>
      <c r="E364" s="8">
        <v>69</v>
      </c>
      <c r="F364" s="8">
        <v>44</v>
      </c>
      <c r="G364" s="37">
        <f>Table5[[#This Row],[Completed]]/Table5[[#This Row],[Assigned]]</f>
        <v>0.6376811594202898</v>
      </c>
    </row>
    <row r="365" spans="1:7">
      <c r="A365" s="8" t="s">
        <v>112</v>
      </c>
      <c r="B365" s="8" t="str">
        <f>_xlfn.XLOOKUP(Table5[[#This Row],[EID]],Roster!A:A,Roster!E:E)</f>
        <v>hir.kame.31</v>
      </c>
      <c r="C365" s="8" t="str">
        <f>_xlfn.XLOOKUP(Table5[[#This Row],[EID]],Roster!A:A,Roster!F:F)</f>
        <v>Health</v>
      </c>
      <c r="D365" s="9">
        <v>45244</v>
      </c>
      <c r="E365" s="8">
        <v>67</v>
      </c>
      <c r="F365" s="8">
        <v>10</v>
      </c>
      <c r="G365" s="37">
        <f>Table5[[#This Row],[Completed]]/Table5[[#This Row],[Assigned]]</f>
        <v>0.14925373134328357</v>
      </c>
    </row>
    <row r="366" spans="1:7">
      <c r="A366" s="8" t="s">
        <v>113</v>
      </c>
      <c r="B366" s="8" t="str">
        <f>_xlfn.XLOOKUP(Table5[[#This Row],[EID]],Roster!A:A,Roster!E:E)</f>
        <v>kig.imaz.62</v>
      </c>
      <c r="C366" s="8" t="str">
        <f>_xlfn.XLOOKUP(Table5[[#This Row],[EID]],Roster!A:A,Roster!F:F)</f>
        <v>HR</v>
      </c>
      <c r="D366" s="9">
        <v>45244</v>
      </c>
      <c r="E366" s="8">
        <v>72</v>
      </c>
      <c r="F366" s="8">
        <v>16</v>
      </c>
      <c r="G366" s="37">
        <f>Table5[[#This Row],[Completed]]/Table5[[#This Row],[Assigned]]</f>
        <v>0.22222222222222221</v>
      </c>
    </row>
    <row r="367" spans="1:7">
      <c r="A367" s="8" t="s">
        <v>114</v>
      </c>
      <c r="B367" s="8" t="str">
        <f>_xlfn.XLOOKUP(Table5[[#This Row],[EID]],Roster!A:A,Roster!E:E)</f>
        <v>han.oriz.24</v>
      </c>
      <c r="C367" s="8" t="str">
        <f>_xlfn.XLOOKUP(Table5[[#This Row],[EID]],Roster!A:A,Roster!F:F)</f>
        <v>Strategy</v>
      </c>
      <c r="D367" s="9">
        <v>45244</v>
      </c>
      <c r="E367" s="8">
        <v>83</v>
      </c>
      <c r="F367" s="8">
        <v>11</v>
      </c>
      <c r="G367" s="37">
        <f>Table5[[#This Row],[Completed]]/Table5[[#This Row],[Assigned]]</f>
        <v>0.13253012048192772</v>
      </c>
    </row>
    <row r="368" spans="1:7">
      <c r="A368" s="8" t="s">
        <v>115</v>
      </c>
      <c r="B368" s="8" t="str">
        <f>_xlfn.XLOOKUP(Table5[[#This Row],[EID]],Roster!A:A,Roster!E:E)</f>
        <v>oka.koch.55</v>
      </c>
      <c r="C368" s="8" t="str">
        <f>_xlfn.XLOOKUP(Table5[[#This Row],[EID]],Roster!A:A,Roster!F:F)</f>
        <v>F&amp;A</v>
      </c>
      <c r="D368" s="9">
        <v>45244</v>
      </c>
      <c r="E368" s="8">
        <v>84</v>
      </c>
      <c r="F368" s="8">
        <v>73</v>
      </c>
      <c r="G368" s="37">
        <f>Table5[[#This Row],[Completed]]/Table5[[#This Row],[Assigned]]</f>
        <v>0.86904761904761907</v>
      </c>
    </row>
    <row r="369" spans="1:7">
      <c r="A369" s="8" t="s">
        <v>117</v>
      </c>
      <c r="B369" s="8" t="str">
        <f>_xlfn.XLOOKUP(Table5[[#This Row],[EID]],Roster!A:A,Roster!E:E)</f>
        <v>han.oriz.24</v>
      </c>
      <c r="C369" s="8" t="str">
        <f>_xlfn.XLOOKUP(Table5[[#This Row],[EID]],Roster!A:A,Roster!F:F)</f>
        <v>Network</v>
      </c>
      <c r="D369" s="9">
        <v>45244</v>
      </c>
      <c r="E369" s="8">
        <v>76</v>
      </c>
      <c r="F369" s="8">
        <v>92</v>
      </c>
      <c r="G369" s="37">
        <f>Table5[[#This Row],[Completed]]/Table5[[#This Row],[Assigned]]</f>
        <v>1.2105263157894737</v>
      </c>
    </row>
    <row r="370" spans="1:7">
      <c r="A370" s="8" t="s">
        <v>118</v>
      </c>
      <c r="B370" s="8" t="str">
        <f>_xlfn.XLOOKUP(Table5[[#This Row],[EID]],Roster!A:A,Roster!E:E)</f>
        <v>kig.imaz.62</v>
      </c>
      <c r="C370" s="8" t="str">
        <f>_xlfn.XLOOKUP(Table5[[#This Row],[EID]],Roster!A:A,Roster!F:F)</f>
        <v>HR</v>
      </c>
      <c r="D370" s="9">
        <v>45244</v>
      </c>
      <c r="E370" s="8">
        <v>93</v>
      </c>
      <c r="F370" s="8">
        <v>92</v>
      </c>
      <c r="G370" s="37">
        <f>Table5[[#This Row],[Completed]]/Table5[[#This Row],[Assigned]]</f>
        <v>0.989247311827957</v>
      </c>
    </row>
    <row r="371" spans="1:7">
      <c r="A371" s="8" t="s">
        <v>119</v>
      </c>
      <c r="B371" s="8" t="str">
        <f>_xlfn.XLOOKUP(Table5[[#This Row],[EID]],Roster!A:A,Roster!E:E)</f>
        <v>hir.kame.31</v>
      </c>
      <c r="C371" s="8" t="str">
        <f>_xlfn.XLOOKUP(Table5[[#This Row],[EID]],Roster!A:A,Roster!F:F)</f>
        <v>Health</v>
      </c>
      <c r="D371" s="9">
        <v>45244</v>
      </c>
      <c r="E371" s="8">
        <v>58</v>
      </c>
      <c r="F371" s="8">
        <v>0</v>
      </c>
      <c r="G371" s="37">
        <f>Table5[[#This Row],[Completed]]/Table5[[#This Row],[Assigned]]</f>
        <v>0</v>
      </c>
    </row>
    <row r="372" spans="1:7">
      <c r="A372" s="8" t="s">
        <v>120</v>
      </c>
      <c r="B372" s="8" t="str">
        <f>_xlfn.XLOOKUP(Table5[[#This Row],[EID]],Roster!A:A,Roster!E:E)</f>
        <v>oka.koch.55</v>
      </c>
      <c r="C372" s="8" t="str">
        <f>_xlfn.XLOOKUP(Table5[[#This Row],[EID]],Roster!A:A,Roster!F:F)</f>
        <v>F&amp;A</v>
      </c>
      <c r="D372" s="9">
        <v>45244</v>
      </c>
      <c r="E372" s="8">
        <v>91</v>
      </c>
      <c r="F372" s="8">
        <v>93</v>
      </c>
      <c r="G372" s="37">
        <f>Table5[[#This Row],[Completed]]/Table5[[#This Row],[Assigned]]</f>
        <v>1.0219780219780219</v>
      </c>
    </row>
    <row r="373" spans="1:7">
      <c r="A373" s="8" t="s">
        <v>121</v>
      </c>
      <c r="B373" s="8" t="str">
        <f>_xlfn.XLOOKUP(Table5[[#This Row],[EID]],Roster!A:A,Roster!E:E)</f>
        <v>hir.kame.31</v>
      </c>
      <c r="C373" s="8" t="str">
        <f>_xlfn.XLOOKUP(Table5[[#This Row],[EID]],Roster!A:A,Roster!F:F)</f>
        <v>Health</v>
      </c>
      <c r="D373" s="9">
        <v>45244</v>
      </c>
      <c r="E373" s="8">
        <v>100</v>
      </c>
      <c r="F373" s="8">
        <v>36</v>
      </c>
      <c r="G373" s="37">
        <f>Table5[[#This Row],[Completed]]/Table5[[#This Row],[Assigned]]</f>
        <v>0.36</v>
      </c>
    </row>
    <row r="374" spans="1:7">
      <c r="A374" s="8" t="s">
        <v>122</v>
      </c>
      <c r="B374" s="8" t="str">
        <f>_xlfn.XLOOKUP(Table5[[#This Row],[EID]],Roster!A:A,Roster!E:E)</f>
        <v>han.oriz.24</v>
      </c>
      <c r="C374" s="8" t="str">
        <f>_xlfn.XLOOKUP(Table5[[#This Row],[EID]],Roster!A:A,Roster!F:F)</f>
        <v>Network</v>
      </c>
      <c r="D374" s="9">
        <v>45244</v>
      </c>
      <c r="E374" s="8">
        <v>73</v>
      </c>
      <c r="F374" s="8">
        <v>23</v>
      </c>
      <c r="G374" s="37">
        <f>Table5[[#This Row],[Completed]]/Table5[[#This Row],[Assigned]]</f>
        <v>0.31506849315068491</v>
      </c>
    </row>
    <row r="375" spans="1:7">
      <c r="A375" s="8" t="s">
        <v>123</v>
      </c>
      <c r="B375" s="8" t="str">
        <f>_xlfn.XLOOKUP(Table5[[#This Row],[EID]],Roster!A:A,Roster!E:E)</f>
        <v>kig.imaz.62</v>
      </c>
      <c r="C375" s="8" t="str">
        <f>_xlfn.XLOOKUP(Table5[[#This Row],[EID]],Roster!A:A,Roster!F:F)</f>
        <v>HR</v>
      </c>
      <c r="D375" s="9">
        <v>45244</v>
      </c>
      <c r="E375" s="8">
        <v>56</v>
      </c>
      <c r="F375" s="8">
        <v>41</v>
      </c>
      <c r="G375" s="37">
        <f>Table5[[#This Row],[Completed]]/Table5[[#This Row],[Assigned]]</f>
        <v>0.7321428571428571</v>
      </c>
    </row>
    <row r="376" spans="1:7">
      <c r="A376" s="8" t="s">
        <v>94</v>
      </c>
      <c r="B376" s="8" t="str">
        <f>_xlfn.XLOOKUP(Table5[[#This Row],[EID]],Roster!A:A,Roster!E:E)</f>
        <v>oka.koch.55</v>
      </c>
      <c r="C376" s="8" t="str">
        <f>_xlfn.XLOOKUP(Table5[[#This Row],[EID]],Roster!A:A,Roster!F:F)</f>
        <v>F&amp;A</v>
      </c>
      <c r="D376" s="9">
        <v>45245</v>
      </c>
      <c r="E376" s="8">
        <v>75</v>
      </c>
      <c r="F376" s="8">
        <v>11</v>
      </c>
      <c r="G376" s="37">
        <f>Table5[[#This Row],[Completed]]/Table5[[#This Row],[Assigned]]</f>
        <v>0.14666666666666667</v>
      </c>
    </row>
    <row r="377" spans="1:7">
      <c r="A377" s="8" t="s">
        <v>95</v>
      </c>
      <c r="B377" s="8" t="str">
        <f>_xlfn.XLOOKUP(Table5[[#This Row],[EID]],Roster!A:A,Roster!E:E)</f>
        <v>oka.koch.55</v>
      </c>
      <c r="C377" s="8" t="str">
        <f>_xlfn.XLOOKUP(Table5[[#This Row],[EID]],Roster!A:A,Roster!F:F)</f>
        <v>F&amp;A</v>
      </c>
      <c r="D377" s="9">
        <v>45245</v>
      </c>
      <c r="E377" s="8">
        <v>57</v>
      </c>
      <c r="F377" s="8">
        <v>46</v>
      </c>
      <c r="G377" s="37">
        <f>Table5[[#This Row],[Completed]]/Table5[[#This Row],[Assigned]]</f>
        <v>0.80701754385964908</v>
      </c>
    </row>
    <row r="378" spans="1:7">
      <c r="A378" s="8" t="s">
        <v>96</v>
      </c>
      <c r="B378" s="8" t="str">
        <f>_xlfn.XLOOKUP(Table5[[#This Row],[EID]],Roster!A:A,Roster!E:E)</f>
        <v>hir.kame.31</v>
      </c>
      <c r="C378" s="8" t="str">
        <f>_xlfn.XLOOKUP(Table5[[#This Row],[EID]],Roster!A:A,Roster!F:F)</f>
        <v>Health</v>
      </c>
      <c r="D378" s="9">
        <v>45245</v>
      </c>
      <c r="E378" s="8">
        <v>96</v>
      </c>
      <c r="F378" s="8">
        <v>0</v>
      </c>
      <c r="G378" s="37">
        <f>Table5[[#This Row],[Completed]]/Table5[[#This Row],[Assigned]]</f>
        <v>0</v>
      </c>
    </row>
    <row r="379" spans="1:7">
      <c r="A379" s="8" t="s">
        <v>97</v>
      </c>
      <c r="B379" s="8" t="str">
        <f>_xlfn.XLOOKUP(Table5[[#This Row],[EID]],Roster!A:A,Roster!E:E)</f>
        <v>han.oriz.24</v>
      </c>
      <c r="C379" s="8" t="str">
        <f>_xlfn.XLOOKUP(Table5[[#This Row],[EID]],Roster!A:A,Roster!F:F)</f>
        <v>Network</v>
      </c>
      <c r="D379" s="9">
        <v>45245</v>
      </c>
      <c r="E379" s="8">
        <v>80</v>
      </c>
      <c r="F379" s="8">
        <v>57</v>
      </c>
      <c r="G379" s="37">
        <f>Table5[[#This Row],[Completed]]/Table5[[#This Row],[Assigned]]</f>
        <v>0.71250000000000002</v>
      </c>
    </row>
    <row r="380" spans="1:7">
      <c r="A380" s="8" t="s">
        <v>98</v>
      </c>
      <c r="B380" s="8" t="str">
        <f>_xlfn.XLOOKUP(Table5[[#This Row],[EID]],Roster!A:A,Roster!E:E)</f>
        <v>kig.imaz.62</v>
      </c>
      <c r="C380" s="8" t="str">
        <f>_xlfn.XLOOKUP(Table5[[#This Row],[EID]],Roster!A:A,Roster!F:F)</f>
        <v>HR</v>
      </c>
      <c r="D380" s="9">
        <v>45245</v>
      </c>
      <c r="E380" s="8">
        <v>75</v>
      </c>
      <c r="F380" s="8">
        <v>43</v>
      </c>
      <c r="G380" s="37">
        <f>Table5[[#This Row],[Completed]]/Table5[[#This Row],[Assigned]]</f>
        <v>0.57333333333333336</v>
      </c>
    </row>
    <row r="381" spans="1:7">
      <c r="A381" s="8" t="s">
        <v>99</v>
      </c>
      <c r="B381" s="8" t="str">
        <f>_xlfn.XLOOKUP(Table5[[#This Row],[EID]],Roster!A:A,Roster!E:E)</f>
        <v>han.oriz.24</v>
      </c>
      <c r="C381" s="8" t="str">
        <f>_xlfn.XLOOKUP(Table5[[#This Row],[EID]],Roster!A:A,Roster!F:F)</f>
        <v>Strategy</v>
      </c>
      <c r="D381" s="9">
        <v>45245</v>
      </c>
      <c r="E381" s="8">
        <v>54</v>
      </c>
      <c r="F381" s="8">
        <v>126</v>
      </c>
      <c r="G381" s="37">
        <f>Table5[[#This Row],[Completed]]/Table5[[#This Row],[Assigned]]</f>
        <v>2.3333333333333335</v>
      </c>
    </row>
    <row r="382" spans="1:7">
      <c r="A382" s="8" t="s">
        <v>100</v>
      </c>
      <c r="B382" s="8" t="str">
        <f>_xlfn.XLOOKUP(Table5[[#This Row],[EID]],Roster!A:A,Roster!E:E)</f>
        <v>oka.koch.55</v>
      </c>
      <c r="C382" s="8" t="str">
        <f>_xlfn.XLOOKUP(Table5[[#This Row],[EID]],Roster!A:A,Roster!F:F)</f>
        <v>F&amp;A</v>
      </c>
      <c r="D382" s="9">
        <v>45245</v>
      </c>
      <c r="E382" s="8">
        <v>79</v>
      </c>
      <c r="F382" s="8">
        <v>41</v>
      </c>
      <c r="G382" s="37">
        <f>Table5[[#This Row],[Completed]]/Table5[[#This Row],[Assigned]]</f>
        <v>0.51898734177215189</v>
      </c>
    </row>
    <row r="383" spans="1:7">
      <c r="A383" s="8" t="s">
        <v>102</v>
      </c>
      <c r="B383" s="8" t="str">
        <f>_xlfn.XLOOKUP(Table5[[#This Row],[EID]],Roster!A:A,Roster!E:E)</f>
        <v>han.oriz.24</v>
      </c>
      <c r="C383" s="8" t="str">
        <f>_xlfn.XLOOKUP(Table5[[#This Row],[EID]],Roster!A:A,Roster!F:F)</f>
        <v>Network</v>
      </c>
      <c r="D383" s="9">
        <v>45245</v>
      </c>
      <c r="E383" s="8">
        <v>90</v>
      </c>
      <c r="F383" s="8">
        <v>73</v>
      </c>
      <c r="G383" s="37">
        <f>Table5[[#This Row],[Completed]]/Table5[[#This Row],[Assigned]]</f>
        <v>0.81111111111111112</v>
      </c>
    </row>
    <row r="384" spans="1:7">
      <c r="A384" s="8" t="s">
        <v>103</v>
      </c>
      <c r="B384" s="8" t="str">
        <f>_xlfn.XLOOKUP(Table5[[#This Row],[EID]],Roster!A:A,Roster!E:E)</f>
        <v>kig.imaz.62</v>
      </c>
      <c r="C384" s="8" t="str">
        <f>_xlfn.XLOOKUP(Table5[[#This Row],[EID]],Roster!A:A,Roster!F:F)</f>
        <v>HR</v>
      </c>
      <c r="D384" s="9">
        <v>45245</v>
      </c>
      <c r="E384" s="8">
        <v>92</v>
      </c>
      <c r="F384" s="8">
        <v>0</v>
      </c>
      <c r="G384" s="37">
        <f>Table5[[#This Row],[Completed]]/Table5[[#This Row],[Assigned]]</f>
        <v>0</v>
      </c>
    </row>
    <row r="385" spans="1:7">
      <c r="A385" s="8" t="s">
        <v>104</v>
      </c>
      <c r="B385" s="8" t="str">
        <f>_xlfn.XLOOKUP(Table5[[#This Row],[EID]],Roster!A:A,Roster!E:E)</f>
        <v>oka.koch.55</v>
      </c>
      <c r="C385" s="8" t="str">
        <f>_xlfn.XLOOKUP(Table5[[#This Row],[EID]],Roster!A:A,Roster!F:F)</f>
        <v>F&amp;A</v>
      </c>
      <c r="D385" s="9">
        <v>45245</v>
      </c>
      <c r="E385" s="8">
        <v>58</v>
      </c>
      <c r="F385" s="8">
        <v>125</v>
      </c>
      <c r="G385" s="37">
        <f>Table5[[#This Row],[Completed]]/Table5[[#This Row],[Assigned]]</f>
        <v>2.1551724137931036</v>
      </c>
    </row>
    <row r="386" spans="1:7">
      <c r="A386" s="8" t="s">
        <v>105</v>
      </c>
      <c r="B386" s="8" t="str">
        <f>_xlfn.XLOOKUP(Table5[[#This Row],[EID]],Roster!A:A,Roster!E:E)</f>
        <v>oka.koch.55</v>
      </c>
      <c r="C386" s="8" t="str">
        <f>_xlfn.XLOOKUP(Table5[[#This Row],[EID]],Roster!A:A,Roster!F:F)</f>
        <v>F&amp;A</v>
      </c>
      <c r="D386" s="9">
        <v>45245</v>
      </c>
      <c r="E386" s="8">
        <v>55</v>
      </c>
      <c r="F386" s="8">
        <v>0</v>
      </c>
      <c r="G386" s="37">
        <f>Table5[[#This Row],[Completed]]/Table5[[#This Row],[Assigned]]</f>
        <v>0</v>
      </c>
    </row>
    <row r="387" spans="1:7">
      <c r="A387" s="8" t="s">
        <v>106</v>
      </c>
      <c r="B387" s="8" t="str">
        <f>_xlfn.XLOOKUP(Table5[[#This Row],[EID]],Roster!A:A,Roster!E:E)</f>
        <v>hir.kame.31</v>
      </c>
      <c r="C387" s="8" t="str">
        <f>_xlfn.XLOOKUP(Table5[[#This Row],[EID]],Roster!A:A,Roster!F:F)</f>
        <v>Health</v>
      </c>
      <c r="D387" s="9">
        <v>45245</v>
      </c>
      <c r="E387" s="8">
        <v>83</v>
      </c>
      <c r="F387" s="8">
        <v>111</v>
      </c>
      <c r="G387" s="37">
        <f>Table5[[#This Row],[Completed]]/Table5[[#This Row],[Assigned]]</f>
        <v>1.3373493975903614</v>
      </c>
    </row>
    <row r="388" spans="1:7">
      <c r="A388" s="8" t="s">
        <v>107</v>
      </c>
      <c r="B388" s="8" t="str">
        <f>_xlfn.XLOOKUP(Table5[[#This Row],[EID]],Roster!A:A,Roster!E:E)</f>
        <v>oka.koch.55</v>
      </c>
      <c r="C388" s="8" t="str">
        <f>_xlfn.XLOOKUP(Table5[[#This Row],[EID]],Roster!A:A,Roster!F:F)</f>
        <v>F&amp;A</v>
      </c>
      <c r="D388" s="9">
        <v>45245</v>
      </c>
      <c r="E388" s="8">
        <v>57</v>
      </c>
      <c r="F388" s="8">
        <v>71</v>
      </c>
      <c r="G388" s="37">
        <f>Table5[[#This Row],[Completed]]/Table5[[#This Row],[Assigned]]</f>
        <v>1.2456140350877194</v>
      </c>
    </row>
    <row r="389" spans="1:7">
      <c r="A389" s="8" t="s">
        <v>108</v>
      </c>
      <c r="B389" s="8" t="str">
        <f>_xlfn.XLOOKUP(Table5[[#This Row],[EID]],Roster!A:A,Roster!E:E)</f>
        <v>kig.imaz.62</v>
      </c>
      <c r="C389" s="8" t="str">
        <f>_xlfn.XLOOKUP(Table5[[#This Row],[EID]],Roster!A:A,Roster!F:F)</f>
        <v>HR</v>
      </c>
      <c r="D389" s="9">
        <v>45245</v>
      </c>
      <c r="E389" s="8">
        <v>52</v>
      </c>
      <c r="F389" s="8">
        <v>27</v>
      </c>
      <c r="G389" s="37">
        <f>Table5[[#This Row],[Completed]]/Table5[[#This Row],[Assigned]]</f>
        <v>0.51923076923076927</v>
      </c>
    </row>
    <row r="390" spans="1:7">
      <c r="A390" s="8" t="s">
        <v>109</v>
      </c>
      <c r="B390" s="8" t="str">
        <f>_xlfn.XLOOKUP(Table5[[#This Row],[EID]],Roster!A:A,Roster!E:E)</f>
        <v>han.oriz.24</v>
      </c>
      <c r="C390" s="8" t="str">
        <f>_xlfn.XLOOKUP(Table5[[#This Row],[EID]],Roster!A:A,Roster!F:F)</f>
        <v>Strategy</v>
      </c>
      <c r="D390" s="9">
        <v>45245</v>
      </c>
      <c r="E390" s="8">
        <v>54</v>
      </c>
      <c r="F390" s="8">
        <v>21</v>
      </c>
      <c r="G390" s="37">
        <f>Table5[[#This Row],[Completed]]/Table5[[#This Row],[Assigned]]</f>
        <v>0.3888888888888889</v>
      </c>
    </row>
    <row r="391" spans="1:7">
      <c r="A391" s="8" t="s">
        <v>110</v>
      </c>
      <c r="B391" s="8" t="str">
        <f>_xlfn.XLOOKUP(Table5[[#This Row],[EID]],Roster!A:A,Roster!E:E)</f>
        <v>oka.koch.55</v>
      </c>
      <c r="C391" s="8" t="str">
        <f>_xlfn.XLOOKUP(Table5[[#This Row],[EID]],Roster!A:A,Roster!F:F)</f>
        <v>F&amp;A</v>
      </c>
      <c r="D391" s="9">
        <v>45245</v>
      </c>
      <c r="E391" s="8">
        <v>85</v>
      </c>
      <c r="F391" s="8">
        <v>0</v>
      </c>
      <c r="G391" s="37">
        <f>Table5[[#This Row],[Completed]]/Table5[[#This Row],[Assigned]]</f>
        <v>0</v>
      </c>
    </row>
    <row r="392" spans="1:7">
      <c r="A392" s="8" t="s">
        <v>111</v>
      </c>
      <c r="B392" s="8" t="str">
        <f>_xlfn.XLOOKUP(Table5[[#This Row],[EID]],Roster!A:A,Roster!E:E)</f>
        <v>hir.kame.31</v>
      </c>
      <c r="C392" s="8" t="str">
        <f>_xlfn.XLOOKUP(Table5[[#This Row],[EID]],Roster!A:A,Roster!F:F)</f>
        <v>Health</v>
      </c>
      <c r="D392" s="9">
        <v>45245</v>
      </c>
      <c r="E392" s="8">
        <v>98</v>
      </c>
      <c r="F392" s="8">
        <v>99</v>
      </c>
      <c r="G392" s="37">
        <f>Table5[[#This Row],[Completed]]/Table5[[#This Row],[Assigned]]</f>
        <v>1.010204081632653</v>
      </c>
    </row>
    <row r="393" spans="1:7">
      <c r="A393" s="8" t="s">
        <v>112</v>
      </c>
      <c r="B393" s="8" t="str">
        <f>_xlfn.XLOOKUP(Table5[[#This Row],[EID]],Roster!A:A,Roster!E:E)</f>
        <v>hir.kame.31</v>
      </c>
      <c r="C393" s="8" t="str">
        <f>_xlfn.XLOOKUP(Table5[[#This Row],[EID]],Roster!A:A,Roster!F:F)</f>
        <v>Health</v>
      </c>
      <c r="D393" s="9">
        <v>45245</v>
      </c>
      <c r="E393" s="8">
        <v>75</v>
      </c>
      <c r="F393" s="8">
        <v>14</v>
      </c>
      <c r="G393" s="37">
        <f>Table5[[#This Row],[Completed]]/Table5[[#This Row],[Assigned]]</f>
        <v>0.18666666666666668</v>
      </c>
    </row>
    <row r="394" spans="1:7">
      <c r="A394" s="8" t="s">
        <v>113</v>
      </c>
      <c r="B394" s="8" t="str">
        <f>_xlfn.XLOOKUP(Table5[[#This Row],[EID]],Roster!A:A,Roster!E:E)</f>
        <v>kig.imaz.62</v>
      </c>
      <c r="C394" s="8" t="str">
        <f>_xlfn.XLOOKUP(Table5[[#This Row],[EID]],Roster!A:A,Roster!F:F)</f>
        <v>HR</v>
      </c>
      <c r="D394" s="9">
        <v>45245</v>
      </c>
      <c r="E394" s="8">
        <v>56</v>
      </c>
      <c r="F394" s="8">
        <v>81</v>
      </c>
      <c r="G394" s="37">
        <f>Table5[[#This Row],[Completed]]/Table5[[#This Row],[Assigned]]</f>
        <v>1.4464285714285714</v>
      </c>
    </row>
    <row r="395" spans="1:7">
      <c r="A395" s="8" t="s">
        <v>114</v>
      </c>
      <c r="B395" s="8" t="str">
        <f>_xlfn.XLOOKUP(Table5[[#This Row],[EID]],Roster!A:A,Roster!E:E)</f>
        <v>han.oriz.24</v>
      </c>
      <c r="C395" s="8" t="str">
        <f>_xlfn.XLOOKUP(Table5[[#This Row],[EID]],Roster!A:A,Roster!F:F)</f>
        <v>Strategy</v>
      </c>
      <c r="D395" s="9">
        <v>45245</v>
      </c>
      <c r="E395" s="8">
        <v>85</v>
      </c>
      <c r="F395" s="8">
        <v>0</v>
      </c>
      <c r="G395" s="37">
        <f>Table5[[#This Row],[Completed]]/Table5[[#This Row],[Assigned]]</f>
        <v>0</v>
      </c>
    </row>
    <row r="396" spans="1:7">
      <c r="A396" s="8" t="s">
        <v>115</v>
      </c>
      <c r="B396" s="8" t="str">
        <f>_xlfn.XLOOKUP(Table5[[#This Row],[EID]],Roster!A:A,Roster!E:E)</f>
        <v>oka.koch.55</v>
      </c>
      <c r="C396" s="8" t="str">
        <f>_xlfn.XLOOKUP(Table5[[#This Row],[EID]],Roster!A:A,Roster!F:F)</f>
        <v>F&amp;A</v>
      </c>
      <c r="D396" s="9">
        <v>45245</v>
      </c>
      <c r="E396" s="8">
        <v>89</v>
      </c>
      <c r="F396" s="8">
        <v>58</v>
      </c>
      <c r="G396" s="37">
        <f>Table5[[#This Row],[Completed]]/Table5[[#This Row],[Assigned]]</f>
        <v>0.651685393258427</v>
      </c>
    </row>
    <row r="397" spans="1:7">
      <c r="A397" s="8" t="s">
        <v>117</v>
      </c>
      <c r="B397" s="8" t="str">
        <f>_xlfn.XLOOKUP(Table5[[#This Row],[EID]],Roster!A:A,Roster!E:E)</f>
        <v>han.oriz.24</v>
      </c>
      <c r="C397" s="8" t="str">
        <f>_xlfn.XLOOKUP(Table5[[#This Row],[EID]],Roster!A:A,Roster!F:F)</f>
        <v>Network</v>
      </c>
      <c r="D397" s="9">
        <v>45245</v>
      </c>
      <c r="E397" s="8">
        <v>95</v>
      </c>
      <c r="F397" s="8">
        <v>88</v>
      </c>
      <c r="G397" s="37">
        <f>Table5[[#This Row],[Completed]]/Table5[[#This Row],[Assigned]]</f>
        <v>0.9263157894736842</v>
      </c>
    </row>
    <row r="398" spans="1:7">
      <c r="A398" s="8" t="s">
        <v>118</v>
      </c>
      <c r="B398" s="8" t="str">
        <f>_xlfn.XLOOKUP(Table5[[#This Row],[EID]],Roster!A:A,Roster!E:E)</f>
        <v>kig.imaz.62</v>
      </c>
      <c r="C398" s="8" t="str">
        <f>_xlfn.XLOOKUP(Table5[[#This Row],[EID]],Roster!A:A,Roster!F:F)</f>
        <v>HR</v>
      </c>
      <c r="D398" s="9">
        <v>45245</v>
      </c>
      <c r="E398" s="8">
        <v>82</v>
      </c>
      <c r="F398" s="8">
        <v>67</v>
      </c>
      <c r="G398" s="37">
        <f>Table5[[#This Row],[Completed]]/Table5[[#This Row],[Assigned]]</f>
        <v>0.81707317073170727</v>
      </c>
    </row>
    <row r="399" spans="1:7">
      <c r="A399" s="8" t="s">
        <v>119</v>
      </c>
      <c r="B399" s="8" t="str">
        <f>_xlfn.XLOOKUP(Table5[[#This Row],[EID]],Roster!A:A,Roster!E:E)</f>
        <v>hir.kame.31</v>
      </c>
      <c r="C399" s="8" t="str">
        <f>_xlfn.XLOOKUP(Table5[[#This Row],[EID]],Roster!A:A,Roster!F:F)</f>
        <v>Health</v>
      </c>
      <c r="D399" s="9">
        <v>45245</v>
      </c>
      <c r="E399" s="8">
        <v>61</v>
      </c>
      <c r="F399" s="8">
        <v>91</v>
      </c>
      <c r="G399" s="37">
        <f>Table5[[#This Row],[Completed]]/Table5[[#This Row],[Assigned]]</f>
        <v>1.4918032786885247</v>
      </c>
    </row>
    <row r="400" spans="1:7">
      <c r="A400" s="8" t="s">
        <v>120</v>
      </c>
      <c r="B400" s="8" t="str">
        <f>_xlfn.XLOOKUP(Table5[[#This Row],[EID]],Roster!A:A,Roster!E:E)</f>
        <v>oka.koch.55</v>
      </c>
      <c r="C400" s="8" t="str">
        <f>_xlfn.XLOOKUP(Table5[[#This Row],[EID]],Roster!A:A,Roster!F:F)</f>
        <v>F&amp;A</v>
      </c>
      <c r="D400" s="9">
        <v>45245</v>
      </c>
      <c r="E400" s="8">
        <v>80</v>
      </c>
      <c r="F400" s="8">
        <v>55</v>
      </c>
      <c r="G400" s="37">
        <f>Table5[[#This Row],[Completed]]/Table5[[#This Row],[Assigned]]</f>
        <v>0.6875</v>
      </c>
    </row>
    <row r="401" spans="1:7">
      <c r="A401" s="8" t="s">
        <v>121</v>
      </c>
      <c r="B401" s="8" t="str">
        <f>_xlfn.XLOOKUP(Table5[[#This Row],[EID]],Roster!A:A,Roster!E:E)</f>
        <v>hir.kame.31</v>
      </c>
      <c r="C401" s="8" t="str">
        <f>_xlfn.XLOOKUP(Table5[[#This Row],[EID]],Roster!A:A,Roster!F:F)</f>
        <v>Health</v>
      </c>
      <c r="D401" s="9">
        <v>45245</v>
      </c>
      <c r="E401" s="8">
        <v>65</v>
      </c>
      <c r="F401" s="8">
        <v>0</v>
      </c>
      <c r="G401" s="37">
        <f>Table5[[#This Row],[Completed]]/Table5[[#This Row],[Assigned]]</f>
        <v>0</v>
      </c>
    </row>
    <row r="402" spans="1:7">
      <c r="A402" s="8" t="s">
        <v>122</v>
      </c>
      <c r="B402" s="8" t="str">
        <f>_xlfn.XLOOKUP(Table5[[#This Row],[EID]],Roster!A:A,Roster!E:E)</f>
        <v>han.oriz.24</v>
      </c>
      <c r="C402" s="8" t="str">
        <f>_xlfn.XLOOKUP(Table5[[#This Row],[EID]],Roster!A:A,Roster!F:F)</f>
        <v>Network</v>
      </c>
      <c r="D402" s="9">
        <v>45245</v>
      </c>
      <c r="E402" s="8">
        <v>67</v>
      </c>
      <c r="F402" s="8">
        <v>34</v>
      </c>
      <c r="G402" s="37">
        <f>Table5[[#This Row],[Completed]]/Table5[[#This Row],[Assigned]]</f>
        <v>0.5074626865671642</v>
      </c>
    </row>
    <row r="403" spans="1:7">
      <c r="A403" s="8" t="s">
        <v>123</v>
      </c>
      <c r="B403" s="8" t="str">
        <f>_xlfn.XLOOKUP(Table5[[#This Row],[EID]],Roster!A:A,Roster!E:E)</f>
        <v>kig.imaz.62</v>
      </c>
      <c r="C403" s="8" t="str">
        <f>_xlfn.XLOOKUP(Table5[[#This Row],[EID]],Roster!A:A,Roster!F:F)</f>
        <v>HR</v>
      </c>
      <c r="D403" s="9">
        <v>45245</v>
      </c>
      <c r="E403" s="8">
        <v>93</v>
      </c>
      <c r="F403" s="8">
        <v>115</v>
      </c>
      <c r="G403" s="37">
        <f>Table5[[#This Row],[Completed]]/Table5[[#This Row],[Assigned]]</f>
        <v>1.2365591397849462</v>
      </c>
    </row>
    <row r="404" spans="1:7">
      <c r="A404" s="8" t="s">
        <v>95</v>
      </c>
      <c r="B404" s="8" t="str">
        <f>_xlfn.XLOOKUP(Table5[[#This Row],[EID]],Roster!A:A,Roster!E:E)</f>
        <v>oka.koch.55</v>
      </c>
      <c r="C404" s="8" t="str">
        <f>_xlfn.XLOOKUP(Table5[[#This Row],[EID]],Roster!A:A,Roster!F:F)</f>
        <v>F&amp;A</v>
      </c>
      <c r="D404" s="9">
        <v>45246</v>
      </c>
      <c r="E404" s="8">
        <v>83</v>
      </c>
      <c r="F404" s="8">
        <v>42</v>
      </c>
      <c r="G404" s="37">
        <f>Table5[[#This Row],[Completed]]/Table5[[#This Row],[Assigned]]</f>
        <v>0.50602409638554213</v>
      </c>
    </row>
    <row r="405" spans="1:7">
      <c r="A405" s="8" t="s">
        <v>96</v>
      </c>
      <c r="B405" s="8" t="str">
        <f>_xlfn.XLOOKUP(Table5[[#This Row],[EID]],Roster!A:A,Roster!E:E)</f>
        <v>hir.kame.31</v>
      </c>
      <c r="C405" s="8" t="str">
        <f>_xlfn.XLOOKUP(Table5[[#This Row],[EID]],Roster!A:A,Roster!F:F)</f>
        <v>Health</v>
      </c>
      <c r="D405" s="9">
        <v>45246</v>
      </c>
      <c r="E405" s="8">
        <v>68</v>
      </c>
      <c r="F405" s="8">
        <v>47</v>
      </c>
      <c r="G405" s="37">
        <f>Table5[[#This Row],[Completed]]/Table5[[#This Row],[Assigned]]</f>
        <v>0.69117647058823528</v>
      </c>
    </row>
    <row r="406" spans="1:7">
      <c r="A406" s="8" t="s">
        <v>97</v>
      </c>
      <c r="B406" s="8" t="str">
        <f>_xlfn.XLOOKUP(Table5[[#This Row],[EID]],Roster!A:A,Roster!E:E)</f>
        <v>han.oriz.24</v>
      </c>
      <c r="C406" s="8" t="str">
        <f>_xlfn.XLOOKUP(Table5[[#This Row],[EID]],Roster!A:A,Roster!F:F)</f>
        <v>Network</v>
      </c>
      <c r="D406" s="9">
        <v>45246</v>
      </c>
      <c r="E406" s="8">
        <v>94</v>
      </c>
      <c r="F406" s="8">
        <v>77</v>
      </c>
      <c r="G406" s="37">
        <f>Table5[[#This Row],[Completed]]/Table5[[#This Row],[Assigned]]</f>
        <v>0.81914893617021278</v>
      </c>
    </row>
    <row r="407" spans="1:7">
      <c r="A407" s="8" t="s">
        <v>98</v>
      </c>
      <c r="B407" s="8" t="str">
        <f>_xlfn.XLOOKUP(Table5[[#This Row],[EID]],Roster!A:A,Roster!E:E)</f>
        <v>kig.imaz.62</v>
      </c>
      <c r="C407" s="8" t="str">
        <f>_xlfn.XLOOKUP(Table5[[#This Row],[EID]],Roster!A:A,Roster!F:F)</f>
        <v>HR</v>
      </c>
      <c r="D407" s="9">
        <v>45246</v>
      </c>
      <c r="E407" s="8">
        <v>99</v>
      </c>
      <c r="F407" s="8">
        <v>92</v>
      </c>
      <c r="G407" s="37">
        <f>Table5[[#This Row],[Completed]]/Table5[[#This Row],[Assigned]]</f>
        <v>0.92929292929292928</v>
      </c>
    </row>
    <row r="408" spans="1:7">
      <c r="A408" s="8" t="s">
        <v>99</v>
      </c>
      <c r="B408" s="8" t="str">
        <f>_xlfn.XLOOKUP(Table5[[#This Row],[EID]],Roster!A:A,Roster!E:E)</f>
        <v>han.oriz.24</v>
      </c>
      <c r="C408" s="8" t="str">
        <f>_xlfn.XLOOKUP(Table5[[#This Row],[EID]],Roster!A:A,Roster!F:F)</f>
        <v>Strategy</v>
      </c>
      <c r="D408" s="9">
        <v>45246</v>
      </c>
      <c r="E408" s="8">
        <v>61</v>
      </c>
      <c r="F408" s="8">
        <v>75</v>
      </c>
      <c r="G408" s="37">
        <f>Table5[[#This Row],[Completed]]/Table5[[#This Row],[Assigned]]</f>
        <v>1.2295081967213115</v>
      </c>
    </row>
    <row r="409" spans="1:7">
      <c r="A409" s="8" t="s">
        <v>101</v>
      </c>
      <c r="B409" s="8" t="str">
        <f>_xlfn.XLOOKUP(Table5[[#This Row],[EID]],Roster!A:A,Roster!E:E)</f>
        <v>hir.kame.31</v>
      </c>
      <c r="C409" s="8" t="str">
        <f>_xlfn.XLOOKUP(Table5[[#This Row],[EID]],Roster!A:A,Roster!F:F)</f>
        <v>Health</v>
      </c>
      <c r="D409" s="9">
        <v>45246</v>
      </c>
      <c r="E409" s="8">
        <v>71</v>
      </c>
      <c r="F409" s="8">
        <v>129</v>
      </c>
      <c r="G409" s="37">
        <f>Table5[[#This Row],[Completed]]/Table5[[#This Row],[Assigned]]</f>
        <v>1.8169014084507042</v>
      </c>
    </row>
    <row r="410" spans="1:7">
      <c r="A410" s="8" t="s">
        <v>102</v>
      </c>
      <c r="B410" s="8" t="str">
        <f>_xlfn.XLOOKUP(Table5[[#This Row],[EID]],Roster!A:A,Roster!E:E)</f>
        <v>han.oriz.24</v>
      </c>
      <c r="C410" s="8" t="str">
        <f>_xlfn.XLOOKUP(Table5[[#This Row],[EID]],Roster!A:A,Roster!F:F)</f>
        <v>Network</v>
      </c>
      <c r="D410" s="9">
        <v>45246</v>
      </c>
      <c r="E410" s="8">
        <v>78</v>
      </c>
      <c r="F410" s="8">
        <v>71</v>
      </c>
      <c r="G410" s="37">
        <f>Table5[[#This Row],[Completed]]/Table5[[#This Row],[Assigned]]</f>
        <v>0.91025641025641024</v>
      </c>
    </row>
    <row r="411" spans="1:7">
      <c r="A411" s="8" t="s">
        <v>103</v>
      </c>
      <c r="B411" s="8" t="str">
        <f>_xlfn.XLOOKUP(Table5[[#This Row],[EID]],Roster!A:A,Roster!E:E)</f>
        <v>kig.imaz.62</v>
      </c>
      <c r="C411" s="8" t="str">
        <f>_xlfn.XLOOKUP(Table5[[#This Row],[EID]],Roster!A:A,Roster!F:F)</f>
        <v>HR</v>
      </c>
      <c r="D411" s="9">
        <v>45246</v>
      </c>
      <c r="E411" s="8">
        <v>66</v>
      </c>
      <c r="F411" s="8">
        <v>43</v>
      </c>
      <c r="G411" s="37">
        <f>Table5[[#This Row],[Completed]]/Table5[[#This Row],[Assigned]]</f>
        <v>0.65151515151515149</v>
      </c>
    </row>
    <row r="412" spans="1:7">
      <c r="A412" s="8" t="s">
        <v>104</v>
      </c>
      <c r="B412" s="8" t="str">
        <f>_xlfn.XLOOKUP(Table5[[#This Row],[EID]],Roster!A:A,Roster!E:E)</f>
        <v>oka.koch.55</v>
      </c>
      <c r="C412" s="8" t="str">
        <f>_xlfn.XLOOKUP(Table5[[#This Row],[EID]],Roster!A:A,Roster!F:F)</f>
        <v>F&amp;A</v>
      </c>
      <c r="D412" s="9">
        <v>45246</v>
      </c>
      <c r="E412" s="8">
        <v>55</v>
      </c>
      <c r="F412" s="8">
        <v>44</v>
      </c>
      <c r="G412" s="37">
        <f>Table5[[#This Row],[Completed]]/Table5[[#This Row],[Assigned]]</f>
        <v>0.8</v>
      </c>
    </row>
    <row r="413" spans="1:7">
      <c r="A413" s="8" t="s">
        <v>105</v>
      </c>
      <c r="B413" s="8" t="str">
        <f>_xlfn.XLOOKUP(Table5[[#This Row],[EID]],Roster!A:A,Roster!E:E)</f>
        <v>oka.koch.55</v>
      </c>
      <c r="C413" s="8" t="str">
        <f>_xlfn.XLOOKUP(Table5[[#This Row],[EID]],Roster!A:A,Roster!F:F)</f>
        <v>F&amp;A</v>
      </c>
      <c r="D413" s="9">
        <v>45246</v>
      </c>
      <c r="E413" s="8">
        <v>66</v>
      </c>
      <c r="F413" s="8">
        <v>0</v>
      </c>
      <c r="G413" s="37">
        <f>Table5[[#This Row],[Completed]]/Table5[[#This Row],[Assigned]]</f>
        <v>0</v>
      </c>
    </row>
    <row r="414" spans="1:7">
      <c r="A414" s="8" t="s">
        <v>106</v>
      </c>
      <c r="B414" s="8" t="str">
        <f>_xlfn.XLOOKUP(Table5[[#This Row],[EID]],Roster!A:A,Roster!E:E)</f>
        <v>hir.kame.31</v>
      </c>
      <c r="C414" s="8" t="str">
        <f>_xlfn.XLOOKUP(Table5[[#This Row],[EID]],Roster!A:A,Roster!F:F)</f>
        <v>Health</v>
      </c>
      <c r="D414" s="9">
        <v>45246</v>
      </c>
      <c r="E414" s="8">
        <v>85</v>
      </c>
      <c r="F414" s="8">
        <v>61</v>
      </c>
      <c r="G414" s="37">
        <f>Table5[[#This Row],[Completed]]/Table5[[#This Row],[Assigned]]</f>
        <v>0.71764705882352942</v>
      </c>
    </row>
    <row r="415" spans="1:7">
      <c r="A415" s="8" t="s">
        <v>107</v>
      </c>
      <c r="B415" s="8" t="str">
        <f>_xlfn.XLOOKUP(Table5[[#This Row],[EID]],Roster!A:A,Roster!E:E)</f>
        <v>oka.koch.55</v>
      </c>
      <c r="C415" s="8" t="str">
        <f>_xlfn.XLOOKUP(Table5[[#This Row],[EID]],Roster!A:A,Roster!F:F)</f>
        <v>F&amp;A</v>
      </c>
      <c r="D415" s="9">
        <v>45246</v>
      </c>
      <c r="E415" s="8">
        <v>78</v>
      </c>
      <c r="F415" s="8">
        <v>68</v>
      </c>
      <c r="G415" s="37">
        <f>Table5[[#This Row],[Completed]]/Table5[[#This Row],[Assigned]]</f>
        <v>0.87179487179487181</v>
      </c>
    </row>
    <row r="416" spans="1:7">
      <c r="A416" s="8" t="s">
        <v>108</v>
      </c>
      <c r="B416" s="8" t="str">
        <f>_xlfn.XLOOKUP(Table5[[#This Row],[EID]],Roster!A:A,Roster!E:E)</f>
        <v>kig.imaz.62</v>
      </c>
      <c r="C416" s="8" t="str">
        <f>_xlfn.XLOOKUP(Table5[[#This Row],[EID]],Roster!A:A,Roster!F:F)</f>
        <v>HR</v>
      </c>
      <c r="D416" s="9">
        <v>45246</v>
      </c>
      <c r="E416" s="8">
        <v>55</v>
      </c>
      <c r="F416" s="8">
        <v>51</v>
      </c>
      <c r="G416" s="37">
        <f>Table5[[#This Row],[Completed]]/Table5[[#This Row],[Assigned]]</f>
        <v>0.92727272727272725</v>
      </c>
    </row>
    <row r="417" spans="1:7">
      <c r="A417" s="8" t="s">
        <v>110</v>
      </c>
      <c r="B417" s="8" t="str">
        <f>_xlfn.XLOOKUP(Table5[[#This Row],[EID]],Roster!A:A,Roster!E:E)</f>
        <v>oka.koch.55</v>
      </c>
      <c r="C417" s="8" t="str">
        <f>_xlfn.XLOOKUP(Table5[[#This Row],[EID]],Roster!A:A,Roster!F:F)</f>
        <v>F&amp;A</v>
      </c>
      <c r="D417" s="9">
        <v>45246</v>
      </c>
      <c r="E417" s="8">
        <v>61</v>
      </c>
      <c r="F417" s="8">
        <v>69</v>
      </c>
      <c r="G417" s="37">
        <f>Table5[[#This Row],[Completed]]/Table5[[#This Row],[Assigned]]</f>
        <v>1.1311475409836065</v>
      </c>
    </row>
    <row r="418" spans="1:7">
      <c r="A418" s="8" t="s">
        <v>111</v>
      </c>
      <c r="B418" s="8" t="str">
        <f>_xlfn.XLOOKUP(Table5[[#This Row],[EID]],Roster!A:A,Roster!E:E)</f>
        <v>hir.kame.31</v>
      </c>
      <c r="C418" s="8" t="str">
        <f>_xlfn.XLOOKUP(Table5[[#This Row],[EID]],Roster!A:A,Roster!F:F)</f>
        <v>Health</v>
      </c>
      <c r="D418" s="9">
        <v>45246</v>
      </c>
      <c r="E418" s="8">
        <v>51</v>
      </c>
      <c r="F418" s="8">
        <v>18</v>
      </c>
      <c r="G418" s="37">
        <f>Table5[[#This Row],[Completed]]/Table5[[#This Row],[Assigned]]</f>
        <v>0.35294117647058826</v>
      </c>
    </row>
    <row r="419" spans="1:7">
      <c r="A419" s="8" t="s">
        <v>112</v>
      </c>
      <c r="B419" s="8" t="str">
        <f>_xlfn.XLOOKUP(Table5[[#This Row],[EID]],Roster!A:A,Roster!E:E)</f>
        <v>hir.kame.31</v>
      </c>
      <c r="C419" s="8" t="str">
        <f>_xlfn.XLOOKUP(Table5[[#This Row],[EID]],Roster!A:A,Roster!F:F)</f>
        <v>Health</v>
      </c>
      <c r="D419" s="9">
        <v>45246</v>
      </c>
      <c r="E419" s="8">
        <v>61</v>
      </c>
      <c r="F419" s="8">
        <v>35</v>
      </c>
      <c r="G419" s="37">
        <f>Table5[[#This Row],[Completed]]/Table5[[#This Row],[Assigned]]</f>
        <v>0.57377049180327866</v>
      </c>
    </row>
    <row r="420" spans="1:7">
      <c r="A420" s="8" t="s">
        <v>113</v>
      </c>
      <c r="B420" s="8" t="str">
        <f>_xlfn.XLOOKUP(Table5[[#This Row],[EID]],Roster!A:A,Roster!E:E)</f>
        <v>kig.imaz.62</v>
      </c>
      <c r="C420" s="8" t="str">
        <f>_xlfn.XLOOKUP(Table5[[#This Row],[EID]],Roster!A:A,Roster!F:F)</f>
        <v>HR</v>
      </c>
      <c r="D420" s="9">
        <v>45246</v>
      </c>
      <c r="E420" s="8">
        <v>90</v>
      </c>
      <c r="F420" s="8">
        <v>116</v>
      </c>
      <c r="G420" s="37">
        <f>Table5[[#This Row],[Completed]]/Table5[[#This Row],[Assigned]]</f>
        <v>1.288888888888889</v>
      </c>
    </row>
    <row r="421" spans="1:7">
      <c r="A421" s="8" t="s">
        <v>114</v>
      </c>
      <c r="B421" s="8" t="str">
        <f>_xlfn.XLOOKUP(Table5[[#This Row],[EID]],Roster!A:A,Roster!E:E)</f>
        <v>han.oriz.24</v>
      </c>
      <c r="C421" s="8" t="str">
        <f>_xlfn.XLOOKUP(Table5[[#This Row],[EID]],Roster!A:A,Roster!F:F)</f>
        <v>Strategy</v>
      </c>
      <c r="D421" s="9">
        <v>45246</v>
      </c>
      <c r="E421" s="8">
        <v>92</v>
      </c>
      <c r="F421" s="8">
        <v>54</v>
      </c>
      <c r="G421" s="37">
        <f>Table5[[#This Row],[Completed]]/Table5[[#This Row],[Assigned]]</f>
        <v>0.58695652173913049</v>
      </c>
    </row>
    <row r="422" spans="1:7">
      <c r="A422" s="8" t="s">
        <v>115</v>
      </c>
      <c r="B422" s="8" t="str">
        <f>_xlfn.XLOOKUP(Table5[[#This Row],[EID]],Roster!A:A,Roster!E:E)</f>
        <v>oka.koch.55</v>
      </c>
      <c r="C422" s="8" t="str">
        <f>_xlfn.XLOOKUP(Table5[[#This Row],[EID]],Roster!A:A,Roster!F:F)</f>
        <v>F&amp;A</v>
      </c>
      <c r="D422" s="9">
        <v>45246</v>
      </c>
      <c r="E422" s="8">
        <v>63</v>
      </c>
      <c r="F422" s="8">
        <v>0</v>
      </c>
      <c r="G422" s="37">
        <f>Table5[[#This Row],[Completed]]/Table5[[#This Row],[Assigned]]</f>
        <v>0</v>
      </c>
    </row>
    <row r="423" spans="1:7">
      <c r="A423" s="8" t="s">
        <v>116</v>
      </c>
      <c r="B423" s="8" t="str">
        <f>_xlfn.XLOOKUP(Table5[[#This Row],[EID]],Roster!A:A,Roster!E:E)</f>
        <v>hir.kame.31</v>
      </c>
      <c r="C423" s="8" t="str">
        <f>_xlfn.XLOOKUP(Table5[[#This Row],[EID]],Roster!A:A,Roster!F:F)</f>
        <v>Health</v>
      </c>
      <c r="D423" s="9">
        <v>45246</v>
      </c>
      <c r="E423" s="8">
        <v>68</v>
      </c>
      <c r="F423" s="8">
        <v>43</v>
      </c>
      <c r="G423" s="37">
        <f>Table5[[#This Row],[Completed]]/Table5[[#This Row],[Assigned]]</f>
        <v>0.63235294117647056</v>
      </c>
    </row>
    <row r="424" spans="1:7">
      <c r="A424" s="8" t="s">
        <v>117</v>
      </c>
      <c r="B424" s="8" t="str">
        <f>_xlfn.XLOOKUP(Table5[[#This Row],[EID]],Roster!A:A,Roster!E:E)</f>
        <v>han.oriz.24</v>
      </c>
      <c r="C424" s="8" t="str">
        <f>_xlfn.XLOOKUP(Table5[[#This Row],[EID]],Roster!A:A,Roster!F:F)</f>
        <v>Network</v>
      </c>
      <c r="D424" s="9">
        <v>45246</v>
      </c>
      <c r="E424" s="8">
        <v>84</v>
      </c>
      <c r="F424" s="8">
        <v>57</v>
      </c>
      <c r="G424" s="37">
        <f>Table5[[#This Row],[Completed]]/Table5[[#This Row],[Assigned]]</f>
        <v>0.6785714285714286</v>
      </c>
    </row>
    <row r="425" spans="1:7">
      <c r="A425" s="8" t="s">
        <v>118</v>
      </c>
      <c r="B425" s="8" t="str">
        <f>_xlfn.XLOOKUP(Table5[[#This Row],[EID]],Roster!A:A,Roster!E:E)</f>
        <v>kig.imaz.62</v>
      </c>
      <c r="C425" s="8" t="str">
        <f>_xlfn.XLOOKUP(Table5[[#This Row],[EID]],Roster!A:A,Roster!F:F)</f>
        <v>HR</v>
      </c>
      <c r="D425" s="9">
        <v>45246</v>
      </c>
      <c r="E425" s="8">
        <v>64</v>
      </c>
      <c r="F425" s="8">
        <v>96</v>
      </c>
      <c r="G425" s="37">
        <f>Table5[[#This Row],[Completed]]/Table5[[#This Row],[Assigned]]</f>
        <v>1.5</v>
      </c>
    </row>
    <row r="426" spans="1:7">
      <c r="A426" s="8" t="s">
        <v>119</v>
      </c>
      <c r="B426" s="8" t="str">
        <f>_xlfn.XLOOKUP(Table5[[#This Row],[EID]],Roster!A:A,Roster!E:E)</f>
        <v>hir.kame.31</v>
      </c>
      <c r="C426" s="8" t="str">
        <f>_xlfn.XLOOKUP(Table5[[#This Row],[EID]],Roster!A:A,Roster!F:F)</f>
        <v>Health</v>
      </c>
      <c r="D426" s="9">
        <v>45246</v>
      </c>
      <c r="E426" s="8">
        <v>52</v>
      </c>
      <c r="F426" s="8">
        <v>24</v>
      </c>
      <c r="G426" s="37">
        <f>Table5[[#This Row],[Completed]]/Table5[[#This Row],[Assigned]]</f>
        <v>0.46153846153846156</v>
      </c>
    </row>
    <row r="427" spans="1:7">
      <c r="A427" s="8" t="s">
        <v>121</v>
      </c>
      <c r="B427" s="8" t="str">
        <f>_xlfn.XLOOKUP(Table5[[#This Row],[EID]],Roster!A:A,Roster!E:E)</f>
        <v>hir.kame.31</v>
      </c>
      <c r="C427" s="8" t="str">
        <f>_xlfn.XLOOKUP(Table5[[#This Row],[EID]],Roster!A:A,Roster!F:F)</f>
        <v>Health</v>
      </c>
      <c r="D427" s="9">
        <v>45246</v>
      </c>
      <c r="E427" s="8">
        <v>75</v>
      </c>
      <c r="F427" s="8">
        <v>14</v>
      </c>
      <c r="G427" s="37">
        <f>Table5[[#This Row],[Completed]]/Table5[[#This Row],[Assigned]]</f>
        <v>0.18666666666666668</v>
      </c>
    </row>
    <row r="428" spans="1:7">
      <c r="A428" s="8" t="s">
        <v>122</v>
      </c>
      <c r="B428" s="8" t="str">
        <f>_xlfn.XLOOKUP(Table5[[#This Row],[EID]],Roster!A:A,Roster!E:E)</f>
        <v>han.oriz.24</v>
      </c>
      <c r="C428" s="8" t="str">
        <f>_xlfn.XLOOKUP(Table5[[#This Row],[EID]],Roster!A:A,Roster!F:F)</f>
        <v>Network</v>
      </c>
      <c r="D428" s="9">
        <v>45246</v>
      </c>
      <c r="E428" s="8">
        <v>57</v>
      </c>
      <c r="F428" s="8">
        <v>35</v>
      </c>
      <c r="G428" s="37">
        <f>Table5[[#This Row],[Completed]]/Table5[[#This Row],[Assigned]]</f>
        <v>0.61403508771929827</v>
      </c>
    </row>
    <row r="429" spans="1:7">
      <c r="A429" s="8" t="s">
        <v>123</v>
      </c>
      <c r="B429" s="8" t="str">
        <f>_xlfn.XLOOKUP(Table5[[#This Row],[EID]],Roster!A:A,Roster!E:E)</f>
        <v>kig.imaz.62</v>
      </c>
      <c r="C429" s="8" t="str">
        <f>_xlfn.XLOOKUP(Table5[[#This Row],[EID]],Roster!A:A,Roster!F:F)</f>
        <v>HR</v>
      </c>
      <c r="D429" s="9">
        <v>45246</v>
      </c>
      <c r="E429" s="8">
        <v>57</v>
      </c>
      <c r="F429" s="8">
        <v>44</v>
      </c>
      <c r="G429" s="37">
        <f>Table5[[#This Row],[Completed]]/Table5[[#This Row],[Assigned]]</f>
        <v>0.77192982456140347</v>
      </c>
    </row>
    <row r="430" spans="1:7">
      <c r="A430" s="8" t="s">
        <v>94</v>
      </c>
      <c r="B430" s="8" t="str">
        <f>_xlfn.XLOOKUP(Table5[[#This Row],[EID]],Roster!A:A,Roster!E:E)</f>
        <v>oka.koch.55</v>
      </c>
      <c r="C430" s="8" t="str">
        <f>_xlfn.XLOOKUP(Table5[[#This Row],[EID]],Roster!A:A,Roster!F:F)</f>
        <v>F&amp;A</v>
      </c>
      <c r="D430" s="9">
        <v>45247</v>
      </c>
      <c r="E430" s="8">
        <v>99</v>
      </c>
      <c r="F430" s="8">
        <v>0</v>
      </c>
      <c r="G430" s="37">
        <f>Table5[[#This Row],[Completed]]/Table5[[#This Row],[Assigned]]</f>
        <v>0</v>
      </c>
    </row>
    <row r="431" spans="1:7">
      <c r="A431" s="8" t="s">
        <v>95</v>
      </c>
      <c r="B431" s="8" t="str">
        <f>_xlfn.XLOOKUP(Table5[[#This Row],[EID]],Roster!A:A,Roster!E:E)</f>
        <v>oka.koch.55</v>
      </c>
      <c r="C431" s="8" t="str">
        <f>_xlfn.XLOOKUP(Table5[[#This Row],[EID]],Roster!A:A,Roster!F:F)</f>
        <v>F&amp;A</v>
      </c>
      <c r="D431" s="9">
        <v>45247</v>
      </c>
      <c r="E431" s="8">
        <v>65</v>
      </c>
      <c r="F431" s="8">
        <v>116</v>
      </c>
      <c r="G431" s="37">
        <f>Table5[[#This Row],[Completed]]/Table5[[#This Row],[Assigned]]</f>
        <v>1.7846153846153847</v>
      </c>
    </row>
    <row r="432" spans="1:7">
      <c r="A432" s="8" t="s">
        <v>96</v>
      </c>
      <c r="B432" s="8" t="str">
        <f>_xlfn.XLOOKUP(Table5[[#This Row],[EID]],Roster!A:A,Roster!E:E)</f>
        <v>hir.kame.31</v>
      </c>
      <c r="C432" s="8" t="str">
        <f>_xlfn.XLOOKUP(Table5[[#This Row],[EID]],Roster!A:A,Roster!F:F)</f>
        <v>Health</v>
      </c>
      <c r="D432" s="9">
        <v>45247</v>
      </c>
      <c r="E432" s="8">
        <v>51</v>
      </c>
      <c r="F432" s="8">
        <v>52</v>
      </c>
      <c r="G432" s="37">
        <f>Table5[[#This Row],[Completed]]/Table5[[#This Row],[Assigned]]</f>
        <v>1.0196078431372548</v>
      </c>
    </row>
    <row r="433" spans="1:7">
      <c r="A433" s="8" t="s">
        <v>97</v>
      </c>
      <c r="B433" s="8" t="str">
        <f>_xlfn.XLOOKUP(Table5[[#This Row],[EID]],Roster!A:A,Roster!E:E)</f>
        <v>han.oriz.24</v>
      </c>
      <c r="C433" s="8" t="str">
        <f>_xlfn.XLOOKUP(Table5[[#This Row],[EID]],Roster!A:A,Roster!F:F)</f>
        <v>Network</v>
      </c>
      <c r="D433" s="9">
        <v>45247</v>
      </c>
      <c r="E433" s="8">
        <v>96</v>
      </c>
      <c r="F433" s="8">
        <v>113</v>
      </c>
      <c r="G433" s="37">
        <f>Table5[[#This Row],[Completed]]/Table5[[#This Row],[Assigned]]</f>
        <v>1.1770833333333333</v>
      </c>
    </row>
    <row r="434" spans="1:7">
      <c r="A434" s="8" t="s">
        <v>98</v>
      </c>
      <c r="B434" s="8" t="str">
        <f>_xlfn.XLOOKUP(Table5[[#This Row],[EID]],Roster!A:A,Roster!E:E)</f>
        <v>kig.imaz.62</v>
      </c>
      <c r="C434" s="8" t="str">
        <f>_xlfn.XLOOKUP(Table5[[#This Row],[EID]],Roster!A:A,Roster!F:F)</f>
        <v>HR</v>
      </c>
      <c r="D434" s="9">
        <v>45247</v>
      </c>
      <c r="E434" s="8">
        <v>96</v>
      </c>
      <c r="F434" s="8">
        <v>19</v>
      </c>
      <c r="G434" s="37">
        <f>Table5[[#This Row],[Completed]]/Table5[[#This Row],[Assigned]]</f>
        <v>0.19791666666666666</v>
      </c>
    </row>
    <row r="435" spans="1:7">
      <c r="A435" s="8" t="s">
        <v>99</v>
      </c>
      <c r="B435" s="8" t="str">
        <f>_xlfn.XLOOKUP(Table5[[#This Row],[EID]],Roster!A:A,Roster!E:E)</f>
        <v>han.oriz.24</v>
      </c>
      <c r="C435" s="8" t="str">
        <f>_xlfn.XLOOKUP(Table5[[#This Row],[EID]],Roster!A:A,Roster!F:F)</f>
        <v>Strategy</v>
      </c>
      <c r="D435" s="9">
        <v>45247</v>
      </c>
      <c r="E435" s="8">
        <v>88</v>
      </c>
      <c r="F435" s="8">
        <v>0</v>
      </c>
      <c r="G435" s="37">
        <f>Table5[[#This Row],[Completed]]/Table5[[#This Row],[Assigned]]</f>
        <v>0</v>
      </c>
    </row>
    <row r="436" spans="1:7">
      <c r="A436" s="8" t="s">
        <v>100</v>
      </c>
      <c r="B436" s="8" t="str">
        <f>_xlfn.XLOOKUP(Table5[[#This Row],[EID]],Roster!A:A,Roster!E:E)</f>
        <v>oka.koch.55</v>
      </c>
      <c r="C436" s="8" t="str">
        <f>_xlfn.XLOOKUP(Table5[[#This Row],[EID]],Roster!A:A,Roster!F:F)</f>
        <v>F&amp;A</v>
      </c>
      <c r="D436" s="9">
        <v>45247</v>
      </c>
      <c r="E436" s="8">
        <v>64</v>
      </c>
      <c r="F436" s="8">
        <v>27</v>
      </c>
      <c r="G436" s="37">
        <f>Table5[[#This Row],[Completed]]/Table5[[#This Row],[Assigned]]</f>
        <v>0.421875</v>
      </c>
    </row>
    <row r="437" spans="1:7">
      <c r="A437" s="8" t="s">
        <v>101</v>
      </c>
      <c r="B437" s="8" t="str">
        <f>_xlfn.XLOOKUP(Table5[[#This Row],[EID]],Roster!A:A,Roster!E:E)</f>
        <v>hir.kame.31</v>
      </c>
      <c r="C437" s="8" t="str">
        <f>_xlfn.XLOOKUP(Table5[[#This Row],[EID]],Roster!A:A,Roster!F:F)</f>
        <v>Health</v>
      </c>
      <c r="D437" s="9">
        <v>45247</v>
      </c>
      <c r="E437" s="8">
        <v>60</v>
      </c>
      <c r="F437" s="8">
        <v>59</v>
      </c>
      <c r="G437" s="37">
        <f>Table5[[#This Row],[Completed]]/Table5[[#This Row],[Assigned]]</f>
        <v>0.98333333333333328</v>
      </c>
    </row>
    <row r="438" spans="1:7">
      <c r="A438" s="8" t="s">
        <v>102</v>
      </c>
      <c r="B438" s="8" t="str">
        <f>_xlfn.XLOOKUP(Table5[[#This Row],[EID]],Roster!A:A,Roster!E:E)</f>
        <v>han.oriz.24</v>
      </c>
      <c r="C438" s="8" t="str">
        <f>_xlfn.XLOOKUP(Table5[[#This Row],[EID]],Roster!A:A,Roster!F:F)</f>
        <v>Network</v>
      </c>
      <c r="D438" s="9">
        <v>45247</v>
      </c>
      <c r="E438" s="8">
        <v>59</v>
      </c>
      <c r="F438" s="8">
        <v>121</v>
      </c>
      <c r="G438" s="37">
        <f>Table5[[#This Row],[Completed]]/Table5[[#This Row],[Assigned]]</f>
        <v>2.0508474576271185</v>
      </c>
    </row>
    <row r="439" spans="1:7">
      <c r="A439" s="8" t="s">
        <v>103</v>
      </c>
      <c r="B439" s="8" t="str">
        <f>_xlfn.XLOOKUP(Table5[[#This Row],[EID]],Roster!A:A,Roster!E:E)</f>
        <v>kig.imaz.62</v>
      </c>
      <c r="C439" s="8" t="str">
        <f>_xlfn.XLOOKUP(Table5[[#This Row],[EID]],Roster!A:A,Roster!F:F)</f>
        <v>HR</v>
      </c>
      <c r="D439" s="9">
        <v>45247</v>
      </c>
      <c r="E439" s="8">
        <v>81</v>
      </c>
      <c r="F439" s="8">
        <v>0</v>
      </c>
      <c r="G439" s="37">
        <f>Table5[[#This Row],[Completed]]/Table5[[#This Row],[Assigned]]</f>
        <v>0</v>
      </c>
    </row>
    <row r="440" spans="1:7">
      <c r="A440" s="8" t="s">
        <v>104</v>
      </c>
      <c r="B440" s="8" t="str">
        <f>_xlfn.XLOOKUP(Table5[[#This Row],[EID]],Roster!A:A,Roster!E:E)</f>
        <v>oka.koch.55</v>
      </c>
      <c r="C440" s="8" t="str">
        <f>_xlfn.XLOOKUP(Table5[[#This Row],[EID]],Roster!A:A,Roster!F:F)</f>
        <v>F&amp;A</v>
      </c>
      <c r="D440" s="9">
        <v>45247</v>
      </c>
      <c r="E440" s="8">
        <v>97</v>
      </c>
      <c r="F440" s="8">
        <v>111</v>
      </c>
      <c r="G440" s="37">
        <f>Table5[[#This Row],[Completed]]/Table5[[#This Row],[Assigned]]</f>
        <v>1.1443298969072164</v>
      </c>
    </row>
    <row r="441" spans="1:7">
      <c r="A441" s="8" t="s">
        <v>106</v>
      </c>
      <c r="B441" s="8" t="str">
        <f>_xlfn.XLOOKUP(Table5[[#This Row],[EID]],Roster!A:A,Roster!E:E)</f>
        <v>hir.kame.31</v>
      </c>
      <c r="C441" s="8" t="str">
        <f>_xlfn.XLOOKUP(Table5[[#This Row],[EID]],Roster!A:A,Roster!F:F)</f>
        <v>Health</v>
      </c>
      <c r="D441" s="9">
        <v>45247</v>
      </c>
      <c r="E441" s="8">
        <v>97</v>
      </c>
      <c r="F441" s="8">
        <v>36</v>
      </c>
      <c r="G441" s="37">
        <f>Table5[[#This Row],[Completed]]/Table5[[#This Row],[Assigned]]</f>
        <v>0.37113402061855671</v>
      </c>
    </row>
    <row r="442" spans="1:7">
      <c r="A442" s="8" t="s">
        <v>107</v>
      </c>
      <c r="B442" s="8" t="str">
        <f>_xlfn.XLOOKUP(Table5[[#This Row],[EID]],Roster!A:A,Roster!E:E)</f>
        <v>oka.koch.55</v>
      </c>
      <c r="C442" s="8" t="str">
        <f>_xlfn.XLOOKUP(Table5[[#This Row],[EID]],Roster!A:A,Roster!F:F)</f>
        <v>F&amp;A</v>
      </c>
      <c r="D442" s="9">
        <v>45247</v>
      </c>
      <c r="E442" s="8">
        <v>99</v>
      </c>
      <c r="F442" s="8">
        <v>129</v>
      </c>
      <c r="G442" s="37">
        <f>Table5[[#This Row],[Completed]]/Table5[[#This Row],[Assigned]]</f>
        <v>1.303030303030303</v>
      </c>
    </row>
    <row r="443" spans="1:7">
      <c r="A443" s="8" t="s">
        <v>108</v>
      </c>
      <c r="B443" s="8" t="str">
        <f>_xlfn.XLOOKUP(Table5[[#This Row],[EID]],Roster!A:A,Roster!E:E)</f>
        <v>kig.imaz.62</v>
      </c>
      <c r="C443" s="8" t="str">
        <f>_xlfn.XLOOKUP(Table5[[#This Row],[EID]],Roster!A:A,Roster!F:F)</f>
        <v>HR</v>
      </c>
      <c r="D443" s="9">
        <v>45247</v>
      </c>
      <c r="E443" s="8">
        <v>65</v>
      </c>
      <c r="F443" s="8">
        <v>92</v>
      </c>
      <c r="G443" s="37">
        <f>Table5[[#This Row],[Completed]]/Table5[[#This Row],[Assigned]]</f>
        <v>1.4153846153846155</v>
      </c>
    </row>
    <row r="444" spans="1:7">
      <c r="A444" s="8" t="s">
        <v>109</v>
      </c>
      <c r="B444" s="8" t="str">
        <f>_xlfn.XLOOKUP(Table5[[#This Row],[EID]],Roster!A:A,Roster!E:E)</f>
        <v>han.oriz.24</v>
      </c>
      <c r="C444" s="8" t="str">
        <f>_xlfn.XLOOKUP(Table5[[#This Row],[EID]],Roster!A:A,Roster!F:F)</f>
        <v>Strategy</v>
      </c>
      <c r="D444" s="9">
        <v>45247</v>
      </c>
      <c r="E444" s="8">
        <v>97</v>
      </c>
      <c r="F444" s="8">
        <v>62</v>
      </c>
      <c r="G444" s="37">
        <f>Table5[[#This Row],[Completed]]/Table5[[#This Row],[Assigned]]</f>
        <v>0.63917525773195871</v>
      </c>
    </row>
    <row r="445" spans="1:7">
      <c r="A445" s="8" t="s">
        <v>110</v>
      </c>
      <c r="B445" s="8" t="str">
        <f>_xlfn.XLOOKUP(Table5[[#This Row],[EID]],Roster!A:A,Roster!E:E)</f>
        <v>oka.koch.55</v>
      </c>
      <c r="C445" s="8" t="str">
        <f>_xlfn.XLOOKUP(Table5[[#This Row],[EID]],Roster!A:A,Roster!F:F)</f>
        <v>F&amp;A</v>
      </c>
      <c r="D445" s="9">
        <v>45247</v>
      </c>
      <c r="E445" s="8">
        <v>93</v>
      </c>
      <c r="F445" s="8">
        <v>0</v>
      </c>
      <c r="G445" s="37">
        <f>Table5[[#This Row],[Completed]]/Table5[[#This Row],[Assigned]]</f>
        <v>0</v>
      </c>
    </row>
    <row r="446" spans="1:7">
      <c r="A446" s="8" t="s">
        <v>111</v>
      </c>
      <c r="B446" s="8" t="str">
        <f>_xlfn.XLOOKUP(Table5[[#This Row],[EID]],Roster!A:A,Roster!E:E)</f>
        <v>hir.kame.31</v>
      </c>
      <c r="C446" s="8" t="str">
        <f>_xlfn.XLOOKUP(Table5[[#This Row],[EID]],Roster!A:A,Roster!F:F)</f>
        <v>Health</v>
      </c>
      <c r="D446" s="9">
        <v>45247</v>
      </c>
      <c r="E446" s="8">
        <v>71</v>
      </c>
      <c r="F446" s="8">
        <v>29</v>
      </c>
      <c r="G446" s="37">
        <f>Table5[[#This Row],[Completed]]/Table5[[#This Row],[Assigned]]</f>
        <v>0.40845070422535212</v>
      </c>
    </row>
    <row r="447" spans="1:7">
      <c r="A447" s="8" t="s">
        <v>112</v>
      </c>
      <c r="B447" s="8" t="str">
        <f>_xlfn.XLOOKUP(Table5[[#This Row],[EID]],Roster!A:A,Roster!E:E)</f>
        <v>hir.kame.31</v>
      </c>
      <c r="C447" s="8" t="str">
        <f>_xlfn.XLOOKUP(Table5[[#This Row],[EID]],Roster!A:A,Roster!F:F)</f>
        <v>Health</v>
      </c>
      <c r="D447" s="9">
        <v>45247</v>
      </c>
      <c r="E447" s="8">
        <v>58</v>
      </c>
      <c r="F447" s="8">
        <v>98</v>
      </c>
      <c r="G447" s="37">
        <f>Table5[[#This Row],[Completed]]/Table5[[#This Row],[Assigned]]</f>
        <v>1.6896551724137931</v>
      </c>
    </row>
    <row r="448" spans="1:7">
      <c r="A448" s="8" t="s">
        <v>114</v>
      </c>
      <c r="B448" s="8" t="str">
        <f>_xlfn.XLOOKUP(Table5[[#This Row],[EID]],Roster!A:A,Roster!E:E)</f>
        <v>han.oriz.24</v>
      </c>
      <c r="C448" s="8" t="str">
        <f>_xlfn.XLOOKUP(Table5[[#This Row],[EID]],Roster!A:A,Roster!F:F)</f>
        <v>Strategy</v>
      </c>
      <c r="D448" s="9">
        <v>45247</v>
      </c>
      <c r="E448" s="8">
        <v>51</v>
      </c>
      <c r="F448" s="8">
        <v>71</v>
      </c>
      <c r="G448" s="37">
        <f>Table5[[#This Row],[Completed]]/Table5[[#This Row],[Assigned]]</f>
        <v>1.392156862745098</v>
      </c>
    </row>
    <row r="449" spans="1:7">
      <c r="A449" s="8" t="s">
        <v>115</v>
      </c>
      <c r="B449" s="8" t="str">
        <f>_xlfn.XLOOKUP(Table5[[#This Row],[EID]],Roster!A:A,Roster!E:E)</f>
        <v>oka.koch.55</v>
      </c>
      <c r="C449" s="8" t="str">
        <f>_xlfn.XLOOKUP(Table5[[#This Row],[EID]],Roster!A:A,Roster!F:F)</f>
        <v>F&amp;A</v>
      </c>
      <c r="D449" s="9">
        <v>45247</v>
      </c>
      <c r="E449" s="8">
        <v>89</v>
      </c>
      <c r="F449" s="8">
        <v>72</v>
      </c>
      <c r="G449" s="37">
        <f>Table5[[#This Row],[Completed]]/Table5[[#This Row],[Assigned]]</f>
        <v>0.8089887640449438</v>
      </c>
    </row>
    <row r="450" spans="1:7">
      <c r="A450" s="8" t="s">
        <v>116</v>
      </c>
      <c r="B450" s="8" t="str">
        <f>_xlfn.XLOOKUP(Table5[[#This Row],[EID]],Roster!A:A,Roster!E:E)</f>
        <v>hir.kame.31</v>
      </c>
      <c r="C450" s="8" t="str">
        <f>_xlfn.XLOOKUP(Table5[[#This Row],[EID]],Roster!A:A,Roster!F:F)</f>
        <v>Health</v>
      </c>
      <c r="D450" s="9">
        <v>45247</v>
      </c>
      <c r="E450" s="8">
        <v>64</v>
      </c>
      <c r="F450" s="8">
        <v>27</v>
      </c>
      <c r="G450" s="37">
        <f>Table5[[#This Row],[Completed]]/Table5[[#This Row],[Assigned]]</f>
        <v>0.421875</v>
      </c>
    </row>
    <row r="451" spans="1:7">
      <c r="A451" s="8" t="s">
        <v>117</v>
      </c>
      <c r="B451" s="8" t="str">
        <f>_xlfn.XLOOKUP(Table5[[#This Row],[EID]],Roster!A:A,Roster!E:E)</f>
        <v>han.oriz.24</v>
      </c>
      <c r="C451" s="8" t="str">
        <f>_xlfn.XLOOKUP(Table5[[#This Row],[EID]],Roster!A:A,Roster!F:F)</f>
        <v>Network</v>
      </c>
      <c r="D451" s="9">
        <v>45247</v>
      </c>
      <c r="E451" s="8">
        <v>100</v>
      </c>
      <c r="F451" s="8">
        <v>12</v>
      </c>
      <c r="G451" s="37">
        <f>Table5[[#This Row],[Completed]]/Table5[[#This Row],[Assigned]]</f>
        <v>0.12</v>
      </c>
    </row>
    <row r="452" spans="1:7">
      <c r="A452" s="8" t="s">
        <v>118</v>
      </c>
      <c r="B452" s="8" t="str">
        <f>_xlfn.XLOOKUP(Table5[[#This Row],[EID]],Roster!A:A,Roster!E:E)</f>
        <v>kig.imaz.62</v>
      </c>
      <c r="C452" s="8" t="str">
        <f>_xlfn.XLOOKUP(Table5[[#This Row],[EID]],Roster!A:A,Roster!F:F)</f>
        <v>HR</v>
      </c>
      <c r="D452" s="9">
        <v>45247</v>
      </c>
      <c r="E452" s="8">
        <v>57</v>
      </c>
      <c r="F452" s="8">
        <v>85</v>
      </c>
      <c r="G452" s="37">
        <f>Table5[[#This Row],[Completed]]/Table5[[#This Row],[Assigned]]</f>
        <v>1.4912280701754386</v>
      </c>
    </row>
    <row r="453" spans="1:7">
      <c r="A453" s="8" t="s">
        <v>120</v>
      </c>
      <c r="B453" s="8" t="str">
        <f>_xlfn.XLOOKUP(Table5[[#This Row],[EID]],Roster!A:A,Roster!E:E)</f>
        <v>oka.koch.55</v>
      </c>
      <c r="C453" s="8" t="str">
        <f>_xlfn.XLOOKUP(Table5[[#This Row],[EID]],Roster!A:A,Roster!F:F)</f>
        <v>F&amp;A</v>
      </c>
      <c r="D453" s="9">
        <v>45247</v>
      </c>
      <c r="E453" s="8">
        <v>74</v>
      </c>
      <c r="F453" s="8">
        <v>35</v>
      </c>
      <c r="G453" s="37">
        <f>Table5[[#This Row],[Completed]]/Table5[[#This Row],[Assigned]]</f>
        <v>0.47297297297297297</v>
      </c>
    </row>
    <row r="454" spans="1:7">
      <c r="A454" s="8" t="s">
        <v>121</v>
      </c>
      <c r="B454" s="8" t="str">
        <f>_xlfn.XLOOKUP(Table5[[#This Row],[EID]],Roster!A:A,Roster!E:E)</f>
        <v>hir.kame.31</v>
      </c>
      <c r="C454" s="8" t="str">
        <f>_xlfn.XLOOKUP(Table5[[#This Row],[EID]],Roster!A:A,Roster!F:F)</f>
        <v>Health</v>
      </c>
      <c r="D454" s="9">
        <v>45247</v>
      </c>
      <c r="E454" s="8">
        <v>99</v>
      </c>
      <c r="F454" s="8">
        <v>16</v>
      </c>
      <c r="G454" s="37">
        <f>Table5[[#This Row],[Completed]]/Table5[[#This Row],[Assigned]]</f>
        <v>0.16161616161616163</v>
      </c>
    </row>
    <row r="455" spans="1:7">
      <c r="A455" s="8" t="s">
        <v>122</v>
      </c>
      <c r="B455" s="8" t="str">
        <f>_xlfn.XLOOKUP(Table5[[#This Row],[EID]],Roster!A:A,Roster!E:E)</f>
        <v>han.oriz.24</v>
      </c>
      <c r="C455" s="8" t="str">
        <f>_xlfn.XLOOKUP(Table5[[#This Row],[EID]],Roster!A:A,Roster!F:F)</f>
        <v>Network</v>
      </c>
      <c r="D455" s="9">
        <v>45247</v>
      </c>
      <c r="E455" s="8">
        <v>91</v>
      </c>
      <c r="F455" s="8">
        <v>97</v>
      </c>
      <c r="G455" s="37">
        <f>Table5[[#This Row],[Completed]]/Table5[[#This Row],[Assigned]]</f>
        <v>1.0659340659340659</v>
      </c>
    </row>
    <row r="456" spans="1:7">
      <c r="A456" s="8" t="s">
        <v>123</v>
      </c>
      <c r="B456" s="8" t="str">
        <f>_xlfn.XLOOKUP(Table5[[#This Row],[EID]],Roster!A:A,Roster!E:E)</f>
        <v>kig.imaz.62</v>
      </c>
      <c r="C456" s="8" t="str">
        <f>_xlfn.XLOOKUP(Table5[[#This Row],[EID]],Roster!A:A,Roster!F:F)</f>
        <v>HR</v>
      </c>
      <c r="D456" s="9">
        <v>45247</v>
      </c>
      <c r="E456" s="8">
        <v>90</v>
      </c>
      <c r="F456" s="8">
        <v>38</v>
      </c>
      <c r="G456" s="37">
        <f>Table5[[#This Row],[Completed]]/Table5[[#This Row],[Assigned]]</f>
        <v>0.42222222222222222</v>
      </c>
    </row>
    <row r="457" spans="1:7">
      <c r="A457" s="8" t="s">
        <v>95</v>
      </c>
      <c r="B457" s="8" t="str">
        <f>_xlfn.XLOOKUP(Table5[[#This Row],[EID]],Roster!A:A,Roster!E:E)</f>
        <v>oka.koch.55</v>
      </c>
      <c r="C457" s="8" t="str">
        <f>_xlfn.XLOOKUP(Table5[[#This Row],[EID]],Roster!A:A,Roster!F:F)</f>
        <v>F&amp;A</v>
      </c>
      <c r="D457" s="9">
        <v>45248</v>
      </c>
      <c r="E457" s="8">
        <v>89</v>
      </c>
      <c r="F457" s="8">
        <v>52</v>
      </c>
      <c r="G457" s="37">
        <f>Table5[[#This Row],[Completed]]/Table5[[#This Row],[Assigned]]</f>
        <v>0.5842696629213483</v>
      </c>
    </row>
    <row r="458" spans="1:7">
      <c r="A458" s="8" t="s">
        <v>96</v>
      </c>
      <c r="B458" s="8" t="str">
        <f>_xlfn.XLOOKUP(Table5[[#This Row],[EID]],Roster!A:A,Roster!E:E)</f>
        <v>hir.kame.31</v>
      </c>
      <c r="C458" s="8" t="str">
        <f>_xlfn.XLOOKUP(Table5[[#This Row],[EID]],Roster!A:A,Roster!F:F)</f>
        <v>Health</v>
      </c>
      <c r="D458" s="9">
        <v>45248</v>
      </c>
      <c r="E458" s="8">
        <v>84</v>
      </c>
      <c r="F458" s="8">
        <v>44</v>
      </c>
      <c r="G458" s="37">
        <f>Table5[[#This Row],[Completed]]/Table5[[#This Row],[Assigned]]</f>
        <v>0.52380952380952384</v>
      </c>
    </row>
    <row r="459" spans="1:7">
      <c r="A459" s="8" t="s">
        <v>97</v>
      </c>
      <c r="B459" s="8" t="str">
        <f>_xlfn.XLOOKUP(Table5[[#This Row],[EID]],Roster!A:A,Roster!E:E)</f>
        <v>han.oriz.24</v>
      </c>
      <c r="C459" s="8" t="str">
        <f>_xlfn.XLOOKUP(Table5[[#This Row],[EID]],Roster!A:A,Roster!F:F)</f>
        <v>Network</v>
      </c>
      <c r="D459" s="9">
        <v>45248</v>
      </c>
      <c r="E459" s="8">
        <v>78</v>
      </c>
      <c r="F459" s="8">
        <v>48</v>
      </c>
      <c r="G459" s="37">
        <f>Table5[[#This Row],[Completed]]/Table5[[#This Row],[Assigned]]</f>
        <v>0.61538461538461542</v>
      </c>
    </row>
    <row r="460" spans="1:7">
      <c r="A460" s="8" t="s">
        <v>99</v>
      </c>
      <c r="B460" s="8" t="str">
        <f>_xlfn.XLOOKUP(Table5[[#This Row],[EID]],Roster!A:A,Roster!E:E)</f>
        <v>han.oriz.24</v>
      </c>
      <c r="C460" s="8" t="str">
        <f>_xlfn.XLOOKUP(Table5[[#This Row],[EID]],Roster!A:A,Roster!F:F)</f>
        <v>Strategy</v>
      </c>
      <c r="D460" s="9">
        <v>45248</v>
      </c>
      <c r="E460" s="8">
        <v>95</v>
      </c>
      <c r="F460" s="8">
        <v>47</v>
      </c>
      <c r="G460" s="37">
        <f>Table5[[#This Row],[Completed]]/Table5[[#This Row],[Assigned]]</f>
        <v>0.49473684210526314</v>
      </c>
    </row>
    <row r="461" spans="1:7">
      <c r="A461" s="8" t="s">
        <v>100</v>
      </c>
      <c r="B461" s="8" t="str">
        <f>_xlfn.XLOOKUP(Table5[[#This Row],[EID]],Roster!A:A,Roster!E:E)</f>
        <v>oka.koch.55</v>
      </c>
      <c r="C461" s="8" t="str">
        <f>_xlfn.XLOOKUP(Table5[[#This Row],[EID]],Roster!A:A,Roster!F:F)</f>
        <v>F&amp;A</v>
      </c>
      <c r="D461" s="9">
        <v>45248</v>
      </c>
      <c r="E461" s="8">
        <v>82</v>
      </c>
      <c r="F461" s="8">
        <v>81</v>
      </c>
      <c r="G461" s="37">
        <f>Table5[[#This Row],[Completed]]/Table5[[#This Row],[Assigned]]</f>
        <v>0.98780487804878048</v>
      </c>
    </row>
    <row r="462" spans="1:7">
      <c r="A462" s="8" t="s">
        <v>101</v>
      </c>
      <c r="B462" s="8" t="str">
        <f>_xlfn.XLOOKUP(Table5[[#This Row],[EID]],Roster!A:A,Roster!E:E)</f>
        <v>hir.kame.31</v>
      </c>
      <c r="C462" s="8" t="str">
        <f>_xlfn.XLOOKUP(Table5[[#This Row],[EID]],Roster!A:A,Roster!F:F)</f>
        <v>Health</v>
      </c>
      <c r="D462" s="9">
        <v>45248</v>
      </c>
      <c r="E462" s="8">
        <v>70</v>
      </c>
      <c r="F462" s="8">
        <v>0</v>
      </c>
      <c r="G462" s="37">
        <f>Table5[[#This Row],[Completed]]/Table5[[#This Row],[Assigned]]</f>
        <v>0</v>
      </c>
    </row>
    <row r="463" spans="1:7">
      <c r="A463" s="8" t="s">
        <v>102</v>
      </c>
      <c r="B463" s="8" t="str">
        <f>_xlfn.XLOOKUP(Table5[[#This Row],[EID]],Roster!A:A,Roster!E:E)</f>
        <v>han.oriz.24</v>
      </c>
      <c r="C463" s="8" t="str">
        <f>_xlfn.XLOOKUP(Table5[[#This Row],[EID]],Roster!A:A,Roster!F:F)</f>
        <v>Network</v>
      </c>
      <c r="D463" s="9">
        <v>45248</v>
      </c>
      <c r="E463" s="8">
        <v>50</v>
      </c>
      <c r="F463" s="8">
        <v>98</v>
      </c>
      <c r="G463" s="37">
        <f>Table5[[#This Row],[Completed]]/Table5[[#This Row],[Assigned]]</f>
        <v>1.96</v>
      </c>
    </row>
    <row r="464" spans="1:7">
      <c r="A464" s="8" t="s">
        <v>103</v>
      </c>
      <c r="B464" s="8" t="str">
        <f>_xlfn.XLOOKUP(Table5[[#This Row],[EID]],Roster!A:A,Roster!E:E)</f>
        <v>kig.imaz.62</v>
      </c>
      <c r="C464" s="8" t="str">
        <f>_xlfn.XLOOKUP(Table5[[#This Row],[EID]],Roster!A:A,Roster!F:F)</f>
        <v>HR</v>
      </c>
      <c r="D464" s="9">
        <v>45248</v>
      </c>
      <c r="E464" s="8">
        <v>56</v>
      </c>
      <c r="F464" s="8">
        <v>114</v>
      </c>
      <c r="G464" s="37">
        <f>Table5[[#This Row],[Completed]]/Table5[[#This Row],[Assigned]]</f>
        <v>2.0357142857142856</v>
      </c>
    </row>
    <row r="465" spans="1:7">
      <c r="A465" s="8" t="s">
        <v>104</v>
      </c>
      <c r="B465" s="8" t="str">
        <f>_xlfn.XLOOKUP(Table5[[#This Row],[EID]],Roster!A:A,Roster!E:E)</f>
        <v>oka.koch.55</v>
      </c>
      <c r="C465" s="8" t="str">
        <f>_xlfn.XLOOKUP(Table5[[#This Row],[EID]],Roster!A:A,Roster!F:F)</f>
        <v>F&amp;A</v>
      </c>
      <c r="D465" s="9">
        <v>45248</v>
      </c>
      <c r="E465" s="8">
        <v>65</v>
      </c>
      <c r="F465" s="8">
        <v>29</v>
      </c>
      <c r="G465" s="37">
        <f>Table5[[#This Row],[Completed]]/Table5[[#This Row],[Assigned]]</f>
        <v>0.44615384615384618</v>
      </c>
    </row>
    <row r="466" spans="1:7">
      <c r="A466" s="8" t="s">
        <v>105</v>
      </c>
      <c r="B466" s="8" t="str">
        <f>_xlfn.XLOOKUP(Table5[[#This Row],[EID]],Roster!A:A,Roster!E:E)</f>
        <v>oka.koch.55</v>
      </c>
      <c r="C466" s="8" t="str">
        <f>_xlfn.XLOOKUP(Table5[[#This Row],[EID]],Roster!A:A,Roster!F:F)</f>
        <v>F&amp;A</v>
      </c>
      <c r="D466" s="9">
        <v>45248</v>
      </c>
      <c r="E466" s="8">
        <v>80</v>
      </c>
      <c r="F466" s="8">
        <v>112</v>
      </c>
      <c r="G466" s="37">
        <f>Table5[[#This Row],[Completed]]/Table5[[#This Row],[Assigned]]</f>
        <v>1.4</v>
      </c>
    </row>
    <row r="467" spans="1:7">
      <c r="A467" s="8" t="s">
        <v>106</v>
      </c>
      <c r="B467" s="8" t="str">
        <f>_xlfn.XLOOKUP(Table5[[#This Row],[EID]],Roster!A:A,Roster!E:E)</f>
        <v>hir.kame.31</v>
      </c>
      <c r="C467" s="8" t="str">
        <f>_xlfn.XLOOKUP(Table5[[#This Row],[EID]],Roster!A:A,Roster!F:F)</f>
        <v>Health</v>
      </c>
      <c r="D467" s="9">
        <v>45248</v>
      </c>
      <c r="E467" s="8">
        <v>53</v>
      </c>
      <c r="F467" s="8">
        <v>119</v>
      </c>
      <c r="G467" s="37">
        <f>Table5[[#This Row],[Completed]]/Table5[[#This Row],[Assigned]]</f>
        <v>2.2452830188679247</v>
      </c>
    </row>
    <row r="468" spans="1:7">
      <c r="A468" s="8" t="s">
        <v>108</v>
      </c>
      <c r="B468" s="8" t="str">
        <f>_xlfn.XLOOKUP(Table5[[#This Row],[EID]],Roster!A:A,Roster!E:E)</f>
        <v>kig.imaz.62</v>
      </c>
      <c r="C468" s="8" t="str">
        <f>_xlfn.XLOOKUP(Table5[[#This Row],[EID]],Roster!A:A,Roster!F:F)</f>
        <v>HR</v>
      </c>
      <c r="D468" s="9">
        <v>45248</v>
      </c>
      <c r="E468" s="8">
        <v>67</v>
      </c>
      <c r="F468" s="8">
        <v>0</v>
      </c>
      <c r="G468" s="37">
        <f>Table5[[#This Row],[Completed]]/Table5[[#This Row],[Assigned]]</f>
        <v>0</v>
      </c>
    </row>
    <row r="469" spans="1:7">
      <c r="A469" s="8" t="s">
        <v>109</v>
      </c>
      <c r="B469" s="8" t="str">
        <f>_xlfn.XLOOKUP(Table5[[#This Row],[EID]],Roster!A:A,Roster!E:E)</f>
        <v>han.oriz.24</v>
      </c>
      <c r="C469" s="8" t="str">
        <f>_xlfn.XLOOKUP(Table5[[#This Row],[EID]],Roster!A:A,Roster!F:F)</f>
        <v>Strategy</v>
      </c>
      <c r="D469" s="9">
        <v>45248</v>
      </c>
      <c r="E469" s="8">
        <v>52</v>
      </c>
      <c r="F469" s="8">
        <v>65</v>
      </c>
      <c r="G469" s="37">
        <f>Table5[[#This Row],[Completed]]/Table5[[#This Row],[Assigned]]</f>
        <v>1.25</v>
      </c>
    </row>
    <row r="470" spans="1:7">
      <c r="A470" s="8" t="s">
        <v>110</v>
      </c>
      <c r="B470" s="8" t="str">
        <f>_xlfn.XLOOKUP(Table5[[#This Row],[EID]],Roster!A:A,Roster!E:E)</f>
        <v>oka.koch.55</v>
      </c>
      <c r="C470" s="8" t="str">
        <f>_xlfn.XLOOKUP(Table5[[#This Row],[EID]],Roster!A:A,Roster!F:F)</f>
        <v>F&amp;A</v>
      </c>
      <c r="D470" s="9">
        <v>45248</v>
      </c>
      <c r="E470" s="8">
        <v>59</v>
      </c>
      <c r="F470" s="8">
        <v>116</v>
      </c>
      <c r="G470" s="37">
        <f>Table5[[#This Row],[Completed]]/Table5[[#This Row],[Assigned]]</f>
        <v>1.9661016949152543</v>
      </c>
    </row>
    <row r="471" spans="1:7">
      <c r="A471" s="8" t="s">
        <v>111</v>
      </c>
      <c r="B471" s="8" t="str">
        <f>_xlfn.XLOOKUP(Table5[[#This Row],[EID]],Roster!A:A,Roster!E:E)</f>
        <v>hir.kame.31</v>
      </c>
      <c r="C471" s="8" t="str">
        <f>_xlfn.XLOOKUP(Table5[[#This Row],[EID]],Roster!A:A,Roster!F:F)</f>
        <v>Health</v>
      </c>
      <c r="D471" s="9">
        <v>45248</v>
      </c>
      <c r="E471" s="8">
        <v>97</v>
      </c>
      <c r="F471" s="8">
        <v>99</v>
      </c>
      <c r="G471" s="37">
        <f>Table5[[#This Row],[Completed]]/Table5[[#This Row],[Assigned]]</f>
        <v>1.0206185567010309</v>
      </c>
    </row>
    <row r="472" spans="1:7">
      <c r="A472" s="8" t="s">
        <v>112</v>
      </c>
      <c r="B472" s="8" t="str">
        <f>_xlfn.XLOOKUP(Table5[[#This Row],[EID]],Roster!A:A,Roster!E:E)</f>
        <v>hir.kame.31</v>
      </c>
      <c r="C472" s="8" t="str">
        <f>_xlfn.XLOOKUP(Table5[[#This Row],[EID]],Roster!A:A,Roster!F:F)</f>
        <v>Health</v>
      </c>
      <c r="D472" s="9">
        <v>45248</v>
      </c>
      <c r="E472" s="8">
        <v>91</v>
      </c>
      <c r="F472" s="8">
        <v>21</v>
      </c>
      <c r="G472" s="37">
        <f>Table5[[#This Row],[Completed]]/Table5[[#This Row],[Assigned]]</f>
        <v>0.23076923076923078</v>
      </c>
    </row>
    <row r="473" spans="1:7">
      <c r="A473" s="8" t="s">
        <v>114</v>
      </c>
      <c r="B473" s="8" t="str">
        <f>_xlfn.XLOOKUP(Table5[[#This Row],[EID]],Roster!A:A,Roster!E:E)</f>
        <v>han.oriz.24</v>
      </c>
      <c r="C473" s="8" t="str">
        <f>_xlfn.XLOOKUP(Table5[[#This Row],[EID]],Roster!A:A,Roster!F:F)</f>
        <v>Strategy</v>
      </c>
      <c r="D473" s="9">
        <v>45248</v>
      </c>
      <c r="E473" s="8">
        <v>69</v>
      </c>
      <c r="F473" s="8">
        <v>42</v>
      </c>
      <c r="G473" s="37">
        <f>Table5[[#This Row],[Completed]]/Table5[[#This Row],[Assigned]]</f>
        <v>0.60869565217391308</v>
      </c>
    </row>
    <row r="474" spans="1:7">
      <c r="A474" s="8" t="s">
        <v>115</v>
      </c>
      <c r="B474" s="8" t="str">
        <f>_xlfn.XLOOKUP(Table5[[#This Row],[EID]],Roster!A:A,Roster!E:E)</f>
        <v>oka.koch.55</v>
      </c>
      <c r="C474" s="8" t="str">
        <f>_xlfn.XLOOKUP(Table5[[#This Row],[EID]],Roster!A:A,Roster!F:F)</f>
        <v>F&amp;A</v>
      </c>
      <c r="D474" s="9">
        <v>45248</v>
      </c>
      <c r="E474" s="8">
        <v>97</v>
      </c>
      <c r="F474" s="8">
        <v>61</v>
      </c>
      <c r="G474" s="37">
        <f>Table5[[#This Row],[Completed]]/Table5[[#This Row],[Assigned]]</f>
        <v>0.62886597938144329</v>
      </c>
    </row>
    <row r="475" spans="1:7">
      <c r="A475" s="8" t="s">
        <v>116</v>
      </c>
      <c r="B475" s="8" t="str">
        <f>_xlfn.XLOOKUP(Table5[[#This Row],[EID]],Roster!A:A,Roster!E:E)</f>
        <v>hir.kame.31</v>
      </c>
      <c r="C475" s="8" t="str">
        <f>_xlfn.XLOOKUP(Table5[[#This Row],[EID]],Roster!A:A,Roster!F:F)</f>
        <v>Health</v>
      </c>
      <c r="D475" s="9">
        <v>45248</v>
      </c>
      <c r="E475" s="8">
        <v>79</v>
      </c>
      <c r="F475" s="8">
        <v>126</v>
      </c>
      <c r="G475" s="37">
        <f>Table5[[#This Row],[Completed]]/Table5[[#This Row],[Assigned]]</f>
        <v>1.5949367088607596</v>
      </c>
    </row>
    <row r="476" spans="1:7">
      <c r="A476" s="8" t="s">
        <v>117</v>
      </c>
      <c r="B476" s="8" t="str">
        <f>_xlfn.XLOOKUP(Table5[[#This Row],[EID]],Roster!A:A,Roster!E:E)</f>
        <v>han.oriz.24</v>
      </c>
      <c r="C476" s="8" t="str">
        <f>_xlfn.XLOOKUP(Table5[[#This Row],[EID]],Roster!A:A,Roster!F:F)</f>
        <v>Network</v>
      </c>
      <c r="D476" s="9">
        <v>45248</v>
      </c>
      <c r="E476" s="8">
        <v>59</v>
      </c>
      <c r="F476" s="8">
        <v>0</v>
      </c>
      <c r="G476" s="37">
        <f>Table5[[#This Row],[Completed]]/Table5[[#This Row],[Assigned]]</f>
        <v>0</v>
      </c>
    </row>
    <row r="477" spans="1:7">
      <c r="A477" s="8" t="s">
        <v>118</v>
      </c>
      <c r="B477" s="8" t="str">
        <f>_xlfn.XLOOKUP(Table5[[#This Row],[EID]],Roster!A:A,Roster!E:E)</f>
        <v>kig.imaz.62</v>
      </c>
      <c r="C477" s="8" t="str">
        <f>_xlfn.XLOOKUP(Table5[[#This Row],[EID]],Roster!A:A,Roster!F:F)</f>
        <v>HR</v>
      </c>
      <c r="D477" s="9">
        <v>45248</v>
      </c>
      <c r="E477" s="8">
        <v>91</v>
      </c>
      <c r="F477" s="8">
        <v>55</v>
      </c>
      <c r="G477" s="37">
        <f>Table5[[#This Row],[Completed]]/Table5[[#This Row],[Assigned]]</f>
        <v>0.60439560439560436</v>
      </c>
    </row>
    <row r="478" spans="1:7">
      <c r="A478" s="8" t="s">
        <v>119</v>
      </c>
      <c r="B478" s="8" t="str">
        <f>_xlfn.XLOOKUP(Table5[[#This Row],[EID]],Roster!A:A,Roster!E:E)</f>
        <v>hir.kame.31</v>
      </c>
      <c r="C478" s="8" t="str">
        <f>_xlfn.XLOOKUP(Table5[[#This Row],[EID]],Roster!A:A,Roster!F:F)</f>
        <v>Health</v>
      </c>
      <c r="D478" s="9">
        <v>45248</v>
      </c>
      <c r="E478" s="8">
        <v>51</v>
      </c>
      <c r="F478" s="8">
        <v>56</v>
      </c>
      <c r="G478" s="37">
        <f>Table5[[#This Row],[Completed]]/Table5[[#This Row],[Assigned]]</f>
        <v>1.0980392156862746</v>
      </c>
    </row>
    <row r="479" spans="1:7">
      <c r="A479" s="8" t="s">
        <v>120</v>
      </c>
      <c r="B479" s="8" t="str">
        <f>_xlfn.XLOOKUP(Table5[[#This Row],[EID]],Roster!A:A,Roster!E:E)</f>
        <v>oka.koch.55</v>
      </c>
      <c r="C479" s="8" t="str">
        <f>_xlfn.XLOOKUP(Table5[[#This Row],[EID]],Roster!A:A,Roster!F:F)</f>
        <v>F&amp;A</v>
      </c>
      <c r="D479" s="9">
        <v>45248</v>
      </c>
      <c r="E479" s="8">
        <v>81</v>
      </c>
      <c r="F479" s="8">
        <v>83</v>
      </c>
      <c r="G479" s="37">
        <f>Table5[[#This Row],[Completed]]/Table5[[#This Row],[Assigned]]</f>
        <v>1.0246913580246915</v>
      </c>
    </row>
    <row r="480" spans="1:7">
      <c r="A480" s="8" t="s">
        <v>121</v>
      </c>
      <c r="B480" s="8" t="str">
        <f>_xlfn.XLOOKUP(Table5[[#This Row],[EID]],Roster!A:A,Roster!E:E)</f>
        <v>hir.kame.31</v>
      </c>
      <c r="C480" s="8" t="str">
        <f>_xlfn.XLOOKUP(Table5[[#This Row],[EID]],Roster!A:A,Roster!F:F)</f>
        <v>Health</v>
      </c>
      <c r="D480" s="9">
        <v>45248</v>
      </c>
      <c r="E480" s="8">
        <v>76</v>
      </c>
      <c r="F480" s="8">
        <v>44</v>
      </c>
      <c r="G480" s="37">
        <f>Table5[[#This Row],[Completed]]/Table5[[#This Row],[Assigned]]</f>
        <v>0.57894736842105265</v>
      </c>
    </row>
    <row r="481" spans="1:7">
      <c r="A481" s="8" t="s">
        <v>122</v>
      </c>
      <c r="B481" s="8" t="str">
        <f>_xlfn.XLOOKUP(Table5[[#This Row],[EID]],Roster!A:A,Roster!E:E)</f>
        <v>han.oriz.24</v>
      </c>
      <c r="C481" s="8" t="str">
        <f>_xlfn.XLOOKUP(Table5[[#This Row],[EID]],Roster!A:A,Roster!F:F)</f>
        <v>Network</v>
      </c>
      <c r="D481" s="9">
        <v>45248</v>
      </c>
      <c r="E481" s="8">
        <v>50</v>
      </c>
      <c r="F481" s="8">
        <v>0</v>
      </c>
      <c r="G481" s="37">
        <f>Table5[[#This Row],[Completed]]/Table5[[#This Row],[Assigned]]</f>
        <v>0</v>
      </c>
    </row>
    <row r="482" spans="1:7">
      <c r="A482" s="8" t="s">
        <v>123</v>
      </c>
      <c r="B482" s="8" t="str">
        <f>_xlfn.XLOOKUP(Table5[[#This Row],[EID]],Roster!A:A,Roster!E:E)</f>
        <v>kig.imaz.62</v>
      </c>
      <c r="C482" s="8" t="str">
        <f>_xlfn.XLOOKUP(Table5[[#This Row],[EID]],Roster!A:A,Roster!F:F)</f>
        <v>HR</v>
      </c>
      <c r="D482" s="9">
        <v>45248</v>
      </c>
      <c r="E482" s="8">
        <v>69</v>
      </c>
      <c r="F482" s="8">
        <v>100</v>
      </c>
      <c r="G482" s="37">
        <f>Table5[[#This Row],[Completed]]/Table5[[#This Row],[Assigned]]</f>
        <v>1.4492753623188406</v>
      </c>
    </row>
    <row r="483" spans="1:7">
      <c r="A483" s="8" t="s">
        <v>94</v>
      </c>
      <c r="B483" s="8" t="str">
        <f>_xlfn.XLOOKUP(Table5[[#This Row],[EID]],Roster!A:A,Roster!E:E)</f>
        <v>oka.koch.55</v>
      </c>
      <c r="C483" s="8" t="str">
        <f>_xlfn.XLOOKUP(Table5[[#This Row],[EID]],Roster!A:A,Roster!F:F)</f>
        <v>F&amp;A</v>
      </c>
      <c r="D483" s="9">
        <v>45249</v>
      </c>
      <c r="E483" s="8">
        <v>72</v>
      </c>
      <c r="F483" s="8">
        <v>62</v>
      </c>
      <c r="G483" s="37">
        <f>Table5[[#This Row],[Completed]]/Table5[[#This Row],[Assigned]]</f>
        <v>0.86111111111111116</v>
      </c>
    </row>
    <row r="484" spans="1:7">
      <c r="A484" s="8" t="s">
        <v>95</v>
      </c>
      <c r="B484" s="8" t="str">
        <f>_xlfn.XLOOKUP(Table5[[#This Row],[EID]],Roster!A:A,Roster!E:E)</f>
        <v>oka.koch.55</v>
      </c>
      <c r="C484" s="8" t="str">
        <f>_xlfn.XLOOKUP(Table5[[#This Row],[EID]],Roster!A:A,Roster!F:F)</f>
        <v>F&amp;A</v>
      </c>
      <c r="D484" s="9">
        <v>45249</v>
      </c>
      <c r="E484" s="8">
        <v>76</v>
      </c>
      <c r="F484" s="8">
        <v>127</v>
      </c>
      <c r="G484" s="37">
        <f>Table5[[#This Row],[Completed]]/Table5[[#This Row],[Assigned]]</f>
        <v>1.6710526315789473</v>
      </c>
    </row>
    <row r="485" spans="1:7">
      <c r="A485" s="8" t="s">
        <v>96</v>
      </c>
      <c r="B485" s="8" t="str">
        <f>_xlfn.XLOOKUP(Table5[[#This Row],[EID]],Roster!A:A,Roster!E:E)</f>
        <v>hir.kame.31</v>
      </c>
      <c r="C485" s="8" t="str">
        <f>_xlfn.XLOOKUP(Table5[[#This Row],[EID]],Roster!A:A,Roster!F:F)</f>
        <v>Health</v>
      </c>
      <c r="D485" s="9">
        <v>45249</v>
      </c>
      <c r="E485" s="8">
        <v>75</v>
      </c>
      <c r="F485" s="8">
        <v>0</v>
      </c>
      <c r="G485" s="37">
        <f>Table5[[#This Row],[Completed]]/Table5[[#This Row],[Assigned]]</f>
        <v>0</v>
      </c>
    </row>
    <row r="486" spans="1:7">
      <c r="A486" s="8" t="s">
        <v>99</v>
      </c>
      <c r="B486" s="8" t="str">
        <f>_xlfn.XLOOKUP(Table5[[#This Row],[EID]],Roster!A:A,Roster!E:E)</f>
        <v>han.oriz.24</v>
      </c>
      <c r="C486" s="8" t="str">
        <f>_xlfn.XLOOKUP(Table5[[#This Row],[EID]],Roster!A:A,Roster!F:F)</f>
        <v>Strategy</v>
      </c>
      <c r="D486" s="9">
        <v>45249</v>
      </c>
      <c r="E486" s="8">
        <v>75</v>
      </c>
      <c r="F486" s="8">
        <v>71</v>
      </c>
      <c r="G486" s="37">
        <f>Table5[[#This Row],[Completed]]/Table5[[#This Row],[Assigned]]</f>
        <v>0.94666666666666666</v>
      </c>
    </row>
    <row r="487" spans="1:7">
      <c r="A487" s="8" t="s">
        <v>100</v>
      </c>
      <c r="B487" s="8" t="str">
        <f>_xlfn.XLOOKUP(Table5[[#This Row],[EID]],Roster!A:A,Roster!E:E)</f>
        <v>oka.koch.55</v>
      </c>
      <c r="C487" s="8" t="str">
        <f>_xlfn.XLOOKUP(Table5[[#This Row],[EID]],Roster!A:A,Roster!F:F)</f>
        <v>F&amp;A</v>
      </c>
      <c r="D487" s="9">
        <v>45249</v>
      </c>
      <c r="E487" s="8">
        <v>92</v>
      </c>
      <c r="F487" s="8">
        <v>46</v>
      </c>
      <c r="G487" s="37">
        <f>Table5[[#This Row],[Completed]]/Table5[[#This Row],[Assigned]]</f>
        <v>0.5</v>
      </c>
    </row>
    <row r="488" spans="1:7">
      <c r="A488" s="8" t="s">
        <v>101</v>
      </c>
      <c r="B488" s="8" t="str">
        <f>_xlfn.XLOOKUP(Table5[[#This Row],[EID]],Roster!A:A,Roster!E:E)</f>
        <v>hir.kame.31</v>
      </c>
      <c r="C488" s="8" t="str">
        <f>_xlfn.XLOOKUP(Table5[[#This Row],[EID]],Roster!A:A,Roster!F:F)</f>
        <v>Health</v>
      </c>
      <c r="D488" s="9">
        <v>45249</v>
      </c>
      <c r="E488" s="8">
        <v>57</v>
      </c>
      <c r="F488" s="8">
        <v>77</v>
      </c>
      <c r="G488" s="37">
        <f>Table5[[#This Row],[Completed]]/Table5[[#This Row],[Assigned]]</f>
        <v>1.3508771929824561</v>
      </c>
    </row>
    <row r="489" spans="1:7">
      <c r="A489" s="8" t="s">
        <v>102</v>
      </c>
      <c r="B489" s="8" t="str">
        <f>_xlfn.XLOOKUP(Table5[[#This Row],[EID]],Roster!A:A,Roster!E:E)</f>
        <v>han.oriz.24</v>
      </c>
      <c r="C489" s="8" t="str">
        <f>_xlfn.XLOOKUP(Table5[[#This Row],[EID]],Roster!A:A,Roster!F:F)</f>
        <v>Network</v>
      </c>
      <c r="D489" s="9">
        <v>45249</v>
      </c>
      <c r="E489" s="8">
        <v>59</v>
      </c>
      <c r="F489" s="8">
        <v>112</v>
      </c>
      <c r="G489" s="37">
        <f>Table5[[#This Row],[Completed]]/Table5[[#This Row],[Assigned]]</f>
        <v>1.8983050847457628</v>
      </c>
    </row>
    <row r="490" spans="1:7">
      <c r="A490" s="8" t="s">
        <v>103</v>
      </c>
      <c r="B490" s="8" t="str">
        <f>_xlfn.XLOOKUP(Table5[[#This Row],[EID]],Roster!A:A,Roster!E:E)</f>
        <v>kig.imaz.62</v>
      </c>
      <c r="C490" s="8" t="str">
        <f>_xlfn.XLOOKUP(Table5[[#This Row],[EID]],Roster!A:A,Roster!F:F)</f>
        <v>HR</v>
      </c>
      <c r="D490" s="9">
        <v>45249</v>
      </c>
      <c r="E490" s="8">
        <v>62</v>
      </c>
      <c r="F490" s="8">
        <v>0</v>
      </c>
      <c r="G490" s="37">
        <f>Table5[[#This Row],[Completed]]/Table5[[#This Row],[Assigned]]</f>
        <v>0</v>
      </c>
    </row>
    <row r="491" spans="1:7">
      <c r="A491" s="8" t="s">
        <v>104</v>
      </c>
      <c r="B491" s="8" t="str">
        <f>_xlfn.XLOOKUP(Table5[[#This Row],[EID]],Roster!A:A,Roster!E:E)</f>
        <v>oka.koch.55</v>
      </c>
      <c r="C491" s="8" t="str">
        <f>_xlfn.XLOOKUP(Table5[[#This Row],[EID]],Roster!A:A,Roster!F:F)</f>
        <v>F&amp;A</v>
      </c>
      <c r="D491" s="9">
        <v>45249</v>
      </c>
      <c r="E491" s="8">
        <v>96</v>
      </c>
      <c r="F491" s="8">
        <v>96</v>
      </c>
      <c r="G491" s="37">
        <f>Table5[[#This Row],[Completed]]/Table5[[#This Row],[Assigned]]</f>
        <v>1</v>
      </c>
    </row>
    <row r="492" spans="1:7">
      <c r="A492" s="8" t="s">
        <v>105</v>
      </c>
      <c r="B492" s="8" t="str">
        <f>_xlfn.XLOOKUP(Table5[[#This Row],[EID]],Roster!A:A,Roster!E:E)</f>
        <v>oka.koch.55</v>
      </c>
      <c r="C492" s="8" t="str">
        <f>_xlfn.XLOOKUP(Table5[[#This Row],[EID]],Roster!A:A,Roster!F:F)</f>
        <v>F&amp;A</v>
      </c>
      <c r="D492" s="9">
        <v>45249</v>
      </c>
      <c r="E492" s="8">
        <v>79</v>
      </c>
      <c r="F492" s="8">
        <v>97</v>
      </c>
      <c r="G492" s="37">
        <f>Table5[[#This Row],[Completed]]/Table5[[#This Row],[Assigned]]</f>
        <v>1.2278481012658229</v>
      </c>
    </row>
    <row r="493" spans="1:7">
      <c r="A493" s="8" t="s">
        <v>107</v>
      </c>
      <c r="B493" s="8" t="str">
        <f>_xlfn.XLOOKUP(Table5[[#This Row],[EID]],Roster!A:A,Roster!E:E)</f>
        <v>oka.koch.55</v>
      </c>
      <c r="C493" s="8" t="str">
        <f>_xlfn.XLOOKUP(Table5[[#This Row],[EID]],Roster!A:A,Roster!F:F)</f>
        <v>F&amp;A</v>
      </c>
      <c r="D493" s="9">
        <v>45249</v>
      </c>
      <c r="E493" s="8">
        <v>61</v>
      </c>
      <c r="F493" s="8">
        <v>78</v>
      </c>
      <c r="G493" s="37">
        <f>Table5[[#This Row],[Completed]]/Table5[[#This Row],[Assigned]]</f>
        <v>1.278688524590164</v>
      </c>
    </row>
    <row r="494" spans="1:7">
      <c r="A494" s="8" t="s">
        <v>108</v>
      </c>
      <c r="B494" s="8" t="str">
        <f>_xlfn.XLOOKUP(Table5[[#This Row],[EID]],Roster!A:A,Roster!E:E)</f>
        <v>kig.imaz.62</v>
      </c>
      <c r="C494" s="8" t="str">
        <f>_xlfn.XLOOKUP(Table5[[#This Row],[EID]],Roster!A:A,Roster!F:F)</f>
        <v>HR</v>
      </c>
      <c r="D494" s="9">
        <v>45249</v>
      </c>
      <c r="E494" s="8">
        <v>74</v>
      </c>
      <c r="F494" s="8">
        <v>87</v>
      </c>
      <c r="G494" s="37">
        <f>Table5[[#This Row],[Completed]]/Table5[[#This Row],[Assigned]]</f>
        <v>1.1756756756756757</v>
      </c>
    </row>
    <row r="495" spans="1:7">
      <c r="A495" s="8" t="s">
        <v>109</v>
      </c>
      <c r="B495" s="8" t="str">
        <f>_xlfn.XLOOKUP(Table5[[#This Row],[EID]],Roster!A:A,Roster!E:E)</f>
        <v>han.oriz.24</v>
      </c>
      <c r="C495" s="8" t="str">
        <f>_xlfn.XLOOKUP(Table5[[#This Row],[EID]],Roster!A:A,Roster!F:F)</f>
        <v>Strategy</v>
      </c>
      <c r="D495" s="9">
        <v>45249</v>
      </c>
      <c r="E495" s="8">
        <v>81</v>
      </c>
      <c r="F495" s="8">
        <v>12</v>
      </c>
      <c r="G495" s="37">
        <f>Table5[[#This Row],[Completed]]/Table5[[#This Row],[Assigned]]</f>
        <v>0.14814814814814814</v>
      </c>
    </row>
    <row r="496" spans="1:7">
      <c r="A496" s="8" t="s">
        <v>110</v>
      </c>
      <c r="B496" s="8" t="str">
        <f>_xlfn.XLOOKUP(Table5[[#This Row],[EID]],Roster!A:A,Roster!E:E)</f>
        <v>oka.koch.55</v>
      </c>
      <c r="C496" s="8" t="str">
        <f>_xlfn.XLOOKUP(Table5[[#This Row],[EID]],Roster!A:A,Roster!F:F)</f>
        <v>F&amp;A</v>
      </c>
      <c r="D496" s="9">
        <v>45249</v>
      </c>
      <c r="E496" s="8">
        <v>72</v>
      </c>
      <c r="F496" s="8">
        <v>115</v>
      </c>
      <c r="G496" s="37">
        <f>Table5[[#This Row],[Completed]]/Table5[[#This Row],[Assigned]]</f>
        <v>1.5972222222222223</v>
      </c>
    </row>
    <row r="497" spans="1:7">
      <c r="A497" s="8" t="s">
        <v>111</v>
      </c>
      <c r="B497" s="8" t="str">
        <f>_xlfn.XLOOKUP(Table5[[#This Row],[EID]],Roster!A:A,Roster!E:E)</f>
        <v>hir.kame.31</v>
      </c>
      <c r="C497" s="8" t="str">
        <f>_xlfn.XLOOKUP(Table5[[#This Row],[EID]],Roster!A:A,Roster!F:F)</f>
        <v>Health</v>
      </c>
      <c r="D497" s="9">
        <v>45249</v>
      </c>
      <c r="E497" s="8">
        <v>99</v>
      </c>
      <c r="F497" s="8">
        <v>118</v>
      </c>
      <c r="G497" s="37">
        <f>Table5[[#This Row],[Completed]]/Table5[[#This Row],[Assigned]]</f>
        <v>1.1919191919191918</v>
      </c>
    </row>
    <row r="498" spans="1:7">
      <c r="A498" s="8" t="s">
        <v>113</v>
      </c>
      <c r="B498" s="8" t="str">
        <f>_xlfn.XLOOKUP(Table5[[#This Row],[EID]],Roster!A:A,Roster!E:E)</f>
        <v>kig.imaz.62</v>
      </c>
      <c r="C498" s="8" t="str">
        <f>_xlfn.XLOOKUP(Table5[[#This Row],[EID]],Roster!A:A,Roster!F:F)</f>
        <v>HR</v>
      </c>
      <c r="D498" s="9">
        <v>45249</v>
      </c>
      <c r="E498" s="8">
        <v>82</v>
      </c>
      <c r="F498" s="8">
        <v>63</v>
      </c>
      <c r="G498" s="37">
        <f>Table5[[#This Row],[Completed]]/Table5[[#This Row],[Assigned]]</f>
        <v>0.76829268292682928</v>
      </c>
    </row>
    <row r="499" spans="1:7">
      <c r="A499" s="8" t="s">
        <v>114</v>
      </c>
      <c r="B499" s="8" t="str">
        <f>_xlfn.XLOOKUP(Table5[[#This Row],[EID]],Roster!A:A,Roster!E:E)</f>
        <v>han.oriz.24</v>
      </c>
      <c r="C499" s="8" t="str">
        <f>_xlfn.XLOOKUP(Table5[[#This Row],[EID]],Roster!A:A,Roster!F:F)</f>
        <v>Strategy</v>
      </c>
      <c r="D499" s="9">
        <v>45249</v>
      </c>
      <c r="E499" s="8">
        <v>96</v>
      </c>
      <c r="F499" s="8">
        <v>123</v>
      </c>
      <c r="G499" s="37">
        <f>Table5[[#This Row],[Completed]]/Table5[[#This Row],[Assigned]]</f>
        <v>1.28125</v>
      </c>
    </row>
    <row r="500" spans="1:7">
      <c r="A500" s="8" t="s">
        <v>115</v>
      </c>
      <c r="B500" s="8" t="str">
        <f>_xlfn.XLOOKUP(Table5[[#This Row],[EID]],Roster!A:A,Roster!E:E)</f>
        <v>oka.koch.55</v>
      </c>
      <c r="C500" s="8" t="str">
        <f>_xlfn.XLOOKUP(Table5[[#This Row],[EID]],Roster!A:A,Roster!F:F)</f>
        <v>F&amp;A</v>
      </c>
      <c r="D500" s="9">
        <v>45249</v>
      </c>
      <c r="E500" s="8">
        <v>96</v>
      </c>
      <c r="F500" s="8">
        <v>70</v>
      </c>
      <c r="G500" s="37">
        <f>Table5[[#This Row],[Completed]]/Table5[[#This Row],[Assigned]]</f>
        <v>0.72916666666666663</v>
      </c>
    </row>
    <row r="501" spans="1:7">
      <c r="A501" s="8" t="s">
        <v>116</v>
      </c>
      <c r="B501" s="8" t="str">
        <f>_xlfn.XLOOKUP(Table5[[#This Row],[EID]],Roster!A:A,Roster!E:E)</f>
        <v>hir.kame.31</v>
      </c>
      <c r="C501" s="8" t="str">
        <f>_xlfn.XLOOKUP(Table5[[#This Row],[EID]],Roster!A:A,Roster!F:F)</f>
        <v>Health</v>
      </c>
      <c r="D501" s="9">
        <v>45249</v>
      </c>
      <c r="E501" s="8">
        <v>82</v>
      </c>
      <c r="F501" s="8">
        <v>50</v>
      </c>
      <c r="G501" s="37">
        <f>Table5[[#This Row],[Completed]]/Table5[[#This Row],[Assigned]]</f>
        <v>0.6097560975609756</v>
      </c>
    </row>
    <row r="502" spans="1:7">
      <c r="A502" s="8" t="s">
        <v>117</v>
      </c>
      <c r="B502" s="8" t="str">
        <f>_xlfn.XLOOKUP(Table5[[#This Row],[EID]],Roster!A:A,Roster!E:E)</f>
        <v>han.oriz.24</v>
      </c>
      <c r="C502" s="8" t="str">
        <f>_xlfn.XLOOKUP(Table5[[#This Row],[EID]],Roster!A:A,Roster!F:F)</f>
        <v>Network</v>
      </c>
      <c r="D502" s="9">
        <v>45249</v>
      </c>
      <c r="E502" s="8">
        <v>65</v>
      </c>
      <c r="F502" s="8">
        <v>26</v>
      </c>
      <c r="G502" s="37">
        <f>Table5[[#This Row],[Completed]]/Table5[[#This Row],[Assigned]]</f>
        <v>0.4</v>
      </c>
    </row>
    <row r="503" spans="1:7">
      <c r="A503" s="8" t="s">
        <v>118</v>
      </c>
      <c r="B503" s="8" t="str">
        <f>_xlfn.XLOOKUP(Table5[[#This Row],[EID]],Roster!A:A,Roster!E:E)</f>
        <v>kig.imaz.62</v>
      </c>
      <c r="C503" s="8" t="str">
        <f>_xlfn.XLOOKUP(Table5[[#This Row],[EID]],Roster!A:A,Roster!F:F)</f>
        <v>HR</v>
      </c>
      <c r="D503" s="9">
        <v>45249</v>
      </c>
      <c r="E503" s="8">
        <v>99</v>
      </c>
      <c r="F503" s="8">
        <v>39</v>
      </c>
      <c r="G503" s="37">
        <f>Table5[[#This Row],[Completed]]/Table5[[#This Row],[Assigned]]</f>
        <v>0.39393939393939392</v>
      </c>
    </row>
    <row r="504" spans="1:7">
      <c r="A504" s="8" t="s">
        <v>119</v>
      </c>
      <c r="B504" s="8" t="str">
        <f>_xlfn.XLOOKUP(Table5[[#This Row],[EID]],Roster!A:A,Roster!E:E)</f>
        <v>hir.kame.31</v>
      </c>
      <c r="C504" s="8" t="str">
        <f>_xlfn.XLOOKUP(Table5[[#This Row],[EID]],Roster!A:A,Roster!F:F)</f>
        <v>Health</v>
      </c>
      <c r="D504" s="9">
        <v>45249</v>
      </c>
      <c r="E504" s="8">
        <v>80</v>
      </c>
      <c r="F504" s="8">
        <v>103</v>
      </c>
      <c r="G504" s="37">
        <f>Table5[[#This Row],[Completed]]/Table5[[#This Row],[Assigned]]</f>
        <v>1.2875000000000001</v>
      </c>
    </row>
    <row r="505" spans="1:7">
      <c r="A505" s="8" t="s">
        <v>120</v>
      </c>
      <c r="B505" s="8" t="str">
        <f>_xlfn.XLOOKUP(Table5[[#This Row],[EID]],Roster!A:A,Roster!E:E)</f>
        <v>oka.koch.55</v>
      </c>
      <c r="C505" s="8" t="str">
        <f>_xlfn.XLOOKUP(Table5[[#This Row],[EID]],Roster!A:A,Roster!F:F)</f>
        <v>F&amp;A</v>
      </c>
      <c r="D505" s="9">
        <v>45249</v>
      </c>
      <c r="E505" s="8">
        <v>78</v>
      </c>
      <c r="F505" s="8">
        <v>112</v>
      </c>
      <c r="G505" s="37">
        <f>Table5[[#This Row],[Completed]]/Table5[[#This Row],[Assigned]]</f>
        <v>1.4358974358974359</v>
      </c>
    </row>
    <row r="506" spans="1:7">
      <c r="A506" s="8" t="s">
        <v>122</v>
      </c>
      <c r="B506" s="8" t="str">
        <f>_xlfn.XLOOKUP(Table5[[#This Row],[EID]],Roster!A:A,Roster!E:E)</f>
        <v>han.oriz.24</v>
      </c>
      <c r="C506" s="8" t="str">
        <f>_xlfn.XLOOKUP(Table5[[#This Row],[EID]],Roster!A:A,Roster!F:F)</f>
        <v>Network</v>
      </c>
      <c r="D506" s="9">
        <v>45249</v>
      </c>
      <c r="E506" s="8">
        <v>61</v>
      </c>
      <c r="F506" s="8">
        <v>115</v>
      </c>
      <c r="G506" s="37">
        <f>Table5[[#This Row],[Completed]]/Table5[[#This Row],[Assigned]]</f>
        <v>1.8852459016393444</v>
      </c>
    </row>
    <row r="507" spans="1:7">
      <c r="A507" s="8" t="s">
        <v>123</v>
      </c>
      <c r="B507" s="8" t="str">
        <f>_xlfn.XLOOKUP(Table5[[#This Row],[EID]],Roster!A:A,Roster!E:E)</f>
        <v>kig.imaz.62</v>
      </c>
      <c r="C507" s="8" t="str">
        <f>_xlfn.XLOOKUP(Table5[[#This Row],[EID]],Roster!A:A,Roster!F:F)</f>
        <v>HR</v>
      </c>
      <c r="D507" s="9">
        <v>45249</v>
      </c>
      <c r="E507" s="8">
        <v>71</v>
      </c>
      <c r="F507" s="8">
        <v>85</v>
      </c>
      <c r="G507" s="37">
        <f>Table5[[#This Row],[Completed]]/Table5[[#This Row],[Assigned]]</f>
        <v>1.1971830985915493</v>
      </c>
    </row>
    <row r="508" spans="1:7">
      <c r="A508" s="8" t="s">
        <v>94</v>
      </c>
      <c r="B508" s="8" t="str">
        <f>_xlfn.XLOOKUP(Table5[[#This Row],[EID]],Roster!A:A,Roster!E:E)</f>
        <v>oka.koch.55</v>
      </c>
      <c r="C508" s="8" t="str">
        <f>_xlfn.XLOOKUP(Table5[[#This Row],[EID]],Roster!A:A,Roster!F:F)</f>
        <v>F&amp;A</v>
      </c>
      <c r="D508" s="9">
        <v>45250</v>
      </c>
      <c r="E508" s="8">
        <v>87</v>
      </c>
      <c r="F508" s="8">
        <v>24</v>
      </c>
      <c r="G508" s="37">
        <f>Table5[[#This Row],[Completed]]/Table5[[#This Row],[Assigned]]</f>
        <v>0.27586206896551724</v>
      </c>
    </row>
    <row r="509" spans="1:7">
      <c r="A509" s="8" t="s">
        <v>95</v>
      </c>
      <c r="B509" s="8" t="str">
        <f>_xlfn.XLOOKUP(Table5[[#This Row],[EID]],Roster!A:A,Roster!E:E)</f>
        <v>oka.koch.55</v>
      </c>
      <c r="C509" s="8" t="str">
        <f>_xlfn.XLOOKUP(Table5[[#This Row],[EID]],Roster!A:A,Roster!F:F)</f>
        <v>F&amp;A</v>
      </c>
      <c r="D509" s="9">
        <v>45250</v>
      </c>
      <c r="E509" s="8">
        <v>64</v>
      </c>
      <c r="F509" s="8">
        <v>77</v>
      </c>
      <c r="G509" s="37">
        <f>Table5[[#This Row],[Completed]]/Table5[[#This Row],[Assigned]]</f>
        <v>1.203125</v>
      </c>
    </row>
    <row r="510" spans="1:7">
      <c r="A510" s="8" t="s">
        <v>96</v>
      </c>
      <c r="B510" s="8" t="str">
        <f>_xlfn.XLOOKUP(Table5[[#This Row],[EID]],Roster!A:A,Roster!E:E)</f>
        <v>hir.kame.31</v>
      </c>
      <c r="C510" s="8" t="str">
        <f>_xlfn.XLOOKUP(Table5[[#This Row],[EID]],Roster!A:A,Roster!F:F)</f>
        <v>Health</v>
      </c>
      <c r="D510" s="9">
        <v>45250</v>
      </c>
      <c r="E510" s="8">
        <v>76</v>
      </c>
      <c r="F510" s="8">
        <v>21</v>
      </c>
      <c r="G510" s="37">
        <f>Table5[[#This Row],[Completed]]/Table5[[#This Row],[Assigned]]</f>
        <v>0.27631578947368424</v>
      </c>
    </row>
    <row r="511" spans="1:7">
      <c r="A511" s="8" t="s">
        <v>97</v>
      </c>
      <c r="B511" s="8" t="str">
        <f>_xlfn.XLOOKUP(Table5[[#This Row],[EID]],Roster!A:A,Roster!E:E)</f>
        <v>han.oriz.24</v>
      </c>
      <c r="C511" s="8" t="str">
        <f>_xlfn.XLOOKUP(Table5[[#This Row],[EID]],Roster!A:A,Roster!F:F)</f>
        <v>Network</v>
      </c>
      <c r="D511" s="9">
        <v>45250</v>
      </c>
      <c r="E511" s="8">
        <v>70</v>
      </c>
      <c r="F511" s="8">
        <v>0</v>
      </c>
      <c r="G511" s="37">
        <f>Table5[[#This Row],[Completed]]/Table5[[#This Row],[Assigned]]</f>
        <v>0</v>
      </c>
    </row>
    <row r="512" spans="1:7">
      <c r="A512" s="8" t="s">
        <v>98</v>
      </c>
      <c r="B512" s="8" t="str">
        <f>_xlfn.XLOOKUP(Table5[[#This Row],[EID]],Roster!A:A,Roster!E:E)</f>
        <v>kig.imaz.62</v>
      </c>
      <c r="C512" s="8" t="str">
        <f>_xlfn.XLOOKUP(Table5[[#This Row],[EID]],Roster!A:A,Roster!F:F)</f>
        <v>HR</v>
      </c>
      <c r="D512" s="9">
        <v>45250</v>
      </c>
      <c r="E512" s="8">
        <v>73</v>
      </c>
      <c r="F512" s="8">
        <v>59</v>
      </c>
      <c r="G512" s="37">
        <f>Table5[[#This Row],[Completed]]/Table5[[#This Row],[Assigned]]</f>
        <v>0.80821917808219179</v>
      </c>
    </row>
    <row r="513" spans="1:7">
      <c r="A513" s="8" t="s">
        <v>99</v>
      </c>
      <c r="B513" s="8" t="str">
        <f>_xlfn.XLOOKUP(Table5[[#This Row],[EID]],Roster!A:A,Roster!E:E)</f>
        <v>han.oriz.24</v>
      </c>
      <c r="C513" s="8" t="str">
        <f>_xlfn.XLOOKUP(Table5[[#This Row],[EID]],Roster!A:A,Roster!F:F)</f>
        <v>Strategy</v>
      </c>
      <c r="D513" s="9">
        <v>45250</v>
      </c>
      <c r="E513" s="8">
        <v>91</v>
      </c>
      <c r="F513" s="8">
        <v>42</v>
      </c>
      <c r="G513" s="37">
        <f>Table5[[#This Row],[Completed]]/Table5[[#This Row],[Assigned]]</f>
        <v>0.46153846153846156</v>
      </c>
    </row>
    <row r="514" spans="1:7">
      <c r="A514" s="8" t="s">
        <v>100</v>
      </c>
      <c r="B514" s="8" t="str">
        <f>_xlfn.XLOOKUP(Table5[[#This Row],[EID]],Roster!A:A,Roster!E:E)</f>
        <v>oka.koch.55</v>
      </c>
      <c r="C514" s="8" t="str">
        <f>_xlfn.XLOOKUP(Table5[[#This Row],[EID]],Roster!A:A,Roster!F:F)</f>
        <v>F&amp;A</v>
      </c>
      <c r="D514" s="9">
        <v>45250</v>
      </c>
      <c r="E514" s="8">
        <v>50</v>
      </c>
      <c r="F514" s="8">
        <v>38</v>
      </c>
      <c r="G514" s="37">
        <f>Table5[[#This Row],[Completed]]/Table5[[#This Row],[Assigned]]</f>
        <v>0.76</v>
      </c>
    </row>
    <row r="515" spans="1:7">
      <c r="A515" s="8" t="s">
        <v>101</v>
      </c>
      <c r="B515" s="8" t="str">
        <f>_xlfn.XLOOKUP(Table5[[#This Row],[EID]],Roster!A:A,Roster!E:E)</f>
        <v>hir.kame.31</v>
      </c>
      <c r="C515" s="8" t="str">
        <f>_xlfn.XLOOKUP(Table5[[#This Row],[EID]],Roster!A:A,Roster!F:F)</f>
        <v>Health</v>
      </c>
      <c r="D515" s="9">
        <v>45250</v>
      </c>
      <c r="E515" s="8">
        <v>64</v>
      </c>
      <c r="F515" s="8">
        <v>16</v>
      </c>
      <c r="G515" s="37">
        <f>Table5[[#This Row],[Completed]]/Table5[[#This Row],[Assigned]]</f>
        <v>0.25</v>
      </c>
    </row>
    <row r="516" spans="1:7">
      <c r="A516" s="8" t="s">
        <v>103</v>
      </c>
      <c r="B516" s="8" t="str">
        <f>_xlfn.XLOOKUP(Table5[[#This Row],[EID]],Roster!A:A,Roster!E:E)</f>
        <v>kig.imaz.62</v>
      </c>
      <c r="C516" s="8" t="str">
        <f>_xlfn.XLOOKUP(Table5[[#This Row],[EID]],Roster!A:A,Roster!F:F)</f>
        <v>HR</v>
      </c>
      <c r="D516" s="9">
        <v>45250</v>
      </c>
      <c r="E516" s="8">
        <v>91</v>
      </c>
      <c r="F516" s="8">
        <v>106</v>
      </c>
      <c r="G516" s="37">
        <f>Table5[[#This Row],[Completed]]/Table5[[#This Row],[Assigned]]</f>
        <v>1.1648351648351649</v>
      </c>
    </row>
    <row r="517" spans="1:7">
      <c r="A517" s="8" t="s">
        <v>104</v>
      </c>
      <c r="B517" s="8" t="str">
        <f>_xlfn.XLOOKUP(Table5[[#This Row],[EID]],Roster!A:A,Roster!E:E)</f>
        <v>oka.koch.55</v>
      </c>
      <c r="C517" s="8" t="str">
        <f>_xlfn.XLOOKUP(Table5[[#This Row],[EID]],Roster!A:A,Roster!F:F)</f>
        <v>F&amp;A</v>
      </c>
      <c r="D517" s="9">
        <v>45250</v>
      </c>
      <c r="E517" s="8">
        <v>92</v>
      </c>
      <c r="F517" s="8">
        <v>49</v>
      </c>
      <c r="G517" s="37">
        <f>Table5[[#This Row],[Completed]]/Table5[[#This Row],[Assigned]]</f>
        <v>0.53260869565217395</v>
      </c>
    </row>
    <row r="518" spans="1:7">
      <c r="A518" s="8" t="s">
        <v>105</v>
      </c>
      <c r="B518" s="8" t="str">
        <f>_xlfn.XLOOKUP(Table5[[#This Row],[EID]],Roster!A:A,Roster!E:E)</f>
        <v>oka.koch.55</v>
      </c>
      <c r="C518" s="8" t="str">
        <f>_xlfn.XLOOKUP(Table5[[#This Row],[EID]],Roster!A:A,Roster!F:F)</f>
        <v>F&amp;A</v>
      </c>
      <c r="D518" s="9">
        <v>45250</v>
      </c>
      <c r="E518" s="8">
        <v>75</v>
      </c>
      <c r="F518" s="8">
        <v>14</v>
      </c>
      <c r="G518" s="37">
        <f>Table5[[#This Row],[Completed]]/Table5[[#This Row],[Assigned]]</f>
        <v>0.18666666666666668</v>
      </c>
    </row>
    <row r="519" spans="1:7">
      <c r="A519" s="8" t="s">
        <v>106</v>
      </c>
      <c r="B519" s="8" t="str">
        <f>_xlfn.XLOOKUP(Table5[[#This Row],[EID]],Roster!A:A,Roster!E:E)</f>
        <v>hir.kame.31</v>
      </c>
      <c r="C519" s="8" t="str">
        <f>_xlfn.XLOOKUP(Table5[[#This Row],[EID]],Roster!A:A,Roster!F:F)</f>
        <v>Health</v>
      </c>
      <c r="D519" s="9">
        <v>45250</v>
      </c>
      <c r="E519" s="8">
        <v>65</v>
      </c>
      <c r="F519" s="8">
        <v>0</v>
      </c>
      <c r="G519" s="37">
        <f>Table5[[#This Row],[Completed]]/Table5[[#This Row],[Assigned]]</f>
        <v>0</v>
      </c>
    </row>
    <row r="520" spans="1:7">
      <c r="A520" s="8" t="s">
        <v>107</v>
      </c>
      <c r="B520" s="8" t="str">
        <f>_xlfn.XLOOKUP(Table5[[#This Row],[EID]],Roster!A:A,Roster!E:E)</f>
        <v>oka.koch.55</v>
      </c>
      <c r="C520" s="8" t="str">
        <f>_xlfn.XLOOKUP(Table5[[#This Row],[EID]],Roster!A:A,Roster!F:F)</f>
        <v>F&amp;A</v>
      </c>
      <c r="D520" s="9">
        <v>45250</v>
      </c>
      <c r="E520" s="8">
        <v>100</v>
      </c>
      <c r="F520" s="8">
        <v>57</v>
      </c>
      <c r="G520" s="37">
        <f>Table5[[#This Row],[Completed]]/Table5[[#This Row],[Assigned]]</f>
        <v>0.56999999999999995</v>
      </c>
    </row>
    <row r="521" spans="1:7">
      <c r="A521" s="8" t="s">
        <v>108</v>
      </c>
      <c r="B521" s="8" t="str">
        <f>_xlfn.XLOOKUP(Table5[[#This Row],[EID]],Roster!A:A,Roster!E:E)</f>
        <v>kig.imaz.62</v>
      </c>
      <c r="C521" s="8" t="str">
        <f>_xlfn.XLOOKUP(Table5[[#This Row],[EID]],Roster!A:A,Roster!F:F)</f>
        <v>HR</v>
      </c>
      <c r="D521" s="9">
        <v>45250</v>
      </c>
      <c r="E521" s="8">
        <v>94</v>
      </c>
      <c r="F521" s="8">
        <v>39</v>
      </c>
      <c r="G521" s="37">
        <f>Table5[[#This Row],[Completed]]/Table5[[#This Row],[Assigned]]</f>
        <v>0.41489361702127658</v>
      </c>
    </row>
    <row r="522" spans="1:7">
      <c r="A522" s="8" t="s">
        <v>109</v>
      </c>
      <c r="B522" s="8" t="str">
        <f>_xlfn.XLOOKUP(Table5[[#This Row],[EID]],Roster!A:A,Roster!E:E)</f>
        <v>han.oriz.24</v>
      </c>
      <c r="C522" s="8" t="str">
        <f>_xlfn.XLOOKUP(Table5[[#This Row],[EID]],Roster!A:A,Roster!F:F)</f>
        <v>Strategy</v>
      </c>
      <c r="D522" s="9">
        <v>45250</v>
      </c>
      <c r="E522" s="8">
        <v>76</v>
      </c>
      <c r="F522" s="8">
        <v>87</v>
      </c>
      <c r="G522" s="37">
        <f>Table5[[#This Row],[Completed]]/Table5[[#This Row],[Assigned]]</f>
        <v>1.1447368421052631</v>
      </c>
    </row>
    <row r="523" spans="1:7">
      <c r="A523" s="8" t="s">
        <v>111</v>
      </c>
      <c r="B523" s="8" t="str">
        <f>_xlfn.XLOOKUP(Table5[[#This Row],[EID]],Roster!A:A,Roster!E:E)</f>
        <v>hir.kame.31</v>
      </c>
      <c r="C523" s="8" t="str">
        <f>_xlfn.XLOOKUP(Table5[[#This Row],[EID]],Roster!A:A,Roster!F:F)</f>
        <v>Health</v>
      </c>
      <c r="D523" s="9">
        <v>45250</v>
      </c>
      <c r="E523" s="8">
        <v>54</v>
      </c>
      <c r="F523" s="8">
        <v>0</v>
      </c>
      <c r="G523" s="37">
        <f>Table5[[#This Row],[Completed]]/Table5[[#This Row],[Assigned]]</f>
        <v>0</v>
      </c>
    </row>
    <row r="524" spans="1:7">
      <c r="A524" s="8" t="s">
        <v>112</v>
      </c>
      <c r="B524" s="8" t="str">
        <f>_xlfn.XLOOKUP(Table5[[#This Row],[EID]],Roster!A:A,Roster!E:E)</f>
        <v>hir.kame.31</v>
      </c>
      <c r="C524" s="8" t="str">
        <f>_xlfn.XLOOKUP(Table5[[#This Row],[EID]],Roster!A:A,Roster!F:F)</f>
        <v>Health</v>
      </c>
      <c r="D524" s="9">
        <v>45250</v>
      </c>
      <c r="E524" s="8">
        <v>93</v>
      </c>
      <c r="F524" s="8">
        <v>65</v>
      </c>
      <c r="G524" s="37">
        <f>Table5[[#This Row],[Completed]]/Table5[[#This Row],[Assigned]]</f>
        <v>0.69892473118279574</v>
      </c>
    </row>
    <row r="525" spans="1:7">
      <c r="A525" s="8" t="s">
        <v>113</v>
      </c>
      <c r="B525" s="8" t="str">
        <f>_xlfn.XLOOKUP(Table5[[#This Row],[EID]],Roster!A:A,Roster!E:E)</f>
        <v>kig.imaz.62</v>
      </c>
      <c r="C525" s="8" t="str">
        <f>_xlfn.XLOOKUP(Table5[[#This Row],[EID]],Roster!A:A,Roster!F:F)</f>
        <v>HR</v>
      </c>
      <c r="D525" s="9">
        <v>45250</v>
      </c>
      <c r="E525" s="8">
        <v>50</v>
      </c>
      <c r="F525" s="8">
        <v>94</v>
      </c>
      <c r="G525" s="37">
        <f>Table5[[#This Row],[Completed]]/Table5[[#This Row],[Assigned]]</f>
        <v>1.88</v>
      </c>
    </row>
    <row r="526" spans="1:7">
      <c r="A526" s="8" t="s">
        <v>114</v>
      </c>
      <c r="B526" s="8" t="str">
        <f>_xlfn.XLOOKUP(Table5[[#This Row],[EID]],Roster!A:A,Roster!E:E)</f>
        <v>han.oriz.24</v>
      </c>
      <c r="C526" s="8" t="str">
        <f>_xlfn.XLOOKUP(Table5[[#This Row],[EID]],Roster!A:A,Roster!F:F)</f>
        <v>Strategy</v>
      </c>
      <c r="D526" s="9">
        <v>45250</v>
      </c>
      <c r="E526" s="8">
        <v>58</v>
      </c>
      <c r="F526" s="8">
        <v>64</v>
      </c>
      <c r="G526" s="37">
        <f>Table5[[#This Row],[Completed]]/Table5[[#This Row],[Assigned]]</f>
        <v>1.103448275862069</v>
      </c>
    </row>
    <row r="527" spans="1:7">
      <c r="A527" s="8" t="s">
        <v>115</v>
      </c>
      <c r="B527" s="8" t="str">
        <f>_xlfn.XLOOKUP(Table5[[#This Row],[EID]],Roster!A:A,Roster!E:E)</f>
        <v>oka.koch.55</v>
      </c>
      <c r="C527" s="8" t="str">
        <f>_xlfn.XLOOKUP(Table5[[#This Row],[EID]],Roster!A:A,Roster!F:F)</f>
        <v>F&amp;A</v>
      </c>
      <c r="D527" s="9">
        <v>45250</v>
      </c>
      <c r="E527" s="8">
        <v>80</v>
      </c>
      <c r="F527" s="8">
        <v>0</v>
      </c>
      <c r="G527" s="37">
        <f>Table5[[#This Row],[Completed]]/Table5[[#This Row],[Assigned]]</f>
        <v>0</v>
      </c>
    </row>
    <row r="528" spans="1:7">
      <c r="A528" s="8" t="s">
        <v>118</v>
      </c>
      <c r="B528" s="8" t="str">
        <f>_xlfn.XLOOKUP(Table5[[#This Row],[EID]],Roster!A:A,Roster!E:E)</f>
        <v>kig.imaz.62</v>
      </c>
      <c r="C528" s="8" t="str">
        <f>_xlfn.XLOOKUP(Table5[[#This Row],[EID]],Roster!A:A,Roster!F:F)</f>
        <v>HR</v>
      </c>
      <c r="D528" s="9">
        <v>45250</v>
      </c>
      <c r="E528" s="8">
        <v>96</v>
      </c>
      <c r="F528" s="8">
        <v>118</v>
      </c>
      <c r="G528" s="37">
        <f>Table5[[#This Row],[Completed]]/Table5[[#This Row],[Assigned]]</f>
        <v>1.2291666666666667</v>
      </c>
    </row>
    <row r="529" spans="1:7">
      <c r="A529" s="8" t="s">
        <v>119</v>
      </c>
      <c r="B529" s="8" t="str">
        <f>_xlfn.XLOOKUP(Table5[[#This Row],[EID]],Roster!A:A,Roster!E:E)</f>
        <v>hir.kame.31</v>
      </c>
      <c r="C529" s="8" t="str">
        <f>_xlfn.XLOOKUP(Table5[[#This Row],[EID]],Roster!A:A,Roster!F:F)</f>
        <v>Health</v>
      </c>
      <c r="D529" s="9">
        <v>45250</v>
      </c>
      <c r="E529" s="8">
        <v>94</v>
      </c>
      <c r="F529" s="8">
        <v>54</v>
      </c>
      <c r="G529" s="37">
        <f>Table5[[#This Row],[Completed]]/Table5[[#This Row],[Assigned]]</f>
        <v>0.57446808510638303</v>
      </c>
    </row>
    <row r="530" spans="1:7">
      <c r="A530" s="8" t="s">
        <v>120</v>
      </c>
      <c r="B530" s="8" t="str">
        <f>_xlfn.XLOOKUP(Table5[[#This Row],[EID]],Roster!A:A,Roster!E:E)</f>
        <v>oka.koch.55</v>
      </c>
      <c r="C530" s="8" t="str">
        <f>_xlfn.XLOOKUP(Table5[[#This Row],[EID]],Roster!A:A,Roster!F:F)</f>
        <v>F&amp;A</v>
      </c>
      <c r="D530" s="9">
        <v>45250</v>
      </c>
      <c r="E530" s="8">
        <v>51</v>
      </c>
      <c r="F530" s="8">
        <v>107</v>
      </c>
      <c r="G530" s="37">
        <f>Table5[[#This Row],[Completed]]/Table5[[#This Row],[Assigned]]</f>
        <v>2.0980392156862746</v>
      </c>
    </row>
    <row r="531" spans="1:7">
      <c r="A531" s="8" t="s">
        <v>121</v>
      </c>
      <c r="B531" s="8" t="str">
        <f>_xlfn.XLOOKUP(Table5[[#This Row],[EID]],Roster!A:A,Roster!E:E)</f>
        <v>hir.kame.31</v>
      </c>
      <c r="C531" s="8" t="str">
        <f>_xlfn.XLOOKUP(Table5[[#This Row],[EID]],Roster!A:A,Roster!F:F)</f>
        <v>Health</v>
      </c>
      <c r="D531" s="9">
        <v>45250</v>
      </c>
      <c r="E531" s="8">
        <v>52</v>
      </c>
      <c r="F531" s="8">
        <v>16</v>
      </c>
      <c r="G531" s="37">
        <f>Table5[[#This Row],[Completed]]/Table5[[#This Row],[Assigned]]</f>
        <v>0.30769230769230771</v>
      </c>
    </row>
    <row r="532" spans="1:7">
      <c r="A532" s="8" t="s">
        <v>122</v>
      </c>
      <c r="B532" s="8" t="str">
        <f>_xlfn.XLOOKUP(Table5[[#This Row],[EID]],Roster!A:A,Roster!E:E)</f>
        <v>han.oriz.24</v>
      </c>
      <c r="C532" s="8" t="str">
        <f>_xlfn.XLOOKUP(Table5[[#This Row],[EID]],Roster!A:A,Roster!F:F)</f>
        <v>Network</v>
      </c>
      <c r="D532" s="9">
        <v>45250</v>
      </c>
      <c r="E532" s="8">
        <v>73</v>
      </c>
      <c r="F532" s="8">
        <v>0</v>
      </c>
      <c r="G532" s="37">
        <f>Table5[[#This Row],[Completed]]/Table5[[#This Row],[Assigned]]</f>
        <v>0</v>
      </c>
    </row>
    <row r="533" spans="1:7">
      <c r="A533" s="8" t="s">
        <v>123</v>
      </c>
      <c r="B533" s="8" t="str">
        <f>_xlfn.XLOOKUP(Table5[[#This Row],[EID]],Roster!A:A,Roster!E:E)</f>
        <v>kig.imaz.62</v>
      </c>
      <c r="C533" s="8" t="str">
        <f>_xlfn.XLOOKUP(Table5[[#This Row],[EID]],Roster!A:A,Roster!F:F)</f>
        <v>HR</v>
      </c>
      <c r="D533" s="9">
        <v>45250</v>
      </c>
      <c r="E533" s="8">
        <v>64</v>
      </c>
      <c r="F533" s="8">
        <v>40</v>
      </c>
      <c r="G533" s="37">
        <f>Table5[[#This Row],[Completed]]/Table5[[#This Row],[Assigned]]</f>
        <v>0.625</v>
      </c>
    </row>
    <row r="534" spans="1:7">
      <c r="A534" s="8" t="s">
        <v>94</v>
      </c>
      <c r="B534" s="8" t="str">
        <f>_xlfn.XLOOKUP(Table5[[#This Row],[EID]],Roster!A:A,Roster!E:E)</f>
        <v>oka.koch.55</v>
      </c>
      <c r="C534" s="8" t="str">
        <f>_xlfn.XLOOKUP(Table5[[#This Row],[EID]],Roster!A:A,Roster!F:F)</f>
        <v>F&amp;A</v>
      </c>
      <c r="D534" s="9">
        <v>45251</v>
      </c>
      <c r="E534" s="8">
        <v>95</v>
      </c>
      <c r="F534" s="8">
        <v>30</v>
      </c>
      <c r="G534" s="37">
        <f>Table5[[#This Row],[Completed]]/Table5[[#This Row],[Assigned]]</f>
        <v>0.31578947368421051</v>
      </c>
    </row>
    <row r="535" spans="1:7">
      <c r="A535" s="8" t="s">
        <v>96</v>
      </c>
      <c r="B535" s="8" t="str">
        <f>_xlfn.XLOOKUP(Table5[[#This Row],[EID]],Roster!A:A,Roster!E:E)</f>
        <v>hir.kame.31</v>
      </c>
      <c r="C535" s="8" t="str">
        <f>_xlfn.XLOOKUP(Table5[[#This Row],[EID]],Roster!A:A,Roster!F:F)</f>
        <v>Health</v>
      </c>
      <c r="D535" s="9">
        <v>45251</v>
      </c>
      <c r="E535" s="8">
        <v>86</v>
      </c>
      <c r="F535" s="8">
        <v>51</v>
      </c>
      <c r="G535" s="37">
        <f>Table5[[#This Row],[Completed]]/Table5[[#This Row],[Assigned]]</f>
        <v>0.59302325581395354</v>
      </c>
    </row>
    <row r="536" spans="1:7">
      <c r="A536" s="8" t="s">
        <v>97</v>
      </c>
      <c r="B536" s="8" t="str">
        <f>_xlfn.XLOOKUP(Table5[[#This Row],[EID]],Roster!A:A,Roster!E:E)</f>
        <v>han.oriz.24</v>
      </c>
      <c r="C536" s="8" t="str">
        <f>_xlfn.XLOOKUP(Table5[[#This Row],[EID]],Roster!A:A,Roster!F:F)</f>
        <v>Network</v>
      </c>
      <c r="D536" s="9">
        <v>45251</v>
      </c>
      <c r="E536" s="8">
        <v>145</v>
      </c>
      <c r="F536" s="8">
        <v>91</v>
      </c>
      <c r="G536" s="37">
        <f>Table5[[#This Row],[Completed]]/Table5[[#This Row],[Assigned]]</f>
        <v>0.62758620689655176</v>
      </c>
    </row>
    <row r="537" spans="1:7">
      <c r="A537" s="8" t="s">
        <v>98</v>
      </c>
      <c r="B537" s="8" t="str">
        <f>_xlfn.XLOOKUP(Table5[[#This Row],[EID]],Roster!A:A,Roster!E:E)</f>
        <v>kig.imaz.62</v>
      </c>
      <c r="C537" s="8" t="str">
        <f>_xlfn.XLOOKUP(Table5[[#This Row],[EID]],Roster!A:A,Roster!F:F)</f>
        <v>HR</v>
      </c>
      <c r="D537" s="9">
        <v>45251</v>
      </c>
      <c r="E537" s="8">
        <v>61</v>
      </c>
      <c r="F537" s="8">
        <v>117</v>
      </c>
      <c r="G537" s="37">
        <f>Table5[[#This Row],[Completed]]/Table5[[#This Row],[Assigned]]</f>
        <v>1.9180327868852458</v>
      </c>
    </row>
    <row r="538" spans="1:7">
      <c r="A538" s="8" t="s">
        <v>99</v>
      </c>
      <c r="B538" s="8" t="str">
        <f>_xlfn.XLOOKUP(Table5[[#This Row],[EID]],Roster!A:A,Roster!E:E)</f>
        <v>han.oriz.24</v>
      </c>
      <c r="C538" s="8" t="str">
        <f>_xlfn.XLOOKUP(Table5[[#This Row],[EID]],Roster!A:A,Roster!F:F)</f>
        <v>Strategy</v>
      </c>
      <c r="D538" s="9">
        <v>45251</v>
      </c>
      <c r="E538" s="8">
        <v>93</v>
      </c>
      <c r="F538" s="8">
        <v>15</v>
      </c>
      <c r="G538" s="37">
        <f>Table5[[#This Row],[Completed]]/Table5[[#This Row],[Assigned]]</f>
        <v>0.16129032258064516</v>
      </c>
    </row>
    <row r="539" spans="1:7">
      <c r="A539" s="8" t="s">
        <v>100</v>
      </c>
      <c r="B539" s="8" t="str">
        <f>_xlfn.XLOOKUP(Table5[[#This Row],[EID]],Roster!A:A,Roster!E:E)</f>
        <v>oka.koch.55</v>
      </c>
      <c r="C539" s="8" t="str">
        <f>_xlfn.XLOOKUP(Table5[[#This Row],[EID]],Roster!A:A,Roster!F:F)</f>
        <v>F&amp;A</v>
      </c>
      <c r="D539" s="9">
        <v>45251</v>
      </c>
      <c r="E539" s="8">
        <v>71</v>
      </c>
      <c r="F539" s="8">
        <v>18</v>
      </c>
      <c r="G539" s="37">
        <f>Table5[[#This Row],[Completed]]/Table5[[#This Row],[Assigned]]</f>
        <v>0.25352112676056338</v>
      </c>
    </row>
    <row r="540" spans="1:7">
      <c r="A540" s="8" t="s">
        <v>102</v>
      </c>
      <c r="B540" s="8" t="str">
        <f>_xlfn.XLOOKUP(Table5[[#This Row],[EID]],Roster!A:A,Roster!E:E)</f>
        <v>han.oriz.24</v>
      </c>
      <c r="C540" s="8" t="str">
        <f>_xlfn.XLOOKUP(Table5[[#This Row],[EID]],Roster!A:A,Roster!F:F)</f>
        <v>Network</v>
      </c>
      <c r="D540" s="9">
        <v>45251</v>
      </c>
      <c r="E540" s="8">
        <v>164</v>
      </c>
      <c r="F540" s="8">
        <v>109</v>
      </c>
      <c r="G540" s="37">
        <f>Table5[[#This Row],[Completed]]/Table5[[#This Row],[Assigned]]</f>
        <v>0.66463414634146345</v>
      </c>
    </row>
    <row r="541" spans="1:7">
      <c r="A541" s="8" t="s">
        <v>103</v>
      </c>
      <c r="B541" s="8" t="str">
        <f>_xlfn.XLOOKUP(Table5[[#This Row],[EID]],Roster!A:A,Roster!E:E)</f>
        <v>kig.imaz.62</v>
      </c>
      <c r="C541" s="8" t="str">
        <f>_xlfn.XLOOKUP(Table5[[#This Row],[EID]],Roster!A:A,Roster!F:F)</f>
        <v>HR</v>
      </c>
      <c r="D541" s="9">
        <v>45251</v>
      </c>
      <c r="E541" s="8">
        <v>71</v>
      </c>
      <c r="F541" s="8">
        <v>107</v>
      </c>
      <c r="G541" s="37">
        <f>Table5[[#This Row],[Completed]]/Table5[[#This Row],[Assigned]]</f>
        <v>1.5070422535211268</v>
      </c>
    </row>
    <row r="542" spans="1:7">
      <c r="A542" s="8" t="s">
        <v>104</v>
      </c>
      <c r="B542" s="8" t="str">
        <f>_xlfn.XLOOKUP(Table5[[#This Row],[EID]],Roster!A:A,Roster!E:E)</f>
        <v>oka.koch.55</v>
      </c>
      <c r="C542" s="8" t="str">
        <f>_xlfn.XLOOKUP(Table5[[#This Row],[EID]],Roster!A:A,Roster!F:F)</f>
        <v>F&amp;A</v>
      </c>
      <c r="D542" s="9">
        <v>45251</v>
      </c>
      <c r="E542" s="8">
        <v>53</v>
      </c>
      <c r="F542" s="8">
        <v>13</v>
      </c>
      <c r="G542" s="37">
        <f>Table5[[#This Row],[Completed]]/Table5[[#This Row],[Assigned]]</f>
        <v>0.24528301886792453</v>
      </c>
    </row>
    <row r="543" spans="1:7">
      <c r="A543" s="8" t="s">
        <v>105</v>
      </c>
      <c r="B543" s="8" t="str">
        <f>_xlfn.XLOOKUP(Table5[[#This Row],[EID]],Roster!A:A,Roster!E:E)</f>
        <v>oka.koch.55</v>
      </c>
      <c r="C543" s="8" t="str">
        <f>_xlfn.XLOOKUP(Table5[[#This Row],[EID]],Roster!A:A,Roster!F:F)</f>
        <v>F&amp;A</v>
      </c>
      <c r="D543" s="9">
        <v>45251</v>
      </c>
      <c r="E543" s="8">
        <v>57</v>
      </c>
      <c r="F543" s="8">
        <v>130</v>
      </c>
      <c r="G543" s="37">
        <f>Table5[[#This Row],[Completed]]/Table5[[#This Row],[Assigned]]</f>
        <v>2.2807017543859649</v>
      </c>
    </row>
    <row r="544" spans="1:7">
      <c r="A544" s="8" t="s">
        <v>106</v>
      </c>
      <c r="B544" s="8" t="str">
        <f>_xlfn.XLOOKUP(Table5[[#This Row],[EID]],Roster!A:A,Roster!E:E)</f>
        <v>hir.kame.31</v>
      </c>
      <c r="C544" s="8" t="str">
        <f>_xlfn.XLOOKUP(Table5[[#This Row],[EID]],Roster!A:A,Roster!F:F)</f>
        <v>Health</v>
      </c>
      <c r="D544" s="9">
        <v>45251</v>
      </c>
      <c r="E544" s="8">
        <v>80</v>
      </c>
      <c r="F544" s="8">
        <v>71</v>
      </c>
      <c r="G544" s="37">
        <f>Table5[[#This Row],[Completed]]/Table5[[#This Row],[Assigned]]</f>
        <v>0.88749999999999996</v>
      </c>
    </row>
    <row r="545" spans="1:7">
      <c r="A545" s="8" t="s">
        <v>107</v>
      </c>
      <c r="B545" s="8" t="str">
        <f>_xlfn.XLOOKUP(Table5[[#This Row],[EID]],Roster!A:A,Roster!E:E)</f>
        <v>oka.koch.55</v>
      </c>
      <c r="C545" s="8" t="str">
        <f>_xlfn.XLOOKUP(Table5[[#This Row],[EID]],Roster!A:A,Roster!F:F)</f>
        <v>F&amp;A</v>
      </c>
      <c r="D545" s="9">
        <v>45251</v>
      </c>
      <c r="E545" s="8">
        <v>82</v>
      </c>
      <c r="F545" s="8">
        <v>82</v>
      </c>
      <c r="G545" s="37">
        <f>Table5[[#This Row],[Completed]]/Table5[[#This Row],[Assigned]]</f>
        <v>1</v>
      </c>
    </row>
    <row r="546" spans="1:7">
      <c r="A546" s="8" t="s">
        <v>108</v>
      </c>
      <c r="B546" s="8" t="str">
        <f>_xlfn.XLOOKUP(Table5[[#This Row],[EID]],Roster!A:A,Roster!E:E)</f>
        <v>kig.imaz.62</v>
      </c>
      <c r="C546" s="8" t="str">
        <f>_xlfn.XLOOKUP(Table5[[#This Row],[EID]],Roster!A:A,Roster!F:F)</f>
        <v>HR</v>
      </c>
      <c r="D546" s="9">
        <v>45251</v>
      </c>
      <c r="E546" s="8">
        <v>67</v>
      </c>
      <c r="F546" s="8">
        <v>68</v>
      </c>
      <c r="G546" s="37">
        <f>Table5[[#This Row],[Completed]]/Table5[[#This Row],[Assigned]]</f>
        <v>1.0149253731343284</v>
      </c>
    </row>
    <row r="547" spans="1:7">
      <c r="A547" s="8" t="s">
        <v>109</v>
      </c>
      <c r="B547" s="8" t="str">
        <f>_xlfn.XLOOKUP(Table5[[#This Row],[EID]],Roster!A:A,Roster!E:E)</f>
        <v>han.oriz.24</v>
      </c>
      <c r="C547" s="8" t="str">
        <f>_xlfn.XLOOKUP(Table5[[#This Row],[EID]],Roster!A:A,Roster!F:F)</f>
        <v>Strategy</v>
      </c>
      <c r="D547" s="9">
        <v>45251</v>
      </c>
      <c r="E547" s="8">
        <v>81</v>
      </c>
      <c r="F547" s="8">
        <v>98</v>
      </c>
      <c r="G547" s="37">
        <f>Table5[[#This Row],[Completed]]/Table5[[#This Row],[Assigned]]</f>
        <v>1.2098765432098766</v>
      </c>
    </row>
    <row r="548" spans="1:7">
      <c r="A548" s="8" t="s">
        <v>111</v>
      </c>
      <c r="B548" s="8" t="str">
        <f>_xlfn.XLOOKUP(Table5[[#This Row],[EID]],Roster!A:A,Roster!E:E)</f>
        <v>hir.kame.31</v>
      </c>
      <c r="C548" s="8" t="str">
        <f>_xlfn.XLOOKUP(Table5[[#This Row],[EID]],Roster!A:A,Roster!F:F)</f>
        <v>Health</v>
      </c>
      <c r="D548" s="9">
        <v>45251</v>
      </c>
      <c r="E548" s="8">
        <v>72</v>
      </c>
      <c r="F548" s="8">
        <v>38</v>
      </c>
      <c r="G548" s="37">
        <f>Table5[[#This Row],[Completed]]/Table5[[#This Row],[Assigned]]</f>
        <v>0.52777777777777779</v>
      </c>
    </row>
    <row r="549" spans="1:7">
      <c r="A549" s="8" t="s">
        <v>112</v>
      </c>
      <c r="B549" s="8" t="str">
        <f>_xlfn.XLOOKUP(Table5[[#This Row],[EID]],Roster!A:A,Roster!E:E)</f>
        <v>hir.kame.31</v>
      </c>
      <c r="C549" s="8" t="str">
        <f>_xlfn.XLOOKUP(Table5[[#This Row],[EID]],Roster!A:A,Roster!F:F)</f>
        <v>Health</v>
      </c>
      <c r="D549" s="9">
        <v>45251</v>
      </c>
      <c r="E549" s="8">
        <v>76</v>
      </c>
      <c r="F549" s="8">
        <v>99</v>
      </c>
      <c r="G549" s="37">
        <f>Table5[[#This Row],[Completed]]/Table5[[#This Row],[Assigned]]</f>
        <v>1.3026315789473684</v>
      </c>
    </row>
    <row r="550" spans="1:7">
      <c r="A550" s="8" t="s">
        <v>114</v>
      </c>
      <c r="B550" s="8" t="str">
        <f>_xlfn.XLOOKUP(Table5[[#This Row],[EID]],Roster!A:A,Roster!E:E)</f>
        <v>han.oriz.24</v>
      </c>
      <c r="C550" s="8" t="str">
        <f>_xlfn.XLOOKUP(Table5[[#This Row],[EID]],Roster!A:A,Roster!F:F)</f>
        <v>Strategy</v>
      </c>
      <c r="D550" s="9">
        <v>45251</v>
      </c>
      <c r="E550" s="8">
        <v>97</v>
      </c>
      <c r="F550" s="8">
        <v>52</v>
      </c>
      <c r="G550" s="37">
        <f>Table5[[#This Row],[Completed]]/Table5[[#This Row],[Assigned]]</f>
        <v>0.53608247422680411</v>
      </c>
    </row>
    <row r="551" spans="1:7">
      <c r="A551" s="8" t="s">
        <v>115</v>
      </c>
      <c r="B551" s="8" t="str">
        <f>_xlfn.XLOOKUP(Table5[[#This Row],[EID]],Roster!A:A,Roster!E:E)</f>
        <v>oka.koch.55</v>
      </c>
      <c r="C551" s="8" t="str">
        <f>_xlfn.XLOOKUP(Table5[[#This Row],[EID]],Roster!A:A,Roster!F:F)</f>
        <v>F&amp;A</v>
      </c>
      <c r="D551" s="9">
        <v>45251</v>
      </c>
      <c r="E551" s="8">
        <v>91</v>
      </c>
      <c r="F551" s="8">
        <v>41</v>
      </c>
      <c r="G551" s="37">
        <f>Table5[[#This Row],[Completed]]/Table5[[#This Row],[Assigned]]</f>
        <v>0.45054945054945056</v>
      </c>
    </row>
    <row r="552" spans="1:7">
      <c r="A552" s="8" t="s">
        <v>116</v>
      </c>
      <c r="B552" s="8" t="str">
        <f>_xlfn.XLOOKUP(Table5[[#This Row],[EID]],Roster!A:A,Roster!E:E)</f>
        <v>hir.kame.31</v>
      </c>
      <c r="C552" s="8" t="str">
        <f>_xlfn.XLOOKUP(Table5[[#This Row],[EID]],Roster!A:A,Roster!F:F)</f>
        <v>Health</v>
      </c>
      <c r="D552" s="9">
        <v>45251</v>
      </c>
      <c r="E552" s="8">
        <v>53</v>
      </c>
      <c r="F552" s="8">
        <v>107</v>
      </c>
      <c r="G552" s="37">
        <f>Table5[[#This Row],[Completed]]/Table5[[#This Row],[Assigned]]</f>
        <v>2.0188679245283021</v>
      </c>
    </row>
    <row r="553" spans="1:7">
      <c r="A553" s="8" t="s">
        <v>118</v>
      </c>
      <c r="B553" s="8" t="str">
        <f>_xlfn.XLOOKUP(Table5[[#This Row],[EID]],Roster!A:A,Roster!E:E)</f>
        <v>kig.imaz.62</v>
      </c>
      <c r="C553" s="8" t="str">
        <f>_xlfn.XLOOKUP(Table5[[#This Row],[EID]],Roster!A:A,Roster!F:F)</f>
        <v>HR</v>
      </c>
      <c r="D553" s="9">
        <v>45251</v>
      </c>
      <c r="E553" s="8">
        <v>73</v>
      </c>
      <c r="F553" s="8">
        <v>63</v>
      </c>
      <c r="G553" s="37">
        <f>Table5[[#This Row],[Completed]]/Table5[[#This Row],[Assigned]]</f>
        <v>0.86301369863013699</v>
      </c>
    </row>
    <row r="554" spans="1:7">
      <c r="A554" s="8" t="s">
        <v>119</v>
      </c>
      <c r="B554" s="8" t="str">
        <f>_xlfn.XLOOKUP(Table5[[#This Row],[EID]],Roster!A:A,Roster!E:E)</f>
        <v>hir.kame.31</v>
      </c>
      <c r="C554" s="8" t="str">
        <f>_xlfn.XLOOKUP(Table5[[#This Row],[EID]],Roster!A:A,Roster!F:F)</f>
        <v>Health</v>
      </c>
      <c r="D554" s="9">
        <v>45251</v>
      </c>
      <c r="E554" s="8">
        <v>76</v>
      </c>
      <c r="F554" s="8">
        <v>81</v>
      </c>
      <c r="G554" s="37">
        <f>Table5[[#This Row],[Completed]]/Table5[[#This Row],[Assigned]]</f>
        <v>1.0657894736842106</v>
      </c>
    </row>
    <row r="555" spans="1:7">
      <c r="A555" s="8" t="s">
        <v>120</v>
      </c>
      <c r="B555" s="8" t="str">
        <f>_xlfn.XLOOKUP(Table5[[#This Row],[EID]],Roster!A:A,Roster!E:E)</f>
        <v>oka.koch.55</v>
      </c>
      <c r="C555" s="8" t="str">
        <f>_xlfn.XLOOKUP(Table5[[#This Row],[EID]],Roster!A:A,Roster!F:F)</f>
        <v>F&amp;A</v>
      </c>
      <c r="D555" s="9">
        <v>45251</v>
      </c>
      <c r="E555" s="8">
        <v>96</v>
      </c>
      <c r="F555" s="8">
        <v>0</v>
      </c>
      <c r="G555" s="37">
        <f>Table5[[#This Row],[Completed]]/Table5[[#This Row],[Assigned]]</f>
        <v>0</v>
      </c>
    </row>
    <row r="556" spans="1:7">
      <c r="A556" s="8" t="s">
        <v>121</v>
      </c>
      <c r="B556" s="8" t="str">
        <f>_xlfn.XLOOKUP(Table5[[#This Row],[EID]],Roster!A:A,Roster!E:E)</f>
        <v>hir.kame.31</v>
      </c>
      <c r="C556" s="8" t="str">
        <f>_xlfn.XLOOKUP(Table5[[#This Row],[EID]],Roster!A:A,Roster!F:F)</f>
        <v>Health</v>
      </c>
      <c r="D556" s="9">
        <v>45251</v>
      </c>
      <c r="E556" s="8">
        <v>82</v>
      </c>
      <c r="F556" s="8">
        <v>69</v>
      </c>
      <c r="G556" s="37">
        <f>Table5[[#This Row],[Completed]]/Table5[[#This Row],[Assigned]]</f>
        <v>0.84146341463414631</v>
      </c>
    </row>
    <row r="557" spans="1:7">
      <c r="A557" s="8" t="s">
        <v>123</v>
      </c>
      <c r="B557" s="8" t="str">
        <f>_xlfn.XLOOKUP(Table5[[#This Row],[EID]],Roster!A:A,Roster!E:E)</f>
        <v>kig.imaz.62</v>
      </c>
      <c r="C557" s="8" t="str">
        <f>_xlfn.XLOOKUP(Table5[[#This Row],[EID]],Roster!A:A,Roster!F:F)</f>
        <v>HR</v>
      </c>
      <c r="D557" s="9">
        <v>45251</v>
      </c>
      <c r="E557" s="8">
        <v>81</v>
      </c>
      <c r="F557" s="8">
        <v>50</v>
      </c>
      <c r="G557" s="37">
        <f>Table5[[#This Row],[Completed]]/Table5[[#This Row],[Assigned]]</f>
        <v>0.61728395061728392</v>
      </c>
    </row>
    <row r="558" spans="1:7">
      <c r="A558" s="8" t="s">
        <v>94</v>
      </c>
      <c r="B558" s="8" t="str">
        <f>_xlfn.XLOOKUP(Table5[[#This Row],[EID]],Roster!A:A,Roster!E:E)</f>
        <v>oka.koch.55</v>
      </c>
      <c r="C558" s="8" t="str">
        <f>_xlfn.XLOOKUP(Table5[[#This Row],[EID]],Roster!A:A,Roster!F:F)</f>
        <v>F&amp;A</v>
      </c>
      <c r="D558" s="9">
        <v>45252</v>
      </c>
      <c r="E558" s="8">
        <v>99</v>
      </c>
      <c r="F558" s="8">
        <v>55</v>
      </c>
      <c r="G558" s="37">
        <f>Table5[[#This Row],[Completed]]/Table5[[#This Row],[Assigned]]</f>
        <v>0.55555555555555558</v>
      </c>
    </row>
    <row r="559" spans="1:7">
      <c r="A559" s="8" t="s">
        <v>96</v>
      </c>
      <c r="B559" s="8" t="str">
        <f>_xlfn.XLOOKUP(Table5[[#This Row],[EID]],Roster!A:A,Roster!E:E)</f>
        <v>hir.kame.31</v>
      </c>
      <c r="C559" s="8" t="str">
        <f>_xlfn.XLOOKUP(Table5[[#This Row],[EID]],Roster!A:A,Roster!F:F)</f>
        <v>Health</v>
      </c>
      <c r="D559" s="9">
        <v>45252</v>
      </c>
      <c r="E559" s="8">
        <v>79</v>
      </c>
      <c r="F559" s="8">
        <v>72</v>
      </c>
      <c r="G559" s="37">
        <f>Table5[[#This Row],[Completed]]/Table5[[#This Row],[Assigned]]</f>
        <v>0.91139240506329111</v>
      </c>
    </row>
    <row r="560" spans="1:7">
      <c r="A560" s="8" t="s">
        <v>97</v>
      </c>
      <c r="B560" s="8" t="str">
        <f>_xlfn.XLOOKUP(Table5[[#This Row],[EID]],Roster!A:A,Roster!E:E)</f>
        <v>han.oriz.24</v>
      </c>
      <c r="C560" s="8" t="str">
        <f>_xlfn.XLOOKUP(Table5[[#This Row],[EID]],Roster!A:A,Roster!F:F)</f>
        <v>Network</v>
      </c>
      <c r="D560" s="9">
        <v>45252</v>
      </c>
      <c r="E560" s="8">
        <v>156</v>
      </c>
      <c r="F560" s="8">
        <v>38</v>
      </c>
      <c r="G560" s="37">
        <f>Table5[[#This Row],[Completed]]/Table5[[#This Row],[Assigned]]</f>
        <v>0.24358974358974358</v>
      </c>
    </row>
    <row r="561" spans="1:7">
      <c r="A561" s="8" t="s">
        <v>98</v>
      </c>
      <c r="B561" s="8" t="str">
        <f>_xlfn.XLOOKUP(Table5[[#This Row],[EID]],Roster!A:A,Roster!E:E)</f>
        <v>kig.imaz.62</v>
      </c>
      <c r="C561" s="8" t="str">
        <f>_xlfn.XLOOKUP(Table5[[#This Row],[EID]],Roster!A:A,Roster!F:F)</f>
        <v>HR</v>
      </c>
      <c r="D561" s="9">
        <v>45252</v>
      </c>
      <c r="E561" s="8">
        <v>96</v>
      </c>
      <c r="F561" s="8">
        <v>20</v>
      </c>
      <c r="G561" s="37">
        <f>Table5[[#This Row],[Completed]]/Table5[[#This Row],[Assigned]]</f>
        <v>0.20833333333333334</v>
      </c>
    </row>
    <row r="562" spans="1:7">
      <c r="A562" s="8" t="s">
        <v>99</v>
      </c>
      <c r="B562" s="8" t="str">
        <f>_xlfn.XLOOKUP(Table5[[#This Row],[EID]],Roster!A:A,Roster!E:E)</f>
        <v>han.oriz.24</v>
      </c>
      <c r="C562" s="8" t="str">
        <f>_xlfn.XLOOKUP(Table5[[#This Row],[EID]],Roster!A:A,Roster!F:F)</f>
        <v>Strategy</v>
      </c>
      <c r="D562" s="9">
        <v>45252</v>
      </c>
      <c r="E562" s="8">
        <v>55</v>
      </c>
      <c r="F562" s="8">
        <v>0</v>
      </c>
      <c r="G562" s="37">
        <f>Table5[[#This Row],[Completed]]/Table5[[#This Row],[Assigned]]</f>
        <v>0</v>
      </c>
    </row>
    <row r="563" spans="1:7">
      <c r="A563" s="8" t="s">
        <v>100</v>
      </c>
      <c r="B563" s="8" t="str">
        <f>_xlfn.XLOOKUP(Table5[[#This Row],[EID]],Roster!A:A,Roster!E:E)</f>
        <v>oka.koch.55</v>
      </c>
      <c r="C563" s="8" t="str">
        <f>_xlfn.XLOOKUP(Table5[[#This Row],[EID]],Roster!A:A,Roster!F:F)</f>
        <v>F&amp;A</v>
      </c>
      <c r="D563" s="9">
        <v>45252</v>
      </c>
      <c r="E563" s="8">
        <v>68</v>
      </c>
      <c r="F563" s="8">
        <v>65</v>
      </c>
      <c r="G563" s="37">
        <f>Table5[[#This Row],[Completed]]/Table5[[#This Row],[Assigned]]</f>
        <v>0.95588235294117652</v>
      </c>
    </row>
    <row r="564" spans="1:7">
      <c r="A564" s="8" t="s">
        <v>101</v>
      </c>
      <c r="B564" s="8" t="str">
        <f>_xlfn.XLOOKUP(Table5[[#This Row],[EID]],Roster!A:A,Roster!E:E)</f>
        <v>hir.kame.31</v>
      </c>
      <c r="C564" s="8" t="str">
        <f>_xlfn.XLOOKUP(Table5[[#This Row],[EID]],Roster!A:A,Roster!F:F)</f>
        <v>Health</v>
      </c>
      <c r="D564" s="9">
        <v>45252</v>
      </c>
      <c r="E564" s="8">
        <v>91</v>
      </c>
      <c r="F564" s="8">
        <v>35</v>
      </c>
      <c r="G564" s="37">
        <f>Table5[[#This Row],[Completed]]/Table5[[#This Row],[Assigned]]</f>
        <v>0.38461538461538464</v>
      </c>
    </row>
    <row r="565" spans="1:7">
      <c r="A565" s="8" t="s">
        <v>102</v>
      </c>
      <c r="B565" s="8" t="str">
        <f>_xlfn.XLOOKUP(Table5[[#This Row],[EID]],Roster!A:A,Roster!E:E)</f>
        <v>han.oriz.24</v>
      </c>
      <c r="C565" s="8" t="str">
        <f>_xlfn.XLOOKUP(Table5[[#This Row],[EID]],Roster!A:A,Roster!F:F)</f>
        <v>Network</v>
      </c>
      <c r="D565" s="9">
        <v>45252</v>
      </c>
      <c r="E565" s="8">
        <v>154</v>
      </c>
      <c r="F565" s="8">
        <v>39</v>
      </c>
      <c r="G565" s="37">
        <f>Table5[[#This Row],[Completed]]/Table5[[#This Row],[Assigned]]</f>
        <v>0.25324675324675322</v>
      </c>
    </row>
    <row r="566" spans="1:7">
      <c r="A566" s="8" t="s">
        <v>103</v>
      </c>
      <c r="B566" s="8" t="str">
        <f>_xlfn.XLOOKUP(Table5[[#This Row],[EID]],Roster!A:A,Roster!E:E)</f>
        <v>kig.imaz.62</v>
      </c>
      <c r="C566" s="8" t="str">
        <f>_xlfn.XLOOKUP(Table5[[#This Row],[EID]],Roster!A:A,Roster!F:F)</f>
        <v>HR</v>
      </c>
      <c r="D566" s="9">
        <v>45252</v>
      </c>
      <c r="E566" s="8">
        <v>52</v>
      </c>
      <c r="F566" s="8">
        <v>126</v>
      </c>
      <c r="G566" s="37">
        <f>Table5[[#This Row],[Completed]]/Table5[[#This Row],[Assigned]]</f>
        <v>2.4230769230769229</v>
      </c>
    </row>
    <row r="567" spans="1:7">
      <c r="A567" s="8" t="s">
        <v>104</v>
      </c>
      <c r="B567" s="8" t="str">
        <f>_xlfn.XLOOKUP(Table5[[#This Row],[EID]],Roster!A:A,Roster!E:E)</f>
        <v>oka.koch.55</v>
      </c>
      <c r="C567" s="8" t="str">
        <f>_xlfn.XLOOKUP(Table5[[#This Row],[EID]],Roster!A:A,Roster!F:F)</f>
        <v>F&amp;A</v>
      </c>
      <c r="D567" s="9">
        <v>45252</v>
      </c>
      <c r="E567" s="8">
        <v>86</v>
      </c>
      <c r="F567" s="8">
        <v>0</v>
      </c>
      <c r="G567" s="37">
        <f>Table5[[#This Row],[Completed]]/Table5[[#This Row],[Assigned]]</f>
        <v>0</v>
      </c>
    </row>
    <row r="568" spans="1:7">
      <c r="A568" s="8" t="s">
        <v>105</v>
      </c>
      <c r="B568" s="8" t="str">
        <f>_xlfn.XLOOKUP(Table5[[#This Row],[EID]],Roster!A:A,Roster!E:E)</f>
        <v>oka.koch.55</v>
      </c>
      <c r="C568" s="8" t="str">
        <f>_xlfn.XLOOKUP(Table5[[#This Row],[EID]],Roster!A:A,Roster!F:F)</f>
        <v>F&amp;A</v>
      </c>
      <c r="D568" s="9">
        <v>45252</v>
      </c>
      <c r="E568" s="8">
        <v>95</v>
      </c>
      <c r="F568" s="8">
        <v>44</v>
      </c>
      <c r="G568" s="37">
        <f>Table5[[#This Row],[Completed]]/Table5[[#This Row],[Assigned]]</f>
        <v>0.4631578947368421</v>
      </c>
    </row>
    <row r="569" spans="1:7">
      <c r="A569" s="8" t="s">
        <v>106</v>
      </c>
      <c r="B569" s="8" t="str">
        <f>_xlfn.XLOOKUP(Table5[[#This Row],[EID]],Roster!A:A,Roster!E:E)</f>
        <v>hir.kame.31</v>
      </c>
      <c r="C569" s="8" t="str">
        <f>_xlfn.XLOOKUP(Table5[[#This Row],[EID]],Roster!A:A,Roster!F:F)</f>
        <v>Health</v>
      </c>
      <c r="D569" s="9">
        <v>45252</v>
      </c>
      <c r="E569" s="8">
        <v>62</v>
      </c>
      <c r="F569" s="8">
        <v>15</v>
      </c>
      <c r="G569" s="37">
        <f>Table5[[#This Row],[Completed]]/Table5[[#This Row],[Assigned]]</f>
        <v>0.24193548387096775</v>
      </c>
    </row>
    <row r="570" spans="1:7">
      <c r="A570" s="8" t="s">
        <v>107</v>
      </c>
      <c r="B570" s="8" t="str">
        <f>_xlfn.XLOOKUP(Table5[[#This Row],[EID]],Roster!A:A,Roster!E:E)</f>
        <v>oka.koch.55</v>
      </c>
      <c r="C570" s="8" t="str">
        <f>_xlfn.XLOOKUP(Table5[[#This Row],[EID]],Roster!A:A,Roster!F:F)</f>
        <v>F&amp;A</v>
      </c>
      <c r="D570" s="9">
        <v>45252</v>
      </c>
      <c r="E570" s="8">
        <v>90</v>
      </c>
      <c r="F570" s="8">
        <v>125</v>
      </c>
      <c r="G570" s="37">
        <f>Table5[[#This Row],[Completed]]/Table5[[#This Row],[Assigned]]</f>
        <v>1.3888888888888888</v>
      </c>
    </row>
    <row r="571" spans="1:7">
      <c r="A571" s="8" t="s">
        <v>108</v>
      </c>
      <c r="B571" s="8" t="str">
        <f>_xlfn.XLOOKUP(Table5[[#This Row],[EID]],Roster!A:A,Roster!E:E)</f>
        <v>kig.imaz.62</v>
      </c>
      <c r="C571" s="8" t="str">
        <f>_xlfn.XLOOKUP(Table5[[#This Row],[EID]],Roster!A:A,Roster!F:F)</f>
        <v>HR</v>
      </c>
      <c r="D571" s="9">
        <v>45252</v>
      </c>
      <c r="E571" s="8">
        <v>76</v>
      </c>
      <c r="F571" s="8">
        <v>0</v>
      </c>
      <c r="G571" s="37">
        <f>Table5[[#This Row],[Completed]]/Table5[[#This Row],[Assigned]]</f>
        <v>0</v>
      </c>
    </row>
    <row r="572" spans="1:7">
      <c r="A572" s="8" t="s">
        <v>109</v>
      </c>
      <c r="B572" s="8" t="str">
        <f>_xlfn.XLOOKUP(Table5[[#This Row],[EID]],Roster!A:A,Roster!E:E)</f>
        <v>han.oriz.24</v>
      </c>
      <c r="C572" s="8" t="str">
        <f>_xlfn.XLOOKUP(Table5[[#This Row],[EID]],Roster!A:A,Roster!F:F)</f>
        <v>Strategy</v>
      </c>
      <c r="D572" s="9">
        <v>45252</v>
      </c>
      <c r="E572" s="8">
        <v>81</v>
      </c>
      <c r="F572" s="8">
        <v>86</v>
      </c>
      <c r="G572" s="37">
        <f>Table5[[#This Row],[Completed]]/Table5[[#This Row],[Assigned]]</f>
        <v>1.0617283950617284</v>
      </c>
    </row>
    <row r="573" spans="1:7">
      <c r="A573" s="8" t="s">
        <v>111</v>
      </c>
      <c r="B573" s="8" t="str">
        <f>_xlfn.XLOOKUP(Table5[[#This Row],[EID]],Roster!A:A,Roster!E:E)</f>
        <v>hir.kame.31</v>
      </c>
      <c r="C573" s="8" t="str">
        <f>_xlfn.XLOOKUP(Table5[[#This Row],[EID]],Roster!A:A,Roster!F:F)</f>
        <v>Health</v>
      </c>
      <c r="D573" s="9">
        <v>45252</v>
      </c>
      <c r="E573" s="8">
        <v>96</v>
      </c>
      <c r="F573" s="8">
        <v>95</v>
      </c>
      <c r="G573" s="37">
        <f>Table5[[#This Row],[Completed]]/Table5[[#This Row],[Assigned]]</f>
        <v>0.98958333333333337</v>
      </c>
    </row>
    <row r="574" spans="1:7">
      <c r="A574" s="8" t="s">
        <v>112</v>
      </c>
      <c r="B574" s="8" t="str">
        <f>_xlfn.XLOOKUP(Table5[[#This Row],[EID]],Roster!A:A,Roster!E:E)</f>
        <v>hir.kame.31</v>
      </c>
      <c r="C574" s="8" t="str">
        <f>_xlfn.XLOOKUP(Table5[[#This Row],[EID]],Roster!A:A,Roster!F:F)</f>
        <v>Health</v>
      </c>
      <c r="D574" s="9">
        <v>45252</v>
      </c>
      <c r="E574" s="8">
        <v>68</v>
      </c>
      <c r="F574" s="8">
        <v>27</v>
      </c>
      <c r="G574" s="37">
        <f>Table5[[#This Row],[Completed]]/Table5[[#This Row],[Assigned]]</f>
        <v>0.39705882352941174</v>
      </c>
    </row>
    <row r="575" spans="1:7">
      <c r="A575" s="8" t="s">
        <v>113</v>
      </c>
      <c r="B575" s="8" t="str">
        <f>_xlfn.XLOOKUP(Table5[[#This Row],[EID]],Roster!A:A,Roster!E:E)</f>
        <v>kig.imaz.62</v>
      </c>
      <c r="C575" s="8" t="str">
        <f>_xlfn.XLOOKUP(Table5[[#This Row],[EID]],Roster!A:A,Roster!F:F)</f>
        <v>HR</v>
      </c>
      <c r="D575" s="9">
        <v>45252</v>
      </c>
      <c r="E575" s="8">
        <v>59</v>
      </c>
      <c r="F575" s="8">
        <v>91</v>
      </c>
      <c r="G575" s="37">
        <f>Table5[[#This Row],[Completed]]/Table5[[#This Row],[Assigned]]</f>
        <v>1.5423728813559323</v>
      </c>
    </row>
    <row r="576" spans="1:7">
      <c r="A576" s="8" t="s">
        <v>114</v>
      </c>
      <c r="B576" s="8" t="str">
        <f>_xlfn.XLOOKUP(Table5[[#This Row],[EID]],Roster!A:A,Roster!E:E)</f>
        <v>han.oriz.24</v>
      </c>
      <c r="C576" s="8" t="str">
        <f>_xlfn.XLOOKUP(Table5[[#This Row],[EID]],Roster!A:A,Roster!F:F)</f>
        <v>Strategy</v>
      </c>
      <c r="D576" s="9">
        <v>45252</v>
      </c>
      <c r="E576" s="8">
        <v>97</v>
      </c>
      <c r="F576" s="8">
        <v>113</v>
      </c>
      <c r="G576" s="37">
        <f>Table5[[#This Row],[Completed]]/Table5[[#This Row],[Assigned]]</f>
        <v>1.1649484536082475</v>
      </c>
    </row>
    <row r="577" spans="1:7">
      <c r="A577" s="8" t="s">
        <v>115</v>
      </c>
      <c r="B577" s="8" t="str">
        <f>_xlfn.XLOOKUP(Table5[[#This Row],[EID]],Roster!A:A,Roster!E:E)</f>
        <v>oka.koch.55</v>
      </c>
      <c r="C577" s="8" t="str">
        <f>_xlfn.XLOOKUP(Table5[[#This Row],[EID]],Roster!A:A,Roster!F:F)</f>
        <v>F&amp;A</v>
      </c>
      <c r="D577" s="9">
        <v>45252</v>
      </c>
      <c r="E577" s="8">
        <v>100</v>
      </c>
      <c r="F577" s="8">
        <v>0</v>
      </c>
      <c r="G577" s="37">
        <f>Table5[[#This Row],[Completed]]/Table5[[#This Row],[Assigned]]</f>
        <v>0</v>
      </c>
    </row>
    <row r="578" spans="1:7">
      <c r="A578" s="8" t="s">
        <v>116</v>
      </c>
      <c r="B578" s="8" t="str">
        <f>_xlfn.XLOOKUP(Table5[[#This Row],[EID]],Roster!A:A,Roster!E:E)</f>
        <v>hir.kame.31</v>
      </c>
      <c r="C578" s="8" t="str">
        <f>_xlfn.XLOOKUP(Table5[[#This Row],[EID]],Roster!A:A,Roster!F:F)</f>
        <v>Health</v>
      </c>
      <c r="D578" s="9">
        <v>45252</v>
      </c>
      <c r="E578" s="8">
        <v>72</v>
      </c>
      <c r="F578" s="8">
        <v>60</v>
      </c>
      <c r="G578" s="37">
        <f>Table5[[#This Row],[Completed]]/Table5[[#This Row],[Assigned]]</f>
        <v>0.83333333333333337</v>
      </c>
    </row>
    <row r="579" spans="1:7">
      <c r="A579" s="8" t="s">
        <v>117</v>
      </c>
      <c r="B579" s="8" t="str">
        <f>_xlfn.XLOOKUP(Table5[[#This Row],[EID]],Roster!A:A,Roster!E:E)</f>
        <v>han.oriz.24</v>
      </c>
      <c r="C579" s="8" t="str">
        <f>_xlfn.XLOOKUP(Table5[[#This Row],[EID]],Roster!A:A,Roster!F:F)</f>
        <v>Network</v>
      </c>
      <c r="D579" s="9">
        <v>45252</v>
      </c>
      <c r="E579" s="8">
        <v>197</v>
      </c>
      <c r="F579" s="8">
        <v>102</v>
      </c>
      <c r="G579" s="37">
        <f>Table5[[#This Row],[Completed]]/Table5[[#This Row],[Assigned]]</f>
        <v>0.51776649746192893</v>
      </c>
    </row>
    <row r="580" spans="1:7">
      <c r="A580" s="8" t="s">
        <v>119</v>
      </c>
      <c r="B580" s="8" t="str">
        <f>_xlfn.XLOOKUP(Table5[[#This Row],[EID]],Roster!A:A,Roster!E:E)</f>
        <v>hir.kame.31</v>
      </c>
      <c r="C580" s="8" t="str">
        <f>_xlfn.XLOOKUP(Table5[[#This Row],[EID]],Roster!A:A,Roster!F:F)</f>
        <v>Health</v>
      </c>
      <c r="D580" s="9">
        <v>45252</v>
      </c>
      <c r="E580" s="8">
        <v>80</v>
      </c>
      <c r="F580" s="8">
        <v>84</v>
      </c>
      <c r="G580" s="37">
        <f>Table5[[#This Row],[Completed]]/Table5[[#This Row],[Assigned]]</f>
        <v>1.05</v>
      </c>
    </row>
    <row r="581" spans="1:7">
      <c r="A581" s="8" t="s">
        <v>120</v>
      </c>
      <c r="B581" s="8" t="str">
        <f>_xlfn.XLOOKUP(Table5[[#This Row],[EID]],Roster!A:A,Roster!E:E)</f>
        <v>oka.koch.55</v>
      </c>
      <c r="C581" s="8" t="str">
        <f>_xlfn.XLOOKUP(Table5[[#This Row],[EID]],Roster!A:A,Roster!F:F)</f>
        <v>F&amp;A</v>
      </c>
      <c r="D581" s="9">
        <v>45252</v>
      </c>
      <c r="E581" s="8">
        <v>57</v>
      </c>
      <c r="F581" s="8">
        <v>81</v>
      </c>
      <c r="G581" s="37">
        <f>Table5[[#This Row],[Completed]]/Table5[[#This Row],[Assigned]]</f>
        <v>1.4210526315789473</v>
      </c>
    </row>
    <row r="582" spans="1:7">
      <c r="A582" s="8" t="s">
        <v>121</v>
      </c>
      <c r="B582" s="8" t="str">
        <f>_xlfn.XLOOKUP(Table5[[#This Row],[EID]],Roster!A:A,Roster!E:E)</f>
        <v>hir.kame.31</v>
      </c>
      <c r="C582" s="8" t="str">
        <f>_xlfn.XLOOKUP(Table5[[#This Row],[EID]],Roster!A:A,Roster!F:F)</f>
        <v>Health</v>
      </c>
      <c r="D582" s="9">
        <v>45252</v>
      </c>
      <c r="E582" s="8">
        <v>54</v>
      </c>
      <c r="F582" s="8">
        <v>14</v>
      </c>
      <c r="G582" s="37">
        <f>Table5[[#This Row],[Completed]]/Table5[[#This Row],[Assigned]]</f>
        <v>0.25925925925925924</v>
      </c>
    </row>
    <row r="583" spans="1:7">
      <c r="A583" s="8" t="s">
        <v>122</v>
      </c>
      <c r="B583" s="8" t="str">
        <f>_xlfn.XLOOKUP(Table5[[#This Row],[EID]],Roster!A:A,Roster!E:E)</f>
        <v>han.oriz.24</v>
      </c>
      <c r="C583" s="8" t="str">
        <f>_xlfn.XLOOKUP(Table5[[#This Row],[EID]],Roster!A:A,Roster!F:F)</f>
        <v>Network</v>
      </c>
      <c r="D583" s="9">
        <v>45252</v>
      </c>
      <c r="E583" s="8">
        <v>201</v>
      </c>
      <c r="F583" s="8">
        <v>106</v>
      </c>
      <c r="G583" s="37">
        <f>Table5[[#This Row],[Completed]]/Table5[[#This Row],[Assigned]]</f>
        <v>0.52736318407960203</v>
      </c>
    </row>
    <row r="584" spans="1:7">
      <c r="A584" s="8" t="s">
        <v>123</v>
      </c>
      <c r="B584" s="8" t="str">
        <f>_xlfn.XLOOKUP(Table5[[#This Row],[EID]],Roster!A:A,Roster!E:E)</f>
        <v>kig.imaz.62</v>
      </c>
      <c r="C584" s="8" t="str">
        <f>_xlfn.XLOOKUP(Table5[[#This Row],[EID]],Roster!A:A,Roster!F:F)</f>
        <v>HR</v>
      </c>
      <c r="D584" s="9">
        <v>45252</v>
      </c>
      <c r="E584" s="8">
        <v>89</v>
      </c>
      <c r="F584" s="8">
        <v>41</v>
      </c>
      <c r="G584" s="37">
        <f>Table5[[#This Row],[Completed]]/Table5[[#This Row],[Assigned]]</f>
        <v>0.4606741573033708</v>
      </c>
    </row>
    <row r="585" spans="1:7">
      <c r="A585" s="8" t="s">
        <v>95</v>
      </c>
      <c r="B585" s="8" t="str">
        <f>_xlfn.XLOOKUP(Table5[[#This Row],[EID]],Roster!A:A,Roster!E:E)</f>
        <v>oka.koch.55</v>
      </c>
      <c r="C585" s="8" t="str">
        <f>_xlfn.XLOOKUP(Table5[[#This Row],[EID]],Roster!A:A,Roster!F:F)</f>
        <v>F&amp;A</v>
      </c>
      <c r="D585" s="9">
        <v>45253</v>
      </c>
      <c r="E585" s="8">
        <v>86</v>
      </c>
      <c r="F585" s="8">
        <v>96</v>
      </c>
      <c r="G585" s="37">
        <f>Table5[[#This Row],[Completed]]/Table5[[#This Row],[Assigned]]</f>
        <v>1.1162790697674418</v>
      </c>
    </row>
    <row r="586" spans="1:7">
      <c r="A586" s="8" t="s">
        <v>96</v>
      </c>
      <c r="B586" s="8" t="str">
        <f>_xlfn.XLOOKUP(Table5[[#This Row],[EID]],Roster!A:A,Roster!E:E)</f>
        <v>hir.kame.31</v>
      </c>
      <c r="C586" s="8" t="str">
        <f>_xlfn.XLOOKUP(Table5[[#This Row],[EID]],Roster!A:A,Roster!F:F)</f>
        <v>Health</v>
      </c>
      <c r="D586" s="9">
        <v>45253</v>
      </c>
      <c r="E586" s="8">
        <v>58</v>
      </c>
      <c r="F586" s="8">
        <v>127</v>
      </c>
      <c r="G586" s="37">
        <f>Table5[[#This Row],[Completed]]/Table5[[#This Row],[Assigned]]</f>
        <v>2.1896551724137931</v>
      </c>
    </row>
    <row r="587" spans="1:7">
      <c r="A587" s="8" t="s">
        <v>97</v>
      </c>
      <c r="B587" s="8" t="str">
        <f>_xlfn.XLOOKUP(Table5[[#This Row],[EID]],Roster!A:A,Roster!E:E)</f>
        <v>han.oriz.24</v>
      </c>
      <c r="C587" s="8" t="str">
        <f>_xlfn.XLOOKUP(Table5[[#This Row],[EID]],Roster!A:A,Roster!F:F)</f>
        <v>Network</v>
      </c>
      <c r="D587" s="9">
        <v>45253</v>
      </c>
      <c r="E587" s="8">
        <v>159</v>
      </c>
      <c r="F587" s="8">
        <v>120</v>
      </c>
      <c r="G587" s="37">
        <f>Table5[[#This Row],[Completed]]/Table5[[#This Row],[Assigned]]</f>
        <v>0.75471698113207553</v>
      </c>
    </row>
    <row r="588" spans="1:7">
      <c r="A588" s="8" t="s">
        <v>98</v>
      </c>
      <c r="B588" s="8" t="str">
        <f>_xlfn.XLOOKUP(Table5[[#This Row],[EID]],Roster!A:A,Roster!E:E)</f>
        <v>kig.imaz.62</v>
      </c>
      <c r="C588" s="8" t="str">
        <f>_xlfn.XLOOKUP(Table5[[#This Row],[EID]],Roster!A:A,Roster!F:F)</f>
        <v>HR</v>
      </c>
      <c r="D588" s="9">
        <v>45253</v>
      </c>
      <c r="E588" s="8">
        <v>98</v>
      </c>
      <c r="F588" s="8">
        <v>77</v>
      </c>
      <c r="G588" s="37">
        <f>Table5[[#This Row],[Completed]]/Table5[[#This Row],[Assigned]]</f>
        <v>0.7857142857142857</v>
      </c>
    </row>
    <row r="589" spans="1:7">
      <c r="A589" s="8" t="s">
        <v>99</v>
      </c>
      <c r="B589" s="8" t="str">
        <f>_xlfn.XLOOKUP(Table5[[#This Row],[EID]],Roster!A:A,Roster!E:E)</f>
        <v>han.oriz.24</v>
      </c>
      <c r="C589" s="8" t="str">
        <f>_xlfn.XLOOKUP(Table5[[#This Row],[EID]],Roster!A:A,Roster!F:F)</f>
        <v>Strategy</v>
      </c>
      <c r="D589" s="9">
        <v>45253</v>
      </c>
      <c r="E589" s="8">
        <v>51</v>
      </c>
      <c r="F589" s="8">
        <v>25</v>
      </c>
      <c r="G589" s="37">
        <f>Table5[[#This Row],[Completed]]/Table5[[#This Row],[Assigned]]</f>
        <v>0.49019607843137253</v>
      </c>
    </row>
    <row r="590" spans="1:7">
      <c r="A590" s="8" t="s">
        <v>100</v>
      </c>
      <c r="B590" s="8" t="str">
        <f>_xlfn.XLOOKUP(Table5[[#This Row],[EID]],Roster!A:A,Roster!E:E)</f>
        <v>oka.koch.55</v>
      </c>
      <c r="C590" s="8" t="str">
        <f>_xlfn.XLOOKUP(Table5[[#This Row],[EID]],Roster!A:A,Roster!F:F)</f>
        <v>F&amp;A</v>
      </c>
      <c r="D590" s="9">
        <v>45253</v>
      </c>
      <c r="E590" s="8">
        <v>64</v>
      </c>
      <c r="F590" s="8">
        <v>88</v>
      </c>
      <c r="G590" s="37">
        <f>Table5[[#This Row],[Completed]]/Table5[[#This Row],[Assigned]]</f>
        <v>1.375</v>
      </c>
    </row>
    <row r="591" spans="1:7">
      <c r="A591" s="8" t="s">
        <v>102</v>
      </c>
      <c r="B591" s="8" t="str">
        <f>_xlfn.XLOOKUP(Table5[[#This Row],[EID]],Roster!A:A,Roster!E:E)</f>
        <v>han.oriz.24</v>
      </c>
      <c r="C591" s="8" t="str">
        <f>_xlfn.XLOOKUP(Table5[[#This Row],[EID]],Roster!A:A,Roster!F:F)</f>
        <v>Network</v>
      </c>
      <c r="D591" s="9">
        <v>45253</v>
      </c>
      <c r="E591" s="8">
        <v>142</v>
      </c>
      <c r="F591" s="8">
        <v>102</v>
      </c>
      <c r="G591" s="37">
        <f>Table5[[#This Row],[Completed]]/Table5[[#This Row],[Assigned]]</f>
        <v>0.71830985915492962</v>
      </c>
    </row>
    <row r="592" spans="1:7">
      <c r="A592" s="8" t="s">
        <v>104</v>
      </c>
      <c r="B592" s="8" t="str">
        <f>_xlfn.XLOOKUP(Table5[[#This Row],[EID]],Roster!A:A,Roster!E:E)</f>
        <v>oka.koch.55</v>
      </c>
      <c r="C592" s="8" t="str">
        <f>_xlfn.XLOOKUP(Table5[[#This Row],[EID]],Roster!A:A,Roster!F:F)</f>
        <v>F&amp;A</v>
      </c>
      <c r="D592" s="9">
        <v>45253</v>
      </c>
      <c r="E592" s="8">
        <v>59</v>
      </c>
      <c r="F592" s="8">
        <v>46</v>
      </c>
      <c r="G592" s="37">
        <f>Table5[[#This Row],[Completed]]/Table5[[#This Row],[Assigned]]</f>
        <v>0.77966101694915257</v>
      </c>
    </row>
    <row r="593" spans="1:7">
      <c r="A593" s="8" t="s">
        <v>105</v>
      </c>
      <c r="B593" s="8" t="str">
        <f>_xlfn.XLOOKUP(Table5[[#This Row],[EID]],Roster!A:A,Roster!E:E)</f>
        <v>oka.koch.55</v>
      </c>
      <c r="C593" s="8" t="str">
        <f>_xlfn.XLOOKUP(Table5[[#This Row],[EID]],Roster!A:A,Roster!F:F)</f>
        <v>F&amp;A</v>
      </c>
      <c r="D593" s="9">
        <v>45253</v>
      </c>
      <c r="E593" s="8">
        <v>76</v>
      </c>
      <c r="F593" s="8">
        <v>94</v>
      </c>
      <c r="G593" s="37">
        <f>Table5[[#This Row],[Completed]]/Table5[[#This Row],[Assigned]]</f>
        <v>1.236842105263158</v>
      </c>
    </row>
    <row r="594" spans="1:7">
      <c r="A594" s="8" t="s">
        <v>106</v>
      </c>
      <c r="B594" s="8" t="str">
        <f>_xlfn.XLOOKUP(Table5[[#This Row],[EID]],Roster!A:A,Roster!E:E)</f>
        <v>hir.kame.31</v>
      </c>
      <c r="C594" s="8" t="str">
        <f>_xlfn.XLOOKUP(Table5[[#This Row],[EID]],Roster!A:A,Roster!F:F)</f>
        <v>Health</v>
      </c>
      <c r="D594" s="9">
        <v>45253</v>
      </c>
      <c r="E594" s="8">
        <v>96</v>
      </c>
      <c r="F594" s="8">
        <v>59</v>
      </c>
      <c r="G594" s="37">
        <f>Table5[[#This Row],[Completed]]/Table5[[#This Row],[Assigned]]</f>
        <v>0.61458333333333337</v>
      </c>
    </row>
    <row r="595" spans="1:7">
      <c r="A595" s="8" t="s">
        <v>107</v>
      </c>
      <c r="B595" s="8" t="str">
        <f>_xlfn.XLOOKUP(Table5[[#This Row],[EID]],Roster!A:A,Roster!E:E)</f>
        <v>oka.koch.55</v>
      </c>
      <c r="C595" s="8" t="str">
        <f>_xlfn.XLOOKUP(Table5[[#This Row],[EID]],Roster!A:A,Roster!F:F)</f>
        <v>F&amp;A</v>
      </c>
      <c r="D595" s="9">
        <v>45253</v>
      </c>
      <c r="E595" s="8">
        <v>52</v>
      </c>
      <c r="F595" s="8">
        <v>74</v>
      </c>
      <c r="G595" s="37">
        <f>Table5[[#This Row],[Completed]]/Table5[[#This Row],[Assigned]]</f>
        <v>1.4230769230769231</v>
      </c>
    </row>
    <row r="596" spans="1:7">
      <c r="A596" s="8" t="s">
        <v>108</v>
      </c>
      <c r="B596" s="8" t="str">
        <f>_xlfn.XLOOKUP(Table5[[#This Row],[EID]],Roster!A:A,Roster!E:E)</f>
        <v>kig.imaz.62</v>
      </c>
      <c r="C596" s="8" t="str">
        <f>_xlfn.XLOOKUP(Table5[[#This Row],[EID]],Roster!A:A,Roster!F:F)</f>
        <v>HR</v>
      </c>
      <c r="D596" s="9">
        <v>45253</v>
      </c>
      <c r="E596" s="8">
        <v>90</v>
      </c>
      <c r="F596" s="8">
        <v>128</v>
      </c>
      <c r="G596" s="37">
        <f>Table5[[#This Row],[Completed]]/Table5[[#This Row],[Assigned]]</f>
        <v>1.4222222222222223</v>
      </c>
    </row>
    <row r="597" spans="1:7">
      <c r="A597" s="8" t="s">
        <v>109</v>
      </c>
      <c r="B597" s="8" t="str">
        <f>_xlfn.XLOOKUP(Table5[[#This Row],[EID]],Roster!A:A,Roster!E:E)</f>
        <v>han.oriz.24</v>
      </c>
      <c r="C597" s="8" t="str">
        <f>_xlfn.XLOOKUP(Table5[[#This Row],[EID]],Roster!A:A,Roster!F:F)</f>
        <v>Strategy</v>
      </c>
      <c r="D597" s="9">
        <v>45253</v>
      </c>
      <c r="E597" s="8">
        <v>95</v>
      </c>
      <c r="F597" s="8">
        <v>0</v>
      </c>
      <c r="G597" s="37">
        <f>Table5[[#This Row],[Completed]]/Table5[[#This Row],[Assigned]]</f>
        <v>0</v>
      </c>
    </row>
    <row r="598" spans="1:7">
      <c r="A598" s="8" t="s">
        <v>110</v>
      </c>
      <c r="B598" s="8" t="str">
        <f>_xlfn.XLOOKUP(Table5[[#This Row],[EID]],Roster!A:A,Roster!E:E)</f>
        <v>oka.koch.55</v>
      </c>
      <c r="C598" s="8" t="str">
        <f>_xlfn.XLOOKUP(Table5[[#This Row],[EID]],Roster!A:A,Roster!F:F)</f>
        <v>F&amp;A</v>
      </c>
      <c r="D598" s="9">
        <v>45253</v>
      </c>
      <c r="E598" s="8">
        <v>89</v>
      </c>
      <c r="F598" s="8">
        <v>51</v>
      </c>
      <c r="G598" s="37">
        <f>Table5[[#This Row],[Completed]]/Table5[[#This Row],[Assigned]]</f>
        <v>0.5730337078651685</v>
      </c>
    </row>
    <row r="599" spans="1:7">
      <c r="A599" s="8" t="s">
        <v>111</v>
      </c>
      <c r="B599" s="8" t="str">
        <f>_xlfn.XLOOKUP(Table5[[#This Row],[EID]],Roster!A:A,Roster!E:E)</f>
        <v>hir.kame.31</v>
      </c>
      <c r="C599" s="8" t="str">
        <f>_xlfn.XLOOKUP(Table5[[#This Row],[EID]],Roster!A:A,Roster!F:F)</f>
        <v>Health</v>
      </c>
      <c r="D599" s="9">
        <v>45253</v>
      </c>
      <c r="E599" s="8">
        <v>63</v>
      </c>
      <c r="F599" s="8">
        <v>53</v>
      </c>
      <c r="G599" s="37">
        <f>Table5[[#This Row],[Completed]]/Table5[[#This Row],[Assigned]]</f>
        <v>0.84126984126984128</v>
      </c>
    </row>
    <row r="600" spans="1:7">
      <c r="A600" s="8" t="s">
        <v>112</v>
      </c>
      <c r="B600" s="8" t="str">
        <f>_xlfn.XLOOKUP(Table5[[#This Row],[EID]],Roster!A:A,Roster!E:E)</f>
        <v>hir.kame.31</v>
      </c>
      <c r="C600" s="8" t="str">
        <f>_xlfn.XLOOKUP(Table5[[#This Row],[EID]],Roster!A:A,Roster!F:F)</f>
        <v>Health</v>
      </c>
      <c r="D600" s="9">
        <v>45253</v>
      </c>
      <c r="E600" s="8">
        <v>99</v>
      </c>
      <c r="F600" s="8">
        <v>83</v>
      </c>
      <c r="G600" s="37">
        <f>Table5[[#This Row],[Completed]]/Table5[[#This Row],[Assigned]]</f>
        <v>0.83838383838383834</v>
      </c>
    </row>
    <row r="601" spans="1:7">
      <c r="A601" s="8" t="s">
        <v>113</v>
      </c>
      <c r="B601" s="8" t="str">
        <f>_xlfn.XLOOKUP(Table5[[#This Row],[EID]],Roster!A:A,Roster!E:E)</f>
        <v>kig.imaz.62</v>
      </c>
      <c r="C601" s="8" t="str">
        <f>_xlfn.XLOOKUP(Table5[[#This Row],[EID]],Roster!A:A,Roster!F:F)</f>
        <v>HR</v>
      </c>
      <c r="D601" s="9">
        <v>45253</v>
      </c>
      <c r="E601" s="8">
        <v>55</v>
      </c>
      <c r="F601" s="8">
        <v>103</v>
      </c>
      <c r="G601" s="37">
        <f>Table5[[#This Row],[Completed]]/Table5[[#This Row],[Assigned]]</f>
        <v>1.8727272727272728</v>
      </c>
    </row>
    <row r="602" spans="1:7">
      <c r="A602" s="8" t="s">
        <v>115</v>
      </c>
      <c r="B602" s="8" t="str">
        <f>_xlfn.XLOOKUP(Table5[[#This Row],[EID]],Roster!A:A,Roster!E:E)</f>
        <v>oka.koch.55</v>
      </c>
      <c r="C602" s="8" t="str">
        <f>_xlfn.XLOOKUP(Table5[[#This Row],[EID]],Roster!A:A,Roster!F:F)</f>
        <v>F&amp;A</v>
      </c>
      <c r="D602" s="9">
        <v>45253</v>
      </c>
      <c r="E602" s="8">
        <v>85</v>
      </c>
      <c r="F602" s="8">
        <v>79</v>
      </c>
      <c r="G602" s="37">
        <f>Table5[[#This Row],[Completed]]/Table5[[#This Row],[Assigned]]</f>
        <v>0.92941176470588238</v>
      </c>
    </row>
    <row r="603" spans="1:7">
      <c r="A603" s="8" t="s">
        <v>116</v>
      </c>
      <c r="B603" s="8" t="str">
        <f>_xlfn.XLOOKUP(Table5[[#This Row],[EID]],Roster!A:A,Roster!E:E)</f>
        <v>hir.kame.31</v>
      </c>
      <c r="C603" s="8" t="str">
        <f>_xlfn.XLOOKUP(Table5[[#This Row],[EID]],Roster!A:A,Roster!F:F)</f>
        <v>Health</v>
      </c>
      <c r="D603" s="9">
        <v>45253</v>
      </c>
      <c r="E603" s="8">
        <v>71</v>
      </c>
      <c r="F603" s="8">
        <v>41</v>
      </c>
      <c r="G603" s="37">
        <f>Table5[[#This Row],[Completed]]/Table5[[#This Row],[Assigned]]</f>
        <v>0.57746478873239437</v>
      </c>
    </row>
    <row r="604" spans="1:7">
      <c r="A604" s="8" t="s">
        <v>117</v>
      </c>
      <c r="B604" s="8" t="str">
        <f>_xlfn.XLOOKUP(Table5[[#This Row],[EID]],Roster!A:A,Roster!E:E)</f>
        <v>han.oriz.24</v>
      </c>
      <c r="C604" s="8" t="str">
        <f>_xlfn.XLOOKUP(Table5[[#This Row],[EID]],Roster!A:A,Roster!F:F)</f>
        <v>Network</v>
      </c>
      <c r="D604" s="9">
        <v>45253</v>
      </c>
      <c r="E604" s="8">
        <v>179</v>
      </c>
      <c r="F604" s="8">
        <v>73</v>
      </c>
      <c r="G604" s="37">
        <f>Table5[[#This Row],[Completed]]/Table5[[#This Row],[Assigned]]</f>
        <v>0.40782122905027934</v>
      </c>
    </row>
    <row r="605" spans="1:7">
      <c r="A605" s="8" t="s">
        <v>118</v>
      </c>
      <c r="B605" s="8" t="str">
        <f>_xlfn.XLOOKUP(Table5[[#This Row],[EID]],Roster!A:A,Roster!E:E)</f>
        <v>kig.imaz.62</v>
      </c>
      <c r="C605" s="8" t="str">
        <f>_xlfn.XLOOKUP(Table5[[#This Row],[EID]],Roster!A:A,Roster!F:F)</f>
        <v>HR</v>
      </c>
      <c r="D605" s="9">
        <v>45253</v>
      </c>
      <c r="E605" s="8">
        <v>96</v>
      </c>
      <c r="F605" s="8">
        <v>0</v>
      </c>
      <c r="G605" s="37">
        <f>Table5[[#This Row],[Completed]]/Table5[[#This Row],[Assigned]]</f>
        <v>0</v>
      </c>
    </row>
    <row r="606" spans="1:7">
      <c r="A606" s="8" t="s">
        <v>119</v>
      </c>
      <c r="B606" s="8" t="str">
        <f>_xlfn.XLOOKUP(Table5[[#This Row],[EID]],Roster!A:A,Roster!E:E)</f>
        <v>hir.kame.31</v>
      </c>
      <c r="C606" s="8" t="str">
        <f>_xlfn.XLOOKUP(Table5[[#This Row],[EID]],Roster!A:A,Roster!F:F)</f>
        <v>Health</v>
      </c>
      <c r="D606" s="9">
        <v>45253</v>
      </c>
      <c r="E606" s="8">
        <v>79</v>
      </c>
      <c r="F606" s="8">
        <v>46</v>
      </c>
      <c r="G606" s="37">
        <f>Table5[[#This Row],[Completed]]/Table5[[#This Row],[Assigned]]</f>
        <v>0.58227848101265822</v>
      </c>
    </row>
    <row r="607" spans="1:7">
      <c r="A607" s="8" t="s">
        <v>120</v>
      </c>
      <c r="B607" s="8" t="str">
        <f>_xlfn.XLOOKUP(Table5[[#This Row],[EID]],Roster!A:A,Roster!E:E)</f>
        <v>oka.koch.55</v>
      </c>
      <c r="C607" s="8" t="str">
        <f>_xlfn.XLOOKUP(Table5[[#This Row],[EID]],Roster!A:A,Roster!F:F)</f>
        <v>F&amp;A</v>
      </c>
      <c r="D607" s="9">
        <v>45253</v>
      </c>
      <c r="E607" s="8">
        <v>72</v>
      </c>
      <c r="F607" s="8">
        <v>61</v>
      </c>
      <c r="G607" s="37">
        <f>Table5[[#This Row],[Completed]]/Table5[[#This Row],[Assigned]]</f>
        <v>0.84722222222222221</v>
      </c>
    </row>
    <row r="608" spans="1:7">
      <c r="A608" s="8" t="s">
        <v>121</v>
      </c>
      <c r="B608" s="8" t="str">
        <f>_xlfn.XLOOKUP(Table5[[#This Row],[EID]],Roster!A:A,Roster!E:E)</f>
        <v>hir.kame.31</v>
      </c>
      <c r="C608" s="8" t="str">
        <f>_xlfn.XLOOKUP(Table5[[#This Row],[EID]],Roster!A:A,Roster!F:F)</f>
        <v>Health</v>
      </c>
      <c r="D608" s="9">
        <v>45253</v>
      </c>
      <c r="E608" s="8">
        <v>86</v>
      </c>
      <c r="F608" s="8">
        <v>60</v>
      </c>
      <c r="G608" s="37">
        <f>Table5[[#This Row],[Completed]]/Table5[[#This Row],[Assigned]]</f>
        <v>0.69767441860465118</v>
      </c>
    </row>
    <row r="609" spans="1:7">
      <c r="A609" s="8" t="s">
        <v>122</v>
      </c>
      <c r="B609" s="8" t="str">
        <f>_xlfn.XLOOKUP(Table5[[#This Row],[EID]],Roster!A:A,Roster!E:E)</f>
        <v>han.oriz.24</v>
      </c>
      <c r="C609" s="8" t="str">
        <f>_xlfn.XLOOKUP(Table5[[#This Row],[EID]],Roster!A:A,Roster!F:F)</f>
        <v>Network</v>
      </c>
      <c r="D609" s="9">
        <v>45253</v>
      </c>
      <c r="E609" s="8">
        <v>182</v>
      </c>
      <c r="F609" s="8">
        <v>93</v>
      </c>
      <c r="G609" s="37">
        <f>Table5[[#This Row],[Completed]]/Table5[[#This Row],[Assigned]]</f>
        <v>0.51098901098901095</v>
      </c>
    </row>
    <row r="610" spans="1:7">
      <c r="A610" s="8" t="s">
        <v>123</v>
      </c>
      <c r="B610" s="8" t="str">
        <f>_xlfn.XLOOKUP(Table5[[#This Row],[EID]],Roster!A:A,Roster!E:E)</f>
        <v>kig.imaz.62</v>
      </c>
      <c r="C610" s="8" t="str">
        <f>_xlfn.XLOOKUP(Table5[[#This Row],[EID]],Roster!A:A,Roster!F:F)</f>
        <v>HR</v>
      </c>
      <c r="D610" s="9">
        <v>45253</v>
      </c>
      <c r="E610" s="8">
        <v>69</v>
      </c>
      <c r="F610" s="8">
        <v>0</v>
      </c>
      <c r="G610" s="37">
        <f>Table5[[#This Row],[Completed]]/Table5[[#This Row],[Assigned]]</f>
        <v>0</v>
      </c>
    </row>
    <row r="611" spans="1:7">
      <c r="A611" s="8" t="s">
        <v>94</v>
      </c>
      <c r="B611" s="8" t="str">
        <f>_xlfn.XLOOKUP(Table5[[#This Row],[EID]],Roster!A:A,Roster!E:E)</f>
        <v>oka.koch.55</v>
      </c>
      <c r="C611" s="8" t="str">
        <f>_xlfn.XLOOKUP(Table5[[#This Row],[EID]],Roster!A:A,Roster!F:F)</f>
        <v>F&amp;A</v>
      </c>
      <c r="D611" s="9">
        <v>45254</v>
      </c>
      <c r="E611" s="8">
        <v>95</v>
      </c>
      <c r="F611" s="8">
        <v>44</v>
      </c>
      <c r="G611" s="37">
        <f>Table5[[#This Row],[Completed]]/Table5[[#This Row],[Assigned]]</f>
        <v>0.4631578947368421</v>
      </c>
    </row>
    <row r="612" spans="1:7">
      <c r="A612" s="8" t="s">
        <v>95</v>
      </c>
      <c r="B612" s="8" t="str">
        <f>_xlfn.XLOOKUP(Table5[[#This Row],[EID]],Roster!A:A,Roster!E:E)</f>
        <v>oka.koch.55</v>
      </c>
      <c r="C612" s="8" t="str">
        <f>_xlfn.XLOOKUP(Table5[[#This Row],[EID]],Roster!A:A,Roster!F:F)</f>
        <v>F&amp;A</v>
      </c>
      <c r="D612" s="9">
        <v>45254</v>
      </c>
      <c r="E612" s="8">
        <v>53</v>
      </c>
      <c r="F612" s="8">
        <v>20</v>
      </c>
      <c r="G612" s="37">
        <f>Table5[[#This Row],[Completed]]/Table5[[#This Row],[Assigned]]</f>
        <v>0.37735849056603776</v>
      </c>
    </row>
    <row r="613" spans="1:7">
      <c r="A613" s="8" t="s">
        <v>96</v>
      </c>
      <c r="B613" s="8" t="str">
        <f>_xlfn.XLOOKUP(Table5[[#This Row],[EID]],Roster!A:A,Roster!E:E)</f>
        <v>hir.kame.31</v>
      </c>
      <c r="C613" s="8" t="str">
        <f>_xlfn.XLOOKUP(Table5[[#This Row],[EID]],Roster!A:A,Roster!F:F)</f>
        <v>Health</v>
      </c>
      <c r="D613" s="9">
        <v>45254</v>
      </c>
      <c r="E613" s="8">
        <v>66</v>
      </c>
      <c r="F613" s="8">
        <v>78</v>
      </c>
      <c r="G613" s="37">
        <f>Table5[[#This Row],[Completed]]/Table5[[#This Row],[Assigned]]</f>
        <v>1.1818181818181819</v>
      </c>
    </row>
    <row r="614" spans="1:7">
      <c r="A614" s="8" t="s">
        <v>97</v>
      </c>
      <c r="B614" s="8" t="str">
        <f>_xlfn.XLOOKUP(Table5[[#This Row],[EID]],Roster!A:A,Roster!E:E)</f>
        <v>han.oriz.24</v>
      </c>
      <c r="C614" s="8" t="str">
        <f>_xlfn.XLOOKUP(Table5[[#This Row],[EID]],Roster!A:A,Roster!F:F)</f>
        <v>Network</v>
      </c>
      <c r="D614" s="9">
        <v>45254</v>
      </c>
      <c r="E614" s="8">
        <v>146</v>
      </c>
      <c r="F614" s="8">
        <v>0</v>
      </c>
      <c r="G614" s="37">
        <f>Table5[[#This Row],[Completed]]/Table5[[#This Row],[Assigned]]</f>
        <v>0</v>
      </c>
    </row>
    <row r="615" spans="1:7">
      <c r="A615" s="8" t="s">
        <v>98</v>
      </c>
      <c r="B615" s="8" t="str">
        <f>_xlfn.XLOOKUP(Table5[[#This Row],[EID]],Roster!A:A,Roster!E:E)</f>
        <v>kig.imaz.62</v>
      </c>
      <c r="C615" s="8" t="str">
        <f>_xlfn.XLOOKUP(Table5[[#This Row],[EID]],Roster!A:A,Roster!F:F)</f>
        <v>HR</v>
      </c>
      <c r="D615" s="9">
        <v>45254</v>
      </c>
      <c r="E615" s="8">
        <v>74</v>
      </c>
      <c r="F615" s="8">
        <v>106</v>
      </c>
      <c r="G615" s="37">
        <f>Table5[[#This Row],[Completed]]/Table5[[#This Row],[Assigned]]</f>
        <v>1.4324324324324325</v>
      </c>
    </row>
    <row r="616" spans="1:7">
      <c r="A616" s="8" t="s">
        <v>100</v>
      </c>
      <c r="B616" s="8" t="str">
        <f>_xlfn.XLOOKUP(Table5[[#This Row],[EID]],Roster!A:A,Roster!E:E)</f>
        <v>oka.koch.55</v>
      </c>
      <c r="C616" s="8" t="str">
        <f>_xlfn.XLOOKUP(Table5[[#This Row],[EID]],Roster!A:A,Roster!F:F)</f>
        <v>F&amp;A</v>
      </c>
      <c r="D616" s="9">
        <v>45254</v>
      </c>
      <c r="E616" s="8">
        <v>68</v>
      </c>
      <c r="F616" s="8">
        <v>55</v>
      </c>
      <c r="G616" s="37">
        <f>Table5[[#This Row],[Completed]]/Table5[[#This Row],[Assigned]]</f>
        <v>0.80882352941176472</v>
      </c>
    </row>
    <row r="617" spans="1:7">
      <c r="A617" s="8" t="s">
        <v>101</v>
      </c>
      <c r="B617" s="8" t="str">
        <f>_xlfn.XLOOKUP(Table5[[#This Row],[EID]],Roster!A:A,Roster!E:E)</f>
        <v>hir.kame.31</v>
      </c>
      <c r="C617" s="8" t="str">
        <f>_xlfn.XLOOKUP(Table5[[#This Row],[EID]],Roster!A:A,Roster!F:F)</f>
        <v>Health</v>
      </c>
      <c r="D617" s="9">
        <v>45254</v>
      </c>
      <c r="E617" s="8">
        <v>72</v>
      </c>
      <c r="F617" s="8">
        <v>88</v>
      </c>
      <c r="G617" s="37">
        <f>Table5[[#This Row],[Completed]]/Table5[[#This Row],[Assigned]]</f>
        <v>1.2222222222222223</v>
      </c>
    </row>
    <row r="618" spans="1:7">
      <c r="A618" s="8" t="s">
        <v>102</v>
      </c>
      <c r="B618" s="8" t="str">
        <f>_xlfn.XLOOKUP(Table5[[#This Row],[EID]],Roster!A:A,Roster!E:E)</f>
        <v>han.oriz.24</v>
      </c>
      <c r="C618" s="8" t="str">
        <f>_xlfn.XLOOKUP(Table5[[#This Row],[EID]],Roster!A:A,Roster!F:F)</f>
        <v>Network</v>
      </c>
      <c r="D618" s="9">
        <v>45254</v>
      </c>
      <c r="E618" s="8">
        <v>171</v>
      </c>
      <c r="F618" s="8">
        <v>128</v>
      </c>
      <c r="G618" s="37">
        <f>Table5[[#This Row],[Completed]]/Table5[[#This Row],[Assigned]]</f>
        <v>0.74853801169590639</v>
      </c>
    </row>
    <row r="619" spans="1:7">
      <c r="A619" s="8" t="s">
        <v>103</v>
      </c>
      <c r="B619" s="8" t="str">
        <f>_xlfn.XLOOKUP(Table5[[#This Row],[EID]],Roster!A:A,Roster!E:E)</f>
        <v>kig.imaz.62</v>
      </c>
      <c r="C619" s="8" t="str">
        <f>_xlfn.XLOOKUP(Table5[[#This Row],[EID]],Roster!A:A,Roster!F:F)</f>
        <v>HR</v>
      </c>
      <c r="D619" s="9">
        <v>45254</v>
      </c>
      <c r="E619" s="8">
        <v>81</v>
      </c>
      <c r="F619" s="8">
        <v>124</v>
      </c>
      <c r="G619" s="37">
        <f>Table5[[#This Row],[Completed]]/Table5[[#This Row],[Assigned]]</f>
        <v>1.5308641975308641</v>
      </c>
    </row>
    <row r="620" spans="1:7">
      <c r="A620" s="8" t="s">
        <v>104</v>
      </c>
      <c r="B620" s="8" t="str">
        <f>_xlfn.XLOOKUP(Table5[[#This Row],[EID]],Roster!A:A,Roster!E:E)</f>
        <v>oka.koch.55</v>
      </c>
      <c r="C620" s="8" t="str">
        <f>_xlfn.XLOOKUP(Table5[[#This Row],[EID]],Roster!A:A,Roster!F:F)</f>
        <v>F&amp;A</v>
      </c>
      <c r="D620" s="9">
        <v>45254</v>
      </c>
      <c r="E620" s="8">
        <v>78</v>
      </c>
      <c r="F620" s="8">
        <v>0</v>
      </c>
      <c r="G620" s="37">
        <f>Table5[[#This Row],[Completed]]/Table5[[#This Row],[Assigned]]</f>
        <v>0</v>
      </c>
    </row>
    <row r="621" spans="1:7">
      <c r="A621" s="8" t="s">
        <v>105</v>
      </c>
      <c r="B621" s="8" t="str">
        <f>_xlfn.XLOOKUP(Table5[[#This Row],[EID]],Roster!A:A,Roster!E:E)</f>
        <v>oka.koch.55</v>
      </c>
      <c r="C621" s="8" t="str">
        <f>_xlfn.XLOOKUP(Table5[[#This Row],[EID]],Roster!A:A,Roster!F:F)</f>
        <v>F&amp;A</v>
      </c>
      <c r="D621" s="9">
        <v>45254</v>
      </c>
      <c r="E621" s="8">
        <v>55</v>
      </c>
      <c r="F621" s="8">
        <v>115</v>
      </c>
      <c r="G621" s="37">
        <f>Table5[[#This Row],[Completed]]/Table5[[#This Row],[Assigned]]</f>
        <v>2.0909090909090908</v>
      </c>
    </row>
    <row r="622" spans="1:7">
      <c r="A622" s="8" t="s">
        <v>106</v>
      </c>
      <c r="B622" s="8" t="str">
        <f>_xlfn.XLOOKUP(Table5[[#This Row],[EID]],Roster!A:A,Roster!E:E)</f>
        <v>hir.kame.31</v>
      </c>
      <c r="C622" s="8" t="str">
        <f>_xlfn.XLOOKUP(Table5[[#This Row],[EID]],Roster!A:A,Roster!F:F)</f>
        <v>Health</v>
      </c>
      <c r="D622" s="9">
        <v>45254</v>
      </c>
      <c r="E622" s="8">
        <v>61</v>
      </c>
      <c r="F622" s="8">
        <v>110</v>
      </c>
      <c r="G622" s="37">
        <f>Table5[[#This Row],[Completed]]/Table5[[#This Row],[Assigned]]</f>
        <v>1.8032786885245902</v>
      </c>
    </row>
    <row r="623" spans="1:7">
      <c r="A623" s="8" t="s">
        <v>108</v>
      </c>
      <c r="B623" s="8" t="str">
        <f>_xlfn.XLOOKUP(Table5[[#This Row],[EID]],Roster!A:A,Roster!E:E)</f>
        <v>kig.imaz.62</v>
      </c>
      <c r="C623" s="8" t="str">
        <f>_xlfn.XLOOKUP(Table5[[#This Row],[EID]],Roster!A:A,Roster!F:F)</f>
        <v>HR</v>
      </c>
      <c r="D623" s="9">
        <v>45254</v>
      </c>
      <c r="E623" s="8">
        <v>76</v>
      </c>
      <c r="F623" s="8">
        <v>67</v>
      </c>
      <c r="G623" s="37">
        <f>Table5[[#This Row],[Completed]]/Table5[[#This Row],[Assigned]]</f>
        <v>0.88157894736842102</v>
      </c>
    </row>
    <row r="624" spans="1:7">
      <c r="A624" s="8" t="s">
        <v>109</v>
      </c>
      <c r="B624" s="8" t="str">
        <f>_xlfn.XLOOKUP(Table5[[#This Row],[EID]],Roster!A:A,Roster!E:E)</f>
        <v>han.oriz.24</v>
      </c>
      <c r="C624" s="8" t="str">
        <f>_xlfn.XLOOKUP(Table5[[#This Row],[EID]],Roster!A:A,Roster!F:F)</f>
        <v>Strategy</v>
      </c>
      <c r="D624" s="9">
        <v>45254</v>
      </c>
      <c r="E624" s="8">
        <v>52</v>
      </c>
      <c r="F624" s="8">
        <v>66</v>
      </c>
      <c r="G624" s="37">
        <f>Table5[[#This Row],[Completed]]/Table5[[#This Row],[Assigned]]</f>
        <v>1.2692307692307692</v>
      </c>
    </row>
    <row r="625" spans="1:7">
      <c r="A625" s="8" t="s">
        <v>110</v>
      </c>
      <c r="B625" s="8" t="str">
        <f>_xlfn.XLOOKUP(Table5[[#This Row],[EID]],Roster!A:A,Roster!E:E)</f>
        <v>oka.koch.55</v>
      </c>
      <c r="C625" s="8" t="str">
        <f>_xlfn.XLOOKUP(Table5[[#This Row],[EID]],Roster!A:A,Roster!F:F)</f>
        <v>F&amp;A</v>
      </c>
      <c r="D625" s="9">
        <v>45254</v>
      </c>
      <c r="E625" s="8">
        <v>75</v>
      </c>
      <c r="F625" s="8">
        <v>54</v>
      </c>
      <c r="G625" s="37">
        <f>Table5[[#This Row],[Completed]]/Table5[[#This Row],[Assigned]]</f>
        <v>0.72</v>
      </c>
    </row>
    <row r="626" spans="1:7">
      <c r="A626" s="8" t="s">
        <v>111</v>
      </c>
      <c r="B626" s="8" t="str">
        <f>_xlfn.XLOOKUP(Table5[[#This Row],[EID]],Roster!A:A,Roster!E:E)</f>
        <v>hir.kame.31</v>
      </c>
      <c r="C626" s="8" t="str">
        <f>_xlfn.XLOOKUP(Table5[[#This Row],[EID]],Roster!A:A,Roster!F:F)</f>
        <v>Health</v>
      </c>
      <c r="D626" s="9">
        <v>45254</v>
      </c>
      <c r="E626" s="8">
        <v>82</v>
      </c>
      <c r="F626" s="8">
        <v>40</v>
      </c>
      <c r="G626" s="37">
        <f>Table5[[#This Row],[Completed]]/Table5[[#This Row],[Assigned]]</f>
        <v>0.48780487804878048</v>
      </c>
    </row>
    <row r="627" spans="1:7">
      <c r="A627" s="8" t="s">
        <v>112</v>
      </c>
      <c r="B627" s="8" t="str">
        <f>_xlfn.XLOOKUP(Table5[[#This Row],[EID]],Roster!A:A,Roster!E:E)</f>
        <v>hir.kame.31</v>
      </c>
      <c r="C627" s="8" t="str">
        <f>_xlfn.XLOOKUP(Table5[[#This Row],[EID]],Roster!A:A,Roster!F:F)</f>
        <v>Health</v>
      </c>
      <c r="D627" s="9">
        <v>45254</v>
      </c>
      <c r="E627" s="8">
        <v>62</v>
      </c>
      <c r="F627" s="8">
        <v>93</v>
      </c>
      <c r="G627" s="37">
        <f>Table5[[#This Row],[Completed]]/Table5[[#This Row],[Assigned]]</f>
        <v>1.5</v>
      </c>
    </row>
    <row r="628" spans="1:7">
      <c r="A628" s="8" t="s">
        <v>114</v>
      </c>
      <c r="B628" s="8" t="str">
        <f>_xlfn.XLOOKUP(Table5[[#This Row],[EID]],Roster!A:A,Roster!E:E)</f>
        <v>han.oriz.24</v>
      </c>
      <c r="C628" s="8" t="str">
        <f>_xlfn.XLOOKUP(Table5[[#This Row],[EID]],Roster!A:A,Roster!F:F)</f>
        <v>Strategy</v>
      </c>
      <c r="D628" s="9">
        <v>45254</v>
      </c>
      <c r="E628" s="8">
        <v>99</v>
      </c>
      <c r="F628" s="8">
        <v>34</v>
      </c>
      <c r="G628" s="37">
        <f>Table5[[#This Row],[Completed]]/Table5[[#This Row],[Assigned]]</f>
        <v>0.34343434343434343</v>
      </c>
    </row>
    <row r="629" spans="1:7">
      <c r="A629" s="8" t="s">
        <v>115</v>
      </c>
      <c r="B629" s="8" t="str">
        <f>_xlfn.XLOOKUP(Table5[[#This Row],[EID]],Roster!A:A,Roster!E:E)</f>
        <v>oka.koch.55</v>
      </c>
      <c r="C629" s="8" t="str">
        <f>_xlfn.XLOOKUP(Table5[[#This Row],[EID]],Roster!A:A,Roster!F:F)</f>
        <v>F&amp;A</v>
      </c>
      <c r="D629" s="9">
        <v>45254</v>
      </c>
      <c r="E629" s="8">
        <v>100</v>
      </c>
      <c r="F629" s="8">
        <v>36</v>
      </c>
      <c r="G629" s="37">
        <f>Table5[[#This Row],[Completed]]/Table5[[#This Row],[Assigned]]</f>
        <v>0.36</v>
      </c>
    </row>
    <row r="630" spans="1:7">
      <c r="A630" s="8" t="s">
        <v>116</v>
      </c>
      <c r="B630" s="8" t="str">
        <f>_xlfn.XLOOKUP(Table5[[#This Row],[EID]],Roster!A:A,Roster!E:E)</f>
        <v>hir.kame.31</v>
      </c>
      <c r="C630" s="8" t="str">
        <f>_xlfn.XLOOKUP(Table5[[#This Row],[EID]],Roster!A:A,Roster!F:F)</f>
        <v>Health</v>
      </c>
      <c r="D630" s="9">
        <v>45254</v>
      </c>
      <c r="E630" s="8">
        <v>57</v>
      </c>
      <c r="F630" s="8">
        <v>117</v>
      </c>
      <c r="G630" s="37">
        <f>Table5[[#This Row],[Completed]]/Table5[[#This Row],[Assigned]]</f>
        <v>2.0526315789473686</v>
      </c>
    </row>
    <row r="631" spans="1:7">
      <c r="A631" s="8" t="s">
        <v>117</v>
      </c>
      <c r="B631" s="8" t="str">
        <f>_xlfn.XLOOKUP(Table5[[#This Row],[EID]],Roster!A:A,Roster!E:E)</f>
        <v>han.oriz.24</v>
      </c>
      <c r="C631" s="8" t="str">
        <f>_xlfn.XLOOKUP(Table5[[#This Row],[EID]],Roster!A:A,Roster!F:F)</f>
        <v>Network</v>
      </c>
      <c r="D631" s="9">
        <v>45254</v>
      </c>
      <c r="E631" s="8">
        <v>194</v>
      </c>
      <c r="F631" s="8">
        <v>83</v>
      </c>
      <c r="G631" s="37">
        <f>Table5[[#This Row],[Completed]]/Table5[[#This Row],[Assigned]]</f>
        <v>0.42783505154639173</v>
      </c>
    </row>
    <row r="632" spans="1:7">
      <c r="A632" s="8" t="s">
        <v>118</v>
      </c>
      <c r="B632" s="8" t="str">
        <f>_xlfn.XLOOKUP(Table5[[#This Row],[EID]],Roster!A:A,Roster!E:E)</f>
        <v>kig.imaz.62</v>
      </c>
      <c r="C632" s="8" t="str">
        <f>_xlfn.XLOOKUP(Table5[[#This Row],[EID]],Roster!A:A,Roster!F:F)</f>
        <v>HR</v>
      </c>
      <c r="D632" s="9">
        <v>45254</v>
      </c>
      <c r="E632" s="8">
        <v>78</v>
      </c>
      <c r="F632" s="8">
        <v>105</v>
      </c>
      <c r="G632" s="37">
        <f>Table5[[#This Row],[Completed]]/Table5[[#This Row],[Assigned]]</f>
        <v>1.3461538461538463</v>
      </c>
    </row>
    <row r="633" spans="1:7">
      <c r="A633" s="8" t="s">
        <v>119</v>
      </c>
      <c r="B633" s="8" t="str">
        <f>_xlfn.XLOOKUP(Table5[[#This Row],[EID]],Roster!A:A,Roster!E:E)</f>
        <v>hir.kame.31</v>
      </c>
      <c r="C633" s="8" t="str">
        <f>_xlfn.XLOOKUP(Table5[[#This Row],[EID]],Roster!A:A,Roster!F:F)</f>
        <v>Health</v>
      </c>
      <c r="D633" s="9">
        <v>45254</v>
      </c>
      <c r="E633" s="8">
        <v>93</v>
      </c>
      <c r="F633" s="8">
        <v>127</v>
      </c>
      <c r="G633" s="37">
        <f>Table5[[#This Row],[Completed]]/Table5[[#This Row],[Assigned]]</f>
        <v>1.3655913978494623</v>
      </c>
    </row>
    <row r="634" spans="1:7">
      <c r="A634" s="8" t="s">
        <v>120</v>
      </c>
      <c r="B634" s="8" t="str">
        <f>_xlfn.XLOOKUP(Table5[[#This Row],[EID]],Roster!A:A,Roster!E:E)</f>
        <v>oka.koch.55</v>
      </c>
      <c r="C634" s="8" t="str">
        <f>_xlfn.XLOOKUP(Table5[[#This Row],[EID]],Roster!A:A,Roster!F:F)</f>
        <v>F&amp;A</v>
      </c>
      <c r="D634" s="9">
        <v>45254</v>
      </c>
      <c r="E634" s="8">
        <v>94</v>
      </c>
      <c r="F634" s="8">
        <v>34</v>
      </c>
      <c r="G634" s="37">
        <f>Table5[[#This Row],[Completed]]/Table5[[#This Row],[Assigned]]</f>
        <v>0.36170212765957449</v>
      </c>
    </row>
    <row r="635" spans="1:7">
      <c r="A635" s="8" t="s">
        <v>121</v>
      </c>
      <c r="B635" s="8" t="str">
        <f>_xlfn.XLOOKUP(Table5[[#This Row],[EID]],Roster!A:A,Roster!E:E)</f>
        <v>hir.kame.31</v>
      </c>
      <c r="C635" s="8" t="str">
        <f>_xlfn.XLOOKUP(Table5[[#This Row],[EID]],Roster!A:A,Roster!F:F)</f>
        <v>Health</v>
      </c>
      <c r="D635" s="9">
        <v>45254</v>
      </c>
      <c r="E635" s="8">
        <v>95</v>
      </c>
      <c r="F635" s="8">
        <v>111</v>
      </c>
      <c r="G635" s="37">
        <f>Table5[[#This Row],[Completed]]/Table5[[#This Row],[Assigned]]</f>
        <v>1.168421052631579</v>
      </c>
    </row>
    <row r="636" spans="1:7">
      <c r="A636" s="8" t="s">
        <v>123</v>
      </c>
      <c r="B636" s="8" t="str">
        <f>_xlfn.XLOOKUP(Table5[[#This Row],[EID]],Roster!A:A,Roster!E:E)</f>
        <v>kig.imaz.62</v>
      </c>
      <c r="C636" s="8" t="str">
        <f>_xlfn.XLOOKUP(Table5[[#This Row],[EID]],Roster!A:A,Roster!F:F)</f>
        <v>HR</v>
      </c>
      <c r="D636" s="9">
        <v>45254</v>
      </c>
      <c r="E636" s="8">
        <v>91</v>
      </c>
      <c r="F636" s="8">
        <v>101</v>
      </c>
      <c r="G636" s="37">
        <f>Table5[[#This Row],[Completed]]/Table5[[#This Row],[Assigned]]</f>
        <v>1.1098901098901099</v>
      </c>
    </row>
    <row r="637" spans="1:7">
      <c r="A637" s="8" t="s">
        <v>94</v>
      </c>
      <c r="B637" s="8" t="str">
        <f>_xlfn.XLOOKUP(Table5[[#This Row],[EID]],Roster!A:A,Roster!E:E)</f>
        <v>oka.koch.55</v>
      </c>
      <c r="C637" s="8" t="str">
        <f>_xlfn.XLOOKUP(Table5[[#This Row],[EID]],Roster!A:A,Roster!F:F)</f>
        <v>F&amp;A</v>
      </c>
      <c r="D637" s="9">
        <v>45255</v>
      </c>
      <c r="E637" s="8">
        <v>91</v>
      </c>
      <c r="F637" s="8">
        <v>47</v>
      </c>
      <c r="G637" s="37">
        <f>Table5[[#This Row],[Completed]]/Table5[[#This Row],[Assigned]]</f>
        <v>0.51648351648351654</v>
      </c>
    </row>
    <row r="638" spans="1:7">
      <c r="A638" s="8" t="s">
        <v>95</v>
      </c>
      <c r="B638" s="8" t="str">
        <f>_xlfn.XLOOKUP(Table5[[#This Row],[EID]],Roster!A:A,Roster!E:E)</f>
        <v>oka.koch.55</v>
      </c>
      <c r="C638" s="8" t="str">
        <f>_xlfn.XLOOKUP(Table5[[#This Row],[EID]],Roster!A:A,Roster!F:F)</f>
        <v>F&amp;A</v>
      </c>
      <c r="D638" s="9">
        <v>45255</v>
      </c>
      <c r="E638" s="8">
        <v>52</v>
      </c>
      <c r="F638" s="8">
        <v>0</v>
      </c>
      <c r="G638" s="37">
        <f>Table5[[#This Row],[Completed]]/Table5[[#This Row],[Assigned]]</f>
        <v>0</v>
      </c>
    </row>
    <row r="639" spans="1:7">
      <c r="A639" s="8" t="s">
        <v>96</v>
      </c>
      <c r="B639" s="8" t="str">
        <f>_xlfn.XLOOKUP(Table5[[#This Row],[EID]],Roster!A:A,Roster!E:E)</f>
        <v>hir.kame.31</v>
      </c>
      <c r="C639" s="8" t="str">
        <f>_xlfn.XLOOKUP(Table5[[#This Row],[EID]],Roster!A:A,Roster!F:F)</f>
        <v>Health</v>
      </c>
      <c r="D639" s="9">
        <v>45255</v>
      </c>
      <c r="E639" s="8">
        <v>97</v>
      </c>
      <c r="F639" s="8">
        <v>68</v>
      </c>
      <c r="G639" s="37">
        <f>Table5[[#This Row],[Completed]]/Table5[[#This Row],[Assigned]]</f>
        <v>0.7010309278350515</v>
      </c>
    </row>
    <row r="640" spans="1:7">
      <c r="A640" s="8" t="s">
        <v>97</v>
      </c>
      <c r="B640" s="8" t="str">
        <f>_xlfn.XLOOKUP(Table5[[#This Row],[EID]],Roster!A:A,Roster!E:E)</f>
        <v>han.oriz.24</v>
      </c>
      <c r="C640" s="8" t="str">
        <f>_xlfn.XLOOKUP(Table5[[#This Row],[EID]],Roster!A:A,Roster!F:F)</f>
        <v>Network</v>
      </c>
      <c r="D640" s="9">
        <v>45255</v>
      </c>
      <c r="E640" s="8">
        <v>156</v>
      </c>
      <c r="F640" s="8">
        <v>0</v>
      </c>
      <c r="G640" s="37">
        <f>Table5[[#This Row],[Completed]]/Table5[[#This Row],[Assigned]]</f>
        <v>0</v>
      </c>
    </row>
    <row r="641" spans="1:7">
      <c r="A641" s="8" t="s">
        <v>98</v>
      </c>
      <c r="B641" s="8" t="str">
        <f>_xlfn.XLOOKUP(Table5[[#This Row],[EID]],Roster!A:A,Roster!E:E)</f>
        <v>kig.imaz.62</v>
      </c>
      <c r="C641" s="8" t="str">
        <f>_xlfn.XLOOKUP(Table5[[#This Row],[EID]],Roster!A:A,Roster!F:F)</f>
        <v>HR</v>
      </c>
      <c r="D641" s="9">
        <v>45255</v>
      </c>
      <c r="E641" s="8">
        <v>59</v>
      </c>
      <c r="F641" s="8">
        <v>67</v>
      </c>
      <c r="G641" s="37">
        <f>Table5[[#This Row],[Completed]]/Table5[[#This Row],[Assigned]]</f>
        <v>1.1355932203389831</v>
      </c>
    </row>
    <row r="642" spans="1:7">
      <c r="A642" s="8" t="s">
        <v>99</v>
      </c>
      <c r="B642" s="8" t="str">
        <f>_xlfn.XLOOKUP(Table5[[#This Row],[EID]],Roster!A:A,Roster!E:E)</f>
        <v>han.oriz.24</v>
      </c>
      <c r="C642" s="8" t="str">
        <f>_xlfn.XLOOKUP(Table5[[#This Row],[EID]],Roster!A:A,Roster!F:F)</f>
        <v>Strategy</v>
      </c>
      <c r="D642" s="9">
        <v>45255</v>
      </c>
      <c r="E642" s="8">
        <v>62</v>
      </c>
      <c r="F642" s="8">
        <v>37</v>
      </c>
      <c r="G642" s="37">
        <f>Table5[[#This Row],[Completed]]/Table5[[#This Row],[Assigned]]</f>
        <v>0.59677419354838712</v>
      </c>
    </row>
    <row r="643" spans="1:7">
      <c r="A643" s="8" t="s">
        <v>100</v>
      </c>
      <c r="B643" s="8" t="str">
        <f>_xlfn.XLOOKUP(Table5[[#This Row],[EID]],Roster!A:A,Roster!E:E)</f>
        <v>oka.koch.55</v>
      </c>
      <c r="C643" s="8" t="str">
        <f>_xlfn.XLOOKUP(Table5[[#This Row],[EID]],Roster!A:A,Roster!F:F)</f>
        <v>F&amp;A</v>
      </c>
      <c r="D643" s="9">
        <v>45255</v>
      </c>
      <c r="E643" s="8">
        <v>66</v>
      </c>
      <c r="F643" s="8">
        <v>103</v>
      </c>
      <c r="G643" s="37">
        <f>Table5[[#This Row],[Completed]]/Table5[[#This Row],[Assigned]]</f>
        <v>1.5606060606060606</v>
      </c>
    </row>
    <row r="644" spans="1:7">
      <c r="A644" s="8" t="s">
        <v>101</v>
      </c>
      <c r="B644" s="8" t="str">
        <f>_xlfn.XLOOKUP(Table5[[#This Row],[EID]],Roster!A:A,Roster!E:E)</f>
        <v>hir.kame.31</v>
      </c>
      <c r="C644" s="8" t="str">
        <f>_xlfn.XLOOKUP(Table5[[#This Row],[EID]],Roster!A:A,Roster!F:F)</f>
        <v>Health</v>
      </c>
      <c r="D644" s="9">
        <v>45255</v>
      </c>
      <c r="E644" s="8">
        <v>87</v>
      </c>
      <c r="F644" s="8">
        <v>22</v>
      </c>
      <c r="G644" s="37">
        <f>Table5[[#This Row],[Completed]]/Table5[[#This Row],[Assigned]]</f>
        <v>0.25287356321839083</v>
      </c>
    </row>
    <row r="645" spans="1:7">
      <c r="A645" s="8" t="s">
        <v>102</v>
      </c>
      <c r="B645" s="8" t="str">
        <f>_xlfn.XLOOKUP(Table5[[#This Row],[EID]],Roster!A:A,Roster!E:E)</f>
        <v>han.oriz.24</v>
      </c>
      <c r="C645" s="8" t="str">
        <f>_xlfn.XLOOKUP(Table5[[#This Row],[EID]],Roster!A:A,Roster!F:F)</f>
        <v>Network</v>
      </c>
      <c r="D645" s="9">
        <v>45255</v>
      </c>
      <c r="E645" s="8">
        <v>195</v>
      </c>
      <c r="F645" s="8">
        <v>0</v>
      </c>
      <c r="G645" s="37">
        <f>Table5[[#This Row],[Completed]]/Table5[[#This Row],[Assigned]]</f>
        <v>0</v>
      </c>
    </row>
    <row r="646" spans="1:7">
      <c r="A646" s="8" t="s">
        <v>103</v>
      </c>
      <c r="B646" s="8" t="str">
        <f>_xlfn.XLOOKUP(Table5[[#This Row],[EID]],Roster!A:A,Roster!E:E)</f>
        <v>kig.imaz.62</v>
      </c>
      <c r="C646" s="8" t="str">
        <f>_xlfn.XLOOKUP(Table5[[#This Row],[EID]],Roster!A:A,Roster!F:F)</f>
        <v>HR</v>
      </c>
      <c r="D646" s="9">
        <v>45255</v>
      </c>
      <c r="E646" s="8">
        <v>53</v>
      </c>
      <c r="F646" s="8">
        <v>59</v>
      </c>
      <c r="G646" s="37">
        <f>Table5[[#This Row],[Completed]]/Table5[[#This Row],[Assigned]]</f>
        <v>1.1132075471698113</v>
      </c>
    </row>
    <row r="647" spans="1:7">
      <c r="A647" s="8" t="s">
        <v>104</v>
      </c>
      <c r="B647" s="8" t="str">
        <f>_xlfn.XLOOKUP(Table5[[#This Row],[EID]],Roster!A:A,Roster!E:E)</f>
        <v>oka.koch.55</v>
      </c>
      <c r="C647" s="8" t="str">
        <f>_xlfn.XLOOKUP(Table5[[#This Row],[EID]],Roster!A:A,Roster!F:F)</f>
        <v>F&amp;A</v>
      </c>
      <c r="D647" s="9">
        <v>45255</v>
      </c>
      <c r="E647" s="8">
        <v>85</v>
      </c>
      <c r="F647" s="8">
        <v>106</v>
      </c>
      <c r="G647" s="37">
        <f>Table5[[#This Row],[Completed]]/Table5[[#This Row],[Assigned]]</f>
        <v>1.2470588235294118</v>
      </c>
    </row>
    <row r="648" spans="1:7">
      <c r="A648" s="8" t="s">
        <v>105</v>
      </c>
      <c r="B648" s="8" t="str">
        <f>_xlfn.XLOOKUP(Table5[[#This Row],[EID]],Roster!A:A,Roster!E:E)</f>
        <v>oka.koch.55</v>
      </c>
      <c r="C648" s="8" t="str">
        <f>_xlfn.XLOOKUP(Table5[[#This Row],[EID]],Roster!A:A,Roster!F:F)</f>
        <v>F&amp;A</v>
      </c>
      <c r="D648" s="9">
        <v>45255</v>
      </c>
      <c r="E648" s="8">
        <v>87</v>
      </c>
      <c r="F648" s="8">
        <v>0</v>
      </c>
      <c r="G648" s="37">
        <f>Table5[[#This Row],[Completed]]/Table5[[#This Row],[Assigned]]</f>
        <v>0</v>
      </c>
    </row>
    <row r="649" spans="1:7">
      <c r="A649" s="8" t="s">
        <v>106</v>
      </c>
      <c r="B649" s="8" t="str">
        <f>_xlfn.XLOOKUP(Table5[[#This Row],[EID]],Roster!A:A,Roster!E:E)</f>
        <v>hir.kame.31</v>
      </c>
      <c r="C649" s="8" t="str">
        <f>_xlfn.XLOOKUP(Table5[[#This Row],[EID]],Roster!A:A,Roster!F:F)</f>
        <v>Health</v>
      </c>
      <c r="D649" s="9">
        <v>45255</v>
      </c>
      <c r="E649" s="8">
        <v>92</v>
      </c>
      <c r="F649" s="8">
        <v>29</v>
      </c>
      <c r="G649" s="37">
        <f>Table5[[#This Row],[Completed]]/Table5[[#This Row],[Assigned]]</f>
        <v>0.31521739130434784</v>
      </c>
    </row>
    <row r="650" spans="1:7">
      <c r="A650" s="8" t="s">
        <v>108</v>
      </c>
      <c r="B650" s="8" t="str">
        <f>_xlfn.XLOOKUP(Table5[[#This Row],[EID]],Roster!A:A,Roster!E:E)</f>
        <v>kig.imaz.62</v>
      </c>
      <c r="C650" s="8" t="str">
        <f>_xlfn.XLOOKUP(Table5[[#This Row],[EID]],Roster!A:A,Roster!F:F)</f>
        <v>HR</v>
      </c>
      <c r="D650" s="9">
        <v>45255</v>
      </c>
      <c r="E650" s="8">
        <v>79</v>
      </c>
      <c r="F650" s="8">
        <v>49</v>
      </c>
      <c r="G650" s="37">
        <f>Table5[[#This Row],[Completed]]/Table5[[#This Row],[Assigned]]</f>
        <v>0.620253164556962</v>
      </c>
    </row>
    <row r="651" spans="1:7">
      <c r="A651" s="8" t="s">
        <v>109</v>
      </c>
      <c r="B651" s="8" t="str">
        <f>_xlfn.XLOOKUP(Table5[[#This Row],[EID]],Roster!A:A,Roster!E:E)</f>
        <v>han.oriz.24</v>
      </c>
      <c r="C651" s="8" t="str">
        <f>_xlfn.XLOOKUP(Table5[[#This Row],[EID]],Roster!A:A,Roster!F:F)</f>
        <v>Strategy</v>
      </c>
      <c r="D651" s="9">
        <v>45255</v>
      </c>
      <c r="E651" s="8">
        <v>71</v>
      </c>
      <c r="F651" s="8">
        <v>108</v>
      </c>
      <c r="G651" s="37">
        <f>Table5[[#This Row],[Completed]]/Table5[[#This Row],[Assigned]]</f>
        <v>1.5211267605633803</v>
      </c>
    </row>
    <row r="652" spans="1:7">
      <c r="A652" s="8" t="s">
        <v>110</v>
      </c>
      <c r="B652" s="8" t="str">
        <f>_xlfn.XLOOKUP(Table5[[#This Row],[EID]],Roster!A:A,Roster!E:E)</f>
        <v>oka.koch.55</v>
      </c>
      <c r="C652" s="8" t="str">
        <f>_xlfn.XLOOKUP(Table5[[#This Row],[EID]],Roster!A:A,Roster!F:F)</f>
        <v>F&amp;A</v>
      </c>
      <c r="D652" s="9">
        <v>45255</v>
      </c>
      <c r="E652" s="8">
        <v>75</v>
      </c>
      <c r="F652" s="8">
        <v>74</v>
      </c>
      <c r="G652" s="37">
        <f>Table5[[#This Row],[Completed]]/Table5[[#This Row],[Assigned]]</f>
        <v>0.98666666666666669</v>
      </c>
    </row>
    <row r="653" spans="1:7">
      <c r="A653" s="8" t="s">
        <v>111</v>
      </c>
      <c r="B653" s="8" t="str">
        <f>_xlfn.XLOOKUP(Table5[[#This Row],[EID]],Roster!A:A,Roster!E:E)</f>
        <v>hir.kame.31</v>
      </c>
      <c r="C653" s="8" t="str">
        <f>_xlfn.XLOOKUP(Table5[[#This Row],[EID]],Roster!A:A,Roster!F:F)</f>
        <v>Health</v>
      </c>
      <c r="D653" s="9">
        <v>45255</v>
      </c>
      <c r="E653" s="8">
        <v>91</v>
      </c>
      <c r="F653" s="8">
        <v>0</v>
      </c>
      <c r="G653" s="37">
        <f>Table5[[#This Row],[Completed]]/Table5[[#This Row],[Assigned]]</f>
        <v>0</v>
      </c>
    </row>
    <row r="654" spans="1:7">
      <c r="A654" s="8" t="s">
        <v>112</v>
      </c>
      <c r="B654" s="8" t="str">
        <f>_xlfn.XLOOKUP(Table5[[#This Row],[EID]],Roster!A:A,Roster!E:E)</f>
        <v>hir.kame.31</v>
      </c>
      <c r="C654" s="8" t="str">
        <f>_xlfn.XLOOKUP(Table5[[#This Row],[EID]],Roster!A:A,Roster!F:F)</f>
        <v>Health</v>
      </c>
      <c r="D654" s="9">
        <v>45255</v>
      </c>
      <c r="E654" s="8">
        <v>57</v>
      </c>
      <c r="F654" s="8">
        <v>57</v>
      </c>
      <c r="G654" s="37">
        <f>Table5[[#This Row],[Completed]]/Table5[[#This Row],[Assigned]]</f>
        <v>1</v>
      </c>
    </row>
    <row r="655" spans="1:7">
      <c r="A655" s="8" t="s">
        <v>113</v>
      </c>
      <c r="B655" s="8" t="str">
        <f>_xlfn.XLOOKUP(Table5[[#This Row],[EID]],Roster!A:A,Roster!E:E)</f>
        <v>kig.imaz.62</v>
      </c>
      <c r="C655" s="8" t="str">
        <f>_xlfn.XLOOKUP(Table5[[#This Row],[EID]],Roster!A:A,Roster!F:F)</f>
        <v>HR</v>
      </c>
      <c r="D655" s="9">
        <v>45255</v>
      </c>
      <c r="E655" s="8">
        <v>94</v>
      </c>
      <c r="F655" s="8">
        <v>56</v>
      </c>
      <c r="G655" s="37">
        <f>Table5[[#This Row],[Completed]]/Table5[[#This Row],[Assigned]]</f>
        <v>0.5957446808510638</v>
      </c>
    </row>
    <row r="656" spans="1:7">
      <c r="A656" s="8" t="s">
        <v>114</v>
      </c>
      <c r="B656" s="8" t="str">
        <f>_xlfn.XLOOKUP(Table5[[#This Row],[EID]],Roster!A:A,Roster!E:E)</f>
        <v>han.oriz.24</v>
      </c>
      <c r="C656" s="8" t="str">
        <f>_xlfn.XLOOKUP(Table5[[#This Row],[EID]],Roster!A:A,Roster!F:F)</f>
        <v>Strategy</v>
      </c>
      <c r="D656" s="9">
        <v>45255</v>
      </c>
      <c r="E656" s="8">
        <v>89</v>
      </c>
      <c r="F656" s="8">
        <v>112</v>
      </c>
      <c r="G656" s="37">
        <f>Table5[[#This Row],[Completed]]/Table5[[#This Row],[Assigned]]</f>
        <v>1.2584269662921348</v>
      </c>
    </row>
    <row r="657" spans="1:7">
      <c r="A657" s="8" t="s">
        <v>115</v>
      </c>
      <c r="B657" s="8" t="str">
        <f>_xlfn.XLOOKUP(Table5[[#This Row],[EID]],Roster!A:A,Roster!E:E)</f>
        <v>oka.koch.55</v>
      </c>
      <c r="C657" s="8" t="str">
        <f>_xlfn.XLOOKUP(Table5[[#This Row],[EID]],Roster!A:A,Roster!F:F)</f>
        <v>F&amp;A</v>
      </c>
      <c r="D657" s="9">
        <v>45255</v>
      </c>
      <c r="E657" s="8">
        <v>79</v>
      </c>
      <c r="F657" s="8">
        <v>10</v>
      </c>
      <c r="G657" s="37">
        <f>Table5[[#This Row],[Completed]]/Table5[[#This Row],[Assigned]]</f>
        <v>0.12658227848101267</v>
      </c>
    </row>
    <row r="658" spans="1:7">
      <c r="A658" s="8" t="s">
        <v>116</v>
      </c>
      <c r="B658" s="8" t="str">
        <f>_xlfn.XLOOKUP(Table5[[#This Row],[EID]],Roster!A:A,Roster!E:E)</f>
        <v>hir.kame.31</v>
      </c>
      <c r="C658" s="8" t="str">
        <f>_xlfn.XLOOKUP(Table5[[#This Row],[EID]],Roster!A:A,Roster!F:F)</f>
        <v>Health</v>
      </c>
      <c r="D658" s="9">
        <v>45255</v>
      </c>
      <c r="E658" s="8">
        <v>57</v>
      </c>
      <c r="F658" s="8">
        <v>0</v>
      </c>
      <c r="G658" s="37">
        <f>Table5[[#This Row],[Completed]]/Table5[[#This Row],[Assigned]]</f>
        <v>0</v>
      </c>
    </row>
    <row r="659" spans="1:7">
      <c r="A659" s="8" t="s">
        <v>117</v>
      </c>
      <c r="B659" s="8" t="str">
        <f>_xlfn.XLOOKUP(Table5[[#This Row],[EID]],Roster!A:A,Roster!E:E)</f>
        <v>han.oriz.24</v>
      </c>
      <c r="C659" s="8" t="str">
        <f>_xlfn.XLOOKUP(Table5[[#This Row],[EID]],Roster!A:A,Roster!F:F)</f>
        <v>Network</v>
      </c>
      <c r="D659" s="9">
        <v>45255</v>
      </c>
      <c r="E659" s="8">
        <v>156</v>
      </c>
      <c r="F659" s="8">
        <v>61</v>
      </c>
      <c r="G659" s="37">
        <f>Table5[[#This Row],[Completed]]/Table5[[#This Row],[Assigned]]</f>
        <v>0.39102564102564102</v>
      </c>
    </row>
    <row r="660" spans="1:7">
      <c r="A660" s="8" t="s">
        <v>118</v>
      </c>
      <c r="B660" s="8" t="str">
        <f>_xlfn.XLOOKUP(Table5[[#This Row],[EID]],Roster!A:A,Roster!E:E)</f>
        <v>kig.imaz.62</v>
      </c>
      <c r="C660" s="8" t="str">
        <f>_xlfn.XLOOKUP(Table5[[#This Row],[EID]],Roster!A:A,Roster!F:F)</f>
        <v>HR</v>
      </c>
      <c r="D660" s="9">
        <v>45255</v>
      </c>
      <c r="E660" s="8">
        <v>82</v>
      </c>
      <c r="F660" s="8">
        <v>93</v>
      </c>
      <c r="G660" s="37">
        <f>Table5[[#This Row],[Completed]]/Table5[[#This Row],[Assigned]]</f>
        <v>1.1341463414634145</v>
      </c>
    </row>
    <row r="661" spans="1:7">
      <c r="A661" s="8" t="s">
        <v>119</v>
      </c>
      <c r="B661" s="8" t="str">
        <f>_xlfn.XLOOKUP(Table5[[#This Row],[EID]],Roster!A:A,Roster!E:E)</f>
        <v>hir.kame.31</v>
      </c>
      <c r="C661" s="8" t="str">
        <f>_xlfn.XLOOKUP(Table5[[#This Row],[EID]],Roster!A:A,Roster!F:F)</f>
        <v>Health</v>
      </c>
      <c r="D661" s="9">
        <v>45255</v>
      </c>
      <c r="E661" s="8">
        <v>77</v>
      </c>
      <c r="F661" s="8">
        <v>73</v>
      </c>
      <c r="G661" s="37">
        <f>Table5[[#This Row],[Completed]]/Table5[[#This Row],[Assigned]]</f>
        <v>0.94805194805194803</v>
      </c>
    </row>
    <row r="662" spans="1:7">
      <c r="A662" s="8" t="s">
        <v>120</v>
      </c>
      <c r="B662" s="8" t="str">
        <f>_xlfn.XLOOKUP(Table5[[#This Row],[EID]],Roster!A:A,Roster!E:E)</f>
        <v>oka.koch.55</v>
      </c>
      <c r="C662" s="8" t="str">
        <f>_xlfn.XLOOKUP(Table5[[#This Row],[EID]],Roster!A:A,Roster!F:F)</f>
        <v>F&amp;A</v>
      </c>
      <c r="D662" s="9">
        <v>45255</v>
      </c>
      <c r="E662" s="8">
        <v>51</v>
      </c>
      <c r="F662" s="8">
        <v>0</v>
      </c>
      <c r="G662" s="37">
        <f>Table5[[#This Row],[Completed]]/Table5[[#This Row],[Assigned]]</f>
        <v>0</v>
      </c>
    </row>
    <row r="663" spans="1:7">
      <c r="A663" s="8" t="s">
        <v>121</v>
      </c>
      <c r="B663" s="8" t="str">
        <f>_xlfn.XLOOKUP(Table5[[#This Row],[EID]],Roster!A:A,Roster!E:E)</f>
        <v>hir.kame.31</v>
      </c>
      <c r="C663" s="8" t="str">
        <f>_xlfn.XLOOKUP(Table5[[#This Row],[EID]],Roster!A:A,Roster!F:F)</f>
        <v>Health</v>
      </c>
      <c r="D663" s="9">
        <v>45255</v>
      </c>
      <c r="E663" s="8">
        <v>93</v>
      </c>
      <c r="F663" s="8">
        <v>14</v>
      </c>
      <c r="G663" s="37">
        <f>Table5[[#This Row],[Completed]]/Table5[[#This Row],[Assigned]]</f>
        <v>0.15053763440860216</v>
      </c>
    </row>
    <row r="664" spans="1:7">
      <c r="A664" s="8" t="s">
        <v>123</v>
      </c>
      <c r="B664" s="8" t="str">
        <f>_xlfn.XLOOKUP(Table5[[#This Row],[EID]],Roster!A:A,Roster!E:E)</f>
        <v>kig.imaz.62</v>
      </c>
      <c r="C664" s="8" t="str">
        <f>_xlfn.XLOOKUP(Table5[[#This Row],[EID]],Roster!A:A,Roster!F:F)</f>
        <v>HR</v>
      </c>
      <c r="D664" s="9">
        <v>45255</v>
      </c>
      <c r="E664" s="8">
        <v>81</v>
      </c>
      <c r="F664" s="8">
        <v>85</v>
      </c>
      <c r="G664" s="37">
        <f>Table5[[#This Row],[Completed]]/Table5[[#This Row],[Assigned]]</f>
        <v>1.0493827160493827</v>
      </c>
    </row>
    <row r="665" spans="1:7">
      <c r="A665" s="8" t="s">
        <v>94</v>
      </c>
      <c r="B665" s="8" t="str">
        <f>_xlfn.XLOOKUP(Table5[[#This Row],[EID]],Roster!A:A,Roster!E:E)</f>
        <v>oka.koch.55</v>
      </c>
      <c r="C665" s="8" t="str">
        <f>_xlfn.XLOOKUP(Table5[[#This Row],[EID]],Roster!A:A,Roster!F:F)</f>
        <v>F&amp;A</v>
      </c>
      <c r="D665" s="9">
        <v>45256</v>
      </c>
      <c r="E665" s="8">
        <v>90</v>
      </c>
      <c r="F665" s="8">
        <v>75</v>
      </c>
      <c r="G665" s="37">
        <f>Table5[[#This Row],[Completed]]/Table5[[#This Row],[Assigned]]</f>
        <v>0.83333333333333337</v>
      </c>
    </row>
    <row r="666" spans="1:7">
      <c r="A666" s="8" t="s">
        <v>95</v>
      </c>
      <c r="B666" s="8" t="str">
        <f>_xlfn.XLOOKUP(Table5[[#This Row],[EID]],Roster!A:A,Roster!E:E)</f>
        <v>oka.koch.55</v>
      </c>
      <c r="C666" s="8" t="str">
        <f>_xlfn.XLOOKUP(Table5[[#This Row],[EID]],Roster!A:A,Roster!F:F)</f>
        <v>F&amp;A</v>
      </c>
      <c r="D666" s="9">
        <v>45256</v>
      </c>
      <c r="E666" s="8">
        <v>69</v>
      </c>
      <c r="F666" s="8">
        <v>95</v>
      </c>
      <c r="G666" s="37">
        <f>Table5[[#This Row],[Completed]]/Table5[[#This Row],[Assigned]]</f>
        <v>1.3768115942028984</v>
      </c>
    </row>
    <row r="667" spans="1:7">
      <c r="A667" s="8" t="s">
        <v>96</v>
      </c>
      <c r="B667" s="8" t="str">
        <f>_xlfn.XLOOKUP(Table5[[#This Row],[EID]],Roster!A:A,Roster!E:E)</f>
        <v>hir.kame.31</v>
      </c>
      <c r="C667" s="8" t="str">
        <f>_xlfn.XLOOKUP(Table5[[#This Row],[EID]],Roster!A:A,Roster!F:F)</f>
        <v>Health</v>
      </c>
      <c r="D667" s="9">
        <v>45256</v>
      </c>
      <c r="E667" s="8">
        <v>90</v>
      </c>
      <c r="F667" s="8">
        <v>117</v>
      </c>
      <c r="G667" s="37">
        <f>Table5[[#This Row],[Completed]]/Table5[[#This Row],[Assigned]]</f>
        <v>1.3</v>
      </c>
    </row>
    <row r="668" spans="1:7">
      <c r="A668" s="8" t="s">
        <v>97</v>
      </c>
      <c r="B668" s="8" t="str">
        <f>_xlfn.XLOOKUP(Table5[[#This Row],[EID]],Roster!A:A,Roster!E:E)</f>
        <v>han.oriz.24</v>
      </c>
      <c r="C668" s="8" t="str">
        <f>_xlfn.XLOOKUP(Table5[[#This Row],[EID]],Roster!A:A,Roster!F:F)</f>
        <v>Network</v>
      </c>
      <c r="D668" s="9">
        <v>45256</v>
      </c>
      <c r="E668" s="8">
        <v>145</v>
      </c>
      <c r="F668" s="8">
        <v>0</v>
      </c>
      <c r="G668" s="37">
        <f>Table5[[#This Row],[Completed]]/Table5[[#This Row],[Assigned]]</f>
        <v>0</v>
      </c>
    </row>
    <row r="669" spans="1:7">
      <c r="A669" s="8" t="s">
        <v>98</v>
      </c>
      <c r="B669" s="8" t="str">
        <f>_xlfn.XLOOKUP(Table5[[#This Row],[EID]],Roster!A:A,Roster!E:E)</f>
        <v>kig.imaz.62</v>
      </c>
      <c r="C669" s="8" t="str">
        <f>_xlfn.XLOOKUP(Table5[[#This Row],[EID]],Roster!A:A,Roster!F:F)</f>
        <v>HR</v>
      </c>
      <c r="D669" s="9">
        <v>45256</v>
      </c>
      <c r="E669" s="8">
        <v>98</v>
      </c>
      <c r="F669" s="8">
        <v>41</v>
      </c>
      <c r="G669" s="37">
        <f>Table5[[#This Row],[Completed]]/Table5[[#This Row],[Assigned]]</f>
        <v>0.41836734693877553</v>
      </c>
    </row>
    <row r="670" spans="1:7">
      <c r="A670" s="8" t="s">
        <v>99</v>
      </c>
      <c r="B670" s="8" t="str">
        <f>_xlfn.XLOOKUP(Table5[[#This Row],[EID]],Roster!A:A,Roster!E:E)</f>
        <v>han.oriz.24</v>
      </c>
      <c r="C670" s="8" t="str">
        <f>_xlfn.XLOOKUP(Table5[[#This Row],[EID]],Roster!A:A,Roster!F:F)</f>
        <v>Strategy</v>
      </c>
      <c r="D670" s="9">
        <v>45256</v>
      </c>
      <c r="E670" s="8">
        <v>51</v>
      </c>
      <c r="F670" s="8">
        <v>125</v>
      </c>
      <c r="G670" s="37">
        <f>Table5[[#This Row],[Completed]]/Table5[[#This Row],[Assigned]]</f>
        <v>2.4509803921568629</v>
      </c>
    </row>
    <row r="671" spans="1:7">
      <c r="A671" s="8" t="s">
        <v>101</v>
      </c>
      <c r="B671" s="8" t="str">
        <f>_xlfn.XLOOKUP(Table5[[#This Row],[EID]],Roster!A:A,Roster!E:E)</f>
        <v>hir.kame.31</v>
      </c>
      <c r="C671" s="8" t="str">
        <f>_xlfn.XLOOKUP(Table5[[#This Row],[EID]],Roster!A:A,Roster!F:F)</f>
        <v>Health</v>
      </c>
      <c r="D671" s="9">
        <v>45256</v>
      </c>
      <c r="E671" s="8">
        <v>77</v>
      </c>
      <c r="F671" s="8">
        <v>34</v>
      </c>
      <c r="G671" s="37">
        <f>Table5[[#This Row],[Completed]]/Table5[[#This Row],[Assigned]]</f>
        <v>0.44155844155844154</v>
      </c>
    </row>
    <row r="672" spans="1:7">
      <c r="A672" s="8" t="s">
        <v>102</v>
      </c>
      <c r="B672" s="8" t="str">
        <f>_xlfn.XLOOKUP(Table5[[#This Row],[EID]],Roster!A:A,Roster!E:E)</f>
        <v>han.oriz.24</v>
      </c>
      <c r="C672" s="8" t="str">
        <f>_xlfn.XLOOKUP(Table5[[#This Row],[EID]],Roster!A:A,Roster!F:F)</f>
        <v>Network</v>
      </c>
      <c r="D672" s="9">
        <v>45256</v>
      </c>
      <c r="E672" s="8">
        <v>145</v>
      </c>
      <c r="F672" s="8">
        <v>55</v>
      </c>
      <c r="G672" s="37">
        <f>Table5[[#This Row],[Completed]]/Table5[[#This Row],[Assigned]]</f>
        <v>0.37931034482758619</v>
      </c>
    </row>
    <row r="673" spans="1:7">
      <c r="A673" s="8" t="s">
        <v>103</v>
      </c>
      <c r="B673" s="8" t="str">
        <f>_xlfn.XLOOKUP(Table5[[#This Row],[EID]],Roster!A:A,Roster!E:E)</f>
        <v>kig.imaz.62</v>
      </c>
      <c r="C673" s="8" t="str">
        <f>_xlfn.XLOOKUP(Table5[[#This Row],[EID]],Roster!A:A,Roster!F:F)</f>
        <v>HR</v>
      </c>
      <c r="D673" s="9">
        <v>45256</v>
      </c>
      <c r="E673" s="8">
        <v>98</v>
      </c>
      <c r="F673" s="8">
        <v>111</v>
      </c>
      <c r="G673" s="37">
        <f>Table5[[#This Row],[Completed]]/Table5[[#This Row],[Assigned]]</f>
        <v>1.1326530612244898</v>
      </c>
    </row>
    <row r="674" spans="1:7">
      <c r="A674" s="8" t="s">
        <v>104</v>
      </c>
      <c r="B674" s="8" t="str">
        <f>_xlfn.XLOOKUP(Table5[[#This Row],[EID]],Roster!A:A,Roster!E:E)</f>
        <v>oka.koch.55</v>
      </c>
      <c r="C674" s="8" t="str">
        <f>_xlfn.XLOOKUP(Table5[[#This Row],[EID]],Roster!A:A,Roster!F:F)</f>
        <v>F&amp;A</v>
      </c>
      <c r="D674" s="9">
        <v>45256</v>
      </c>
      <c r="E674" s="8">
        <v>98</v>
      </c>
      <c r="F674" s="8">
        <v>43</v>
      </c>
      <c r="G674" s="37">
        <f>Table5[[#This Row],[Completed]]/Table5[[#This Row],[Assigned]]</f>
        <v>0.43877551020408162</v>
      </c>
    </row>
    <row r="675" spans="1:7">
      <c r="A675" s="8" t="s">
        <v>105</v>
      </c>
      <c r="B675" s="8" t="str">
        <f>_xlfn.XLOOKUP(Table5[[#This Row],[EID]],Roster!A:A,Roster!E:E)</f>
        <v>oka.koch.55</v>
      </c>
      <c r="C675" s="8" t="str">
        <f>_xlfn.XLOOKUP(Table5[[#This Row],[EID]],Roster!A:A,Roster!F:F)</f>
        <v>F&amp;A</v>
      </c>
      <c r="D675" s="9">
        <v>45256</v>
      </c>
      <c r="E675" s="8">
        <v>71</v>
      </c>
      <c r="F675" s="8">
        <v>117</v>
      </c>
      <c r="G675" s="37">
        <f>Table5[[#This Row],[Completed]]/Table5[[#This Row],[Assigned]]</f>
        <v>1.647887323943662</v>
      </c>
    </row>
    <row r="676" spans="1:7">
      <c r="A676" s="8" t="s">
        <v>107</v>
      </c>
      <c r="B676" s="8" t="str">
        <f>_xlfn.XLOOKUP(Table5[[#This Row],[EID]],Roster!A:A,Roster!E:E)</f>
        <v>oka.koch.55</v>
      </c>
      <c r="C676" s="8" t="str">
        <f>_xlfn.XLOOKUP(Table5[[#This Row],[EID]],Roster!A:A,Roster!F:F)</f>
        <v>F&amp;A</v>
      </c>
      <c r="D676" s="9">
        <v>45256</v>
      </c>
      <c r="E676" s="8">
        <v>75</v>
      </c>
      <c r="F676" s="8">
        <v>60</v>
      </c>
      <c r="G676" s="37">
        <f>Table5[[#This Row],[Completed]]/Table5[[#This Row],[Assigned]]</f>
        <v>0.8</v>
      </c>
    </row>
    <row r="677" spans="1:7">
      <c r="A677" s="8" t="s">
        <v>108</v>
      </c>
      <c r="B677" s="8" t="str">
        <f>_xlfn.XLOOKUP(Table5[[#This Row],[EID]],Roster!A:A,Roster!E:E)</f>
        <v>kig.imaz.62</v>
      </c>
      <c r="C677" s="8" t="str">
        <f>_xlfn.XLOOKUP(Table5[[#This Row],[EID]],Roster!A:A,Roster!F:F)</f>
        <v>HR</v>
      </c>
      <c r="D677" s="9">
        <v>45256</v>
      </c>
      <c r="E677" s="8">
        <v>81</v>
      </c>
      <c r="F677" s="8">
        <v>17</v>
      </c>
      <c r="G677" s="37">
        <f>Table5[[#This Row],[Completed]]/Table5[[#This Row],[Assigned]]</f>
        <v>0.20987654320987653</v>
      </c>
    </row>
    <row r="678" spans="1:7">
      <c r="A678" s="8" t="s">
        <v>109</v>
      </c>
      <c r="B678" s="8" t="str">
        <f>_xlfn.XLOOKUP(Table5[[#This Row],[EID]],Roster!A:A,Roster!E:E)</f>
        <v>han.oriz.24</v>
      </c>
      <c r="C678" s="8" t="str">
        <f>_xlfn.XLOOKUP(Table5[[#This Row],[EID]],Roster!A:A,Roster!F:F)</f>
        <v>Strategy</v>
      </c>
      <c r="D678" s="9">
        <v>45256</v>
      </c>
      <c r="E678" s="8">
        <v>84</v>
      </c>
      <c r="F678" s="8">
        <v>23</v>
      </c>
      <c r="G678" s="37">
        <f>Table5[[#This Row],[Completed]]/Table5[[#This Row],[Assigned]]</f>
        <v>0.27380952380952384</v>
      </c>
    </row>
    <row r="679" spans="1:7">
      <c r="A679" s="8" t="s">
        <v>110</v>
      </c>
      <c r="B679" s="8" t="str">
        <f>_xlfn.XLOOKUP(Table5[[#This Row],[EID]],Roster!A:A,Roster!E:E)</f>
        <v>oka.koch.55</v>
      </c>
      <c r="C679" s="8" t="str">
        <f>_xlfn.XLOOKUP(Table5[[#This Row],[EID]],Roster!A:A,Roster!F:F)</f>
        <v>F&amp;A</v>
      </c>
      <c r="D679" s="9">
        <v>45256</v>
      </c>
      <c r="E679" s="8">
        <v>66</v>
      </c>
      <c r="F679" s="8">
        <v>90</v>
      </c>
      <c r="G679" s="37">
        <f>Table5[[#This Row],[Completed]]/Table5[[#This Row],[Assigned]]</f>
        <v>1.3636363636363635</v>
      </c>
    </row>
    <row r="680" spans="1:7">
      <c r="A680" s="8" t="s">
        <v>111</v>
      </c>
      <c r="B680" s="8" t="str">
        <f>_xlfn.XLOOKUP(Table5[[#This Row],[EID]],Roster!A:A,Roster!E:E)</f>
        <v>hir.kame.31</v>
      </c>
      <c r="C680" s="8" t="str">
        <f>_xlfn.XLOOKUP(Table5[[#This Row],[EID]],Roster!A:A,Roster!F:F)</f>
        <v>Health</v>
      </c>
      <c r="D680" s="9">
        <v>45256</v>
      </c>
      <c r="E680" s="8">
        <v>60</v>
      </c>
      <c r="F680" s="8">
        <v>14</v>
      </c>
      <c r="G680" s="37">
        <f>Table5[[#This Row],[Completed]]/Table5[[#This Row],[Assigned]]</f>
        <v>0.23333333333333334</v>
      </c>
    </row>
    <row r="681" spans="1:7">
      <c r="A681" s="8" t="s">
        <v>112</v>
      </c>
      <c r="B681" s="8" t="str">
        <f>_xlfn.XLOOKUP(Table5[[#This Row],[EID]],Roster!A:A,Roster!E:E)</f>
        <v>hir.kame.31</v>
      </c>
      <c r="C681" s="8" t="str">
        <f>_xlfn.XLOOKUP(Table5[[#This Row],[EID]],Roster!A:A,Roster!F:F)</f>
        <v>Health</v>
      </c>
      <c r="D681" s="9">
        <v>45256</v>
      </c>
      <c r="E681" s="8">
        <v>55</v>
      </c>
      <c r="F681" s="8">
        <v>93</v>
      </c>
      <c r="G681" s="37">
        <f>Table5[[#This Row],[Completed]]/Table5[[#This Row],[Assigned]]</f>
        <v>1.6909090909090909</v>
      </c>
    </row>
    <row r="682" spans="1:7">
      <c r="A682" s="8" t="s">
        <v>113</v>
      </c>
      <c r="B682" s="8" t="str">
        <f>_xlfn.XLOOKUP(Table5[[#This Row],[EID]],Roster!A:A,Roster!E:E)</f>
        <v>kig.imaz.62</v>
      </c>
      <c r="C682" s="8" t="str">
        <f>_xlfn.XLOOKUP(Table5[[#This Row],[EID]],Roster!A:A,Roster!F:F)</f>
        <v>HR</v>
      </c>
      <c r="D682" s="9">
        <v>45256</v>
      </c>
      <c r="E682" s="8">
        <v>62</v>
      </c>
      <c r="F682" s="8">
        <v>126</v>
      </c>
      <c r="G682" s="37">
        <f>Table5[[#This Row],[Completed]]/Table5[[#This Row],[Assigned]]</f>
        <v>2.032258064516129</v>
      </c>
    </row>
    <row r="683" spans="1:7">
      <c r="A683" s="8" t="s">
        <v>114</v>
      </c>
      <c r="B683" s="8" t="str">
        <f>_xlfn.XLOOKUP(Table5[[#This Row],[EID]],Roster!A:A,Roster!E:E)</f>
        <v>han.oriz.24</v>
      </c>
      <c r="C683" s="8" t="str">
        <f>_xlfn.XLOOKUP(Table5[[#This Row],[EID]],Roster!A:A,Roster!F:F)</f>
        <v>Strategy</v>
      </c>
      <c r="D683" s="9">
        <v>45256</v>
      </c>
      <c r="E683" s="8">
        <v>56</v>
      </c>
      <c r="F683" s="8">
        <v>43</v>
      </c>
      <c r="G683" s="37">
        <f>Table5[[#This Row],[Completed]]/Table5[[#This Row],[Assigned]]</f>
        <v>0.7678571428571429</v>
      </c>
    </row>
    <row r="684" spans="1:7">
      <c r="A684" s="8" t="s">
        <v>116</v>
      </c>
      <c r="B684" s="8" t="str">
        <f>_xlfn.XLOOKUP(Table5[[#This Row],[EID]],Roster!A:A,Roster!E:E)</f>
        <v>hir.kame.31</v>
      </c>
      <c r="C684" s="8" t="str">
        <f>_xlfn.XLOOKUP(Table5[[#This Row],[EID]],Roster!A:A,Roster!F:F)</f>
        <v>Health</v>
      </c>
      <c r="D684" s="9">
        <v>45256</v>
      </c>
      <c r="E684" s="8">
        <v>84</v>
      </c>
      <c r="F684" s="8">
        <v>14</v>
      </c>
      <c r="G684" s="37">
        <f>Table5[[#This Row],[Completed]]/Table5[[#This Row],[Assigned]]</f>
        <v>0.16666666666666666</v>
      </c>
    </row>
    <row r="685" spans="1:7">
      <c r="A685" s="8" t="s">
        <v>117</v>
      </c>
      <c r="B685" s="8" t="str">
        <f>_xlfn.XLOOKUP(Table5[[#This Row],[EID]],Roster!A:A,Roster!E:E)</f>
        <v>han.oriz.24</v>
      </c>
      <c r="C685" s="8" t="str">
        <f>_xlfn.XLOOKUP(Table5[[#This Row],[EID]],Roster!A:A,Roster!F:F)</f>
        <v>Network</v>
      </c>
      <c r="D685" s="9">
        <v>45256</v>
      </c>
      <c r="E685" s="8">
        <v>187</v>
      </c>
      <c r="F685" s="8">
        <v>22</v>
      </c>
      <c r="G685" s="37">
        <f>Table5[[#This Row],[Completed]]/Table5[[#This Row],[Assigned]]</f>
        <v>0.11764705882352941</v>
      </c>
    </row>
    <row r="686" spans="1:7">
      <c r="A686" s="8" t="s">
        <v>118</v>
      </c>
      <c r="B686" s="8" t="str">
        <f>_xlfn.XLOOKUP(Table5[[#This Row],[EID]],Roster!A:A,Roster!E:E)</f>
        <v>kig.imaz.62</v>
      </c>
      <c r="C686" s="8" t="str">
        <f>_xlfn.XLOOKUP(Table5[[#This Row],[EID]],Roster!A:A,Roster!F:F)</f>
        <v>HR</v>
      </c>
      <c r="D686" s="9">
        <v>45256</v>
      </c>
      <c r="E686" s="8">
        <v>96</v>
      </c>
      <c r="F686" s="8">
        <v>85</v>
      </c>
      <c r="G686" s="37">
        <f>Table5[[#This Row],[Completed]]/Table5[[#This Row],[Assigned]]</f>
        <v>0.88541666666666663</v>
      </c>
    </row>
    <row r="687" spans="1:7">
      <c r="A687" s="8" t="s">
        <v>119</v>
      </c>
      <c r="B687" s="8" t="str">
        <f>_xlfn.XLOOKUP(Table5[[#This Row],[EID]],Roster!A:A,Roster!E:E)</f>
        <v>hir.kame.31</v>
      </c>
      <c r="C687" s="8" t="str">
        <f>_xlfn.XLOOKUP(Table5[[#This Row],[EID]],Roster!A:A,Roster!F:F)</f>
        <v>Health</v>
      </c>
      <c r="D687" s="9">
        <v>45256</v>
      </c>
      <c r="E687" s="8">
        <v>63</v>
      </c>
      <c r="F687" s="8">
        <v>99</v>
      </c>
      <c r="G687" s="37">
        <f>Table5[[#This Row],[Completed]]/Table5[[#This Row],[Assigned]]</f>
        <v>1.5714285714285714</v>
      </c>
    </row>
    <row r="688" spans="1:7">
      <c r="A688" s="8" t="s">
        <v>120</v>
      </c>
      <c r="B688" s="8" t="str">
        <f>_xlfn.XLOOKUP(Table5[[#This Row],[EID]],Roster!A:A,Roster!E:E)</f>
        <v>oka.koch.55</v>
      </c>
      <c r="C688" s="8" t="str">
        <f>_xlfn.XLOOKUP(Table5[[#This Row],[EID]],Roster!A:A,Roster!F:F)</f>
        <v>F&amp;A</v>
      </c>
      <c r="D688" s="9">
        <v>45256</v>
      </c>
      <c r="E688" s="8">
        <v>97</v>
      </c>
      <c r="F688" s="8">
        <v>27</v>
      </c>
      <c r="G688" s="37">
        <f>Table5[[#This Row],[Completed]]/Table5[[#This Row],[Assigned]]</f>
        <v>0.27835051546391754</v>
      </c>
    </row>
    <row r="689" spans="1:7">
      <c r="A689" s="8" t="s">
        <v>121</v>
      </c>
      <c r="B689" s="8" t="str">
        <f>_xlfn.XLOOKUP(Table5[[#This Row],[EID]],Roster!A:A,Roster!E:E)</f>
        <v>hir.kame.31</v>
      </c>
      <c r="C689" s="8" t="str">
        <f>_xlfn.XLOOKUP(Table5[[#This Row],[EID]],Roster!A:A,Roster!F:F)</f>
        <v>Health</v>
      </c>
      <c r="D689" s="9">
        <v>45256</v>
      </c>
      <c r="E689" s="8">
        <v>50</v>
      </c>
      <c r="F689" s="8">
        <v>0</v>
      </c>
      <c r="G689" s="37">
        <f>Table5[[#This Row],[Completed]]/Table5[[#This Row],[Assigned]]</f>
        <v>0</v>
      </c>
    </row>
    <row r="690" spans="1:7">
      <c r="A690" s="8" t="s">
        <v>122</v>
      </c>
      <c r="B690" s="8" t="str">
        <f>_xlfn.XLOOKUP(Table5[[#This Row],[EID]],Roster!A:A,Roster!E:E)</f>
        <v>han.oriz.24</v>
      </c>
      <c r="C690" s="8" t="str">
        <f>_xlfn.XLOOKUP(Table5[[#This Row],[EID]],Roster!A:A,Roster!F:F)</f>
        <v>Network</v>
      </c>
      <c r="D690" s="9">
        <v>45256</v>
      </c>
      <c r="E690" s="8">
        <v>219</v>
      </c>
      <c r="F690" s="8">
        <v>114</v>
      </c>
      <c r="G690" s="37">
        <f>Table5[[#This Row],[Completed]]/Table5[[#This Row],[Assigned]]</f>
        <v>0.52054794520547942</v>
      </c>
    </row>
    <row r="691" spans="1:7">
      <c r="A691" s="8" t="s">
        <v>123</v>
      </c>
      <c r="B691" s="8" t="str">
        <f>_xlfn.XLOOKUP(Table5[[#This Row],[EID]],Roster!A:A,Roster!E:E)</f>
        <v>kig.imaz.62</v>
      </c>
      <c r="C691" s="8" t="str">
        <f>_xlfn.XLOOKUP(Table5[[#This Row],[EID]],Roster!A:A,Roster!F:F)</f>
        <v>HR</v>
      </c>
      <c r="D691" s="9">
        <v>45256</v>
      </c>
      <c r="E691" s="8">
        <v>67</v>
      </c>
      <c r="F691" s="8">
        <v>33</v>
      </c>
      <c r="G691" s="37">
        <f>Table5[[#This Row],[Completed]]/Table5[[#This Row],[Assigned]]</f>
        <v>0.4925373134328358</v>
      </c>
    </row>
    <row r="692" spans="1:7">
      <c r="A692" s="8" t="s">
        <v>94</v>
      </c>
      <c r="B692" s="8" t="str">
        <f>_xlfn.XLOOKUP(Table5[[#This Row],[EID]],Roster!A:A,Roster!E:E)</f>
        <v>oka.koch.55</v>
      </c>
      <c r="C692" s="8" t="str">
        <f>_xlfn.XLOOKUP(Table5[[#This Row],[EID]],Roster!A:A,Roster!F:F)</f>
        <v>F&amp;A</v>
      </c>
      <c r="D692" s="9">
        <v>45257</v>
      </c>
      <c r="E692" s="8">
        <v>64</v>
      </c>
      <c r="F692" s="8">
        <v>46</v>
      </c>
      <c r="G692" s="37">
        <f>Table5[[#This Row],[Completed]]/Table5[[#This Row],[Assigned]]</f>
        <v>0.71875</v>
      </c>
    </row>
    <row r="693" spans="1:7">
      <c r="A693" s="8" t="s">
        <v>95</v>
      </c>
      <c r="B693" s="8" t="str">
        <f>_xlfn.XLOOKUP(Table5[[#This Row],[EID]],Roster!A:A,Roster!E:E)</f>
        <v>oka.koch.55</v>
      </c>
      <c r="C693" s="8" t="str">
        <f>_xlfn.XLOOKUP(Table5[[#This Row],[EID]],Roster!A:A,Roster!F:F)</f>
        <v>F&amp;A</v>
      </c>
      <c r="D693" s="9">
        <v>45257</v>
      </c>
      <c r="E693" s="8">
        <v>84</v>
      </c>
      <c r="F693" s="8">
        <v>91</v>
      </c>
      <c r="G693" s="37">
        <f>Table5[[#This Row],[Completed]]/Table5[[#This Row],[Assigned]]</f>
        <v>1.0833333333333333</v>
      </c>
    </row>
    <row r="694" spans="1:7">
      <c r="A694" s="8" t="s">
        <v>97</v>
      </c>
      <c r="B694" s="8" t="str">
        <f>_xlfn.XLOOKUP(Table5[[#This Row],[EID]],Roster!A:A,Roster!E:E)</f>
        <v>han.oriz.24</v>
      </c>
      <c r="C694" s="8" t="str">
        <f>_xlfn.XLOOKUP(Table5[[#This Row],[EID]],Roster!A:A,Roster!F:F)</f>
        <v>Network</v>
      </c>
      <c r="D694" s="9">
        <v>45257</v>
      </c>
      <c r="E694" s="8">
        <v>100</v>
      </c>
      <c r="F694" s="8">
        <v>62</v>
      </c>
      <c r="G694" s="37">
        <f>Table5[[#This Row],[Completed]]/Table5[[#This Row],[Assigned]]</f>
        <v>0.62</v>
      </c>
    </row>
    <row r="695" spans="1:7">
      <c r="A695" s="8" t="s">
        <v>98</v>
      </c>
      <c r="B695" s="8" t="str">
        <f>_xlfn.XLOOKUP(Table5[[#This Row],[EID]],Roster!A:A,Roster!E:E)</f>
        <v>kig.imaz.62</v>
      </c>
      <c r="C695" s="8" t="str">
        <f>_xlfn.XLOOKUP(Table5[[#This Row],[EID]],Roster!A:A,Roster!F:F)</f>
        <v>HR</v>
      </c>
      <c r="D695" s="9">
        <v>45257</v>
      </c>
      <c r="E695" s="8">
        <v>75</v>
      </c>
      <c r="F695" s="8">
        <v>129</v>
      </c>
      <c r="G695" s="37">
        <f>Table5[[#This Row],[Completed]]/Table5[[#This Row],[Assigned]]</f>
        <v>1.72</v>
      </c>
    </row>
    <row r="696" spans="1:7">
      <c r="A696" s="8" t="s">
        <v>99</v>
      </c>
      <c r="B696" s="8" t="str">
        <f>_xlfn.XLOOKUP(Table5[[#This Row],[EID]],Roster!A:A,Roster!E:E)</f>
        <v>han.oriz.24</v>
      </c>
      <c r="C696" s="8" t="str">
        <f>_xlfn.XLOOKUP(Table5[[#This Row],[EID]],Roster!A:A,Roster!F:F)</f>
        <v>Strategy</v>
      </c>
      <c r="D696" s="9">
        <v>45257</v>
      </c>
      <c r="E696" s="8">
        <v>91</v>
      </c>
      <c r="F696" s="8">
        <v>59</v>
      </c>
      <c r="G696" s="37">
        <f>Table5[[#This Row],[Completed]]/Table5[[#This Row],[Assigned]]</f>
        <v>0.64835164835164838</v>
      </c>
    </row>
    <row r="697" spans="1:7">
      <c r="A697" s="8" t="s">
        <v>100</v>
      </c>
      <c r="B697" s="8" t="str">
        <f>_xlfn.XLOOKUP(Table5[[#This Row],[EID]],Roster!A:A,Roster!E:E)</f>
        <v>oka.koch.55</v>
      </c>
      <c r="C697" s="8" t="str">
        <f>_xlfn.XLOOKUP(Table5[[#This Row],[EID]],Roster!A:A,Roster!F:F)</f>
        <v>F&amp;A</v>
      </c>
      <c r="D697" s="9">
        <v>45257</v>
      </c>
      <c r="E697" s="8">
        <v>70</v>
      </c>
      <c r="F697" s="8">
        <v>0</v>
      </c>
      <c r="G697" s="37">
        <f>Table5[[#This Row],[Completed]]/Table5[[#This Row],[Assigned]]</f>
        <v>0</v>
      </c>
    </row>
    <row r="698" spans="1:7">
      <c r="A698" s="8" t="s">
        <v>101</v>
      </c>
      <c r="B698" s="8" t="str">
        <f>_xlfn.XLOOKUP(Table5[[#This Row],[EID]],Roster!A:A,Roster!E:E)</f>
        <v>hir.kame.31</v>
      </c>
      <c r="C698" s="8" t="str">
        <f>_xlfn.XLOOKUP(Table5[[#This Row],[EID]],Roster!A:A,Roster!F:F)</f>
        <v>Health</v>
      </c>
      <c r="D698" s="9">
        <v>45257</v>
      </c>
      <c r="E698" s="8">
        <v>69</v>
      </c>
      <c r="F698" s="8">
        <v>68</v>
      </c>
      <c r="G698" s="37">
        <f>Table5[[#This Row],[Completed]]/Table5[[#This Row],[Assigned]]</f>
        <v>0.98550724637681164</v>
      </c>
    </row>
    <row r="699" spans="1:7">
      <c r="A699" s="8" t="s">
        <v>102</v>
      </c>
      <c r="B699" s="8" t="str">
        <f>_xlfn.XLOOKUP(Table5[[#This Row],[EID]],Roster!A:A,Roster!E:E)</f>
        <v>han.oriz.24</v>
      </c>
      <c r="C699" s="8" t="str">
        <f>_xlfn.XLOOKUP(Table5[[#This Row],[EID]],Roster!A:A,Roster!F:F)</f>
        <v>Network</v>
      </c>
      <c r="D699" s="9">
        <v>45257</v>
      </c>
      <c r="E699" s="8">
        <v>123</v>
      </c>
      <c r="F699" s="8">
        <v>29</v>
      </c>
      <c r="G699" s="37">
        <f>Table5[[#This Row],[Completed]]/Table5[[#This Row],[Assigned]]</f>
        <v>0.23577235772357724</v>
      </c>
    </row>
    <row r="700" spans="1:7">
      <c r="A700" s="8" t="s">
        <v>103</v>
      </c>
      <c r="B700" s="8" t="str">
        <f>_xlfn.XLOOKUP(Table5[[#This Row],[EID]],Roster!A:A,Roster!E:E)</f>
        <v>kig.imaz.62</v>
      </c>
      <c r="C700" s="8" t="str">
        <f>_xlfn.XLOOKUP(Table5[[#This Row],[EID]],Roster!A:A,Roster!F:F)</f>
        <v>HR</v>
      </c>
      <c r="D700" s="9">
        <v>45257</v>
      </c>
      <c r="E700" s="8">
        <v>52</v>
      </c>
      <c r="F700" s="8">
        <v>123</v>
      </c>
      <c r="G700" s="37">
        <f>Table5[[#This Row],[Completed]]/Table5[[#This Row],[Assigned]]</f>
        <v>2.3653846153846154</v>
      </c>
    </row>
    <row r="701" spans="1:7">
      <c r="A701" s="8" t="s">
        <v>104</v>
      </c>
      <c r="B701" s="8" t="str">
        <f>_xlfn.XLOOKUP(Table5[[#This Row],[EID]],Roster!A:A,Roster!E:E)</f>
        <v>oka.koch.55</v>
      </c>
      <c r="C701" s="8" t="str">
        <f>_xlfn.XLOOKUP(Table5[[#This Row],[EID]],Roster!A:A,Roster!F:F)</f>
        <v>F&amp;A</v>
      </c>
      <c r="D701" s="9">
        <v>45257</v>
      </c>
      <c r="E701" s="8">
        <v>94</v>
      </c>
      <c r="F701" s="8">
        <v>44</v>
      </c>
      <c r="G701" s="37">
        <f>Table5[[#This Row],[Completed]]/Table5[[#This Row],[Assigned]]</f>
        <v>0.46808510638297873</v>
      </c>
    </row>
    <row r="702" spans="1:7">
      <c r="A702" s="8" t="s">
        <v>105</v>
      </c>
      <c r="B702" s="8" t="str">
        <f>_xlfn.XLOOKUP(Table5[[#This Row],[EID]],Roster!A:A,Roster!E:E)</f>
        <v>oka.koch.55</v>
      </c>
      <c r="C702" s="8" t="str">
        <f>_xlfn.XLOOKUP(Table5[[#This Row],[EID]],Roster!A:A,Roster!F:F)</f>
        <v>F&amp;A</v>
      </c>
      <c r="D702" s="9">
        <v>45257</v>
      </c>
      <c r="E702" s="8">
        <v>56</v>
      </c>
      <c r="F702" s="8">
        <v>0</v>
      </c>
      <c r="G702" s="37">
        <f>Table5[[#This Row],[Completed]]/Table5[[#This Row],[Assigned]]</f>
        <v>0</v>
      </c>
    </row>
    <row r="703" spans="1:7">
      <c r="A703" s="8" t="s">
        <v>106</v>
      </c>
      <c r="B703" s="8" t="str">
        <f>_xlfn.XLOOKUP(Table5[[#This Row],[EID]],Roster!A:A,Roster!E:E)</f>
        <v>hir.kame.31</v>
      </c>
      <c r="C703" s="8" t="str">
        <f>_xlfn.XLOOKUP(Table5[[#This Row],[EID]],Roster!A:A,Roster!F:F)</f>
        <v>Health</v>
      </c>
      <c r="D703" s="9">
        <v>45257</v>
      </c>
      <c r="E703" s="8">
        <v>54</v>
      </c>
      <c r="F703" s="8">
        <v>0</v>
      </c>
      <c r="G703" s="37">
        <f>Table5[[#This Row],[Completed]]/Table5[[#This Row],[Assigned]]</f>
        <v>0</v>
      </c>
    </row>
    <row r="704" spans="1:7">
      <c r="A704" s="8" t="s">
        <v>107</v>
      </c>
      <c r="B704" s="8" t="str">
        <f>_xlfn.XLOOKUP(Table5[[#This Row],[EID]],Roster!A:A,Roster!E:E)</f>
        <v>oka.koch.55</v>
      </c>
      <c r="C704" s="8" t="str">
        <f>_xlfn.XLOOKUP(Table5[[#This Row],[EID]],Roster!A:A,Roster!F:F)</f>
        <v>F&amp;A</v>
      </c>
      <c r="D704" s="9">
        <v>45257</v>
      </c>
      <c r="E704" s="8">
        <v>57</v>
      </c>
      <c r="F704" s="8">
        <v>129</v>
      </c>
      <c r="G704" s="37">
        <f>Table5[[#This Row],[Completed]]/Table5[[#This Row],[Assigned]]</f>
        <v>2.263157894736842</v>
      </c>
    </row>
    <row r="705" spans="1:7">
      <c r="A705" s="8" t="s">
        <v>108</v>
      </c>
      <c r="B705" s="8" t="str">
        <f>_xlfn.XLOOKUP(Table5[[#This Row],[EID]],Roster!A:A,Roster!E:E)</f>
        <v>kig.imaz.62</v>
      </c>
      <c r="C705" s="8" t="str">
        <f>_xlfn.XLOOKUP(Table5[[#This Row],[EID]],Roster!A:A,Roster!F:F)</f>
        <v>HR</v>
      </c>
      <c r="D705" s="9">
        <v>45257</v>
      </c>
      <c r="E705" s="8">
        <v>88</v>
      </c>
      <c r="F705" s="8">
        <v>121</v>
      </c>
      <c r="G705" s="37">
        <f>Table5[[#This Row],[Completed]]/Table5[[#This Row],[Assigned]]</f>
        <v>1.375</v>
      </c>
    </row>
    <row r="706" spans="1:7">
      <c r="A706" s="8" t="s">
        <v>109</v>
      </c>
      <c r="B706" s="8" t="str">
        <f>_xlfn.XLOOKUP(Table5[[#This Row],[EID]],Roster!A:A,Roster!E:E)</f>
        <v>han.oriz.24</v>
      </c>
      <c r="C706" s="8" t="str">
        <f>_xlfn.XLOOKUP(Table5[[#This Row],[EID]],Roster!A:A,Roster!F:F)</f>
        <v>Strategy</v>
      </c>
      <c r="D706" s="9">
        <v>45257</v>
      </c>
      <c r="E706" s="8">
        <v>95</v>
      </c>
      <c r="F706" s="8">
        <v>0</v>
      </c>
      <c r="G706" s="37">
        <f>Table5[[#This Row],[Completed]]/Table5[[#This Row],[Assigned]]</f>
        <v>0</v>
      </c>
    </row>
    <row r="707" spans="1:7">
      <c r="A707" s="8" t="s">
        <v>110</v>
      </c>
      <c r="B707" s="8" t="str">
        <f>_xlfn.XLOOKUP(Table5[[#This Row],[EID]],Roster!A:A,Roster!E:E)</f>
        <v>oka.koch.55</v>
      </c>
      <c r="C707" s="8" t="str">
        <f>_xlfn.XLOOKUP(Table5[[#This Row],[EID]],Roster!A:A,Roster!F:F)</f>
        <v>F&amp;A</v>
      </c>
      <c r="D707" s="9">
        <v>45257</v>
      </c>
      <c r="E707" s="8">
        <v>75</v>
      </c>
      <c r="F707" s="8">
        <v>101</v>
      </c>
      <c r="G707" s="37">
        <f>Table5[[#This Row],[Completed]]/Table5[[#This Row],[Assigned]]</f>
        <v>1.3466666666666667</v>
      </c>
    </row>
    <row r="708" spans="1:7">
      <c r="A708" s="8" t="s">
        <v>112</v>
      </c>
      <c r="B708" s="8" t="str">
        <f>_xlfn.XLOOKUP(Table5[[#This Row],[EID]],Roster!A:A,Roster!E:E)</f>
        <v>hir.kame.31</v>
      </c>
      <c r="C708" s="8" t="str">
        <f>_xlfn.XLOOKUP(Table5[[#This Row],[EID]],Roster!A:A,Roster!F:F)</f>
        <v>Health</v>
      </c>
      <c r="D708" s="9">
        <v>45257</v>
      </c>
      <c r="E708" s="8">
        <v>83</v>
      </c>
      <c r="F708" s="8">
        <v>54</v>
      </c>
      <c r="G708" s="37">
        <f>Table5[[#This Row],[Completed]]/Table5[[#This Row],[Assigned]]</f>
        <v>0.6506024096385542</v>
      </c>
    </row>
    <row r="709" spans="1:7">
      <c r="A709" s="8" t="s">
        <v>113</v>
      </c>
      <c r="B709" s="8" t="str">
        <f>_xlfn.XLOOKUP(Table5[[#This Row],[EID]],Roster!A:A,Roster!E:E)</f>
        <v>kig.imaz.62</v>
      </c>
      <c r="C709" s="8" t="str">
        <f>_xlfn.XLOOKUP(Table5[[#This Row],[EID]],Roster!A:A,Roster!F:F)</f>
        <v>HR</v>
      </c>
      <c r="D709" s="9">
        <v>45257</v>
      </c>
      <c r="E709" s="8">
        <v>87</v>
      </c>
      <c r="F709" s="8">
        <v>38</v>
      </c>
      <c r="G709" s="37">
        <f>Table5[[#This Row],[Completed]]/Table5[[#This Row],[Assigned]]</f>
        <v>0.43678160919540232</v>
      </c>
    </row>
    <row r="710" spans="1:7">
      <c r="A710" s="8" t="s">
        <v>114</v>
      </c>
      <c r="B710" s="8" t="str">
        <f>_xlfn.XLOOKUP(Table5[[#This Row],[EID]],Roster!A:A,Roster!E:E)</f>
        <v>han.oriz.24</v>
      </c>
      <c r="C710" s="8" t="str">
        <f>_xlfn.XLOOKUP(Table5[[#This Row],[EID]],Roster!A:A,Roster!F:F)</f>
        <v>Strategy</v>
      </c>
      <c r="D710" s="9">
        <v>45257</v>
      </c>
      <c r="E710" s="8">
        <v>74</v>
      </c>
      <c r="F710" s="8">
        <v>32</v>
      </c>
      <c r="G710" s="37">
        <f>Table5[[#This Row],[Completed]]/Table5[[#This Row],[Assigned]]</f>
        <v>0.43243243243243246</v>
      </c>
    </row>
    <row r="711" spans="1:7">
      <c r="A711" s="8" t="s">
        <v>115</v>
      </c>
      <c r="B711" s="8" t="str">
        <f>_xlfn.XLOOKUP(Table5[[#This Row],[EID]],Roster!A:A,Roster!E:E)</f>
        <v>oka.koch.55</v>
      </c>
      <c r="C711" s="8" t="str">
        <f>_xlfn.XLOOKUP(Table5[[#This Row],[EID]],Roster!A:A,Roster!F:F)</f>
        <v>F&amp;A</v>
      </c>
      <c r="D711" s="9">
        <v>45257</v>
      </c>
      <c r="E711" s="8">
        <v>82</v>
      </c>
      <c r="F711" s="8">
        <v>46</v>
      </c>
      <c r="G711" s="37">
        <f>Table5[[#This Row],[Completed]]/Table5[[#This Row],[Assigned]]</f>
        <v>0.56097560975609762</v>
      </c>
    </row>
    <row r="712" spans="1:7">
      <c r="A712" s="8" t="s">
        <v>116</v>
      </c>
      <c r="B712" s="8" t="str">
        <f>_xlfn.XLOOKUP(Table5[[#This Row],[EID]],Roster!A:A,Roster!E:E)</f>
        <v>hir.kame.31</v>
      </c>
      <c r="C712" s="8" t="str">
        <f>_xlfn.XLOOKUP(Table5[[#This Row],[EID]],Roster!A:A,Roster!F:F)</f>
        <v>Health</v>
      </c>
      <c r="D712" s="9">
        <v>45257</v>
      </c>
      <c r="E712" s="8">
        <v>51</v>
      </c>
      <c r="F712" s="8">
        <v>0</v>
      </c>
      <c r="G712" s="37">
        <f>Table5[[#This Row],[Completed]]/Table5[[#This Row],[Assigned]]</f>
        <v>0</v>
      </c>
    </row>
    <row r="713" spans="1:7">
      <c r="A713" s="8" t="s">
        <v>117</v>
      </c>
      <c r="B713" s="8" t="str">
        <f>_xlfn.XLOOKUP(Table5[[#This Row],[EID]],Roster!A:A,Roster!E:E)</f>
        <v>han.oriz.24</v>
      </c>
      <c r="C713" s="8" t="str">
        <f>_xlfn.XLOOKUP(Table5[[#This Row],[EID]],Roster!A:A,Roster!F:F)</f>
        <v>Network</v>
      </c>
      <c r="D713" s="9">
        <v>45257</v>
      </c>
      <c r="E713" s="8">
        <v>154</v>
      </c>
      <c r="F713" s="8">
        <v>45</v>
      </c>
      <c r="G713" s="37">
        <f>Table5[[#This Row],[Completed]]/Table5[[#This Row],[Assigned]]</f>
        <v>0.29220779220779219</v>
      </c>
    </row>
    <row r="714" spans="1:7">
      <c r="A714" s="8" t="s">
        <v>118</v>
      </c>
      <c r="B714" s="8" t="str">
        <f>_xlfn.XLOOKUP(Table5[[#This Row],[EID]],Roster!A:A,Roster!E:E)</f>
        <v>kig.imaz.62</v>
      </c>
      <c r="C714" s="8" t="str">
        <f>_xlfn.XLOOKUP(Table5[[#This Row],[EID]],Roster!A:A,Roster!F:F)</f>
        <v>HR</v>
      </c>
      <c r="D714" s="9">
        <v>45257</v>
      </c>
      <c r="E714" s="8">
        <v>71</v>
      </c>
      <c r="F714" s="8">
        <v>24</v>
      </c>
      <c r="G714" s="37">
        <f>Table5[[#This Row],[Completed]]/Table5[[#This Row],[Assigned]]</f>
        <v>0.3380281690140845</v>
      </c>
    </row>
    <row r="715" spans="1:7">
      <c r="A715" s="8" t="s">
        <v>120</v>
      </c>
      <c r="B715" s="8" t="str">
        <f>_xlfn.XLOOKUP(Table5[[#This Row],[EID]],Roster!A:A,Roster!E:E)</f>
        <v>oka.koch.55</v>
      </c>
      <c r="C715" s="8" t="str">
        <f>_xlfn.XLOOKUP(Table5[[#This Row],[EID]],Roster!A:A,Roster!F:F)</f>
        <v>F&amp;A</v>
      </c>
      <c r="D715" s="9">
        <v>45257</v>
      </c>
      <c r="E715" s="8">
        <v>58</v>
      </c>
      <c r="F715" s="8">
        <v>124</v>
      </c>
      <c r="G715" s="37">
        <f>Table5[[#This Row],[Completed]]/Table5[[#This Row],[Assigned]]</f>
        <v>2.1379310344827585</v>
      </c>
    </row>
    <row r="716" spans="1:7">
      <c r="A716" s="8" t="s">
        <v>121</v>
      </c>
      <c r="B716" s="8" t="str">
        <f>_xlfn.XLOOKUP(Table5[[#This Row],[EID]],Roster!A:A,Roster!E:E)</f>
        <v>hir.kame.31</v>
      </c>
      <c r="C716" s="8" t="str">
        <f>_xlfn.XLOOKUP(Table5[[#This Row],[EID]],Roster!A:A,Roster!F:F)</f>
        <v>Health</v>
      </c>
      <c r="D716" s="9">
        <v>45257</v>
      </c>
      <c r="E716" s="8">
        <v>77</v>
      </c>
      <c r="F716" s="8">
        <v>24</v>
      </c>
      <c r="G716" s="37">
        <f>Table5[[#This Row],[Completed]]/Table5[[#This Row],[Assigned]]</f>
        <v>0.31168831168831168</v>
      </c>
    </row>
    <row r="717" spans="1:7">
      <c r="A717" s="8" t="s">
        <v>122</v>
      </c>
      <c r="B717" s="8" t="str">
        <f>_xlfn.XLOOKUP(Table5[[#This Row],[EID]],Roster!A:A,Roster!E:E)</f>
        <v>han.oriz.24</v>
      </c>
      <c r="C717" s="8" t="str">
        <f>_xlfn.XLOOKUP(Table5[[#This Row],[EID]],Roster!A:A,Roster!F:F)</f>
        <v>Network</v>
      </c>
      <c r="D717" s="9">
        <v>45257</v>
      </c>
      <c r="E717" s="8">
        <v>168</v>
      </c>
      <c r="F717" s="8">
        <v>106</v>
      </c>
      <c r="G717" s="37">
        <f>Table5[[#This Row],[Completed]]/Table5[[#This Row],[Assigned]]</f>
        <v>0.63095238095238093</v>
      </c>
    </row>
    <row r="718" spans="1:7">
      <c r="A718" s="8" t="s">
        <v>123</v>
      </c>
      <c r="B718" s="8" t="str">
        <f>_xlfn.XLOOKUP(Table5[[#This Row],[EID]],Roster!A:A,Roster!E:E)</f>
        <v>kig.imaz.62</v>
      </c>
      <c r="C718" s="8" t="str">
        <f>_xlfn.XLOOKUP(Table5[[#This Row],[EID]],Roster!A:A,Roster!F:F)</f>
        <v>HR</v>
      </c>
      <c r="D718" s="9">
        <v>45257</v>
      </c>
      <c r="E718" s="8">
        <v>53</v>
      </c>
      <c r="F718" s="8">
        <v>82</v>
      </c>
      <c r="G718" s="37">
        <f>Table5[[#This Row],[Completed]]/Table5[[#This Row],[Assigned]]</f>
        <v>1.5471698113207548</v>
      </c>
    </row>
    <row r="719" spans="1:7">
      <c r="A719" s="8" t="s">
        <v>94</v>
      </c>
      <c r="B719" s="8" t="str">
        <f>_xlfn.XLOOKUP(Table5[[#This Row],[EID]],Roster!A:A,Roster!E:E)</f>
        <v>oka.koch.55</v>
      </c>
      <c r="C719" s="8" t="str">
        <f>_xlfn.XLOOKUP(Table5[[#This Row],[EID]],Roster!A:A,Roster!F:F)</f>
        <v>F&amp;A</v>
      </c>
      <c r="D719" s="9">
        <v>45258</v>
      </c>
      <c r="E719" s="8">
        <v>58</v>
      </c>
      <c r="F719" s="8">
        <v>102</v>
      </c>
      <c r="G719" s="37">
        <f>Table5[[#This Row],[Completed]]/Table5[[#This Row],[Assigned]]</f>
        <v>1.7586206896551724</v>
      </c>
    </row>
    <row r="720" spans="1:7">
      <c r="A720" s="8" t="s">
        <v>96</v>
      </c>
      <c r="B720" s="8" t="str">
        <f>_xlfn.XLOOKUP(Table5[[#This Row],[EID]],Roster!A:A,Roster!E:E)</f>
        <v>hir.kame.31</v>
      </c>
      <c r="C720" s="8" t="str">
        <f>_xlfn.XLOOKUP(Table5[[#This Row],[EID]],Roster!A:A,Roster!F:F)</f>
        <v>Health</v>
      </c>
      <c r="D720" s="9">
        <v>45258</v>
      </c>
      <c r="E720" s="8">
        <v>61</v>
      </c>
      <c r="F720" s="8">
        <v>123</v>
      </c>
      <c r="G720" s="37">
        <f>Table5[[#This Row],[Completed]]/Table5[[#This Row],[Assigned]]</f>
        <v>2.0163934426229506</v>
      </c>
    </row>
    <row r="721" spans="1:7">
      <c r="A721" s="8" t="s">
        <v>97</v>
      </c>
      <c r="B721" s="8" t="str">
        <f>_xlfn.XLOOKUP(Table5[[#This Row],[EID]],Roster!A:A,Roster!E:E)</f>
        <v>han.oriz.24</v>
      </c>
      <c r="C721" s="8" t="str">
        <f>_xlfn.XLOOKUP(Table5[[#This Row],[EID]],Roster!A:A,Roster!F:F)</f>
        <v>Network</v>
      </c>
      <c r="D721" s="9">
        <v>45258</v>
      </c>
      <c r="E721" s="8">
        <v>152</v>
      </c>
      <c r="F721" s="8">
        <v>19</v>
      </c>
      <c r="G721" s="37">
        <f>Table5[[#This Row],[Completed]]/Table5[[#This Row],[Assigned]]</f>
        <v>0.125</v>
      </c>
    </row>
    <row r="722" spans="1:7">
      <c r="A722" s="8" t="s">
        <v>98</v>
      </c>
      <c r="B722" s="8" t="str">
        <f>_xlfn.XLOOKUP(Table5[[#This Row],[EID]],Roster!A:A,Roster!E:E)</f>
        <v>kig.imaz.62</v>
      </c>
      <c r="C722" s="8" t="str">
        <f>_xlfn.XLOOKUP(Table5[[#This Row],[EID]],Roster!A:A,Roster!F:F)</f>
        <v>HR</v>
      </c>
      <c r="D722" s="9">
        <v>45258</v>
      </c>
      <c r="E722" s="8">
        <v>69</v>
      </c>
      <c r="F722" s="8">
        <v>96</v>
      </c>
      <c r="G722" s="37">
        <f>Table5[[#This Row],[Completed]]/Table5[[#This Row],[Assigned]]</f>
        <v>1.3913043478260869</v>
      </c>
    </row>
    <row r="723" spans="1:7">
      <c r="A723" s="8" t="s">
        <v>99</v>
      </c>
      <c r="B723" s="8" t="str">
        <f>_xlfn.XLOOKUP(Table5[[#This Row],[EID]],Roster!A:A,Roster!E:E)</f>
        <v>han.oriz.24</v>
      </c>
      <c r="C723" s="8" t="str">
        <f>_xlfn.XLOOKUP(Table5[[#This Row],[EID]],Roster!A:A,Roster!F:F)</f>
        <v>Strategy</v>
      </c>
      <c r="D723" s="9">
        <v>45258</v>
      </c>
      <c r="E723" s="8">
        <v>74</v>
      </c>
      <c r="F723" s="8">
        <v>39</v>
      </c>
      <c r="G723" s="37">
        <f>Table5[[#This Row],[Completed]]/Table5[[#This Row],[Assigned]]</f>
        <v>0.52702702702702697</v>
      </c>
    </row>
    <row r="724" spans="1:7">
      <c r="A724" s="8" t="s">
        <v>100</v>
      </c>
      <c r="B724" s="8" t="str">
        <f>_xlfn.XLOOKUP(Table5[[#This Row],[EID]],Roster!A:A,Roster!E:E)</f>
        <v>oka.koch.55</v>
      </c>
      <c r="C724" s="8" t="str">
        <f>_xlfn.XLOOKUP(Table5[[#This Row],[EID]],Roster!A:A,Roster!F:F)</f>
        <v>F&amp;A</v>
      </c>
      <c r="D724" s="9">
        <v>45258</v>
      </c>
      <c r="E724" s="8">
        <v>88</v>
      </c>
      <c r="F724" s="8">
        <v>69</v>
      </c>
      <c r="G724" s="37">
        <f>Table5[[#This Row],[Completed]]/Table5[[#This Row],[Assigned]]</f>
        <v>0.78409090909090906</v>
      </c>
    </row>
    <row r="725" spans="1:7">
      <c r="A725" s="8" t="s">
        <v>101</v>
      </c>
      <c r="B725" s="8" t="str">
        <f>_xlfn.XLOOKUP(Table5[[#This Row],[EID]],Roster!A:A,Roster!E:E)</f>
        <v>hir.kame.31</v>
      </c>
      <c r="C725" s="8" t="str">
        <f>_xlfn.XLOOKUP(Table5[[#This Row],[EID]],Roster!A:A,Roster!F:F)</f>
        <v>Health</v>
      </c>
      <c r="D725" s="9">
        <v>45258</v>
      </c>
      <c r="E725" s="8">
        <v>65</v>
      </c>
      <c r="F725" s="8">
        <v>122</v>
      </c>
      <c r="G725" s="37">
        <f>Table5[[#This Row],[Completed]]/Table5[[#This Row],[Assigned]]</f>
        <v>1.8769230769230769</v>
      </c>
    </row>
    <row r="726" spans="1:7">
      <c r="A726" s="8" t="s">
        <v>102</v>
      </c>
      <c r="B726" s="8" t="str">
        <f>_xlfn.XLOOKUP(Table5[[#This Row],[EID]],Roster!A:A,Roster!E:E)</f>
        <v>han.oriz.24</v>
      </c>
      <c r="C726" s="8" t="str">
        <f>_xlfn.XLOOKUP(Table5[[#This Row],[EID]],Roster!A:A,Roster!F:F)</f>
        <v>Network</v>
      </c>
      <c r="D726" s="9">
        <v>45258</v>
      </c>
      <c r="E726" s="8">
        <v>182</v>
      </c>
      <c r="F726" s="8">
        <v>23</v>
      </c>
      <c r="G726" s="37">
        <f>Table5[[#This Row],[Completed]]/Table5[[#This Row],[Assigned]]</f>
        <v>0.12637362637362637</v>
      </c>
    </row>
    <row r="727" spans="1:7">
      <c r="A727" s="8" t="s">
        <v>103</v>
      </c>
      <c r="B727" s="8" t="str">
        <f>_xlfn.XLOOKUP(Table5[[#This Row],[EID]],Roster!A:A,Roster!E:E)</f>
        <v>kig.imaz.62</v>
      </c>
      <c r="C727" s="8" t="str">
        <f>_xlfn.XLOOKUP(Table5[[#This Row],[EID]],Roster!A:A,Roster!F:F)</f>
        <v>HR</v>
      </c>
      <c r="D727" s="9">
        <v>45258</v>
      </c>
      <c r="E727" s="8">
        <v>75</v>
      </c>
      <c r="F727" s="8">
        <v>124</v>
      </c>
      <c r="G727" s="37">
        <f>Table5[[#This Row],[Completed]]/Table5[[#This Row],[Assigned]]</f>
        <v>1.6533333333333333</v>
      </c>
    </row>
    <row r="728" spans="1:7">
      <c r="A728" s="8" t="s">
        <v>105</v>
      </c>
      <c r="B728" s="8" t="str">
        <f>_xlfn.XLOOKUP(Table5[[#This Row],[EID]],Roster!A:A,Roster!E:E)</f>
        <v>oka.koch.55</v>
      </c>
      <c r="C728" s="8" t="str">
        <f>_xlfn.XLOOKUP(Table5[[#This Row],[EID]],Roster!A:A,Roster!F:F)</f>
        <v>F&amp;A</v>
      </c>
      <c r="D728" s="9">
        <v>45258</v>
      </c>
      <c r="E728" s="8">
        <v>52</v>
      </c>
      <c r="F728" s="8">
        <v>26</v>
      </c>
      <c r="G728" s="37">
        <f>Table5[[#This Row],[Completed]]/Table5[[#This Row],[Assigned]]</f>
        <v>0.5</v>
      </c>
    </row>
    <row r="729" spans="1:7">
      <c r="A729" s="8" t="s">
        <v>106</v>
      </c>
      <c r="B729" s="8" t="str">
        <f>_xlfn.XLOOKUP(Table5[[#This Row],[EID]],Roster!A:A,Roster!E:E)</f>
        <v>hir.kame.31</v>
      </c>
      <c r="C729" s="8" t="str">
        <f>_xlfn.XLOOKUP(Table5[[#This Row],[EID]],Roster!A:A,Roster!F:F)</f>
        <v>Health</v>
      </c>
      <c r="D729" s="9">
        <v>45258</v>
      </c>
      <c r="E729" s="8">
        <v>99</v>
      </c>
      <c r="F729" s="8">
        <v>120</v>
      </c>
      <c r="G729" s="37">
        <f>Table5[[#This Row],[Completed]]/Table5[[#This Row],[Assigned]]</f>
        <v>1.2121212121212122</v>
      </c>
    </row>
    <row r="730" spans="1:7">
      <c r="A730" s="8" t="s">
        <v>107</v>
      </c>
      <c r="B730" s="8" t="str">
        <f>_xlfn.XLOOKUP(Table5[[#This Row],[EID]],Roster!A:A,Roster!E:E)</f>
        <v>oka.koch.55</v>
      </c>
      <c r="C730" s="8" t="str">
        <f>_xlfn.XLOOKUP(Table5[[#This Row],[EID]],Roster!A:A,Roster!F:F)</f>
        <v>F&amp;A</v>
      </c>
      <c r="D730" s="9">
        <v>45258</v>
      </c>
      <c r="E730" s="8">
        <v>68</v>
      </c>
      <c r="F730" s="8">
        <v>0</v>
      </c>
      <c r="G730" s="37">
        <f>Table5[[#This Row],[Completed]]/Table5[[#This Row],[Assigned]]</f>
        <v>0</v>
      </c>
    </row>
    <row r="731" spans="1:7">
      <c r="A731" s="8" t="s">
        <v>108</v>
      </c>
      <c r="B731" s="8" t="str">
        <f>_xlfn.XLOOKUP(Table5[[#This Row],[EID]],Roster!A:A,Roster!E:E)</f>
        <v>kig.imaz.62</v>
      </c>
      <c r="C731" s="8" t="str">
        <f>_xlfn.XLOOKUP(Table5[[#This Row],[EID]],Roster!A:A,Roster!F:F)</f>
        <v>HR</v>
      </c>
      <c r="D731" s="9">
        <v>45258</v>
      </c>
      <c r="E731" s="8">
        <v>72</v>
      </c>
      <c r="F731" s="8">
        <v>53</v>
      </c>
      <c r="G731" s="37">
        <f>Table5[[#This Row],[Completed]]/Table5[[#This Row],[Assigned]]</f>
        <v>0.73611111111111116</v>
      </c>
    </row>
    <row r="732" spans="1:7">
      <c r="A732" s="8" t="s">
        <v>109</v>
      </c>
      <c r="B732" s="8" t="str">
        <f>_xlfn.XLOOKUP(Table5[[#This Row],[EID]],Roster!A:A,Roster!E:E)</f>
        <v>han.oriz.24</v>
      </c>
      <c r="C732" s="8" t="str">
        <f>_xlfn.XLOOKUP(Table5[[#This Row],[EID]],Roster!A:A,Roster!F:F)</f>
        <v>Strategy</v>
      </c>
      <c r="D732" s="9">
        <v>45258</v>
      </c>
      <c r="E732" s="8">
        <v>80</v>
      </c>
      <c r="F732" s="8">
        <v>81</v>
      </c>
      <c r="G732" s="37">
        <f>Table5[[#This Row],[Completed]]/Table5[[#This Row],[Assigned]]</f>
        <v>1.0125</v>
      </c>
    </row>
    <row r="733" spans="1:7">
      <c r="A733" s="8" t="s">
        <v>110</v>
      </c>
      <c r="B733" s="8" t="str">
        <f>_xlfn.XLOOKUP(Table5[[#This Row],[EID]],Roster!A:A,Roster!E:E)</f>
        <v>oka.koch.55</v>
      </c>
      <c r="C733" s="8" t="str">
        <f>_xlfn.XLOOKUP(Table5[[#This Row],[EID]],Roster!A:A,Roster!F:F)</f>
        <v>F&amp;A</v>
      </c>
      <c r="D733" s="9">
        <v>45258</v>
      </c>
      <c r="E733" s="8">
        <v>93</v>
      </c>
      <c r="F733" s="8">
        <v>116</v>
      </c>
      <c r="G733" s="37">
        <f>Table5[[#This Row],[Completed]]/Table5[[#This Row],[Assigned]]</f>
        <v>1.2473118279569892</v>
      </c>
    </row>
    <row r="734" spans="1:7">
      <c r="A734" s="8" t="s">
        <v>111</v>
      </c>
      <c r="B734" s="8" t="str">
        <f>_xlfn.XLOOKUP(Table5[[#This Row],[EID]],Roster!A:A,Roster!E:E)</f>
        <v>hir.kame.31</v>
      </c>
      <c r="C734" s="8" t="str">
        <f>_xlfn.XLOOKUP(Table5[[#This Row],[EID]],Roster!A:A,Roster!F:F)</f>
        <v>Health</v>
      </c>
      <c r="D734" s="9">
        <v>45258</v>
      </c>
      <c r="E734" s="8">
        <v>58</v>
      </c>
      <c r="F734" s="8">
        <v>126</v>
      </c>
      <c r="G734" s="37">
        <f>Table5[[#This Row],[Completed]]/Table5[[#This Row],[Assigned]]</f>
        <v>2.1724137931034484</v>
      </c>
    </row>
    <row r="735" spans="1:7">
      <c r="A735" s="8" t="s">
        <v>112</v>
      </c>
      <c r="B735" s="8" t="str">
        <f>_xlfn.XLOOKUP(Table5[[#This Row],[EID]],Roster!A:A,Roster!E:E)</f>
        <v>hir.kame.31</v>
      </c>
      <c r="C735" s="8" t="str">
        <f>_xlfn.XLOOKUP(Table5[[#This Row],[EID]],Roster!A:A,Roster!F:F)</f>
        <v>Health</v>
      </c>
      <c r="D735" s="9">
        <v>45258</v>
      </c>
      <c r="E735" s="8">
        <v>94</v>
      </c>
      <c r="F735" s="8">
        <v>75</v>
      </c>
      <c r="G735" s="37">
        <f>Table5[[#This Row],[Completed]]/Table5[[#This Row],[Assigned]]</f>
        <v>0.7978723404255319</v>
      </c>
    </row>
    <row r="736" spans="1:7">
      <c r="A736" s="8" t="s">
        <v>113</v>
      </c>
      <c r="B736" s="8" t="str">
        <f>_xlfn.XLOOKUP(Table5[[#This Row],[EID]],Roster!A:A,Roster!E:E)</f>
        <v>kig.imaz.62</v>
      </c>
      <c r="C736" s="8" t="str">
        <f>_xlfn.XLOOKUP(Table5[[#This Row],[EID]],Roster!A:A,Roster!F:F)</f>
        <v>HR</v>
      </c>
      <c r="D736" s="9">
        <v>45258</v>
      </c>
      <c r="E736" s="8">
        <v>73</v>
      </c>
      <c r="F736" s="8">
        <v>36</v>
      </c>
      <c r="G736" s="37">
        <f>Table5[[#This Row],[Completed]]/Table5[[#This Row],[Assigned]]</f>
        <v>0.49315068493150682</v>
      </c>
    </row>
    <row r="737" spans="1:7">
      <c r="A737" s="8" t="s">
        <v>114</v>
      </c>
      <c r="B737" s="8" t="str">
        <f>_xlfn.XLOOKUP(Table5[[#This Row],[EID]],Roster!A:A,Roster!E:E)</f>
        <v>han.oriz.24</v>
      </c>
      <c r="C737" s="8" t="str">
        <f>_xlfn.XLOOKUP(Table5[[#This Row],[EID]],Roster!A:A,Roster!F:F)</f>
        <v>Strategy</v>
      </c>
      <c r="D737" s="9">
        <v>45258</v>
      </c>
      <c r="E737" s="8">
        <v>93</v>
      </c>
      <c r="F737" s="8">
        <v>0</v>
      </c>
      <c r="G737" s="37">
        <f>Table5[[#This Row],[Completed]]/Table5[[#This Row],[Assigned]]</f>
        <v>0</v>
      </c>
    </row>
    <row r="738" spans="1:7">
      <c r="A738" s="8" t="s">
        <v>115</v>
      </c>
      <c r="B738" s="8" t="str">
        <f>_xlfn.XLOOKUP(Table5[[#This Row],[EID]],Roster!A:A,Roster!E:E)</f>
        <v>oka.koch.55</v>
      </c>
      <c r="C738" s="8" t="str">
        <f>_xlfn.XLOOKUP(Table5[[#This Row],[EID]],Roster!A:A,Roster!F:F)</f>
        <v>F&amp;A</v>
      </c>
      <c r="D738" s="9">
        <v>45258</v>
      </c>
      <c r="E738" s="8">
        <v>92</v>
      </c>
      <c r="F738" s="8">
        <v>52</v>
      </c>
      <c r="G738" s="37">
        <f>Table5[[#This Row],[Completed]]/Table5[[#This Row],[Assigned]]</f>
        <v>0.56521739130434778</v>
      </c>
    </row>
    <row r="739" spans="1:7">
      <c r="A739" s="8" t="s">
        <v>116</v>
      </c>
      <c r="B739" s="8" t="str">
        <f>_xlfn.XLOOKUP(Table5[[#This Row],[EID]],Roster!A:A,Roster!E:E)</f>
        <v>hir.kame.31</v>
      </c>
      <c r="C739" s="8" t="str">
        <f>_xlfn.XLOOKUP(Table5[[#This Row],[EID]],Roster!A:A,Roster!F:F)</f>
        <v>Health</v>
      </c>
      <c r="D739" s="9">
        <v>45258</v>
      </c>
      <c r="E739" s="8">
        <v>69</v>
      </c>
      <c r="F739" s="8">
        <v>115</v>
      </c>
      <c r="G739" s="37">
        <f>Table5[[#This Row],[Completed]]/Table5[[#This Row],[Assigned]]</f>
        <v>1.6666666666666667</v>
      </c>
    </row>
    <row r="740" spans="1:7">
      <c r="A740" s="8" t="s">
        <v>117</v>
      </c>
      <c r="B740" s="8" t="str">
        <f>_xlfn.XLOOKUP(Table5[[#This Row],[EID]],Roster!A:A,Roster!E:E)</f>
        <v>han.oriz.24</v>
      </c>
      <c r="C740" s="8" t="str">
        <f>_xlfn.XLOOKUP(Table5[[#This Row],[EID]],Roster!A:A,Roster!F:F)</f>
        <v>Network</v>
      </c>
      <c r="D740" s="9">
        <v>45258</v>
      </c>
      <c r="E740" s="8">
        <v>91</v>
      </c>
      <c r="F740" s="8">
        <v>23</v>
      </c>
      <c r="G740" s="37">
        <f>Table5[[#This Row],[Completed]]/Table5[[#This Row],[Assigned]]</f>
        <v>0.25274725274725274</v>
      </c>
    </row>
    <row r="741" spans="1:7">
      <c r="A741" s="8" t="s">
        <v>118</v>
      </c>
      <c r="B741" s="8" t="str">
        <f>_xlfn.XLOOKUP(Table5[[#This Row],[EID]],Roster!A:A,Roster!E:E)</f>
        <v>kig.imaz.62</v>
      </c>
      <c r="C741" s="8" t="str">
        <f>_xlfn.XLOOKUP(Table5[[#This Row],[EID]],Roster!A:A,Roster!F:F)</f>
        <v>HR</v>
      </c>
      <c r="D741" s="9">
        <v>45258</v>
      </c>
      <c r="E741" s="8">
        <v>74</v>
      </c>
      <c r="F741" s="8">
        <v>15</v>
      </c>
      <c r="G741" s="37">
        <f>Table5[[#This Row],[Completed]]/Table5[[#This Row],[Assigned]]</f>
        <v>0.20270270270270271</v>
      </c>
    </row>
    <row r="742" spans="1:7">
      <c r="A742" s="8" t="s">
        <v>120</v>
      </c>
      <c r="B742" s="8" t="str">
        <f>_xlfn.XLOOKUP(Table5[[#This Row],[EID]],Roster!A:A,Roster!E:E)</f>
        <v>oka.koch.55</v>
      </c>
      <c r="C742" s="8" t="str">
        <f>_xlfn.XLOOKUP(Table5[[#This Row],[EID]],Roster!A:A,Roster!F:F)</f>
        <v>F&amp;A</v>
      </c>
      <c r="D742" s="9">
        <v>45258</v>
      </c>
      <c r="E742" s="8">
        <v>74</v>
      </c>
      <c r="F742" s="8">
        <v>98</v>
      </c>
      <c r="G742" s="37">
        <f>Table5[[#This Row],[Completed]]/Table5[[#This Row],[Assigned]]</f>
        <v>1.3243243243243243</v>
      </c>
    </row>
    <row r="743" spans="1:7">
      <c r="A743" s="8" t="s">
        <v>121</v>
      </c>
      <c r="B743" s="8" t="str">
        <f>_xlfn.XLOOKUP(Table5[[#This Row],[EID]],Roster!A:A,Roster!E:E)</f>
        <v>hir.kame.31</v>
      </c>
      <c r="C743" s="8" t="str">
        <f>_xlfn.XLOOKUP(Table5[[#This Row],[EID]],Roster!A:A,Roster!F:F)</f>
        <v>Health</v>
      </c>
      <c r="D743" s="9">
        <v>45258</v>
      </c>
      <c r="E743" s="8">
        <v>71</v>
      </c>
      <c r="F743" s="8">
        <v>22</v>
      </c>
      <c r="G743" s="37">
        <f>Table5[[#This Row],[Completed]]/Table5[[#This Row],[Assigned]]</f>
        <v>0.30985915492957744</v>
      </c>
    </row>
    <row r="744" spans="1:7">
      <c r="A744" s="8" t="s">
        <v>122</v>
      </c>
      <c r="B744" s="8" t="str">
        <f>_xlfn.XLOOKUP(Table5[[#This Row],[EID]],Roster!A:A,Roster!E:E)</f>
        <v>han.oriz.24</v>
      </c>
      <c r="C744" s="8" t="str">
        <f>_xlfn.XLOOKUP(Table5[[#This Row],[EID]],Roster!A:A,Roster!F:F)</f>
        <v>Network</v>
      </c>
      <c r="D744" s="9">
        <v>45258</v>
      </c>
      <c r="E744" s="8">
        <v>66</v>
      </c>
      <c r="F744" s="8">
        <v>31</v>
      </c>
      <c r="G744" s="37">
        <f>Table5[[#This Row],[Completed]]/Table5[[#This Row],[Assigned]]</f>
        <v>0.46969696969696972</v>
      </c>
    </row>
    <row r="745" spans="1:7">
      <c r="A745" s="8" t="s">
        <v>123</v>
      </c>
      <c r="B745" s="8" t="str">
        <f>_xlfn.XLOOKUP(Table5[[#This Row],[EID]],Roster!A:A,Roster!E:E)</f>
        <v>kig.imaz.62</v>
      </c>
      <c r="C745" s="8" t="str">
        <f>_xlfn.XLOOKUP(Table5[[#This Row],[EID]],Roster!A:A,Roster!F:F)</f>
        <v>HR</v>
      </c>
      <c r="D745" s="9">
        <v>45258</v>
      </c>
      <c r="E745" s="8">
        <v>53</v>
      </c>
      <c r="F745" s="8">
        <v>0</v>
      </c>
      <c r="G745" s="37">
        <f>Table5[[#This Row],[Completed]]/Table5[[#This Row],[Assigned]]</f>
        <v>0</v>
      </c>
    </row>
    <row r="746" spans="1:7">
      <c r="A746" s="8" t="s">
        <v>94</v>
      </c>
      <c r="B746" s="8" t="str">
        <f>_xlfn.XLOOKUP(Table5[[#This Row],[EID]],Roster!A:A,Roster!E:E)</f>
        <v>oka.koch.55</v>
      </c>
      <c r="C746" s="8" t="str">
        <f>_xlfn.XLOOKUP(Table5[[#This Row],[EID]],Roster!A:A,Roster!F:F)</f>
        <v>F&amp;A</v>
      </c>
      <c r="D746" s="9">
        <v>45259</v>
      </c>
      <c r="E746" s="8">
        <v>90</v>
      </c>
      <c r="F746" s="8">
        <v>81</v>
      </c>
      <c r="G746" s="37">
        <f>Table5[[#This Row],[Completed]]/Table5[[#This Row],[Assigned]]</f>
        <v>0.9</v>
      </c>
    </row>
    <row r="747" spans="1:7">
      <c r="A747" s="8" t="s">
        <v>95</v>
      </c>
      <c r="B747" s="8" t="str">
        <f>_xlfn.XLOOKUP(Table5[[#This Row],[EID]],Roster!A:A,Roster!E:E)</f>
        <v>oka.koch.55</v>
      </c>
      <c r="C747" s="8" t="str">
        <f>_xlfn.XLOOKUP(Table5[[#This Row],[EID]],Roster!A:A,Roster!F:F)</f>
        <v>F&amp;A</v>
      </c>
      <c r="D747" s="9">
        <v>45259</v>
      </c>
      <c r="E747" s="8">
        <v>60</v>
      </c>
      <c r="F747" s="8">
        <v>63</v>
      </c>
      <c r="G747" s="37">
        <f>Table5[[#This Row],[Completed]]/Table5[[#This Row],[Assigned]]</f>
        <v>1.05</v>
      </c>
    </row>
    <row r="748" spans="1:7">
      <c r="A748" s="8" t="s">
        <v>96</v>
      </c>
      <c r="B748" s="8" t="str">
        <f>_xlfn.XLOOKUP(Table5[[#This Row],[EID]],Roster!A:A,Roster!E:E)</f>
        <v>hir.kame.31</v>
      </c>
      <c r="C748" s="8" t="str">
        <f>_xlfn.XLOOKUP(Table5[[#This Row],[EID]],Roster!A:A,Roster!F:F)</f>
        <v>Health</v>
      </c>
      <c r="D748" s="9">
        <v>45259</v>
      </c>
      <c r="E748" s="8">
        <v>55</v>
      </c>
      <c r="F748" s="8">
        <v>0</v>
      </c>
      <c r="G748" s="37">
        <f>Table5[[#This Row],[Completed]]/Table5[[#This Row],[Assigned]]</f>
        <v>0</v>
      </c>
    </row>
    <row r="749" spans="1:7">
      <c r="A749" s="8" t="s">
        <v>97</v>
      </c>
      <c r="B749" s="8" t="str">
        <f>_xlfn.XLOOKUP(Table5[[#This Row],[EID]],Roster!A:A,Roster!E:E)</f>
        <v>han.oriz.24</v>
      </c>
      <c r="C749" s="8" t="str">
        <f>_xlfn.XLOOKUP(Table5[[#This Row],[EID]],Roster!A:A,Roster!F:F)</f>
        <v>Network</v>
      </c>
      <c r="D749" s="9">
        <v>45259</v>
      </c>
      <c r="E749" s="8">
        <v>90</v>
      </c>
      <c r="F749" s="8">
        <v>100</v>
      </c>
      <c r="G749" s="37">
        <f>Table5[[#This Row],[Completed]]/Table5[[#This Row],[Assigned]]</f>
        <v>1.1111111111111112</v>
      </c>
    </row>
    <row r="750" spans="1:7">
      <c r="A750" s="8" t="s">
        <v>98</v>
      </c>
      <c r="B750" s="8" t="str">
        <f>_xlfn.XLOOKUP(Table5[[#This Row],[EID]],Roster!A:A,Roster!E:E)</f>
        <v>kig.imaz.62</v>
      </c>
      <c r="C750" s="8" t="str">
        <f>_xlfn.XLOOKUP(Table5[[#This Row],[EID]],Roster!A:A,Roster!F:F)</f>
        <v>HR</v>
      </c>
      <c r="D750" s="9">
        <v>45259</v>
      </c>
      <c r="E750" s="8">
        <v>87</v>
      </c>
      <c r="F750" s="8">
        <v>0</v>
      </c>
      <c r="G750" s="37">
        <f>Table5[[#This Row],[Completed]]/Table5[[#This Row],[Assigned]]</f>
        <v>0</v>
      </c>
    </row>
    <row r="751" spans="1:7">
      <c r="A751" s="8" t="s">
        <v>99</v>
      </c>
      <c r="B751" s="8" t="str">
        <f>_xlfn.XLOOKUP(Table5[[#This Row],[EID]],Roster!A:A,Roster!E:E)</f>
        <v>han.oriz.24</v>
      </c>
      <c r="C751" s="8" t="str">
        <f>_xlfn.XLOOKUP(Table5[[#This Row],[EID]],Roster!A:A,Roster!F:F)</f>
        <v>Strategy</v>
      </c>
      <c r="D751" s="9">
        <v>45259</v>
      </c>
      <c r="E751" s="8">
        <v>64</v>
      </c>
      <c r="F751" s="8">
        <v>64</v>
      </c>
      <c r="G751" s="37">
        <f>Table5[[#This Row],[Completed]]/Table5[[#This Row],[Assigned]]</f>
        <v>1</v>
      </c>
    </row>
    <row r="752" spans="1:7">
      <c r="A752" s="8" t="s">
        <v>100</v>
      </c>
      <c r="B752" s="8" t="str">
        <f>_xlfn.XLOOKUP(Table5[[#This Row],[EID]],Roster!A:A,Roster!E:E)</f>
        <v>oka.koch.55</v>
      </c>
      <c r="C752" s="8" t="str">
        <f>_xlfn.XLOOKUP(Table5[[#This Row],[EID]],Roster!A:A,Roster!F:F)</f>
        <v>F&amp;A</v>
      </c>
      <c r="D752" s="9">
        <v>45259</v>
      </c>
      <c r="E752" s="8">
        <v>62</v>
      </c>
      <c r="F752" s="8">
        <v>105</v>
      </c>
      <c r="G752" s="37">
        <f>Table5[[#This Row],[Completed]]/Table5[[#This Row],[Assigned]]</f>
        <v>1.6935483870967742</v>
      </c>
    </row>
    <row r="753" spans="1:7">
      <c r="A753" s="8" t="s">
        <v>101</v>
      </c>
      <c r="B753" s="8" t="str">
        <f>_xlfn.XLOOKUP(Table5[[#This Row],[EID]],Roster!A:A,Roster!E:E)</f>
        <v>hir.kame.31</v>
      </c>
      <c r="C753" s="8" t="str">
        <f>_xlfn.XLOOKUP(Table5[[#This Row],[EID]],Roster!A:A,Roster!F:F)</f>
        <v>Health</v>
      </c>
      <c r="D753" s="9">
        <v>45259</v>
      </c>
      <c r="E753" s="8">
        <v>60</v>
      </c>
      <c r="F753" s="8">
        <v>74</v>
      </c>
      <c r="G753" s="37">
        <f>Table5[[#This Row],[Completed]]/Table5[[#This Row],[Assigned]]</f>
        <v>1.2333333333333334</v>
      </c>
    </row>
    <row r="754" spans="1:7">
      <c r="A754" s="8" t="s">
        <v>102</v>
      </c>
      <c r="B754" s="8" t="str">
        <f>_xlfn.XLOOKUP(Table5[[#This Row],[EID]],Roster!A:A,Roster!E:E)</f>
        <v>han.oriz.24</v>
      </c>
      <c r="C754" s="8" t="str">
        <f>_xlfn.XLOOKUP(Table5[[#This Row],[EID]],Roster!A:A,Roster!F:F)</f>
        <v>Network</v>
      </c>
      <c r="D754" s="9">
        <v>45259</v>
      </c>
      <c r="E754" s="8">
        <v>91</v>
      </c>
      <c r="F754" s="8">
        <v>0</v>
      </c>
      <c r="G754" s="37">
        <f>Table5[[#This Row],[Completed]]/Table5[[#This Row],[Assigned]]</f>
        <v>0</v>
      </c>
    </row>
    <row r="755" spans="1:7">
      <c r="A755" s="8" t="s">
        <v>103</v>
      </c>
      <c r="B755" s="8" t="str">
        <f>_xlfn.XLOOKUP(Table5[[#This Row],[EID]],Roster!A:A,Roster!E:E)</f>
        <v>kig.imaz.62</v>
      </c>
      <c r="C755" s="8" t="str">
        <f>_xlfn.XLOOKUP(Table5[[#This Row],[EID]],Roster!A:A,Roster!F:F)</f>
        <v>HR</v>
      </c>
      <c r="D755" s="9">
        <v>45259</v>
      </c>
      <c r="E755" s="8">
        <v>95</v>
      </c>
      <c r="F755" s="8">
        <v>103</v>
      </c>
      <c r="G755" s="37">
        <f>Table5[[#This Row],[Completed]]/Table5[[#This Row],[Assigned]]</f>
        <v>1.0842105263157895</v>
      </c>
    </row>
    <row r="756" spans="1:7">
      <c r="A756" s="8" t="s">
        <v>105</v>
      </c>
      <c r="B756" s="8" t="str">
        <f>_xlfn.XLOOKUP(Table5[[#This Row],[EID]],Roster!A:A,Roster!E:E)</f>
        <v>oka.koch.55</v>
      </c>
      <c r="C756" s="8" t="str">
        <f>_xlfn.XLOOKUP(Table5[[#This Row],[EID]],Roster!A:A,Roster!F:F)</f>
        <v>F&amp;A</v>
      </c>
      <c r="D756" s="9">
        <v>45259</v>
      </c>
      <c r="E756" s="8">
        <v>91</v>
      </c>
      <c r="F756" s="8">
        <v>103</v>
      </c>
      <c r="G756" s="37">
        <f>Table5[[#This Row],[Completed]]/Table5[[#This Row],[Assigned]]</f>
        <v>1.1318681318681318</v>
      </c>
    </row>
    <row r="757" spans="1:7">
      <c r="A757" s="8" t="s">
        <v>106</v>
      </c>
      <c r="B757" s="8" t="str">
        <f>_xlfn.XLOOKUP(Table5[[#This Row],[EID]],Roster!A:A,Roster!E:E)</f>
        <v>hir.kame.31</v>
      </c>
      <c r="C757" s="8" t="str">
        <f>_xlfn.XLOOKUP(Table5[[#This Row],[EID]],Roster!A:A,Roster!F:F)</f>
        <v>Health</v>
      </c>
      <c r="D757" s="9">
        <v>45259</v>
      </c>
      <c r="E757" s="8">
        <v>83</v>
      </c>
      <c r="F757" s="8">
        <v>67</v>
      </c>
      <c r="G757" s="37">
        <f>Table5[[#This Row],[Completed]]/Table5[[#This Row],[Assigned]]</f>
        <v>0.80722891566265065</v>
      </c>
    </row>
    <row r="758" spans="1:7">
      <c r="A758" s="8" t="s">
        <v>107</v>
      </c>
      <c r="B758" s="8" t="str">
        <f>_xlfn.XLOOKUP(Table5[[#This Row],[EID]],Roster!A:A,Roster!E:E)</f>
        <v>oka.koch.55</v>
      </c>
      <c r="C758" s="8" t="str">
        <f>_xlfn.XLOOKUP(Table5[[#This Row],[EID]],Roster!A:A,Roster!F:F)</f>
        <v>F&amp;A</v>
      </c>
      <c r="D758" s="9">
        <v>45259</v>
      </c>
      <c r="E758" s="8">
        <v>81</v>
      </c>
      <c r="F758" s="8">
        <v>91</v>
      </c>
      <c r="G758" s="37">
        <f>Table5[[#This Row],[Completed]]/Table5[[#This Row],[Assigned]]</f>
        <v>1.1234567901234569</v>
      </c>
    </row>
    <row r="759" spans="1:7">
      <c r="A759" s="8" t="s">
        <v>108</v>
      </c>
      <c r="B759" s="8" t="str">
        <f>_xlfn.XLOOKUP(Table5[[#This Row],[EID]],Roster!A:A,Roster!E:E)</f>
        <v>kig.imaz.62</v>
      </c>
      <c r="C759" s="8" t="str">
        <f>_xlfn.XLOOKUP(Table5[[#This Row],[EID]],Roster!A:A,Roster!F:F)</f>
        <v>HR</v>
      </c>
      <c r="D759" s="9">
        <v>45259</v>
      </c>
      <c r="E759" s="8">
        <v>71</v>
      </c>
      <c r="F759" s="8">
        <v>113</v>
      </c>
      <c r="G759" s="37">
        <f>Table5[[#This Row],[Completed]]/Table5[[#This Row],[Assigned]]</f>
        <v>1.591549295774648</v>
      </c>
    </row>
    <row r="760" spans="1:7">
      <c r="A760" s="8" t="s">
        <v>109</v>
      </c>
      <c r="B760" s="8" t="str">
        <f>_xlfn.XLOOKUP(Table5[[#This Row],[EID]],Roster!A:A,Roster!E:E)</f>
        <v>han.oriz.24</v>
      </c>
      <c r="C760" s="8" t="str">
        <f>_xlfn.XLOOKUP(Table5[[#This Row],[EID]],Roster!A:A,Roster!F:F)</f>
        <v>Strategy</v>
      </c>
      <c r="D760" s="9">
        <v>45259</v>
      </c>
      <c r="E760" s="8">
        <v>51</v>
      </c>
      <c r="F760" s="8">
        <v>0</v>
      </c>
      <c r="G760" s="37">
        <f>Table5[[#This Row],[Completed]]/Table5[[#This Row],[Assigned]]</f>
        <v>0</v>
      </c>
    </row>
    <row r="761" spans="1:7">
      <c r="A761" s="8" t="s">
        <v>110</v>
      </c>
      <c r="B761" s="8" t="str">
        <f>_xlfn.XLOOKUP(Table5[[#This Row],[EID]],Roster!A:A,Roster!E:E)</f>
        <v>oka.koch.55</v>
      </c>
      <c r="C761" s="8" t="str">
        <f>_xlfn.XLOOKUP(Table5[[#This Row],[EID]],Roster!A:A,Roster!F:F)</f>
        <v>F&amp;A</v>
      </c>
      <c r="D761" s="9">
        <v>45259</v>
      </c>
      <c r="E761" s="8">
        <v>82</v>
      </c>
      <c r="F761" s="8">
        <v>94</v>
      </c>
      <c r="G761" s="37">
        <f>Table5[[#This Row],[Completed]]/Table5[[#This Row],[Assigned]]</f>
        <v>1.1463414634146341</v>
      </c>
    </row>
    <row r="762" spans="1:7">
      <c r="A762" s="8" t="s">
        <v>111</v>
      </c>
      <c r="B762" s="8" t="str">
        <f>_xlfn.XLOOKUP(Table5[[#This Row],[EID]],Roster!A:A,Roster!E:E)</f>
        <v>hir.kame.31</v>
      </c>
      <c r="C762" s="8" t="str">
        <f>_xlfn.XLOOKUP(Table5[[#This Row],[EID]],Roster!A:A,Roster!F:F)</f>
        <v>Health</v>
      </c>
      <c r="D762" s="9">
        <v>45259</v>
      </c>
      <c r="E762" s="8">
        <v>71</v>
      </c>
      <c r="F762" s="8">
        <v>84</v>
      </c>
      <c r="G762" s="37">
        <f>Table5[[#This Row],[Completed]]/Table5[[#This Row],[Assigned]]</f>
        <v>1.1830985915492958</v>
      </c>
    </row>
    <row r="763" spans="1:7">
      <c r="A763" s="8" t="s">
        <v>113</v>
      </c>
      <c r="B763" s="8" t="str">
        <f>_xlfn.XLOOKUP(Table5[[#This Row],[EID]],Roster!A:A,Roster!E:E)</f>
        <v>kig.imaz.62</v>
      </c>
      <c r="C763" s="8" t="str">
        <f>_xlfn.XLOOKUP(Table5[[#This Row],[EID]],Roster!A:A,Roster!F:F)</f>
        <v>HR</v>
      </c>
      <c r="D763" s="9">
        <v>45259</v>
      </c>
      <c r="E763" s="8">
        <v>92</v>
      </c>
      <c r="F763" s="8">
        <v>81</v>
      </c>
      <c r="G763" s="37">
        <f>Table5[[#This Row],[Completed]]/Table5[[#This Row],[Assigned]]</f>
        <v>0.88043478260869568</v>
      </c>
    </row>
    <row r="764" spans="1:7">
      <c r="A764" s="8" t="s">
        <v>114</v>
      </c>
      <c r="B764" s="8" t="str">
        <f>_xlfn.XLOOKUP(Table5[[#This Row],[EID]],Roster!A:A,Roster!E:E)</f>
        <v>han.oriz.24</v>
      </c>
      <c r="C764" s="8" t="str">
        <f>_xlfn.XLOOKUP(Table5[[#This Row],[EID]],Roster!A:A,Roster!F:F)</f>
        <v>Strategy</v>
      </c>
      <c r="D764" s="9">
        <v>45259</v>
      </c>
      <c r="E764" s="8">
        <v>89</v>
      </c>
      <c r="F764" s="8">
        <v>47</v>
      </c>
      <c r="G764" s="37">
        <f>Table5[[#This Row],[Completed]]/Table5[[#This Row],[Assigned]]</f>
        <v>0.5280898876404494</v>
      </c>
    </row>
    <row r="765" spans="1:7">
      <c r="A765" s="8" t="s">
        <v>115</v>
      </c>
      <c r="B765" s="8" t="str">
        <f>_xlfn.XLOOKUP(Table5[[#This Row],[EID]],Roster!A:A,Roster!E:E)</f>
        <v>oka.koch.55</v>
      </c>
      <c r="C765" s="8" t="str">
        <f>_xlfn.XLOOKUP(Table5[[#This Row],[EID]],Roster!A:A,Roster!F:F)</f>
        <v>F&amp;A</v>
      </c>
      <c r="D765" s="9">
        <v>45259</v>
      </c>
      <c r="E765" s="8">
        <v>95</v>
      </c>
      <c r="F765" s="8">
        <v>77</v>
      </c>
      <c r="G765" s="37">
        <f>Table5[[#This Row],[Completed]]/Table5[[#This Row],[Assigned]]</f>
        <v>0.81052631578947365</v>
      </c>
    </row>
    <row r="766" spans="1:7">
      <c r="A766" s="8" t="s">
        <v>116</v>
      </c>
      <c r="B766" s="8" t="str">
        <f>_xlfn.XLOOKUP(Table5[[#This Row],[EID]],Roster!A:A,Roster!E:E)</f>
        <v>hir.kame.31</v>
      </c>
      <c r="C766" s="8" t="str">
        <f>_xlfn.XLOOKUP(Table5[[#This Row],[EID]],Roster!A:A,Roster!F:F)</f>
        <v>Health</v>
      </c>
      <c r="D766" s="9">
        <v>45259</v>
      </c>
      <c r="E766" s="8">
        <v>90</v>
      </c>
      <c r="F766" s="8">
        <v>19</v>
      </c>
      <c r="G766" s="37">
        <f>Table5[[#This Row],[Completed]]/Table5[[#This Row],[Assigned]]</f>
        <v>0.21111111111111111</v>
      </c>
    </row>
    <row r="767" spans="1:7">
      <c r="A767" s="8" t="s">
        <v>117</v>
      </c>
      <c r="B767" s="8" t="str">
        <f>_xlfn.XLOOKUP(Table5[[#This Row],[EID]],Roster!A:A,Roster!E:E)</f>
        <v>han.oriz.24</v>
      </c>
      <c r="C767" s="8" t="str">
        <f>_xlfn.XLOOKUP(Table5[[#This Row],[EID]],Roster!A:A,Roster!F:F)</f>
        <v>Network</v>
      </c>
      <c r="D767" s="9">
        <v>45259</v>
      </c>
      <c r="E767" s="8">
        <v>70</v>
      </c>
      <c r="F767" s="8">
        <v>98</v>
      </c>
      <c r="G767" s="37">
        <f>Table5[[#This Row],[Completed]]/Table5[[#This Row],[Assigned]]</f>
        <v>1.4</v>
      </c>
    </row>
    <row r="768" spans="1:7">
      <c r="A768" s="8" t="s">
        <v>119</v>
      </c>
      <c r="B768" s="8" t="str">
        <f>_xlfn.XLOOKUP(Table5[[#This Row],[EID]],Roster!A:A,Roster!E:E)</f>
        <v>hir.kame.31</v>
      </c>
      <c r="C768" s="8" t="str">
        <f>_xlfn.XLOOKUP(Table5[[#This Row],[EID]],Roster!A:A,Roster!F:F)</f>
        <v>Health</v>
      </c>
      <c r="D768" s="9">
        <v>45259</v>
      </c>
      <c r="E768" s="8">
        <v>73</v>
      </c>
      <c r="F768" s="8">
        <v>53</v>
      </c>
      <c r="G768" s="37">
        <f>Table5[[#This Row],[Completed]]/Table5[[#This Row],[Assigned]]</f>
        <v>0.72602739726027399</v>
      </c>
    </row>
    <row r="769" spans="1:7">
      <c r="A769" s="8" t="s">
        <v>120</v>
      </c>
      <c r="B769" s="8" t="str">
        <f>_xlfn.XLOOKUP(Table5[[#This Row],[EID]],Roster!A:A,Roster!E:E)</f>
        <v>oka.koch.55</v>
      </c>
      <c r="C769" s="8" t="str">
        <f>_xlfn.XLOOKUP(Table5[[#This Row],[EID]],Roster!A:A,Roster!F:F)</f>
        <v>F&amp;A</v>
      </c>
      <c r="D769" s="9">
        <v>45259</v>
      </c>
      <c r="E769" s="8">
        <v>69</v>
      </c>
      <c r="F769" s="8">
        <v>117</v>
      </c>
      <c r="G769" s="37">
        <f>Table5[[#This Row],[Completed]]/Table5[[#This Row],[Assigned]]</f>
        <v>1.6956521739130435</v>
      </c>
    </row>
    <row r="770" spans="1:7">
      <c r="A770" s="8" t="s">
        <v>121</v>
      </c>
      <c r="B770" s="8" t="str">
        <f>_xlfn.XLOOKUP(Table5[[#This Row],[EID]],Roster!A:A,Roster!E:E)</f>
        <v>hir.kame.31</v>
      </c>
      <c r="C770" s="8" t="str">
        <f>_xlfn.XLOOKUP(Table5[[#This Row],[EID]],Roster!A:A,Roster!F:F)</f>
        <v>Health</v>
      </c>
      <c r="D770" s="9">
        <v>45259</v>
      </c>
      <c r="E770" s="8">
        <v>92</v>
      </c>
      <c r="F770" s="8">
        <v>67</v>
      </c>
      <c r="G770" s="37">
        <f>Table5[[#This Row],[Completed]]/Table5[[#This Row],[Assigned]]</f>
        <v>0.72826086956521741</v>
      </c>
    </row>
    <row r="771" spans="1:7">
      <c r="A771" s="8" t="s">
        <v>122</v>
      </c>
      <c r="B771" s="8" t="str">
        <f>_xlfn.XLOOKUP(Table5[[#This Row],[EID]],Roster!A:A,Roster!E:E)</f>
        <v>han.oriz.24</v>
      </c>
      <c r="C771" s="8" t="str">
        <f>_xlfn.XLOOKUP(Table5[[#This Row],[EID]],Roster!A:A,Roster!F:F)</f>
        <v>Network</v>
      </c>
      <c r="D771" s="9">
        <v>45259</v>
      </c>
      <c r="E771" s="8">
        <v>58</v>
      </c>
      <c r="F771" s="8">
        <v>22</v>
      </c>
      <c r="G771" s="37">
        <f>Table5[[#This Row],[Completed]]/Table5[[#This Row],[Assigned]]</f>
        <v>0.37931034482758619</v>
      </c>
    </row>
    <row r="772" spans="1:7">
      <c r="A772" s="8" t="s">
        <v>123</v>
      </c>
      <c r="B772" s="8" t="str">
        <f>_xlfn.XLOOKUP(Table5[[#This Row],[EID]],Roster!A:A,Roster!E:E)</f>
        <v>kig.imaz.62</v>
      </c>
      <c r="C772" s="8" t="str">
        <f>_xlfn.XLOOKUP(Table5[[#This Row],[EID]],Roster!A:A,Roster!F:F)</f>
        <v>HR</v>
      </c>
      <c r="D772" s="9">
        <v>45259</v>
      </c>
      <c r="E772" s="8">
        <v>70</v>
      </c>
      <c r="F772" s="8">
        <v>33</v>
      </c>
      <c r="G772" s="37">
        <f>Table5[[#This Row],[Completed]]/Table5[[#This Row],[Assigned]]</f>
        <v>0.47142857142857142</v>
      </c>
    </row>
    <row r="773" spans="1:7">
      <c r="A773" s="8" t="s">
        <v>94</v>
      </c>
      <c r="B773" s="8" t="str">
        <f>_xlfn.XLOOKUP(Table5[[#This Row],[EID]],Roster!A:A,Roster!E:E)</f>
        <v>oka.koch.55</v>
      </c>
      <c r="C773" s="8" t="str">
        <f>_xlfn.XLOOKUP(Table5[[#This Row],[EID]],Roster!A:A,Roster!F:F)</f>
        <v>F&amp;A</v>
      </c>
      <c r="D773" s="9">
        <v>45260</v>
      </c>
      <c r="E773" s="8">
        <v>60</v>
      </c>
      <c r="F773" s="8">
        <v>105</v>
      </c>
      <c r="G773" s="37">
        <f>Table5[[#This Row],[Completed]]/Table5[[#This Row],[Assigned]]</f>
        <v>1.75</v>
      </c>
    </row>
    <row r="774" spans="1:7">
      <c r="A774" s="8" t="s">
        <v>95</v>
      </c>
      <c r="B774" s="8" t="str">
        <f>_xlfn.XLOOKUP(Table5[[#This Row],[EID]],Roster!A:A,Roster!E:E)</f>
        <v>oka.koch.55</v>
      </c>
      <c r="C774" s="8" t="str">
        <f>_xlfn.XLOOKUP(Table5[[#This Row],[EID]],Roster!A:A,Roster!F:F)</f>
        <v>F&amp;A</v>
      </c>
      <c r="D774" s="9">
        <v>45260</v>
      </c>
      <c r="E774" s="8">
        <v>80</v>
      </c>
      <c r="F774" s="8">
        <v>32</v>
      </c>
      <c r="G774" s="37">
        <f>Table5[[#This Row],[Completed]]/Table5[[#This Row],[Assigned]]</f>
        <v>0.4</v>
      </c>
    </row>
    <row r="775" spans="1:7">
      <c r="A775" s="8" t="s">
        <v>96</v>
      </c>
      <c r="B775" s="8" t="str">
        <f>_xlfn.XLOOKUP(Table5[[#This Row],[EID]],Roster!A:A,Roster!E:E)</f>
        <v>hir.kame.31</v>
      </c>
      <c r="C775" s="8" t="str">
        <f>_xlfn.XLOOKUP(Table5[[#This Row],[EID]],Roster!A:A,Roster!F:F)</f>
        <v>Health</v>
      </c>
      <c r="D775" s="9">
        <v>45260</v>
      </c>
      <c r="E775" s="8">
        <v>67</v>
      </c>
      <c r="F775" s="8">
        <v>36</v>
      </c>
      <c r="G775" s="37">
        <f>Table5[[#This Row],[Completed]]/Table5[[#This Row],[Assigned]]</f>
        <v>0.53731343283582089</v>
      </c>
    </row>
    <row r="776" spans="1:7">
      <c r="A776" s="8" t="s">
        <v>98</v>
      </c>
      <c r="B776" s="8" t="str">
        <f>_xlfn.XLOOKUP(Table5[[#This Row],[EID]],Roster!A:A,Roster!E:E)</f>
        <v>kig.imaz.62</v>
      </c>
      <c r="C776" s="8" t="str">
        <f>_xlfn.XLOOKUP(Table5[[#This Row],[EID]],Roster!A:A,Roster!F:F)</f>
        <v>HR</v>
      </c>
      <c r="D776" s="9">
        <v>45260</v>
      </c>
      <c r="E776" s="8">
        <v>94</v>
      </c>
      <c r="F776" s="8">
        <v>50</v>
      </c>
      <c r="G776" s="37">
        <f>Table5[[#This Row],[Completed]]/Table5[[#This Row],[Assigned]]</f>
        <v>0.53191489361702127</v>
      </c>
    </row>
    <row r="777" spans="1:7">
      <c r="A777" s="8" t="s">
        <v>99</v>
      </c>
      <c r="B777" s="8" t="str">
        <f>_xlfn.XLOOKUP(Table5[[#This Row],[EID]],Roster!A:A,Roster!E:E)</f>
        <v>han.oriz.24</v>
      </c>
      <c r="C777" s="8" t="str">
        <f>_xlfn.XLOOKUP(Table5[[#This Row],[EID]],Roster!A:A,Roster!F:F)</f>
        <v>Strategy</v>
      </c>
      <c r="D777" s="9">
        <v>45260</v>
      </c>
      <c r="E777" s="8">
        <v>100</v>
      </c>
      <c r="F777" s="8">
        <v>19</v>
      </c>
      <c r="G777" s="37">
        <f>Table5[[#This Row],[Completed]]/Table5[[#This Row],[Assigned]]</f>
        <v>0.19</v>
      </c>
    </row>
    <row r="778" spans="1:7">
      <c r="A778" s="8" t="s">
        <v>100</v>
      </c>
      <c r="B778" s="8" t="str">
        <f>_xlfn.XLOOKUP(Table5[[#This Row],[EID]],Roster!A:A,Roster!E:E)</f>
        <v>oka.koch.55</v>
      </c>
      <c r="C778" s="8" t="str">
        <f>_xlfn.XLOOKUP(Table5[[#This Row],[EID]],Roster!A:A,Roster!F:F)</f>
        <v>F&amp;A</v>
      </c>
      <c r="D778" s="9">
        <v>45260</v>
      </c>
      <c r="E778" s="8">
        <v>66</v>
      </c>
      <c r="F778" s="8">
        <v>115</v>
      </c>
      <c r="G778" s="37">
        <f>Table5[[#This Row],[Completed]]/Table5[[#This Row],[Assigned]]</f>
        <v>1.7424242424242424</v>
      </c>
    </row>
    <row r="779" spans="1:7">
      <c r="A779" s="8" t="s">
        <v>101</v>
      </c>
      <c r="B779" s="8" t="str">
        <f>_xlfn.XLOOKUP(Table5[[#This Row],[EID]],Roster!A:A,Roster!E:E)</f>
        <v>hir.kame.31</v>
      </c>
      <c r="C779" s="8" t="str">
        <f>_xlfn.XLOOKUP(Table5[[#This Row],[EID]],Roster!A:A,Roster!F:F)</f>
        <v>Health</v>
      </c>
      <c r="D779" s="9">
        <v>45260</v>
      </c>
      <c r="E779" s="8">
        <v>81</v>
      </c>
      <c r="F779" s="8">
        <v>125</v>
      </c>
      <c r="G779" s="37">
        <f>Table5[[#This Row],[Completed]]/Table5[[#This Row],[Assigned]]</f>
        <v>1.5432098765432098</v>
      </c>
    </row>
    <row r="780" spans="1:7">
      <c r="A780" s="8" t="s">
        <v>102</v>
      </c>
      <c r="B780" s="8" t="str">
        <f>_xlfn.XLOOKUP(Table5[[#This Row],[EID]],Roster!A:A,Roster!E:E)</f>
        <v>han.oriz.24</v>
      </c>
      <c r="C780" s="8" t="str">
        <f>_xlfn.XLOOKUP(Table5[[#This Row],[EID]],Roster!A:A,Roster!F:F)</f>
        <v>Network</v>
      </c>
      <c r="D780" s="9">
        <v>45260</v>
      </c>
      <c r="E780" s="8">
        <v>94</v>
      </c>
      <c r="F780" s="8">
        <v>28</v>
      </c>
      <c r="G780" s="37">
        <f>Table5[[#This Row],[Completed]]/Table5[[#This Row],[Assigned]]</f>
        <v>0.2978723404255319</v>
      </c>
    </row>
    <row r="781" spans="1:7">
      <c r="A781" s="8" t="s">
        <v>103</v>
      </c>
      <c r="B781" s="8" t="str">
        <f>_xlfn.XLOOKUP(Table5[[#This Row],[EID]],Roster!A:A,Roster!E:E)</f>
        <v>kig.imaz.62</v>
      </c>
      <c r="C781" s="8" t="str">
        <f>_xlfn.XLOOKUP(Table5[[#This Row],[EID]],Roster!A:A,Roster!F:F)</f>
        <v>HR</v>
      </c>
      <c r="D781" s="9">
        <v>45260</v>
      </c>
      <c r="E781" s="8">
        <v>58</v>
      </c>
      <c r="F781" s="8">
        <v>0</v>
      </c>
      <c r="G781" s="37">
        <f>Table5[[#This Row],[Completed]]/Table5[[#This Row],[Assigned]]</f>
        <v>0</v>
      </c>
    </row>
    <row r="782" spans="1:7">
      <c r="A782" s="8" t="s">
        <v>104</v>
      </c>
      <c r="B782" s="8" t="str">
        <f>_xlfn.XLOOKUP(Table5[[#This Row],[EID]],Roster!A:A,Roster!E:E)</f>
        <v>oka.koch.55</v>
      </c>
      <c r="C782" s="8" t="str">
        <f>_xlfn.XLOOKUP(Table5[[#This Row],[EID]],Roster!A:A,Roster!F:F)</f>
        <v>F&amp;A</v>
      </c>
      <c r="D782" s="9">
        <v>45260</v>
      </c>
      <c r="E782" s="8">
        <v>57</v>
      </c>
      <c r="F782" s="8">
        <v>127</v>
      </c>
      <c r="G782" s="37">
        <f>Table5[[#This Row],[Completed]]/Table5[[#This Row],[Assigned]]</f>
        <v>2.2280701754385963</v>
      </c>
    </row>
    <row r="783" spans="1:7">
      <c r="A783" s="8" t="s">
        <v>105</v>
      </c>
      <c r="B783" s="8" t="str">
        <f>_xlfn.XLOOKUP(Table5[[#This Row],[EID]],Roster!A:A,Roster!E:E)</f>
        <v>oka.koch.55</v>
      </c>
      <c r="C783" s="8" t="str">
        <f>_xlfn.XLOOKUP(Table5[[#This Row],[EID]],Roster!A:A,Roster!F:F)</f>
        <v>F&amp;A</v>
      </c>
      <c r="D783" s="9">
        <v>45260</v>
      </c>
      <c r="E783" s="8">
        <v>62</v>
      </c>
      <c r="F783" s="8">
        <v>105</v>
      </c>
      <c r="G783" s="37">
        <f>Table5[[#This Row],[Completed]]/Table5[[#This Row],[Assigned]]</f>
        <v>1.6935483870967742</v>
      </c>
    </row>
    <row r="784" spans="1:7">
      <c r="A784" s="8" t="s">
        <v>106</v>
      </c>
      <c r="B784" s="8" t="str">
        <f>_xlfn.XLOOKUP(Table5[[#This Row],[EID]],Roster!A:A,Roster!E:E)</f>
        <v>hir.kame.31</v>
      </c>
      <c r="C784" s="8" t="str">
        <f>_xlfn.XLOOKUP(Table5[[#This Row],[EID]],Roster!A:A,Roster!F:F)</f>
        <v>Health</v>
      </c>
      <c r="D784" s="9">
        <v>45260</v>
      </c>
      <c r="E784" s="8">
        <v>75</v>
      </c>
      <c r="F784" s="8">
        <v>43</v>
      </c>
      <c r="G784" s="37">
        <f>Table5[[#This Row],[Completed]]/Table5[[#This Row],[Assigned]]</f>
        <v>0.57333333333333336</v>
      </c>
    </row>
    <row r="785" spans="1:7">
      <c r="A785" s="8" t="s">
        <v>107</v>
      </c>
      <c r="B785" s="8" t="str">
        <f>_xlfn.XLOOKUP(Table5[[#This Row],[EID]],Roster!A:A,Roster!E:E)</f>
        <v>oka.koch.55</v>
      </c>
      <c r="C785" s="8" t="str">
        <f>_xlfn.XLOOKUP(Table5[[#This Row],[EID]],Roster!A:A,Roster!F:F)</f>
        <v>F&amp;A</v>
      </c>
      <c r="D785" s="9">
        <v>45260</v>
      </c>
      <c r="E785" s="8">
        <v>69</v>
      </c>
      <c r="F785" s="8">
        <v>102</v>
      </c>
      <c r="G785" s="37">
        <f>Table5[[#This Row],[Completed]]/Table5[[#This Row],[Assigned]]</f>
        <v>1.4782608695652173</v>
      </c>
    </row>
    <row r="786" spans="1:7">
      <c r="A786" s="8" t="s">
        <v>109</v>
      </c>
      <c r="B786" s="8" t="str">
        <f>_xlfn.XLOOKUP(Table5[[#This Row],[EID]],Roster!A:A,Roster!E:E)</f>
        <v>han.oriz.24</v>
      </c>
      <c r="C786" s="8" t="str">
        <f>_xlfn.XLOOKUP(Table5[[#This Row],[EID]],Roster!A:A,Roster!F:F)</f>
        <v>Strategy</v>
      </c>
      <c r="D786" s="9">
        <v>45260</v>
      </c>
      <c r="E786" s="8">
        <v>70</v>
      </c>
      <c r="F786" s="8">
        <v>82</v>
      </c>
      <c r="G786" s="37">
        <f>Table5[[#This Row],[Completed]]/Table5[[#This Row],[Assigned]]</f>
        <v>1.1714285714285715</v>
      </c>
    </row>
    <row r="787" spans="1:7">
      <c r="A787" s="8" t="s">
        <v>110</v>
      </c>
      <c r="B787" s="8" t="str">
        <f>_xlfn.XLOOKUP(Table5[[#This Row],[EID]],Roster!A:A,Roster!E:E)</f>
        <v>oka.koch.55</v>
      </c>
      <c r="C787" s="8" t="str">
        <f>_xlfn.XLOOKUP(Table5[[#This Row],[EID]],Roster!A:A,Roster!F:F)</f>
        <v>F&amp;A</v>
      </c>
      <c r="D787" s="9">
        <v>45260</v>
      </c>
      <c r="E787" s="8">
        <v>73</v>
      </c>
      <c r="F787" s="8">
        <v>50</v>
      </c>
      <c r="G787" s="37">
        <f>Table5[[#This Row],[Completed]]/Table5[[#This Row],[Assigned]]</f>
        <v>0.68493150684931503</v>
      </c>
    </row>
    <row r="788" spans="1:7">
      <c r="A788" s="8" t="s">
        <v>111</v>
      </c>
      <c r="B788" s="8" t="str">
        <f>_xlfn.XLOOKUP(Table5[[#This Row],[EID]],Roster!A:A,Roster!E:E)</f>
        <v>hir.kame.31</v>
      </c>
      <c r="C788" s="8" t="str">
        <f>_xlfn.XLOOKUP(Table5[[#This Row],[EID]],Roster!A:A,Roster!F:F)</f>
        <v>Health</v>
      </c>
      <c r="D788" s="9">
        <v>45260</v>
      </c>
      <c r="E788" s="8">
        <v>73</v>
      </c>
      <c r="F788" s="8">
        <v>96</v>
      </c>
      <c r="G788" s="37">
        <f>Table5[[#This Row],[Completed]]/Table5[[#This Row],[Assigned]]</f>
        <v>1.3150684931506849</v>
      </c>
    </row>
    <row r="789" spans="1:7">
      <c r="A789" s="8" t="s">
        <v>112</v>
      </c>
      <c r="B789" s="8" t="str">
        <f>_xlfn.XLOOKUP(Table5[[#This Row],[EID]],Roster!A:A,Roster!E:E)</f>
        <v>hir.kame.31</v>
      </c>
      <c r="C789" s="8" t="str">
        <f>_xlfn.XLOOKUP(Table5[[#This Row],[EID]],Roster!A:A,Roster!F:F)</f>
        <v>Health</v>
      </c>
      <c r="D789" s="9">
        <v>45260</v>
      </c>
      <c r="E789" s="8">
        <v>68</v>
      </c>
      <c r="F789" s="8">
        <v>0</v>
      </c>
      <c r="G789" s="37">
        <f>Table5[[#This Row],[Completed]]/Table5[[#This Row],[Assigned]]</f>
        <v>0</v>
      </c>
    </row>
    <row r="790" spans="1:7">
      <c r="A790" s="8" t="s">
        <v>113</v>
      </c>
      <c r="B790" s="8" t="str">
        <f>_xlfn.XLOOKUP(Table5[[#This Row],[EID]],Roster!A:A,Roster!E:E)</f>
        <v>kig.imaz.62</v>
      </c>
      <c r="C790" s="8" t="str">
        <f>_xlfn.XLOOKUP(Table5[[#This Row],[EID]],Roster!A:A,Roster!F:F)</f>
        <v>HR</v>
      </c>
      <c r="D790" s="9">
        <v>45260</v>
      </c>
      <c r="E790" s="8">
        <v>68</v>
      </c>
      <c r="F790" s="8">
        <v>34</v>
      </c>
      <c r="G790" s="37">
        <f>Table5[[#This Row],[Completed]]/Table5[[#This Row],[Assigned]]</f>
        <v>0.5</v>
      </c>
    </row>
    <row r="791" spans="1:7">
      <c r="A791" s="8" t="s">
        <v>114</v>
      </c>
      <c r="B791" s="8" t="str">
        <f>_xlfn.XLOOKUP(Table5[[#This Row],[EID]],Roster!A:A,Roster!E:E)</f>
        <v>han.oriz.24</v>
      </c>
      <c r="C791" s="8" t="str">
        <f>_xlfn.XLOOKUP(Table5[[#This Row],[EID]],Roster!A:A,Roster!F:F)</f>
        <v>Strategy</v>
      </c>
      <c r="D791" s="9">
        <v>45260</v>
      </c>
      <c r="E791" s="8">
        <v>64</v>
      </c>
      <c r="F791" s="8">
        <v>118</v>
      </c>
      <c r="G791" s="37">
        <f>Table5[[#This Row],[Completed]]/Table5[[#This Row],[Assigned]]</f>
        <v>1.84375</v>
      </c>
    </row>
    <row r="792" spans="1:7">
      <c r="A792" s="8" t="s">
        <v>115</v>
      </c>
      <c r="B792" s="8" t="str">
        <f>_xlfn.XLOOKUP(Table5[[#This Row],[EID]],Roster!A:A,Roster!E:E)</f>
        <v>oka.koch.55</v>
      </c>
      <c r="C792" s="8" t="str">
        <f>_xlfn.XLOOKUP(Table5[[#This Row],[EID]],Roster!A:A,Roster!F:F)</f>
        <v>F&amp;A</v>
      </c>
      <c r="D792" s="9">
        <v>45260</v>
      </c>
      <c r="E792" s="8">
        <v>78</v>
      </c>
      <c r="F792" s="8">
        <v>104</v>
      </c>
      <c r="G792" s="37">
        <f>Table5[[#This Row],[Completed]]/Table5[[#This Row],[Assigned]]</f>
        <v>1.3333333333333333</v>
      </c>
    </row>
    <row r="793" spans="1:7">
      <c r="A793" s="8" t="s">
        <v>116</v>
      </c>
      <c r="B793" s="8" t="str">
        <f>_xlfn.XLOOKUP(Table5[[#This Row],[EID]],Roster!A:A,Roster!E:E)</f>
        <v>hir.kame.31</v>
      </c>
      <c r="C793" s="8" t="str">
        <f>_xlfn.XLOOKUP(Table5[[#This Row],[EID]],Roster!A:A,Roster!F:F)</f>
        <v>Health</v>
      </c>
      <c r="D793" s="9">
        <v>45260</v>
      </c>
      <c r="E793" s="8">
        <v>79</v>
      </c>
      <c r="F793" s="8">
        <v>60</v>
      </c>
      <c r="G793" s="37">
        <f>Table5[[#This Row],[Completed]]/Table5[[#This Row],[Assigned]]</f>
        <v>0.759493670886076</v>
      </c>
    </row>
    <row r="794" spans="1:7">
      <c r="A794" s="8" t="s">
        <v>117</v>
      </c>
      <c r="B794" s="8" t="str">
        <f>_xlfn.XLOOKUP(Table5[[#This Row],[EID]],Roster!A:A,Roster!E:E)</f>
        <v>han.oriz.24</v>
      </c>
      <c r="C794" s="8" t="str">
        <f>_xlfn.XLOOKUP(Table5[[#This Row],[EID]],Roster!A:A,Roster!F:F)</f>
        <v>Network</v>
      </c>
      <c r="D794" s="9">
        <v>45260</v>
      </c>
      <c r="E794" s="8">
        <v>82</v>
      </c>
      <c r="F794" s="8">
        <v>0</v>
      </c>
      <c r="G794" s="37">
        <f>Table5[[#This Row],[Completed]]/Table5[[#This Row],[Assigned]]</f>
        <v>0</v>
      </c>
    </row>
    <row r="795" spans="1:7">
      <c r="A795" s="8" t="s">
        <v>118</v>
      </c>
      <c r="B795" s="8" t="str">
        <f>_xlfn.XLOOKUP(Table5[[#This Row],[EID]],Roster!A:A,Roster!E:E)</f>
        <v>kig.imaz.62</v>
      </c>
      <c r="C795" s="8" t="str">
        <f>_xlfn.XLOOKUP(Table5[[#This Row],[EID]],Roster!A:A,Roster!F:F)</f>
        <v>HR</v>
      </c>
      <c r="D795" s="9">
        <v>45260</v>
      </c>
      <c r="E795" s="8">
        <v>67</v>
      </c>
      <c r="F795" s="8">
        <v>53</v>
      </c>
      <c r="G795" s="37">
        <f>Table5[[#This Row],[Completed]]/Table5[[#This Row],[Assigned]]</f>
        <v>0.79104477611940294</v>
      </c>
    </row>
    <row r="796" spans="1:7">
      <c r="A796" s="8" t="s">
        <v>119</v>
      </c>
      <c r="B796" s="8" t="str">
        <f>_xlfn.XLOOKUP(Table5[[#This Row],[EID]],Roster!A:A,Roster!E:E)</f>
        <v>hir.kame.31</v>
      </c>
      <c r="C796" s="8" t="str">
        <f>_xlfn.XLOOKUP(Table5[[#This Row],[EID]],Roster!A:A,Roster!F:F)</f>
        <v>Health</v>
      </c>
      <c r="D796" s="9">
        <v>45260</v>
      </c>
      <c r="E796" s="8">
        <v>88</v>
      </c>
      <c r="F796" s="8">
        <v>108</v>
      </c>
      <c r="G796" s="37">
        <f>Table5[[#This Row],[Completed]]/Table5[[#This Row],[Assigned]]</f>
        <v>1.2272727272727273</v>
      </c>
    </row>
    <row r="797" spans="1:7">
      <c r="A797" s="8" t="s">
        <v>120</v>
      </c>
      <c r="B797" s="8" t="str">
        <f>_xlfn.XLOOKUP(Table5[[#This Row],[EID]],Roster!A:A,Roster!E:E)</f>
        <v>oka.koch.55</v>
      </c>
      <c r="C797" s="8" t="str">
        <f>_xlfn.XLOOKUP(Table5[[#This Row],[EID]],Roster!A:A,Roster!F:F)</f>
        <v>F&amp;A</v>
      </c>
      <c r="D797" s="9">
        <v>45260</v>
      </c>
      <c r="E797" s="8">
        <v>59</v>
      </c>
      <c r="F797" s="8">
        <v>86</v>
      </c>
      <c r="G797" s="37">
        <f>Table5[[#This Row],[Completed]]/Table5[[#This Row],[Assigned]]</f>
        <v>1.4576271186440677</v>
      </c>
    </row>
    <row r="798" spans="1:7">
      <c r="A798" s="8" t="s">
        <v>121</v>
      </c>
      <c r="B798" s="8" t="str">
        <f>_xlfn.XLOOKUP(Table5[[#This Row],[EID]],Roster!A:A,Roster!E:E)</f>
        <v>hir.kame.31</v>
      </c>
      <c r="C798" s="8" t="str">
        <f>_xlfn.XLOOKUP(Table5[[#This Row],[EID]],Roster!A:A,Roster!F:F)</f>
        <v>Health</v>
      </c>
      <c r="D798" s="9">
        <v>45260</v>
      </c>
      <c r="E798" s="8">
        <v>82</v>
      </c>
      <c r="F798" s="8">
        <v>0</v>
      </c>
      <c r="G798" s="37">
        <f>Table5[[#This Row],[Completed]]/Table5[[#This Row],[Assigned]]</f>
        <v>0</v>
      </c>
    </row>
    <row r="799" spans="1:7">
      <c r="A799" s="8" t="s">
        <v>122</v>
      </c>
      <c r="B799" s="8" t="str">
        <f>_xlfn.XLOOKUP(Table5[[#This Row],[EID]],Roster!A:A,Roster!E:E)</f>
        <v>han.oriz.24</v>
      </c>
      <c r="C799" s="8" t="str">
        <f>_xlfn.XLOOKUP(Table5[[#This Row],[EID]],Roster!A:A,Roster!F:F)</f>
        <v>Network</v>
      </c>
      <c r="D799" s="9">
        <v>45260</v>
      </c>
      <c r="E799" s="8">
        <v>67</v>
      </c>
      <c r="F799" s="8">
        <v>102</v>
      </c>
      <c r="G799" s="37">
        <f>Table5[[#This Row],[Completed]]/Table5[[#This Row],[Assigned]]</f>
        <v>1.5223880597014925</v>
      </c>
    </row>
  </sheetData>
  <conditionalFormatting pivot="1" sqref="J52:J81">
    <cfRule type="cellIs" dxfId="77" priority="7" operator="lessThan">
      <formula>0.8</formula>
    </cfRule>
  </conditionalFormatting>
  <conditionalFormatting pivot="1" sqref="P10 P11 P12:P15 P16 P17:P19 P20 P21 P22:P29 P30 P31 P32:P37 P38 P39 P40:P48">
    <cfRule type="cellIs" dxfId="76" priority="6" operator="lessThan">
      <formula>0.8</formula>
    </cfRule>
  </conditionalFormatting>
  <conditionalFormatting pivot="1" sqref="M10:M13">
    <cfRule type="cellIs" dxfId="75" priority="4" operator="lessThan">
      <formula>0.8</formula>
    </cfRule>
  </conditionalFormatting>
  <conditionalFormatting pivot="1" sqref="M18 M19:M20 M21 M22 M23 M24 M25 M26">
    <cfRule type="cellIs" dxfId="74" priority="3" operator="lessThan">
      <formula>0.8</formula>
    </cfRule>
  </conditionalFormatting>
  <conditionalFormatting pivot="1" sqref="J10:J40">
    <cfRule type="cellIs" dxfId="73" priority="2" operator="lessThan">
      <formula>0.8</formula>
    </cfRule>
  </conditionalFormatting>
  <pageMargins left="0.7" right="0.7" top="0.75" bottom="0.75" header="0.3" footer="0.3"/>
  <pageSetup paperSize="0" orientation="portrait" horizontalDpi="0" verticalDpi="0" copies="0"/>
  <drawing r:id="rId10"/>
  <tableParts count="1"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EA01-C45F-461B-8C28-1B6039D009F4}">
  <sheetPr codeName="Sheet5"/>
  <dimension ref="A1:T9112"/>
  <sheetViews>
    <sheetView topLeftCell="L14" zoomScale="86" zoomScaleNormal="86" workbookViewId="0">
      <selection activeCell="N16" sqref="N16:O22"/>
    </sheetView>
  </sheetViews>
  <sheetFormatPr defaultRowHeight="14.25"/>
  <cols>
    <col min="1" max="1" width="11.625" bestFit="1" customWidth="1"/>
    <col min="2" max="2" width="10.375" style="36" bestFit="1" customWidth="1"/>
    <col min="3" max="3" width="8.75" style="36" bestFit="1" customWidth="1"/>
    <col min="4" max="4" width="10" bestFit="1" customWidth="1"/>
    <col min="5" max="5" width="9.75" bestFit="1" customWidth="1"/>
    <col min="6" max="6" width="12.75" style="2" bestFit="1" customWidth="1"/>
    <col min="7" max="7" width="8.875" style="61" bestFit="1" customWidth="1"/>
    <col min="8" max="8" width="10.125" style="61" bestFit="1" customWidth="1"/>
    <col min="9" max="9" width="10.375" bestFit="1" customWidth="1"/>
    <col min="11" max="11" width="12.875" bestFit="1" customWidth="1"/>
    <col min="12" max="12" width="18.625" bestFit="1" customWidth="1"/>
    <col min="14" max="14" width="19.625" bestFit="1" customWidth="1"/>
    <col min="15" max="15" width="15.625" bestFit="1" customWidth="1"/>
    <col min="17" max="17" width="95.125" bestFit="1" customWidth="1"/>
  </cols>
  <sheetData>
    <row r="1" spans="1:20">
      <c r="A1" s="3" t="s">
        <v>6</v>
      </c>
      <c r="B1" s="35" t="s">
        <v>218</v>
      </c>
      <c r="C1" s="35" t="s">
        <v>4</v>
      </c>
      <c r="D1" s="3" t="s">
        <v>3</v>
      </c>
      <c r="E1" s="3" t="s">
        <v>21</v>
      </c>
      <c r="F1" s="5" t="s">
        <v>10</v>
      </c>
      <c r="G1" s="60" t="s">
        <v>213</v>
      </c>
      <c r="H1" s="60" t="s">
        <v>214</v>
      </c>
      <c r="I1" s="35" t="s">
        <v>236</v>
      </c>
      <c r="K1" t="s">
        <v>212</v>
      </c>
    </row>
    <row r="2" spans="1:20">
      <c r="A2" s="3" t="s">
        <v>94</v>
      </c>
      <c r="B2" s="35" t="str">
        <f>_xlfn.XLOOKUP(Table7[[#This Row],[EID]],Roster!A:A,Roster!E:E)</f>
        <v>oka.koch.55</v>
      </c>
      <c r="C2" s="35" t="str">
        <f>_xlfn.XLOOKUP(Table7[[#This Row],[EID]],Roster!A:A,Roster!F:F)</f>
        <v>F&amp;A</v>
      </c>
      <c r="D2">
        <v>10</v>
      </c>
      <c r="E2" s="2">
        <v>45047</v>
      </c>
      <c r="F2" s="2">
        <f>_xlfn.XLOOKUP(Table7[[#This Row],[EID]],Roster!A:A,Roster!G:G)</f>
        <v>45032</v>
      </c>
      <c r="G2" s="61">
        <f ca="1">(TODAY()-Table7[[#This Row],[Hire Date]])/365</f>
        <v>2.0904109589041098</v>
      </c>
      <c r="H2" s="61">
        <f ca="1">Table7[[#This Row],[Year]]*12</f>
        <v>25.084931506849315</v>
      </c>
      <c r="I2" t="str">
        <f ca="1">IF(Table7[[#This Row],[Month]]&gt;=12,"Tenured","New Hire")</f>
        <v>Tenured</v>
      </c>
    </row>
    <row r="3" spans="1:20">
      <c r="A3" s="3" t="s">
        <v>96</v>
      </c>
      <c r="B3" s="35" t="str">
        <f>_xlfn.XLOOKUP(Table7[[#This Row],[EID]],Roster!A:A,Roster!E:E)</f>
        <v>hir.kame.31</v>
      </c>
      <c r="C3" s="35" t="str">
        <f>_xlfn.XLOOKUP(Table7[[#This Row],[EID]],Roster!A:A,Roster!F:F)</f>
        <v>Health</v>
      </c>
      <c r="D3">
        <v>8</v>
      </c>
      <c r="E3" s="2">
        <v>45047</v>
      </c>
      <c r="F3" s="2">
        <f>_xlfn.XLOOKUP(Table7[[#This Row],[EID]],Roster!A:A,Roster!G:G)</f>
        <v>44979</v>
      </c>
      <c r="G3" s="61">
        <f ca="1">(TODAY()-Table7[[#This Row],[Hire Date]])/365</f>
        <v>2.2356164383561645</v>
      </c>
      <c r="H3" s="61">
        <f ca="1">Table7[[#This Row],[Year]]*12</f>
        <v>26.827397260273976</v>
      </c>
      <c r="I3" t="str">
        <f ca="1">IF(Table7[[#This Row],[Month]]&gt;=12,"Tenured","New Hire")</f>
        <v>Tenured</v>
      </c>
      <c r="K3" t="s">
        <v>209</v>
      </c>
    </row>
    <row r="4" spans="1:20">
      <c r="A4" s="3" t="s">
        <v>97</v>
      </c>
      <c r="B4" s="35" t="str">
        <f>_xlfn.XLOOKUP(Table7[[#This Row],[EID]],Roster!A:A,Roster!E:E)</f>
        <v>han.oriz.24</v>
      </c>
      <c r="C4" s="35" t="str">
        <f>_xlfn.XLOOKUP(Table7[[#This Row],[EID]],Roster!A:A,Roster!F:F)</f>
        <v>Network</v>
      </c>
      <c r="D4">
        <v>10</v>
      </c>
      <c r="E4" s="2">
        <v>45047</v>
      </c>
      <c r="F4" s="2">
        <f>_xlfn.XLOOKUP(Table7[[#This Row],[EID]],Roster!A:A,Roster!G:G)</f>
        <v>44419</v>
      </c>
      <c r="G4" s="61">
        <f ca="1">(TODAY()-Table7[[#This Row],[Hire Date]])/365</f>
        <v>3.7698630136986302</v>
      </c>
      <c r="H4" s="61">
        <f ca="1">Table7[[#This Row],[Year]]*12</f>
        <v>45.238356164383561</v>
      </c>
      <c r="I4" t="str">
        <f ca="1">IF(Table7[[#This Row],[Month]]&gt;=12,"Tenured","New Hire")</f>
        <v>Tenured</v>
      </c>
      <c r="K4" t="s">
        <v>210</v>
      </c>
    </row>
    <row r="5" spans="1:20">
      <c r="A5" s="3" t="s">
        <v>98</v>
      </c>
      <c r="B5" s="35" t="str">
        <f>_xlfn.XLOOKUP(Table7[[#This Row],[EID]],Roster!A:A,Roster!E:E)</f>
        <v>kig.imaz.62</v>
      </c>
      <c r="C5" s="35" t="str">
        <f>_xlfn.XLOOKUP(Table7[[#This Row],[EID]],Roster!A:A,Roster!F:F)</f>
        <v>HR</v>
      </c>
      <c r="D5">
        <v>10</v>
      </c>
      <c r="E5" s="2">
        <v>45047</v>
      </c>
      <c r="F5" s="2">
        <f>_xlfn.XLOOKUP(Table7[[#This Row],[EID]],Roster!A:A,Roster!G:G)</f>
        <v>41964</v>
      </c>
      <c r="G5" s="61">
        <f ca="1">(TODAY()-Table7[[#This Row],[Hire Date]])/365</f>
        <v>10.495890410958904</v>
      </c>
      <c r="H5" s="61">
        <f ca="1">Table7[[#This Row],[Year]]*12</f>
        <v>125.95068493150684</v>
      </c>
      <c r="I5" t="str">
        <f ca="1">IF(Table7[[#This Row],[Month]]&gt;=12,"Tenured","New Hire")</f>
        <v>Tenured</v>
      </c>
      <c r="K5" t="s">
        <v>223</v>
      </c>
    </row>
    <row r="6" spans="1:20">
      <c r="A6" s="3" t="s">
        <v>99</v>
      </c>
      <c r="B6" s="35" t="str">
        <f>_xlfn.XLOOKUP(Table7[[#This Row],[EID]],Roster!A:A,Roster!E:E)</f>
        <v>han.oriz.24</v>
      </c>
      <c r="C6" s="35" t="str">
        <f>_xlfn.XLOOKUP(Table7[[#This Row],[EID]],Roster!A:A,Roster!F:F)</f>
        <v>Strategy</v>
      </c>
      <c r="D6">
        <v>9</v>
      </c>
      <c r="E6" s="2">
        <v>45047</v>
      </c>
      <c r="F6" s="2">
        <f>_xlfn.XLOOKUP(Table7[[#This Row],[EID]],Roster!A:A,Roster!G:G)</f>
        <v>39732</v>
      </c>
      <c r="G6" s="61">
        <f ca="1">(TODAY()-Table7[[#This Row],[Hire Date]])/365</f>
        <v>16.610958904109587</v>
      </c>
      <c r="H6" s="61">
        <f ca="1">Table7[[#This Row],[Year]]*12</f>
        <v>199.33150684931505</v>
      </c>
      <c r="I6" t="str">
        <f ca="1">IF(Table7[[#This Row],[Month]]&gt;=12,"Tenured","New Hire")</f>
        <v>Tenured</v>
      </c>
    </row>
    <row r="7" spans="1:20">
      <c r="A7" s="3" t="s">
        <v>100</v>
      </c>
      <c r="B7" s="35" t="str">
        <f>_xlfn.XLOOKUP(Table7[[#This Row],[EID]],Roster!A:A,Roster!E:E)</f>
        <v>oka.koch.55</v>
      </c>
      <c r="C7" s="35" t="str">
        <f>_xlfn.XLOOKUP(Table7[[#This Row],[EID]],Roster!A:A,Roster!F:F)</f>
        <v>F&amp;A</v>
      </c>
      <c r="D7">
        <v>9</v>
      </c>
      <c r="E7" s="2">
        <v>45047</v>
      </c>
      <c r="F7" s="2">
        <f>_xlfn.XLOOKUP(Table7[[#This Row],[EID]],Roster!A:A,Roster!G:G)</f>
        <v>44956</v>
      </c>
      <c r="G7" s="61">
        <f ca="1">(TODAY()-Table7[[#This Row],[Hire Date]])/365</f>
        <v>2.2986301369863016</v>
      </c>
      <c r="H7" s="61">
        <f ca="1">Table7[[#This Row],[Year]]*12</f>
        <v>27.583561643835619</v>
      </c>
      <c r="I7" t="str">
        <f ca="1">IF(Table7[[#This Row],[Month]]&gt;=12,"Tenured","New Hire")</f>
        <v>Tenured</v>
      </c>
      <c r="K7" s="2"/>
      <c r="Q7" s="85" t="s">
        <v>257</v>
      </c>
    </row>
    <row r="8" spans="1:20">
      <c r="A8" s="3" t="s">
        <v>101</v>
      </c>
      <c r="B8" s="35" t="str">
        <f>_xlfn.XLOOKUP(Table7[[#This Row],[EID]],Roster!A:A,Roster!E:E)</f>
        <v>hir.kame.31</v>
      </c>
      <c r="C8" s="35" t="str">
        <f>_xlfn.XLOOKUP(Table7[[#This Row],[EID]],Roster!A:A,Roster!F:F)</f>
        <v>Health</v>
      </c>
      <c r="D8">
        <v>8</v>
      </c>
      <c r="E8" s="2">
        <v>45047</v>
      </c>
      <c r="F8" s="2">
        <f>_xlfn.XLOOKUP(Table7[[#This Row],[EID]],Roster!A:A,Roster!G:G)</f>
        <v>42161</v>
      </c>
      <c r="G8" s="61">
        <f ca="1">(TODAY()-Table7[[#This Row],[Hire Date]])/365</f>
        <v>9.956164383561644</v>
      </c>
      <c r="H8" s="61">
        <f ca="1">Table7[[#This Row],[Year]]*12</f>
        <v>119.47397260273974</v>
      </c>
      <c r="I8" t="str">
        <f ca="1">IF(Table7[[#This Row],[Month]]&gt;=12,"Tenured","New Hire")</f>
        <v>Tenured</v>
      </c>
      <c r="K8" s="27" t="s">
        <v>205</v>
      </c>
      <c r="L8" t="s">
        <v>237</v>
      </c>
      <c r="N8" s="27" t="s">
        <v>205</v>
      </c>
      <c r="O8" t="s">
        <v>237</v>
      </c>
      <c r="Q8" s="85" t="s">
        <v>258</v>
      </c>
      <c r="R8" s="44"/>
      <c r="S8" s="44"/>
      <c r="T8" s="44"/>
    </row>
    <row r="9" spans="1:20">
      <c r="A9" s="3" t="s">
        <v>102</v>
      </c>
      <c r="B9" s="35" t="str">
        <f>_xlfn.XLOOKUP(Table7[[#This Row],[EID]],Roster!A:A,Roster!E:E)</f>
        <v>han.oriz.24</v>
      </c>
      <c r="C9" s="35" t="str">
        <f>_xlfn.XLOOKUP(Table7[[#This Row],[EID]],Roster!A:A,Roster!F:F)</f>
        <v>Network</v>
      </c>
      <c r="D9">
        <v>9</v>
      </c>
      <c r="E9" s="2">
        <v>45047</v>
      </c>
      <c r="F9" s="2">
        <f>_xlfn.XLOOKUP(Table7[[#This Row],[EID]],Roster!A:A,Roster!G:G)</f>
        <v>37784</v>
      </c>
      <c r="G9" s="61">
        <f ca="1">(TODAY()-Table7[[#This Row],[Hire Date]])/365</f>
        <v>21.947945205479453</v>
      </c>
      <c r="H9" s="61">
        <f ca="1">Table7[[#This Row],[Year]]*12</f>
        <v>263.37534246575342</v>
      </c>
      <c r="I9" t="str">
        <f ca="1">IF(Table7[[#This Row],[Month]]&gt;=12,"Tenured","New Hire")</f>
        <v>Tenured</v>
      </c>
      <c r="K9" s="28" t="s">
        <v>123</v>
      </c>
      <c r="L9" s="61">
        <v>8.9579439252336446</v>
      </c>
      <c r="N9" s="28" t="s">
        <v>87</v>
      </c>
      <c r="O9" s="61">
        <v>8.8631508678237658</v>
      </c>
      <c r="Q9" t="s">
        <v>231</v>
      </c>
    </row>
    <row r="10" spans="1:20">
      <c r="A10" s="3" t="s">
        <v>103</v>
      </c>
      <c r="B10" s="35" t="str">
        <f>_xlfn.XLOOKUP(Table7[[#This Row],[EID]],Roster!A:A,Roster!E:E)</f>
        <v>kig.imaz.62</v>
      </c>
      <c r="C10" s="35" t="str">
        <f>_xlfn.XLOOKUP(Table7[[#This Row],[EID]],Roster!A:A,Roster!F:F)</f>
        <v>HR</v>
      </c>
      <c r="D10">
        <v>8</v>
      </c>
      <c r="E10" s="2">
        <v>45047</v>
      </c>
      <c r="F10" s="2">
        <f>_xlfn.XLOOKUP(Table7[[#This Row],[EID]],Roster!A:A,Roster!G:G)</f>
        <v>44132</v>
      </c>
      <c r="G10" s="61">
        <f ca="1">(TODAY()-Table7[[#This Row],[Hire Date]])/365</f>
        <v>4.5561643835616437</v>
      </c>
      <c r="H10" s="61">
        <f ca="1">Table7[[#This Row],[Year]]*12</f>
        <v>54.673972602739724</v>
      </c>
      <c r="I10" t="str">
        <f ca="1">IF(Table7[[#This Row],[Month]]&gt;=12,"Tenured","New Hire")</f>
        <v>Tenured</v>
      </c>
      <c r="K10" s="28" t="s">
        <v>109</v>
      </c>
      <c r="L10" s="61">
        <v>8.934579439252337</v>
      </c>
      <c r="N10" s="28" t="s">
        <v>86</v>
      </c>
      <c r="O10" s="61">
        <v>8.8457943925233646</v>
      </c>
      <c r="Q10" s="44" t="s">
        <v>241</v>
      </c>
      <c r="R10" s="44"/>
    </row>
    <row r="11" spans="1:20">
      <c r="A11" s="3" t="s">
        <v>104</v>
      </c>
      <c r="B11" s="35" t="str">
        <f>_xlfn.XLOOKUP(Table7[[#This Row],[EID]],Roster!A:A,Roster!E:E)</f>
        <v>oka.koch.55</v>
      </c>
      <c r="C11" s="35" t="str">
        <f>_xlfn.XLOOKUP(Table7[[#This Row],[EID]],Roster!A:A,Roster!F:F)</f>
        <v>F&amp;A</v>
      </c>
      <c r="D11">
        <v>5</v>
      </c>
      <c r="E11" s="2">
        <v>45047</v>
      </c>
      <c r="F11" s="2">
        <f>_xlfn.XLOOKUP(Table7[[#This Row],[EID]],Roster!A:A,Roster!G:G)</f>
        <v>44977</v>
      </c>
      <c r="G11" s="61">
        <f ca="1">(TODAY()-Table7[[#This Row],[Hire Date]])/365</f>
        <v>2.2410958904109588</v>
      </c>
      <c r="H11" s="61">
        <f ca="1">Table7[[#This Row],[Year]]*12</f>
        <v>26.893150684931506</v>
      </c>
      <c r="I11" t="str">
        <f ca="1">IF(Table7[[#This Row],[Month]]&gt;=12,"Tenured","New Hire")</f>
        <v>Tenured</v>
      </c>
      <c r="K11" s="28" t="s">
        <v>106</v>
      </c>
      <c r="L11" s="61">
        <v>8.9299065420560755</v>
      </c>
      <c r="N11" s="28" t="s">
        <v>88</v>
      </c>
      <c r="O11" s="61">
        <v>8.8566978193146415</v>
      </c>
      <c r="Q11" s="44" t="s">
        <v>242</v>
      </c>
      <c r="R11" s="44"/>
    </row>
    <row r="12" spans="1:20">
      <c r="A12" s="3" t="s">
        <v>105</v>
      </c>
      <c r="B12" s="35" t="str">
        <f>_xlfn.XLOOKUP(Table7[[#This Row],[EID]],Roster!A:A,Roster!E:E)</f>
        <v>oka.koch.55</v>
      </c>
      <c r="C12" s="35" t="str">
        <f>_xlfn.XLOOKUP(Table7[[#This Row],[EID]],Roster!A:A,Roster!F:F)</f>
        <v>F&amp;A</v>
      </c>
      <c r="D12">
        <v>9</v>
      </c>
      <c r="E12" s="2">
        <v>45047</v>
      </c>
      <c r="F12" s="2">
        <f>_xlfn.XLOOKUP(Table7[[#This Row],[EID]],Roster!A:A,Roster!G:G)</f>
        <v>37806</v>
      </c>
      <c r="G12" s="61">
        <f ca="1">(TODAY()-Table7[[#This Row],[Hire Date]])/365</f>
        <v>21.887671232876713</v>
      </c>
      <c r="H12" s="61">
        <f ca="1">Table7[[#This Row],[Year]]*12</f>
        <v>262.65205479452055</v>
      </c>
      <c r="I12" t="str">
        <f ca="1">IF(Table7[[#This Row],[Month]]&gt;=12,"Tenured","New Hire")</f>
        <v>Tenured</v>
      </c>
      <c r="K12" s="28" t="s">
        <v>114</v>
      </c>
      <c r="L12" s="61">
        <v>8.9112149532710276</v>
      </c>
      <c r="N12" s="28" t="s">
        <v>85</v>
      </c>
      <c r="O12" s="61">
        <v>8.0946416144746003</v>
      </c>
      <c r="Q12" s="44" t="s">
        <v>243</v>
      </c>
      <c r="R12" s="44"/>
    </row>
    <row r="13" spans="1:20">
      <c r="A13" s="3" t="s">
        <v>106</v>
      </c>
      <c r="B13" s="35" t="str">
        <f>_xlfn.XLOOKUP(Table7[[#This Row],[EID]],Roster!A:A,Roster!E:E)</f>
        <v>hir.kame.31</v>
      </c>
      <c r="C13" s="35" t="str">
        <f>_xlfn.XLOOKUP(Table7[[#This Row],[EID]],Roster!A:A,Roster!F:F)</f>
        <v>Health</v>
      </c>
      <c r="D13">
        <v>9</v>
      </c>
      <c r="E13" s="2">
        <v>45047</v>
      </c>
      <c r="F13" s="2">
        <f>_xlfn.XLOOKUP(Table7[[#This Row],[EID]],Roster!A:A,Roster!G:G)</f>
        <v>40457</v>
      </c>
      <c r="G13" s="61">
        <f ca="1">(TODAY()-Table7[[#This Row],[Hire Date]])/365</f>
        <v>14.624657534246575</v>
      </c>
      <c r="H13" s="61">
        <f ca="1">Table7[[#This Row],[Year]]*12</f>
        <v>175.49589041095891</v>
      </c>
      <c r="I13" t="str">
        <f ca="1">IF(Table7[[#This Row],[Month]]&gt;=12,"Tenured","New Hire")</f>
        <v>Tenured</v>
      </c>
      <c r="K13" s="28" t="s">
        <v>97</v>
      </c>
      <c r="L13" s="61">
        <v>8.8971962616822431</v>
      </c>
      <c r="N13" s="28" t="s">
        <v>206</v>
      </c>
      <c r="O13" s="61">
        <v>8.6705445961895133</v>
      </c>
    </row>
    <row r="14" spans="1:20">
      <c r="A14" s="3" t="s">
        <v>108</v>
      </c>
      <c r="B14" s="35" t="str">
        <f>_xlfn.XLOOKUP(Table7[[#This Row],[EID]],Roster!A:A,Roster!E:E)</f>
        <v>kig.imaz.62</v>
      </c>
      <c r="C14" s="35" t="str">
        <f>_xlfn.XLOOKUP(Table7[[#This Row],[EID]],Roster!A:A,Roster!F:F)</f>
        <v>HR</v>
      </c>
      <c r="D14">
        <v>8</v>
      </c>
      <c r="E14" s="2">
        <v>45047</v>
      </c>
      <c r="F14" s="2">
        <f>_xlfn.XLOOKUP(Table7[[#This Row],[EID]],Roster!A:A,Roster!G:G)</f>
        <v>41289</v>
      </c>
      <c r="G14" s="61">
        <f ca="1">(TODAY()-Table7[[#This Row],[Hire Date]])/365</f>
        <v>12.345205479452055</v>
      </c>
      <c r="H14" s="61">
        <f ca="1">Table7[[#This Row],[Year]]*12</f>
        <v>148.14246575342466</v>
      </c>
      <c r="I14" t="str">
        <f ca="1">IF(Table7[[#This Row],[Month]]&gt;=12,"Tenured","New Hire")</f>
        <v>Tenured</v>
      </c>
      <c r="K14" s="28" t="s">
        <v>96</v>
      </c>
      <c r="L14" s="61">
        <v>8.8971962616822431</v>
      </c>
    </row>
    <row r="15" spans="1:20">
      <c r="A15" s="3" t="s">
        <v>109</v>
      </c>
      <c r="B15" s="35" t="str">
        <f>_xlfn.XLOOKUP(Table7[[#This Row],[EID]],Roster!A:A,Roster!E:E)</f>
        <v>han.oriz.24</v>
      </c>
      <c r="C15" s="35" t="str">
        <f>_xlfn.XLOOKUP(Table7[[#This Row],[EID]],Roster!A:A,Roster!F:F)</f>
        <v>Strategy</v>
      </c>
      <c r="D15">
        <v>8</v>
      </c>
      <c r="E15" s="2">
        <v>45047</v>
      </c>
      <c r="F15" s="2">
        <f>_xlfn.XLOOKUP(Table7[[#This Row],[EID]],Roster!A:A,Roster!G:G)</f>
        <v>39092</v>
      </c>
      <c r="G15" s="61">
        <f ca="1">(TODAY()-Table7[[#This Row],[Hire Date]])/365</f>
        <v>18.364383561643837</v>
      </c>
      <c r="H15" s="61">
        <f ca="1">Table7[[#This Row],[Year]]*12</f>
        <v>220.37260273972606</v>
      </c>
      <c r="I15" t="str">
        <f ca="1">IF(Table7[[#This Row],[Month]]&gt;=12,"Tenured","New Hire")</f>
        <v>Tenured</v>
      </c>
      <c r="K15" s="28" t="s">
        <v>100</v>
      </c>
      <c r="L15" s="61">
        <v>8.8925233644859816</v>
      </c>
    </row>
    <row r="16" spans="1:20">
      <c r="A16" s="3" t="s">
        <v>111</v>
      </c>
      <c r="B16" s="35" t="str">
        <f>_xlfn.XLOOKUP(Table7[[#This Row],[EID]],Roster!A:A,Roster!E:E)</f>
        <v>hir.kame.31</v>
      </c>
      <c r="C16" s="35" t="str">
        <f>_xlfn.XLOOKUP(Table7[[#This Row],[EID]],Roster!A:A,Roster!F:F)</f>
        <v>Health</v>
      </c>
      <c r="D16">
        <v>9</v>
      </c>
      <c r="E16" s="2">
        <v>45047</v>
      </c>
      <c r="F16" s="2">
        <f>_xlfn.XLOOKUP(Table7[[#This Row],[EID]],Roster!A:A,Roster!G:G)</f>
        <v>42145</v>
      </c>
      <c r="G16" s="61">
        <f ca="1">(TODAY()-Table7[[#This Row],[Hire Date]])/365</f>
        <v>10</v>
      </c>
      <c r="H16" s="61">
        <f ca="1">Table7[[#This Row],[Year]]*12</f>
        <v>120</v>
      </c>
      <c r="I16" t="str">
        <f ca="1">IF(Table7[[#This Row],[Month]]&gt;=12,"Tenured","New Hire")</f>
        <v>Tenured</v>
      </c>
      <c r="K16" s="28" t="s">
        <v>101</v>
      </c>
      <c r="L16" s="61">
        <v>8.8878504672897201</v>
      </c>
      <c r="N16" s="27" t="s">
        <v>205</v>
      </c>
      <c r="O16" t="s">
        <v>237</v>
      </c>
    </row>
    <row r="17" spans="1:15">
      <c r="A17" s="3" t="s">
        <v>112</v>
      </c>
      <c r="B17" s="35" t="str">
        <f>_xlfn.XLOOKUP(Table7[[#This Row],[EID]],Roster!A:A,Roster!E:E)</f>
        <v>hir.kame.31</v>
      </c>
      <c r="C17" s="35" t="str">
        <f>_xlfn.XLOOKUP(Table7[[#This Row],[EID]],Roster!A:A,Roster!F:F)</f>
        <v>Health</v>
      </c>
      <c r="D17">
        <v>8</v>
      </c>
      <c r="E17" s="2">
        <v>45047</v>
      </c>
      <c r="F17" s="2">
        <f>_xlfn.XLOOKUP(Table7[[#This Row],[EID]],Roster!A:A,Roster!G:G)</f>
        <v>44989</v>
      </c>
      <c r="G17" s="61">
        <f ca="1">(TODAY()-Table7[[#This Row],[Hire Date]])/365</f>
        <v>2.2082191780821918</v>
      </c>
      <c r="H17" s="61">
        <f ca="1">Table7[[#This Row],[Year]]*12</f>
        <v>26.4986301369863</v>
      </c>
      <c r="I17" t="str">
        <f ca="1">IF(Table7[[#This Row],[Month]]&gt;=12,"Tenured","New Hire")</f>
        <v>Tenured</v>
      </c>
      <c r="K17" s="28" t="s">
        <v>117</v>
      </c>
      <c r="L17" s="61">
        <v>8.8831775700934585</v>
      </c>
      <c r="N17" s="28" t="s">
        <v>89</v>
      </c>
      <c r="O17" s="61">
        <v>8.8707165109034261</v>
      </c>
    </row>
    <row r="18" spans="1:15">
      <c r="A18" s="3" t="s">
        <v>113</v>
      </c>
      <c r="B18" s="35" t="str">
        <f>_xlfn.XLOOKUP(Table7[[#This Row],[EID]],Roster!A:A,Roster!E:E)</f>
        <v>kig.imaz.62</v>
      </c>
      <c r="C18" s="35" t="str">
        <f>_xlfn.XLOOKUP(Table7[[#This Row],[EID]],Roster!A:A,Roster!F:F)</f>
        <v>HR</v>
      </c>
      <c r="D18">
        <v>8</v>
      </c>
      <c r="E18" s="2">
        <v>45047</v>
      </c>
      <c r="F18" s="2">
        <f>_xlfn.XLOOKUP(Table7[[#This Row],[EID]],Roster!A:A,Roster!G:G)</f>
        <v>44152</v>
      </c>
      <c r="G18" s="61">
        <f ca="1">(TODAY()-Table7[[#This Row],[Hire Date]])/365</f>
        <v>4.5013698630136982</v>
      </c>
      <c r="H18" s="61">
        <f ca="1">Table7[[#This Row],[Year]]*12</f>
        <v>54.016438356164379</v>
      </c>
      <c r="I18" t="str">
        <f ca="1">IF(Table7[[#This Row],[Month]]&gt;=12,"Tenured","New Hire")</f>
        <v>Tenured</v>
      </c>
      <c r="K18" s="28" t="s">
        <v>98</v>
      </c>
      <c r="L18" s="61">
        <v>8.8644859813084107</v>
      </c>
      <c r="N18" s="28" t="s">
        <v>92</v>
      </c>
      <c r="O18" s="61">
        <v>8.8574766355140184</v>
      </c>
    </row>
    <row r="19" spans="1:15">
      <c r="A19" s="3" t="s">
        <v>114</v>
      </c>
      <c r="B19" s="35" t="str">
        <f>_xlfn.XLOOKUP(Table7[[#This Row],[EID]],Roster!A:A,Roster!E:E)</f>
        <v>han.oriz.24</v>
      </c>
      <c r="C19" s="35" t="str">
        <f>_xlfn.XLOOKUP(Table7[[#This Row],[EID]],Roster!A:A,Roster!F:F)</f>
        <v>Strategy</v>
      </c>
      <c r="D19">
        <v>8</v>
      </c>
      <c r="E19" s="2">
        <v>45047</v>
      </c>
      <c r="F19" s="2">
        <f>_xlfn.XLOOKUP(Table7[[#This Row],[EID]],Roster!A:A,Roster!G:G)</f>
        <v>37165</v>
      </c>
      <c r="G19" s="61">
        <f ca="1">(TODAY()-Table7[[#This Row],[Hire Date]])/365</f>
        <v>23.643835616438356</v>
      </c>
      <c r="H19" s="61">
        <f ca="1">Table7[[#This Row],[Year]]*12</f>
        <v>283.72602739726028</v>
      </c>
      <c r="I19" t="str">
        <f ca="1">IF(Table7[[#This Row],[Month]]&gt;=12,"Tenured","New Hire")</f>
        <v>Tenured</v>
      </c>
      <c r="K19" s="28" t="s">
        <v>115</v>
      </c>
      <c r="L19" s="61">
        <v>8.8598130841121492</v>
      </c>
      <c r="N19" s="28" t="s">
        <v>93</v>
      </c>
      <c r="O19" s="61">
        <v>8.8566978193146415</v>
      </c>
    </row>
    <row r="20" spans="1:15">
      <c r="A20" s="3" t="s">
        <v>115</v>
      </c>
      <c r="B20" s="35" t="str">
        <f>_xlfn.XLOOKUP(Table7[[#This Row],[EID]],Roster!A:A,Roster!E:E)</f>
        <v>oka.koch.55</v>
      </c>
      <c r="C20" s="35" t="str">
        <f>_xlfn.XLOOKUP(Table7[[#This Row],[EID]],Roster!A:A,Roster!F:F)</f>
        <v>F&amp;A</v>
      </c>
      <c r="D20">
        <v>9</v>
      </c>
      <c r="E20" s="2">
        <v>45047</v>
      </c>
      <c r="F20" s="2">
        <f>_xlfn.XLOOKUP(Table7[[#This Row],[EID]],Roster!A:A,Roster!G:G)</f>
        <v>44841</v>
      </c>
      <c r="G20" s="61">
        <f ca="1">(TODAY()-Table7[[#This Row],[Hire Date]])/365</f>
        <v>2.6136986301369864</v>
      </c>
      <c r="H20" s="61">
        <f ca="1">Table7[[#This Row],[Year]]*12</f>
        <v>31.364383561643837</v>
      </c>
      <c r="I20" t="str">
        <f ca="1">IF(Table7[[#This Row],[Month]]&gt;=12,"Tenured","New Hire")</f>
        <v>Tenured</v>
      </c>
      <c r="K20" s="28" t="s">
        <v>108</v>
      </c>
      <c r="L20" s="61">
        <v>8.8598130841121492</v>
      </c>
      <c r="N20" s="28" t="s">
        <v>91</v>
      </c>
      <c r="O20" s="61">
        <v>8.8457943925233646</v>
      </c>
    </row>
    <row r="21" spans="1:15">
      <c r="A21" s="3" t="s">
        <v>116</v>
      </c>
      <c r="B21" s="35" t="str">
        <f>_xlfn.XLOOKUP(Table7[[#This Row],[EID]],Roster!A:A,Roster!E:E)</f>
        <v>hir.kame.31</v>
      </c>
      <c r="C21" s="35" t="str">
        <f>_xlfn.XLOOKUP(Table7[[#This Row],[EID]],Roster!A:A,Roster!F:F)</f>
        <v>Health</v>
      </c>
      <c r="D21">
        <v>9</v>
      </c>
      <c r="E21" s="2">
        <v>45047</v>
      </c>
      <c r="F21" s="2">
        <f>_xlfn.XLOOKUP(Table7[[#This Row],[EID]],Roster!A:A,Roster!G:G)</f>
        <v>39490</v>
      </c>
      <c r="G21" s="61">
        <f ca="1">(TODAY()-Table7[[#This Row],[Hire Date]])/365</f>
        <v>17.273972602739725</v>
      </c>
      <c r="H21" s="61">
        <f ca="1">Table7[[#This Row],[Year]]*12</f>
        <v>207.2876712328767</v>
      </c>
      <c r="I21" t="str">
        <f ca="1">IF(Table7[[#This Row],[Month]]&gt;=12,"Tenured","New Hire")</f>
        <v>Tenured</v>
      </c>
      <c r="K21" s="28" t="s">
        <v>122</v>
      </c>
      <c r="L21" s="61">
        <v>8.8598130841121492</v>
      </c>
      <c r="N21" s="28" t="s">
        <v>90</v>
      </c>
      <c r="O21" s="61">
        <v>8.0946416144746003</v>
      </c>
    </row>
    <row r="22" spans="1:15">
      <c r="A22" s="3" t="s">
        <v>117</v>
      </c>
      <c r="B22" s="35" t="str">
        <f>_xlfn.XLOOKUP(Table7[[#This Row],[EID]],Roster!A:A,Roster!E:E)</f>
        <v>han.oriz.24</v>
      </c>
      <c r="C22" s="35" t="str">
        <f>_xlfn.XLOOKUP(Table7[[#This Row],[EID]],Roster!A:A,Roster!F:F)</f>
        <v>Network</v>
      </c>
      <c r="D22">
        <v>9</v>
      </c>
      <c r="E22" s="2">
        <v>45047</v>
      </c>
      <c r="F22" s="2">
        <f>_xlfn.XLOOKUP(Table7[[#This Row],[EID]],Roster!A:A,Roster!G:G)</f>
        <v>43495</v>
      </c>
      <c r="G22" s="61">
        <f ca="1">(TODAY()-Table7[[#This Row],[Hire Date]])/365</f>
        <v>6.3013698630136989</v>
      </c>
      <c r="H22" s="61">
        <f ca="1">Table7[[#This Row],[Year]]*12</f>
        <v>75.616438356164394</v>
      </c>
      <c r="I22" t="str">
        <f ca="1">IF(Table7[[#This Row],[Month]]&gt;=12,"Tenured","New Hire")</f>
        <v>Tenured</v>
      </c>
      <c r="K22" s="28" t="s">
        <v>113</v>
      </c>
      <c r="L22" s="61">
        <v>8.8504672897196262</v>
      </c>
      <c r="N22" s="28" t="s">
        <v>206</v>
      </c>
      <c r="O22" s="61">
        <v>8.6705445961895133</v>
      </c>
    </row>
    <row r="23" spans="1:15">
      <c r="A23" s="3" t="s">
        <v>118</v>
      </c>
      <c r="B23" s="35" t="str">
        <f>_xlfn.XLOOKUP(Table7[[#This Row],[EID]],Roster!A:A,Roster!E:E)</f>
        <v>kig.imaz.62</v>
      </c>
      <c r="C23" s="35" t="str">
        <f>_xlfn.XLOOKUP(Table7[[#This Row],[EID]],Roster!A:A,Roster!F:F)</f>
        <v>HR</v>
      </c>
      <c r="D23">
        <v>8</v>
      </c>
      <c r="E23" s="2">
        <v>45047</v>
      </c>
      <c r="F23" s="2">
        <f>_xlfn.XLOOKUP(Table7[[#This Row],[EID]],Roster!A:A,Roster!G:G)</f>
        <v>44965</v>
      </c>
      <c r="G23" s="61">
        <f ca="1">(TODAY()-Table7[[#This Row],[Hire Date]])/365</f>
        <v>2.2739726027397262</v>
      </c>
      <c r="H23" s="61">
        <f ca="1">Table7[[#This Row],[Year]]*12</f>
        <v>27.287671232876715</v>
      </c>
      <c r="I23" t="str">
        <f ca="1">IF(Table7[[#This Row],[Month]]&gt;=12,"Tenured","New Hire")</f>
        <v>Tenured</v>
      </c>
      <c r="K23" s="28" t="s">
        <v>111</v>
      </c>
      <c r="L23" s="61">
        <v>8.8364485981308416</v>
      </c>
    </row>
    <row r="24" spans="1:15">
      <c r="A24" s="3" t="s">
        <v>119</v>
      </c>
      <c r="B24" s="35" t="str">
        <f>_xlfn.XLOOKUP(Table7[[#This Row],[EID]],Roster!A:A,Roster!E:E)</f>
        <v>hir.kame.31</v>
      </c>
      <c r="C24" s="35" t="str">
        <f>_xlfn.XLOOKUP(Table7[[#This Row],[EID]],Roster!A:A,Roster!F:F)</f>
        <v>Health</v>
      </c>
      <c r="D24">
        <v>8</v>
      </c>
      <c r="E24" s="2">
        <v>45047</v>
      </c>
      <c r="F24" s="2">
        <f>_xlfn.XLOOKUP(Table7[[#This Row],[EID]],Roster!A:A,Roster!G:G)</f>
        <v>38581</v>
      </c>
      <c r="G24" s="61">
        <f ca="1">(TODAY()-Table7[[#This Row],[Hire Date]])/365</f>
        <v>19.764383561643836</v>
      </c>
      <c r="H24" s="61">
        <f ca="1">Table7[[#This Row],[Year]]*12</f>
        <v>237.17260273972602</v>
      </c>
      <c r="I24" t="str">
        <f ca="1">IF(Table7[[#This Row],[Month]]&gt;=12,"Tenured","New Hire")</f>
        <v>Tenured</v>
      </c>
      <c r="K24" s="28" t="s">
        <v>112</v>
      </c>
      <c r="L24" s="61">
        <v>8.8364485981308416</v>
      </c>
    </row>
    <row r="25" spans="1:15">
      <c r="A25" s="3" t="s">
        <v>121</v>
      </c>
      <c r="B25" s="35" t="str">
        <f>_xlfn.XLOOKUP(Table7[[#This Row],[EID]],Roster!A:A,Roster!E:E)</f>
        <v>hir.kame.31</v>
      </c>
      <c r="C25" s="35" t="str">
        <f>_xlfn.XLOOKUP(Table7[[#This Row],[EID]],Roster!A:A,Roster!F:F)</f>
        <v>Health</v>
      </c>
      <c r="D25">
        <v>10</v>
      </c>
      <c r="E25" s="2">
        <v>45047</v>
      </c>
      <c r="F25" s="2">
        <f>_xlfn.XLOOKUP(Table7[[#This Row],[EID]],Roster!A:A,Roster!G:G)</f>
        <v>44420</v>
      </c>
      <c r="G25" s="61">
        <f ca="1">(TODAY()-Table7[[#This Row],[Hire Date]])/365</f>
        <v>3.7671232876712328</v>
      </c>
      <c r="H25" s="61">
        <f ca="1">Table7[[#This Row],[Year]]*12</f>
        <v>45.205479452054796</v>
      </c>
      <c r="I25" t="str">
        <f ca="1">IF(Table7[[#This Row],[Month]]&gt;=12,"Tenured","New Hire")</f>
        <v>Tenured</v>
      </c>
      <c r="K25" s="28" t="s">
        <v>118</v>
      </c>
      <c r="L25" s="61">
        <v>8.8271028037383186</v>
      </c>
      <c r="N25" s="27" t="s">
        <v>205</v>
      </c>
      <c r="O25" t="s">
        <v>237</v>
      </c>
    </row>
    <row r="26" spans="1:15">
      <c r="A26" s="3" t="s">
        <v>122</v>
      </c>
      <c r="B26" s="35" t="str">
        <f>_xlfn.XLOOKUP(Table7[[#This Row],[EID]],Roster!A:A,Roster!E:E)</f>
        <v>han.oriz.24</v>
      </c>
      <c r="C26" s="35" t="str">
        <f>_xlfn.XLOOKUP(Table7[[#This Row],[EID]],Roster!A:A,Roster!F:F)</f>
        <v>Network</v>
      </c>
      <c r="D26">
        <v>8</v>
      </c>
      <c r="E26" s="2">
        <v>45047</v>
      </c>
      <c r="F26" s="2">
        <f>_xlfn.XLOOKUP(Table7[[#This Row],[EID]],Roster!A:A,Roster!G:G)</f>
        <v>44961</v>
      </c>
      <c r="G26" s="61">
        <f ca="1">(TODAY()-Table7[[#This Row],[Hire Date]])/365</f>
        <v>2.2849315068493152</v>
      </c>
      <c r="H26" s="61">
        <f ca="1">Table7[[#This Row],[Year]]*12</f>
        <v>27.419178082191785</v>
      </c>
      <c r="I26" t="str">
        <f ca="1">IF(Table7[[#This Row],[Month]]&gt;=12,"Tenured","New Hire")</f>
        <v>Tenured</v>
      </c>
      <c r="K26" s="28" t="s">
        <v>94</v>
      </c>
      <c r="L26" s="61">
        <v>8.8130841121495322</v>
      </c>
      <c r="N26" s="28" t="s">
        <v>87</v>
      </c>
      <c r="O26" s="61">
        <v>8.8631508678237658</v>
      </c>
    </row>
    <row r="27" spans="1:15">
      <c r="A27" s="3" t="s">
        <v>123</v>
      </c>
      <c r="B27" s="35" t="str">
        <f>_xlfn.XLOOKUP(Table7[[#This Row],[EID]],Roster!A:A,Roster!E:E)</f>
        <v>kig.imaz.62</v>
      </c>
      <c r="C27" s="35" t="str">
        <f>_xlfn.XLOOKUP(Table7[[#This Row],[EID]],Roster!A:A,Roster!F:F)</f>
        <v>HR</v>
      </c>
      <c r="D27">
        <v>9</v>
      </c>
      <c r="E27" s="2">
        <v>45047</v>
      </c>
      <c r="F27" s="2">
        <f>_xlfn.XLOOKUP(Table7[[#This Row],[EID]],Roster!A:A,Roster!G:G)</f>
        <v>41094</v>
      </c>
      <c r="G27" s="61">
        <f ca="1">(TODAY()-Table7[[#This Row],[Hire Date]])/365</f>
        <v>12.87945205479452</v>
      </c>
      <c r="H27" s="61">
        <f ca="1">Table7[[#This Row],[Year]]*12</f>
        <v>154.55342465753424</v>
      </c>
      <c r="I27" t="str">
        <f ca="1">IF(Table7[[#This Row],[Month]]&gt;=12,"Tenured","New Hire")</f>
        <v>Tenured</v>
      </c>
      <c r="K27" s="28" t="s">
        <v>119</v>
      </c>
      <c r="L27" s="61">
        <v>8.8084112149532707</v>
      </c>
      <c r="N27" s="29" t="s">
        <v>92</v>
      </c>
      <c r="O27" s="61">
        <v>8.8574766355140184</v>
      </c>
    </row>
    <row r="28" spans="1:15">
      <c r="A28" s="3" t="s">
        <v>94</v>
      </c>
      <c r="B28" s="35" t="str">
        <f>_xlfn.XLOOKUP(Table7[[#This Row],[EID]],Roster!A:A,Roster!E:E)</f>
        <v>oka.koch.55</v>
      </c>
      <c r="C28" s="35" t="str">
        <f>_xlfn.XLOOKUP(Table7[[#This Row],[EID]],Roster!A:A,Roster!F:F)</f>
        <v>F&amp;A</v>
      </c>
      <c r="D28">
        <v>8</v>
      </c>
      <c r="E28" s="2">
        <v>45048</v>
      </c>
      <c r="F28" s="2">
        <f>_xlfn.XLOOKUP(Table7[[#This Row],[EID]],Roster!A:A,Roster!G:G)</f>
        <v>45032</v>
      </c>
      <c r="G28" s="61">
        <f ca="1">(TODAY()-Table7[[#This Row],[Hire Date]])/365</f>
        <v>2.0904109589041098</v>
      </c>
      <c r="H28" s="61">
        <f ca="1">Table7[[#This Row],[Year]]*12</f>
        <v>25.084931506849315</v>
      </c>
      <c r="I28" t="str">
        <f ca="1">IF(Table7[[#This Row],[Month]]&gt;=12,"Tenured","New Hire")</f>
        <v>Tenured</v>
      </c>
      <c r="K28" s="28" t="s">
        <v>105</v>
      </c>
      <c r="L28" s="61">
        <v>8.8037383177570092</v>
      </c>
      <c r="N28" s="31" t="s">
        <v>239</v>
      </c>
      <c r="O28" s="61">
        <v>8.8574766355140184</v>
      </c>
    </row>
    <row r="29" spans="1:15">
      <c r="A29" s="3" t="s">
        <v>96</v>
      </c>
      <c r="B29" s="35" t="str">
        <f>_xlfn.XLOOKUP(Table7[[#This Row],[EID]],Roster!A:A,Roster!E:E)</f>
        <v>hir.kame.31</v>
      </c>
      <c r="C29" s="35" t="str">
        <f>_xlfn.XLOOKUP(Table7[[#This Row],[EID]],Roster!A:A,Roster!F:F)</f>
        <v>Health</v>
      </c>
      <c r="D29">
        <v>7</v>
      </c>
      <c r="E29" s="2">
        <v>45048</v>
      </c>
      <c r="F29" s="2">
        <f>_xlfn.XLOOKUP(Table7[[#This Row],[EID]],Roster!A:A,Roster!G:G)</f>
        <v>44979</v>
      </c>
      <c r="G29" s="61">
        <f ca="1">(TODAY()-Table7[[#This Row],[Hire Date]])/365</f>
        <v>2.2356164383561645</v>
      </c>
      <c r="H29" s="61">
        <f ca="1">Table7[[#This Row],[Year]]*12</f>
        <v>26.827397260273976</v>
      </c>
      <c r="I29" t="str">
        <f ca="1">IF(Table7[[#This Row],[Month]]&gt;=12,"Tenured","New Hire")</f>
        <v>Tenured</v>
      </c>
      <c r="K29" s="28" t="s">
        <v>116</v>
      </c>
      <c r="L29" s="61">
        <v>8.7943925233644862</v>
      </c>
      <c r="N29" s="62" t="s">
        <v>97</v>
      </c>
      <c r="O29" s="61">
        <v>8.8971962616822431</v>
      </c>
    </row>
    <row r="30" spans="1:15">
      <c r="A30" s="3" t="s">
        <v>97</v>
      </c>
      <c r="B30" s="35" t="str">
        <f>_xlfn.XLOOKUP(Table7[[#This Row],[EID]],Roster!A:A,Roster!E:E)</f>
        <v>han.oriz.24</v>
      </c>
      <c r="C30" s="35" t="str">
        <f>_xlfn.XLOOKUP(Table7[[#This Row],[EID]],Roster!A:A,Roster!F:F)</f>
        <v>Network</v>
      </c>
      <c r="D30">
        <v>7</v>
      </c>
      <c r="E30" s="2">
        <v>45048</v>
      </c>
      <c r="F30" s="2">
        <f>_xlfn.XLOOKUP(Table7[[#This Row],[EID]],Roster!A:A,Roster!G:G)</f>
        <v>44419</v>
      </c>
      <c r="G30" s="61">
        <f ca="1">(TODAY()-Table7[[#This Row],[Hire Date]])/365</f>
        <v>3.7698630136986302</v>
      </c>
      <c r="H30" s="61">
        <f ca="1">Table7[[#This Row],[Year]]*12</f>
        <v>45.238356164383561</v>
      </c>
      <c r="I30" t="str">
        <f ca="1">IF(Table7[[#This Row],[Month]]&gt;=12,"Tenured","New Hire")</f>
        <v>Tenured</v>
      </c>
      <c r="K30" s="28" t="s">
        <v>102</v>
      </c>
      <c r="L30" s="61">
        <v>8.7897196261682247</v>
      </c>
      <c r="N30" s="62" t="s">
        <v>117</v>
      </c>
      <c r="O30" s="61">
        <v>8.8831775700934585</v>
      </c>
    </row>
    <row r="31" spans="1:15">
      <c r="A31" s="3" t="s">
        <v>98</v>
      </c>
      <c r="B31" s="35" t="str">
        <f>_xlfn.XLOOKUP(Table7[[#This Row],[EID]],Roster!A:A,Roster!E:E)</f>
        <v>kig.imaz.62</v>
      </c>
      <c r="C31" s="35" t="str">
        <f>_xlfn.XLOOKUP(Table7[[#This Row],[EID]],Roster!A:A,Roster!F:F)</f>
        <v>HR</v>
      </c>
      <c r="D31">
        <v>9</v>
      </c>
      <c r="E31" s="2">
        <v>45048</v>
      </c>
      <c r="F31" s="2">
        <f>_xlfn.XLOOKUP(Table7[[#This Row],[EID]],Roster!A:A,Roster!G:G)</f>
        <v>41964</v>
      </c>
      <c r="G31" s="61">
        <f ca="1">(TODAY()-Table7[[#This Row],[Hire Date]])/365</f>
        <v>10.495890410958904</v>
      </c>
      <c r="H31" s="61">
        <f ca="1">Table7[[#This Row],[Year]]*12</f>
        <v>125.95068493150684</v>
      </c>
      <c r="I31" t="str">
        <f ca="1">IF(Table7[[#This Row],[Month]]&gt;=12,"Tenured","New Hire")</f>
        <v>Tenured</v>
      </c>
      <c r="K31" s="28" t="s">
        <v>103</v>
      </c>
      <c r="L31" s="61">
        <v>8.7803738317757016</v>
      </c>
      <c r="N31" s="62" t="s">
        <v>122</v>
      </c>
      <c r="O31" s="61">
        <v>8.8598130841121492</v>
      </c>
    </row>
    <row r="32" spans="1:15">
      <c r="A32" s="3" t="s">
        <v>99</v>
      </c>
      <c r="B32" s="35" t="str">
        <f>_xlfn.XLOOKUP(Table7[[#This Row],[EID]],Roster!A:A,Roster!E:E)</f>
        <v>han.oriz.24</v>
      </c>
      <c r="C32" s="35" t="str">
        <f>_xlfn.XLOOKUP(Table7[[#This Row],[EID]],Roster!A:A,Roster!F:F)</f>
        <v>Strategy</v>
      </c>
      <c r="D32">
        <v>7</v>
      </c>
      <c r="E32" s="2">
        <v>45048</v>
      </c>
      <c r="F32" s="2">
        <f>_xlfn.XLOOKUP(Table7[[#This Row],[EID]],Roster!A:A,Roster!G:G)</f>
        <v>39732</v>
      </c>
      <c r="G32" s="61">
        <f ca="1">(TODAY()-Table7[[#This Row],[Hire Date]])/365</f>
        <v>16.610958904109587</v>
      </c>
      <c r="H32" s="61">
        <f ca="1">Table7[[#This Row],[Year]]*12</f>
        <v>199.33150684931505</v>
      </c>
      <c r="I32" t="str">
        <f ca="1">IF(Table7[[#This Row],[Month]]&gt;=12,"Tenured","New Hire")</f>
        <v>Tenured</v>
      </c>
      <c r="K32" s="28" t="s">
        <v>121</v>
      </c>
      <c r="L32" s="61">
        <v>8.7757009345794401</v>
      </c>
      <c r="N32" s="62" t="s">
        <v>102</v>
      </c>
      <c r="O32" s="61">
        <v>8.7897196261682247</v>
      </c>
    </row>
    <row r="33" spans="1:15">
      <c r="A33" s="3" t="s">
        <v>100</v>
      </c>
      <c r="B33" s="35" t="str">
        <f>_xlfn.XLOOKUP(Table7[[#This Row],[EID]],Roster!A:A,Roster!E:E)</f>
        <v>oka.koch.55</v>
      </c>
      <c r="C33" s="35" t="str">
        <f>_xlfn.XLOOKUP(Table7[[#This Row],[EID]],Roster!A:A,Roster!F:F)</f>
        <v>F&amp;A</v>
      </c>
      <c r="D33">
        <v>7</v>
      </c>
      <c r="E33" s="2">
        <v>45048</v>
      </c>
      <c r="F33" s="2">
        <f>_xlfn.XLOOKUP(Table7[[#This Row],[EID]],Roster!A:A,Roster!G:G)</f>
        <v>44956</v>
      </c>
      <c r="G33" s="61">
        <f ca="1">(TODAY()-Table7[[#This Row],[Hire Date]])/365</f>
        <v>2.2986301369863016</v>
      </c>
      <c r="H33" s="61">
        <f ca="1">Table7[[#This Row],[Year]]*12</f>
        <v>27.583561643835619</v>
      </c>
      <c r="I33" t="str">
        <f ca="1">IF(Table7[[#This Row],[Month]]&gt;=12,"Tenured","New Hire")</f>
        <v>Tenured</v>
      </c>
      <c r="K33" s="28" t="s">
        <v>99</v>
      </c>
      <c r="L33" s="61">
        <v>8.7663551401869153</v>
      </c>
      <c r="N33" s="29" t="s">
        <v>89</v>
      </c>
      <c r="O33" s="61">
        <v>8.8707165109034261</v>
      </c>
    </row>
    <row r="34" spans="1:15">
      <c r="A34" s="3" t="s">
        <v>101</v>
      </c>
      <c r="B34" s="35" t="str">
        <f>_xlfn.XLOOKUP(Table7[[#This Row],[EID]],Roster!A:A,Roster!E:E)</f>
        <v>hir.kame.31</v>
      </c>
      <c r="C34" s="35" t="str">
        <f>_xlfn.XLOOKUP(Table7[[#This Row],[EID]],Roster!A:A,Roster!F:F)</f>
        <v>Health</v>
      </c>
      <c r="D34">
        <v>10</v>
      </c>
      <c r="E34" s="2">
        <v>45048</v>
      </c>
      <c r="F34" s="2">
        <f>_xlfn.XLOOKUP(Table7[[#This Row],[EID]],Roster!A:A,Roster!G:G)</f>
        <v>42161</v>
      </c>
      <c r="G34" s="61">
        <f ca="1">(TODAY()-Table7[[#This Row],[Hire Date]])/365</f>
        <v>9.956164383561644</v>
      </c>
      <c r="H34" s="61">
        <f ca="1">Table7[[#This Row],[Year]]*12</f>
        <v>119.47397260273974</v>
      </c>
      <c r="I34" t="str">
        <f ca="1">IF(Table7[[#This Row],[Month]]&gt;=12,"Tenured","New Hire")</f>
        <v>Tenured</v>
      </c>
      <c r="K34" s="28" t="s">
        <v>120</v>
      </c>
      <c r="L34" s="61">
        <v>7.9387755102040813</v>
      </c>
      <c r="N34" s="31" t="s">
        <v>239</v>
      </c>
      <c r="O34" s="61">
        <v>8.8707165109034261</v>
      </c>
    </row>
    <row r="35" spans="1:15">
      <c r="A35" s="3" t="s">
        <v>102</v>
      </c>
      <c r="B35" s="35" t="str">
        <f>_xlfn.XLOOKUP(Table7[[#This Row],[EID]],Roster!A:A,Roster!E:E)</f>
        <v>han.oriz.24</v>
      </c>
      <c r="C35" s="35" t="str">
        <f>_xlfn.XLOOKUP(Table7[[#This Row],[EID]],Roster!A:A,Roster!F:F)</f>
        <v>Network</v>
      </c>
      <c r="D35">
        <v>9</v>
      </c>
      <c r="E35" s="2">
        <v>45048</v>
      </c>
      <c r="F35" s="2">
        <f>_xlfn.XLOOKUP(Table7[[#This Row],[EID]],Roster!A:A,Roster!G:G)</f>
        <v>37784</v>
      </c>
      <c r="G35" s="61">
        <f ca="1">(TODAY()-Table7[[#This Row],[Hire Date]])/365</f>
        <v>21.947945205479453</v>
      </c>
      <c r="H35" s="61">
        <f ca="1">Table7[[#This Row],[Year]]*12</f>
        <v>263.37534246575342</v>
      </c>
      <c r="I35" t="str">
        <f ca="1">IF(Table7[[#This Row],[Month]]&gt;=12,"Tenured","New Hire")</f>
        <v>Tenured</v>
      </c>
      <c r="K35" s="28" t="s">
        <v>95</v>
      </c>
      <c r="L35" s="61">
        <v>7.3090909090909095</v>
      </c>
      <c r="N35" s="62" t="s">
        <v>109</v>
      </c>
      <c r="O35" s="61">
        <v>8.934579439252337</v>
      </c>
    </row>
    <row r="36" spans="1:15">
      <c r="A36" s="3" t="s">
        <v>103</v>
      </c>
      <c r="B36" s="35" t="str">
        <f>_xlfn.XLOOKUP(Table7[[#This Row],[EID]],Roster!A:A,Roster!E:E)</f>
        <v>kig.imaz.62</v>
      </c>
      <c r="C36" s="35" t="str">
        <f>_xlfn.XLOOKUP(Table7[[#This Row],[EID]],Roster!A:A,Roster!F:F)</f>
        <v>HR</v>
      </c>
      <c r="D36">
        <v>9</v>
      </c>
      <c r="E36" s="2">
        <v>45048</v>
      </c>
      <c r="F36" s="2">
        <f>_xlfn.XLOOKUP(Table7[[#This Row],[EID]],Roster!A:A,Roster!G:G)</f>
        <v>44132</v>
      </c>
      <c r="G36" s="61">
        <f ca="1">(TODAY()-Table7[[#This Row],[Hire Date]])/365</f>
        <v>4.5561643835616437</v>
      </c>
      <c r="H36" s="61">
        <f ca="1">Table7[[#This Row],[Year]]*12</f>
        <v>54.673972602739724</v>
      </c>
      <c r="I36" t="str">
        <f ca="1">IF(Table7[[#This Row],[Month]]&gt;=12,"Tenured","New Hire")</f>
        <v>Tenured</v>
      </c>
      <c r="K36" s="28" t="s">
        <v>110</v>
      </c>
      <c r="L36" s="61">
        <v>7.2435897435897436</v>
      </c>
      <c r="N36" s="62" t="s">
        <v>114</v>
      </c>
      <c r="O36" s="61">
        <v>8.9112149532710276</v>
      </c>
    </row>
    <row r="37" spans="1:15">
      <c r="A37" s="3" t="s">
        <v>104</v>
      </c>
      <c r="B37" s="35" t="str">
        <f>_xlfn.XLOOKUP(Table7[[#This Row],[EID]],Roster!A:A,Roster!E:E)</f>
        <v>oka.koch.55</v>
      </c>
      <c r="C37" s="35" t="str">
        <f>_xlfn.XLOOKUP(Table7[[#This Row],[EID]],Roster!A:A,Roster!F:F)</f>
        <v>F&amp;A</v>
      </c>
      <c r="D37">
        <v>7</v>
      </c>
      <c r="E37" s="2">
        <v>45048</v>
      </c>
      <c r="F37" s="2">
        <f>_xlfn.XLOOKUP(Table7[[#This Row],[EID]],Roster!A:A,Roster!G:G)</f>
        <v>44977</v>
      </c>
      <c r="G37" s="61">
        <f ca="1">(TODAY()-Table7[[#This Row],[Hire Date]])/365</f>
        <v>2.2410958904109588</v>
      </c>
      <c r="H37" s="61">
        <f ca="1">Table7[[#This Row],[Year]]*12</f>
        <v>26.893150684931506</v>
      </c>
      <c r="I37" t="str">
        <f ca="1">IF(Table7[[#This Row],[Month]]&gt;=12,"Tenured","New Hire")</f>
        <v>Tenured</v>
      </c>
      <c r="K37" s="28" t="s">
        <v>107</v>
      </c>
      <c r="L37" s="61">
        <v>7.125</v>
      </c>
      <c r="N37" s="62" t="s">
        <v>99</v>
      </c>
      <c r="O37" s="61">
        <v>8.7663551401869153</v>
      </c>
    </row>
    <row r="38" spans="1:15">
      <c r="A38" s="3" t="s">
        <v>105</v>
      </c>
      <c r="B38" s="35" t="str">
        <f>_xlfn.XLOOKUP(Table7[[#This Row],[EID]],Roster!A:A,Roster!E:E)</f>
        <v>oka.koch.55</v>
      </c>
      <c r="C38" s="35" t="str">
        <f>_xlfn.XLOOKUP(Table7[[#This Row],[EID]],Roster!A:A,Roster!F:F)</f>
        <v>F&amp;A</v>
      </c>
      <c r="D38">
        <v>10</v>
      </c>
      <c r="E38" s="2">
        <v>45048</v>
      </c>
      <c r="F38" s="2">
        <f>_xlfn.XLOOKUP(Table7[[#This Row],[EID]],Roster!A:A,Roster!G:G)</f>
        <v>37806</v>
      </c>
      <c r="G38" s="61">
        <f ca="1">(TODAY()-Table7[[#This Row],[Hire Date]])/365</f>
        <v>21.887671232876713</v>
      </c>
      <c r="H38" s="61">
        <f ca="1">Table7[[#This Row],[Year]]*12</f>
        <v>262.65205479452055</v>
      </c>
      <c r="I38" t="str">
        <f ca="1">IF(Table7[[#This Row],[Month]]&gt;=12,"Tenured","New Hire")</f>
        <v>Tenured</v>
      </c>
      <c r="K38" s="28" t="s">
        <v>104</v>
      </c>
      <c r="L38" s="61">
        <v>6.3037383177570092</v>
      </c>
      <c r="N38" s="28" t="s">
        <v>86</v>
      </c>
      <c r="O38" s="61">
        <v>8.8457943925233646</v>
      </c>
    </row>
    <row r="39" spans="1:15">
      <c r="A39" s="3" t="s">
        <v>106</v>
      </c>
      <c r="B39" s="35" t="str">
        <f>_xlfn.XLOOKUP(Table7[[#This Row],[EID]],Roster!A:A,Roster!E:E)</f>
        <v>hir.kame.31</v>
      </c>
      <c r="C39" s="35" t="str">
        <f>_xlfn.XLOOKUP(Table7[[#This Row],[EID]],Roster!A:A,Roster!F:F)</f>
        <v>Health</v>
      </c>
      <c r="D39">
        <v>10</v>
      </c>
      <c r="E39" s="2">
        <v>45048</v>
      </c>
      <c r="F39" s="2">
        <f>_xlfn.XLOOKUP(Table7[[#This Row],[EID]],Roster!A:A,Roster!G:G)</f>
        <v>40457</v>
      </c>
      <c r="G39" s="61">
        <f ca="1">(TODAY()-Table7[[#This Row],[Hire Date]])/365</f>
        <v>14.624657534246575</v>
      </c>
      <c r="H39" s="61">
        <f ca="1">Table7[[#This Row],[Year]]*12</f>
        <v>175.49589041095891</v>
      </c>
      <c r="I39" t="str">
        <f ca="1">IF(Table7[[#This Row],[Month]]&gt;=12,"Tenured","New Hire")</f>
        <v>Tenured</v>
      </c>
      <c r="K39" s="28" t="s">
        <v>206</v>
      </c>
      <c r="L39" s="61">
        <v>8.6705445961895133</v>
      </c>
      <c r="N39" s="29" t="s">
        <v>91</v>
      </c>
      <c r="O39" s="61">
        <v>8.8457943925233646</v>
      </c>
    </row>
    <row r="40" spans="1:15">
      <c r="A40" s="3" t="s">
        <v>108</v>
      </c>
      <c r="B40" s="35" t="str">
        <f>_xlfn.XLOOKUP(Table7[[#This Row],[EID]],Roster!A:A,Roster!E:E)</f>
        <v>kig.imaz.62</v>
      </c>
      <c r="C40" s="35" t="str">
        <f>_xlfn.XLOOKUP(Table7[[#This Row],[EID]],Roster!A:A,Roster!F:F)</f>
        <v>HR</v>
      </c>
      <c r="D40">
        <v>9</v>
      </c>
      <c r="E40" s="2">
        <v>45048</v>
      </c>
      <c r="F40" s="2">
        <f>_xlfn.XLOOKUP(Table7[[#This Row],[EID]],Roster!A:A,Roster!G:G)</f>
        <v>41289</v>
      </c>
      <c r="G40" s="61">
        <f ca="1">(TODAY()-Table7[[#This Row],[Hire Date]])/365</f>
        <v>12.345205479452055</v>
      </c>
      <c r="H40" s="61">
        <f ca="1">Table7[[#This Row],[Year]]*12</f>
        <v>148.14246575342466</v>
      </c>
      <c r="I40" t="str">
        <f ca="1">IF(Table7[[#This Row],[Month]]&gt;=12,"Tenured","New Hire")</f>
        <v>Tenured</v>
      </c>
      <c r="N40" s="31" t="s">
        <v>239</v>
      </c>
      <c r="O40" s="61">
        <v>8.8457943925233646</v>
      </c>
    </row>
    <row r="41" spans="1:15">
      <c r="A41" s="3" t="s">
        <v>109</v>
      </c>
      <c r="B41" s="35" t="str">
        <f>_xlfn.XLOOKUP(Table7[[#This Row],[EID]],Roster!A:A,Roster!E:E)</f>
        <v>han.oriz.24</v>
      </c>
      <c r="C41" s="35" t="str">
        <f>_xlfn.XLOOKUP(Table7[[#This Row],[EID]],Roster!A:A,Roster!F:F)</f>
        <v>Strategy</v>
      </c>
      <c r="D41">
        <v>10</v>
      </c>
      <c r="E41" s="2">
        <v>45048</v>
      </c>
      <c r="F41" s="2">
        <f>_xlfn.XLOOKUP(Table7[[#This Row],[EID]],Roster!A:A,Roster!G:G)</f>
        <v>39092</v>
      </c>
      <c r="G41" s="61">
        <f ca="1">(TODAY()-Table7[[#This Row],[Hire Date]])/365</f>
        <v>18.364383561643837</v>
      </c>
      <c r="H41" s="61">
        <f ca="1">Table7[[#This Row],[Year]]*12</f>
        <v>220.37260273972606</v>
      </c>
      <c r="I41" t="str">
        <f ca="1">IF(Table7[[#This Row],[Month]]&gt;=12,"Tenured","New Hire")</f>
        <v>Tenured</v>
      </c>
      <c r="N41" s="62" t="s">
        <v>106</v>
      </c>
      <c r="O41" s="61">
        <v>8.9299065420560755</v>
      </c>
    </row>
    <row r="42" spans="1:15">
      <c r="A42" s="3" t="s">
        <v>111</v>
      </c>
      <c r="B42" s="35" t="str">
        <f>_xlfn.XLOOKUP(Table7[[#This Row],[EID]],Roster!A:A,Roster!E:E)</f>
        <v>hir.kame.31</v>
      </c>
      <c r="C42" s="35" t="str">
        <f>_xlfn.XLOOKUP(Table7[[#This Row],[EID]],Roster!A:A,Roster!F:F)</f>
        <v>Health</v>
      </c>
      <c r="D42">
        <v>9</v>
      </c>
      <c r="E42" s="2">
        <v>45048</v>
      </c>
      <c r="F42" s="2">
        <f>_xlfn.XLOOKUP(Table7[[#This Row],[EID]],Roster!A:A,Roster!G:G)</f>
        <v>42145</v>
      </c>
      <c r="G42" s="61">
        <f ca="1">(TODAY()-Table7[[#This Row],[Hire Date]])/365</f>
        <v>10</v>
      </c>
      <c r="H42" s="61">
        <f ca="1">Table7[[#This Row],[Year]]*12</f>
        <v>120</v>
      </c>
      <c r="I42" t="str">
        <f ca="1">IF(Table7[[#This Row],[Month]]&gt;=12,"Tenured","New Hire")</f>
        <v>Tenured</v>
      </c>
      <c r="K42" s="27" t="s">
        <v>205</v>
      </c>
      <c r="L42" t="s">
        <v>207</v>
      </c>
      <c r="N42" s="62" t="s">
        <v>96</v>
      </c>
      <c r="O42" s="61">
        <v>8.8971962616822431</v>
      </c>
    </row>
    <row r="43" spans="1:15">
      <c r="A43" s="3" t="s">
        <v>112</v>
      </c>
      <c r="B43" s="35" t="str">
        <f>_xlfn.XLOOKUP(Table7[[#This Row],[EID]],Roster!A:A,Roster!E:E)</f>
        <v>hir.kame.31</v>
      </c>
      <c r="C43" s="35" t="str">
        <f>_xlfn.XLOOKUP(Table7[[#This Row],[EID]],Roster!A:A,Roster!F:F)</f>
        <v>Health</v>
      </c>
      <c r="D43">
        <v>8</v>
      </c>
      <c r="E43" s="2">
        <v>45048</v>
      </c>
      <c r="F43" s="2">
        <f>_xlfn.XLOOKUP(Table7[[#This Row],[EID]],Roster!A:A,Roster!G:G)</f>
        <v>44989</v>
      </c>
      <c r="G43" s="61">
        <f ca="1">(TODAY()-Table7[[#This Row],[Hire Date]])/365</f>
        <v>2.2082191780821918</v>
      </c>
      <c r="H43" s="61">
        <f ca="1">Table7[[#This Row],[Year]]*12</f>
        <v>26.4986301369863</v>
      </c>
      <c r="I43" t="str">
        <f ca="1">IF(Table7[[#This Row],[Month]]&gt;=12,"Tenured","New Hire")</f>
        <v>Tenured</v>
      </c>
      <c r="K43" s="28" t="s">
        <v>238</v>
      </c>
      <c r="L43" s="30">
        <v>526</v>
      </c>
      <c r="N43" s="62" t="s">
        <v>101</v>
      </c>
      <c r="O43" s="61">
        <v>8.8878504672897201</v>
      </c>
    </row>
    <row r="44" spans="1:15">
      <c r="A44" s="3" t="s">
        <v>113</v>
      </c>
      <c r="B44" s="35" t="str">
        <f>_xlfn.XLOOKUP(Table7[[#This Row],[EID]],Roster!A:A,Roster!E:E)</f>
        <v>kig.imaz.62</v>
      </c>
      <c r="C44" s="35" t="str">
        <f>_xlfn.XLOOKUP(Table7[[#This Row],[EID]],Roster!A:A,Roster!F:F)</f>
        <v>HR</v>
      </c>
      <c r="D44">
        <v>7</v>
      </c>
      <c r="E44" s="2">
        <v>45048</v>
      </c>
      <c r="F44" s="2">
        <f>_xlfn.XLOOKUP(Table7[[#This Row],[EID]],Roster!A:A,Roster!G:G)</f>
        <v>44152</v>
      </c>
      <c r="G44" s="61">
        <f ca="1">(TODAY()-Table7[[#This Row],[Hire Date]])/365</f>
        <v>4.5013698630136982</v>
      </c>
      <c r="H44" s="61">
        <f ca="1">Table7[[#This Row],[Year]]*12</f>
        <v>54.016438356164379</v>
      </c>
      <c r="I44" t="str">
        <f ca="1">IF(Table7[[#This Row],[Month]]&gt;=12,"Tenured","New Hire")</f>
        <v>Tenured</v>
      </c>
      <c r="K44" s="28" t="s">
        <v>239</v>
      </c>
      <c r="L44" s="30">
        <v>5405</v>
      </c>
      <c r="N44" s="62" t="s">
        <v>112</v>
      </c>
      <c r="O44" s="61">
        <v>8.8364485981308416</v>
      </c>
    </row>
    <row r="45" spans="1:15">
      <c r="A45" s="3" t="s">
        <v>114</v>
      </c>
      <c r="B45" s="35" t="str">
        <f>_xlfn.XLOOKUP(Table7[[#This Row],[EID]],Roster!A:A,Roster!E:E)</f>
        <v>han.oriz.24</v>
      </c>
      <c r="C45" s="35" t="str">
        <f>_xlfn.XLOOKUP(Table7[[#This Row],[EID]],Roster!A:A,Roster!F:F)</f>
        <v>Strategy</v>
      </c>
      <c r="D45">
        <v>10</v>
      </c>
      <c r="E45" s="2">
        <v>45048</v>
      </c>
      <c r="F45" s="2">
        <f>_xlfn.XLOOKUP(Table7[[#This Row],[EID]],Roster!A:A,Roster!G:G)</f>
        <v>37165</v>
      </c>
      <c r="G45" s="61">
        <f ca="1">(TODAY()-Table7[[#This Row],[Hire Date]])/365</f>
        <v>23.643835616438356</v>
      </c>
      <c r="H45" s="61">
        <f ca="1">Table7[[#This Row],[Year]]*12</f>
        <v>283.72602739726028</v>
      </c>
      <c r="I45" t="str">
        <f ca="1">IF(Table7[[#This Row],[Month]]&gt;=12,"Tenured","New Hire")</f>
        <v>Tenured</v>
      </c>
      <c r="K45" s="28" t="s">
        <v>206</v>
      </c>
      <c r="L45" s="30">
        <v>5931</v>
      </c>
      <c r="N45" s="62" t="s">
        <v>111</v>
      </c>
      <c r="O45" s="61">
        <v>8.8364485981308416</v>
      </c>
    </row>
    <row r="46" spans="1:15">
      <c r="A46" s="3" t="s">
        <v>115</v>
      </c>
      <c r="B46" s="35" t="str">
        <f>_xlfn.XLOOKUP(Table7[[#This Row],[EID]],Roster!A:A,Roster!E:E)</f>
        <v>oka.koch.55</v>
      </c>
      <c r="C46" s="35" t="str">
        <f>_xlfn.XLOOKUP(Table7[[#This Row],[EID]],Roster!A:A,Roster!F:F)</f>
        <v>F&amp;A</v>
      </c>
      <c r="D46">
        <v>7</v>
      </c>
      <c r="E46" s="2">
        <v>45048</v>
      </c>
      <c r="F46" s="2">
        <f>_xlfn.XLOOKUP(Table7[[#This Row],[EID]],Roster!A:A,Roster!G:G)</f>
        <v>44841</v>
      </c>
      <c r="G46" s="61">
        <f ca="1">(TODAY()-Table7[[#This Row],[Hire Date]])/365</f>
        <v>2.6136986301369864</v>
      </c>
      <c r="H46" s="61">
        <f ca="1">Table7[[#This Row],[Year]]*12</f>
        <v>31.364383561643837</v>
      </c>
      <c r="I46" t="str">
        <f ca="1">IF(Table7[[#This Row],[Month]]&gt;=12,"Tenured","New Hire")</f>
        <v>Tenured</v>
      </c>
      <c r="N46" s="62" t="s">
        <v>119</v>
      </c>
      <c r="O46" s="61">
        <v>8.8084112149532707</v>
      </c>
    </row>
    <row r="47" spans="1:15">
      <c r="A47" s="3" t="s">
        <v>116</v>
      </c>
      <c r="B47" s="35" t="str">
        <f>_xlfn.XLOOKUP(Table7[[#This Row],[EID]],Roster!A:A,Roster!E:E)</f>
        <v>hir.kame.31</v>
      </c>
      <c r="C47" s="35" t="str">
        <f>_xlfn.XLOOKUP(Table7[[#This Row],[EID]],Roster!A:A,Roster!F:F)</f>
        <v>Health</v>
      </c>
      <c r="D47">
        <v>9</v>
      </c>
      <c r="E47" s="2">
        <v>45048</v>
      </c>
      <c r="F47" s="2">
        <f>_xlfn.XLOOKUP(Table7[[#This Row],[EID]],Roster!A:A,Roster!G:G)</f>
        <v>39490</v>
      </c>
      <c r="G47" s="61">
        <f ca="1">(TODAY()-Table7[[#This Row],[Hire Date]])/365</f>
        <v>17.273972602739725</v>
      </c>
      <c r="H47" s="61">
        <f ca="1">Table7[[#This Row],[Year]]*12</f>
        <v>207.2876712328767</v>
      </c>
      <c r="I47" t="str">
        <f ca="1">IF(Table7[[#This Row],[Month]]&gt;=12,"Tenured","New Hire")</f>
        <v>Tenured</v>
      </c>
      <c r="N47" s="62" t="s">
        <v>116</v>
      </c>
      <c r="O47" s="61">
        <v>8.7943925233644862</v>
      </c>
    </row>
    <row r="48" spans="1:15">
      <c r="A48" s="3" t="s">
        <v>117</v>
      </c>
      <c r="B48" s="35" t="str">
        <f>_xlfn.XLOOKUP(Table7[[#This Row],[EID]],Roster!A:A,Roster!E:E)</f>
        <v>han.oriz.24</v>
      </c>
      <c r="C48" s="35" t="str">
        <f>_xlfn.XLOOKUP(Table7[[#This Row],[EID]],Roster!A:A,Roster!F:F)</f>
        <v>Network</v>
      </c>
      <c r="D48">
        <v>7</v>
      </c>
      <c r="E48" s="2">
        <v>45048</v>
      </c>
      <c r="F48" s="2">
        <f>_xlfn.XLOOKUP(Table7[[#This Row],[EID]],Roster!A:A,Roster!G:G)</f>
        <v>43495</v>
      </c>
      <c r="G48" s="61">
        <f ca="1">(TODAY()-Table7[[#This Row],[Hire Date]])/365</f>
        <v>6.3013698630136989</v>
      </c>
      <c r="H48" s="61">
        <f ca="1">Table7[[#This Row],[Year]]*12</f>
        <v>75.616438356164394</v>
      </c>
      <c r="I48" t="str">
        <f ca="1">IF(Table7[[#This Row],[Month]]&gt;=12,"Tenured","New Hire")</f>
        <v>Tenured</v>
      </c>
      <c r="K48" s="27" t="s">
        <v>205</v>
      </c>
      <c r="L48" t="s">
        <v>240</v>
      </c>
      <c r="N48" s="62" t="s">
        <v>121</v>
      </c>
      <c r="O48" s="61">
        <v>8.7757009345794401</v>
      </c>
    </row>
    <row r="49" spans="1:17">
      <c r="A49" s="3" t="s">
        <v>118</v>
      </c>
      <c r="B49" s="35" t="str">
        <f>_xlfn.XLOOKUP(Table7[[#This Row],[EID]],Roster!A:A,Roster!E:E)</f>
        <v>kig.imaz.62</v>
      </c>
      <c r="C49" s="35" t="str">
        <f>_xlfn.XLOOKUP(Table7[[#This Row],[EID]],Roster!A:A,Roster!F:F)</f>
        <v>HR</v>
      </c>
      <c r="D49">
        <v>10</v>
      </c>
      <c r="E49" s="2">
        <v>45048</v>
      </c>
      <c r="F49" s="2">
        <f>_xlfn.XLOOKUP(Table7[[#This Row],[EID]],Roster!A:A,Roster!G:G)</f>
        <v>44965</v>
      </c>
      <c r="G49" s="61">
        <f ca="1">(TODAY()-Table7[[#This Row],[Hire Date]])/365</f>
        <v>2.2739726027397262</v>
      </c>
      <c r="H49" s="61">
        <f ca="1">Table7[[#This Row],[Year]]*12</f>
        <v>27.287671232876715</v>
      </c>
      <c r="I49" t="str">
        <f ca="1">IF(Table7[[#This Row],[Month]]&gt;=12,"Tenured","New Hire")</f>
        <v>Tenured</v>
      </c>
      <c r="K49" s="28" t="s">
        <v>238</v>
      </c>
      <c r="L49" s="30">
        <v>4</v>
      </c>
      <c r="N49" s="28" t="s">
        <v>88</v>
      </c>
      <c r="O49" s="61">
        <v>8.8566978193146415</v>
      </c>
    </row>
    <row r="50" spans="1:17">
      <c r="A50" s="3" t="s">
        <v>119</v>
      </c>
      <c r="B50" s="35" t="str">
        <f>_xlfn.XLOOKUP(Table7[[#This Row],[EID]],Roster!A:A,Roster!E:E)</f>
        <v>hir.kame.31</v>
      </c>
      <c r="C50" s="35" t="str">
        <f>_xlfn.XLOOKUP(Table7[[#This Row],[EID]],Roster!A:A,Roster!F:F)</f>
        <v>Health</v>
      </c>
      <c r="D50">
        <v>10</v>
      </c>
      <c r="E50" s="2">
        <v>45048</v>
      </c>
      <c r="F50" s="2">
        <f>_xlfn.XLOOKUP(Table7[[#This Row],[EID]],Roster!A:A,Roster!G:G)</f>
        <v>38581</v>
      </c>
      <c r="G50" s="61">
        <f ca="1">(TODAY()-Table7[[#This Row],[Hire Date]])/365</f>
        <v>19.764383561643836</v>
      </c>
      <c r="H50" s="61">
        <f ca="1">Table7[[#This Row],[Year]]*12</f>
        <v>237.17260273972602</v>
      </c>
      <c r="I50" t="str">
        <f ca="1">IF(Table7[[#This Row],[Month]]&gt;=12,"Tenured","New Hire")</f>
        <v>Tenured</v>
      </c>
      <c r="K50" s="28" t="s">
        <v>239</v>
      </c>
      <c r="L50" s="30">
        <v>26</v>
      </c>
      <c r="N50" s="29" t="s">
        <v>93</v>
      </c>
      <c r="O50" s="61">
        <v>8.8566978193146415</v>
      </c>
    </row>
    <row r="51" spans="1:17">
      <c r="A51" s="3" t="s">
        <v>121</v>
      </c>
      <c r="B51" s="35" t="str">
        <f>_xlfn.XLOOKUP(Table7[[#This Row],[EID]],Roster!A:A,Roster!E:E)</f>
        <v>hir.kame.31</v>
      </c>
      <c r="C51" s="35" t="str">
        <f>_xlfn.XLOOKUP(Table7[[#This Row],[EID]],Roster!A:A,Roster!F:F)</f>
        <v>Health</v>
      </c>
      <c r="D51">
        <v>10</v>
      </c>
      <c r="E51" s="2">
        <v>45048</v>
      </c>
      <c r="F51" s="2">
        <f>_xlfn.XLOOKUP(Table7[[#This Row],[EID]],Roster!A:A,Roster!G:G)</f>
        <v>44420</v>
      </c>
      <c r="G51" s="61">
        <f ca="1">(TODAY()-Table7[[#This Row],[Hire Date]])/365</f>
        <v>3.7671232876712328</v>
      </c>
      <c r="H51" s="61">
        <f ca="1">Table7[[#This Row],[Year]]*12</f>
        <v>45.205479452054796</v>
      </c>
      <c r="I51" t="str">
        <f ca="1">IF(Table7[[#This Row],[Month]]&gt;=12,"Tenured","New Hire")</f>
        <v>Tenured</v>
      </c>
      <c r="K51" s="28" t="s">
        <v>206</v>
      </c>
      <c r="L51" s="30">
        <v>30</v>
      </c>
      <c r="N51" s="31" t="s">
        <v>239</v>
      </c>
      <c r="O51" s="61">
        <v>8.8566978193146415</v>
      </c>
      <c r="Q51" s="44" t="s">
        <v>261</v>
      </c>
    </row>
    <row r="52" spans="1:17">
      <c r="A52" s="3" t="s">
        <v>122</v>
      </c>
      <c r="B52" s="35" t="str">
        <f>_xlfn.XLOOKUP(Table7[[#This Row],[EID]],Roster!A:A,Roster!E:E)</f>
        <v>han.oriz.24</v>
      </c>
      <c r="C52" s="35" t="str">
        <f>_xlfn.XLOOKUP(Table7[[#This Row],[EID]],Roster!A:A,Roster!F:F)</f>
        <v>Network</v>
      </c>
      <c r="D52">
        <v>8</v>
      </c>
      <c r="E52" s="2">
        <v>45048</v>
      </c>
      <c r="F52" s="2">
        <f>_xlfn.XLOOKUP(Table7[[#This Row],[EID]],Roster!A:A,Roster!G:G)</f>
        <v>44961</v>
      </c>
      <c r="G52" s="61">
        <f ca="1">(TODAY()-Table7[[#This Row],[Hire Date]])/365</f>
        <v>2.2849315068493152</v>
      </c>
      <c r="H52" s="61">
        <f ca="1">Table7[[#This Row],[Year]]*12</f>
        <v>27.419178082191785</v>
      </c>
      <c r="I52" t="str">
        <f ca="1">IF(Table7[[#This Row],[Month]]&gt;=12,"Tenured","New Hire")</f>
        <v>Tenured</v>
      </c>
      <c r="N52" s="62" t="s">
        <v>123</v>
      </c>
      <c r="O52" s="61">
        <v>8.9579439252336446</v>
      </c>
    </row>
    <row r="53" spans="1:17">
      <c r="A53" s="3" t="s">
        <v>123</v>
      </c>
      <c r="B53" s="35" t="str">
        <f>_xlfn.XLOOKUP(Table7[[#This Row],[EID]],Roster!A:A,Roster!E:E)</f>
        <v>kig.imaz.62</v>
      </c>
      <c r="C53" s="35" t="str">
        <f>_xlfn.XLOOKUP(Table7[[#This Row],[EID]],Roster!A:A,Roster!F:F)</f>
        <v>HR</v>
      </c>
      <c r="D53">
        <v>9</v>
      </c>
      <c r="E53" s="2">
        <v>45048</v>
      </c>
      <c r="F53" s="2">
        <f>_xlfn.XLOOKUP(Table7[[#This Row],[EID]],Roster!A:A,Roster!G:G)</f>
        <v>41094</v>
      </c>
      <c r="G53" s="61">
        <f ca="1">(TODAY()-Table7[[#This Row],[Hire Date]])/365</f>
        <v>12.87945205479452</v>
      </c>
      <c r="H53" s="61">
        <f ca="1">Table7[[#This Row],[Year]]*12</f>
        <v>154.55342465753424</v>
      </c>
      <c r="I53" t="str">
        <f ca="1">IF(Table7[[#This Row],[Month]]&gt;=12,"Tenured","New Hire")</f>
        <v>Tenured</v>
      </c>
      <c r="N53" s="62" t="s">
        <v>98</v>
      </c>
      <c r="O53" s="61">
        <v>8.8644859813084107</v>
      </c>
    </row>
    <row r="54" spans="1:17">
      <c r="A54" s="3" t="s">
        <v>94</v>
      </c>
      <c r="B54" s="35" t="str">
        <f>_xlfn.XLOOKUP(Table7[[#This Row],[EID]],Roster!A:A,Roster!E:E)</f>
        <v>oka.koch.55</v>
      </c>
      <c r="C54" s="35" t="str">
        <f>_xlfn.XLOOKUP(Table7[[#This Row],[EID]],Roster!A:A,Roster!F:F)</f>
        <v>F&amp;A</v>
      </c>
      <c r="D54">
        <v>8</v>
      </c>
      <c r="E54" s="2">
        <v>45049</v>
      </c>
      <c r="F54" s="2">
        <f>_xlfn.XLOOKUP(Table7[[#This Row],[EID]],Roster!A:A,Roster!G:G)</f>
        <v>45032</v>
      </c>
      <c r="G54" s="61">
        <f ca="1">(TODAY()-Table7[[#This Row],[Hire Date]])/365</f>
        <v>2.0904109589041098</v>
      </c>
      <c r="H54" s="61">
        <f ca="1">Table7[[#This Row],[Year]]*12</f>
        <v>25.084931506849315</v>
      </c>
      <c r="I54" t="str">
        <f ca="1">IF(Table7[[#This Row],[Month]]&gt;=12,"Tenured","New Hire")</f>
        <v>Tenured</v>
      </c>
      <c r="N54" s="62" t="s">
        <v>108</v>
      </c>
      <c r="O54" s="61">
        <v>8.8598130841121492</v>
      </c>
    </row>
    <row r="55" spans="1:17">
      <c r="A55" s="3" t="s">
        <v>96</v>
      </c>
      <c r="B55" s="35" t="str">
        <f>_xlfn.XLOOKUP(Table7[[#This Row],[EID]],Roster!A:A,Roster!E:E)</f>
        <v>hir.kame.31</v>
      </c>
      <c r="C55" s="35" t="str">
        <f>_xlfn.XLOOKUP(Table7[[#This Row],[EID]],Roster!A:A,Roster!F:F)</f>
        <v>Health</v>
      </c>
      <c r="D55">
        <v>8</v>
      </c>
      <c r="E55" s="2">
        <v>45049</v>
      </c>
      <c r="F55" s="2">
        <f>_xlfn.XLOOKUP(Table7[[#This Row],[EID]],Roster!A:A,Roster!G:G)</f>
        <v>44979</v>
      </c>
      <c r="G55" s="61">
        <f ca="1">(TODAY()-Table7[[#This Row],[Hire Date]])/365</f>
        <v>2.2356164383561645</v>
      </c>
      <c r="H55" s="61">
        <f ca="1">Table7[[#This Row],[Year]]*12</f>
        <v>26.827397260273976</v>
      </c>
      <c r="I55" t="str">
        <f ca="1">IF(Table7[[#This Row],[Month]]&gt;=12,"Tenured","New Hire")</f>
        <v>Tenured</v>
      </c>
      <c r="N55" s="62" t="s">
        <v>113</v>
      </c>
      <c r="O55" s="61">
        <v>8.8504672897196262</v>
      </c>
    </row>
    <row r="56" spans="1:17">
      <c r="A56" s="3" t="s">
        <v>97</v>
      </c>
      <c r="B56" s="35" t="str">
        <f>_xlfn.XLOOKUP(Table7[[#This Row],[EID]],Roster!A:A,Roster!E:E)</f>
        <v>han.oriz.24</v>
      </c>
      <c r="C56" s="35" t="str">
        <f>_xlfn.XLOOKUP(Table7[[#This Row],[EID]],Roster!A:A,Roster!F:F)</f>
        <v>Network</v>
      </c>
      <c r="D56">
        <v>10</v>
      </c>
      <c r="E56" s="2">
        <v>45049</v>
      </c>
      <c r="F56" s="2">
        <f>_xlfn.XLOOKUP(Table7[[#This Row],[EID]],Roster!A:A,Roster!G:G)</f>
        <v>44419</v>
      </c>
      <c r="G56" s="61">
        <f ca="1">(TODAY()-Table7[[#This Row],[Hire Date]])/365</f>
        <v>3.7698630136986302</v>
      </c>
      <c r="H56" s="61">
        <f ca="1">Table7[[#This Row],[Year]]*12</f>
        <v>45.238356164383561</v>
      </c>
      <c r="I56" t="str">
        <f ca="1">IF(Table7[[#This Row],[Month]]&gt;=12,"Tenured","New Hire")</f>
        <v>Tenured</v>
      </c>
      <c r="N56" s="62" t="s">
        <v>118</v>
      </c>
      <c r="O56" s="61">
        <v>8.8271028037383186</v>
      </c>
    </row>
    <row r="57" spans="1:17">
      <c r="A57" s="3" t="s">
        <v>98</v>
      </c>
      <c r="B57" s="35" t="str">
        <f>_xlfn.XLOOKUP(Table7[[#This Row],[EID]],Roster!A:A,Roster!E:E)</f>
        <v>kig.imaz.62</v>
      </c>
      <c r="C57" s="35" t="str">
        <f>_xlfn.XLOOKUP(Table7[[#This Row],[EID]],Roster!A:A,Roster!F:F)</f>
        <v>HR</v>
      </c>
      <c r="D57">
        <v>10</v>
      </c>
      <c r="E57" s="2">
        <v>45049</v>
      </c>
      <c r="F57" s="2">
        <f>_xlfn.XLOOKUP(Table7[[#This Row],[EID]],Roster!A:A,Roster!G:G)</f>
        <v>41964</v>
      </c>
      <c r="G57" s="61">
        <f ca="1">(TODAY()-Table7[[#This Row],[Hire Date]])/365</f>
        <v>10.495890410958904</v>
      </c>
      <c r="H57" s="61">
        <f ca="1">Table7[[#This Row],[Year]]*12</f>
        <v>125.95068493150684</v>
      </c>
      <c r="I57" t="str">
        <f ca="1">IF(Table7[[#This Row],[Month]]&gt;=12,"Tenured","New Hire")</f>
        <v>Tenured</v>
      </c>
      <c r="N57" s="62" t="s">
        <v>103</v>
      </c>
      <c r="O57" s="61">
        <v>8.7803738317757016</v>
      </c>
    </row>
    <row r="58" spans="1:17">
      <c r="A58" s="3" t="s">
        <v>99</v>
      </c>
      <c r="B58" s="35" t="str">
        <f>_xlfn.XLOOKUP(Table7[[#This Row],[EID]],Roster!A:A,Roster!E:E)</f>
        <v>han.oriz.24</v>
      </c>
      <c r="C58" s="35" t="str">
        <f>_xlfn.XLOOKUP(Table7[[#This Row],[EID]],Roster!A:A,Roster!F:F)</f>
        <v>Strategy</v>
      </c>
      <c r="D58">
        <v>10</v>
      </c>
      <c r="E58" s="2">
        <v>45049</v>
      </c>
      <c r="F58" s="2">
        <f>_xlfn.XLOOKUP(Table7[[#This Row],[EID]],Roster!A:A,Roster!G:G)</f>
        <v>39732</v>
      </c>
      <c r="G58" s="61">
        <f ca="1">(TODAY()-Table7[[#This Row],[Hire Date]])/365</f>
        <v>16.610958904109587</v>
      </c>
      <c r="H58" s="61">
        <f ca="1">Table7[[#This Row],[Year]]*12</f>
        <v>199.33150684931505</v>
      </c>
      <c r="I58" t="str">
        <f ca="1">IF(Table7[[#This Row],[Month]]&gt;=12,"Tenured","New Hire")</f>
        <v>Tenured</v>
      </c>
      <c r="N58" s="28" t="s">
        <v>85</v>
      </c>
      <c r="O58" s="61">
        <v>8.0946416144746003</v>
      </c>
    </row>
    <row r="59" spans="1:17">
      <c r="A59" s="3" t="s">
        <v>100</v>
      </c>
      <c r="B59" s="35" t="str">
        <f>_xlfn.XLOOKUP(Table7[[#This Row],[EID]],Roster!A:A,Roster!E:E)</f>
        <v>oka.koch.55</v>
      </c>
      <c r="C59" s="35" t="str">
        <f>_xlfn.XLOOKUP(Table7[[#This Row],[EID]],Roster!A:A,Roster!F:F)</f>
        <v>F&amp;A</v>
      </c>
      <c r="D59">
        <v>10</v>
      </c>
      <c r="E59" s="2">
        <v>45049</v>
      </c>
      <c r="F59" s="2">
        <f>_xlfn.XLOOKUP(Table7[[#This Row],[EID]],Roster!A:A,Roster!G:G)</f>
        <v>44956</v>
      </c>
      <c r="G59" s="61">
        <f ca="1">(TODAY()-Table7[[#This Row],[Hire Date]])/365</f>
        <v>2.2986301369863016</v>
      </c>
      <c r="H59" s="61">
        <f ca="1">Table7[[#This Row],[Year]]*12</f>
        <v>27.583561643835619</v>
      </c>
      <c r="I59" t="str">
        <f ca="1">IF(Table7[[#This Row],[Month]]&gt;=12,"Tenured","New Hire")</f>
        <v>Tenured</v>
      </c>
      <c r="N59" s="29" t="s">
        <v>90</v>
      </c>
      <c r="O59" s="61">
        <v>8.0946416144746003</v>
      </c>
    </row>
    <row r="60" spans="1:17">
      <c r="A60" s="3" t="s">
        <v>101</v>
      </c>
      <c r="B60" s="35" t="str">
        <f>_xlfn.XLOOKUP(Table7[[#This Row],[EID]],Roster!A:A,Roster!E:E)</f>
        <v>hir.kame.31</v>
      </c>
      <c r="C60" s="35" t="str">
        <f>_xlfn.XLOOKUP(Table7[[#This Row],[EID]],Roster!A:A,Roster!F:F)</f>
        <v>Health</v>
      </c>
      <c r="D60">
        <v>10</v>
      </c>
      <c r="E60" s="2">
        <v>45049</v>
      </c>
      <c r="F60" s="2">
        <f>_xlfn.XLOOKUP(Table7[[#This Row],[EID]],Roster!A:A,Roster!G:G)</f>
        <v>42161</v>
      </c>
      <c r="G60" s="61">
        <f ca="1">(TODAY()-Table7[[#This Row],[Hire Date]])/365</f>
        <v>9.956164383561644</v>
      </c>
      <c r="H60" s="61">
        <f ca="1">Table7[[#This Row],[Year]]*12</f>
        <v>119.47397260273974</v>
      </c>
      <c r="I60" t="str">
        <f ca="1">IF(Table7[[#This Row],[Month]]&gt;=12,"Tenured","New Hire")</f>
        <v>Tenured</v>
      </c>
      <c r="N60" s="31" t="s">
        <v>238</v>
      </c>
      <c r="O60" s="61">
        <v>7.9809885931558933</v>
      </c>
    </row>
    <row r="61" spans="1:17">
      <c r="A61" s="3" t="s">
        <v>102</v>
      </c>
      <c r="B61" s="35" t="str">
        <f>_xlfn.XLOOKUP(Table7[[#This Row],[EID]],Roster!A:A,Roster!E:E)</f>
        <v>han.oriz.24</v>
      </c>
      <c r="C61" s="35" t="str">
        <f>_xlfn.XLOOKUP(Table7[[#This Row],[EID]],Roster!A:A,Roster!F:F)</f>
        <v>Network</v>
      </c>
      <c r="D61">
        <v>10</v>
      </c>
      <c r="E61" s="2">
        <v>45049</v>
      </c>
      <c r="F61" s="2">
        <f>_xlfn.XLOOKUP(Table7[[#This Row],[EID]],Roster!A:A,Roster!G:G)</f>
        <v>37784</v>
      </c>
      <c r="G61" s="61">
        <f ca="1">(TODAY()-Table7[[#This Row],[Hire Date]])/365</f>
        <v>21.947945205479453</v>
      </c>
      <c r="H61" s="61">
        <f ca="1">Table7[[#This Row],[Year]]*12</f>
        <v>263.37534246575342</v>
      </c>
      <c r="I61" t="str">
        <f ca="1">IF(Table7[[#This Row],[Month]]&gt;=12,"Tenured","New Hire")</f>
        <v>Tenured</v>
      </c>
      <c r="N61" s="62" t="s">
        <v>94</v>
      </c>
      <c r="O61" s="61">
        <v>8.8130841121495322</v>
      </c>
    </row>
    <row r="62" spans="1:17">
      <c r="A62" s="3" t="s">
        <v>103</v>
      </c>
      <c r="B62" s="35" t="str">
        <f>_xlfn.XLOOKUP(Table7[[#This Row],[EID]],Roster!A:A,Roster!E:E)</f>
        <v>kig.imaz.62</v>
      </c>
      <c r="C62" s="35" t="str">
        <f>_xlfn.XLOOKUP(Table7[[#This Row],[EID]],Roster!A:A,Roster!F:F)</f>
        <v>HR</v>
      </c>
      <c r="D62">
        <v>9</v>
      </c>
      <c r="E62" s="2">
        <v>45049</v>
      </c>
      <c r="F62" s="2">
        <f>_xlfn.XLOOKUP(Table7[[#This Row],[EID]],Roster!A:A,Roster!G:G)</f>
        <v>44132</v>
      </c>
      <c r="G62" s="61">
        <f ca="1">(TODAY()-Table7[[#This Row],[Hire Date]])/365</f>
        <v>4.5561643835616437</v>
      </c>
      <c r="H62" s="61">
        <f ca="1">Table7[[#This Row],[Year]]*12</f>
        <v>54.673972602739724</v>
      </c>
      <c r="I62" t="str">
        <f ca="1">IF(Table7[[#This Row],[Month]]&gt;=12,"Tenured","New Hire")</f>
        <v>Tenured</v>
      </c>
      <c r="N62" s="62" t="s">
        <v>120</v>
      </c>
      <c r="O62" s="61">
        <v>7.9387755102040813</v>
      </c>
    </row>
    <row r="63" spans="1:17">
      <c r="A63" s="3" t="s">
        <v>104</v>
      </c>
      <c r="B63" s="35" t="str">
        <f>_xlfn.XLOOKUP(Table7[[#This Row],[EID]],Roster!A:A,Roster!E:E)</f>
        <v>oka.koch.55</v>
      </c>
      <c r="C63" s="35" t="str">
        <f>_xlfn.XLOOKUP(Table7[[#This Row],[EID]],Roster!A:A,Roster!F:F)</f>
        <v>F&amp;A</v>
      </c>
      <c r="D63">
        <v>7</v>
      </c>
      <c r="E63" s="2">
        <v>45049</v>
      </c>
      <c r="F63" s="2">
        <f>_xlfn.XLOOKUP(Table7[[#This Row],[EID]],Roster!A:A,Roster!G:G)</f>
        <v>44977</v>
      </c>
      <c r="G63" s="61">
        <f ca="1">(TODAY()-Table7[[#This Row],[Hire Date]])/365</f>
        <v>2.2410958904109588</v>
      </c>
      <c r="H63" s="61">
        <f ca="1">Table7[[#This Row],[Year]]*12</f>
        <v>26.893150684931506</v>
      </c>
      <c r="I63" t="str">
        <f ca="1">IF(Table7[[#This Row],[Month]]&gt;=12,"Tenured","New Hire")</f>
        <v>Tenured</v>
      </c>
      <c r="N63" s="62" t="s">
        <v>110</v>
      </c>
      <c r="O63" s="61">
        <v>7.2435897435897436</v>
      </c>
    </row>
    <row r="64" spans="1:17">
      <c r="A64" s="3" t="s">
        <v>105</v>
      </c>
      <c r="B64" s="35" t="str">
        <f>_xlfn.XLOOKUP(Table7[[#This Row],[EID]],Roster!A:A,Roster!E:E)</f>
        <v>oka.koch.55</v>
      </c>
      <c r="C64" s="35" t="str">
        <f>_xlfn.XLOOKUP(Table7[[#This Row],[EID]],Roster!A:A,Roster!F:F)</f>
        <v>F&amp;A</v>
      </c>
      <c r="D64">
        <v>9</v>
      </c>
      <c r="E64" s="2">
        <v>45049</v>
      </c>
      <c r="F64" s="2">
        <f>_xlfn.XLOOKUP(Table7[[#This Row],[EID]],Roster!A:A,Roster!G:G)</f>
        <v>37806</v>
      </c>
      <c r="G64" s="61">
        <f ca="1">(TODAY()-Table7[[#This Row],[Hire Date]])/365</f>
        <v>21.887671232876713</v>
      </c>
      <c r="H64" s="61">
        <f ca="1">Table7[[#This Row],[Year]]*12</f>
        <v>262.65205479452055</v>
      </c>
      <c r="I64" t="str">
        <f ca="1">IF(Table7[[#This Row],[Month]]&gt;=12,"Tenured","New Hire")</f>
        <v>Tenured</v>
      </c>
      <c r="N64" s="62" t="s">
        <v>107</v>
      </c>
      <c r="O64" s="61">
        <v>7.125</v>
      </c>
    </row>
    <row r="65" spans="1:20">
      <c r="A65" s="3" t="s">
        <v>106</v>
      </c>
      <c r="B65" s="35" t="str">
        <f>_xlfn.XLOOKUP(Table7[[#This Row],[EID]],Roster!A:A,Roster!E:E)</f>
        <v>hir.kame.31</v>
      </c>
      <c r="C65" s="35" t="str">
        <f>_xlfn.XLOOKUP(Table7[[#This Row],[EID]],Roster!A:A,Roster!F:F)</f>
        <v>Health</v>
      </c>
      <c r="D65">
        <v>10</v>
      </c>
      <c r="E65" s="2">
        <v>45049</v>
      </c>
      <c r="F65" s="2">
        <f>_xlfn.XLOOKUP(Table7[[#This Row],[EID]],Roster!A:A,Roster!G:G)</f>
        <v>40457</v>
      </c>
      <c r="G65" s="61">
        <f ca="1">(TODAY()-Table7[[#This Row],[Hire Date]])/365</f>
        <v>14.624657534246575</v>
      </c>
      <c r="H65" s="61">
        <f ca="1">Table7[[#This Row],[Year]]*12</f>
        <v>175.49589041095891</v>
      </c>
      <c r="I65" t="str">
        <f ca="1">IF(Table7[[#This Row],[Month]]&gt;=12,"Tenured","New Hire")</f>
        <v>Tenured</v>
      </c>
      <c r="N65" s="31" t="s">
        <v>239</v>
      </c>
      <c r="O65" s="61">
        <v>8.1602634467617996</v>
      </c>
    </row>
    <row r="66" spans="1:20" ht="14.1" customHeight="1">
      <c r="A66" s="3" t="s">
        <v>108</v>
      </c>
      <c r="B66" s="35" t="str">
        <f>_xlfn.XLOOKUP(Table7[[#This Row],[EID]],Roster!A:A,Roster!E:E)</f>
        <v>kig.imaz.62</v>
      </c>
      <c r="C66" s="35" t="str">
        <f>_xlfn.XLOOKUP(Table7[[#This Row],[EID]],Roster!A:A,Roster!F:F)</f>
        <v>HR</v>
      </c>
      <c r="D66">
        <v>8</v>
      </c>
      <c r="E66" s="2">
        <v>45049</v>
      </c>
      <c r="F66" s="2">
        <f>_xlfn.XLOOKUP(Table7[[#This Row],[EID]],Roster!A:A,Roster!G:G)</f>
        <v>41289</v>
      </c>
      <c r="G66" s="61">
        <f ca="1">(TODAY()-Table7[[#This Row],[Hire Date]])/365</f>
        <v>12.345205479452055</v>
      </c>
      <c r="H66" s="61">
        <f ca="1">Table7[[#This Row],[Year]]*12</f>
        <v>148.14246575342466</v>
      </c>
      <c r="I66" t="str">
        <f ca="1">IF(Table7[[#This Row],[Month]]&gt;=12,"Tenured","New Hire")</f>
        <v>Tenured</v>
      </c>
      <c r="N66" s="62" t="s">
        <v>100</v>
      </c>
      <c r="O66" s="61">
        <v>8.8925233644859816</v>
      </c>
      <c r="R66" s="63"/>
      <c r="S66" s="63"/>
      <c r="T66" s="63"/>
    </row>
    <row r="67" spans="1:20" ht="14.1" customHeight="1">
      <c r="A67" s="3" t="s">
        <v>109</v>
      </c>
      <c r="B67" s="35" t="str">
        <f>_xlfn.XLOOKUP(Table7[[#This Row],[EID]],Roster!A:A,Roster!E:E)</f>
        <v>han.oriz.24</v>
      </c>
      <c r="C67" s="35" t="str">
        <f>_xlfn.XLOOKUP(Table7[[#This Row],[EID]],Roster!A:A,Roster!F:F)</f>
        <v>Strategy</v>
      </c>
      <c r="D67">
        <v>8</v>
      </c>
      <c r="E67" s="2">
        <v>45049</v>
      </c>
      <c r="F67" s="2">
        <f>_xlfn.XLOOKUP(Table7[[#This Row],[EID]],Roster!A:A,Roster!G:G)</f>
        <v>39092</v>
      </c>
      <c r="G67" s="61">
        <f ca="1">(TODAY()-Table7[[#This Row],[Hire Date]])/365</f>
        <v>18.364383561643837</v>
      </c>
      <c r="H67" s="61">
        <f ca="1">Table7[[#This Row],[Year]]*12</f>
        <v>220.37260273972606</v>
      </c>
      <c r="I67" t="str">
        <f ca="1">IF(Table7[[#This Row],[Month]]&gt;=12,"Tenured","New Hire")</f>
        <v>Tenured</v>
      </c>
      <c r="N67" s="62" t="s">
        <v>115</v>
      </c>
      <c r="O67" s="61">
        <v>8.8598130841121492</v>
      </c>
      <c r="R67" s="63"/>
      <c r="S67" s="63"/>
      <c r="T67" s="63"/>
    </row>
    <row r="68" spans="1:20" ht="14.1" customHeight="1">
      <c r="A68" s="3" t="s">
        <v>111</v>
      </c>
      <c r="B68" s="35" t="str">
        <f>_xlfn.XLOOKUP(Table7[[#This Row],[EID]],Roster!A:A,Roster!E:E)</f>
        <v>hir.kame.31</v>
      </c>
      <c r="C68" s="35" t="str">
        <f>_xlfn.XLOOKUP(Table7[[#This Row],[EID]],Roster!A:A,Roster!F:F)</f>
        <v>Health</v>
      </c>
      <c r="D68">
        <v>9</v>
      </c>
      <c r="E68" s="2">
        <v>45049</v>
      </c>
      <c r="F68" s="2">
        <f>_xlfn.XLOOKUP(Table7[[#This Row],[EID]],Roster!A:A,Roster!G:G)</f>
        <v>42145</v>
      </c>
      <c r="G68" s="61">
        <f ca="1">(TODAY()-Table7[[#This Row],[Hire Date]])/365</f>
        <v>10</v>
      </c>
      <c r="H68" s="61">
        <f ca="1">Table7[[#This Row],[Year]]*12</f>
        <v>120</v>
      </c>
      <c r="I68" t="str">
        <f ca="1">IF(Table7[[#This Row],[Month]]&gt;=12,"Tenured","New Hire")</f>
        <v>Tenured</v>
      </c>
      <c r="N68" s="62" t="s">
        <v>105</v>
      </c>
      <c r="O68" s="61">
        <v>8.8037383177570092</v>
      </c>
      <c r="R68" s="63"/>
      <c r="S68" s="63"/>
      <c r="T68" s="63"/>
    </row>
    <row r="69" spans="1:20" ht="14.1" customHeight="1">
      <c r="A69" s="3" t="s">
        <v>112</v>
      </c>
      <c r="B69" s="35" t="str">
        <f>_xlfn.XLOOKUP(Table7[[#This Row],[EID]],Roster!A:A,Roster!E:E)</f>
        <v>hir.kame.31</v>
      </c>
      <c r="C69" s="35" t="str">
        <f>_xlfn.XLOOKUP(Table7[[#This Row],[EID]],Roster!A:A,Roster!F:F)</f>
        <v>Health</v>
      </c>
      <c r="D69">
        <v>9</v>
      </c>
      <c r="E69" s="2">
        <v>45049</v>
      </c>
      <c r="F69" s="2">
        <f>_xlfn.XLOOKUP(Table7[[#This Row],[EID]],Roster!A:A,Roster!G:G)</f>
        <v>44989</v>
      </c>
      <c r="G69" s="61">
        <f ca="1">(TODAY()-Table7[[#This Row],[Hire Date]])/365</f>
        <v>2.2082191780821918</v>
      </c>
      <c r="H69" s="61">
        <f ca="1">Table7[[#This Row],[Year]]*12</f>
        <v>26.4986301369863</v>
      </c>
      <c r="I69" t="str">
        <f ca="1">IF(Table7[[#This Row],[Month]]&gt;=12,"Tenured","New Hire")</f>
        <v>Tenured</v>
      </c>
      <c r="N69" s="62" t="s">
        <v>95</v>
      </c>
      <c r="O69" s="61">
        <v>7.3090909090909095</v>
      </c>
      <c r="R69" s="63"/>
      <c r="S69" s="63"/>
      <c r="T69" s="63"/>
    </row>
    <row r="70" spans="1:20">
      <c r="A70" s="3" t="s">
        <v>113</v>
      </c>
      <c r="B70" s="35" t="str">
        <f>_xlfn.XLOOKUP(Table7[[#This Row],[EID]],Roster!A:A,Roster!E:E)</f>
        <v>kig.imaz.62</v>
      </c>
      <c r="C70" s="35" t="str">
        <f>_xlfn.XLOOKUP(Table7[[#This Row],[EID]],Roster!A:A,Roster!F:F)</f>
        <v>HR</v>
      </c>
      <c r="D70">
        <v>9</v>
      </c>
      <c r="E70" s="2">
        <v>45049</v>
      </c>
      <c r="F70" s="2">
        <f>_xlfn.XLOOKUP(Table7[[#This Row],[EID]],Roster!A:A,Roster!G:G)</f>
        <v>44152</v>
      </c>
      <c r="G70" s="61">
        <f ca="1">(TODAY()-Table7[[#This Row],[Hire Date]])/365</f>
        <v>4.5013698630136982</v>
      </c>
      <c r="H70" s="61">
        <f ca="1">Table7[[#This Row],[Year]]*12</f>
        <v>54.016438356164379</v>
      </c>
      <c r="I70" t="str">
        <f ca="1">IF(Table7[[#This Row],[Month]]&gt;=12,"Tenured","New Hire")</f>
        <v>Tenured</v>
      </c>
      <c r="N70" s="62" t="s">
        <v>104</v>
      </c>
      <c r="O70" s="61">
        <v>6.3037383177570092</v>
      </c>
    </row>
    <row r="71" spans="1:20">
      <c r="A71" s="3" t="s">
        <v>114</v>
      </c>
      <c r="B71" s="35" t="str">
        <f>_xlfn.XLOOKUP(Table7[[#This Row],[EID]],Roster!A:A,Roster!E:E)</f>
        <v>han.oriz.24</v>
      </c>
      <c r="C71" s="35" t="str">
        <f>_xlfn.XLOOKUP(Table7[[#This Row],[EID]],Roster!A:A,Roster!F:F)</f>
        <v>Strategy</v>
      </c>
      <c r="D71">
        <v>8</v>
      </c>
      <c r="E71" s="2">
        <v>45049</v>
      </c>
      <c r="F71" s="2">
        <f>_xlfn.XLOOKUP(Table7[[#This Row],[EID]],Roster!A:A,Roster!G:G)</f>
        <v>37165</v>
      </c>
      <c r="G71" s="61">
        <f ca="1">(TODAY()-Table7[[#This Row],[Hire Date]])/365</f>
        <v>23.643835616438356</v>
      </c>
      <c r="H71" s="61">
        <f ca="1">Table7[[#This Row],[Year]]*12</f>
        <v>283.72602739726028</v>
      </c>
      <c r="I71" t="str">
        <f ca="1">IF(Table7[[#This Row],[Month]]&gt;=12,"Tenured","New Hire")</f>
        <v>Tenured</v>
      </c>
      <c r="N71" s="28" t="s">
        <v>206</v>
      </c>
      <c r="O71" s="61">
        <v>8.6705445961895133</v>
      </c>
    </row>
    <row r="72" spans="1:20">
      <c r="A72" s="3" t="s">
        <v>115</v>
      </c>
      <c r="B72" s="35" t="str">
        <f>_xlfn.XLOOKUP(Table7[[#This Row],[EID]],Roster!A:A,Roster!E:E)</f>
        <v>oka.koch.55</v>
      </c>
      <c r="C72" s="35" t="str">
        <f>_xlfn.XLOOKUP(Table7[[#This Row],[EID]],Roster!A:A,Roster!F:F)</f>
        <v>F&amp;A</v>
      </c>
      <c r="D72">
        <v>9</v>
      </c>
      <c r="E72" s="2">
        <v>45049</v>
      </c>
      <c r="F72" s="2">
        <f>_xlfn.XLOOKUP(Table7[[#This Row],[EID]],Roster!A:A,Roster!G:G)</f>
        <v>44841</v>
      </c>
      <c r="G72" s="61">
        <f ca="1">(TODAY()-Table7[[#This Row],[Hire Date]])/365</f>
        <v>2.6136986301369864</v>
      </c>
      <c r="H72" s="61">
        <f ca="1">Table7[[#This Row],[Year]]*12</f>
        <v>31.364383561643837</v>
      </c>
      <c r="I72" t="str">
        <f ca="1">IF(Table7[[#This Row],[Month]]&gt;=12,"Tenured","New Hire")</f>
        <v>Tenured</v>
      </c>
      <c r="O72" s="61">
        <f>GETPIVOTDATA("CSAT",$N$25)</f>
        <v>8.6705445961895133</v>
      </c>
    </row>
    <row r="73" spans="1:20">
      <c r="A73" s="3" t="s">
        <v>116</v>
      </c>
      <c r="B73" s="35" t="str">
        <f>_xlfn.XLOOKUP(Table7[[#This Row],[EID]],Roster!A:A,Roster!E:E)</f>
        <v>hir.kame.31</v>
      </c>
      <c r="C73" s="35" t="str">
        <f>_xlfn.XLOOKUP(Table7[[#This Row],[EID]],Roster!A:A,Roster!F:F)</f>
        <v>Health</v>
      </c>
      <c r="D73">
        <v>9</v>
      </c>
      <c r="E73" s="2">
        <v>45049</v>
      </c>
      <c r="F73" s="2">
        <f>_xlfn.XLOOKUP(Table7[[#This Row],[EID]],Roster!A:A,Roster!G:G)</f>
        <v>39490</v>
      </c>
      <c r="G73" s="61">
        <f ca="1">(TODAY()-Table7[[#This Row],[Hire Date]])/365</f>
        <v>17.273972602739725</v>
      </c>
      <c r="H73" s="61">
        <f ca="1">Table7[[#This Row],[Year]]*12</f>
        <v>207.2876712328767</v>
      </c>
      <c r="I73" t="str">
        <f ca="1">IF(Table7[[#This Row],[Month]]&gt;=12,"Tenured","New Hire")</f>
        <v>Tenured</v>
      </c>
    </row>
    <row r="74" spans="1:20">
      <c r="A74" s="3" t="s">
        <v>117</v>
      </c>
      <c r="B74" s="35" t="str">
        <f>_xlfn.XLOOKUP(Table7[[#This Row],[EID]],Roster!A:A,Roster!E:E)</f>
        <v>han.oriz.24</v>
      </c>
      <c r="C74" s="35" t="str">
        <f>_xlfn.XLOOKUP(Table7[[#This Row],[EID]],Roster!A:A,Roster!F:F)</f>
        <v>Network</v>
      </c>
      <c r="D74">
        <v>10</v>
      </c>
      <c r="E74" s="2">
        <v>45049</v>
      </c>
      <c r="F74" s="2">
        <f>_xlfn.XLOOKUP(Table7[[#This Row],[EID]],Roster!A:A,Roster!G:G)</f>
        <v>43495</v>
      </c>
      <c r="G74" s="61">
        <f ca="1">(TODAY()-Table7[[#This Row],[Hire Date]])/365</f>
        <v>6.3013698630136989</v>
      </c>
      <c r="H74" s="61">
        <f ca="1">Table7[[#This Row],[Year]]*12</f>
        <v>75.616438356164394</v>
      </c>
      <c r="I74" t="str">
        <f ca="1">IF(Table7[[#This Row],[Month]]&gt;=12,"Tenured","New Hire")</f>
        <v>Tenured</v>
      </c>
    </row>
    <row r="75" spans="1:20">
      <c r="A75" s="3" t="s">
        <v>118</v>
      </c>
      <c r="B75" s="35" t="str">
        <f>_xlfn.XLOOKUP(Table7[[#This Row],[EID]],Roster!A:A,Roster!E:E)</f>
        <v>kig.imaz.62</v>
      </c>
      <c r="C75" s="35" t="str">
        <f>_xlfn.XLOOKUP(Table7[[#This Row],[EID]],Roster!A:A,Roster!F:F)</f>
        <v>HR</v>
      </c>
      <c r="D75">
        <v>9</v>
      </c>
      <c r="E75" s="2">
        <v>45049</v>
      </c>
      <c r="F75" s="2">
        <f>_xlfn.XLOOKUP(Table7[[#This Row],[EID]],Roster!A:A,Roster!G:G)</f>
        <v>44965</v>
      </c>
      <c r="G75" s="61">
        <f ca="1">(TODAY()-Table7[[#This Row],[Hire Date]])/365</f>
        <v>2.2739726027397262</v>
      </c>
      <c r="H75" s="61">
        <f ca="1">Table7[[#This Row],[Year]]*12</f>
        <v>27.287671232876715</v>
      </c>
      <c r="I75" t="str">
        <f ca="1">IF(Table7[[#This Row],[Month]]&gt;=12,"Tenured","New Hire")</f>
        <v>Tenured</v>
      </c>
    </row>
    <row r="76" spans="1:20">
      <c r="A76" s="3" t="s">
        <v>119</v>
      </c>
      <c r="B76" s="35" t="str">
        <f>_xlfn.XLOOKUP(Table7[[#This Row],[EID]],Roster!A:A,Roster!E:E)</f>
        <v>hir.kame.31</v>
      </c>
      <c r="C76" s="35" t="str">
        <f>_xlfn.XLOOKUP(Table7[[#This Row],[EID]],Roster!A:A,Roster!F:F)</f>
        <v>Health</v>
      </c>
      <c r="D76">
        <v>8</v>
      </c>
      <c r="E76" s="2">
        <v>45049</v>
      </c>
      <c r="F76" s="2">
        <f>_xlfn.XLOOKUP(Table7[[#This Row],[EID]],Roster!A:A,Roster!G:G)</f>
        <v>38581</v>
      </c>
      <c r="G76" s="61">
        <f ca="1">(TODAY()-Table7[[#This Row],[Hire Date]])/365</f>
        <v>19.764383561643836</v>
      </c>
      <c r="H76" s="61">
        <f ca="1">Table7[[#This Row],[Year]]*12</f>
        <v>237.17260273972602</v>
      </c>
      <c r="I76" t="str">
        <f ca="1">IF(Table7[[#This Row],[Month]]&gt;=12,"Tenured","New Hire")</f>
        <v>Tenured</v>
      </c>
    </row>
    <row r="77" spans="1:20">
      <c r="A77" s="3" t="s">
        <v>121</v>
      </c>
      <c r="B77" s="35" t="str">
        <f>_xlfn.XLOOKUP(Table7[[#This Row],[EID]],Roster!A:A,Roster!E:E)</f>
        <v>hir.kame.31</v>
      </c>
      <c r="C77" s="35" t="str">
        <f>_xlfn.XLOOKUP(Table7[[#This Row],[EID]],Roster!A:A,Roster!F:F)</f>
        <v>Health</v>
      </c>
      <c r="D77">
        <v>10</v>
      </c>
      <c r="E77" s="2">
        <v>45049</v>
      </c>
      <c r="F77" s="2">
        <f>_xlfn.XLOOKUP(Table7[[#This Row],[EID]],Roster!A:A,Roster!G:G)</f>
        <v>44420</v>
      </c>
      <c r="G77" s="61">
        <f ca="1">(TODAY()-Table7[[#This Row],[Hire Date]])/365</f>
        <v>3.7671232876712328</v>
      </c>
      <c r="H77" s="61">
        <f ca="1">Table7[[#This Row],[Year]]*12</f>
        <v>45.205479452054796</v>
      </c>
      <c r="I77" t="str">
        <f ca="1">IF(Table7[[#This Row],[Month]]&gt;=12,"Tenured","New Hire")</f>
        <v>Tenured</v>
      </c>
    </row>
    <row r="78" spans="1:20">
      <c r="A78" s="3" t="s">
        <v>122</v>
      </c>
      <c r="B78" s="35" t="str">
        <f>_xlfn.XLOOKUP(Table7[[#This Row],[EID]],Roster!A:A,Roster!E:E)</f>
        <v>han.oriz.24</v>
      </c>
      <c r="C78" s="35" t="str">
        <f>_xlfn.XLOOKUP(Table7[[#This Row],[EID]],Roster!A:A,Roster!F:F)</f>
        <v>Network</v>
      </c>
      <c r="D78">
        <v>10</v>
      </c>
      <c r="E78" s="2">
        <v>45049</v>
      </c>
      <c r="F78" s="2">
        <f>_xlfn.XLOOKUP(Table7[[#This Row],[EID]],Roster!A:A,Roster!G:G)</f>
        <v>44961</v>
      </c>
      <c r="G78" s="61">
        <f ca="1">(TODAY()-Table7[[#This Row],[Hire Date]])/365</f>
        <v>2.2849315068493152</v>
      </c>
      <c r="H78" s="61">
        <f ca="1">Table7[[#This Row],[Year]]*12</f>
        <v>27.419178082191785</v>
      </c>
      <c r="I78" t="str">
        <f ca="1">IF(Table7[[#This Row],[Month]]&gt;=12,"Tenured","New Hire")</f>
        <v>Tenured</v>
      </c>
    </row>
    <row r="79" spans="1:20">
      <c r="A79" s="3" t="s">
        <v>123</v>
      </c>
      <c r="B79" s="35" t="str">
        <f>_xlfn.XLOOKUP(Table7[[#This Row],[EID]],Roster!A:A,Roster!E:E)</f>
        <v>kig.imaz.62</v>
      </c>
      <c r="C79" s="35" t="str">
        <f>_xlfn.XLOOKUP(Table7[[#This Row],[EID]],Roster!A:A,Roster!F:F)</f>
        <v>HR</v>
      </c>
      <c r="D79">
        <v>9</v>
      </c>
      <c r="E79" s="2">
        <v>45049</v>
      </c>
      <c r="F79" s="2">
        <f>_xlfn.XLOOKUP(Table7[[#This Row],[EID]],Roster!A:A,Roster!G:G)</f>
        <v>41094</v>
      </c>
      <c r="G79" s="61">
        <f ca="1">(TODAY()-Table7[[#This Row],[Hire Date]])/365</f>
        <v>12.87945205479452</v>
      </c>
      <c r="H79" s="61">
        <f ca="1">Table7[[#This Row],[Year]]*12</f>
        <v>154.55342465753424</v>
      </c>
      <c r="I79" t="str">
        <f ca="1">IF(Table7[[#This Row],[Month]]&gt;=12,"Tenured","New Hire")</f>
        <v>Tenured</v>
      </c>
    </row>
    <row r="80" spans="1:20">
      <c r="A80" s="3" t="s">
        <v>94</v>
      </c>
      <c r="B80" s="35" t="str">
        <f>_xlfn.XLOOKUP(Table7[[#This Row],[EID]],Roster!A:A,Roster!E:E)</f>
        <v>oka.koch.55</v>
      </c>
      <c r="C80" s="35" t="str">
        <f>_xlfn.XLOOKUP(Table7[[#This Row],[EID]],Roster!A:A,Roster!F:F)</f>
        <v>F&amp;A</v>
      </c>
      <c r="D80">
        <v>7</v>
      </c>
      <c r="E80" s="2">
        <v>45050</v>
      </c>
      <c r="F80" s="2">
        <f>_xlfn.XLOOKUP(Table7[[#This Row],[EID]],Roster!A:A,Roster!G:G)</f>
        <v>45032</v>
      </c>
      <c r="G80" s="61">
        <f ca="1">(TODAY()-Table7[[#This Row],[Hire Date]])/365</f>
        <v>2.0904109589041098</v>
      </c>
      <c r="H80" s="61">
        <f ca="1">Table7[[#This Row],[Year]]*12</f>
        <v>25.084931506849315</v>
      </c>
      <c r="I80" t="str">
        <f ca="1">IF(Table7[[#This Row],[Month]]&gt;=12,"Tenured","New Hire")</f>
        <v>Tenured</v>
      </c>
    </row>
    <row r="81" spans="1:9">
      <c r="A81" s="3" t="s">
        <v>96</v>
      </c>
      <c r="B81" s="35" t="str">
        <f>_xlfn.XLOOKUP(Table7[[#This Row],[EID]],Roster!A:A,Roster!E:E)</f>
        <v>hir.kame.31</v>
      </c>
      <c r="C81" s="35" t="str">
        <f>_xlfn.XLOOKUP(Table7[[#This Row],[EID]],Roster!A:A,Roster!F:F)</f>
        <v>Health</v>
      </c>
      <c r="D81">
        <v>10</v>
      </c>
      <c r="E81" s="2">
        <v>45050</v>
      </c>
      <c r="F81" s="2">
        <f>_xlfn.XLOOKUP(Table7[[#This Row],[EID]],Roster!A:A,Roster!G:G)</f>
        <v>44979</v>
      </c>
      <c r="G81" s="61">
        <f ca="1">(TODAY()-Table7[[#This Row],[Hire Date]])/365</f>
        <v>2.2356164383561645</v>
      </c>
      <c r="H81" s="61">
        <f ca="1">Table7[[#This Row],[Year]]*12</f>
        <v>26.827397260273976</v>
      </c>
      <c r="I81" t="str">
        <f ca="1">IF(Table7[[#This Row],[Month]]&gt;=12,"Tenured","New Hire")</f>
        <v>Tenured</v>
      </c>
    </row>
    <row r="82" spans="1:9">
      <c r="A82" s="3" t="s">
        <v>97</v>
      </c>
      <c r="B82" s="35" t="str">
        <f>_xlfn.XLOOKUP(Table7[[#This Row],[EID]],Roster!A:A,Roster!E:E)</f>
        <v>han.oriz.24</v>
      </c>
      <c r="C82" s="35" t="str">
        <f>_xlfn.XLOOKUP(Table7[[#This Row],[EID]],Roster!A:A,Roster!F:F)</f>
        <v>Network</v>
      </c>
      <c r="D82">
        <v>7</v>
      </c>
      <c r="E82" s="2">
        <v>45050</v>
      </c>
      <c r="F82" s="2">
        <f>_xlfn.XLOOKUP(Table7[[#This Row],[EID]],Roster!A:A,Roster!G:G)</f>
        <v>44419</v>
      </c>
      <c r="G82" s="61">
        <f ca="1">(TODAY()-Table7[[#This Row],[Hire Date]])/365</f>
        <v>3.7698630136986302</v>
      </c>
      <c r="H82" s="61">
        <f ca="1">Table7[[#This Row],[Year]]*12</f>
        <v>45.238356164383561</v>
      </c>
      <c r="I82" t="str">
        <f ca="1">IF(Table7[[#This Row],[Month]]&gt;=12,"Tenured","New Hire")</f>
        <v>Tenured</v>
      </c>
    </row>
    <row r="83" spans="1:9">
      <c r="A83" s="3" t="s">
        <v>98</v>
      </c>
      <c r="B83" s="35" t="str">
        <f>_xlfn.XLOOKUP(Table7[[#This Row],[EID]],Roster!A:A,Roster!E:E)</f>
        <v>kig.imaz.62</v>
      </c>
      <c r="C83" s="35" t="str">
        <f>_xlfn.XLOOKUP(Table7[[#This Row],[EID]],Roster!A:A,Roster!F:F)</f>
        <v>HR</v>
      </c>
      <c r="D83">
        <v>6</v>
      </c>
      <c r="E83" s="2">
        <v>45050</v>
      </c>
      <c r="F83" s="2">
        <f>_xlfn.XLOOKUP(Table7[[#This Row],[EID]],Roster!A:A,Roster!G:G)</f>
        <v>41964</v>
      </c>
      <c r="G83" s="61">
        <f ca="1">(TODAY()-Table7[[#This Row],[Hire Date]])/365</f>
        <v>10.495890410958904</v>
      </c>
      <c r="H83" s="61">
        <f ca="1">Table7[[#This Row],[Year]]*12</f>
        <v>125.95068493150684</v>
      </c>
      <c r="I83" t="str">
        <f ca="1">IF(Table7[[#This Row],[Month]]&gt;=12,"Tenured","New Hire")</f>
        <v>Tenured</v>
      </c>
    </row>
    <row r="84" spans="1:9">
      <c r="A84" s="3" t="s">
        <v>99</v>
      </c>
      <c r="B84" s="35" t="str">
        <f>_xlfn.XLOOKUP(Table7[[#This Row],[EID]],Roster!A:A,Roster!E:E)</f>
        <v>han.oriz.24</v>
      </c>
      <c r="C84" s="35" t="str">
        <f>_xlfn.XLOOKUP(Table7[[#This Row],[EID]],Roster!A:A,Roster!F:F)</f>
        <v>Strategy</v>
      </c>
      <c r="D84">
        <v>10</v>
      </c>
      <c r="E84" s="2">
        <v>45050</v>
      </c>
      <c r="F84" s="2">
        <f>_xlfn.XLOOKUP(Table7[[#This Row],[EID]],Roster!A:A,Roster!G:G)</f>
        <v>39732</v>
      </c>
      <c r="G84" s="61">
        <f ca="1">(TODAY()-Table7[[#This Row],[Hire Date]])/365</f>
        <v>16.610958904109587</v>
      </c>
      <c r="H84" s="61">
        <f ca="1">Table7[[#This Row],[Year]]*12</f>
        <v>199.33150684931505</v>
      </c>
      <c r="I84" t="str">
        <f ca="1">IF(Table7[[#This Row],[Month]]&gt;=12,"Tenured","New Hire")</f>
        <v>Tenured</v>
      </c>
    </row>
    <row r="85" spans="1:9">
      <c r="A85" s="3" t="s">
        <v>100</v>
      </c>
      <c r="B85" s="35" t="str">
        <f>_xlfn.XLOOKUP(Table7[[#This Row],[EID]],Roster!A:A,Roster!E:E)</f>
        <v>oka.koch.55</v>
      </c>
      <c r="C85" s="35" t="str">
        <f>_xlfn.XLOOKUP(Table7[[#This Row],[EID]],Roster!A:A,Roster!F:F)</f>
        <v>F&amp;A</v>
      </c>
      <c r="D85">
        <v>10</v>
      </c>
      <c r="E85" s="2">
        <v>45050</v>
      </c>
      <c r="F85" s="2">
        <f>_xlfn.XLOOKUP(Table7[[#This Row],[EID]],Roster!A:A,Roster!G:G)</f>
        <v>44956</v>
      </c>
      <c r="G85" s="61">
        <f ca="1">(TODAY()-Table7[[#This Row],[Hire Date]])/365</f>
        <v>2.2986301369863016</v>
      </c>
      <c r="H85" s="61">
        <f ca="1">Table7[[#This Row],[Year]]*12</f>
        <v>27.583561643835619</v>
      </c>
      <c r="I85" t="str">
        <f ca="1">IF(Table7[[#This Row],[Month]]&gt;=12,"Tenured","New Hire")</f>
        <v>Tenured</v>
      </c>
    </row>
    <row r="86" spans="1:9">
      <c r="A86" s="3" t="s">
        <v>101</v>
      </c>
      <c r="B86" s="35" t="str">
        <f>_xlfn.XLOOKUP(Table7[[#This Row],[EID]],Roster!A:A,Roster!E:E)</f>
        <v>hir.kame.31</v>
      </c>
      <c r="C86" s="35" t="str">
        <f>_xlfn.XLOOKUP(Table7[[#This Row],[EID]],Roster!A:A,Roster!F:F)</f>
        <v>Health</v>
      </c>
      <c r="D86">
        <v>9</v>
      </c>
      <c r="E86" s="2">
        <v>45050</v>
      </c>
      <c r="F86" s="2">
        <f>_xlfn.XLOOKUP(Table7[[#This Row],[EID]],Roster!A:A,Roster!G:G)</f>
        <v>42161</v>
      </c>
      <c r="G86" s="61">
        <f ca="1">(TODAY()-Table7[[#This Row],[Hire Date]])/365</f>
        <v>9.956164383561644</v>
      </c>
      <c r="H86" s="61">
        <f ca="1">Table7[[#This Row],[Year]]*12</f>
        <v>119.47397260273974</v>
      </c>
      <c r="I86" t="str">
        <f ca="1">IF(Table7[[#This Row],[Month]]&gt;=12,"Tenured","New Hire")</f>
        <v>Tenured</v>
      </c>
    </row>
    <row r="87" spans="1:9">
      <c r="A87" s="3" t="s">
        <v>102</v>
      </c>
      <c r="B87" s="35" t="str">
        <f>_xlfn.XLOOKUP(Table7[[#This Row],[EID]],Roster!A:A,Roster!E:E)</f>
        <v>han.oriz.24</v>
      </c>
      <c r="C87" s="35" t="str">
        <f>_xlfn.XLOOKUP(Table7[[#This Row],[EID]],Roster!A:A,Roster!F:F)</f>
        <v>Network</v>
      </c>
      <c r="D87">
        <v>10</v>
      </c>
      <c r="E87" s="2">
        <v>45050</v>
      </c>
      <c r="F87" s="2">
        <f>_xlfn.XLOOKUP(Table7[[#This Row],[EID]],Roster!A:A,Roster!G:G)</f>
        <v>37784</v>
      </c>
      <c r="G87" s="61">
        <f ca="1">(TODAY()-Table7[[#This Row],[Hire Date]])/365</f>
        <v>21.947945205479453</v>
      </c>
      <c r="H87" s="61">
        <f ca="1">Table7[[#This Row],[Year]]*12</f>
        <v>263.37534246575342</v>
      </c>
      <c r="I87" t="str">
        <f ca="1">IF(Table7[[#This Row],[Month]]&gt;=12,"Tenured","New Hire")</f>
        <v>Tenured</v>
      </c>
    </row>
    <row r="88" spans="1:9">
      <c r="A88" s="3" t="s">
        <v>103</v>
      </c>
      <c r="B88" s="35" t="str">
        <f>_xlfn.XLOOKUP(Table7[[#This Row],[EID]],Roster!A:A,Roster!E:E)</f>
        <v>kig.imaz.62</v>
      </c>
      <c r="C88" s="35" t="str">
        <f>_xlfn.XLOOKUP(Table7[[#This Row],[EID]],Roster!A:A,Roster!F:F)</f>
        <v>HR</v>
      </c>
      <c r="D88">
        <v>6</v>
      </c>
      <c r="E88" s="2">
        <v>45050</v>
      </c>
      <c r="F88" s="2">
        <f>_xlfn.XLOOKUP(Table7[[#This Row],[EID]],Roster!A:A,Roster!G:G)</f>
        <v>44132</v>
      </c>
      <c r="G88" s="61">
        <f ca="1">(TODAY()-Table7[[#This Row],[Hire Date]])/365</f>
        <v>4.5561643835616437</v>
      </c>
      <c r="H88" s="61">
        <f ca="1">Table7[[#This Row],[Year]]*12</f>
        <v>54.673972602739724</v>
      </c>
      <c r="I88" t="str">
        <f ca="1">IF(Table7[[#This Row],[Month]]&gt;=12,"Tenured","New Hire")</f>
        <v>Tenured</v>
      </c>
    </row>
    <row r="89" spans="1:9">
      <c r="A89" s="3" t="s">
        <v>104</v>
      </c>
      <c r="B89" s="35" t="str">
        <f>_xlfn.XLOOKUP(Table7[[#This Row],[EID]],Roster!A:A,Roster!E:E)</f>
        <v>oka.koch.55</v>
      </c>
      <c r="C89" s="35" t="str">
        <f>_xlfn.XLOOKUP(Table7[[#This Row],[EID]],Roster!A:A,Roster!F:F)</f>
        <v>F&amp;A</v>
      </c>
      <c r="D89">
        <v>7</v>
      </c>
      <c r="E89" s="2">
        <v>45050</v>
      </c>
      <c r="F89" s="2">
        <f>_xlfn.XLOOKUP(Table7[[#This Row],[EID]],Roster!A:A,Roster!G:G)</f>
        <v>44977</v>
      </c>
      <c r="G89" s="61">
        <f ca="1">(TODAY()-Table7[[#This Row],[Hire Date]])/365</f>
        <v>2.2410958904109588</v>
      </c>
      <c r="H89" s="61">
        <f ca="1">Table7[[#This Row],[Year]]*12</f>
        <v>26.893150684931506</v>
      </c>
      <c r="I89" t="str">
        <f ca="1">IF(Table7[[#This Row],[Month]]&gt;=12,"Tenured","New Hire")</f>
        <v>Tenured</v>
      </c>
    </row>
    <row r="90" spans="1:9">
      <c r="A90" s="3" t="s">
        <v>105</v>
      </c>
      <c r="B90" s="35" t="str">
        <f>_xlfn.XLOOKUP(Table7[[#This Row],[EID]],Roster!A:A,Roster!E:E)</f>
        <v>oka.koch.55</v>
      </c>
      <c r="C90" s="35" t="str">
        <f>_xlfn.XLOOKUP(Table7[[#This Row],[EID]],Roster!A:A,Roster!F:F)</f>
        <v>F&amp;A</v>
      </c>
      <c r="D90">
        <v>8</v>
      </c>
      <c r="E90" s="2">
        <v>45050</v>
      </c>
      <c r="F90" s="2">
        <f>_xlfn.XLOOKUP(Table7[[#This Row],[EID]],Roster!A:A,Roster!G:G)</f>
        <v>37806</v>
      </c>
      <c r="G90" s="61">
        <f ca="1">(TODAY()-Table7[[#This Row],[Hire Date]])/365</f>
        <v>21.887671232876713</v>
      </c>
      <c r="H90" s="61">
        <f ca="1">Table7[[#This Row],[Year]]*12</f>
        <v>262.65205479452055</v>
      </c>
      <c r="I90" t="str">
        <f ca="1">IF(Table7[[#This Row],[Month]]&gt;=12,"Tenured","New Hire")</f>
        <v>Tenured</v>
      </c>
    </row>
    <row r="91" spans="1:9">
      <c r="A91" s="3" t="s">
        <v>106</v>
      </c>
      <c r="B91" s="35" t="str">
        <f>_xlfn.XLOOKUP(Table7[[#This Row],[EID]],Roster!A:A,Roster!E:E)</f>
        <v>hir.kame.31</v>
      </c>
      <c r="C91" s="35" t="str">
        <f>_xlfn.XLOOKUP(Table7[[#This Row],[EID]],Roster!A:A,Roster!F:F)</f>
        <v>Health</v>
      </c>
      <c r="D91">
        <v>6</v>
      </c>
      <c r="E91" s="2">
        <v>45050</v>
      </c>
      <c r="F91" s="2">
        <f>_xlfn.XLOOKUP(Table7[[#This Row],[EID]],Roster!A:A,Roster!G:G)</f>
        <v>40457</v>
      </c>
      <c r="G91" s="61">
        <f ca="1">(TODAY()-Table7[[#This Row],[Hire Date]])/365</f>
        <v>14.624657534246575</v>
      </c>
      <c r="H91" s="61">
        <f ca="1">Table7[[#This Row],[Year]]*12</f>
        <v>175.49589041095891</v>
      </c>
      <c r="I91" t="str">
        <f ca="1">IF(Table7[[#This Row],[Month]]&gt;=12,"Tenured","New Hire")</f>
        <v>Tenured</v>
      </c>
    </row>
    <row r="92" spans="1:9">
      <c r="A92" s="3" t="s">
        <v>108</v>
      </c>
      <c r="B92" s="35" t="str">
        <f>_xlfn.XLOOKUP(Table7[[#This Row],[EID]],Roster!A:A,Roster!E:E)</f>
        <v>kig.imaz.62</v>
      </c>
      <c r="C92" s="35" t="str">
        <f>_xlfn.XLOOKUP(Table7[[#This Row],[EID]],Roster!A:A,Roster!F:F)</f>
        <v>HR</v>
      </c>
      <c r="D92">
        <v>10</v>
      </c>
      <c r="E92" s="2">
        <v>45050</v>
      </c>
      <c r="F92" s="2">
        <f>_xlfn.XLOOKUP(Table7[[#This Row],[EID]],Roster!A:A,Roster!G:G)</f>
        <v>41289</v>
      </c>
      <c r="G92" s="61">
        <f ca="1">(TODAY()-Table7[[#This Row],[Hire Date]])/365</f>
        <v>12.345205479452055</v>
      </c>
      <c r="H92" s="61">
        <f ca="1">Table7[[#This Row],[Year]]*12</f>
        <v>148.14246575342466</v>
      </c>
      <c r="I92" t="str">
        <f ca="1">IF(Table7[[#This Row],[Month]]&gt;=12,"Tenured","New Hire")</f>
        <v>Tenured</v>
      </c>
    </row>
    <row r="93" spans="1:9">
      <c r="A93" s="3" t="s">
        <v>109</v>
      </c>
      <c r="B93" s="35" t="str">
        <f>_xlfn.XLOOKUP(Table7[[#This Row],[EID]],Roster!A:A,Roster!E:E)</f>
        <v>han.oriz.24</v>
      </c>
      <c r="C93" s="35" t="str">
        <f>_xlfn.XLOOKUP(Table7[[#This Row],[EID]],Roster!A:A,Roster!F:F)</f>
        <v>Strategy</v>
      </c>
      <c r="D93">
        <v>9</v>
      </c>
      <c r="E93" s="2">
        <v>45050</v>
      </c>
      <c r="F93" s="2">
        <f>_xlfn.XLOOKUP(Table7[[#This Row],[EID]],Roster!A:A,Roster!G:G)</f>
        <v>39092</v>
      </c>
      <c r="G93" s="61">
        <f ca="1">(TODAY()-Table7[[#This Row],[Hire Date]])/365</f>
        <v>18.364383561643837</v>
      </c>
      <c r="H93" s="61">
        <f ca="1">Table7[[#This Row],[Year]]*12</f>
        <v>220.37260273972606</v>
      </c>
      <c r="I93" t="str">
        <f ca="1">IF(Table7[[#This Row],[Month]]&gt;=12,"Tenured","New Hire")</f>
        <v>Tenured</v>
      </c>
    </row>
    <row r="94" spans="1:9">
      <c r="A94" s="3" t="s">
        <v>111</v>
      </c>
      <c r="B94" s="35" t="str">
        <f>_xlfn.XLOOKUP(Table7[[#This Row],[EID]],Roster!A:A,Roster!E:E)</f>
        <v>hir.kame.31</v>
      </c>
      <c r="C94" s="35" t="str">
        <f>_xlfn.XLOOKUP(Table7[[#This Row],[EID]],Roster!A:A,Roster!F:F)</f>
        <v>Health</v>
      </c>
      <c r="D94">
        <v>7</v>
      </c>
      <c r="E94" s="2">
        <v>45050</v>
      </c>
      <c r="F94" s="2">
        <f>_xlfn.XLOOKUP(Table7[[#This Row],[EID]],Roster!A:A,Roster!G:G)</f>
        <v>42145</v>
      </c>
      <c r="G94" s="61">
        <f ca="1">(TODAY()-Table7[[#This Row],[Hire Date]])/365</f>
        <v>10</v>
      </c>
      <c r="H94" s="61">
        <f ca="1">Table7[[#This Row],[Year]]*12</f>
        <v>120</v>
      </c>
      <c r="I94" t="str">
        <f ca="1">IF(Table7[[#This Row],[Month]]&gt;=12,"Tenured","New Hire")</f>
        <v>Tenured</v>
      </c>
    </row>
    <row r="95" spans="1:9">
      <c r="A95" s="3" t="s">
        <v>112</v>
      </c>
      <c r="B95" s="35" t="str">
        <f>_xlfn.XLOOKUP(Table7[[#This Row],[EID]],Roster!A:A,Roster!E:E)</f>
        <v>hir.kame.31</v>
      </c>
      <c r="C95" s="35" t="str">
        <f>_xlfn.XLOOKUP(Table7[[#This Row],[EID]],Roster!A:A,Roster!F:F)</f>
        <v>Health</v>
      </c>
      <c r="D95">
        <v>10</v>
      </c>
      <c r="E95" s="2">
        <v>45050</v>
      </c>
      <c r="F95" s="2">
        <f>_xlfn.XLOOKUP(Table7[[#This Row],[EID]],Roster!A:A,Roster!G:G)</f>
        <v>44989</v>
      </c>
      <c r="G95" s="61">
        <f ca="1">(TODAY()-Table7[[#This Row],[Hire Date]])/365</f>
        <v>2.2082191780821918</v>
      </c>
      <c r="H95" s="61">
        <f ca="1">Table7[[#This Row],[Year]]*12</f>
        <v>26.4986301369863</v>
      </c>
      <c r="I95" t="str">
        <f ca="1">IF(Table7[[#This Row],[Month]]&gt;=12,"Tenured","New Hire")</f>
        <v>Tenured</v>
      </c>
    </row>
    <row r="96" spans="1:9">
      <c r="A96" s="3" t="s">
        <v>113</v>
      </c>
      <c r="B96" s="35" t="str">
        <f>_xlfn.XLOOKUP(Table7[[#This Row],[EID]],Roster!A:A,Roster!E:E)</f>
        <v>kig.imaz.62</v>
      </c>
      <c r="C96" s="35" t="str">
        <f>_xlfn.XLOOKUP(Table7[[#This Row],[EID]],Roster!A:A,Roster!F:F)</f>
        <v>HR</v>
      </c>
      <c r="D96">
        <v>6</v>
      </c>
      <c r="E96" s="2">
        <v>45050</v>
      </c>
      <c r="F96" s="2">
        <f>_xlfn.XLOOKUP(Table7[[#This Row],[EID]],Roster!A:A,Roster!G:G)</f>
        <v>44152</v>
      </c>
      <c r="G96" s="61">
        <f ca="1">(TODAY()-Table7[[#This Row],[Hire Date]])/365</f>
        <v>4.5013698630136982</v>
      </c>
      <c r="H96" s="61">
        <f ca="1">Table7[[#This Row],[Year]]*12</f>
        <v>54.016438356164379</v>
      </c>
      <c r="I96" t="str">
        <f ca="1">IF(Table7[[#This Row],[Month]]&gt;=12,"Tenured","New Hire")</f>
        <v>Tenured</v>
      </c>
    </row>
    <row r="97" spans="1:9">
      <c r="A97" s="3" t="s">
        <v>114</v>
      </c>
      <c r="B97" s="35" t="str">
        <f>_xlfn.XLOOKUP(Table7[[#This Row],[EID]],Roster!A:A,Roster!E:E)</f>
        <v>han.oriz.24</v>
      </c>
      <c r="C97" s="35" t="str">
        <f>_xlfn.XLOOKUP(Table7[[#This Row],[EID]],Roster!A:A,Roster!F:F)</f>
        <v>Strategy</v>
      </c>
      <c r="D97">
        <v>6</v>
      </c>
      <c r="E97" s="2">
        <v>45050</v>
      </c>
      <c r="F97" s="2">
        <f>_xlfn.XLOOKUP(Table7[[#This Row],[EID]],Roster!A:A,Roster!G:G)</f>
        <v>37165</v>
      </c>
      <c r="G97" s="61">
        <f ca="1">(TODAY()-Table7[[#This Row],[Hire Date]])/365</f>
        <v>23.643835616438356</v>
      </c>
      <c r="H97" s="61">
        <f ca="1">Table7[[#This Row],[Year]]*12</f>
        <v>283.72602739726028</v>
      </c>
      <c r="I97" t="str">
        <f ca="1">IF(Table7[[#This Row],[Month]]&gt;=12,"Tenured","New Hire")</f>
        <v>Tenured</v>
      </c>
    </row>
    <row r="98" spans="1:9">
      <c r="A98" s="3" t="s">
        <v>115</v>
      </c>
      <c r="B98" s="35" t="str">
        <f>_xlfn.XLOOKUP(Table7[[#This Row],[EID]],Roster!A:A,Roster!E:E)</f>
        <v>oka.koch.55</v>
      </c>
      <c r="C98" s="35" t="str">
        <f>_xlfn.XLOOKUP(Table7[[#This Row],[EID]],Roster!A:A,Roster!F:F)</f>
        <v>F&amp;A</v>
      </c>
      <c r="D98">
        <v>10</v>
      </c>
      <c r="E98" s="2">
        <v>45050</v>
      </c>
      <c r="F98" s="2">
        <f>_xlfn.XLOOKUP(Table7[[#This Row],[EID]],Roster!A:A,Roster!G:G)</f>
        <v>44841</v>
      </c>
      <c r="G98" s="61">
        <f ca="1">(TODAY()-Table7[[#This Row],[Hire Date]])/365</f>
        <v>2.6136986301369864</v>
      </c>
      <c r="H98" s="61">
        <f ca="1">Table7[[#This Row],[Year]]*12</f>
        <v>31.364383561643837</v>
      </c>
      <c r="I98" t="str">
        <f ca="1">IF(Table7[[#This Row],[Month]]&gt;=12,"Tenured","New Hire")</f>
        <v>Tenured</v>
      </c>
    </row>
    <row r="99" spans="1:9">
      <c r="A99" s="3" t="s">
        <v>116</v>
      </c>
      <c r="B99" s="35" t="str">
        <f>_xlfn.XLOOKUP(Table7[[#This Row],[EID]],Roster!A:A,Roster!E:E)</f>
        <v>hir.kame.31</v>
      </c>
      <c r="C99" s="35" t="str">
        <f>_xlfn.XLOOKUP(Table7[[#This Row],[EID]],Roster!A:A,Roster!F:F)</f>
        <v>Health</v>
      </c>
      <c r="D99">
        <v>6</v>
      </c>
      <c r="E99" s="2">
        <v>45050</v>
      </c>
      <c r="F99" s="2">
        <f>_xlfn.XLOOKUP(Table7[[#This Row],[EID]],Roster!A:A,Roster!G:G)</f>
        <v>39490</v>
      </c>
      <c r="G99" s="61">
        <f ca="1">(TODAY()-Table7[[#This Row],[Hire Date]])/365</f>
        <v>17.273972602739725</v>
      </c>
      <c r="H99" s="61">
        <f ca="1">Table7[[#This Row],[Year]]*12</f>
        <v>207.2876712328767</v>
      </c>
      <c r="I99" t="str">
        <f ca="1">IF(Table7[[#This Row],[Month]]&gt;=12,"Tenured","New Hire")</f>
        <v>Tenured</v>
      </c>
    </row>
    <row r="100" spans="1:9">
      <c r="A100" s="3" t="s">
        <v>117</v>
      </c>
      <c r="B100" s="35" t="str">
        <f>_xlfn.XLOOKUP(Table7[[#This Row],[EID]],Roster!A:A,Roster!E:E)</f>
        <v>han.oriz.24</v>
      </c>
      <c r="C100" s="35" t="str">
        <f>_xlfn.XLOOKUP(Table7[[#This Row],[EID]],Roster!A:A,Roster!F:F)</f>
        <v>Network</v>
      </c>
      <c r="D100">
        <v>9</v>
      </c>
      <c r="E100" s="2">
        <v>45050</v>
      </c>
      <c r="F100" s="2">
        <f>_xlfn.XLOOKUP(Table7[[#This Row],[EID]],Roster!A:A,Roster!G:G)</f>
        <v>43495</v>
      </c>
      <c r="G100" s="61">
        <f ca="1">(TODAY()-Table7[[#This Row],[Hire Date]])/365</f>
        <v>6.3013698630136989</v>
      </c>
      <c r="H100" s="61">
        <f ca="1">Table7[[#This Row],[Year]]*12</f>
        <v>75.616438356164394</v>
      </c>
      <c r="I100" t="str">
        <f ca="1">IF(Table7[[#This Row],[Month]]&gt;=12,"Tenured","New Hire")</f>
        <v>Tenured</v>
      </c>
    </row>
    <row r="101" spans="1:9">
      <c r="A101" s="3" t="s">
        <v>118</v>
      </c>
      <c r="B101" s="35" t="str">
        <f>_xlfn.XLOOKUP(Table7[[#This Row],[EID]],Roster!A:A,Roster!E:E)</f>
        <v>kig.imaz.62</v>
      </c>
      <c r="C101" s="35" t="str">
        <f>_xlfn.XLOOKUP(Table7[[#This Row],[EID]],Roster!A:A,Roster!F:F)</f>
        <v>HR</v>
      </c>
      <c r="D101">
        <v>7</v>
      </c>
      <c r="E101" s="2">
        <v>45050</v>
      </c>
      <c r="F101" s="2">
        <f>_xlfn.XLOOKUP(Table7[[#This Row],[EID]],Roster!A:A,Roster!G:G)</f>
        <v>44965</v>
      </c>
      <c r="G101" s="61">
        <f ca="1">(TODAY()-Table7[[#This Row],[Hire Date]])/365</f>
        <v>2.2739726027397262</v>
      </c>
      <c r="H101" s="61">
        <f ca="1">Table7[[#This Row],[Year]]*12</f>
        <v>27.287671232876715</v>
      </c>
      <c r="I101" t="str">
        <f ca="1">IF(Table7[[#This Row],[Month]]&gt;=12,"Tenured","New Hire")</f>
        <v>Tenured</v>
      </c>
    </row>
    <row r="102" spans="1:9">
      <c r="A102" s="3" t="s">
        <v>119</v>
      </c>
      <c r="B102" s="35" t="str">
        <f>_xlfn.XLOOKUP(Table7[[#This Row],[EID]],Roster!A:A,Roster!E:E)</f>
        <v>hir.kame.31</v>
      </c>
      <c r="C102" s="35" t="str">
        <f>_xlfn.XLOOKUP(Table7[[#This Row],[EID]],Roster!A:A,Roster!F:F)</f>
        <v>Health</v>
      </c>
      <c r="D102">
        <v>9</v>
      </c>
      <c r="E102" s="2">
        <v>45050</v>
      </c>
      <c r="F102" s="2">
        <f>_xlfn.XLOOKUP(Table7[[#This Row],[EID]],Roster!A:A,Roster!G:G)</f>
        <v>38581</v>
      </c>
      <c r="G102" s="61">
        <f ca="1">(TODAY()-Table7[[#This Row],[Hire Date]])/365</f>
        <v>19.764383561643836</v>
      </c>
      <c r="H102" s="61">
        <f ca="1">Table7[[#This Row],[Year]]*12</f>
        <v>237.17260273972602</v>
      </c>
      <c r="I102" t="str">
        <f ca="1">IF(Table7[[#This Row],[Month]]&gt;=12,"Tenured","New Hire")</f>
        <v>Tenured</v>
      </c>
    </row>
    <row r="103" spans="1:9">
      <c r="A103" s="3" t="s">
        <v>121</v>
      </c>
      <c r="B103" s="35" t="str">
        <f>_xlfn.XLOOKUP(Table7[[#This Row],[EID]],Roster!A:A,Roster!E:E)</f>
        <v>hir.kame.31</v>
      </c>
      <c r="C103" s="35" t="str">
        <f>_xlfn.XLOOKUP(Table7[[#This Row],[EID]],Roster!A:A,Roster!F:F)</f>
        <v>Health</v>
      </c>
      <c r="D103">
        <v>7</v>
      </c>
      <c r="E103" s="2">
        <v>45050</v>
      </c>
      <c r="F103" s="2">
        <f>_xlfn.XLOOKUP(Table7[[#This Row],[EID]],Roster!A:A,Roster!G:G)</f>
        <v>44420</v>
      </c>
      <c r="G103" s="61">
        <f ca="1">(TODAY()-Table7[[#This Row],[Hire Date]])/365</f>
        <v>3.7671232876712328</v>
      </c>
      <c r="H103" s="61">
        <f ca="1">Table7[[#This Row],[Year]]*12</f>
        <v>45.205479452054796</v>
      </c>
      <c r="I103" t="str">
        <f ca="1">IF(Table7[[#This Row],[Month]]&gt;=12,"Tenured","New Hire")</f>
        <v>Tenured</v>
      </c>
    </row>
    <row r="104" spans="1:9">
      <c r="A104" s="3" t="s">
        <v>122</v>
      </c>
      <c r="B104" s="35" t="str">
        <f>_xlfn.XLOOKUP(Table7[[#This Row],[EID]],Roster!A:A,Roster!E:E)</f>
        <v>han.oriz.24</v>
      </c>
      <c r="C104" s="35" t="str">
        <f>_xlfn.XLOOKUP(Table7[[#This Row],[EID]],Roster!A:A,Roster!F:F)</f>
        <v>Network</v>
      </c>
      <c r="D104">
        <v>7</v>
      </c>
      <c r="E104" s="2">
        <v>45050</v>
      </c>
      <c r="F104" s="2">
        <f>_xlfn.XLOOKUP(Table7[[#This Row],[EID]],Roster!A:A,Roster!G:G)</f>
        <v>44961</v>
      </c>
      <c r="G104" s="61">
        <f ca="1">(TODAY()-Table7[[#This Row],[Hire Date]])/365</f>
        <v>2.2849315068493152</v>
      </c>
      <c r="H104" s="61">
        <f ca="1">Table7[[#This Row],[Year]]*12</f>
        <v>27.419178082191785</v>
      </c>
      <c r="I104" t="str">
        <f ca="1">IF(Table7[[#This Row],[Month]]&gt;=12,"Tenured","New Hire")</f>
        <v>Tenured</v>
      </c>
    </row>
    <row r="105" spans="1:9">
      <c r="A105" s="3" t="s">
        <v>123</v>
      </c>
      <c r="B105" s="35" t="str">
        <f>_xlfn.XLOOKUP(Table7[[#This Row],[EID]],Roster!A:A,Roster!E:E)</f>
        <v>kig.imaz.62</v>
      </c>
      <c r="C105" s="35" t="str">
        <f>_xlfn.XLOOKUP(Table7[[#This Row],[EID]],Roster!A:A,Roster!F:F)</f>
        <v>HR</v>
      </c>
      <c r="D105">
        <v>6</v>
      </c>
      <c r="E105" s="2">
        <v>45050</v>
      </c>
      <c r="F105" s="2">
        <f>_xlfn.XLOOKUP(Table7[[#This Row],[EID]],Roster!A:A,Roster!G:G)</f>
        <v>41094</v>
      </c>
      <c r="G105" s="61">
        <f ca="1">(TODAY()-Table7[[#This Row],[Hire Date]])/365</f>
        <v>12.87945205479452</v>
      </c>
      <c r="H105" s="61">
        <f ca="1">Table7[[#This Row],[Year]]*12</f>
        <v>154.55342465753424</v>
      </c>
      <c r="I105" t="str">
        <f ca="1">IF(Table7[[#This Row],[Month]]&gt;=12,"Tenured","New Hire")</f>
        <v>Tenured</v>
      </c>
    </row>
    <row r="106" spans="1:9">
      <c r="A106" s="3" t="s">
        <v>94</v>
      </c>
      <c r="B106" s="35" t="str">
        <f>_xlfn.XLOOKUP(Table7[[#This Row],[EID]],Roster!A:A,Roster!E:E)</f>
        <v>oka.koch.55</v>
      </c>
      <c r="C106" s="35" t="str">
        <f>_xlfn.XLOOKUP(Table7[[#This Row],[EID]],Roster!A:A,Roster!F:F)</f>
        <v>F&amp;A</v>
      </c>
      <c r="D106">
        <v>9</v>
      </c>
      <c r="E106" s="2">
        <v>45051</v>
      </c>
      <c r="F106" s="2">
        <f>_xlfn.XLOOKUP(Table7[[#This Row],[EID]],Roster!A:A,Roster!G:G)</f>
        <v>45032</v>
      </c>
      <c r="G106" s="61">
        <f ca="1">(TODAY()-Table7[[#This Row],[Hire Date]])/365</f>
        <v>2.0904109589041098</v>
      </c>
      <c r="H106" s="61">
        <f ca="1">Table7[[#This Row],[Year]]*12</f>
        <v>25.084931506849315</v>
      </c>
      <c r="I106" t="str">
        <f ca="1">IF(Table7[[#This Row],[Month]]&gt;=12,"Tenured","New Hire")</f>
        <v>Tenured</v>
      </c>
    </row>
    <row r="107" spans="1:9">
      <c r="A107" s="3" t="s">
        <v>96</v>
      </c>
      <c r="B107" s="35" t="str">
        <f>_xlfn.XLOOKUP(Table7[[#This Row],[EID]],Roster!A:A,Roster!E:E)</f>
        <v>hir.kame.31</v>
      </c>
      <c r="C107" s="35" t="str">
        <f>_xlfn.XLOOKUP(Table7[[#This Row],[EID]],Roster!A:A,Roster!F:F)</f>
        <v>Health</v>
      </c>
      <c r="D107">
        <v>10</v>
      </c>
      <c r="E107" s="2">
        <v>45051</v>
      </c>
      <c r="F107" s="2">
        <f>_xlfn.XLOOKUP(Table7[[#This Row],[EID]],Roster!A:A,Roster!G:G)</f>
        <v>44979</v>
      </c>
      <c r="G107" s="61">
        <f ca="1">(TODAY()-Table7[[#This Row],[Hire Date]])/365</f>
        <v>2.2356164383561645</v>
      </c>
      <c r="H107" s="61">
        <f ca="1">Table7[[#This Row],[Year]]*12</f>
        <v>26.827397260273976</v>
      </c>
      <c r="I107" t="str">
        <f ca="1">IF(Table7[[#This Row],[Month]]&gt;=12,"Tenured","New Hire")</f>
        <v>Tenured</v>
      </c>
    </row>
    <row r="108" spans="1:9">
      <c r="A108" s="3" t="s">
        <v>97</v>
      </c>
      <c r="B108" s="35" t="str">
        <f>_xlfn.XLOOKUP(Table7[[#This Row],[EID]],Roster!A:A,Roster!E:E)</f>
        <v>han.oriz.24</v>
      </c>
      <c r="C108" s="35" t="str">
        <f>_xlfn.XLOOKUP(Table7[[#This Row],[EID]],Roster!A:A,Roster!F:F)</f>
        <v>Network</v>
      </c>
      <c r="D108">
        <v>8</v>
      </c>
      <c r="E108" s="2">
        <v>45051</v>
      </c>
      <c r="F108" s="2">
        <f>_xlfn.XLOOKUP(Table7[[#This Row],[EID]],Roster!A:A,Roster!G:G)</f>
        <v>44419</v>
      </c>
      <c r="G108" s="61">
        <f ca="1">(TODAY()-Table7[[#This Row],[Hire Date]])/365</f>
        <v>3.7698630136986302</v>
      </c>
      <c r="H108" s="61">
        <f ca="1">Table7[[#This Row],[Year]]*12</f>
        <v>45.238356164383561</v>
      </c>
      <c r="I108" t="str">
        <f ca="1">IF(Table7[[#This Row],[Month]]&gt;=12,"Tenured","New Hire")</f>
        <v>Tenured</v>
      </c>
    </row>
    <row r="109" spans="1:9">
      <c r="A109" s="3" t="s">
        <v>98</v>
      </c>
      <c r="B109" s="35" t="str">
        <f>_xlfn.XLOOKUP(Table7[[#This Row],[EID]],Roster!A:A,Roster!E:E)</f>
        <v>kig.imaz.62</v>
      </c>
      <c r="C109" s="35" t="str">
        <f>_xlfn.XLOOKUP(Table7[[#This Row],[EID]],Roster!A:A,Roster!F:F)</f>
        <v>HR</v>
      </c>
      <c r="D109">
        <v>9</v>
      </c>
      <c r="E109" s="2">
        <v>45051</v>
      </c>
      <c r="F109" s="2">
        <f>_xlfn.XLOOKUP(Table7[[#This Row],[EID]],Roster!A:A,Roster!G:G)</f>
        <v>41964</v>
      </c>
      <c r="G109" s="61">
        <f ca="1">(TODAY()-Table7[[#This Row],[Hire Date]])/365</f>
        <v>10.495890410958904</v>
      </c>
      <c r="H109" s="61">
        <f ca="1">Table7[[#This Row],[Year]]*12</f>
        <v>125.95068493150684</v>
      </c>
      <c r="I109" t="str">
        <f ca="1">IF(Table7[[#This Row],[Month]]&gt;=12,"Tenured","New Hire")</f>
        <v>Tenured</v>
      </c>
    </row>
    <row r="110" spans="1:9">
      <c r="A110" s="3" t="s">
        <v>99</v>
      </c>
      <c r="B110" s="35" t="str">
        <f>_xlfn.XLOOKUP(Table7[[#This Row],[EID]],Roster!A:A,Roster!E:E)</f>
        <v>han.oriz.24</v>
      </c>
      <c r="C110" s="35" t="str">
        <f>_xlfn.XLOOKUP(Table7[[#This Row],[EID]],Roster!A:A,Roster!F:F)</f>
        <v>Strategy</v>
      </c>
      <c r="D110">
        <v>10</v>
      </c>
      <c r="E110" s="2">
        <v>45051</v>
      </c>
      <c r="F110" s="2">
        <f>_xlfn.XLOOKUP(Table7[[#This Row],[EID]],Roster!A:A,Roster!G:G)</f>
        <v>39732</v>
      </c>
      <c r="G110" s="61">
        <f ca="1">(TODAY()-Table7[[#This Row],[Hire Date]])/365</f>
        <v>16.610958904109587</v>
      </c>
      <c r="H110" s="61">
        <f ca="1">Table7[[#This Row],[Year]]*12</f>
        <v>199.33150684931505</v>
      </c>
      <c r="I110" t="str">
        <f ca="1">IF(Table7[[#This Row],[Month]]&gt;=12,"Tenured","New Hire")</f>
        <v>Tenured</v>
      </c>
    </row>
    <row r="111" spans="1:9">
      <c r="A111" s="3" t="s">
        <v>100</v>
      </c>
      <c r="B111" s="35" t="str">
        <f>_xlfn.XLOOKUP(Table7[[#This Row],[EID]],Roster!A:A,Roster!E:E)</f>
        <v>oka.koch.55</v>
      </c>
      <c r="C111" s="35" t="str">
        <f>_xlfn.XLOOKUP(Table7[[#This Row],[EID]],Roster!A:A,Roster!F:F)</f>
        <v>F&amp;A</v>
      </c>
      <c r="D111">
        <v>10</v>
      </c>
      <c r="E111" s="2">
        <v>45051</v>
      </c>
      <c r="F111" s="2">
        <f>_xlfn.XLOOKUP(Table7[[#This Row],[EID]],Roster!A:A,Roster!G:G)</f>
        <v>44956</v>
      </c>
      <c r="G111" s="61">
        <f ca="1">(TODAY()-Table7[[#This Row],[Hire Date]])/365</f>
        <v>2.2986301369863016</v>
      </c>
      <c r="H111" s="61">
        <f ca="1">Table7[[#This Row],[Year]]*12</f>
        <v>27.583561643835619</v>
      </c>
      <c r="I111" t="str">
        <f ca="1">IF(Table7[[#This Row],[Month]]&gt;=12,"Tenured","New Hire")</f>
        <v>Tenured</v>
      </c>
    </row>
    <row r="112" spans="1:9">
      <c r="A112" s="3" t="s">
        <v>101</v>
      </c>
      <c r="B112" s="35" t="str">
        <f>_xlfn.XLOOKUP(Table7[[#This Row],[EID]],Roster!A:A,Roster!E:E)</f>
        <v>hir.kame.31</v>
      </c>
      <c r="C112" s="35" t="str">
        <f>_xlfn.XLOOKUP(Table7[[#This Row],[EID]],Roster!A:A,Roster!F:F)</f>
        <v>Health</v>
      </c>
      <c r="D112">
        <v>9</v>
      </c>
      <c r="E112" s="2">
        <v>45051</v>
      </c>
      <c r="F112" s="2">
        <f>_xlfn.XLOOKUP(Table7[[#This Row],[EID]],Roster!A:A,Roster!G:G)</f>
        <v>42161</v>
      </c>
      <c r="G112" s="61">
        <f ca="1">(TODAY()-Table7[[#This Row],[Hire Date]])/365</f>
        <v>9.956164383561644</v>
      </c>
      <c r="H112" s="61">
        <f ca="1">Table7[[#This Row],[Year]]*12</f>
        <v>119.47397260273974</v>
      </c>
      <c r="I112" t="str">
        <f ca="1">IF(Table7[[#This Row],[Month]]&gt;=12,"Tenured","New Hire")</f>
        <v>Tenured</v>
      </c>
    </row>
    <row r="113" spans="1:9">
      <c r="A113" s="3" t="s">
        <v>102</v>
      </c>
      <c r="B113" s="35" t="str">
        <f>_xlfn.XLOOKUP(Table7[[#This Row],[EID]],Roster!A:A,Roster!E:E)</f>
        <v>han.oriz.24</v>
      </c>
      <c r="C113" s="35" t="str">
        <f>_xlfn.XLOOKUP(Table7[[#This Row],[EID]],Roster!A:A,Roster!F:F)</f>
        <v>Network</v>
      </c>
      <c r="D113">
        <v>9</v>
      </c>
      <c r="E113" s="2">
        <v>45051</v>
      </c>
      <c r="F113" s="2">
        <f>_xlfn.XLOOKUP(Table7[[#This Row],[EID]],Roster!A:A,Roster!G:G)</f>
        <v>37784</v>
      </c>
      <c r="G113" s="61">
        <f ca="1">(TODAY()-Table7[[#This Row],[Hire Date]])/365</f>
        <v>21.947945205479453</v>
      </c>
      <c r="H113" s="61">
        <f ca="1">Table7[[#This Row],[Year]]*12</f>
        <v>263.37534246575342</v>
      </c>
      <c r="I113" t="str">
        <f ca="1">IF(Table7[[#This Row],[Month]]&gt;=12,"Tenured","New Hire")</f>
        <v>Tenured</v>
      </c>
    </row>
    <row r="114" spans="1:9">
      <c r="A114" s="3" t="s">
        <v>103</v>
      </c>
      <c r="B114" s="35" t="str">
        <f>_xlfn.XLOOKUP(Table7[[#This Row],[EID]],Roster!A:A,Roster!E:E)</f>
        <v>kig.imaz.62</v>
      </c>
      <c r="C114" s="35" t="str">
        <f>_xlfn.XLOOKUP(Table7[[#This Row],[EID]],Roster!A:A,Roster!F:F)</f>
        <v>HR</v>
      </c>
      <c r="D114">
        <v>9</v>
      </c>
      <c r="E114" s="2">
        <v>45051</v>
      </c>
      <c r="F114" s="2">
        <f>_xlfn.XLOOKUP(Table7[[#This Row],[EID]],Roster!A:A,Roster!G:G)</f>
        <v>44132</v>
      </c>
      <c r="G114" s="61">
        <f ca="1">(TODAY()-Table7[[#This Row],[Hire Date]])/365</f>
        <v>4.5561643835616437</v>
      </c>
      <c r="H114" s="61">
        <f ca="1">Table7[[#This Row],[Year]]*12</f>
        <v>54.673972602739724</v>
      </c>
      <c r="I114" t="str">
        <f ca="1">IF(Table7[[#This Row],[Month]]&gt;=12,"Tenured","New Hire")</f>
        <v>Tenured</v>
      </c>
    </row>
    <row r="115" spans="1:9">
      <c r="A115" s="3" t="s">
        <v>104</v>
      </c>
      <c r="B115" s="35" t="str">
        <f>_xlfn.XLOOKUP(Table7[[#This Row],[EID]],Roster!A:A,Roster!E:E)</f>
        <v>oka.koch.55</v>
      </c>
      <c r="C115" s="35" t="str">
        <f>_xlfn.XLOOKUP(Table7[[#This Row],[EID]],Roster!A:A,Roster!F:F)</f>
        <v>F&amp;A</v>
      </c>
      <c r="D115">
        <v>7</v>
      </c>
      <c r="E115" s="2">
        <v>45051</v>
      </c>
      <c r="F115" s="2">
        <f>_xlfn.XLOOKUP(Table7[[#This Row],[EID]],Roster!A:A,Roster!G:G)</f>
        <v>44977</v>
      </c>
      <c r="G115" s="61">
        <f ca="1">(TODAY()-Table7[[#This Row],[Hire Date]])/365</f>
        <v>2.2410958904109588</v>
      </c>
      <c r="H115" s="61">
        <f ca="1">Table7[[#This Row],[Year]]*12</f>
        <v>26.893150684931506</v>
      </c>
      <c r="I115" t="str">
        <f ca="1">IF(Table7[[#This Row],[Month]]&gt;=12,"Tenured","New Hire")</f>
        <v>Tenured</v>
      </c>
    </row>
    <row r="116" spans="1:9">
      <c r="A116" s="3" t="s">
        <v>105</v>
      </c>
      <c r="B116" s="35" t="str">
        <f>_xlfn.XLOOKUP(Table7[[#This Row],[EID]],Roster!A:A,Roster!E:E)</f>
        <v>oka.koch.55</v>
      </c>
      <c r="C116" s="35" t="str">
        <f>_xlfn.XLOOKUP(Table7[[#This Row],[EID]],Roster!A:A,Roster!F:F)</f>
        <v>F&amp;A</v>
      </c>
      <c r="D116">
        <v>10</v>
      </c>
      <c r="E116" s="2">
        <v>45051</v>
      </c>
      <c r="F116" s="2">
        <f>_xlfn.XLOOKUP(Table7[[#This Row],[EID]],Roster!A:A,Roster!G:G)</f>
        <v>37806</v>
      </c>
      <c r="G116" s="61">
        <f ca="1">(TODAY()-Table7[[#This Row],[Hire Date]])/365</f>
        <v>21.887671232876713</v>
      </c>
      <c r="H116" s="61">
        <f ca="1">Table7[[#This Row],[Year]]*12</f>
        <v>262.65205479452055</v>
      </c>
      <c r="I116" t="str">
        <f ca="1">IF(Table7[[#This Row],[Month]]&gt;=12,"Tenured","New Hire")</f>
        <v>Tenured</v>
      </c>
    </row>
    <row r="117" spans="1:9">
      <c r="A117" s="3" t="s">
        <v>106</v>
      </c>
      <c r="B117" s="35" t="str">
        <f>_xlfn.XLOOKUP(Table7[[#This Row],[EID]],Roster!A:A,Roster!E:E)</f>
        <v>hir.kame.31</v>
      </c>
      <c r="C117" s="35" t="str">
        <f>_xlfn.XLOOKUP(Table7[[#This Row],[EID]],Roster!A:A,Roster!F:F)</f>
        <v>Health</v>
      </c>
      <c r="D117">
        <v>10</v>
      </c>
      <c r="E117" s="2">
        <v>45051</v>
      </c>
      <c r="F117" s="2">
        <f>_xlfn.XLOOKUP(Table7[[#This Row],[EID]],Roster!A:A,Roster!G:G)</f>
        <v>40457</v>
      </c>
      <c r="G117" s="61">
        <f ca="1">(TODAY()-Table7[[#This Row],[Hire Date]])/365</f>
        <v>14.624657534246575</v>
      </c>
      <c r="H117" s="61">
        <f ca="1">Table7[[#This Row],[Year]]*12</f>
        <v>175.49589041095891</v>
      </c>
      <c r="I117" t="str">
        <f ca="1">IF(Table7[[#This Row],[Month]]&gt;=12,"Tenured","New Hire")</f>
        <v>Tenured</v>
      </c>
    </row>
    <row r="118" spans="1:9">
      <c r="A118" s="3" t="s">
        <v>108</v>
      </c>
      <c r="B118" s="35" t="str">
        <f>_xlfn.XLOOKUP(Table7[[#This Row],[EID]],Roster!A:A,Roster!E:E)</f>
        <v>kig.imaz.62</v>
      </c>
      <c r="C118" s="35" t="str">
        <f>_xlfn.XLOOKUP(Table7[[#This Row],[EID]],Roster!A:A,Roster!F:F)</f>
        <v>HR</v>
      </c>
      <c r="D118">
        <v>10</v>
      </c>
      <c r="E118" s="2">
        <v>45051</v>
      </c>
      <c r="F118" s="2">
        <f>_xlfn.XLOOKUP(Table7[[#This Row],[EID]],Roster!A:A,Roster!G:G)</f>
        <v>41289</v>
      </c>
      <c r="G118" s="61">
        <f ca="1">(TODAY()-Table7[[#This Row],[Hire Date]])/365</f>
        <v>12.345205479452055</v>
      </c>
      <c r="H118" s="61">
        <f ca="1">Table7[[#This Row],[Year]]*12</f>
        <v>148.14246575342466</v>
      </c>
      <c r="I118" t="str">
        <f ca="1">IF(Table7[[#This Row],[Month]]&gt;=12,"Tenured","New Hire")</f>
        <v>Tenured</v>
      </c>
    </row>
    <row r="119" spans="1:9">
      <c r="A119" s="3" t="s">
        <v>109</v>
      </c>
      <c r="B119" s="35" t="str">
        <f>_xlfn.XLOOKUP(Table7[[#This Row],[EID]],Roster!A:A,Roster!E:E)</f>
        <v>han.oriz.24</v>
      </c>
      <c r="C119" s="35" t="str">
        <f>_xlfn.XLOOKUP(Table7[[#This Row],[EID]],Roster!A:A,Roster!F:F)</f>
        <v>Strategy</v>
      </c>
      <c r="D119">
        <v>9</v>
      </c>
      <c r="E119" s="2">
        <v>45051</v>
      </c>
      <c r="F119" s="2">
        <f>_xlfn.XLOOKUP(Table7[[#This Row],[EID]],Roster!A:A,Roster!G:G)</f>
        <v>39092</v>
      </c>
      <c r="G119" s="61">
        <f ca="1">(TODAY()-Table7[[#This Row],[Hire Date]])/365</f>
        <v>18.364383561643837</v>
      </c>
      <c r="H119" s="61">
        <f ca="1">Table7[[#This Row],[Year]]*12</f>
        <v>220.37260273972606</v>
      </c>
      <c r="I119" t="str">
        <f ca="1">IF(Table7[[#This Row],[Month]]&gt;=12,"Tenured","New Hire")</f>
        <v>Tenured</v>
      </c>
    </row>
    <row r="120" spans="1:9">
      <c r="A120" s="3" t="s">
        <v>111</v>
      </c>
      <c r="B120" s="35" t="str">
        <f>_xlfn.XLOOKUP(Table7[[#This Row],[EID]],Roster!A:A,Roster!E:E)</f>
        <v>hir.kame.31</v>
      </c>
      <c r="C120" s="35" t="str">
        <f>_xlfn.XLOOKUP(Table7[[#This Row],[EID]],Roster!A:A,Roster!F:F)</f>
        <v>Health</v>
      </c>
      <c r="D120">
        <v>9</v>
      </c>
      <c r="E120" s="2">
        <v>45051</v>
      </c>
      <c r="F120" s="2">
        <f>_xlfn.XLOOKUP(Table7[[#This Row],[EID]],Roster!A:A,Roster!G:G)</f>
        <v>42145</v>
      </c>
      <c r="G120" s="61">
        <f ca="1">(TODAY()-Table7[[#This Row],[Hire Date]])/365</f>
        <v>10</v>
      </c>
      <c r="H120" s="61">
        <f ca="1">Table7[[#This Row],[Year]]*12</f>
        <v>120</v>
      </c>
      <c r="I120" t="str">
        <f ca="1">IF(Table7[[#This Row],[Month]]&gt;=12,"Tenured","New Hire")</f>
        <v>Tenured</v>
      </c>
    </row>
    <row r="121" spans="1:9">
      <c r="A121" s="3" t="s">
        <v>112</v>
      </c>
      <c r="B121" s="35" t="str">
        <f>_xlfn.XLOOKUP(Table7[[#This Row],[EID]],Roster!A:A,Roster!E:E)</f>
        <v>hir.kame.31</v>
      </c>
      <c r="C121" s="35" t="str">
        <f>_xlfn.XLOOKUP(Table7[[#This Row],[EID]],Roster!A:A,Roster!F:F)</f>
        <v>Health</v>
      </c>
      <c r="D121">
        <v>8</v>
      </c>
      <c r="E121" s="2">
        <v>45051</v>
      </c>
      <c r="F121" s="2">
        <f>_xlfn.XLOOKUP(Table7[[#This Row],[EID]],Roster!A:A,Roster!G:G)</f>
        <v>44989</v>
      </c>
      <c r="G121" s="61">
        <f ca="1">(TODAY()-Table7[[#This Row],[Hire Date]])/365</f>
        <v>2.2082191780821918</v>
      </c>
      <c r="H121" s="61">
        <f ca="1">Table7[[#This Row],[Year]]*12</f>
        <v>26.4986301369863</v>
      </c>
      <c r="I121" t="str">
        <f ca="1">IF(Table7[[#This Row],[Month]]&gt;=12,"Tenured","New Hire")</f>
        <v>Tenured</v>
      </c>
    </row>
    <row r="122" spans="1:9">
      <c r="A122" s="3" t="s">
        <v>113</v>
      </c>
      <c r="B122" s="35" t="str">
        <f>_xlfn.XLOOKUP(Table7[[#This Row],[EID]],Roster!A:A,Roster!E:E)</f>
        <v>kig.imaz.62</v>
      </c>
      <c r="C122" s="35" t="str">
        <f>_xlfn.XLOOKUP(Table7[[#This Row],[EID]],Roster!A:A,Roster!F:F)</f>
        <v>HR</v>
      </c>
      <c r="D122">
        <v>8</v>
      </c>
      <c r="E122" s="2">
        <v>45051</v>
      </c>
      <c r="F122" s="2">
        <f>_xlfn.XLOOKUP(Table7[[#This Row],[EID]],Roster!A:A,Roster!G:G)</f>
        <v>44152</v>
      </c>
      <c r="G122" s="61">
        <f ca="1">(TODAY()-Table7[[#This Row],[Hire Date]])/365</f>
        <v>4.5013698630136982</v>
      </c>
      <c r="H122" s="61">
        <f ca="1">Table7[[#This Row],[Year]]*12</f>
        <v>54.016438356164379</v>
      </c>
      <c r="I122" t="str">
        <f ca="1">IF(Table7[[#This Row],[Month]]&gt;=12,"Tenured","New Hire")</f>
        <v>Tenured</v>
      </c>
    </row>
    <row r="123" spans="1:9">
      <c r="A123" s="3" t="s">
        <v>114</v>
      </c>
      <c r="B123" s="35" t="str">
        <f>_xlfn.XLOOKUP(Table7[[#This Row],[EID]],Roster!A:A,Roster!E:E)</f>
        <v>han.oriz.24</v>
      </c>
      <c r="C123" s="35" t="str">
        <f>_xlfn.XLOOKUP(Table7[[#This Row],[EID]],Roster!A:A,Roster!F:F)</f>
        <v>Strategy</v>
      </c>
      <c r="D123">
        <v>8</v>
      </c>
      <c r="E123" s="2">
        <v>45051</v>
      </c>
      <c r="F123" s="2">
        <f>_xlfn.XLOOKUP(Table7[[#This Row],[EID]],Roster!A:A,Roster!G:G)</f>
        <v>37165</v>
      </c>
      <c r="G123" s="61">
        <f ca="1">(TODAY()-Table7[[#This Row],[Hire Date]])/365</f>
        <v>23.643835616438356</v>
      </c>
      <c r="H123" s="61">
        <f ca="1">Table7[[#This Row],[Year]]*12</f>
        <v>283.72602739726028</v>
      </c>
      <c r="I123" t="str">
        <f ca="1">IF(Table7[[#This Row],[Month]]&gt;=12,"Tenured","New Hire")</f>
        <v>Tenured</v>
      </c>
    </row>
    <row r="124" spans="1:9">
      <c r="A124" s="3" t="s">
        <v>115</v>
      </c>
      <c r="B124" s="35" t="str">
        <f>_xlfn.XLOOKUP(Table7[[#This Row],[EID]],Roster!A:A,Roster!E:E)</f>
        <v>oka.koch.55</v>
      </c>
      <c r="C124" s="35" t="str">
        <f>_xlfn.XLOOKUP(Table7[[#This Row],[EID]],Roster!A:A,Roster!F:F)</f>
        <v>F&amp;A</v>
      </c>
      <c r="D124">
        <v>9</v>
      </c>
      <c r="E124" s="2">
        <v>45051</v>
      </c>
      <c r="F124" s="2">
        <f>_xlfn.XLOOKUP(Table7[[#This Row],[EID]],Roster!A:A,Roster!G:G)</f>
        <v>44841</v>
      </c>
      <c r="G124" s="61">
        <f ca="1">(TODAY()-Table7[[#This Row],[Hire Date]])/365</f>
        <v>2.6136986301369864</v>
      </c>
      <c r="H124" s="61">
        <f ca="1">Table7[[#This Row],[Year]]*12</f>
        <v>31.364383561643837</v>
      </c>
      <c r="I124" t="str">
        <f ca="1">IF(Table7[[#This Row],[Month]]&gt;=12,"Tenured","New Hire")</f>
        <v>Tenured</v>
      </c>
    </row>
    <row r="125" spans="1:9">
      <c r="A125" s="3" t="s">
        <v>116</v>
      </c>
      <c r="B125" s="35" t="str">
        <f>_xlfn.XLOOKUP(Table7[[#This Row],[EID]],Roster!A:A,Roster!E:E)</f>
        <v>hir.kame.31</v>
      </c>
      <c r="C125" s="35" t="str">
        <f>_xlfn.XLOOKUP(Table7[[#This Row],[EID]],Roster!A:A,Roster!F:F)</f>
        <v>Health</v>
      </c>
      <c r="D125">
        <v>8</v>
      </c>
      <c r="E125" s="2">
        <v>45051</v>
      </c>
      <c r="F125" s="2">
        <f>_xlfn.XLOOKUP(Table7[[#This Row],[EID]],Roster!A:A,Roster!G:G)</f>
        <v>39490</v>
      </c>
      <c r="G125" s="61">
        <f ca="1">(TODAY()-Table7[[#This Row],[Hire Date]])/365</f>
        <v>17.273972602739725</v>
      </c>
      <c r="H125" s="61">
        <f ca="1">Table7[[#This Row],[Year]]*12</f>
        <v>207.2876712328767</v>
      </c>
      <c r="I125" t="str">
        <f ca="1">IF(Table7[[#This Row],[Month]]&gt;=12,"Tenured","New Hire")</f>
        <v>Tenured</v>
      </c>
    </row>
    <row r="126" spans="1:9">
      <c r="A126" s="3" t="s">
        <v>117</v>
      </c>
      <c r="B126" s="35" t="str">
        <f>_xlfn.XLOOKUP(Table7[[#This Row],[EID]],Roster!A:A,Roster!E:E)</f>
        <v>han.oriz.24</v>
      </c>
      <c r="C126" s="35" t="str">
        <f>_xlfn.XLOOKUP(Table7[[#This Row],[EID]],Roster!A:A,Roster!F:F)</f>
        <v>Network</v>
      </c>
      <c r="D126">
        <v>9</v>
      </c>
      <c r="E126" s="2">
        <v>45051</v>
      </c>
      <c r="F126" s="2">
        <f>_xlfn.XLOOKUP(Table7[[#This Row],[EID]],Roster!A:A,Roster!G:G)</f>
        <v>43495</v>
      </c>
      <c r="G126" s="61">
        <f ca="1">(TODAY()-Table7[[#This Row],[Hire Date]])/365</f>
        <v>6.3013698630136989</v>
      </c>
      <c r="H126" s="61">
        <f ca="1">Table7[[#This Row],[Year]]*12</f>
        <v>75.616438356164394</v>
      </c>
      <c r="I126" t="str">
        <f ca="1">IF(Table7[[#This Row],[Month]]&gt;=12,"Tenured","New Hire")</f>
        <v>Tenured</v>
      </c>
    </row>
    <row r="127" spans="1:9">
      <c r="A127" s="3" t="s">
        <v>118</v>
      </c>
      <c r="B127" s="35" t="str">
        <f>_xlfn.XLOOKUP(Table7[[#This Row],[EID]],Roster!A:A,Roster!E:E)</f>
        <v>kig.imaz.62</v>
      </c>
      <c r="C127" s="35" t="str">
        <f>_xlfn.XLOOKUP(Table7[[#This Row],[EID]],Roster!A:A,Roster!F:F)</f>
        <v>HR</v>
      </c>
      <c r="D127">
        <v>10</v>
      </c>
      <c r="E127" s="2">
        <v>45051</v>
      </c>
      <c r="F127" s="2">
        <f>_xlfn.XLOOKUP(Table7[[#This Row],[EID]],Roster!A:A,Roster!G:G)</f>
        <v>44965</v>
      </c>
      <c r="G127" s="61">
        <f ca="1">(TODAY()-Table7[[#This Row],[Hire Date]])/365</f>
        <v>2.2739726027397262</v>
      </c>
      <c r="H127" s="61">
        <f ca="1">Table7[[#This Row],[Year]]*12</f>
        <v>27.287671232876715</v>
      </c>
      <c r="I127" t="str">
        <f ca="1">IF(Table7[[#This Row],[Month]]&gt;=12,"Tenured","New Hire")</f>
        <v>Tenured</v>
      </c>
    </row>
    <row r="128" spans="1:9">
      <c r="A128" s="3" t="s">
        <v>119</v>
      </c>
      <c r="B128" s="35" t="str">
        <f>_xlfn.XLOOKUP(Table7[[#This Row],[EID]],Roster!A:A,Roster!E:E)</f>
        <v>hir.kame.31</v>
      </c>
      <c r="C128" s="35" t="str">
        <f>_xlfn.XLOOKUP(Table7[[#This Row],[EID]],Roster!A:A,Roster!F:F)</f>
        <v>Health</v>
      </c>
      <c r="D128">
        <v>10</v>
      </c>
      <c r="E128" s="2">
        <v>45051</v>
      </c>
      <c r="F128" s="2">
        <f>_xlfn.XLOOKUP(Table7[[#This Row],[EID]],Roster!A:A,Roster!G:G)</f>
        <v>38581</v>
      </c>
      <c r="G128" s="61">
        <f ca="1">(TODAY()-Table7[[#This Row],[Hire Date]])/365</f>
        <v>19.764383561643836</v>
      </c>
      <c r="H128" s="61">
        <f ca="1">Table7[[#This Row],[Year]]*12</f>
        <v>237.17260273972602</v>
      </c>
      <c r="I128" t="str">
        <f ca="1">IF(Table7[[#This Row],[Month]]&gt;=12,"Tenured","New Hire")</f>
        <v>Tenured</v>
      </c>
    </row>
    <row r="129" spans="1:9">
      <c r="A129" s="3" t="s">
        <v>121</v>
      </c>
      <c r="B129" s="35" t="str">
        <f>_xlfn.XLOOKUP(Table7[[#This Row],[EID]],Roster!A:A,Roster!E:E)</f>
        <v>hir.kame.31</v>
      </c>
      <c r="C129" s="35" t="str">
        <f>_xlfn.XLOOKUP(Table7[[#This Row],[EID]],Roster!A:A,Roster!F:F)</f>
        <v>Health</v>
      </c>
      <c r="D129">
        <v>10</v>
      </c>
      <c r="E129" s="2">
        <v>45051</v>
      </c>
      <c r="F129" s="2">
        <f>_xlfn.XLOOKUP(Table7[[#This Row],[EID]],Roster!A:A,Roster!G:G)</f>
        <v>44420</v>
      </c>
      <c r="G129" s="61">
        <f ca="1">(TODAY()-Table7[[#This Row],[Hire Date]])/365</f>
        <v>3.7671232876712328</v>
      </c>
      <c r="H129" s="61">
        <f ca="1">Table7[[#This Row],[Year]]*12</f>
        <v>45.205479452054796</v>
      </c>
      <c r="I129" t="str">
        <f ca="1">IF(Table7[[#This Row],[Month]]&gt;=12,"Tenured","New Hire")</f>
        <v>Tenured</v>
      </c>
    </row>
    <row r="130" spans="1:9">
      <c r="A130" s="3" t="s">
        <v>122</v>
      </c>
      <c r="B130" s="35" t="str">
        <f>_xlfn.XLOOKUP(Table7[[#This Row],[EID]],Roster!A:A,Roster!E:E)</f>
        <v>han.oriz.24</v>
      </c>
      <c r="C130" s="35" t="str">
        <f>_xlfn.XLOOKUP(Table7[[#This Row],[EID]],Roster!A:A,Roster!F:F)</f>
        <v>Network</v>
      </c>
      <c r="D130">
        <v>10</v>
      </c>
      <c r="E130" s="2">
        <v>45051</v>
      </c>
      <c r="F130" s="2">
        <f>_xlfn.XLOOKUP(Table7[[#This Row],[EID]],Roster!A:A,Roster!G:G)</f>
        <v>44961</v>
      </c>
      <c r="G130" s="61">
        <f ca="1">(TODAY()-Table7[[#This Row],[Hire Date]])/365</f>
        <v>2.2849315068493152</v>
      </c>
      <c r="H130" s="61">
        <f ca="1">Table7[[#This Row],[Year]]*12</f>
        <v>27.419178082191785</v>
      </c>
      <c r="I130" t="str">
        <f ca="1">IF(Table7[[#This Row],[Month]]&gt;=12,"Tenured","New Hire")</f>
        <v>Tenured</v>
      </c>
    </row>
    <row r="131" spans="1:9">
      <c r="A131" s="3" t="s">
        <v>123</v>
      </c>
      <c r="B131" s="35" t="str">
        <f>_xlfn.XLOOKUP(Table7[[#This Row],[EID]],Roster!A:A,Roster!E:E)</f>
        <v>kig.imaz.62</v>
      </c>
      <c r="C131" s="35" t="str">
        <f>_xlfn.XLOOKUP(Table7[[#This Row],[EID]],Roster!A:A,Roster!F:F)</f>
        <v>HR</v>
      </c>
      <c r="D131">
        <v>8</v>
      </c>
      <c r="E131" s="2">
        <v>45051</v>
      </c>
      <c r="F131" s="2">
        <f>_xlfn.XLOOKUP(Table7[[#This Row],[EID]],Roster!A:A,Roster!G:G)</f>
        <v>41094</v>
      </c>
      <c r="G131" s="61">
        <f ca="1">(TODAY()-Table7[[#This Row],[Hire Date]])/365</f>
        <v>12.87945205479452</v>
      </c>
      <c r="H131" s="61">
        <f ca="1">Table7[[#This Row],[Year]]*12</f>
        <v>154.55342465753424</v>
      </c>
      <c r="I131" t="str">
        <f ca="1">IF(Table7[[#This Row],[Month]]&gt;=12,"Tenured","New Hire")</f>
        <v>Tenured</v>
      </c>
    </row>
    <row r="132" spans="1:9">
      <c r="A132" s="3" t="s">
        <v>94</v>
      </c>
      <c r="B132" s="35" t="str">
        <f>_xlfn.XLOOKUP(Table7[[#This Row],[EID]],Roster!A:A,Roster!E:E)</f>
        <v>oka.koch.55</v>
      </c>
      <c r="C132" s="35" t="str">
        <f>_xlfn.XLOOKUP(Table7[[#This Row],[EID]],Roster!A:A,Roster!F:F)</f>
        <v>F&amp;A</v>
      </c>
      <c r="D132">
        <v>10</v>
      </c>
      <c r="E132" s="2">
        <v>45052</v>
      </c>
      <c r="F132" s="2">
        <f>_xlfn.XLOOKUP(Table7[[#This Row],[EID]],Roster!A:A,Roster!G:G)</f>
        <v>45032</v>
      </c>
      <c r="G132" s="61">
        <f ca="1">(TODAY()-Table7[[#This Row],[Hire Date]])/365</f>
        <v>2.0904109589041098</v>
      </c>
      <c r="H132" s="61">
        <f ca="1">Table7[[#This Row],[Year]]*12</f>
        <v>25.084931506849315</v>
      </c>
      <c r="I132" t="str">
        <f ca="1">IF(Table7[[#This Row],[Month]]&gt;=12,"Tenured","New Hire")</f>
        <v>Tenured</v>
      </c>
    </row>
    <row r="133" spans="1:9">
      <c r="A133" s="3" t="s">
        <v>96</v>
      </c>
      <c r="B133" s="35" t="str">
        <f>_xlfn.XLOOKUP(Table7[[#This Row],[EID]],Roster!A:A,Roster!E:E)</f>
        <v>hir.kame.31</v>
      </c>
      <c r="C133" s="35" t="str">
        <f>_xlfn.XLOOKUP(Table7[[#This Row],[EID]],Roster!A:A,Roster!F:F)</f>
        <v>Health</v>
      </c>
      <c r="D133">
        <v>10</v>
      </c>
      <c r="E133" s="2">
        <v>45052</v>
      </c>
      <c r="F133" s="2">
        <f>_xlfn.XLOOKUP(Table7[[#This Row],[EID]],Roster!A:A,Roster!G:G)</f>
        <v>44979</v>
      </c>
      <c r="G133" s="61">
        <f ca="1">(TODAY()-Table7[[#This Row],[Hire Date]])/365</f>
        <v>2.2356164383561645</v>
      </c>
      <c r="H133" s="61">
        <f ca="1">Table7[[#This Row],[Year]]*12</f>
        <v>26.827397260273976</v>
      </c>
      <c r="I133" t="str">
        <f ca="1">IF(Table7[[#This Row],[Month]]&gt;=12,"Tenured","New Hire")</f>
        <v>Tenured</v>
      </c>
    </row>
    <row r="134" spans="1:9">
      <c r="A134" s="3" t="s">
        <v>97</v>
      </c>
      <c r="B134" s="35" t="str">
        <f>_xlfn.XLOOKUP(Table7[[#This Row],[EID]],Roster!A:A,Roster!E:E)</f>
        <v>han.oriz.24</v>
      </c>
      <c r="C134" s="35" t="str">
        <f>_xlfn.XLOOKUP(Table7[[#This Row],[EID]],Roster!A:A,Roster!F:F)</f>
        <v>Network</v>
      </c>
      <c r="D134">
        <v>9</v>
      </c>
      <c r="E134" s="2">
        <v>45052</v>
      </c>
      <c r="F134" s="2">
        <f>_xlfn.XLOOKUP(Table7[[#This Row],[EID]],Roster!A:A,Roster!G:G)</f>
        <v>44419</v>
      </c>
      <c r="G134" s="61">
        <f ca="1">(TODAY()-Table7[[#This Row],[Hire Date]])/365</f>
        <v>3.7698630136986302</v>
      </c>
      <c r="H134" s="61">
        <f ca="1">Table7[[#This Row],[Year]]*12</f>
        <v>45.238356164383561</v>
      </c>
      <c r="I134" t="str">
        <f ca="1">IF(Table7[[#This Row],[Month]]&gt;=12,"Tenured","New Hire")</f>
        <v>Tenured</v>
      </c>
    </row>
    <row r="135" spans="1:9">
      <c r="A135" s="3" t="s">
        <v>98</v>
      </c>
      <c r="B135" s="35" t="str">
        <f>_xlfn.XLOOKUP(Table7[[#This Row],[EID]],Roster!A:A,Roster!E:E)</f>
        <v>kig.imaz.62</v>
      </c>
      <c r="C135" s="35" t="str">
        <f>_xlfn.XLOOKUP(Table7[[#This Row],[EID]],Roster!A:A,Roster!F:F)</f>
        <v>HR</v>
      </c>
      <c r="D135">
        <v>8</v>
      </c>
      <c r="E135" s="2">
        <v>45052</v>
      </c>
      <c r="F135" s="2">
        <f>_xlfn.XLOOKUP(Table7[[#This Row],[EID]],Roster!A:A,Roster!G:G)</f>
        <v>41964</v>
      </c>
      <c r="G135" s="61">
        <f ca="1">(TODAY()-Table7[[#This Row],[Hire Date]])/365</f>
        <v>10.495890410958904</v>
      </c>
      <c r="H135" s="61">
        <f ca="1">Table7[[#This Row],[Year]]*12</f>
        <v>125.95068493150684</v>
      </c>
      <c r="I135" t="str">
        <f ca="1">IF(Table7[[#This Row],[Month]]&gt;=12,"Tenured","New Hire")</f>
        <v>Tenured</v>
      </c>
    </row>
    <row r="136" spans="1:9">
      <c r="A136" s="3" t="s">
        <v>99</v>
      </c>
      <c r="B136" s="35" t="str">
        <f>_xlfn.XLOOKUP(Table7[[#This Row],[EID]],Roster!A:A,Roster!E:E)</f>
        <v>han.oriz.24</v>
      </c>
      <c r="C136" s="35" t="str">
        <f>_xlfn.XLOOKUP(Table7[[#This Row],[EID]],Roster!A:A,Roster!F:F)</f>
        <v>Strategy</v>
      </c>
      <c r="D136">
        <v>8</v>
      </c>
      <c r="E136" s="2">
        <v>45052</v>
      </c>
      <c r="F136" s="2">
        <f>_xlfn.XLOOKUP(Table7[[#This Row],[EID]],Roster!A:A,Roster!G:G)</f>
        <v>39732</v>
      </c>
      <c r="G136" s="61">
        <f ca="1">(TODAY()-Table7[[#This Row],[Hire Date]])/365</f>
        <v>16.610958904109587</v>
      </c>
      <c r="H136" s="61">
        <f ca="1">Table7[[#This Row],[Year]]*12</f>
        <v>199.33150684931505</v>
      </c>
      <c r="I136" t="str">
        <f ca="1">IF(Table7[[#This Row],[Month]]&gt;=12,"Tenured","New Hire")</f>
        <v>Tenured</v>
      </c>
    </row>
    <row r="137" spans="1:9">
      <c r="A137" s="3" t="s">
        <v>100</v>
      </c>
      <c r="B137" s="35" t="str">
        <f>_xlfn.XLOOKUP(Table7[[#This Row],[EID]],Roster!A:A,Roster!E:E)</f>
        <v>oka.koch.55</v>
      </c>
      <c r="C137" s="35" t="str">
        <f>_xlfn.XLOOKUP(Table7[[#This Row],[EID]],Roster!A:A,Roster!F:F)</f>
        <v>F&amp;A</v>
      </c>
      <c r="D137">
        <v>9</v>
      </c>
      <c r="E137" s="2">
        <v>45052</v>
      </c>
      <c r="F137" s="2">
        <f>_xlfn.XLOOKUP(Table7[[#This Row],[EID]],Roster!A:A,Roster!G:G)</f>
        <v>44956</v>
      </c>
      <c r="G137" s="61">
        <f ca="1">(TODAY()-Table7[[#This Row],[Hire Date]])/365</f>
        <v>2.2986301369863016</v>
      </c>
      <c r="H137" s="61">
        <f ca="1">Table7[[#This Row],[Year]]*12</f>
        <v>27.583561643835619</v>
      </c>
      <c r="I137" t="str">
        <f ca="1">IF(Table7[[#This Row],[Month]]&gt;=12,"Tenured","New Hire")</f>
        <v>Tenured</v>
      </c>
    </row>
    <row r="138" spans="1:9">
      <c r="A138" s="3" t="s">
        <v>101</v>
      </c>
      <c r="B138" s="35" t="str">
        <f>_xlfn.XLOOKUP(Table7[[#This Row],[EID]],Roster!A:A,Roster!E:E)</f>
        <v>hir.kame.31</v>
      </c>
      <c r="C138" s="35" t="str">
        <f>_xlfn.XLOOKUP(Table7[[#This Row],[EID]],Roster!A:A,Roster!F:F)</f>
        <v>Health</v>
      </c>
      <c r="D138">
        <v>8</v>
      </c>
      <c r="E138" s="2">
        <v>45052</v>
      </c>
      <c r="F138" s="2">
        <f>_xlfn.XLOOKUP(Table7[[#This Row],[EID]],Roster!A:A,Roster!G:G)</f>
        <v>42161</v>
      </c>
      <c r="G138" s="61">
        <f ca="1">(TODAY()-Table7[[#This Row],[Hire Date]])/365</f>
        <v>9.956164383561644</v>
      </c>
      <c r="H138" s="61">
        <f ca="1">Table7[[#This Row],[Year]]*12</f>
        <v>119.47397260273974</v>
      </c>
      <c r="I138" t="str">
        <f ca="1">IF(Table7[[#This Row],[Month]]&gt;=12,"Tenured","New Hire")</f>
        <v>Tenured</v>
      </c>
    </row>
    <row r="139" spans="1:9">
      <c r="A139" s="3" t="s">
        <v>102</v>
      </c>
      <c r="B139" s="35" t="str">
        <f>_xlfn.XLOOKUP(Table7[[#This Row],[EID]],Roster!A:A,Roster!E:E)</f>
        <v>han.oriz.24</v>
      </c>
      <c r="C139" s="35" t="str">
        <f>_xlfn.XLOOKUP(Table7[[#This Row],[EID]],Roster!A:A,Roster!F:F)</f>
        <v>Network</v>
      </c>
      <c r="D139">
        <v>8</v>
      </c>
      <c r="E139" s="2">
        <v>45052</v>
      </c>
      <c r="F139" s="2">
        <f>_xlfn.XLOOKUP(Table7[[#This Row],[EID]],Roster!A:A,Roster!G:G)</f>
        <v>37784</v>
      </c>
      <c r="G139" s="61">
        <f ca="1">(TODAY()-Table7[[#This Row],[Hire Date]])/365</f>
        <v>21.947945205479453</v>
      </c>
      <c r="H139" s="61">
        <f ca="1">Table7[[#This Row],[Year]]*12</f>
        <v>263.37534246575342</v>
      </c>
      <c r="I139" t="str">
        <f ca="1">IF(Table7[[#This Row],[Month]]&gt;=12,"Tenured","New Hire")</f>
        <v>Tenured</v>
      </c>
    </row>
    <row r="140" spans="1:9">
      <c r="A140" s="3" t="s">
        <v>103</v>
      </c>
      <c r="B140" s="35" t="str">
        <f>_xlfn.XLOOKUP(Table7[[#This Row],[EID]],Roster!A:A,Roster!E:E)</f>
        <v>kig.imaz.62</v>
      </c>
      <c r="C140" s="35" t="str">
        <f>_xlfn.XLOOKUP(Table7[[#This Row],[EID]],Roster!A:A,Roster!F:F)</f>
        <v>HR</v>
      </c>
      <c r="D140">
        <v>9</v>
      </c>
      <c r="E140" s="2">
        <v>45052</v>
      </c>
      <c r="F140" s="2">
        <f>_xlfn.XLOOKUP(Table7[[#This Row],[EID]],Roster!A:A,Roster!G:G)</f>
        <v>44132</v>
      </c>
      <c r="G140" s="61">
        <f ca="1">(TODAY()-Table7[[#This Row],[Hire Date]])/365</f>
        <v>4.5561643835616437</v>
      </c>
      <c r="H140" s="61">
        <f ca="1">Table7[[#This Row],[Year]]*12</f>
        <v>54.673972602739724</v>
      </c>
      <c r="I140" t="str">
        <f ca="1">IF(Table7[[#This Row],[Month]]&gt;=12,"Tenured","New Hire")</f>
        <v>Tenured</v>
      </c>
    </row>
    <row r="141" spans="1:9">
      <c r="A141" s="3" t="s">
        <v>104</v>
      </c>
      <c r="B141" s="35" t="str">
        <f>_xlfn.XLOOKUP(Table7[[#This Row],[EID]],Roster!A:A,Roster!E:E)</f>
        <v>oka.koch.55</v>
      </c>
      <c r="C141" s="35" t="str">
        <f>_xlfn.XLOOKUP(Table7[[#This Row],[EID]],Roster!A:A,Roster!F:F)</f>
        <v>F&amp;A</v>
      </c>
      <c r="D141">
        <v>7</v>
      </c>
      <c r="E141" s="2">
        <v>45052</v>
      </c>
      <c r="F141" s="2">
        <f>_xlfn.XLOOKUP(Table7[[#This Row],[EID]],Roster!A:A,Roster!G:G)</f>
        <v>44977</v>
      </c>
      <c r="G141" s="61">
        <f ca="1">(TODAY()-Table7[[#This Row],[Hire Date]])/365</f>
        <v>2.2410958904109588</v>
      </c>
      <c r="H141" s="61">
        <f ca="1">Table7[[#This Row],[Year]]*12</f>
        <v>26.893150684931506</v>
      </c>
      <c r="I141" t="str">
        <f ca="1">IF(Table7[[#This Row],[Month]]&gt;=12,"Tenured","New Hire")</f>
        <v>Tenured</v>
      </c>
    </row>
    <row r="142" spans="1:9">
      <c r="A142" s="3" t="s">
        <v>105</v>
      </c>
      <c r="B142" s="35" t="str">
        <f>_xlfn.XLOOKUP(Table7[[#This Row],[EID]],Roster!A:A,Roster!E:E)</f>
        <v>oka.koch.55</v>
      </c>
      <c r="C142" s="35" t="str">
        <f>_xlfn.XLOOKUP(Table7[[#This Row],[EID]],Roster!A:A,Roster!F:F)</f>
        <v>F&amp;A</v>
      </c>
      <c r="D142">
        <v>9</v>
      </c>
      <c r="E142" s="2">
        <v>45052</v>
      </c>
      <c r="F142" s="2">
        <f>_xlfn.XLOOKUP(Table7[[#This Row],[EID]],Roster!A:A,Roster!G:G)</f>
        <v>37806</v>
      </c>
      <c r="G142" s="61">
        <f ca="1">(TODAY()-Table7[[#This Row],[Hire Date]])/365</f>
        <v>21.887671232876713</v>
      </c>
      <c r="H142" s="61">
        <f ca="1">Table7[[#This Row],[Year]]*12</f>
        <v>262.65205479452055</v>
      </c>
      <c r="I142" t="str">
        <f ca="1">IF(Table7[[#This Row],[Month]]&gt;=12,"Tenured","New Hire")</f>
        <v>Tenured</v>
      </c>
    </row>
    <row r="143" spans="1:9">
      <c r="A143" s="3" t="s">
        <v>106</v>
      </c>
      <c r="B143" s="35" t="str">
        <f>_xlfn.XLOOKUP(Table7[[#This Row],[EID]],Roster!A:A,Roster!E:E)</f>
        <v>hir.kame.31</v>
      </c>
      <c r="C143" s="35" t="str">
        <f>_xlfn.XLOOKUP(Table7[[#This Row],[EID]],Roster!A:A,Roster!F:F)</f>
        <v>Health</v>
      </c>
      <c r="D143">
        <v>9</v>
      </c>
      <c r="E143" s="2">
        <v>45052</v>
      </c>
      <c r="F143" s="2">
        <f>_xlfn.XLOOKUP(Table7[[#This Row],[EID]],Roster!A:A,Roster!G:G)</f>
        <v>40457</v>
      </c>
      <c r="G143" s="61">
        <f ca="1">(TODAY()-Table7[[#This Row],[Hire Date]])/365</f>
        <v>14.624657534246575</v>
      </c>
      <c r="H143" s="61">
        <f ca="1">Table7[[#This Row],[Year]]*12</f>
        <v>175.49589041095891</v>
      </c>
      <c r="I143" t="str">
        <f ca="1">IF(Table7[[#This Row],[Month]]&gt;=12,"Tenured","New Hire")</f>
        <v>Tenured</v>
      </c>
    </row>
    <row r="144" spans="1:9">
      <c r="A144" s="3" t="s">
        <v>108</v>
      </c>
      <c r="B144" s="35" t="str">
        <f>_xlfn.XLOOKUP(Table7[[#This Row],[EID]],Roster!A:A,Roster!E:E)</f>
        <v>kig.imaz.62</v>
      </c>
      <c r="C144" s="35" t="str">
        <f>_xlfn.XLOOKUP(Table7[[#This Row],[EID]],Roster!A:A,Roster!F:F)</f>
        <v>HR</v>
      </c>
      <c r="D144">
        <v>10</v>
      </c>
      <c r="E144" s="2">
        <v>45052</v>
      </c>
      <c r="F144" s="2">
        <f>_xlfn.XLOOKUP(Table7[[#This Row],[EID]],Roster!A:A,Roster!G:G)</f>
        <v>41289</v>
      </c>
      <c r="G144" s="61">
        <f ca="1">(TODAY()-Table7[[#This Row],[Hire Date]])/365</f>
        <v>12.345205479452055</v>
      </c>
      <c r="H144" s="61">
        <f ca="1">Table7[[#This Row],[Year]]*12</f>
        <v>148.14246575342466</v>
      </c>
      <c r="I144" t="str">
        <f ca="1">IF(Table7[[#This Row],[Month]]&gt;=12,"Tenured","New Hire")</f>
        <v>Tenured</v>
      </c>
    </row>
    <row r="145" spans="1:9">
      <c r="A145" s="3" t="s">
        <v>109</v>
      </c>
      <c r="B145" s="35" t="str">
        <f>_xlfn.XLOOKUP(Table7[[#This Row],[EID]],Roster!A:A,Roster!E:E)</f>
        <v>han.oriz.24</v>
      </c>
      <c r="C145" s="35" t="str">
        <f>_xlfn.XLOOKUP(Table7[[#This Row],[EID]],Roster!A:A,Roster!F:F)</f>
        <v>Strategy</v>
      </c>
      <c r="D145">
        <v>8</v>
      </c>
      <c r="E145" s="2">
        <v>45052</v>
      </c>
      <c r="F145" s="2">
        <f>_xlfn.XLOOKUP(Table7[[#This Row],[EID]],Roster!A:A,Roster!G:G)</f>
        <v>39092</v>
      </c>
      <c r="G145" s="61">
        <f ca="1">(TODAY()-Table7[[#This Row],[Hire Date]])/365</f>
        <v>18.364383561643837</v>
      </c>
      <c r="H145" s="61">
        <f ca="1">Table7[[#This Row],[Year]]*12</f>
        <v>220.37260273972606</v>
      </c>
      <c r="I145" t="str">
        <f ca="1">IF(Table7[[#This Row],[Month]]&gt;=12,"Tenured","New Hire")</f>
        <v>Tenured</v>
      </c>
    </row>
    <row r="146" spans="1:9">
      <c r="A146" s="3" t="s">
        <v>111</v>
      </c>
      <c r="B146" s="35" t="str">
        <f>_xlfn.XLOOKUP(Table7[[#This Row],[EID]],Roster!A:A,Roster!E:E)</f>
        <v>hir.kame.31</v>
      </c>
      <c r="C146" s="35" t="str">
        <f>_xlfn.XLOOKUP(Table7[[#This Row],[EID]],Roster!A:A,Roster!F:F)</f>
        <v>Health</v>
      </c>
      <c r="D146">
        <v>8</v>
      </c>
      <c r="E146" s="2">
        <v>45052</v>
      </c>
      <c r="F146" s="2">
        <f>_xlfn.XLOOKUP(Table7[[#This Row],[EID]],Roster!A:A,Roster!G:G)</f>
        <v>42145</v>
      </c>
      <c r="G146" s="61">
        <f ca="1">(TODAY()-Table7[[#This Row],[Hire Date]])/365</f>
        <v>10</v>
      </c>
      <c r="H146" s="61">
        <f ca="1">Table7[[#This Row],[Year]]*12</f>
        <v>120</v>
      </c>
      <c r="I146" t="str">
        <f ca="1">IF(Table7[[#This Row],[Month]]&gt;=12,"Tenured","New Hire")</f>
        <v>Tenured</v>
      </c>
    </row>
    <row r="147" spans="1:9">
      <c r="A147" s="3" t="s">
        <v>112</v>
      </c>
      <c r="B147" s="35" t="str">
        <f>_xlfn.XLOOKUP(Table7[[#This Row],[EID]],Roster!A:A,Roster!E:E)</f>
        <v>hir.kame.31</v>
      </c>
      <c r="C147" s="35" t="str">
        <f>_xlfn.XLOOKUP(Table7[[#This Row],[EID]],Roster!A:A,Roster!F:F)</f>
        <v>Health</v>
      </c>
      <c r="D147">
        <v>10</v>
      </c>
      <c r="E147" s="2">
        <v>45052</v>
      </c>
      <c r="F147" s="2">
        <f>_xlfn.XLOOKUP(Table7[[#This Row],[EID]],Roster!A:A,Roster!G:G)</f>
        <v>44989</v>
      </c>
      <c r="G147" s="61">
        <f ca="1">(TODAY()-Table7[[#This Row],[Hire Date]])/365</f>
        <v>2.2082191780821918</v>
      </c>
      <c r="H147" s="61">
        <f ca="1">Table7[[#This Row],[Year]]*12</f>
        <v>26.4986301369863</v>
      </c>
      <c r="I147" t="str">
        <f ca="1">IF(Table7[[#This Row],[Month]]&gt;=12,"Tenured","New Hire")</f>
        <v>Tenured</v>
      </c>
    </row>
    <row r="148" spans="1:9">
      <c r="A148" s="3" t="s">
        <v>113</v>
      </c>
      <c r="B148" s="35" t="str">
        <f>_xlfn.XLOOKUP(Table7[[#This Row],[EID]],Roster!A:A,Roster!E:E)</f>
        <v>kig.imaz.62</v>
      </c>
      <c r="C148" s="35" t="str">
        <f>_xlfn.XLOOKUP(Table7[[#This Row],[EID]],Roster!A:A,Roster!F:F)</f>
        <v>HR</v>
      </c>
      <c r="D148">
        <v>8</v>
      </c>
      <c r="E148" s="2">
        <v>45052</v>
      </c>
      <c r="F148" s="2">
        <f>_xlfn.XLOOKUP(Table7[[#This Row],[EID]],Roster!A:A,Roster!G:G)</f>
        <v>44152</v>
      </c>
      <c r="G148" s="61">
        <f ca="1">(TODAY()-Table7[[#This Row],[Hire Date]])/365</f>
        <v>4.5013698630136982</v>
      </c>
      <c r="H148" s="61">
        <f ca="1">Table7[[#This Row],[Year]]*12</f>
        <v>54.016438356164379</v>
      </c>
      <c r="I148" t="str">
        <f ca="1">IF(Table7[[#This Row],[Month]]&gt;=12,"Tenured","New Hire")</f>
        <v>Tenured</v>
      </c>
    </row>
    <row r="149" spans="1:9">
      <c r="A149" s="3" t="s">
        <v>114</v>
      </c>
      <c r="B149" s="35" t="str">
        <f>_xlfn.XLOOKUP(Table7[[#This Row],[EID]],Roster!A:A,Roster!E:E)</f>
        <v>han.oriz.24</v>
      </c>
      <c r="C149" s="35" t="str">
        <f>_xlfn.XLOOKUP(Table7[[#This Row],[EID]],Roster!A:A,Roster!F:F)</f>
        <v>Strategy</v>
      </c>
      <c r="D149">
        <v>9</v>
      </c>
      <c r="E149" s="2">
        <v>45052</v>
      </c>
      <c r="F149" s="2">
        <f>_xlfn.XLOOKUP(Table7[[#This Row],[EID]],Roster!A:A,Roster!G:G)</f>
        <v>37165</v>
      </c>
      <c r="G149" s="61">
        <f ca="1">(TODAY()-Table7[[#This Row],[Hire Date]])/365</f>
        <v>23.643835616438356</v>
      </c>
      <c r="H149" s="61">
        <f ca="1">Table7[[#This Row],[Year]]*12</f>
        <v>283.72602739726028</v>
      </c>
      <c r="I149" t="str">
        <f ca="1">IF(Table7[[#This Row],[Month]]&gt;=12,"Tenured","New Hire")</f>
        <v>Tenured</v>
      </c>
    </row>
    <row r="150" spans="1:9">
      <c r="A150" s="3" t="s">
        <v>115</v>
      </c>
      <c r="B150" s="35" t="str">
        <f>_xlfn.XLOOKUP(Table7[[#This Row],[EID]],Roster!A:A,Roster!E:E)</f>
        <v>oka.koch.55</v>
      </c>
      <c r="C150" s="35" t="str">
        <f>_xlfn.XLOOKUP(Table7[[#This Row],[EID]],Roster!A:A,Roster!F:F)</f>
        <v>F&amp;A</v>
      </c>
      <c r="D150">
        <v>8</v>
      </c>
      <c r="E150" s="2">
        <v>45052</v>
      </c>
      <c r="F150" s="2">
        <f>_xlfn.XLOOKUP(Table7[[#This Row],[EID]],Roster!A:A,Roster!G:G)</f>
        <v>44841</v>
      </c>
      <c r="G150" s="61">
        <f ca="1">(TODAY()-Table7[[#This Row],[Hire Date]])/365</f>
        <v>2.6136986301369864</v>
      </c>
      <c r="H150" s="61">
        <f ca="1">Table7[[#This Row],[Year]]*12</f>
        <v>31.364383561643837</v>
      </c>
      <c r="I150" t="str">
        <f ca="1">IF(Table7[[#This Row],[Month]]&gt;=12,"Tenured","New Hire")</f>
        <v>Tenured</v>
      </c>
    </row>
    <row r="151" spans="1:9">
      <c r="A151" s="3" t="s">
        <v>116</v>
      </c>
      <c r="B151" s="35" t="str">
        <f>_xlfn.XLOOKUP(Table7[[#This Row],[EID]],Roster!A:A,Roster!E:E)</f>
        <v>hir.kame.31</v>
      </c>
      <c r="C151" s="35" t="str">
        <f>_xlfn.XLOOKUP(Table7[[#This Row],[EID]],Roster!A:A,Roster!F:F)</f>
        <v>Health</v>
      </c>
      <c r="D151">
        <v>8</v>
      </c>
      <c r="E151" s="2">
        <v>45052</v>
      </c>
      <c r="F151" s="2">
        <f>_xlfn.XLOOKUP(Table7[[#This Row],[EID]],Roster!A:A,Roster!G:G)</f>
        <v>39490</v>
      </c>
      <c r="G151" s="61">
        <f ca="1">(TODAY()-Table7[[#This Row],[Hire Date]])/365</f>
        <v>17.273972602739725</v>
      </c>
      <c r="H151" s="61">
        <f ca="1">Table7[[#This Row],[Year]]*12</f>
        <v>207.2876712328767</v>
      </c>
      <c r="I151" t="str">
        <f ca="1">IF(Table7[[#This Row],[Month]]&gt;=12,"Tenured","New Hire")</f>
        <v>Tenured</v>
      </c>
    </row>
    <row r="152" spans="1:9">
      <c r="A152" s="3" t="s">
        <v>117</v>
      </c>
      <c r="B152" s="35" t="str">
        <f>_xlfn.XLOOKUP(Table7[[#This Row],[EID]],Roster!A:A,Roster!E:E)</f>
        <v>han.oriz.24</v>
      </c>
      <c r="C152" s="35" t="str">
        <f>_xlfn.XLOOKUP(Table7[[#This Row],[EID]],Roster!A:A,Roster!F:F)</f>
        <v>Network</v>
      </c>
      <c r="D152">
        <v>9</v>
      </c>
      <c r="E152" s="2">
        <v>45052</v>
      </c>
      <c r="F152" s="2">
        <f>_xlfn.XLOOKUP(Table7[[#This Row],[EID]],Roster!A:A,Roster!G:G)</f>
        <v>43495</v>
      </c>
      <c r="G152" s="61">
        <f ca="1">(TODAY()-Table7[[#This Row],[Hire Date]])/365</f>
        <v>6.3013698630136989</v>
      </c>
      <c r="H152" s="61">
        <f ca="1">Table7[[#This Row],[Year]]*12</f>
        <v>75.616438356164394</v>
      </c>
      <c r="I152" t="str">
        <f ca="1">IF(Table7[[#This Row],[Month]]&gt;=12,"Tenured","New Hire")</f>
        <v>Tenured</v>
      </c>
    </row>
    <row r="153" spans="1:9">
      <c r="A153" s="3" t="s">
        <v>118</v>
      </c>
      <c r="B153" s="35" t="str">
        <f>_xlfn.XLOOKUP(Table7[[#This Row],[EID]],Roster!A:A,Roster!E:E)</f>
        <v>kig.imaz.62</v>
      </c>
      <c r="C153" s="35" t="str">
        <f>_xlfn.XLOOKUP(Table7[[#This Row],[EID]],Roster!A:A,Roster!F:F)</f>
        <v>HR</v>
      </c>
      <c r="D153">
        <v>10</v>
      </c>
      <c r="E153" s="2">
        <v>45052</v>
      </c>
      <c r="F153" s="2">
        <f>_xlfn.XLOOKUP(Table7[[#This Row],[EID]],Roster!A:A,Roster!G:G)</f>
        <v>44965</v>
      </c>
      <c r="G153" s="61">
        <f ca="1">(TODAY()-Table7[[#This Row],[Hire Date]])/365</f>
        <v>2.2739726027397262</v>
      </c>
      <c r="H153" s="61">
        <f ca="1">Table7[[#This Row],[Year]]*12</f>
        <v>27.287671232876715</v>
      </c>
      <c r="I153" t="str">
        <f ca="1">IF(Table7[[#This Row],[Month]]&gt;=12,"Tenured","New Hire")</f>
        <v>Tenured</v>
      </c>
    </row>
    <row r="154" spans="1:9">
      <c r="A154" s="3" t="s">
        <v>119</v>
      </c>
      <c r="B154" s="35" t="str">
        <f>_xlfn.XLOOKUP(Table7[[#This Row],[EID]],Roster!A:A,Roster!E:E)</f>
        <v>hir.kame.31</v>
      </c>
      <c r="C154" s="35" t="str">
        <f>_xlfn.XLOOKUP(Table7[[#This Row],[EID]],Roster!A:A,Roster!F:F)</f>
        <v>Health</v>
      </c>
      <c r="D154">
        <v>9</v>
      </c>
      <c r="E154" s="2">
        <v>45052</v>
      </c>
      <c r="F154" s="2">
        <f>_xlfn.XLOOKUP(Table7[[#This Row],[EID]],Roster!A:A,Roster!G:G)</f>
        <v>38581</v>
      </c>
      <c r="G154" s="61">
        <f ca="1">(TODAY()-Table7[[#This Row],[Hire Date]])/365</f>
        <v>19.764383561643836</v>
      </c>
      <c r="H154" s="61">
        <f ca="1">Table7[[#This Row],[Year]]*12</f>
        <v>237.17260273972602</v>
      </c>
      <c r="I154" t="str">
        <f ca="1">IF(Table7[[#This Row],[Month]]&gt;=12,"Tenured","New Hire")</f>
        <v>Tenured</v>
      </c>
    </row>
    <row r="155" spans="1:9">
      <c r="A155" s="3" t="s">
        <v>121</v>
      </c>
      <c r="B155" s="35" t="str">
        <f>_xlfn.XLOOKUP(Table7[[#This Row],[EID]],Roster!A:A,Roster!E:E)</f>
        <v>hir.kame.31</v>
      </c>
      <c r="C155" s="35" t="str">
        <f>_xlfn.XLOOKUP(Table7[[#This Row],[EID]],Roster!A:A,Roster!F:F)</f>
        <v>Health</v>
      </c>
      <c r="D155">
        <v>10</v>
      </c>
      <c r="E155" s="2">
        <v>45052</v>
      </c>
      <c r="F155" s="2">
        <f>_xlfn.XLOOKUP(Table7[[#This Row],[EID]],Roster!A:A,Roster!G:G)</f>
        <v>44420</v>
      </c>
      <c r="G155" s="61">
        <f ca="1">(TODAY()-Table7[[#This Row],[Hire Date]])/365</f>
        <v>3.7671232876712328</v>
      </c>
      <c r="H155" s="61">
        <f ca="1">Table7[[#This Row],[Year]]*12</f>
        <v>45.205479452054796</v>
      </c>
      <c r="I155" t="str">
        <f ca="1">IF(Table7[[#This Row],[Month]]&gt;=12,"Tenured","New Hire")</f>
        <v>Tenured</v>
      </c>
    </row>
    <row r="156" spans="1:9">
      <c r="A156" s="3" t="s">
        <v>122</v>
      </c>
      <c r="B156" s="35" t="str">
        <f>_xlfn.XLOOKUP(Table7[[#This Row],[EID]],Roster!A:A,Roster!E:E)</f>
        <v>han.oriz.24</v>
      </c>
      <c r="C156" s="35" t="str">
        <f>_xlfn.XLOOKUP(Table7[[#This Row],[EID]],Roster!A:A,Roster!F:F)</f>
        <v>Network</v>
      </c>
      <c r="D156">
        <v>10</v>
      </c>
      <c r="E156" s="2">
        <v>45052</v>
      </c>
      <c r="F156" s="2">
        <f>_xlfn.XLOOKUP(Table7[[#This Row],[EID]],Roster!A:A,Roster!G:G)</f>
        <v>44961</v>
      </c>
      <c r="G156" s="61">
        <f ca="1">(TODAY()-Table7[[#This Row],[Hire Date]])/365</f>
        <v>2.2849315068493152</v>
      </c>
      <c r="H156" s="61">
        <f ca="1">Table7[[#This Row],[Year]]*12</f>
        <v>27.419178082191785</v>
      </c>
      <c r="I156" t="str">
        <f ca="1">IF(Table7[[#This Row],[Month]]&gt;=12,"Tenured","New Hire")</f>
        <v>Tenured</v>
      </c>
    </row>
    <row r="157" spans="1:9">
      <c r="A157" s="3" t="s">
        <v>123</v>
      </c>
      <c r="B157" s="35" t="str">
        <f>_xlfn.XLOOKUP(Table7[[#This Row],[EID]],Roster!A:A,Roster!E:E)</f>
        <v>kig.imaz.62</v>
      </c>
      <c r="C157" s="35" t="str">
        <f>_xlfn.XLOOKUP(Table7[[#This Row],[EID]],Roster!A:A,Roster!F:F)</f>
        <v>HR</v>
      </c>
      <c r="D157">
        <v>8</v>
      </c>
      <c r="E157" s="2">
        <v>45052</v>
      </c>
      <c r="F157" s="2">
        <f>_xlfn.XLOOKUP(Table7[[#This Row],[EID]],Roster!A:A,Roster!G:G)</f>
        <v>41094</v>
      </c>
      <c r="G157" s="61">
        <f ca="1">(TODAY()-Table7[[#This Row],[Hire Date]])/365</f>
        <v>12.87945205479452</v>
      </c>
      <c r="H157" s="61">
        <f ca="1">Table7[[#This Row],[Year]]*12</f>
        <v>154.55342465753424</v>
      </c>
      <c r="I157" t="str">
        <f ca="1">IF(Table7[[#This Row],[Month]]&gt;=12,"Tenured","New Hire")</f>
        <v>Tenured</v>
      </c>
    </row>
    <row r="158" spans="1:9">
      <c r="A158" s="3" t="s">
        <v>94</v>
      </c>
      <c r="B158" s="35" t="str">
        <f>_xlfn.XLOOKUP(Table7[[#This Row],[EID]],Roster!A:A,Roster!E:E)</f>
        <v>oka.koch.55</v>
      </c>
      <c r="C158" s="35" t="str">
        <f>_xlfn.XLOOKUP(Table7[[#This Row],[EID]],Roster!A:A,Roster!F:F)</f>
        <v>F&amp;A</v>
      </c>
      <c r="D158">
        <v>10</v>
      </c>
      <c r="E158" s="2">
        <v>45053</v>
      </c>
      <c r="F158" s="2">
        <f>_xlfn.XLOOKUP(Table7[[#This Row],[EID]],Roster!A:A,Roster!G:G)</f>
        <v>45032</v>
      </c>
      <c r="G158" s="61">
        <f ca="1">(TODAY()-Table7[[#This Row],[Hire Date]])/365</f>
        <v>2.0904109589041098</v>
      </c>
      <c r="H158" s="61">
        <f ca="1">Table7[[#This Row],[Year]]*12</f>
        <v>25.084931506849315</v>
      </c>
      <c r="I158" t="str">
        <f ca="1">IF(Table7[[#This Row],[Month]]&gt;=12,"Tenured","New Hire")</f>
        <v>Tenured</v>
      </c>
    </row>
    <row r="159" spans="1:9">
      <c r="A159" s="3" t="s">
        <v>96</v>
      </c>
      <c r="B159" s="35" t="str">
        <f>_xlfn.XLOOKUP(Table7[[#This Row],[EID]],Roster!A:A,Roster!E:E)</f>
        <v>hir.kame.31</v>
      </c>
      <c r="C159" s="35" t="str">
        <f>_xlfn.XLOOKUP(Table7[[#This Row],[EID]],Roster!A:A,Roster!F:F)</f>
        <v>Health</v>
      </c>
      <c r="D159">
        <v>10</v>
      </c>
      <c r="E159" s="2">
        <v>45053</v>
      </c>
      <c r="F159" s="2">
        <f>_xlfn.XLOOKUP(Table7[[#This Row],[EID]],Roster!A:A,Roster!G:G)</f>
        <v>44979</v>
      </c>
      <c r="G159" s="61">
        <f ca="1">(TODAY()-Table7[[#This Row],[Hire Date]])/365</f>
        <v>2.2356164383561645</v>
      </c>
      <c r="H159" s="61">
        <f ca="1">Table7[[#This Row],[Year]]*12</f>
        <v>26.827397260273976</v>
      </c>
      <c r="I159" t="str">
        <f ca="1">IF(Table7[[#This Row],[Month]]&gt;=12,"Tenured","New Hire")</f>
        <v>Tenured</v>
      </c>
    </row>
    <row r="160" spans="1:9">
      <c r="A160" s="3" t="s">
        <v>97</v>
      </c>
      <c r="B160" s="35" t="str">
        <f>_xlfn.XLOOKUP(Table7[[#This Row],[EID]],Roster!A:A,Roster!E:E)</f>
        <v>han.oriz.24</v>
      </c>
      <c r="C160" s="35" t="str">
        <f>_xlfn.XLOOKUP(Table7[[#This Row],[EID]],Roster!A:A,Roster!F:F)</f>
        <v>Network</v>
      </c>
      <c r="D160">
        <v>10</v>
      </c>
      <c r="E160" s="2">
        <v>45053</v>
      </c>
      <c r="F160" s="2">
        <f>_xlfn.XLOOKUP(Table7[[#This Row],[EID]],Roster!A:A,Roster!G:G)</f>
        <v>44419</v>
      </c>
      <c r="G160" s="61">
        <f ca="1">(TODAY()-Table7[[#This Row],[Hire Date]])/365</f>
        <v>3.7698630136986302</v>
      </c>
      <c r="H160" s="61">
        <f ca="1">Table7[[#This Row],[Year]]*12</f>
        <v>45.238356164383561</v>
      </c>
      <c r="I160" t="str">
        <f ca="1">IF(Table7[[#This Row],[Month]]&gt;=12,"Tenured","New Hire")</f>
        <v>Tenured</v>
      </c>
    </row>
    <row r="161" spans="1:9">
      <c r="A161" s="3" t="s">
        <v>98</v>
      </c>
      <c r="B161" s="35" t="str">
        <f>_xlfn.XLOOKUP(Table7[[#This Row],[EID]],Roster!A:A,Roster!E:E)</f>
        <v>kig.imaz.62</v>
      </c>
      <c r="C161" s="35" t="str">
        <f>_xlfn.XLOOKUP(Table7[[#This Row],[EID]],Roster!A:A,Roster!F:F)</f>
        <v>HR</v>
      </c>
      <c r="D161">
        <v>10</v>
      </c>
      <c r="E161" s="2">
        <v>45053</v>
      </c>
      <c r="F161" s="2">
        <f>_xlfn.XLOOKUP(Table7[[#This Row],[EID]],Roster!A:A,Roster!G:G)</f>
        <v>41964</v>
      </c>
      <c r="G161" s="61">
        <f ca="1">(TODAY()-Table7[[#This Row],[Hire Date]])/365</f>
        <v>10.495890410958904</v>
      </c>
      <c r="H161" s="61">
        <f ca="1">Table7[[#This Row],[Year]]*12</f>
        <v>125.95068493150684</v>
      </c>
      <c r="I161" t="str">
        <f ca="1">IF(Table7[[#This Row],[Month]]&gt;=12,"Tenured","New Hire")</f>
        <v>Tenured</v>
      </c>
    </row>
    <row r="162" spans="1:9">
      <c r="A162" s="3" t="s">
        <v>99</v>
      </c>
      <c r="B162" s="35" t="str">
        <f>_xlfn.XLOOKUP(Table7[[#This Row],[EID]],Roster!A:A,Roster!E:E)</f>
        <v>han.oriz.24</v>
      </c>
      <c r="C162" s="35" t="str">
        <f>_xlfn.XLOOKUP(Table7[[#This Row],[EID]],Roster!A:A,Roster!F:F)</f>
        <v>Strategy</v>
      </c>
      <c r="D162">
        <v>10</v>
      </c>
      <c r="E162" s="2">
        <v>45053</v>
      </c>
      <c r="F162" s="2">
        <f>_xlfn.XLOOKUP(Table7[[#This Row],[EID]],Roster!A:A,Roster!G:G)</f>
        <v>39732</v>
      </c>
      <c r="G162" s="61">
        <f ca="1">(TODAY()-Table7[[#This Row],[Hire Date]])/365</f>
        <v>16.610958904109587</v>
      </c>
      <c r="H162" s="61">
        <f ca="1">Table7[[#This Row],[Year]]*12</f>
        <v>199.33150684931505</v>
      </c>
      <c r="I162" t="str">
        <f ca="1">IF(Table7[[#This Row],[Month]]&gt;=12,"Tenured","New Hire")</f>
        <v>Tenured</v>
      </c>
    </row>
    <row r="163" spans="1:9">
      <c r="A163" s="3" t="s">
        <v>100</v>
      </c>
      <c r="B163" s="35" t="str">
        <f>_xlfn.XLOOKUP(Table7[[#This Row],[EID]],Roster!A:A,Roster!E:E)</f>
        <v>oka.koch.55</v>
      </c>
      <c r="C163" s="35" t="str">
        <f>_xlfn.XLOOKUP(Table7[[#This Row],[EID]],Roster!A:A,Roster!F:F)</f>
        <v>F&amp;A</v>
      </c>
      <c r="D163">
        <v>9</v>
      </c>
      <c r="E163" s="2">
        <v>45053</v>
      </c>
      <c r="F163" s="2">
        <f>_xlfn.XLOOKUP(Table7[[#This Row],[EID]],Roster!A:A,Roster!G:G)</f>
        <v>44956</v>
      </c>
      <c r="G163" s="61">
        <f ca="1">(TODAY()-Table7[[#This Row],[Hire Date]])/365</f>
        <v>2.2986301369863016</v>
      </c>
      <c r="H163" s="61">
        <f ca="1">Table7[[#This Row],[Year]]*12</f>
        <v>27.583561643835619</v>
      </c>
      <c r="I163" t="str">
        <f ca="1">IF(Table7[[#This Row],[Month]]&gt;=12,"Tenured","New Hire")</f>
        <v>Tenured</v>
      </c>
    </row>
    <row r="164" spans="1:9">
      <c r="A164" s="3" t="s">
        <v>101</v>
      </c>
      <c r="B164" s="35" t="str">
        <f>_xlfn.XLOOKUP(Table7[[#This Row],[EID]],Roster!A:A,Roster!E:E)</f>
        <v>hir.kame.31</v>
      </c>
      <c r="C164" s="35" t="str">
        <f>_xlfn.XLOOKUP(Table7[[#This Row],[EID]],Roster!A:A,Roster!F:F)</f>
        <v>Health</v>
      </c>
      <c r="D164">
        <v>8</v>
      </c>
      <c r="E164" s="2">
        <v>45053</v>
      </c>
      <c r="F164" s="2">
        <f>_xlfn.XLOOKUP(Table7[[#This Row],[EID]],Roster!A:A,Roster!G:G)</f>
        <v>42161</v>
      </c>
      <c r="G164" s="61">
        <f ca="1">(TODAY()-Table7[[#This Row],[Hire Date]])/365</f>
        <v>9.956164383561644</v>
      </c>
      <c r="H164" s="61">
        <f ca="1">Table7[[#This Row],[Year]]*12</f>
        <v>119.47397260273974</v>
      </c>
      <c r="I164" t="str">
        <f ca="1">IF(Table7[[#This Row],[Month]]&gt;=12,"Tenured","New Hire")</f>
        <v>Tenured</v>
      </c>
    </row>
    <row r="165" spans="1:9">
      <c r="A165" s="3" t="s">
        <v>102</v>
      </c>
      <c r="B165" s="35" t="str">
        <f>_xlfn.XLOOKUP(Table7[[#This Row],[EID]],Roster!A:A,Roster!E:E)</f>
        <v>han.oriz.24</v>
      </c>
      <c r="C165" s="35" t="str">
        <f>_xlfn.XLOOKUP(Table7[[#This Row],[EID]],Roster!A:A,Roster!F:F)</f>
        <v>Network</v>
      </c>
      <c r="D165">
        <v>10</v>
      </c>
      <c r="E165" s="2">
        <v>45053</v>
      </c>
      <c r="F165" s="2">
        <f>_xlfn.XLOOKUP(Table7[[#This Row],[EID]],Roster!A:A,Roster!G:G)</f>
        <v>37784</v>
      </c>
      <c r="G165" s="61">
        <f ca="1">(TODAY()-Table7[[#This Row],[Hire Date]])/365</f>
        <v>21.947945205479453</v>
      </c>
      <c r="H165" s="61">
        <f ca="1">Table7[[#This Row],[Year]]*12</f>
        <v>263.37534246575342</v>
      </c>
      <c r="I165" t="str">
        <f ca="1">IF(Table7[[#This Row],[Month]]&gt;=12,"Tenured","New Hire")</f>
        <v>Tenured</v>
      </c>
    </row>
    <row r="166" spans="1:9">
      <c r="A166" s="3" t="s">
        <v>103</v>
      </c>
      <c r="B166" s="35" t="str">
        <f>_xlfn.XLOOKUP(Table7[[#This Row],[EID]],Roster!A:A,Roster!E:E)</f>
        <v>kig.imaz.62</v>
      </c>
      <c r="C166" s="35" t="str">
        <f>_xlfn.XLOOKUP(Table7[[#This Row],[EID]],Roster!A:A,Roster!F:F)</f>
        <v>HR</v>
      </c>
      <c r="D166">
        <v>10</v>
      </c>
      <c r="E166" s="2">
        <v>45053</v>
      </c>
      <c r="F166" s="2">
        <f>_xlfn.XLOOKUP(Table7[[#This Row],[EID]],Roster!A:A,Roster!G:G)</f>
        <v>44132</v>
      </c>
      <c r="G166" s="61">
        <f ca="1">(TODAY()-Table7[[#This Row],[Hire Date]])/365</f>
        <v>4.5561643835616437</v>
      </c>
      <c r="H166" s="61">
        <f ca="1">Table7[[#This Row],[Year]]*12</f>
        <v>54.673972602739724</v>
      </c>
      <c r="I166" t="str">
        <f ca="1">IF(Table7[[#This Row],[Month]]&gt;=12,"Tenured","New Hire")</f>
        <v>Tenured</v>
      </c>
    </row>
    <row r="167" spans="1:9">
      <c r="A167" s="3" t="s">
        <v>104</v>
      </c>
      <c r="B167" s="35" t="str">
        <f>_xlfn.XLOOKUP(Table7[[#This Row],[EID]],Roster!A:A,Roster!E:E)</f>
        <v>oka.koch.55</v>
      </c>
      <c r="C167" s="35" t="str">
        <f>_xlfn.XLOOKUP(Table7[[#This Row],[EID]],Roster!A:A,Roster!F:F)</f>
        <v>F&amp;A</v>
      </c>
      <c r="D167">
        <v>4</v>
      </c>
      <c r="E167" s="2">
        <v>45053</v>
      </c>
      <c r="F167" s="2">
        <f>_xlfn.XLOOKUP(Table7[[#This Row],[EID]],Roster!A:A,Roster!G:G)</f>
        <v>44977</v>
      </c>
      <c r="G167" s="61">
        <f ca="1">(TODAY()-Table7[[#This Row],[Hire Date]])/365</f>
        <v>2.2410958904109588</v>
      </c>
      <c r="H167" s="61">
        <f ca="1">Table7[[#This Row],[Year]]*12</f>
        <v>26.893150684931506</v>
      </c>
      <c r="I167" t="str">
        <f ca="1">IF(Table7[[#This Row],[Month]]&gt;=12,"Tenured","New Hire")</f>
        <v>Tenured</v>
      </c>
    </row>
    <row r="168" spans="1:9">
      <c r="A168" s="3" t="s">
        <v>105</v>
      </c>
      <c r="B168" s="35" t="str">
        <f>_xlfn.XLOOKUP(Table7[[#This Row],[EID]],Roster!A:A,Roster!E:E)</f>
        <v>oka.koch.55</v>
      </c>
      <c r="C168" s="35" t="str">
        <f>_xlfn.XLOOKUP(Table7[[#This Row],[EID]],Roster!A:A,Roster!F:F)</f>
        <v>F&amp;A</v>
      </c>
      <c r="D168">
        <v>9</v>
      </c>
      <c r="E168" s="2">
        <v>45053</v>
      </c>
      <c r="F168" s="2">
        <f>_xlfn.XLOOKUP(Table7[[#This Row],[EID]],Roster!A:A,Roster!G:G)</f>
        <v>37806</v>
      </c>
      <c r="G168" s="61">
        <f ca="1">(TODAY()-Table7[[#This Row],[Hire Date]])/365</f>
        <v>21.887671232876713</v>
      </c>
      <c r="H168" s="61">
        <f ca="1">Table7[[#This Row],[Year]]*12</f>
        <v>262.65205479452055</v>
      </c>
      <c r="I168" t="str">
        <f ca="1">IF(Table7[[#This Row],[Month]]&gt;=12,"Tenured","New Hire")</f>
        <v>Tenured</v>
      </c>
    </row>
    <row r="169" spans="1:9">
      <c r="A169" s="3" t="s">
        <v>106</v>
      </c>
      <c r="B169" s="35" t="str">
        <f>_xlfn.XLOOKUP(Table7[[#This Row],[EID]],Roster!A:A,Roster!E:E)</f>
        <v>hir.kame.31</v>
      </c>
      <c r="C169" s="35" t="str">
        <f>_xlfn.XLOOKUP(Table7[[#This Row],[EID]],Roster!A:A,Roster!F:F)</f>
        <v>Health</v>
      </c>
      <c r="D169">
        <v>8</v>
      </c>
      <c r="E169" s="2">
        <v>45053</v>
      </c>
      <c r="F169" s="2">
        <f>_xlfn.XLOOKUP(Table7[[#This Row],[EID]],Roster!A:A,Roster!G:G)</f>
        <v>40457</v>
      </c>
      <c r="G169" s="61">
        <f ca="1">(TODAY()-Table7[[#This Row],[Hire Date]])/365</f>
        <v>14.624657534246575</v>
      </c>
      <c r="H169" s="61">
        <f ca="1">Table7[[#This Row],[Year]]*12</f>
        <v>175.49589041095891</v>
      </c>
      <c r="I169" t="str">
        <f ca="1">IF(Table7[[#This Row],[Month]]&gt;=12,"Tenured","New Hire")</f>
        <v>Tenured</v>
      </c>
    </row>
    <row r="170" spans="1:9">
      <c r="A170" s="3" t="s">
        <v>108</v>
      </c>
      <c r="B170" s="35" t="str">
        <f>_xlfn.XLOOKUP(Table7[[#This Row],[EID]],Roster!A:A,Roster!E:E)</f>
        <v>kig.imaz.62</v>
      </c>
      <c r="C170" s="35" t="str">
        <f>_xlfn.XLOOKUP(Table7[[#This Row],[EID]],Roster!A:A,Roster!F:F)</f>
        <v>HR</v>
      </c>
      <c r="D170">
        <v>10</v>
      </c>
      <c r="E170" s="2">
        <v>45053</v>
      </c>
      <c r="F170" s="2">
        <f>_xlfn.XLOOKUP(Table7[[#This Row],[EID]],Roster!A:A,Roster!G:G)</f>
        <v>41289</v>
      </c>
      <c r="G170" s="61">
        <f ca="1">(TODAY()-Table7[[#This Row],[Hire Date]])/365</f>
        <v>12.345205479452055</v>
      </c>
      <c r="H170" s="61">
        <f ca="1">Table7[[#This Row],[Year]]*12</f>
        <v>148.14246575342466</v>
      </c>
      <c r="I170" t="str">
        <f ca="1">IF(Table7[[#This Row],[Month]]&gt;=12,"Tenured","New Hire")</f>
        <v>Tenured</v>
      </c>
    </row>
    <row r="171" spans="1:9">
      <c r="A171" s="3" t="s">
        <v>109</v>
      </c>
      <c r="B171" s="35" t="str">
        <f>_xlfn.XLOOKUP(Table7[[#This Row],[EID]],Roster!A:A,Roster!E:E)</f>
        <v>han.oriz.24</v>
      </c>
      <c r="C171" s="35" t="str">
        <f>_xlfn.XLOOKUP(Table7[[#This Row],[EID]],Roster!A:A,Roster!F:F)</f>
        <v>Strategy</v>
      </c>
      <c r="D171">
        <v>9</v>
      </c>
      <c r="E171" s="2">
        <v>45053</v>
      </c>
      <c r="F171" s="2">
        <f>_xlfn.XLOOKUP(Table7[[#This Row],[EID]],Roster!A:A,Roster!G:G)</f>
        <v>39092</v>
      </c>
      <c r="G171" s="61">
        <f ca="1">(TODAY()-Table7[[#This Row],[Hire Date]])/365</f>
        <v>18.364383561643837</v>
      </c>
      <c r="H171" s="61">
        <f ca="1">Table7[[#This Row],[Year]]*12</f>
        <v>220.37260273972606</v>
      </c>
      <c r="I171" t="str">
        <f ca="1">IF(Table7[[#This Row],[Month]]&gt;=12,"Tenured","New Hire")</f>
        <v>Tenured</v>
      </c>
    </row>
    <row r="172" spans="1:9">
      <c r="A172" s="3" t="s">
        <v>111</v>
      </c>
      <c r="B172" s="35" t="str">
        <f>_xlfn.XLOOKUP(Table7[[#This Row],[EID]],Roster!A:A,Roster!E:E)</f>
        <v>hir.kame.31</v>
      </c>
      <c r="C172" s="35" t="str">
        <f>_xlfn.XLOOKUP(Table7[[#This Row],[EID]],Roster!A:A,Roster!F:F)</f>
        <v>Health</v>
      </c>
      <c r="D172">
        <v>10</v>
      </c>
      <c r="E172" s="2">
        <v>45053</v>
      </c>
      <c r="F172" s="2">
        <f>_xlfn.XLOOKUP(Table7[[#This Row],[EID]],Roster!A:A,Roster!G:G)</f>
        <v>42145</v>
      </c>
      <c r="G172" s="61">
        <f ca="1">(TODAY()-Table7[[#This Row],[Hire Date]])/365</f>
        <v>10</v>
      </c>
      <c r="H172" s="61">
        <f ca="1">Table7[[#This Row],[Year]]*12</f>
        <v>120</v>
      </c>
      <c r="I172" t="str">
        <f ca="1">IF(Table7[[#This Row],[Month]]&gt;=12,"Tenured","New Hire")</f>
        <v>Tenured</v>
      </c>
    </row>
    <row r="173" spans="1:9">
      <c r="A173" s="3" t="s">
        <v>112</v>
      </c>
      <c r="B173" s="35" t="str">
        <f>_xlfn.XLOOKUP(Table7[[#This Row],[EID]],Roster!A:A,Roster!E:E)</f>
        <v>hir.kame.31</v>
      </c>
      <c r="C173" s="35" t="str">
        <f>_xlfn.XLOOKUP(Table7[[#This Row],[EID]],Roster!A:A,Roster!F:F)</f>
        <v>Health</v>
      </c>
      <c r="D173">
        <v>9</v>
      </c>
      <c r="E173" s="2">
        <v>45053</v>
      </c>
      <c r="F173" s="2">
        <f>_xlfn.XLOOKUP(Table7[[#This Row],[EID]],Roster!A:A,Roster!G:G)</f>
        <v>44989</v>
      </c>
      <c r="G173" s="61">
        <f ca="1">(TODAY()-Table7[[#This Row],[Hire Date]])/365</f>
        <v>2.2082191780821918</v>
      </c>
      <c r="H173" s="61">
        <f ca="1">Table7[[#This Row],[Year]]*12</f>
        <v>26.4986301369863</v>
      </c>
      <c r="I173" t="str">
        <f ca="1">IF(Table7[[#This Row],[Month]]&gt;=12,"Tenured","New Hire")</f>
        <v>Tenured</v>
      </c>
    </row>
    <row r="174" spans="1:9">
      <c r="A174" s="3" t="s">
        <v>113</v>
      </c>
      <c r="B174" s="35" t="str">
        <f>_xlfn.XLOOKUP(Table7[[#This Row],[EID]],Roster!A:A,Roster!E:E)</f>
        <v>kig.imaz.62</v>
      </c>
      <c r="C174" s="35" t="str">
        <f>_xlfn.XLOOKUP(Table7[[#This Row],[EID]],Roster!A:A,Roster!F:F)</f>
        <v>HR</v>
      </c>
      <c r="D174">
        <v>8</v>
      </c>
      <c r="E174" s="2">
        <v>45053</v>
      </c>
      <c r="F174" s="2">
        <f>_xlfn.XLOOKUP(Table7[[#This Row],[EID]],Roster!A:A,Roster!G:G)</f>
        <v>44152</v>
      </c>
      <c r="G174" s="61">
        <f ca="1">(TODAY()-Table7[[#This Row],[Hire Date]])/365</f>
        <v>4.5013698630136982</v>
      </c>
      <c r="H174" s="61">
        <f ca="1">Table7[[#This Row],[Year]]*12</f>
        <v>54.016438356164379</v>
      </c>
      <c r="I174" t="str">
        <f ca="1">IF(Table7[[#This Row],[Month]]&gt;=12,"Tenured","New Hire")</f>
        <v>Tenured</v>
      </c>
    </row>
    <row r="175" spans="1:9">
      <c r="A175" s="3" t="s">
        <v>114</v>
      </c>
      <c r="B175" s="35" t="str">
        <f>_xlfn.XLOOKUP(Table7[[#This Row],[EID]],Roster!A:A,Roster!E:E)</f>
        <v>han.oriz.24</v>
      </c>
      <c r="C175" s="35" t="str">
        <f>_xlfn.XLOOKUP(Table7[[#This Row],[EID]],Roster!A:A,Roster!F:F)</f>
        <v>Strategy</v>
      </c>
      <c r="D175">
        <v>9</v>
      </c>
      <c r="E175" s="2">
        <v>45053</v>
      </c>
      <c r="F175" s="2">
        <f>_xlfn.XLOOKUP(Table7[[#This Row],[EID]],Roster!A:A,Roster!G:G)</f>
        <v>37165</v>
      </c>
      <c r="G175" s="61">
        <f ca="1">(TODAY()-Table7[[#This Row],[Hire Date]])/365</f>
        <v>23.643835616438356</v>
      </c>
      <c r="H175" s="61">
        <f ca="1">Table7[[#This Row],[Year]]*12</f>
        <v>283.72602739726028</v>
      </c>
      <c r="I175" t="str">
        <f ca="1">IF(Table7[[#This Row],[Month]]&gt;=12,"Tenured","New Hire")</f>
        <v>Tenured</v>
      </c>
    </row>
    <row r="176" spans="1:9">
      <c r="A176" s="3" t="s">
        <v>115</v>
      </c>
      <c r="B176" s="35" t="str">
        <f>_xlfn.XLOOKUP(Table7[[#This Row],[EID]],Roster!A:A,Roster!E:E)</f>
        <v>oka.koch.55</v>
      </c>
      <c r="C176" s="35" t="str">
        <f>_xlfn.XLOOKUP(Table7[[#This Row],[EID]],Roster!A:A,Roster!F:F)</f>
        <v>F&amp;A</v>
      </c>
      <c r="D176">
        <v>9</v>
      </c>
      <c r="E176" s="2">
        <v>45053</v>
      </c>
      <c r="F176" s="2">
        <f>_xlfn.XLOOKUP(Table7[[#This Row],[EID]],Roster!A:A,Roster!G:G)</f>
        <v>44841</v>
      </c>
      <c r="G176" s="61">
        <f ca="1">(TODAY()-Table7[[#This Row],[Hire Date]])/365</f>
        <v>2.6136986301369864</v>
      </c>
      <c r="H176" s="61">
        <f ca="1">Table7[[#This Row],[Year]]*12</f>
        <v>31.364383561643837</v>
      </c>
      <c r="I176" t="str">
        <f ca="1">IF(Table7[[#This Row],[Month]]&gt;=12,"Tenured","New Hire")</f>
        <v>Tenured</v>
      </c>
    </row>
    <row r="177" spans="1:9">
      <c r="A177" s="3" t="s">
        <v>116</v>
      </c>
      <c r="B177" s="35" t="str">
        <f>_xlfn.XLOOKUP(Table7[[#This Row],[EID]],Roster!A:A,Roster!E:E)</f>
        <v>hir.kame.31</v>
      </c>
      <c r="C177" s="35" t="str">
        <f>_xlfn.XLOOKUP(Table7[[#This Row],[EID]],Roster!A:A,Roster!F:F)</f>
        <v>Health</v>
      </c>
      <c r="D177">
        <v>9</v>
      </c>
      <c r="E177" s="2">
        <v>45053</v>
      </c>
      <c r="F177" s="2">
        <f>_xlfn.XLOOKUP(Table7[[#This Row],[EID]],Roster!A:A,Roster!G:G)</f>
        <v>39490</v>
      </c>
      <c r="G177" s="61">
        <f ca="1">(TODAY()-Table7[[#This Row],[Hire Date]])/365</f>
        <v>17.273972602739725</v>
      </c>
      <c r="H177" s="61">
        <f ca="1">Table7[[#This Row],[Year]]*12</f>
        <v>207.2876712328767</v>
      </c>
      <c r="I177" t="str">
        <f ca="1">IF(Table7[[#This Row],[Month]]&gt;=12,"Tenured","New Hire")</f>
        <v>Tenured</v>
      </c>
    </row>
    <row r="178" spans="1:9">
      <c r="A178" s="3" t="s">
        <v>117</v>
      </c>
      <c r="B178" s="35" t="str">
        <f>_xlfn.XLOOKUP(Table7[[#This Row],[EID]],Roster!A:A,Roster!E:E)</f>
        <v>han.oriz.24</v>
      </c>
      <c r="C178" s="35" t="str">
        <f>_xlfn.XLOOKUP(Table7[[#This Row],[EID]],Roster!A:A,Roster!F:F)</f>
        <v>Network</v>
      </c>
      <c r="D178">
        <v>10</v>
      </c>
      <c r="E178" s="2">
        <v>45053</v>
      </c>
      <c r="F178" s="2">
        <f>_xlfn.XLOOKUP(Table7[[#This Row],[EID]],Roster!A:A,Roster!G:G)</f>
        <v>43495</v>
      </c>
      <c r="G178" s="61">
        <f ca="1">(TODAY()-Table7[[#This Row],[Hire Date]])/365</f>
        <v>6.3013698630136989</v>
      </c>
      <c r="H178" s="61">
        <f ca="1">Table7[[#This Row],[Year]]*12</f>
        <v>75.616438356164394</v>
      </c>
      <c r="I178" t="str">
        <f ca="1">IF(Table7[[#This Row],[Month]]&gt;=12,"Tenured","New Hire")</f>
        <v>Tenured</v>
      </c>
    </row>
    <row r="179" spans="1:9">
      <c r="A179" s="3" t="s">
        <v>118</v>
      </c>
      <c r="B179" s="35" t="str">
        <f>_xlfn.XLOOKUP(Table7[[#This Row],[EID]],Roster!A:A,Roster!E:E)</f>
        <v>kig.imaz.62</v>
      </c>
      <c r="C179" s="35" t="str">
        <f>_xlfn.XLOOKUP(Table7[[#This Row],[EID]],Roster!A:A,Roster!F:F)</f>
        <v>HR</v>
      </c>
      <c r="D179">
        <v>10</v>
      </c>
      <c r="E179" s="2">
        <v>45053</v>
      </c>
      <c r="F179" s="2">
        <f>_xlfn.XLOOKUP(Table7[[#This Row],[EID]],Roster!A:A,Roster!G:G)</f>
        <v>44965</v>
      </c>
      <c r="G179" s="61">
        <f ca="1">(TODAY()-Table7[[#This Row],[Hire Date]])/365</f>
        <v>2.2739726027397262</v>
      </c>
      <c r="H179" s="61">
        <f ca="1">Table7[[#This Row],[Year]]*12</f>
        <v>27.287671232876715</v>
      </c>
      <c r="I179" t="str">
        <f ca="1">IF(Table7[[#This Row],[Month]]&gt;=12,"Tenured","New Hire")</f>
        <v>Tenured</v>
      </c>
    </row>
    <row r="180" spans="1:9">
      <c r="A180" s="3" t="s">
        <v>119</v>
      </c>
      <c r="B180" s="35" t="str">
        <f>_xlfn.XLOOKUP(Table7[[#This Row],[EID]],Roster!A:A,Roster!E:E)</f>
        <v>hir.kame.31</v>
      </c>
      <c r="C180" s="35" t="str">
        <f>_xlfn.XLOOKUP(Table7[[#This Row],[EID]],Roster!A:A,Roster!F:F)</f>
        <v>Health</v>
      </c>
      <c r="D180">
        <v>8</v>
      </c>
      <c r="E180" s="2">
        <v>45053</v>
      </c>
      <c r="F180" s="2">
        <f>_xlfn.XLOOKUP(Table7[[#This Row],[EID]],Roster!A:A,Roster!G:G)</f>
        <v>38581</v>
      </c>
      <c r="G180" s="61">
        <f ca="1">(TODAY()-Table7[[#This Row],[Hire Date]])/365</f>
        <v>19.764383561643836</v>
      </c>
      <c r="H180" s="61">
        <f ca="1">Table7[[#This Row],[Year]]*12</f>
        <v>237.17260273972602</v>
      </c>
      <c r="I180" t="str">
        <f ca="1">IF(Table7[[#This Row],[Month]]&gt;=12,"Tenured","New Hire")</f>
        <v>Tenured</v>
      </c>
    </row>
    <row r="181" spans="1:9">
      <c r="A181" s="3" t="s">
        <v>121</v>
      </c>
      <c r="B181" s="35" t="str">
        <f>_xlfn.XLOOKUP(Table7[[#This Row],[EID]],Roster!A:A,Roster!E:E)</f>
        <v>hir.kame.31</v>
      </c>
      <c r="C181" s="35" t="str">
        <f>_xlfn.XLOOKUP(Table7[[#This Row],[EID]],Roster!A:A,Roster!F:F)</f>
        <v>Health</v>
      </c>
      <c r="D181">
        <v>8</v>
      </c>
      <c r="E181" s="2">
        <v>45053</v>
      </c>
      <c r="F181" s="2">
        <f>_xlfn.XLOOKUP(Table7[[#This Row],[EID]],Roster!A:A,Roster!G:G)</f>
        <v>44420</v>
      </c>
      <c r="G181" s="61">
        <f ca="1">(TODAY()-Table7[[#This Row],[Hire Date]])/365</f>
        <v>3.7671232876712328</v>
      </c>
      <c r="H181" s="61">
        <f ca="1">Table7[[#This Row],[Year]]*12</f>
        <v>45.205479452054796</v>
      </c>
      <c r="I181" t="str">
        <f ca="1">IF(Table7[[#This Row],[Month]]&gt;=12,"Tenured","New Hire")</f>
        <v>Tenured</v>
      </c>
    </row>
    <row r="182" spans="1:9">
      <c r="A182" s="3" t="s">
        <v>122</v>
      </c>
      <c r="B182" s="35" t="str">
        <f>_xlfn.XLOOKUP(Table7[[#This Row],[EID]],Roster!A:A,Roster!E:E)</f>
        <v>han.oriz.24</v>
      </c>
      <c r="C182" s="35" t="str">
        <f>_xlfn.XLOOKUP(Table7[[#This Row],[EID]],Roster!A:A,Roster!F:F)</f>
        <v>Network</v>
      </c>
      <c r="D182">
        <v>10</v>
      </c>
      <c r="E182" s="2">
        <v>45053</v>
      </c>
      <c r="F182" s="2">
        <f>_xlfn.XLOOKUP(Table7[[#This Row],[EID]],Roster!A:A,Roster!G:G)</f>
        <v>44961</v>
      </c>
      <c r="G182" s="61">
        <f ca="1">(TODAY()-Table7[[#This Row],[Hire Date]])/365</f>
        <v>2.2849315068493152</v>
      </c>
      <c r="H182" s="61">
        <f ca="1">Table7[[#This Row],[Year]]*12</f>
        <v>27.419178082191785</v>
      </c>
      <c r="I182" t="str">
        <f ca="1">IF(Table7[[#This Row],[Month]]&gt;=12,"Tenured","New Hire")</f>
        <v>Tenured</v>
      </c>
    </row>
    <row r="183" spans="1:9">
      <c r="A183" s="3" t="s">
        <v>123</v>
      </c>
      <c r="B183" s="35" t="str">
        <f>_xlfn.XLOOKUP(Table7[[#This Row],[EID]],Roster!A:A,Roster!E:E)</f>
        <v>kig.imaz.62</v>
      </c>
      <c r="C183" s="35" t="str">
        <f>_xlfn.XLOOKUP(Table7[[#This Row],[EID]],Roster!A:A,Roster!F:F)</f>
        <v>HR</v>
      </c>
      <c r="D183">
        <v>9</v>
      </c>
      <c r="E183" s="2">
        <v>45053</v>
      </c>
      <c r="F183" s="2">
        <f>_xlfn.XLOOKUP(Table7[[#This Row],[EID]],Roster!A:A,Roster!G:G)</f>
        <v>41094</v>
      </c>
      <c r="G183" s="61">
        <f ca="1">(TODAY()-Table7[[#This Row],[Hire Date]])/365</f>
        <v>12.87945205479452</v>
      </c>
      <c r="H183" s="61">
        <f ca="1">Table7[[#This Row],[Year]]*12</f>
        <v>154.55342465753424</v>
      </c>
      <c r="I183" t="str">
        <f ca="1">IF(Table7[[#This Row],[Month]]&gt;=12,"Tenured","New Hire")</f>
        <v>Tenured</v>
      </c>
    </row>
    <row r="184" spans="1:9">
      <c r="A184" s="3" t="s">
        <v>94</v>
      </c>
      <c r="B184" s="35" t="str">
        <f>_xlfn.XLOOKUP(Table7[[#This Row],[EID]],Roster!A:A,Roster!E:E)</f>
        <v>oka.koch.55</v>
      </c>
      <c r="C184" s="35" t="str">
        <f>_xlfn.XLOOKUP(Table7[[#This Row],[EID]],Roster!A:A,Roster!F:F)</f>
        <v>F&amp;A</v>
      </c>
      <c r="D184">
        <v>9</v>
      </c>
      <c r="E184" s="2">
        <v>45054</v>
      </c>
      <c r="F184" s="2">
        <f>_xlfn.XLOOKUP(Table7[[#This Row],[EID]],Roster!A:A,Roster!G:G)</f>
        <v>45032</v>
      </c>
      <c r="G184" s="61">
        <f ca="1">(TODAY()-Table7[[#This Row],[Hire Date]])/365</f>
        <v>2.0904109589041098</v>
      </c>
      <c r="H184" s="61">
        <f ca="1">Table7[[#This Row],[Year]]*12</f>
        <v>25.084931506849315</v>
      </c>
      <c r="I184" t="str">
        <f ca="1">IF(Table7[[#This Row],[Month]]&gt;=12,"Tenured","New Hire")</f>
        <v>Tenured</v>
      </c>
    </row>
    <row r="185" spans="1:9">
      <c r="A185" s="3" t="s">
        <v>96</v>
      </c>
      <c r="B185" s="35" t="str">
        <f>_xlfn.XLOOKUP(Table7[[#This Row],[EID]],Roster!A:A,Roster!E:E)</f>
        <v>hir.kame.31</v>
      </c>
      <c r="C185" s="35" t="str">
        <f>_xlfn.XLOOKUP(Table7[[#This Row],[EID]],Roster!A:A,Roster!F:F)</f>
        <v>Health</v>
      </c>
      <c r="D185">
        <v>10</v>
      </c>
      <c r="E185" s="2">
        <v>45054</v>
      </c>
      <c r="F185" s="2">
        <f>_xlfn.XLOOKUP(Table7[[#This Row],[EID]],Roster!A:A,Roster!G:G)</f>
        <v>44979</v>
      </c>
      <c r="G185" s="61">
        <f ca="1">(TODAY()-Table7[[#This Row],[Hire Date]])/365</f>
        <v>2.2356164383561645</v>
      </c>
      <c r="H185" s="61">
        <f ca="1">Table7[[#This Row],[Year]]*12</f>
        <v>26.827397260273976</v>
      </c>
      <c r="I185" t="str">
        <f ca="1">IF(Table7[[#This Row],[Month]]&gt;=12,"Tenured","New Hire")</f>
        <v>Tenured</v>
      </c>
    </row>
    <row r="186" spans="1:9">
      <c r="A186" s="3" t="s">
        <v>97</v>
      </c>
      <c r="B186" s="35" t="str">
        <f>_xlfn.XLOOKUP(Table7[[#This Row],[EID]],Roster!A:A,Roster!E:E)</f>
        <v>han.oriz.24</v>
      </c>
      <c r="C186" s="35" t="str">
        <f>_xlfn.XLOOKUP(Table7[[#This Row],[EID]],Roster!A:A,Roster!F:F)</f>
        <v>Network</v>
      </c>
      <c r="D186">
        <v>10</v>
      </c>
      <c r="E186" s="2">
        <v>45054</v>
      </c>
      <c r="F186" s="2">
        <f>_xlfn.XLOOKUP(Table7[[#This Row],[EID]],Roster!A:A,Roster!G:G)</f>
        <v>44419</v>
      </c>
      <c r="G186" s="61">
        <f ca="1">(TODAY()-Table7[[#This Row],[Hire Date]])/365</f>
        <v>3.7698630136986302</v>
      </c>
      <c r="H186" s="61">
        <f ca="1">Table7[[#This Row],[Year]]*12</f>
        <v>45.238356164383561</v>
      </c>
      <c r="I186" t="str">
        <f ca="1">IF(Table7[[#This Row],[Month]]&gt;=12,"Tenured","New Hire")</f>
        <v>Tenured</v>
      </c>
    </row>
    <row r="187" spans="1:9">
      <c r="A187" s="3" t="s">
        <v>98</v>
      </c>
      <c r="B187" s="35" t="str">
        <f>_xlfn.XLOOKUP(Table7[[#This Row],[EID]],Roster!A:A,Roster!E:E)</f>
        <v>kig.imaz.62</v>
      </c>
      <c r="C187" s="35" t="str">
        <f>_xlfn.XLOOKUP(Table7[[#This Row],[EID]],Roster!A:A,Roster!F:F)</f>
        <v>HR</v>
      </c>
      <c r="D187">
        <v>8</v>
      </c>
      <c r="E187" s="2">
        <v>45054</v>
      </c>
      <c r="F187" s="2">
        <f>_xlfn.XLOOKUP(Table7[[#This Row],[EID]],Roster!A:A,Roster!G:G)</f>
        <v>41964</v>
      </c>
      <c r="G187" s="61">
        <f ca="1">(TODAY()-Table7[[#This Row],[Hire Date]])/365</f>
        <v>10.495890410958904</v>
      </c>
      <c r="H187" s="61">
        <f ca="1">Table7[[#This Row],[Year]]*12</f>
        <v>125.95068493150684</v>
      </c>
      <c r="I187" t="str">
        <f ca="1">IF(Table7[[#This Row],[Month]]&gt;=12,"Tenured","New Hire")</f>
        <v>Tenured</v>
      </c>
    </row>
    <row r="188" spans="1:9">
      <c r="A188" s="3" t="s">
        <v>99</v>
      </c>
      <c r="B188" s="35" t="str">
        <f>_xlfn.XLOOKUP(Table7[[#This Row],[EID]],Roster!A:A,Roster!E:E)</f>
        <v>han.oriz.24</v>
      </c>
      <c r="C188" s="35" t="str">
        <f>_xlfn.XLOOKUP(Table7[[#This Row],[EID]],Roster!A:A,Roster!F:F)</f>
        <v>Strategy</v>
      </c>
      <c r="D188">
        <v>9</v>
      </c>
      <c r="E188" s="2">
        <v>45054</v>
      </c>
      <c r="F188" s="2">
        <f>_xlfn.XLOOKUP(Table7[[#This Row],[EID]],Roster!A:A,Roster!G:G)</f>
        <v>39732</v>
      </c>
      <c r="G188" s="61">
        <f ca="1">(TODAY()-Table7[[#This Row],[Hire Date]])/365</f>
        <v>16.610958904109587</v>
      </c>
      <c r="H188" s="61">
        <f ca="1">Table7[[#This Row],[Year]]*12</f>
        <v>199.33150684931505</v>
      </c>
      <c r="I188" t="str">
        <f ca="1">IF(Table7[[#This Row],[Month]]&gt;=12,"Tenured","New Hire")</f>
        <v>Tenured</v>
      </c>
    </row>
    <row r="189" spans="1:9">
      <c r="A189" s="3" t="s">
        <v>100</v>
      </c>
      <c r="B189" s="35" t="str">
        <f>_xlfn.XLOOKUP(Table7[[#This Row],[EID]],Roster!A:A,Roster!E:E)</f>
        <v>oka.koch.55</v>
      </c>
      <c r="C189" s="35" t="str">
        <f>_xlfn.XLOOKUP(Table7[[#This Row],[EID]],Roster!A:A,Roster!F:F)</f>
        <v>F&amp;A</v>
      </c>
      <c r="D189">
        <v>10</v>
      </c>
      <c r="E189" s="2">
        <v>45054</v>
      </c>
      <c r="F189" s="2">
        <f>_xlfn.XLOOKUP(Table7[[#This Row],[EID]],Roster!A:A,Roster!G:G)</f>
        <v>44956</v>
      </c>
      <c r="G189" s="61">
        <f ca="1">(TODAY()-Table7[[#This Row],[Hire Date]])/365</f>
        <v>2.2986301369863016</v>
      </c>
      <c r="H189" s="61">
        <f ca="1">Table7[[#This Row],[Year]]*12</f>
        <v>27.583561643835619</v>
      </c>
      <c r="I189" t="str">
        <f ca="1">IF(Table7[[#This Row],[Month]]&gt;=12,"Tenured","New Hire")</f>
        <v>Tenured</v>
      </c>
    </row>
    <row r="190" spans="1:9">
      <c r="A190" s="3" t="s">
        <v>101</v>
      </c>
      <c r="B190" s="35" t="str">
        <f>_xlfn.XLOOKUP(Table7[[#This Row],[EID]],Roster!A:A,Roster!E:E)</f>
        <v>hir.kame.31</v>
      </c>
      <c r="C190" s="35" t="str">
        <f>_xlfn.XLOOKUP(Table7[[#This Row],[EID]],Roster!A:A,Roster!F:F)</f>
        <v>Health</v>
      </c>
      <c r="D190">
        <v>10</v>
      </c>
      <c r="E190" s="2">
        <v>45054</v>
      </c>
      <c r="F190" s="2">
        <f>_xlfn.XLOOKUP(Table7[[#This Row],[EID]],Roster!A:A,Roster!G:G)</f>
        <v>42161</v>
      </c>
      <c r="G190" s="61">
        <f ca="1">(TODAY()-Table7[[#This Row],[Hire Date]])/365</f>
        <v>9.956164383561644</v>
      </c>
      <c r="H190" s="61">
        <f ca="1">Table7[[#This Row],[Year]]*12</f>
        <v>119.47397260273974</v>
      </c>
      <c r="I190" t="str">
        <f ca="1">IF(Table7[[#This Row],[Month]]&gt;=12,"Tenured","New Hire")</f>
        <v>Tenured</v>
      </c>
    </row>
    <row r="191" spans="1:9">
      <c r="A191" s="3" t="s">
        <v>102</v>
      </c>
      <c r="B191" s="35" t="str">
        <f>_xlfn.XLOOKUP(Table7[[#This Row],[EID]],Roster!A:A,Roster!E:E)</f>
        <v>han.oriz.24</v>
      </c>
      <c r="C191" s="35" t="str">
        <f>_xlfn.XLOOKUP(Table7[[#This Row],[EID]],Roster!A:A,Roster!F:F)</f>
        <v>Network</v>
      </c>
      <c r="D191">
        <v>10</v>
      </c>
      <c r="E191" s="2">
        <v>45054</v>
      </c>
      <c r="F191" s="2">
        <f>_xlfn.XLOOKUP(Table7[[#This Row],[EID]],Roster!A:A,Roster!G:G)</f>
        <v>37784</v>
      </c>
      <c r="G191" s="61">
        <f ca="1">(TODAY()-Table7[[#This Row],[Hire Date]])/365</f>
        <v>21.947945205479453</v>
      </c>
      <c r="H191" s="61">
        <f ca="1">Table7[[#This Row],[Year]]*12</f>
        <v>263.37534246575342</v>
      </c>
      <c r="I191" t="str">
        <f ca="1">IF(Table7[[#This Row],[Month]]&gt;=12,"Tenured","New Hire")</f>
        <v>Tenured</v>
      </c>
    </row>
    <row r="192" spans="1:9">
      <c r="A192" s="3" t="s">
        <v>103</v>
      </c>
      <c r="B192" s="35" t="str">
        <f>_xlfn.XLOOKUP(Table7[[#This Row],[EID]],Roster!A:A,Roster!E:E)</f>
        <v>kig.imaz.62</v>
      </c>
      <c r="C192" s="35" t="str">
        <f>_xlfn.XLOOKUP(Table7[[#This Row],[EID]],Roster!A:A,Roster!F:F)</f>
        <v>HR</v>
      </c>
      <c r="D192">
        <v>8</v>
      </c>
      <c r="E192" s="2">
        <v>45054</v>
      </c>
      <c r="F192" s="2">
        <f>_xlfn.XLOOKUP(Table7[[#This Row],[EID]],Roster!A:A,Roster!G:G)</f>
        <v>44132</v>
      </c>
      <c r="G192" s="61">
        <f ca="1">(TODAY()-Table7[[#This Row],[Hire Date]])/365</f>
        <v>4.5561643835616437</v>
      </c>
      <c r="H192" s="61">
        <f ca="1">Table7[[#This Row],[Year]]*12</f>
        <v>54.673972602739724</v>
      </c>
      <c r="I192" t="str">
        <f ca="1">IF(Table7[[#This Row],[Month]]&gt;=12,"Tenured","New Hire")</f>
        <v>Tenured</v>
      </c>
    </row>
    <row r="193" spans="1:9">
      <c r="A193" s="3" t="s">
        <v>104</v>
      </c>
      <c r="B193" s="35" t="str">
        <f>_xlfn.XLOOKUP(Table7[[#This Row],[EID]],Roster!A:A,Roster!E:E)</f>
        <v>oka.koch.55</v>
      </c>
      <c r="C193" s="35" t="str">
        <f>_xlfn.XLOOKUP(Table7[[#This Row],[EID]],Roster!A:A,Roster!F:F)</f>
        <v>F&amp;A</v>
      </c>
      <c r="D193">
        <v>8</v>
      </c>
      <c r="E193" s="2">
        <v>45054</v>
      </c>
      <c r="F193" s="2">
        <f>_xlfn.XLOOKUP(Table7[[#This Row],[EID]],Roster!A:A,Roster!G:G)</f>
        <v>44977</v>
      </c>
      <c r="G193" s="61">
        <f ca="1">(TODAY()-Table7[[#This Row],[Hire Date]])/365</f>
        <v>2.2410958904109588</v>
      </c>
      <c r="H193" s="61">
        <f ca="1">Table7[[#This Row],[Year]]*12</f>
        <v>26.893150684931506</v>
      </c>
      <c r="I193" t="str">
        <f ca="1">IF(Table7[[#This Row],[Month]]&gt;=12,"Tenured","New Hire")</f>
        <v>Tenured</v>
      </c>
    </row>
    <row r="194" spans="1:9">
      <c r="A194" s="3" t="s">
        <v>105</v>
      </c>
      <c r="B194" s="35" t="str">
        <f>_xlfn.XLOOKUP(Table7[[#This Row],[EID]],Roster!A:A,Roster!E:E)</f>
        <v>oka.koch.55</v>
      </c>
      <c r="C194" s="35" t="str">
        <f>_xlfn.XLOOKUP(Table7[[#This Row],[EID]],Roster!A:A,Roster!F:F)</f>
        <v>F&amp;A</v>
      </c>
      <c r="D194">
        <v>8</v>
      </c>
      <c r="E194" s="2">
        <v>45054</v>
      </c>
      <c r="F194" s="2">
        <f>_xlfn.XLOOKUP(Table7[[#This Row],[EID]],Roster!A:A,Roster!G:G)</f>
        <v>37806</v>
      </c>
      <c r="G194" s="61">
        <f ca="1">(TODAY()-Table7[[#This Row],[Hire Date]])/365</f>
        <v>21.887671232876713</v>
      </c>
      <c r="H194" s="61">
        <f ca="1">Table7[[#This Row],[Year]]*12</f>
        <v>262.65205479452055</v>
      </c>
      <c r="I194" t="str">
        <f ca="1">IF(Table7[[#This Row],[Month]]&gt;=12,"Tenured","New Hire")</f>
        <v>Tenured</v>
      </c>
    </row>
    <row r="195" spans="1:9">
      <c r="A195" s="3" t="s">
        <v>106</v>
      </c>
      <c r="B195" s="35" t="str">
        <f>_xlfn.XLOOKUP(Table7[[#This Row],[EID]],Roster!A:A,Roster!E:E)</f>
        <v>hir.kame.31</v>
      </c>
      <c r="C195" s="35" t="str">
        <f>_xlfn.XLOOKUP(Table7[[#This Row],[EID]],Roster!A:A,Roster!F:F)</f>
        <v>Health</v>
      </c>
      <c r="D195">
        <v>8</v>
      </c>
      <c r="E195" s="2">
        <v>45054</v>
      </c>
      <c r="F195" s="2">
        <f>_xlfn.XLOOKUP(Table7[[#This Row],[EID]],Roster!A:A,Roster!G:G)</f>
        <v>40457</v>
      </c>
      <c r="G195" s="61">
        <f ca="1">(TODAY()-Table7[[#This Row],[Hire Date]])/365</f>
        <v>14.624657534246575</v>
      </c>
      <c r="H195" s="61">
        <f ca="1">Table7[[#This Row],[Year]]*12</f>
        <v>175.49589041095891</v>
      </c>
      <c r="I195" t="str">
        <f ca="1">IF(Table7[[#This Row],[Month]]&gt;=12,"Tenured","New Hire")</f>
        <v>Tenured</v>
      </c>
    </row>
    <row r="196" spans="1:9">
      <c r="A196" s="3" t="s">
        <v>108</v>
      </c>
      <c r="B196" s="35" t="str">
        <f>_xlfn.XLOOKUP(Table7[[#This Row],[EID]],Roster!A:A,Roster!E:E)</f>
        <v>kig.imaz.62</v>
      </c>
      <c r="C196" s="35" t="str">
        <f>_xlfn.XLOOKUP(Table7[[#This Row],[EID]],Roster!A:A,Roster!F:F)</f>
        <v>HR</v>
      </c>
      <c r="D196">
        <v>9</v>
      </c>
      <c r="E196" s="2">
        <v>45054</v>
      </c>
      <c r="F196" s="2">
        <f>_xlfn.XLOOKUP(Table7[[#This Row],[EID]],Roster!A:A,Roster!G:G)</f>
        <v>41289</v>
      </c>
      <c r="G196" s="61">
        <f ca="1">(TODAY()-Table7[[#This Row],[Hire Date]])/365</f>
        <v>12.345205479452055</v>
      </c>
      <c r="H196" s="61">
        <f ca="1">Table7[[#This Row],[Year]]*12</f>
        <v>148.14246575342466</v>
      </c>
      <c r="I196" t="str">
        <f ca="1">IF(Table7[[#This Row],[Month]]&gt;=12,"Tenured","New Hire")</f>
        <v>Tenured</v>
      </c>
    </row>
    <row r="197" spans="1:9">
      <c r="A197" s="3" t="s">
        <v>109</v>
      </c>
      <c r="B197" s="35" t="str">
        <f>_xlfn.XLOOKUP(Table7[[#This Row],[EID]],Roster!A:A,Roster!E:E)</f>
        <v>han.oriz.24</v>
      </c>
      <c r="C197" s="35" t="str">
        <f>_xlfn.XLOOKUP(Table7[[#This Row],[EID]],Roster!A:A,Roster!F:F)</f>
        <v>Strategy</v>
      </c>
      <c r="D197">
        <v>8</v>
      </c>
      <c r="E197" s="2">
        <v>45054</v>
      </c>
      <c r="F197" s="2">
        <f>_xlfn.XLOOKUP(Table7[[#This Row],[EID]],Roster!A:A,Roster!G:G)</f>
        <v>39092</v>
      </c>
      <c r="G197" s="61">
        <f ca="1">(TODAY()-Table7[[#This Row],[Hire Date]])/365</f>
        <v>18.364383561643837</v>
      </c>
      <c r="H197" s="61">
        <f ca="1">Table7[[#This Row],[Year]]*12</f>
        <v>220.37260273972606</v>
      </c>
      <c r="I197" t="str">
        <f ca="1">IF(Table7[[#This Row],[Month]]&gt;=12,"Tenured","New Hire")</f>
        <v>Tenured</v>
      </c>
    </row>
    <row r="198" spans="1:9">
      <c r="A198" s="3" t="s">
        <v>111</v>
      </c>
      <c r="B198" s="35" t="str">
        <f>_xlfn.XLOOKUP(Table7[[#This Row],[EID]],Roster!A:A,Roster!E:E)</f>
        <v>hir.kame.31</v>
      </c>
      <c r="C198" s="35" t="str">
        <f>_xlfn.XLOOKUP(Table7[[#This Row],[EID]],Roster!A:A,Roster!F:F)</f>
        <v>Health</v>
      </c>
      <c r="D198">
        <v>8</v>
      </c>
      <c r="E198" s="2">
        <v>45054</v>
      </c>
      <c r="F198" s="2">
        <f>_xlfn.XLOOKUP(Table7[[#This Row],[EID]],Roster!A:A,Roster!G:G)</f>
        <v>42145</v>
      </c>
      <c r="G198" s="61">
        <f ca="1">(TODAY()-Table7[[#This Row],[Hire Date]])/365</f>
        <v>10</v>
      </c>
      <c r="H198" s="61">
        <f ca="1">Table7[[#This Row],[Year]]*12</f>
        <v>120</v>
      </c>
      <c r="I198" t="str">
        <f ca="1">IF(Table7[[#This Row],[Month]]&gt;=12,"Tenured","New Hire")</f>
        <v>Tenured</v>
      </c>
    </row>
    <row r="199" spans="1:9">
      <c r="A199" s="3" t="s">
        <v>112</v>
      </c>
      <c r="B199" s="35" t="str">
        <f>_xlfn.XLOOKUP(Table7[[#This Row],[EID]],Roster!A:A,Roster!E:E)</f>
        <v>hir.kame.31</v>
      </c>
      <c r="C199" s="35" t="str">
        <f>_xlfn.XLOOKUP(Table7[[#This Row],[EID]],Roster!A:A,Roster!F:F)</f>
        <v>Health</v>
      </c>
      <c r="D199">
        <v>10</v>
      </c>
      <c r="E199" s="2">
        <v>45054</v>
      </c>
      <c r="F199" s="2">
        <f>_xlfn.XLOOKUP(Table7[[#This Row],[EID]],Roster!A:A,Roster!G:G)</f>
        <v>44989</v>
      </c>
      <c r="G199" s="61">
        <f ca="1">(TODAY()-Table7[[#This Row],[Hire Date]])/365</f>
        <v>2.2082191780821918</v>
      </c>
      <c r="H199" s="61">
        <f ca="1">Table7[[#This Row],[Year]]*12</f>
        <v>26.4986301369863</v>
      </c>
      <c r="I199" t="str">
        <f ca="1">IF(Table7[[#This Row],[Month]]&gt;=12,"Tenured","New Hire")</f>
        <v>Tenured</v>
      </c>
    </row>
    <row r="200" spans="1:9">
      <c r="A200" s="3" t="s">
        <v>113</v>
      </c>
      <c r="B200" s="35" t="str">
        <f>_xlfn.XLOOKUP(Table7[[#This Row],[EID]],Roster!A:A,Roster!E:E)</f>
        <v>kig.imaz.62</v>
      </c>
      <c r="C200" s="35" t="str">
        <f>_xlfn.XLOOKUP(Table7[[#This Row],[EID]],Roster!A:A,Roster!F:F)</f>
        <v>HR</v>
      </c>
      <c r="D200">
        <v>9</v>
      </c>
      <c r="E200" s="2">
        <v>45054</v>
      </c>
      <c r="F200" s="2">
        <f>_xlfn.XLOOKUP(Table7[[#This Row],[EID]],Roster!A:A,Roster!G:G)</f>
        <v>44152</v>
      </c>
      <c r="G200" s="61">
        <f ca="1">(TODAY()-Table7[[#This Row],[Hire Date]])/365</f>
        <v>4.5013698630136982</v>
      </c>
      <c r="H200" s="61">
        <f ca="1">Table7[[#This Row],[Year]]*12</f>
        <v>54.016438356164379</v>
      </c>
      <c r="I200" t="str">
        <f ca="1">IF(Table7[[#This Row],[Month]]&gt;=12,"Tenured","New Hire")</f>
        <v>Tenured</v>
      </c>
    </row>
    <row r="201" spans="1:9">
      <c r="A201" s="3" t="s">
        <v>114</v>
      </c>
      <c r="B201" s="35" t="str">
        <f>_xlfn.XLOOKUP(Table7[[#This Row],[EID]],Roster!A:A,Roster!E:E)</f>
        <v>han.oriz.24</v>
      </c>
      <c r="C201" s="35" t="str">
        <f>_xlfn.XLOOKUP(Table7[[#This Row],[EID]],Roster!A:A,Roster!F:F)</f>
        <v>Strategy</v>
      </c>
      <c r="D201">
        <v>8</v>
      </c>
      <c r="E201" s="2">
        <v>45054</v>
      </c>
      <c r="F201" s="2">
        <f>_xlfn.XLOOKUP(Table7[[#This Row],[EID]],Roster!A:A,Roster!G:G)</f>
        <v>37165</v>
      </c>
      <c r="G201" s="61">
        <f ca="1">(TODAY()-Table7[[#This Row],[Hire Date]])/365</f>
        <v>23.643835616438356</v>
      </c>
      <c r="H201" s="61">
        <f ca="1">Table7[[#This Row],[Year]]*12</f>
        <v>283.72602739726028</v>
      </c>
      <c r="I201" t="str">
        <f ca="1">IF(Table7[[#This Row],[Month]]&gt;=12,"Tenured","New Hire")</f>
        <v>Tenured</v>
      </c>
    </row>
    <row r="202" spans="1:9">
      <c r="A202" s="3" t="s">
        <v>115</v>
      </c>
      <c r="B202" s="35" t="str">
        <f>_xlfn.XLOOKUP(Table7[[#This Row],[EID]],Roster!A:A,Roster!E:E)</f>
        <v>oka.koch.55</v>
      </c>
      <c r="C202" s="35" t="str">
        <f>_xlfn.XLOOKUP(Table7[[#This Row],[EID]],Roster!A:A,Roster!F:F)</f>
        <v>F&amp;A</v>
      </c>
      <c r="D202">
        <v>8</v>
      </c>
      <c r="E202" s="2">
        <v>45054</v>
      </c>
      <c r="F202" s="2">
        <f>_xlfn.XLOOKUP(Table7[[#This Row],[EID]],Roster!A:A,Roster!G:G)</f>
        <v>44841</v>
      </c>
      <c r="G202" s="61">
        <f ca="1">(TODAY()-Table7[[#This Row],[Hire Date]])/365</f>
        <v>2.6136986301369864</v>
      </c>
      <c r="H202" s="61">
        <f ca="1">Table7[[#This Row],[Year]]*12</f>
        <v>31.364383561643837</v>
      </c>
      <c r="I202" t="str">
        <f ca="1">IF(Table7[[#This Row],[Month]]&gt;=12,"Tenured","New Hire")</f>
        <v>Tenured</v>
      </c>
    </row>
    <row r="203" spans="1:9">
      <c r="A203" s="3" t="s">
        <v>116</v>
      </c>
      <c r="B203" s="35" t="str">
        <f>_xlfn.XLOOKUP(Table7[[#This Row],[EID]],Roster!A:A,Roster!E:E)</f>
        <v>hir.kame.31</v>
      </c>
      <c r="C203" s="35" t="str">
        <f>_xlfn.XLOOKUP(Table7[[#This Row],[EID]],Roster!A:A,Roster!F:F)</f>
        <v>Health</v>
      </c>
      <c r="D203">
        <v>8</v>
      </c>
      <c r="E203" s="2">
        <v>45054</v>
      </c>
      <c r="F203" s="2">
        <f>_xlfn.XLOOKUP(Table7[[#This Row],[EID]],Roster!A:A,Roster!G:G)</f>
        <v>39490</v>
      </c>
      <c r="G203" s="61">
        <f ca="1">(TODAY()-Table7[[#This Row],[Hire Date]])/365</f>
        <v>17.273972602739725</v>
      </c>
      <c r="H203" s="61">
        <f ca="1">Table7[[#This Row],[Year]]*12</f>
        <v>207.2876712328767</v>
      </c>
      <c r="I203" t="str">
        <f ca="1">IF(Table7[[#This Row],[Month]]&gt;=12,"Tenured","New Hire")</f>
        <v>Tenured</v>
      </c>
    </row>
    <row r="204" spans="1:9">
      <c r="A204" s="3" t="s">
        <v>117</v>
      </c>
      <c r="B204" s="35" t="str">
        <f>_xlfn.XLOOKUP(Table7[[#This Row],[EID]],Roster!A:A,Roster!E:E)</f>
        <v>han.oriz.24</v>
      </c>
      <c r="C204" s="35" t="str">
        <f>_xlfn.XLOOKUP(Table7[[#This Row],[EID]],Roster!A:A,Roster!F:F)</f>
        <v>Network</v>
      </c>
      <c r="D204">
        <v>9</v>
      </c>
      <c r="E204" s="2">
        <v>45054</v>
      </c>
      <c r="F204" s="2">
        <f>_xlfn.XLOOKUP(Table7[[#This Row],[EID]],Roster!A:A,Roster!G:G)</f>
        <v>43495</v>
      </c>
      <c r="G204" s="61">
        <f ca="1">(TODAY()-Table7[[#This Row],[Hire Date]])/365</f>
        <v>6.3013698630136989</v>
      </c>
      <c r="H204" s="61">
        <f ca="1">Table7[[#This Row],[Year]]*12</f>
        <v>75.616438356164394</v>
      </c>
      <c r="I204" t="str">
        <f ca="1">IF(Table7[[#This Row],[Month]]&gt;=12,"Tenured","New Hire")</f>
        <v>Tenured</v>
      </c>
    </row>
    <row r="205" spans="1:9">
      <c r="A205" s="3" t="s">
        <v>118</v>
      </c>
      <c r="B205" s="35" t="str">
        <f>_xlfn.XLOOKUP(Table7[[#This Row],[EID]],Roster!A:A,Roster!E:E)</f>
        <v>kig.imaz.62</v>
      </c>
      <c r="C205" s="35" t="str">
        <f>_xlfn.XLOOKUP(Table7[[#This Row],[EID]],Roster!A:A,Roster!F:F)</f>
        <v>HR</v>
      </c>
      <c r="D205">
        <v>8</v>
      </c>
      <c r="E205" s="2">
        <v>45054</v>
      </c>
      <c r="F205" s="2">
        <f>_xlfn.XLOOKUP(Table7[[#This Row],[EID]],Roster!A:A,Roster!G:G)</f>
        <v>44965</v>
      </c>
      <c r="G205" s="61">
        <f ca="1">(TODAY()-Table7[[#This Row],[Hire Date]])/365</f>
        <v>2.2739726027397262</v>
      </c>
      <c r="H205" s="61">
        <f ca="1">Table7[[#This Row],[Year]]*12</f>
        <v>27.287671232876715</v>
      </c>
      <c r="I205" t="str">
        <f ca="1">IF(Table7[[#This Row],[Month]]&gt;=12,"Tenured","New Hire")</f>
        <v>Tenured</v>
      </c>
    </row>
    <row r="206" spans="1:9">
      <c r="A206" s="3" t="s">
        <v>119</v>
      </c>
      <c r="B206" s="35" t="str">
        <f>_xlfn.XLOOKUP(Table7[[#This Row],[EID]],Roster!A:A,Roster!E:E)</f>
        <v>hir.kame.31</v>
      </c>
      <c r="C206" s="35" t="str">
        <f>_xlfn.XLOOKUP(Table7[[#This Row],[EID]],Roster!A:A,Roster!F:F)</f>
        <v>Health</v>
      </c>
      <c r="D206">
        <v>9</v>
      </c>
      <c r="E206" s="2">
        <v>45054</v>
      </c>
      <c r="F206" s="2">
        <f>_xlfn.XLOOKUP(Table7[[#This Row],[EID]],Roster!A:A,Roster!G:G)</f>
        <v>38581</v>
      </c>
      <c r="G206" s="61">
        <f ca="1">(TODAY()-Table7[[#This Row],[Hire Date]])/365</f>
        <v>19.764383561643836</v>
      </c>
      <c r="H206" s="61">
        <f ca="1">Table7[[#This Row],[Year]]*12</f>
        <v>237.17260273972602</v>
      </c>
      <c r="I206" t="str">
        <f ca="1">IF(Table7[[#This Row],[Month]]&gt;=12,"Tenured","New Hire")</f>
        <v>Tenured</v>
      </c>
    </row>
    <row r="207" spans="1:9">
      <c r="A207" s="3" t="s">
        <v>121</v>
      </c>
      <c r="B207" s="35" t="str">
        <f>_xlfn.XLOOKUP(Table7[[#This Row],[EID]],Roster!A:A,Roster!E:E)</f>
        <v>hir.kame.31</v>
      </c>
      <c r="C207" s="35" t="str">
        <f>_xlfn.XLOOKUP(Table7[[#This Row],[EID]],Roster!A:A,Roster!F:F)</f>
        <v>Health</v>
      </c>
      <c r="D207">
        <v>8</v>
      </c>
      <c r="E207" s="2">
        <v>45054</v>
      </c>
      <c r="F207" s="2">
        <f>_xlfn.XLOOKUP(Table7[[#This Row],[EID]],Roster!A:A,Roster!G:G)</f>
        <v>44420</v>
      </c>
      <c r="G207" s="61">
        <f ca="1">(TODAY()-Table7[[#This Row],[Hire Date]])/365</f>
        <v>3.7671232876712328</v>
      </c>
      <c r="H207" s="61">
        <f ca="1">Table7[[#This Row],[Year]]*12</f>
        <v>45.205479452054796</v>
      </c>
      <c r="I207" t="str">
        <f ca="1">IF(Table7[[#This Row],[Month]]&gt;=12,"Tenured","New Hire")</f>
        <v>Tenured</v>
      </c>
    </row>
    <row r="208" spans="1:9">
      <c r="A208" s="3" t="s">
        <v>122</v>
      </c>
      <c r="B208" s="35" t="str">
        <f>_xlfn.XLOOKUP(Table7[[#This Row],[EID]],Roster!A:A,Roster!E:E)</f>
        <v>han.oriz.24</v>
      </c>
      <c r="C208" s="35" t="str">
        <f>_xlfn.XLOOKUP(Table7[[#This Row],[EID]],Roster!A:A,Roster!F:F)</f>
        <v>Network</v>
      </c>
      <c r="D208">
        <v>10</v>
      </c>
      <c r="E208" s="2">
        <v>45054</v>
      </c>
      <c r="F208" s="2">
        <f>_xlfn.XLOOKUP(Table7[[#This Row],[EID]],Roster!A:A,Roster!G:G)</f>
        <v>44961</v>
      </c>
      <c r="G208" s="61">
        <f ca="1">(TODAY()-Table7[[#This Row],[Hire Date]])/365</f>
        <v>2.2849315068493152</v>
      </c>
      <c r="H208" s="61">
        <f ca="1">Table7[[#This Row],[Year]]*12</f>
        <v>27.419178082191785</v>
      </c>
      <c r="I208" t="str">
        <f ca="1">IF(Table7[[#This Row],[Month]]&gt;=12,"Tenured","New Hire")</f>
        <v>Tenured</v>
      </c>
    </row>
    <row r="209" spans="1:9">
      <c r="A209" s="3" t="s">
        <v>123</v>
      </c>
      <c r="B209" s="35" t="str">
        <f>_xlfn.XLOOKUP(Table7[[#This Row],[EID]],Roster!A:A,Roster!E:E)</f>
        <v>kig.imaz.62</v>
      </c>
      <c r="C209" s="35" t="str">
        <f>_xlfn.XLOOKUP(Table7[[#This Row],[EID]],Roster!A:A,Roster!F:F)</f>
        <v>HR</v>
      </c>
      <c r="D209">
        <v>10</v>
      </c>
      <c r="E209" s="2">
        <v>45054</v>
      </c>
      <c r="F209" s="2">
        <f>_xlfn.XLOOKUP(Table7[[#This Row],[EID]],Roster!A:A,Roster!G:G)</f>
        <v>41094</v>
      </c>
      <c r="G209" s="61">
        <f ca="1">(TODAY()-Table7[[#This Row],[Hire Date]])/365</f>
        <v>12.87945205479452</v>
      </c>
      <c r="H209" s="61">
        <f ca="1">Table7[[#This Row],[Year]]*12</f>
        <v>154.55342465753424</v>
      </c>
      <c r="I209" t="str">
        <f ca="1">IF(Table7[[#This Row],[Month]]&gt;=12,"Tenured","New Hire")</f>
        <v>Tenured</v>
      </c>
    </row>
    <row r="210" spans="1:9">
      <c r="A210" s="3" t="s">
        <v>94</v>
      </c>
      <c r="B210" s="35" t="str">
        <f>_xlfn.XLOOKUP(Table7[[#This Row],[EID]],Roster!A:A,Roster!E:E)</f>
        <v>oka.koch.55</v>
      </c>
      <c r="C210" s="35" t="str">
        <f>_xlfn.XLOOKUP(Table7[[#This Row],[EID]],Roster!A:A,Roster!F:F)</f>
        <v>F&amp;A</v>
      </c>
      <c r="D210">
        <v>7</v>
      </c>
      <c r="E210" s="2">
        <v>45055</v>
      </c>
      <c r="F210" s="2">
        <f>_xlfn.XLOOKUP(Table7[[#This Row],[EID]],Roster!A:A,Roster!G:G)</f>
        <v>45032</v>
      </c>
      <c r="G210" s="61">
        <f ca="1">(TODAY()-Table7[[#This Row],[Hire Date]])/365</f>
        <v>2.0904109589041098</v>
      </c>
      <c r="H210" s="61">
        <f ca="1">Table7[[#This Row],[Year]]*12</f>
        <v>25.084931506849315</v>
      </c>
      <c r="I210" t="str">
        <f ca="1">IF(Table7[[#This Row],[Month]]&gt;=12,"Tenured","New Hire")</f>
        <v>Tenured</v>
      </c>
    </row>
    <row r="211" spans="1:9">
      <c r="A211" s="3" t="s">
        <v>96</v>
      </c>
      <c r="B211" s="35" t="str">
        <f>_xlfn.XLOOKUP(Table7[[#This Row],[EID]],Roster!A:A,Roster!E:E)</f>
        <v>hir.kame.31</v>
      </c>
      <c r="C211" s="35" t="str">
        <f>_xlfn.XLOOKUP(Table7[[#This Row],[EID]],Roster!A:A,Roster!F:F)</f>
        <v>Health</v>
      </c>
      <c r="D211">
        <v>9</v>
      </c>
      <c r="E211" s="2">
        <v>45055</v>
      </c>
      <c r="F211" s="2">
        <f>_xlfn.XLOOKUP(Table7[[#This Row],[EID]],Roster!A:A,Roster!G:G)</f>
        <v>44979</v>
      </c>
      <c r="G211" s="61">
        <f ca="1">(TODAY()-Table7[[#This Row],[Hire Date]])/365</f>
        <v>2.2356164383561645</v>
      </c>
      <c r="H211" s="61">
        <f ca="1">Table7[[#This Row],[Year]]*12</f>
        <v>26.827397260273976</v>
      </c>
      <c r="I211" t="str">
        <f ca="1">IF(Table7[[#This Row],[Month]]&gt;=12,"Tenured","New Hire")</f>
        <v>Tenured</v>
      </c>
    </row>
    <row r="212" spans="1:9">
      <c r="A212" s="3" t="s">
        <v>97</v>
      </c>
      <c r="B212" s="35" t="str">
        <f>_xlfn.XLOOKUP(Table7[[#This Row],[EID]],Roster!A:A,Roster!E:E)</f>
        <v>han.oriz.24</v>
      </c>
      <c r="C212" s="35" t="str">
        <f>_xlfn.XLOOKUP(Table7[[#This Row],[EID]],Roster!A:A,Roster!F:F)</f>
        <v>Network</v>
      </c>
      <c r="D212">
        <v>8</v>
      </c>
      <c r="E212" s="2">
        <v>45055</v>
      </c>
      <c r="F212" s="2">
        <f>_xlfn.XLOOKUP(Table7[[#This Row],[EID]],Roster!A:A,Roster!G:G)</f>
        <v>44419</v>
      </c>
      <c r="G212" s="61">
        <f ca="1">(TODAY()-Table7[[#This Row],[Hire Date]])/365</f>
        <v>3.7698630136986302</v>
      </c>
      <c r="H212" s="61">
        <f ca="1">Table7[[#This Row],[Year]]*12</f>
        <v>45.238356164383561</v>
      </c>
      <c r="I212" t="str">
        <f ca="1">IF(Table7[[#This Row],[Month]]&gt;=12,"Tenured","New Hire")</f>
        <v>Tenured</v>
      </c>
    </row>
    <row r="213" spans="1:9">
      <c r="A213" s="3" t="s">
        <v>98</v>
      </c>
      <c r="B213" s="35" t="str">
        <f>_xlfn.XLOOKUP(Table7[[#This Row],[EID]],Roster!A:A,Roster!E:E)</f>
        <v>kig.imaz.62</v>
      </c>
      <c r="C213" s="35" t="str">
        <f>_xlfn.XLOOKUP(Table7[[#This Row],[EID]],Roster!A:A,Roster!F:F)</f>
        <v>HR</v>
      </c>
      <c r="D213">
        <v>7</v>
      </c>
      <c r="E213" s="2">
        <v>45055</v>
      </c>
      <c r="F213" s="2">
        <f>_xlfn.XLOOKUP(Table7[[#This Row],[EID]],Roster!A:A,Roster!G:G)</f>
        <v>41964</v>
      </c>
      <c r="G213" s="61">
        <f ca="1">(TODAY()-Table7[[#This Row],[Hire Date]])/365</f>
        <v>10.495890410958904</v>
      </c>
      <c r="H213" s="61">
        <f ca="1">Table7[[#This Row],[Year]]*12</f>
        <v>125.95068493150684</v>
      </c>
      <c r="I213" t="str">
        <f ca="1">IF(Table7[[#This Row],[Month]]&gt;=12,"Tenured","New Hire")</f>
        <v>Tenured</v>
      </c>
    </row>
    <row r="214" spans="1:9">
      <c r="A214" s="3" t="s">
        <v>99</v>
      </c>
      <c r="B214" s="35" t="str">
        <f>_xlfn.XLOOKUP(Table7[[#This Row],[EID]],Roster!A:A,Roster!E:E)</f>
        <v>han.oriz.24</v>
      </c>
      <c r="C214" s="35" t="str">
        <f>_xlfn.XLOOKUP(Table7[[#This Row],[EID]],Roster!A:A,Roster!F:F)</f>
        <v>Strategy</v>
      </c>
      <c r="D214">
        <v>9</v>
      </c>
      <c r="E214" s="2">
        <v>45055</v>
      </c>
      <c r="F214" s="2">
        <f>_xlfn.XLOOKUP(Table7[[#This Row],[EID]],Roster!A:A,Roster!G:G)</f>
        <v>39732</v>
      </c>
      <c r="G214" s="61">
        <f ca="1">(TODAY()-Table7[[#This Row],[Hire Date]])/365</f>
        <v>16.610958904109587</v>
      </c>
      <c r="H214" s="61">
        <f ca="1">Table7[[#This Row],[Year]]*12</f>
        <v>199.33150684931505</v>
      </c>
      <c r="I214" t="str">
        <f ca="1">IF(Table7[[#This Row],[Month]]&gt;=12,"Tenured","New Hire")</f>
        <v>Tenured</v>
      </c>
    </row>
    <row r="215" spans="1:9">
      <c r="A215" s="3" t="s">
        <v>100</v>
      </c>
      <c r="B215" s="35" t="str">
        <f>_xlfn.XLOOKUP(Table7[[#This Row],[EID]],Roster!A:A,Roster!E:E)</f>
        <v>oka.koch.55</v>
      </c>
      <c r="C215" s="35" t="str">
        <f>_xlfn.XLOOKUP(Table7[[#This Row],[EID]],Roster!A:A,Roster!F:F)</f>
        <v>F&amp;A</v>
      </c>
      <c r="D215">
        <v>8</v>
      </c>
      <c r="E215" s="2">
        <v>45055</v>
      </c>
      <c r="F215" s="2">
        <f>_xlfn.XLOOKUP(Table7[[#This Row],[EID]],Roster!A:A,Roster!G:G)</f>
        <v>44956</v>
      </c>
      <c r="G215" s="61">
        <f ca="1">(TODAY()-Table7[[#This Row],[Hire Date]])/365</f>
        <v>2.2986301369863016</v>
      </c>
      <c r="H215" s="61">
        <f ca="1">Table7[[#This Row],[Year]]*12</f>
        <v>27.583561643835619</v>
      </c>
      <c r="I215" t="str">
        <f ca="1">IF(Table7[[#This Row],[Month]]&gt;=12,"Tenured","New Hire")</f>
        <v>Tenured</v>
      </c>
    </row>
    <row r="216" spans="1:9">
      <c r="A216" s="3" t="s">
        <v>101</v>
      </c>
      <c r="B216" s="35" t="str">
        <f>_xlfn.XLOOKUP(Table7[[#This Row],[EID]],Roster!A:A,Roster!E:E)</f>
        <v>hir.kame.31</v>
      </c>
      <c r="C216" s="35" t="str">
        <f>_xlfn.XLOOKUP(Table7[[#This Row],[EID]],Roster!A:A,Roster!F:F)</f>
        <v>Health</v>
      </c>
      <c r="D216">
        <v>8</v>
      </c>
      <c r="E216" s="2">
        <v>45055</v>
      </c>
      <c r="F216" s="2">
        <f>_xlfn.XLOOKUP(Table7[[#This Row],[EID]],Roster!A:A,Roster!G:G)</f>
        <v>42161</v>
      </c>
      <c r="G216" s="61">
        <f ca="1">(TODAY()-Table7[[#This Row],[Hire Date]])/365</f>
        <v>9.956164383561644</v>
      </c>
      <c r="H216" s="61">
        <f ca="1">Table7[[#This Row],[Year]]*12</f>
        <v>119.47397260273974</v>
      </c>
      <c r="I216" t="str">
        <f ca="1">IF(Table7[[#This Row],[Month]]&gt;=12,"Tenured","New Hire")</f>
        <v>Tenured</v>
      </c>
    </row>
    <row r="217" spans="1:9">
      <c r="A217" s="3" t="s">
        <v>102</v>
      </c>
      <c r="B217" s="35" t="str">
        <f>_xlfn.XLOOKUP(Table7[[#This Row],[EID]],Roster!A:A,Roster!E:E)</f>
        <v>han.oriz.24</v>
      </c>
      <c r="C217" s="35" t="str">
        <f>_xlfn.XLOOKUP(Table7[[#This Row],[EID]],Roster!A:A,Roster!F:F)</f>
        <v>Network</v>
      </c>
      <c r="D217">
        <v>10</v>
      </c>
      <c r="E217" s="2">
        <v>45055</v>
      </c>
      <c r="F217" s="2">
        <f>_xlfn.XLOOKUP(Table7[[#This Row],[EID]],Roster!A:A,Roster!G:G)</f>
        <v>37784</v>
      </c>
      <c r="G217" s="61">
        <f ca="1">(TODAY()-Table7[[#This Row],[Hire Date]])/365</f>
        <v>21.947945205479453</v>
      </c>
      <c r="H217" s="61">
        <f ca="1">Table7[[#This Row],[Year]]*12</f>
        <v>263.37534246575342</v>
      </c>
      <c r="I217" t="str">
        <f ca="1">IF(Table7[[#This Row],[Month]]&gt;=12,"Tenured","New Hire")</f>
        <v>Tenured</v>
      </c>
    </row>
    <row r="218" spans="1:9">
      <c r="A218" s="3" t="s">
        <v>103</v>
      </c>
      <c r="B218" s="35" t="str">
        <f>_xlfn.XLOOKUP(Table7[[#This Row],[EID]],Roster!A:A,Roster!E:E)</f>
        <v>kig.imaz.62</v>
      </c>
      <c r="C218" s="35" t="str">
        <f>_xlfn.XLOOKUP(Table7[[#This Row],[EID]],Roster!A:A,Roster!F:F)</f>
        <v>HR</v>
      </c>
      <c r="D218">
        <v>8</v>
      </c>
      <c r="E218" s="2">
        <v>45055</v>
      </c>
      <c r="F218" s="2">
        <f>_xlfn.XLOOKUP(Table7[[#This Row],[EID]],Roster!A:A,Roster!G:G)</f>
        <v>44132</v>
      </c>
      <c r="G218" s="61">
        <f ca="1">(TODAY()-Table7[[#This Row],[Hire Date]])/365</f>
        <v>4.5561643835616437</v>
      </c>
      <c r="H218" s="61">
        <f ca="1">Table7[[#This Row],[Year]]*12</f>
        <v>54.673972602739724</v>
      </c>
      <c r="I218" t="str">
        <f ca="1">IF(Table7[[#This Row],[Month]]&gt;=12,"Tenured","New Hire")</f>
        <v>Tenured</v>
      </c>
    </row>
    <row r="219" spans="1:9">
      <c r="A219" s="3" t="s">
        <v>104</v>
      </c>
      <c r="B219" s="35" t="str">
        <f>_xlfn.XLOOKUP(Table7[[#This Row],[EID]],Roster!A:A,Roster!E:E)</f>
        <v>oka.koch.55</v>
      </c>
      <c r="C219" s="35" t="str">
        <f>_xlfn.XLOOKUP(Table7[[#This Row],[EID]],Roster!A:A,Roster!F:F)</f>
        <v>F&amp;A</v>
      </c>
      <c r="D219">
        <v>7</v>
      </c>
      <c r="E219" s="2">
        <v>45055</v>
      </c>
      <c r="F219" s="2">
        <f>_xlfn.XLOOKUP(Table7[[#This Row],[EID]],Roster!A:A,Roster!G:G)</f>
        <v>44977</v>
      </c>
      <c r="G219" s="61">
        <f ca="1">(TODAY()-Table7[[#This Row],[Hire Date]])/365</f>
        <v>2.2410958904109588</v>
      </c>
      <c r="H219" s="61">
        <f ca="1">Table7[[#This Row],[Year]]*12</f>
        <v>26.893150684931506</v>
      </c>
      <c r="I219" t="str">
        <f ca="1">IF(Table7[[#This Row],[Month]]&gt;=12,"Tenured","New Hire")</f>
        <v>Tenured</v>
      </c>
    </row>
    <row r="220" spans="1:9">
      <c r="A220" s="3" t="s">
        <v>105</v>
      </c>
      <c r="B220" s="35" t="str">
        <f>_xlfn.XLOOKUP(Table7[[#This Row],[EID]],Roster!A:A,Roster!E:E)</f>
        <v>oka.koch.55</v>
      </c>
      <c r="C220" s="35" t="str">
        <f>_xlfn.XLOOKUP(Table7[[#This Row],[EID]],Roster!A:A,Roster!F:F)</f>
        <v>F&amp;A</v>
      </c>
      <c r="D220">
        <v>7</v>
      </c>
      <c r="E220" s="2">
        <v>45055</v>
      </c>
      <c r="F220" s="2">
        <f>_xlfn.XLOOKUP(Table7[[#This Row],[EID]],Roster!A:A,Roster!G:G)</f>
        <v>37806</v>
      </c>
      <c r="G220" s="61">
        <f ca="1">(TODAY()-Table7[[#This Row],[Hire Date]])/365</f>
        <v>21.887671232876713</v>
      </c>
      <c r="H220" s="61">
        <f ca="1">Table7[[#This Row],[Year]]*12</f>
        <v>262.65205479452055</v>
      </c>
      <c r="I220" t="str">
        <f ca="1">IF(Table7[[#This Row],[Month]]&gt;=12,"Tenured","New Hire")</f>
        <v>Tenured</v>
      </c>
    </row>
    <row r="221" spans="1:9">
      <c r="A221" s="3" t="s">
        <v>106</v>
      </c>
      <c r="B221" s="35" t="str">
        <f>_xlfn.XLOOKUP(Table7[[#This Row],[EID]],Roster!A:A,Roster!E:E)</f>
        <v>hir.kame.31</v>
      </c>
      <c r="C221" s="35" t="str">
        <f>_xlfn.XLOOKUP(Table7[[#This Row],[EID]],Roster!A:A,Roster!F:F)</f>
        <v>Health</v>
      </c>
      <c r="D221">
        <v>9</v>
      </c>
      <c r="E221" s="2">
        <v>45055</v>
      </c>
      <c r="F221" s="2">
        <f>_xlfn.XLOOKUP(Table7[[#This Row],[EID]],Roster!A:A,Roster!G:G)</f>
        <v>40457</v>
      </c>
      <c r="G221" s="61">
        <f ca="1">(TODAY()-Table7[[#This Row],[Hire Date]])/365</f>
        <v>14.624657534246575</v>
      </c>
      <c r="H221" s="61">
        <f ca="1">Table7[[#This Row],[Year]]*12</f>
        <v>175.49589041095891</v>
      </c>
      <c r="I221" t="str">
        <f ca="1">IF(Table7[[#This Row],[Month]]&gt;=12,"Tenured","New Hire")</f>
        <v>Tenured</v>
      </c>
    </row>
    <row r="222" spans="1:9">
      <c r="A222" s="3" t="s">
        <v>108</v>
      </c>
      <c r="B222" s="35" t="str">
        <f>_xlfn.XLOOKUP(Table7[[#This Row],[EID]],Roster!A:A,Roster!E:E)</f>
        <v>kig.imaz.62</v>
      </c>
      <c r="C222" s="35" t="str">
        <f>_xlfn.XLOOKUP(Table7[[#This Row],[EID]],Roster!A:A,Roster!F:F)</f>
        <v>HR</v>
      </c>
      <c r="D222">
        <v>8</v>
      </c>
      <c r="E222" s="2">
        <v>45055</v>
      </c>
      <c r="F222" s="2">
        <f>_xlfn.XLOOKUP(Table7[[#This Row],[EID]],Roster!A:A,Roster!G:G)</f>
        <v>41289</v>
      </c>
      <c r="G222" s="61">
        <f ca="1">(TODAY()-Table7[[#This Row],[Hire Date]])/365</f>
        <v>12.345205479452055</v>
      </c>
      <c r="H222" s="61">
        <f ca="1">Table7[[#This Row],[Year]]*12</f>
        <v>148.14246575342466</v>
      </c>
      <c r="I222" t="str">
        <f ca="1">IF(Table7[[#This Row],[Month]]&gt;=12,"Tenured","New Hire")</f>
        <v>Tenured</v>
      </c>
    </row>
    <row r="223" spans="1:9">
      <c r="A223" s="3" t="s">
        <v>109</v>
      </c>
      <c r="B223" s="35" t="str">
        <f>_xlfn.XLOOKUP(Table7[[#This Row],[EID]],Roster!A:A,Roster!E:E)</f>
        <v>han.oriz.24</v>
      </c>
      <c r="C223" s="35" t="str">
        <f>_xlfn.XLOOKUP(Table7[[#This Row],[EID]],Roster!A:A,Roster!F:F)</f>
        <v>Strategy</v>
      </c>
      <c r="D223">
        <v>8</v>
      </c>
      <c r="E223" s="2">
        <v>45055</v>
      </c>
      <c r="F223" s="2">
        <f>_xlfn.XLOOKUP(Table7[[#This Row],[EID]],Roster!A:A,Roster!G:G)</f>
        <v>39092</v>
      </c>
      <c r="G223" s="61">
        <f ca="1">(TODAY()-Table7[[#This Row],[Hire Date]])/365</f>
        <v>18.364383561643837</v>
      </c>
      <c r="H223" s="61">
        <f ca="1">Table7[[#This Row],[Year]]*12</f>
        <v>220.37260273972606</v>
      </c>
      <c r="I223" t="str">
        <f ca="1">IF(Table7[[#This Row],[Month]]&gt;=12,"Tenured","New Hire")</f>
        <v>Tenured</v>
      </c>
    </row>
    <row r="224" spans="1:9">
      <c r="A224" s="3" t="s">
        <v>111</v>
      </c>
      <c r="B224" s="35" t="str">
        <f>_xlfn.XLOOKUP(Table7[[#This Row],[EID]],Roster!A:A,Roster!E:E)</f>
        <v>hir.kame.31</v>
      </c>
      <c r="C224" s="35" t="str">
        <f>_xlfn.XLOOKUP(Table7[[#This Row],[EID]],Roster!A:A,Roster!F:F)</f>
        <v>Health</v>
      </c>
      <c r="D224">
        <v>10</v>
      </c>
      <c r="E224" s="2">
        <v>45055</v>
      </c>
      <c r="F224" s="2">
        <f>_xlfn.XLOOKUP(Table7[[#This Row],[EID]],Roster!A:A,Roster!G:G)</f>
        <v>42145</v>
      </c>
      <c r="G224" s="61">
        <f ca="1">(TODAY()-Table7[[#This Row],[Hire Date]])/365</f>
        <v>10</v>
      </c>
      <c r="H224" s="61">
        <f ca="1">Table7[[#This Row],[Year]]*12</f>
        <v>120</v>
      </c>
      <c r="I224" t="str">
        <f ca="1">IF(Table7[[#This Row],[Month]]&gt;=12,"Tenured","New Hire")</f>
        <v>Tenured</v>
      </c>
    </row>
    <row r="225" spans="1:9">
      <c r="A225" s="3" t="s">
        <v>112</v>
      </c>
      <c r="B225" s="35" t="str">
        <f>_xlfn.XLOOKUP(Table7[[#This Row],[EID]],Roster!A:A,Roster!E:E)</f>
        <v>hir.kame.31</v>
      </c>
      <c r="C225" s="35" t="str">
        <f>_xlfn.XLOOKUP(Table7[[#This Row],[EID]],Roster!A:A,Roster!F:F)</f>
        <v>Health</v>
      </c>
      <c r="D225">
        <v>10</v>
      </c>
      <c r="E225" s="2">
        <v>45055</v>
      </c>
      <c r="F225" s="2">
        <f>_xlfn.XLOOKUP(Table7[[#This Row],[EID]],Roster!A:A,Roster!G:G)</f>
        <v>44989</v>
      </c>
      <c r="G225" s="61">
        <f ca="1">(TODAY()-Table7[[#This Row],[Hire Date]])/365</f>
        <v>2.2082191780821918</v>
      </c>
      <c r="H225" s="61">
        <f ca="1">Table7[[#This Row],[Year]]*12</f>
        <v>26.4986301369863</v>
      </c>
      <c r="I225" t="str">
        <f ca="1">IF(Table7[[#This Row],[Month]]&gt;=12,"Tenured","New Hire")</f>
        <v>Tenured</v>
      </c>
    </row>
    <row r="226" spans="1:9">
      <c r="A226" s="3" t="s">
        <v>113</v>
      </c>
      <c r="B226" s="35" t="str">
        <f>_xlfn.XLOOKUP(Table7[[#This Row],[EID]],Roster!A:A,Roster!E:E)</f>
        <v>kig.imaz.62</v>
      </c>
      <c r="C226" s="35" t="str">
        <f>_xlfn.XLOOKUP(Table7[[#This Row],[EID]],Roster!A:A,Roster!F:F)</f>
        <v>HR</v>
      </c>
      <c r="D226">
        <v>8</v>
      </c>
      <c r="E226" s="2">
        <v>45055</v>
      </c>
      <c r="F226" s="2">
        <f>_xlfn.XLOOKUP(Table7[[#This Row],[EID]],Roster!A:A,Roster!G:G)</f>
        <v>44152</v>
      </c>
      <c r="G226" s="61">
        <f ca="1">(TODAY()-Table7[[#This Row],[Hire Date]])/365</f>
        <v>4.5013698630136982</v>
      </c>
      <c r="H226" s="61">
        <f ca="1">Table7[[#This Row],[Year]]*12</f>
        <v>54.016438356164379</v>
      </c>
      <c r="I226" t="str">
        <f ca="1">IF(Table7[[#This Row],[Month]]&gt;=12,"Tenured","New Hire")</f>
        <v>Tenured</v>
      </c>
    </row>
    <row r="227" spans="1:9">
      <c r="A227" s="3" t="s">
        <v>114</v>
      </c>
      <c r="B227" s="35" t="str">
        <f>_xlfn.XLOOKUP(Table7[[#This Row],[EID]],Roster!A:A,Roster!E:E)</f>
        <v>han.oriz.24</v>
      </c>
      <c r="C227" s="35" t="str">
        <f>_xlfn.XLOOKUP(Table7[[#This Row],[EID]],Roster!A:A,Roster!F:F)</f>
        <v>Strategy</v>
      </c>
      <c r="D227">
        <v>10</v>
      </c>
      <c r="E227" s="2">
        <v>45055</v>
      </c>
      <c r="F227" s="2">
        <f>_xlfn.XLOOKUP(Table7[[#This Row],[EID]],Roster!A:A,Roster!G:G)</f>
        <v>37165</v>
      </c>
      <c r="G227" s="61">
        <f ca="1">(TODAY()-Table7[[#This Row],[Hire Date]])/365</f>
        <v>23.643835616438356</v>
      </c>
      <c r="H227" s="61">
        <f ca="1">Table7[[#This Row],[Year]]*12</f>
        <v>283.72602739726028</v>
      </c>
      <c r="I227" t="str">
        <f ca="1">IF(Table7[[#This Row],[Month]]&gt;=12,"Tenured","New Hire")</f>
        <v>Tenured</v>
      </c>
    </row>
    <row r="228" spans="1:9">
      <c r="A228" s="3" t="s">
        <v>115</v>
      </c>
      <c r="B228" s="35" t="str">
        <f>_xlfn.XLOOKUP(Table7[[#This Row],[EID]],Roster!A:A,Roster!E:E)</f>
        <v>oka.koch.55</v>
      </c>
      <c r="C228" s="35" t="str">
        <f>_xlfn.XLOOKUP(Table7[[#This Row],[EID]],Roster!A:A,Roster!F:F)</f>
        <v>F&amp;A</v>
      </c>
      <c r="D228">
        <v>9</v>
      </c>
      <c r="E228" s="2">
        <v>45055</v>
      </c>
      <c r="F228" s="2">
        <f>_xlfn.XLOOKUP(Table7[[#This Row],[EID]],Roster!A:A,Roster!G:G)</f>
        <v>44841</v>
      </c>
      <c r="G228" s="61">
        <f ca="1">(TODAY()-Table7[[#This Row],[Hire Date]])/365</f>
        <v>2.6136986301369864</v>
      </c>
      <c r="H228" s="61">
        <f ca="1">Table7[[#This Row],[Year]]*12</f>
        <v>31.364383561643837</v>
      </c>
      <c r="I228" t="str">
        <f ca="1">IF(Table7[[#This Row],[Month]]&gt;=12,"Tenured","New Hire")</f>
        <v>Tenured</v>
      </c>
    </row>
    <row r="229" spans="1:9">
      <c r="A229" s="3" t="s">
        <v>116</v>
      </c>
      <c r="B229" s="35" t="str">
        <f>_xlfn.XLOOKUP(Table7[[#This Row],[EID]],Roster!A:A,Roster!E:E)</f>
        <v>hir.kame.31</v>
      </c>
      <c r="C229" s="35" t="str">
        <f>_xlfn.XLOOKUP(Table7[[#This Row],[EID]],Roster!A:A,Roster!F:F)</f>
        <v>Health</v>
      </c>
      <c r="D229">
        <v>8</v>
      </c>
      <c r="E229" s="2">
        <v>45055</v>
      </c>
      <c r="F229" s="2">
        <f>_xlfn.XLOOKUP(Table7[[#This Row],[EID]],Roster!A:A,Roster!G:G)</f>
        <v>39490</v>
      </c>
      <c r="G229" s="61">
        <f ca="1">(TODAY()-Table7[[#This Row],[Hire Date]])/365</f>
        <v>17.273972602739725</v>
      </c>
      <c r="H229" s="61">
        <f ca="1">Table7[[#This Row],[Year]]*12</f>
        <v>207.2876712328767</v>
      </c>
      <c r="I229" t="str">
        <f ca="1">IF(Table7[[#This Row],[Month]]&gt;=12,"Tenured","New Hire")</f>
        <v>Tenured</v>
      </c>
    </row>
    <row r="230" spans="1:9">
      <c r="A230" s="3" t="s">
        <v>117</v>
      </c>
      <c r="B230" s="35" t="str">
        <f>_xlfn.XLOOKUP(Table7[[#This Row],[EID]],Roster!A:A,Roster!E:E)</f>
        <v>han.oriz.24</v>
      </c>
      <c r="C230" s="35" t="str">
        <f>_xlfn.XLOOKUP(Table7[[#This Row],[EID]],Roster!A:A,Roster!F:F)</f>
        <v>Network</v>
      </c>
      <c r="D230">
        <v>8</v>
      </c>
      <c r="E230" s="2">
        <v>45055</v>
      </c>
      <c r="F230" s="2">
        <f>_xlfn.XLOOKUP(Table7[[#This Row],[EID]],Roster!A:A,Roster!G:G)</f>
        <v>43495</v>
      </c>
      <c r="G230" s="61">
        <f ca="1">(TODAY()-Table7[[#This Row],[Hire Date]])/365</f>
        <v>6.3013698630136989</v>
      </c>
      <c r="H230" s="61">
        <f ca="1">Table7[[#This Row],[Year]]*12</f>
        <v>75.616438356164394</v>
      </c>
      <c r="I230" t="str">
        <f ca="1">IF(Table7[[#This Row],[Month]]&gt;=12,"Tenured","New Hire")</f>
        <v>Tenured</v>
      </c>
    </row>
    <row r="231" spans="1:9">
      <c r="A231" s="3" t="s">
        <v>118</v>
      </c>
      <c r="B231" s="35" t="str">
        <f>_xlfn.XLOOKUP(Table7[[#This Row],[EID]],Roster!A:A,Roster!E:E)</f>
        <v>kig.imaz.62</v>
      </c>
      <c r="C231" s="35" t="str">
        <f>_xlfn.XLOOKUP(Table7[[#This Row],[EID]],Roster!A:A,Roster!F:F)</f>
        <v>HR</v>
      </c>
      <c r="D231">
        <v>10</v>
      </c>
      <c r="E231" s="2">
        <v>45055</v>
      </c>
      <c r="F231" s="2">
        <f>_xlfn.XLOOKUP(Table7[[#This Row],[EID]],Roster!A:A,Roster!G:G)</f>
        <v>44965</v>
      </c>
      <c r="G231" s="61">
        <f ca="1">(TODAY()-Table7[[#This Row],[Hire Date]])/365</f>
        <v>2.2739726027397262</v>
      </c>
      <c r="H231" s="61">
        <f ca="1">Table7[[#This Row],[Year]]*12</f>
        <v>27.287671232876715</v>
      </c>
      <c r="I231" t="str">
        <f ca="1">IF(Table7[[#This Row],[Month]]&gt;=12,"Tenured","New Hire")</f>
        <v>Tenured</v>
      </c>
    </row>
    <row r="232" spans="1:9">
      <c r="A232" s="3" t="s">
        <v>119</v>
      </c>
      <c r="B232" s="35" t="str">
        <f>_xlfn.XLOOKUP(Table7[[#This Row],[EID]],Roster!A:A,Roster!E:E)</f>
        <v>hir.kame.31</v>
      </c>
      <c r="C232" s="35" t="str">
        <f>_xlfn.XLOOKUP(Table7[[#This Row],[EID]],Roster!A:A,Roster!F:F)</f>
        <v>Health</v>
      </c>
      <c r="D232">
        <v>7</v>
      </c>
      <c r="E232" s="2">
        <v>45055</v>
      </c>
      <c r="F232" s="2">
        <f>_xlfn.XLOOKUP(Table7[[#This Row],[EID]],Roster!A:A,Roster!G:G)</f>
        <v>38581</v>
      </c>
      <c r="G232" s="61">
        <f ca="1">(TODAY()-Table7[[#This Row],[Hire Date]])/365</f>
        <v>19.764383561643836</v>
      </c>
      <c r="H232" s="61">
        <f ca="1">Table7[[#This Row],[Year]]*12</f>
        <v>237.17260273972602</v>
      </c>
      <c r="I232" t="str">
        <f ca="1">IF(Table7[[#This Row],[Month]]&gt;=12,"Tenured","New Hire")</f>
        <v>Tenured</v>
      </c>
    </row>
    <row r="233" spans="1:9">
      <c r="A233" s="3" t="s">
        <v>121</v>
      </c>
      <c r="B233" s="35" t="str">
        <f>_xlfn.XLOOKUP(Table7[[#This Row],[EID]],Roster!A:A,Roster!E:E)</f>
        <v>hir.kame.31</v>
      </c>
      <c r="C233" s="35" t="str">
        <f>_xlfn.XLOOKUP(Table7[[#This Row],[EID]],Roster!A:A,Roster!F:F)</f>
        <v>Health</v>
      </c>
      <c r="D233">
        <v>8</v>
      </c>
      <c r="E233" s="2">
        <v>45055</v>
      </c>
      <c r="F233" s="2">
        <f>_xlfn.XLOOKUP(Table7[[#This Row],[EID]],Roster!A:A,Roster!G:G)</f>
        <v>44420</v>
      </c>
      <c r="G233" s="61">
        <f ca="1">(TODAY()-Table7[[#This Row],[Hire Date]])/365</f>
        <v>3.7671232876712328</v>
      </c>
      <c r="H233" s="61">
        <f ca="1">Table7[[#This Row],[Year]]*12</f>
        <v>45.205479452054796</v>
      </c>
      <c r="I233" t="str">
        <f ca="1">IF(Table7[[#This Row],[Month]]&gt;=12,"Tenured","New Hire")</f>
        <v>Tenured</v>
      </c>
    </row>
    <row r="234" spans="1:9">
      <c r="A234" s="3" t="s">
        <v>122</v>
      </c>
      <c r="B234" s="35" t="str">
        <f>_xlfn.XLOOKUP(Table7[[#This Row],[EID]],Roster!A:A,Roster!E:E)</f>
        <v>han.oriz.24</v>
      </c>
      <c r="C234" s="35" t="str">
        <f>_xlfn.XLOOKUP(Table7[[#This Row],[EID]],Roster!A:A,Roster!F:F)</f>
        <v>Network</v>
      </c>
      <c r="D234">
        <v>9</v>
      </c>
      <c r="E234" s="2">
        <v>45055</v>
      </c>
      <c r="F234" s="2">
        <f>_xlfn.XLOOKUP(Table7[[#This Row],[EID]],Roster!A:A,Roster!G:G)</f>
        <v>44961</v>
      </c>
      <c r="G234" s="61">
        <f ca="1">(TODAY()-Table7[[#This Row],[Hire Date]])/365</f>
        <v>2.2849315068493152</v>
      </c>
      <c r="H234" s="61">
        <f ca="1">Table7[[#This Row],[Year]]*12</f>
        <v>27.419178082191785</v>
      </c>
      <c r="I234" t="str">
        <f ca="1">IF(Table7[[#This Row],[Month]]&gt;=12,"Tenured","New Hire")</f>
        <v>Tenured</v>
      </c>
    </row>
    <row r="235" spans="1:9">
      <c r="A235" s="3" t="s">
        <v>123</v>
      </c>
      <c r="B235" s="35" t="str">
        <f>_xlfn.XLOOKUP(Table7[[#This Row],[EID]],Roster!A:A,Roster!E:E)</f>
        <v>kig.imaz.62</v>
      </c>
      <c r="C235" s="35" t="str">
        <f>_xlfn.XLOOKUP(Table7[[#This Row],[EID]],Roster!A:A,Roster!F:F)</f>
        <v>HR</v>
      </c>
      <c r="D235">
        <v>7</v>
      </c>
      <c r="E235" s="2">
        <v>45055</v>
      </c>
      <c r="F235" s="2">
        <f>_xlfn.XLOOKUP(Table7[[#This Row],[EID]],Roster!A:A,Roster!G:G)</f>
        <v>41094</v>
      </c>
      <c r="G235" s="61">
        <f ca="1">(TODAY()-Table7[[#This Row],[Hire Date]])/365</f>
        <v>12.87945205479452</v>
      </c>
      <c r="H235" s="61">
        <f ca="1">Table7[[#This Row],[Year]]*12</f>
        <v>154.55342465753424</v>
      </c>
      <c r="I235" t="str">
        <f ca="1">IF(Table7[[#This Row],[Month]]&gt;=12,"Tenured","New Hire")</f>
        <v>Tenured</v>
      </c>
    </row>
    <row r="236" spans="1:9">
      <c r="A236" s="3" t="s">
        <v>94</v>
      </c>
      <c r="B236" s="35" t="str">
        <f>_xlfn.XLOOKUP(Table7[[#This Row],[EID]],Roster!A:A,Roster!E:E)</f>
        <v>oka.koch.55</v>
      </c>
      <c r="C236" s="35" t="str">
        <f>_xlfn.XLOOKUP(Table7[[#This Row],[EID]],Roster!A:A,Roster!F:F)</f>
        <v>F&amp;A</v>
      </c>
      <c r="D236">
        <v>8</v>
      </c>
      <c r="E236" s="2">
        <v>45056</v>
      </c>
      <c r="F236" s="2">
        <f>_xlfn.XLOOKUP(Table7[[#This Row],[EID]],Roster!A:A,Roster!G:G)</f>
        <v>45032</v>
      </c>
      <c r="G236" s="61">
        <f ca="1">(TODAY()-Table7[[#This Row],[Hire Date]])/365</f>
        <v>2.0904109589041098</v>
      </c>
      <c r="H236" s="61">
        <f ca="1">Table7[[#This Row],[Year]]*12</f>
        <v>25.084931506849315</v>
      </c>
      <c r="I236" t="str">
        <f ca="1">IF(Table7[[#This Row],[Month]]&gt;=12,"Tenured","New Hire")</f>
        <v>Tenured</v>
      </c>
    </row>
    <row r="237" spans="1:9">
      <c r="A237" s="3" t="s">
        <v>96</v>
      </c>
      <c r="B237" s="35" t="str">
        <f>_xlfn.XLOOKUP(Table7[[#This Row],[EID]],Roster!A:A,Roster!E:E)</f>
        <v>hir.kame.31</v>
      </c>
      <c r="C237" s="35" t="str">
        <f>_xlfn.XLOOKUP(Table7[[#This Row],[EID]],Roster!A:A,Roster!F:F)</f>
        <v>Health</v>
      </c>
      <c r="D237">
        <v>10</v>
      </c>
      <c r="E237" s="2">
        <v>45056</v>
      </c>
      <c r="F237" s="2">
        <f>_xlfn.XLOOKUP(Table7[[#This Row],[EID]],Roster!A:A,Roster!G:G)</f>
        <v>44979</v>
      </c>
      <c r="G237" s="61">
        <f ca="1">(TODAY()-Table7[[#This Row],[Hire Date]])/365</f>
        <v>2.2356164383561645</v>
      </c>
      <c r="H237" s="61">
        <f ca="1">Table7[[#This Row],[Year]]*12</f>
        <v>26.827397260273976</v>
      </c>
      <c r="I237" t="str">
        <f ca="1">IF(Table7[[#This Row],[Month]]&gt;=12,"Tenured","New Hire")</f>
        <v>Tenured</v>
      </c>
    </row>
    <row r="238" spans="1:9">
      <c r="A238" s="3" t="s">
        <v>97</v>
      </c>
      <c r="B238" s="35" t="str">
        <f>_xlfn.XLOOKUP(Table7[[#This Row],[EID]],Roster!A:A,Roster!E:E)</f>
        <v>han.oriz.24</v>
      </c>
      <c r="C238" s="35" t="str">
        <f>_xlfn.XLOOKUP(Table7[[#This Row],[EID]],Roster!A:A,Roster!F:F)</f>
        <v>Network</v>
      </c>
      <c r="D238">
        <v>10</v>
      </c>
      <c r="E238" s="2">
        <v>45056</v>
      </c>
      <c r="F238" s="2">
        <f>_xlfn.XLOOKUP(Table7[[#This Row],[EID]],Roster!A:A,Roster!G:G)</f>
        <v>44419</v>
      </c>
      <c r="G238" s="61">
        <f ca="1">(TODAY()-Table7[[#This Row],[Hire Date]])/365</f>
        <v>3.7698630136986302</v>
      </c>
      <c r="H238" s="61">
        <f ca="1">Table7[[#This Row],[Year]]*12</f>
        <v>45.238356164383561</v>
      </c>
      <c r="I238" t="str">
        <f ca="1">IF(Table7[[#This Row],[Month]]&gt;=12,"Tenured","New Hire")</f>
        <v>Tenured</v>
      </c>
    </row>
    <row r="239" spans="1:9">
      <c r="A239" s="3" t="s">
        <v>98</v>
      </c>
      <c r="B239" s="35" t="str">
        <f>_xlfn.XLOOKUP(Table7[[#This Row],[EID]],Roster!A:A,Roster!E:E)</f>
        <v>kig.imaz.62</v>
      </c>
      <c r="C239" s="35" t="str">
        <f>_xlfn.XLOOKUP(Table7[[#This Row],[EID]],Roster!A:A,Roster!F:F)</f>
        <v>HR</v>
      </c>
      <c r="D239">
        <v>10</v>
      </c>
      <c r="E239" s="2">
        <v>45056</v>
      </c>
      <c r="F239" s="2">
        <f>_xlfn.XLOOKUP(Table7[[#This Row],[EID]],Roster!A:A,Roster!G:G)</f>
        <v>41964</v>
      </c>
      <c r="G239" s="61">
        <f ca="1">(TODAY()-Table7[[#This Row],[Hire Date]])/365</f>
        <v>10.495890410958904</v>
      </c>
      <c r="H239" s="61">
        <f ca="1">Table7[[#This Row],[Year]]*12</f>
        <v>125.95068493150684</v>
      </c>
      <c r="I239" t="str">
        <f ca="1">IF(Table7[[#This Row],[Month]]&gt;=12,"Tenured","New Hire")</f>
        <v>Tenured</v>
      </c>
    </row>
    <row r="240" spans="1:9">
      <c r="A240" s="3" t="s">
        <v>99</v>
      </c>
      <c r="B240" s="35" t="str">
        <f>_xlfn.XLOOKUP(Table7[[#This Row],[EID]],Roster!A:A,Roster!E:E)</f>
        <v>han.oriz.24</v>
      </c>
      <c r="C240" s="35" t="str">
        <f>_xlfn.XLOOKUP(Table7[[#This Row],[EID]],Roster!A:A,Roster!F:F)</f>
        <v>Strategy</v>
      </c>
      <c r="D240">
        <v>8</v>
      </c>
      <c r="E240" s="2">
        <v>45056</v>
      </c>
      <c r="F240" s="2">
        <f>_xlfn.XLOOKUP(Table7[[#This Row],[EID]],Roster!A:A,Roster!G:G)</f>
        <v>39732</v>
      </c>
      <c r="G240" s="61">
        <f ca="1">(TODAY()-Table7[[#This Row],[Hire Date]])/365</f>
        <v>16.610958904109587</v>
      </c>
      <c r="H240" s="61">
        <f ca="1">Table7[[#This Row],[Year]]*12</f>
        <v>199.33150684931505</v>
      </c>
      <c r="I240" t="str">
        <f ca="1">IF(Table7[[#This Row],[Month]]&gt;=12,"Tenured","New Hire")</f>
        <v>Tenured</v>
      </c>
    </row>
    <row r="241" spans="1:9">
      <c r="A241" s="3" t="s">
        <v>100</v>
      </c>
      <c r="B241" s="35" t="str">
        <f>_xlfn.XLOOKUP(Table7[[#This Row],[EID]],Roster!A:A,Roster!E:E)</f>
        <v>oka.koch.55</v>
      </c>
      <c r="C241" s="35" t="str">
        <f>_xlfn.XLOOKUP(Table7[[#This Row],[EID]],Roster!A:A,Roster!F:F)</f>
        <v>F&amp;A</v>
      </c>
      <c r="D241">
        <v>9</v>
      </c>
      <c r="E241" s="2">
        <v>45056</v>
      </c>
      <c r="F241" s="2">
        <f>_xlfn.XLOOKUP(Table7[[#This Row],[EID]],Roster!A:A,Roster!G:G)</f>
        <v>44956</v>
      </c>
      <c r="G241" s="61">
        <f ca="1">(TODAY()-Table7[[#This Row],[Hire Date]])/365</f>
        <v>2.2986301369863016</v>
      </c>
      <c r="H241" s="61">
        <f ca="1">Table7[[#This Row],[Year]]*12</f>
        <v>27.583561643835619</v>
      </c>
      <c r="I241" t="str">
        <f ca="1">IF(Table7[[#This Row],[Month]]&gt;=12,"Tenured","New Hire")</f>
        <v>Tenured</v>
      </c>
    </row>
    <row r="242" spans="1:9">
      <c r="A242" s="3" t="s">
        <v>101</v>
      </c>
      <c r="B242" s="35" t="str">
        <f>_xlfn.XLOOKUP(Table7[[#This Row],[EID]],Roster!A:A,Roster!E:E)</f>
        <v>hir.kame.31</v>
      </c>
      <c r="C242" s="35" t="str">
        <f>_xlfn.XLOOKUP(Table7[[#This Row],[EID]],Roster!A:A,Roster!F:F)</f>
        <v>Health</v>
      </c>
      <c r="D242">
        <v>9</v>
      </c>
      <c r="E242" s="2">
        <v>45056</v>
      </c>
      <c r="F242" s="2">
        <f>_xlfn.XLOOKUP(Table7[[#This Row],[EID]],Roster!A:A,Roster!G:G)</f>
        <v>42161</v>
      </c>
      <c r="G242" s="61">
        <f ca="1">(TODAY()-Table7[[#This Row],[Hire Date]])/365</f>
        <v>9.956164383561644</v>
      </c>
      <c r="H242" s="61">
        <f ca="1">Table7[[#This Row],[Year]]*12</f>
        <v>119.47397260273974</v>
      </c>
      <c r="I242" t="str">
        <f ca="1">IF(Table7[[#This Row],[Month]]&gt;=12,"Tenured","New Hire")</f>
        <v>Tenured</v>
      </c>
    </row>
    <row r="243" spans="1:9">
      <c r="A243" s="3" t="s">
        <v>102</v>
      </c>
      <c r="B243" s="35" t="str">
        <f>_xlfn.XLOOKUP(Table7[[#This Row],[EID]],Roster!A:A,Roster!E:E)</f>
        <v>han.oriz.24</v>
      </c>
      <c r="C243" s="35" t="str">
        <f>_xlfn.XLOOKUP(Table7[[#This Row],[EID]],Roster!A:A,Roster!F:F)</f>
        <v>Network</v>
      </c>
      <c r="D243">
        <v>9</v>
      </c>
      <c r="E243" s="2">
        <v>45056</v>
      </c>
      <c r="F243" s="2">
        <f>_xlfn.XLOOKUP(Table7[[#This Row],[EID]],Roster!A:A,Roster!G:G)</f>
        <v>37784</v>
      </c>
      <c r="G243" s="61">
        <f ca="1">(TODAY()-Table7[[#This Row],[Hire Date]])/365</f>
        <v>21.947945205479453</v>
      </c>
      <c r="H243" s="61">
        <f ca="1">Table7[[#This Row],[Year]]*12</f>
        <v>263.37534246575342</v>
      </c>
      <c r="I243" t="str">
        <f ca="1">IF(Table7[[#This Row],[Month]]&gt;=12,"Tenured","New Hire")</f>
        <v>Tenured</v>
      </c>
    </row>
    <row r="244" spans="1:9">
      <c r="A244" s="3" t="s">
        <v>103</v>
      </c>
      <c r="B244" s="35" t="str">
        <f>_xlfn.XLOOKUP(Table7[[#This Row],[EID]],Roster!A:A,Roster!E:E)</f>
        <v>kig.imaz.62</v>
      </c>
      <c r="C244" s="35" t="str">
        <f>_xlfn.XLOOKUP(Table7[[#This Row],[EID]],Roster!A:A,Roster!F:F)</f>
        <v>HR</v>
      </c>
      <c r="D244">
        <v>9</v>
      </c>
      <c r="E244" s="2">
        <v>45056</v>
      </c>
      <c r="F244" s="2">
        <f>_xlfn.XLOOKUP(Table7[[#This Row],[EID]],Roster!A:A,Roster!G:G)</f>
        <v>44132</v>
      </c>
      <c r="G244" s="61">
        <f ca="1">(TODAY()-Table7[[#This Row],[Hire Date]])/365</f>
        <v>4.5561643835616437</v>
      </c>
      <c r="H244" s="61">
        <f ca="1">Table7[[#This Row],[Year]]*12</f>
        <v>54.673972602739724</v>
      </c>
      <c r="I244" t="str">
        <f ca="1">IF(Table7[[#This Row],[Month]]&gt;=12,"Tenured","New Hire")</f>
        <v>Tenured</v>
      </c>
    </row>
    <row r="245" spans="1:9">
      <c r="A245" s="3" t="s">
        <v>104</v>
      </c>
      <c r="B245" s="35" t="str">
        <f>_xlfn.XLOOKUP(Table7[[#This Row],[EID]],Roster!A:A,Roster!E:E)</f>
        <v>oka.koch.55</v>
      </c>
      <c r="C245" s="35" t="str">
        <f>_xlfn.XLOOKUP(Table7[[#This Row],[EID]],Roster!A:A,Roster!F:F)</f>
        <v>F&amp;A</v>
      </c>
      <c r="D245">
        <v>8</v>
      </c>
      <c r="E245" s="2">
        <v>45056</v>
      </c>
      <c r="F245" s="2">
        <f>_xlfn.XLOOKUP(Table7[[#This Row],[EID]],Roster!A:A,Roster!G:G)</f>
        <v>44977</v>
      </c>
      <c r="G245" s="61">
        <f ca="1">(TODAY()-Table7[[#This Row],[Hire Date]])/365</f>
        <v>2.2410958904109588</v>
      </c>
      <c r="H245" s="61">
        <f ca="1">Table7[[#This Row],[Year]]*12</f>
        <v>26.893150684931506</v>
      </c>
      <c r="I245" t="str">
        <f ca="1">IF(Table7[[#This Row],[Month]]&gt;=12,"Tenured","New Hire")</f>
        <v>Tenured</v>
      </c>
    </row>
    <row r="246" spans="1:9">
      <c r="A246" s="3" t="s">
        <v>105</v>
      </c>
      <c r="B246" s="35" t="str">
        <f>_xlfn.XLOOKUP(Table7[[#This Row],[EID]],Roster!A:A,Roster!E:E)</f>
        <v>oka.koch.55</v>
      </c>
      <c r="C246" s="35" t="str">
        <f>_xlfn.XLOOKUP(Table7[[#This Row],[EID]],Roster!A:A,Roster!F:F)</f>
        <v>F&amp;A</v>
      </c>
      <c r="D246">
        <v>9</v>
      </c>
      <c r="E246" s="2">
        <v>45056</v>
      </c>
      <c r="F246" s="2">
        <f>_xlfn.XLOOKUP(Table7[[#This Row],[EID]],Roster!A:A,Roster!G:G)</f>
        <v>37806</v>
      </c>
      <c r="G246" s="61">
        <f ca="1">(TODAY()-Table7[[#This Row],[Hire Date]])/365</f>
        <v>21.887671232876713</v>
      </c>
      <c r="H246" s="61">
        <f ca="1">Table7[[#This Row],[Year]]*12</f>
        <v>262.65205479452055</v>
      </c>
      <c r="I246" t="str">
        <f ca="1">IF(Table7[[#This Row],[Month]]&gt;=12,"Tenured","New Hire")</f>
        <v>Tenured</v>
      </c>
    </row>
    <row r="247" spans="1:9">
      <c r="A247" s="3" t="s">
        <v>106</v>
      </c>
      <c r="B247" s="35" t="str">
        <f>_xlfn.XLOOKUP(Table7[[#This Row],[EID]],Roster!A:A,Roster!E:E)</f>
        <v>hir.kame.31</v>
      </c>
      <c r="C247" s="35" t="str">
        <f>_xlfn.XLOOKUP(Table7[[#This Row],[EID]],Roster!A:A,Roster!F:F)</f>
        <v>Health</v>
      </c>
      <c r="D247">
        <v>9</v>
      </c>
      <c r="E247" s="2">
        <v>45056</v>
      </c>
      <c r="F247" s="2">
        <f>_xlfn.XLOOKUP(Table7[[#This Row],[EID]],Roster!A:A,Roster!G:G)</f>
        <v>40457</v>
      </c>
      <c r="G247" s="61">
        <f ca="1">(TODAY()-Table7[[#This Row],[Hire Date]])/365</f>
        <v>14.624657534246575</v>
      </c>
      <c r="H247" s="61">
        <f ca="1">Table7[[#This Row],[Year]]*12</f>
        <v>175.49589041095891</v>
      </c>
      <c r="I247" t="str">
        <f ca="1">IF(Table7[[#This Row],[Month]]&gt;=12,"Tenured","New Hire")</f>
        <v>Tenured</v>
      </c>
    </row>
    <row r="248" spans="1:9">
      <c r="A248" s="3" t="s">
        <v>108</v>
      </c>
      <c r="B248" s="35" t="str">
        <f>_xlfn.XLOOKUP(Table7[[#This Row],[EID]],Roster!A:A,Roster!E:E)</f>
        <v>kig.imaz.62</v>
      </c>
      <c r="C248" s="35" t="str">
        <f>_xlfn.XLOOKUP(Table7[[#This Row],[EID]],Roster!A:A,Roster!F:F)</f>
        <v>HR</v>
      </c>
      <c r="D248">
        <v>9</v>
      </c>
      <c r="E248" s="2">
        <v>45056</v>
      </c>
      <c r="F248" s="2">
        <f>_xlfn.XLOOKUP(Table7[[#This Row],[EID]],Roster!A:A,Roster!G:G)</f>
        <v>41289</v>
      </c>
      <c r="G248" s="61">
        <f ca="1">(TODAY()-Table7[[#This Row],[Hire Date]])/365</f>
        <v>12.345205479452055</v>
      </c>
      <c r="H248" s="61">
        <f ca="1">Table7[[#This Row],[Year]]*12</f>
        <v>148.14246575342466</v>
      </c>
      <c r="I248" t="str">
        <f ca="1">IF(Table7[[#This Row],[Month]]&gt;=12,"Tenured","New Hire")</f>
        <v>Tenured</v>
      </c>
    </row>
    <row r="249" spans="1:9">
      <c r="A249" s="3" t="s">
        <v>109</v>
      </c>
      <c r="B249" s="35" t="str">
        <f>_xlfn.XLOOKUP(Table7[[#This Row],[EID]],Roster!A:A,Roster!E:E)</f>
        <v>han.oriz.24</v>
      </c>
      <c r="C249" s="35" t="str">
        <f>_xlfn.XLOOKUP(Table7[[#This Row],[EID]],Roster!A:A,Roster!F:F)</f>
        <v>Strategy</v>
      </c>
      <c r="D249">
        <v>10</v>
      </c>
      <c r="E249" s="2">
        <v>45056</v>
      </c>
      <c r="F249" s="2">
        <f>_xlfn.XLOOKUP(Table7[[#This Row],[EID]],Roster!A:A,Roster!G:G)</f>
        <v>39092</v>
      </c>
      <c r="G249" s="61">
        <f ca="1">(TODAY()-Table7[[#This Row],[Hire Date]])/365</f>
        <v>18.364383561643837</v>
      </c>
      <c r="H249" s="61">
        <f ca="1">Table7[[#This Row],[Year]]*12</f>
        <v>220.37260273972606</v>
      </c>
      <c r="I249" t="str">
        <f ca="1">IF(Table7[[#This Row],[Month]]&gt;=12,"Tenured","New Hire")</f>
        <v>Tenured</v>
      </c>
    </row>
    <row r="250" spans="1:9">
      <c r="A250" s="3" t="s">
        <v>111</v>
      </c>
      <c r="B250" s="35" t="str">
        <f>_xlfn.XLOOKUP(Table7[[#This Row],[EID]],Roster!A:A,Roster!E:E)</f>
        <v>hir.kame.31</v>
      </c>
      <c r="C250" s="35" t="str">
        <f>_xlfn.XLOOKUP(Table7[[#This Row],[EID]],Roster!A:A,Roster!F:F)</f>
        <v>Health</v>
      </c>
      <c r="D250">
        <v>9</v>
      </c>
      <c r="E250" s="2">
        <v>45056</v>
      </c>
      <c r="F250" s="2">
        <f>_xlfn.XLOOKUP(Table7[[#This Row],[EID]],Roster!A:A,Roster!G:G)</f>
        <v>42145</v>
      </c>
      <c r="G250" s="61">
        <f ca="1">(TODAY()-Table7[[#This Row],[Hire Date]])/365</f>
        <v>10</v>
      </c>
      <c r="H250" s="61">
        <f ca="1">Table7[[#This Row],[Year]]*12</f>
        <v>120</v>
      </c>
      <c r="I250" t="str">
        <f ca="1">IF(Table7[[#This Row],[Month]]&gt;=12,"Tenured","New Hire")</f>
        <v>Tenured</v>
      </c>
    </row>
    <row r="251" spans="1:9">
      <c r="A251" s="3" t="s">
        <v>112</v>
      </c>
      <c r="B251" s="35" t="str">
        <f>_xlfn.XLOOKUP(Table7[[#This Row],[EID]],Roster!A:A,Roster!E:E)</f>
        <v>hir.kame.31</v>
      </c>
      <c r="C251" s="35" t="str">
        <f>_xlfn.XLOOKUP(Table7[[#This Row],[EID]],Roster!A:A,Roster!F:F)</f>
        <v>Health</v>
      </c>
      <c r="D251">
        <v>8</v>
      </c>
      <c r="E251" s="2">
        <v>45056</v>
      </c>
      <c r="F251" s="2">
        <f>_xlfn.XLOOKUP(Table7[[#This Row],[EID]],Roster!A:A,Roster!G:G)</f>
        <v>44989</v>
      </c>
      <c r="G251" s="61">
        <f ca="1">(TODAY()-Table7[[#This Row],[Hire Date]])/365</f>
        <v>2.2082191780821918</v>
      </c>
      <c r="H251" s="61">
        <f ca="1">Table7[[#This Row],[Year]]*12</f>
        <v>26.4986301369863</v>
      </c>
      <c r="I251" t="str">
        <f ca="1">IF(Table7[[#This Row],[Month]]&gt;=12,"Tenured","New Hire")</f>
        <v>Tenured</v>
      </c>
    </row>
    <row r="252" spans="1:9">
      <c r="A252" s="3" t="s">
        <v>113</v>
      </c>
      <c r="B252" s="35" t="str">
        <f>_xlfn.XLOOKUP(Table7[[#This Row],[EID]],Roster!A:A,Roster!E:E)</f>
        <v>kig.imaz.62</v>
      </c>
      <c r="C252" s="35" t="str">
        <f>_xlfn.XLOOKUP(Table7[[#This Row],[EID]],Roster!A:A,Roster!F:F)</f>
        <v>HR</v>
      </c>
      <c r="D252">
        <v>9</v>
      </c>
      <c r="E252" s="2">
        <v>45056</v>
      </c>
      <c r="F252" s="2">
        <f>_xlfn.XLOOKUP(Table7[[#This Row],[EID]],Roster!A:A,Roster!G:G)</f>
        <v>44152</v>
      </c>
      <c r="G252" s="61">
        <f ca="1">(TODAY()-Table7[[#This Row],[Hire Date]])/365</f>
        <v>4.5013698630136982</v>
      </c>
      <c r="H252" s="61">
        <f ca="1">Table7[[#This Row],[Year]]*12</f>
        <v>54.016438356164379</v>
      </c>
      <c r="I252" t="str">
        <f ca="1">IF(Table7[[#This Row],[Month]]&gt;=12,"Tenured","New Hire")</f>
        <v>Tenured</v>
      </c>
    </row>
    <row r="253" spans="1:9">
      <c r="A253" s="3" t="s">
        <v>114</v>
      </c>
      <c r="B253" s="35" t="str">
        <f>_xlfn.XLOOKUP(Table7[[#This Row],[EID]],Roster!A:A,Roster!E:E)</f>
        <v>han.oriz.24</v>
      </c>
      <c r="C253" s="35" t="str">
        <f>_xlfn.XLOOKUP(Table7[[#This Row],[EID]],Roster!A:A,Roster!F:F)</f>
        <v>Strategy</v>
      </c>
      <c r="D253">
        <v>8</v>
      </c>
      <c r="E253" s="2">
        <v>45056</v>
      </c>
      <c r="F253" s="2">
        <f>_xlfn.XLOOKUP(Table7[[#This Row],[EID]],Roster!A:A,Roster!G:G)</f>
        <v>37165</v>
      </c>
      <c r="G253" s="61">
        <f ca="1">(TODAY()-Table7[[#This Row],[Hire Date]])/365</f>
        <v>23.643835616438356</v>
      </c>
      <c r="H253" s="61">
        <f ca="1">Table7[[#This Row],[Year]]*12</f>
        <v>283.72602739726028</v>
      </c>
      <c r="I253" t="str">
        <f ca="1">IF(Table7[[#This Row],[Month]]&gt;=12,"Tenured","New Hire")</f>
        <v>Tenured</v>
      </c>
    </row>
    <row r="254" spans="1:9">
      <c r="A254" s="3" t="s">
        <v>115</v>
      </c>
      <c r="B254" s="35" t="str">
        <f>_xlfn.XLOOKUP(Table7[[#This Row],[EID]],Roster!A:A,Roster!E:E)</f>
        <v>oka.koch.55</v>
      </c>
      <c r="C254" s="35" t="str">
        <f>_xlfn.XLOOKUP(Table7[[#This Row],[EID]],Roster!A:A,Roster!F:F)</f>
        <v>F&amp;A</v>
      </c>
      <c r="D254">
        <v>9</v>
      </c>
      <c r="E254" s="2">
        <v>45056</v>
      </c>
      <c r="F254" s="2">
        <f>_xlfn.XLOOKUP(Table7[[#This Row],[EID]],Roster!A:A,Roster!G:G)</f>
        <v>44841</v>
      </c>
      <c r="G254" s="61">
        <f ca="1">(TODAY()-Table7[[#This Row],[Hire Date]])/365</f>
        <v>2.6136986301369864</v>
      </c>
      <c r="H254" s="61">
        <f ca="1">Table7[[#This Row],[Year]]*12</f>
        <v>31.364383561643837</v>
      </c>
      <c r="I254" t="str">
        <f ca="1">IF(Table7[[#This Row],[Month]]&gt;=12,"Tenured","New Hire")</f>
        <v>Tenured</v>
      </c>
    </row>
    <row r="255" spans="1:9">
      <c r="A255" s="3" t="s">
        <v>116</v>
      </c>
      <c r="B255" s="35" t="str">
        <f>_xlfn.XLOOKUP(Table7[[#This Row],[EID]],Roster!A:A,Roster!E:E)</f>
        <v>hir.kame.31</v>
      </c>
      <c r="C255" s="35" t="str">
        <f>_xlfn.XLOOKUP(Table7[[#This Row],[EID]],Roster!A:A,Roster!F:F)</f>
        <v>Health</v>
      </c>
      <c r="D255">
        <v>9</v>
      </c>
      <c r="E255" s="2">
        <v>45056</v>
      </c>
      <c r="F255" s="2">
        <f>_xlfn.XLOOKUP(Table7[[#This Row],[EID]],Roster!A:A,Roster!G:G)</f>
        <v>39490</v>
      </c>
      <c r="G255" s="61">
        <f ca="1">(TODAY()-Table7[[#This Row],[Hire Date]])/365</f>
        <v>17.273972602739725</v>
      </c>
      <c r="H255" s="61">
        <f ca="1">Table7[[#This Row],[Year]]*12</f>
        <v>207.2876712328767</v>
      </c>
      <c r="I255" t="str">
        <f ca="1">IF(Table7[[#This Row],[Month]]&gt;=12,"Tenured","New Hire")</f>
        <v>Tenured</v>
      </c>
    </row>
    <row r="256" spans="1:9">
      <c r="A256" s="3" t="s">
        <v>117</v>
      </c>
      <c r="B256" s="35" t="str">
        <f>_xlfn.XLOOKUP(Table7[[#This Row],[EID]],Roster!A:A,Roster!E:E)</f>
        <v>han.oriz.24</v>
      </c>
      <c r="C256" s="35" t="str">
        <f>_xlfn.XLOOKUP(Table7[[#This Row],[EID]],Roster!A:A,Roster!F:F)</f>
        <v>Network</v>
      </c>
      <c r="D256">
        <v>8</v>
      </c>
      <c r="E256" s="2">
        <v>45056</v>
      </c>
      <c r="F256" s="2">
        <f>_xlfn.XLOOKUP(Table7[[#This Row],[EID]],Roster!A:A,Roster!G:G)</f>
        <v>43495</v>
      </c>
      <c r="G256" s="61">
        <f ca="1">(TODAY()-Table7[[#This Row],[Hire Date]])/365</f>
        <v>6.3013698630136989</v>
      </c>
      <c r="H256" s="61">
        <f ca="1">Table7[[#This Row],[Year]]*12</f>
        <v>75.616438356164394</v>
      </c>
      <c r="I256" t="str">
        <f ca="1">IF(Table7[[#This Row],[Month]]&gt;=12,"Tenured","New Hire")</f>
        <v>Tenured</v>
      </c>
    </row>
    <row r="257" spans="1:9">
      <c r="A257" s="3" t="s">
        <v>118</v>
      </c>
      <c r="B257" s="35" t="str">
        <f>_xlfn.XLOOKUP(Table7[[#This Row],[EID]],Roster!A:A,Roster!E:E)</f>
        <v>kig.imaz.62</v>
      </c>
      <c r="C257" s="35" t="str">
        <f>_xlfn.XLOOKUP(Table7[[#This Row],[EID]],Roster!A:A,Roster!F:F)</f>
        <v>HR</v>
      </c>
      <c r="D257">
        <v>9</v>
      </c>
      <c r="E257" s="2">
        <v>45056</v>
      </c>
      <c r="F257" s="2">
        <f>_xlfn.XLOOKUP(Table7[[#This Row],[EID]],Roster!A:A,Roster!G:G)</f>
        <v>44965</v>
      </c>
      <c r="G257" s="61">
        <f ca="1">(TODAY()-Table7[[#This Row],[Hire Date]])/365</f>
        <v>2.2739726027397262</v>
      </c>
      <c r="H257" s="61">
        <f ca="1">Table7[[#This Row],[Year]]*12</f>
        <v>27.287671232876715</v>
      </c>
      <c r="I257" t="str">
        <f ca="1">IF(Table7[[#This Row],[Month]]&gt;=12,"Tenured","New Hire")</f>
        <v>Tenured</v>
      </c>
    </row>
    <row r="258" spans="1:9">
      <c r="A258" s="3" t="s">
        <v>119</v>
      </c>
      <c r="B258" s="35" t="str">
        <f>_xlfn.XLOOKUP(Table7[[#This Row],[EID]],Roster!A:A,Roster!E:E)</f>
        <v>hir.kame.31</v>
      </c>
      <c r="C258" s="35" t="str">
        <f>_xlfn.XLOOKUP(Table7[[#This Row],[EID]],Roster!A:A,Roster!F:F)</f>
        <v>Health</v>
      </c>
      <c r="D258">
        <v>9</v>
      </c>
      <c r="E258" s="2">
        <v>45056</v>
      </c>
      <c r="F258" s="2">
        <f>_xlfn.XLOOKUP(Table7[[#This Row],[EID]],Roster!A:A,Roster!G:G)</f>
        <v>38581</v>
      </c>
      <c r="G258" s="61">
        <f ca="1">(TODAY()-Table7[[#This Row],[Hire Date]])/365</f>
        <v>19.764383561643836</v>
      </c>
      <c r="H258" s="61">
        <f ca="1">Table7[[#This Row],[Year]]*12</f>
        <v>237.17260273972602</v>
      </c>
      <c r="I258" t="str">
        <f ca="1">IF(Table7[[#This Row],[Month]]&gt;=12,"Tenured","New Hire")</f>
        <v>Tenured</v>
      </c>
    </row>
    <row r="259" spans="1:9">
      <c r="A259" s="3" t="s">
        <v>121</v>
      </c>
      <c r="B259" s="35" t="str">
        <f>_xlfn.XLOOKUP(Table7[[#This Row],[EID]],Roster!A:A,Roster!E:E)</f>
        <v>hir.kame.31</v>
      </c>
      <c r="C259" s="35" t="str">
        <f>_xlfn.XLOOKUP(Table7[[#This Row],[EID]],Roster!A:A,Roster!F:F)</f>
        <v>Health</v>
      </c>
      <c r="D259">
        <v>9</v>
      </c>
      <c r="E259" s="2">
        <v>45056</v>
      </c>
      <c r="F259" s="2">
        <f>_xlfn.XLOOKUP(Table7[[#This Row],[EID]],Roster!A:A,Roster!G:G)</f>
        <v>44420</v>
      </c>
      <c r="G259" s="61">
        <f ca="1">(TODAY()-Table7[[#This Row],[Hire Date]])/365</f>
        <v>3.7671232876712328</v>
      </c>
      <c r="H259" s="61">
        <f ca="1">Table7[[#This Row],[Year]]*12</f>
        <v>45.205479452054796</v>
      </c>
      <c r="I259" t="str">
        <f ca="1">IF(Table7[[#This Row],[Month]]&gt;=12,"Tenured","New Hire")</f>
        <v>Tenured</v>
      </c>
    </row>
    <row r="260" spans="1:9">
      <c r="A260" s="3" t="s">
        <v>122</v>
      </c>
      <c r="B260" s="35" t="str">
        <f>_xlfn.XLOOKUP(Table7[[#This Row],[EID]],Roster!A:A,Roster!E:E)</f>
        <v>han.oriz.24</v>
      </c>
      <c r="C260" s="35" t="str">
        <f>_xlfn.XLOOKUP(Table7[[#This Row],[EID]],Roster!A:A,Roster!F:F)</f>
        <v>Network</v>
      </c>
      <c r="D260">
        <v>8</v>
      </c>
      <c r="E260" s="2">
        <v>45056</v>
      </c>
      <c r="F260" s="2">
        <f>_xlfn.XLOOKUP(Table7[[#This Row],[EID]],Roster!A:A,Roster!G:G)</f>
        <v>44961</v>
      </c>
      <c r="G260" s="61">
        <f ca="1">(TODAY()-Table7[[#This Row],[Hire Date]])/365</f>
        <v>2.2849315068493152</v>
      </c>
      <c r="H260" s="61">
        <f ca="1">Table7[[#This Row],[Year]]*12</f>
        <v>27.419178082191785</v>
      </c>
      <c r="I260" t="str">
        <f ca="1">IF(Table7[[#This Row],[Month]]&gt;=12,"Tenured","New Hire")</f>
        <v>Tenured</v>
      </c>
    </row>
    <row r="261" spans="1:9">
      <c r="A261" s="3" t="s">
        <v>123</v>
      </c>
      <c r="B261" s="35" t="str">
        <f>_xlfn.XLOOKUP(Table7[[#This Row],[EID]],Roster!A:A,Roster!E:E)</f>
        <v>kig.imaz.62</v>
      </c>
      <c r="C261" s="35" t="str">
        <f>_xlfn.XLOOKUP(Table7[[#This Row],[EID]],Roster!A:A,Roster!F:F)</f>
        <v>HR</v>
      </c>
      <c r="D261">
        <v>8</v>
      </c>
      <c r="E261" s="2">
        <v>45056</v>
      </c>
      <c r="F261" s="2">
        <f>_xlfn.XLOOKUP(Table7[[#This Row],[EID]],Roster!A:A,Roster!G:G)</f>
        <v>41094</v>
      </c>
      <c r="G261" s="61">
        <f ca="1">(TODAY()-Table7[[#This Row],[Hire Date]])/365</f>
        <v>12.87945205479452</v>
      </c>
      <c r="H261" s="61">
        <f ca="1">Table7[[#This Row],[Year]]*12</f>
        <v>154.55342465753424</v>
      </c>
      <c r="I261" t="str">
        <f ca="1">IF(Table7[[#This Row],[Month]]&gt;=12,"Tenured","New Hire")</f>
        <v>Tenured</v>
      </c>
    </row>
    <row r="262" spans="1:9">
      <c r="A262" s="3" t="s">
        <v>94</v>
      </c>
      <c r="B262" s="35" t="str">
        <f>_xlfn.XLOOKUP(Table7[[#This Row],[EID]],Roster!A:A,Roster!E:E)</f>
        <v>oka.koch.55</v>
      </c>
      <c r="C262" s="35" t="str">
        <f>_xlfn.XLOOKUP(Table7[[#This Row],[EID]],Roster!A:A,Roster!F:F)</f>
        <v>F&amp;A</v>
      </c>
      <c r="D262">
        <v>10</v>
      </c>
      <c r="E262" s="2">
        <v>45057</v>
      </c>
      <c r="F262" s="2">
        <f>_xlfn.XLOOKUP(Table7[[#This Row],[EID]],Roster!A:A,Roster!G:G)</f>
        <v>45032</v>
      </c>
      <c r="G262" s="61">
        <f ca="1">(TODAY()-Table7[[#This Row],[Hire Date]])/365</f>
        <v>2.0904109589041098</v>
      </c>
      <c r="H262" s="61">
        <f ca="1">Table7[[#This Row],[Year]]*12</f>
        <v>25.084931506849315</v>
      </c>
      <c r="I262" t="str">
        <f ca="1">IF(Table7[[#This Row],[Month]]&gt;=12,"Tenured","New Hire")</f>
        <v>Tenured</v>
      </c>
    </row>
    <row r="263" spans="1:9">
      <c r="A263" s="3" t="s">
        <v>96</v>
      </c>
      <c r="B263" s="35" t="str">
        <f>_xlfn.XLOOKUP(Table7[[#This Row],[EID]],Roster!A:A,Roster!E:E)</f>
        <v>hir.kame.31</v>
      </c>
      <c r="C263" s="35" t="str">
        <f>_xlfn.XLOOKUP(Table7[[#This Row],[EID]],Roster!A:A,Roster!F:F)</f>
        <v>Health</v>
      </c>
      <c r="D263">
        <v>9</v>
      </c>
      <c r="E263" s="2">
        <v>45057</v>
      </c>
      <c r="F263" s="2">
        <f>_xlfn.XLOOKUP(Table7[[#This Row],[EID]],Roster!A:A,Roster!G:G)</f>
        <v>44979</v>
      </c>
      <c r="G263" s="61">
        <f ca="1">(TODAY()-Table7[[#This Row],[Hire Date]])/365</f>
        <v>2.2356164383561645</v>
      </c>
      <c r="H263" s="61">
        <f ca="1">Table7[[#This Row],[Year]]*12</f>
        <v>26.827397260273976</v>
      </c>
      <c r="I263" t="str">
        <f ca="1">IF(Table7[[#This Row],[Month]]&gt;=12,"Tenured","New Hire")</f>
        <v>Tenured</v>
      </c>
    </row>
    <row r="264" spans="1:9">
      <c r="A264" s="3" t="s">
        <v>97</v>
      </c>
      <c r="B264" s="35" t="str">
        <f>_xlfn.XLOOKUP(Table7[[#This Row],[EID]],Roster!A:A,Roster!E:E)</f>
        <v>han.oriz.24</v>
      </c>
      <c r="C264" s="35" t="str">
        <f>_xlfn.XLOOKUP(Table7[[#This Row],[EID]],Roster!A:A,Roster!F:F)</f>
        <v>Network</v>
      </c>
      <c r="D264">
        <v>9</v>
      </c>
      <c r="E264" s="2">
        <v>45057</v>
      </c>
      <c r="F264" s="2">
        <f>_xlfn.XLOOKUP(Table7[[#This Row],[EID]],Roster!A:A,Roster!G:G)</f>
        <v>44419</v>
      </c>
      <c r="G264" s="61">
        <f ca="1">(TODAY()-Table7[[#This Row],[Hire Date]])/365</f>
        <v>3.7698630136986302</v>
      </c>
      <c r="H264" s="61">
        <f ca="1">Table7[[#This Row],[Year]]*12</f>
        <v>45.238356164383561</v>
      </c>
      <c r="I264" t="str">
        <f ca="1">IF(Table7[[#This Row],[Month]]&gt;=12,"Tenured","New Hire")</f>
        <v>Tenured</v>
      </c>
    </row>
    <row r="265" spans="1:9">
      <c r="A265" s="3" t="s">
        <v>98</v>
      </c>
      <c r="B265" s="35" t="str">
        <f>_xlfn.XLOOKUP(Table7[[#This Row],[EID]],Roster!A:A,Roster!E:E)</f>
        <v>kig.imaz.62</v>
      </c>
      <c r="C265" s="35" t="str">
        <f>_xlfn.XLOOKUP(Table7[[#This Row],[EID]],Roster!A:A,Roster!F:F)</f>
        <v>HR</v>
      </c>
      <c r="D265">
        <v>7</v>
      </c>
      <c r="E265" s="2">
        <v>45057</v>
      </c>
      <c r="F265" s="2">
        <f>_xlfn.XLOOKUP(Table7[[#This Row],[EID]],Roster!A:A,Roster!G:G)</f>
        <v>41964</v>
      </c>
      <c r="G265" s="61">
        <f ca="1">(TODAY()-Table7[[#This Row],[Hire Date]])/365</f>
        <v>10.495890410958904</v>
      </c>
      <c r="H265" s="61">
        <f ca="1">Table7[[#This Row],[Year]]*12</f>
        <v>125.95068493150684</v>
      </c>
      <c r="I265" t="str">
        <f ca="1">IF(Table7[[#This Row],[Month]]&gt;=12,"Tenured","New Hire")</f>
        <v>Tenured</v>
      </c>
    </row>
    <row r="266" spans="1:9">
      <c r="A266" s="3" t="s">
        <v>99</v>
      </c>
      <c r="B266" s="35" t="str">
        <f>_xlfn.XLOOKUP(Table7[[#This Row],[EID]],Roster!A:A,Roster!E:E)</f>
        <v>han.oriz.24</v>
      </c>
      <c r="C266" s="35" t="str">
        <f>_xlfn.XLOOKUP(Table7[[#This Row],[EID]],Roster!A:A,Roster!F:F)</f>
        <v>Strategy</v>
      </c>
      <c r="D266">
        <v>9</v>
      </c>
      <c r="E266" s="2">
        <v>45057</v>
      </c>
      <c r="F266" s="2">
        <f>_xlfn.XLOOKUP(Table7[[#This Row],[EID]],Roster!A:A,Roster!G:G)</f>
        <v>39732</v>
      </c>
      <c r="G266" s="61">
        <f ca="1">(TODAY()-Table7[[#This Row],[Hire Date]])/365</f>
        <v>16.610958904109587</v>
      </c>
      <c r="H266" s="61">
        <f ca="1">Table7[[#This Row],[Year]]*12</f>
        <v>199.33150684931505</v>
      </c>
      <c r="I266" t="str">
        <f ca="1">IF(Table7[[#This Row],[Month]]&gt;=12,"Tenured","New Hire")</f>
        <v>Tenured</v>
      </c>
    </row>
    <row r="267" spans="1:9">
      <c r="A267" s="3" t="s">
        <v>100</v>
      </c>
      <c r="B267" s="35" t="str">
        <f>_xlfn.XLOOKUP(Table7[[#This Row],[EID]],Roster!A:A,Roster!E:E)</f>
        <v>oka.koch.55</v>
      </c>
      <c r="C267" s="35" t="str">
        <f>_xlfn.XLOOKUP(Table7[[#This Row],[EID]],Roster!A:A,Roster!F:F)</f>
        <v>F&amp;A</v>
      </c>
      <c r="D267">
        <v>8</v>
      </c>
      <c r="E267" s="2">
        <v>45057</v>
      </c>
      <c r="F267" s="2">
        <f>_xlfn.XLOOKUP(Table7[[#This Row],[EID]],Roster!A:A,Roster!G:G)</f>
        <v>44956</v>
      </c>
      <c r="G267" s="61">
        <f ca="1">(TODAY()-Table7[[#This Row],[Hire Date]])/365</f>
        <v>2.2986301369863016</v>
      </c>
      <c r="H267" s="61">
        <f ca="1">Table7[[#This Row],[Year]]*12</f>
        <v>27.583561643835619</v>
      </c>
      <c r="I267" t="str">
        <f ca="1">IF(Table7[[#This Row],[Month]]&gt;=12,"Tenured","New Hire")</f>
        <v>Tenured</v>
      </c>
    </row>
    <row r="268" spans="1:9">
      <c r="A268" s="3" t="s">
        <v>101</v>
      </c>
      <c r="B268" s="35" t="str">
        <f>_xlfn.XLOOKUP(Table7[[#This Row],[EID]],Roster!A:A,Roster!E:E)</f>
        <v>hir.kame.31</v>
      </c>
      <c r="C268" s="35" t="str">
        <f>_xlfn.XLOOKUP(Table7[[#This Row],[EID]],Roster!A:A,Roster!F:F)</f>
        <v>Health</v>
      </c>
      <c r="D268">
        <v>8</v>
      </c>
      <c r="E268" s="2">
        <v>45057</v>
      </c>
      <c r="F268" s="2">
        <f>_xlfn.XLOOKUP(Table7[[#This Row],[EID]],Roster!A:A,Roster!G:G)</f>
        <v>42161</v>
      </c>
      <c r="G268" s="61">
        <f ca="1">(TODAY()-Table7[[#This Row],[Hire Date]])/365</f>
        <v>9.956164383561644</v>
      </c>
      <c r="H268" s="61">
        <f ca="1">Table7[[#This Row],[Year]]*12</f>
        <v>119.47397260273974</v>
      </c>
      <c r="I268" t="str">
        <f ca="1">IF(Table7[[#This Row],[Month]]&gt;=12,"Tenured","New Hire")</f>
        <v>Tenured</v>
      </c>
    </row>
    <row r="269" spans="1:9">
      <c r="A269" s="3" t="s">
        <v>102</v>
      </c>
      <c r="B269" s="35" t="str">
        <f>_xlfn.XLOOKUP(Table7[[#This Row],[EID]],Roster!A:A,Roster!E:E)</f>
        <v>han.oriz.24</v>
      </c>
      <c r="C269" s="35" t="str">
        <f>_xlfn.XLOOKUP(Table7[[#This Row],[EID]],Roster!A:A,Roster!F:F)</f>
        <v>Network</v>
      </c>
      <c r="D269">
        <v>9</v>
      </c>
      <c r="E269" s="2">
        <v>45057</v>
      </c>
      <c r="F269" s="2">
        <f>_xlfn.XLOOKUP(Table7[[#This Row],[EID]],Roster!A:A,Roster!G:G)</f>
        <v>37784</v>
      </c>
      <c r="G269" s="61">
        <f ca="1">(TODAY()-Table7[[#This Row],[Hire Date]])/365</f>
        <v>21.947945205479453</v>
      </c>
      <c r="H269" s="61">
        <f ca="1">Table7[[#This Row],[Year]]*12</f>
        <v>263.37534246575342</v>
      </c>
      <c r="I269" t="str">
        <f ca="1">IF(Table7[[#This Row],[Month]]&gt;=12,"Tenured","New Hire")</f>
        <v>Tenured</v>
      </c>
    </row>
    <row r="270" spans="1:9">
      <c r="A270" s="3" t="s">
        <v>103</v>
      </c>
      <c r="B270" s="35" t="str">
        <f>_xlfn.XLOOKUP(Table7[[#This Row],[EID]],Roster!A:A,Roster!E:E)</f>
        <v>kig.imaz.62</v>
      </c>
      <c r="C270" s="35" t="str">
        <f>_xlfn.XLOOKUP(Table7[[#This Row],[EID]],Roster!A:A,Roster!F:F)</f>
        <v>HR</v>
      </c>
      <c r="D270">
        <v>7</v>
      </c>
      <c r="E270" s="2">
        <v>45057</v>
      </c>
      <c r="F270" s="2">
        <f>_xlfn.XLOOKUP(Table7[[#This Row],[EID]],Roster!A:A,Roster!G:G)</f>
        <v>44132</v>
      </c>
      <c r="G270" s="61">
        <f ca="1">(TODAY()-Table7[[#This Row],[Hire Date]])/365</f>
        <v>4.5561643835616437</v>
      </c>
      <c r="H270" s="61">
        <f ca="1">Table7[[#This Row],[Year]]*12</f>
        <v>54.673972602739724</v>
      </c>
      <c r="I270" t="str">
        <f ca="1">IF(Table7[[#This Row],[Month]]&gt;=12,"Tenured","New Hire")</f>
        <v>Tenured</v>
      </c>
    </row>
    <row r="271" spans="1:9">
      <c r="A271" s="3" t="s">
        <v>104</v>
      </c>
      <c r="B271" s="35" t="str">
        <f>_xlfn.XLOOKUP(Table7[[#This Row],[EID]],Roster!A:A,Roster!E:E)</f>
        <v>oka.koch.55</v>
      </c>
      <c r="C271" s="35" t="str">
        <f>_xlfn.XLOOKUP(Table7[[#This Row],[EID]],Roster!A:A,Roster!F:F)</f>
        <v>F&amp;A</v>
      </c>
      <c r="D271">
        <v>7</v>
      </c>
      <c r="E271" s="2">
        <v>45057</v>
      </c>
      <c r="F271" s="2">
        <f>_xlfn.XLOOKUP(Table7[[#This Row],[EID]],Roster!A:A,Roster!G:G)</f>
        <v>44977</v>
      </c>
      <c r="G271" s="61">
        <f ca="1">(TODAY()-Table7[[#This Row],[Hire Date]])/365</f>
        <v>2.2410958904109588</v>
      </c>
      <c r="H271" s="61">
        <f ca="1">Table7[[#This Row],[Year]]*12</f>
        <v>26.893150684931506</v>
      </c>
      <c r="I271" t="str">
        <f ca="1">IF(Table7[[#This Row],[Month]]&gt;=12,"Tenured","New Hire")</f>
        <v>Tenured</v>
      </c>
    </row>
    <row r="272" spans="1:9">
      <c r="A272" s="3" t="s">
        <v>105</v>
      </c>
      <c r="B272" s="35" t="str">
        <f>_xlfn.XLOOKUP(Table7[[#This Row],[EID]],Roster!A:A,Roster!E:E)</f>
        <v>oka.koch.55</v>
      </c>
      <c r="C272" s="35" t="str">
        <f>_xlfn.XLOOKUP(Table7[[#This Row],[EID]],Roster!A:A,Roster!F:F)</f>
        <v>F&amp;A</v>
      </c>
      <c r="D272">
        <v>8</v>
      </c>
      <c r="E272" s="2">
        <v>45057</v>
      </c>
      <c r="F272" s="2">
        <f>_xlfn.XLOOKUP(Table7[[#This Row],[EID]],Roster!A:A,Roster!G:G)</f>
        <v>37806</v>
      </c>
      <c r="G272" s="61">
        <f ca="1">(TODAY()-Table7[[#This Row],[Hire Date]])/365</f>
        <v>21.887671232876713</v>
      </c>
      <c r="H272" s="61">
        <f ca="1">Table7[[#This Row],[Year]]*12</f>
        <v>262.65205479452055</v>
      </c>
      <c r="I272" t="str">
        <f ca="1">IF(Table7[[#This Row],[Month]]&gt;=12,"Tenured","New Hire")</f>
        <v>Tenured</v>
      </c>
    </row>
    <row r="273" spans="1:9">
      <c r="A273" s="3" t="s">
        <v>106</v>
      </c>
      <c r="B273" s="35" t="str">
        <f>_xlfn.XLOOKUP(Table7[[#This Row],[EID]],Roster!A:A,Roster!E:E)</f>
        <v>hir.kame.31</v>
      </c>
      <c r="C273" s="35" t="str">
        <f>_xlfn.XLOOKUP(Table7[[#This Row],[EID]],Roster!A:A,Roster!F:F)</f>
        <v>Health</v>
      </c>
      <c r="D273">
        <v>10</v>
      </c>
      <c r="E273" s="2">
        <v>45057</v>
      </c>
      <c r="F273" s="2">
        <f>_xlfn.XLOOKUP(Table7[[#This Row],[EID]],Roster!A:A,Roster!G:G)</f>
        <v>40457</v>
      </c>
      <c r="G273" s="61">
        <f ca="1">(TODAY()-Table7[[#This Row],[Hire Date]])/365</f>
        <v>14.624657534246575</v>
      </c>
      <c r="H273" s="61">
        <f ca="1">Table7[[#This Row],[Year]]*12</f>
        <v>175.49589041095891</v>
      </c>
      <c r="I273" t="str">
        <f ca="1">IF(Table7[[#This Row],[Month]]&gt;=12,"Tenured","New Hire")</f>
        <v>Tenured</v>
      </c>
    </row>
    <row r="274" spans="1:9">
      <c r="A274" s="3" t="s">
        <v>108</v>
      </c>
      <c r="B274" s="35" t="str">
        <f>_xlfn.XLOOKUP(Table7[[#This Row],[EID]],Roster!A:A,Roster!E:E)</f>
        <v>kig.imaz.62</v>
      </c>
      <c r="C274" s="35" t="str">
        <f>_xlfn.XLOOKUP(Table7[[#This Row],[EID]],Roster!A:A,Roster!F:F)</f>
        <v>HR</v>
      </c>
      <c r="D274">
        <v>10</v>
      </c>
      <c r="E274" s="2">
        <v>45057</v>
      </c>
      <c r="F274" s="2">
        <f>_xlfn.XLOOKUP(Table7[[#This Row],[EID]],Roster!A:A,Roster!G:G)</f>
        <v>41289</v>
      </c>
      <c r="G274" s="61">
        <f ca="1">(TODAY()-Table7[[#This Row],[Hire Date]])/365</f>
        <v>12.345205479452055</v>
      </c>
      <c r="H274" s="61">
        <f ca="1">Table7[[#This Row],[Year]]*12</f>
        <v>148.14246575342466</v>
      </c>
      <c r="I274" t="str">
        <f ca="1">IF(Table7[[#This Row],[Month]]&gt;=12,"Tenured","New Hire")</f>
        <v>Tenured</v>
      </c>
    </row>
    <row r="275" spans="1:9">
      <c r="A275" s="3" t="s">
        <v>109</v>
      </c>
      <c r="B275" s="35" t="str">
        <f>_xlfn.XLOOKUP(Table7[[#This Row],[EID]],Roster!A:A,Roster!E:E)</f>
        <v>han.oriz.24</v>
      </c>
      <c r="C275" s="35" t="str">
        <f>_xlfn.XLOOKUP(Table7[[#This Row],[EID]],Roster!A:A,Roster!F:F)</f>
        <v>Strategy</v>
      </c>
      <c r="D275">
        <v>10</v>
      </c>
      <c r="E275" s="2">
        <v>45057</v>
      </c>
      <c r="F275" s="2">
        <f>_xlfn.XLOOKUP(Table7[[#This Row],[EID]],Roster!A:A,Roster!G:G)</f>
        <v>39092</v>
      </c>
      <c r="G275" s="61">
        <f ca="1">(TODAY()-Table7[[#This Row],[Hire Date]])/365</f>
        <v>18.364383561643837</v>
      </c>
      <c r="H275" s="61">
        <f ca="1">Table7[[#This Row],[Year]]*12</f>
        <v>220.37260273972606</v>
      </c>
      <c r="I275" t="str">
        <f ca="1">IF(Table7[[#This Row],[Month]]&gt;=12,"Tenured","New Hire")</f>
        <v>Tenured</v>
      </c>
    </row>
    <row r="276" spans="1:9">
      <c r="A276" s="3" t="s">
        <v>111</v>
      </c>
      <c r="B276" s="35" t="str">
        <f>_xlfn.XLOOKUP(Table7[[#This Row],[EID]],Roster!A:A,Roster!E:E)</f>
        <v>hir.kame.31</v>
      </c>
      <c r="C276" s="35" t="str">
        <f>_xlfn.XLOOKUP(Table7[[#This Row],[EID]],Roster!A:A,Roster!F:F)</f>
        <v>Health</v>
      </c>
      <c r="D276">
        <v>10</v>
      </c>
      <c r="E276" s="2">
        <v>45057</v>
      </c>
      <c r="F276" s="2">
        <f>_xlfn.XLOOKUP(Table7[[#This Row],[EID]],Roster!A:A,Roster!G:G)</f>
        <v>42145</v>
      </c>
      <c r="G276" s="61">
        <f ca="1">(TODAY()-Table7[[#This Row],[Hire Date]])/365</f>
        <v>10</v>
      </c>
      <c r="H276" s="61">
        <f ca="1">Table7[[#This Row],[Year]]*12</f>
        <v>120</v>
      </c>
      <c r="I276" t="str">
        <f ca="1">IF(Table7[[#This Row],[Month]]&gt;=12,"Tenured","New Hire")</f>
        <v>Tenured</v>
      </c>
    </row>
    <row r="277" spans="1:9">
      <c r="A277" s="3" t="s">
        <v>112</v>
      </c>
      <c r="B277" s="35" t="str">
        <f>_xlfn.XLOOKUP(Table7[[#This Row],[EID]],Roster!A:A,Roster!E:E)</f>
        <v>hir.kame.31</v>
      </c>
      <c r="C277" s="35" t="str">
        <f>_xlfn.XLOOKUP(Table7[[#This Row],[EID]],Roster!A:A,Roster!F:F)</f>
        <v>Health</v>
      </c>
      <c r="D277">
        <v>7</v>
      </c>
      <c r="E277" s="2">
        <v>45057</v>
      </c>
      <c r="F277" s="2">
        <f>_xlfn.XLOOKUP(Table7[[#This Row],[EID]],Roster!A:A,Roster!G:G)</f>
        <v>44989</v>
      </c>
      <c r="G277" s="61">
        <f ca="1">(TODAY()-Table7[[#This Row],[Hire Date]])/365</f>
        <v>2.2082191780821918</v>
      </c>
      <c r="H277" s="61">
        <f ca="1">Table7[[#This Row],[Year]]*12</f>
        <v>26.4986301369863</v>
      </c>
      <c r="I277" t="str">
        <f ca="1">IF(Table7[[#This Row],[Month]]&gt;=12,"Tenured","New Hire")</f>
        <v>Tenured</v>
      </c>
    </row>
    <row r="278" spans="1:9">
      <c r="A278" s="3" t="s">
        <v>113</v>
      </c>
      <c r="B278" s="35" t="str">
        <f>_xlfn.XLOOKUP(Table7[[#This Row],[EID]],Roster!A:A,Roster!E:E)</f>
        <v>kig.imaz.62</v>
      </c>
      <c r="C278" s="35" t="str">
        <f>_xlfn.XLOOKUP(Table7[[#This Row],[EID]],Roster!A:A,Roster!F:F)</f>
        <v>HR</v>
      </c>
      <c r="D278">
        <v>8</v>
      </c>
      <c r="E278" s="2">
        <v>45057</v>
      </c>
      <c r="F278" s="2">
        <f>_xlfn.XLOOKUP(Table7[[#This Row],[EID]],Roster!A:A,Roster!G:G)</f>
        <v>44152</v>
      </c>
      <c r="G278" s="61">
        <f ca="1">(TODAY()-Table7[[#This Row],[Hire Date]])/365</f>
        <v>4.5013698630136982</v>
      </c>
      <c r="H278" s="61">
        <f ca="1">Table7[[#This Row],[Year]]*12</f>
        <v>54.016438356164379</v>
      </c>
      <c r="I278" t="str">
        <f ca="1">IF(Table7[[#This Row],[Month]]&gt;=12,"Tenured","New Hire")</f>
        <v>Tenured</v>
      </c>
    </row>
    <row r="279" spans="1:9">
      <c r="A279" s="3" t="s">
        <v>114</v>
      </c>
      <c r="B279" s="35" t="str">
        <f>_xlfn.XLOOKUP(Table7[[#This Row],[EID]],Roster!A:A,Roster!E:E)</f>
        <v>han.oriz.24</v>
      </c>
      <c r="C279" s="35" t="str">
        <f>_xlfn.XLOOKUP(Table7[[#This Row],[EID]],Roster!A:A,Roster!F:F)</f>
        <v>Strategy</v>
      </c>
      <c r="D279">
        <v>10</v>
      </c>
      <c r="E279" s="2">
        <v>45057</v>
      </c>
      <c r="F279" s="2">
        <f>_xlfn.XLOOKUP(Table7[[#This Row],[EID]],Roster!A:A,Roster!G:G)</f>
        <v>37165</v>
      </c>
      <c r="G279" s="61">
        <f ca="1">(TODAY()-Table7[[#This Row],[Hire Date]])/365</f>
        <v>23.643835616438356</v>
      </c>
      <c r="H279" s="61">
        <f ca="1">Table7[[#This Row],[Year]]*12</f>
        <v>283.72602739726028</v>
      </c>
      <c r="I279" t="str">
        <f ca="1">IF(Table7[[#This Row],[Month]]&gt;=12,"Tenured","New Hire")</f>
        <v>Tenured</v>
      </c>
    </row>
    <row r="280" spans="1:9">
      <c r="A280" s="3" t="s">
        <v>115</v>
      </c>
      <c r="B280" s="35" t="str">
        <f>_xlfn.XLOOKUP(Table7[[#This Row],[EID]],Roster!A:A,Roster!E:E)</f>
        <v>oka.koch.55</v>
      </c>
      <c r="C280" s="35" t="str">
        <f>_xlfn.XLOOKUP(Table7[[#This Row],[EID]],Roster!A:A,Roster!F:F)</f>
        <v>F&amp;A</v>
      </c>
      <c r="D280">
        <v>9</v>
      </c>
      <c r="E280" s="2">
        <v>45057</v>
      </c>
      <c r="F280" s="2">
        <f>_xlfn.XLOOKUP(Table7[[#This Row],[EID]],Roster!A:A,Roster!G:G)</f>
        <v>44841</v>
      </c>
      <c r="G280" s="61">
        <f ca="1">(TODAY()-Table7[[#This Row],[Hire Date]])/365</f>
        <v>2.6136986301369864</v>
      </c>
      <c r="H280" s="61">
        <f ca="1">Table7[[#This Row],[Year]]*12</f>
        <v>31.364383561643837</v>
      </c>
      <c r="I280" t="str">
        <f ca="1">IF(Table7[[#This Row],[Month]]&gt;=12,"Tenured","New Hire")</f>
        <v>Tenured</v>
      </c>
    </row>
    <row r="281" spans="1:9">
      <c r="A281" s="3" t="s">
        <v>116</v>
      </c>
      <c r="B281" s="35" t="str">
        <f>_xlfn.XLOOKUP(Table7[[#This Row],[EID]],Roster!A:A,Roster!E:E)</f>
        <v>hir.kame.31</v>
      </c>
      <c r="C281" s="35" t="str">
        <f>_xlfn.XLOOKUP(Table7[[#This Row],[EID]],Roster!A:A,Roster!F:F)</f>
        <v>Health</v>
      </c>
      <c r="D281">
        <v>10</v>
      </c>
      <c r="E281" s="2">
        <v>45057</v>
      </c>
      <c r="F281" s="2">
        <f>_xlfn.XLOOKUP(Table7[[#This Row],[EID]],Roster!A:A,Roster!G:G)</f>
        <v>39490</v>
      </c>
      <c r="G281" s="61">
        <f ca="1">(TODAY()-Table7[[#This Row],[Hire Date]])/365</f>
        <v>17.273972602739725</v>
      </c>
      <c r="H281" s="61">
        <f ca="1">Table7[[#This Row],[Year]]*12</f>
        <v>207.2876712328767</v>
      </c>
      <c r="I281" t="str">
        <f ca="1">IF(Table7[[#This Row],[Month]]&gt;=12,"Tenured","New Hire")</f>
        <v>Tenured</v>
      </c>
    </row>
    <row r="282" spans="1:9">
      <c r="A282" s="3" t="s">
        <v>117</v>
      </c>
      <c r="B282" s="35" t="str">
        <f>_xlfn.XLOOKUP(Table7[[#This Row],[EID]],Roster!A:A,Roster!E:E)</f>
        <v>han.oriz.24</v>
      </c>
      <c r="C282" s="35" t="str">
        <f>_xlfn.XLOOKUP(Table7[[#This Row],[EID]],Roster!A:A,Roster!F:F)</f>
        <v>Network</v>
      </c>
      <c r="D282">
        <v>10</v>
      </c>
      <c r="E282" s="2">
        <v>45057</v>
      </c>
      <c r="F282" s="2">
        <f>_xlfn.XLOOKUP(Table7[[#This Row],[EID]],Roster!A:A,Roster!G:G)</f>
        <v>43495</v>
      </c>
      <c r="G282" s="61">
        <f ca="1">(TODAY()-Table7[[#This Row],[Hire Date]])/365</f>
        <v>6.3013698630136989</v>
      </c>
      <c r="H282" s="61">
        <f ca="1">Table7[[#This Row],[Year]]*12</f>
        <v>75.616438356164394</v>
      </c>
      <c r="I282" t="str">
        <f ca="1">IF(Table7[[#This Row],[Month]]&gt;=12,"Tenured","New Hire")</f>
        <v>Tenured</v>
      </c>
    </row>
    <row r="283" spans="1:9">
      <c r="A283" s="3" t="s">
        <v>118</v>
      </c>
      <c r="B283" s="35" t="str">
        <f>_xlfn.XLOOKUP(Table7[[#This Row],[EID]],Roster!A:A,Roster!E:E)</f>
        <v>kig.imaz.62</v>
      </c>
      <c r="C283" s="35" t="str">
        <f>_xlfn.XLOOKUP(Table7[[#This Row],[EID]],Roster!A:A,Roster!F:F)</f>
        <v>HR</v>
      </c>
      <c r="D283">
        <v>10</v>
      </c>
      <c r="E283" s="2">
        <v>45057</v>
      </c>
      <c r="F283" s="2">
        <f>_xlfn.XLOOKUP(Table7[[#This Row],[EID]],Roster!A:A,Roster!G:G)</f>
        <v>44965</v>
      </c>
      <c r="G283" s="61">
        <f ca="1">(TODAY()-Table7[[#This Row],[Hire Date]])/365</f>
        <v>2.2739726027397262</v>
      </c>
      <c r="H283" s="61">
        <f ca="1">Table7[[#This Row],[Year]]*12</f>
        <v>27.287671232876715</v>
      </c>
      <c r="I283" t="str">
        <f ca="1">IF(Table7[[#This Row],[Month]]&gt;=12,"Tenured","New Hire")</f>
        <v>Tenured</v>
      </c>
    </row>
    <row r="284" spans="1:9">
      <c r="A284" s="3" t="s">
        <v>119</v>
      </c>
      <c r="B284" s="35" t="str">
        <f>_xlfn.XLOOKUP(Table7[[#This Row],[EID]],Roster!A:A,Roster!E:E)</f>
        <v>hir.kame.31</v>
      </c>
      <c r="C284" s="35" t="str">
        <f>_xlfn.XLOOKUP(Table7[[#This Row],[EID]],Roster!A:A,Roster!F:F)</f>
        <v>Health</v>
      </c>
      <c r="D284">
        <v>8</v>
      </c>
      <c r="E284" s="2">
        <v>45057</v>
      </c>
      <c r="F284" s="2">
        <f>_xlfn.XLOOKUP(Table7[[#This Row],[EID]],Roster!A:A,Roster!G:G)</f>
        <v>38581</v>
      </c>
      <c r="G284" s="61">
        <f ca="1">(TODAY()-Table7[[#This Row],[Hire Date]])/365</f>
        <v>19.764383561643836</v>
      </c>
      <c r="H284" s="61">
        <f ca="1">Table7[[#This Row],[Year]]*12</f>
        <v>237.17260273972602</v>
      </c>
      <c r="I284" t="str">
        <f ca="1">IF(Table7[[#This Row],[Month]]&gt;=12,"Tenured","New Hire")</f>
        <v>Tenured</v>
      </c>
    </row>
    <row r="285" spans="1:9">
      <c r="A285" s="3" t="s">
        <v>121</v>
      </c>
      <c r="B285" s="35" t="str">
        <f>_xlfn.XLOOKUP(Table7[[#This Row],[EID]],Roster!A:A,Roster!E:E)</f>
        <v>hir.kame.31</v>
      </c>
      <c r="C285" s="35" t="str">
        <f>_xlfn.XLOOKUP(Table7[[#This Row],[EID]],Roster!A:A,Roster!F:F)</f>
        <v>Health</v>
      </c>
      <c r="D285">
        <v>7</v>
      </c>
      <c r="E285" s="2">
        <v>45057</v>
      </c>
      <c r="F285" s="2">
        <f>_xlfn.XLOOKUP(Table7[[#This Row],[EID]],Roster!A:A,Roster!G:G)</f>
        <v>44420</v>
      </c>
      <c r="G285" s="61">
        <f ca="1">(TODAY()-Table7[[#This Row],[Hire Date]])/365</f>
        <v>3.7671232876712328</v>
      </c>
      <c r="H285" s="61">
        <f ca="1">Table7[[#This Row],[Year]]*12</f>
        <v>45.205479452054796</v>
      </c>
      <c r="I285" t="str">
        <f ca="1">IF(Table7[[#This Row],[Month]]&gt;=12,"Tenured","New Hire")</f>
        <v>Tenured</v>
      </c>
    </row>
    <row r="286" spans="1:9">
      <c r="A286" s="3" t="s">
        <v>122</v>
      </c>
      <c r="B286" s="35" t="str">
        <f>_xlfn.XLOOKUP(Table7[[#This Row],[EID]],Roster!A:A,Roster!E:E)</f>
        <v>han.oriz.24</v>
      </c>
      <c r="C286" s="35" t="str">
        <f>_xlfn.XLOOKUP(Table7[[#This Row],[EID]],Roster!A:A,Roster!F:F)</f>
        <v>Network</v>
      </c>
      <c r="D286">
        <v>7</v>
      </c>
      <c r="E286" s="2">
        <v>45057</v>
      </c>
      <c r="F286" s="2">
        <f>_xlfn.XLOOKUP(Table7[[#This Row],[EID]],Roster!A:A,Roster!G:G)</f>
        <v>44961</v>
      </c>
      <c r="G286" s="61">
        <f ca="1">(TODAY()-Table7[[#This Row],[Hire Date]])/365</f>
        <v>2.2849315068493152</v>
      </c>
      <c r="H286" s="61">
        <f ca="1">Table7[[#This Row],[Year]]*12</f>
        <v>27.419178082191785</v>
      </c>
      <c r="I286" t="str">
        <f ca="1">IF(Table7[[#This Row],[Month]]&gt;=12,"Tenured","New Hire")</f>
        <v>Tenured</v>
      </c>
    </row>
    <row r="287" spans="1:9">
      <c r="A287" s="3" t="s">
        <v>123</v>
      </c>
      <c r="B287" s="35" t="str">
        <f>_xlfn.XLOOKUP(Table7[[#This Row],[EID]],Roster!A:A,Roster!E:E)</f>
        <v>kig.imaz.62</v>
      </c>
      <c r="C287" s="35" t="str">
        <f>_xlfn.XLOOKUP(Table7[[#This Row],[EID]],Roster!A:A,Roster!F:F)</f>
        <v>HR</v>
      </c>
      <c r="D287">
        <v>9</v>
      </c>
      <c r="E287" s="2">
        <v>45057</v>
      </c>
      <c r="F287" s="2">
        <f>_xlfn.XLOOKUP(Table7[[#This Row],[EID]],Roster!A:A,Roster!G:G)</f>
        <v>41094</v>
      </c>
      <c r="G287" s="61">
        <f ca="1">(TODAY()-Table7[[#This Row],[Hire Date]])/365</f>
        <v>12.87945205479452</v>
      </c>
      <c r="H287" s="61">
        <f ca="1">Table7[[#This Row],[Year]]*12</f>
        <v>154.55342465753424</v>
      </c>
      <c r="I287" t="str">
        <f ca="1">IF(Table7[[#This Row],[Month]]&gt;=12,"Tenured","New Hire")</f>
        <v>Tenured</v>
      </c>
    </row>
    <row r="288" spans="1:9">
      <c r="A288" s="3" t="s">
        <v>94</v>
      </c>
      <c r="B288" s="35" t="str">
        <f>_xlfn.XLOOKUP(Table7[[#This Row],[EID]],Roster!A:A,Roster!E:E)</f>
        <v>oka.koch.55</v>
      </c>
      <c r="C288" s="35" t="str">
        <f>_xlfn.XLOOKUP(Table7[[#This Row],[EID]],Roster!A:A,Roster!F:F)</f>
        <v>F&amp;A</v>
      </c>
      <c r="D288">
        <v>9</v>
      </c>
      <c r="E288" s="2">
        <v>45058</v>
      </c>
      <c r="F288" s="2">
        <f>_xlfn.XLOOKUP(Table7[[#This Row],[EID]],Roster!A:A,Roster!G:G)</f>
        <v>45032</v>
      </c>
      <c r="G288" s="61">
        <f ca="1">(TODAY()-Table7[[#This Row],[Hire Date]])/365</f>
        <v>2.0904109589041098</v>
      </c>
      <c r="H288" s="61">
        <f ca="1">Table7[[#This Row],[Year]]*12</f>
        <v>25.084931506849315</v>
      </c>
      <c r="I288" t="str">
        <f ca="1">IF(Table7[[#This Row],[Month]]&gt;=12,"Tenured","New Hire")</f>
        <v>Tenured</v>
      </c>
    </row>
    <row r="289" spans="1:9">
      <c r="A289" s="3" t="s">
        <v>96</v>
      </c>
      <c r="B289" s="35" t="str">
        <f>_xlfn.XLOOKUP(Table7[[#This Row],[EID]],Roster!A:A,Roster!E:E)</f>
        <v>hir.kame.31</v>
      </c>
      <c r="C289" s="35" t="str">
        <f>_xlfn.XLOOKUP(Table7[[#This Row],[EID]],Roster!A:A,Roster!F:F)</f>
        <v>Health</v>
      </c>
      <c r="D289">
        <v>10</v>
      </c>
      <c r="E289" s="2">
        <v>45058</v>
      </c>
      <c r="F289" s="2">
        <f>_xlfn.XLOOKUP(Table7[[#This Row],[EID]],Roster!A:A,Roster!G:G)</f>
        <v>44979</v>
      </c>
      <c r="G289" s="61">
        <f ca="1">(TODAY()-Table7[[#This Row],[Hire Date]])/365</f>
        <v>2.2356164383561645</v>
      </c>
      <c r="H289" s="61">
        <f ca="1">Table7[[#This Row],[Year]]*12</f>
        <v>26.827397260273976</v>
      </c>
      <c r="I289" t="str">
        <f ca="1">IF(Table7[[#This Row],[Month]]&gt;=12,"Tenured","New Hire")</f>
        <v>Tenured</v>
      </c>
    </row>
    <row r="290" spans="1:9">
      <c r="A290" s="3" t="s">
        <v>97</v>
      </c>
      <c r="B290" s="35" t="str">
        <f>_xlfn.XLOOKUP(Table7[[#This Row],[EID]],Roster!A:A,Roster!E:E)</f>
        <v>han.oriz.24</v>
      </c>
      <c r="C290" s="35" t="str">
        <f>_xlfn.XLOOKUP(Table7[[#This Row],[EID]],Roster!A:A,Roster!F:F)</f>
        <v>Network</v>
      </c>
      <c r="D290">
        <v>9</v>
      </c>
      <c r="E290" s="2">
        <v>45058</v>
      </c>
      <c r="F290" s="2">
        <f>_xlfn.XLOOKUP(Table7[[#This Row],[EID]],Roster!A:A,Roster!G:G)</f>
        <v>44419</v>
      </c>
      <c r="G290" s="61">
        <f ca="1">(TODAY()-Table7[[#This Row],[Hire Date]])/365</f>
        <v>3.7698630136986302</v>
      </c>
      <c r="H290" s="61">
        <f ca="1">Table7[[#This Row],[Year]]*12</f>
        <v>45.238356164383561</v>
      </c>
      <c r="I290" t="str">
        <f ca="1">IF(Table7[[#This Row],[Month]]&gt;=12,"Tenured","New Hire")</f>
        <v>Tenured</v>
      </c>
    </row>
    <row r="291" spans="1:9">
      <c r="A291" s="3" t="s">
        <v>98</v>
      </c>
      <c r="B291" s="35" t="str">
        <f>_xlfn.XLOOKUP(Table7[[#This Row],[EID]],Roster!A:A,Roster!E:E)</f>
        <v>kig.imaz.62</v>
      </c>
      <c r="C291" s="35" t="str">
        <f>_xlfn.XLOOKUP(Table7[[#This Row],[EID]],Roster!A:A,Roster!F:F)</f>
        <v>HR</v>
      </c>
      <c r="D291">
        <v>10</v>
      </c>
      <c r="E291" s="2">
        <v>45058</v>
      </c>
      <c r="F291" s="2">
        <f>_xlfn.XLOOKUP(Table7[[#This Row],[EID]],Roster!A:A,Roster!G:G)</f>
        <v>41964</v>
      </c>
      <c r="G291" s="61">
        <f ca="1">(TODAY()-Table7[[#This Row],[Hire Date]])/365</f>
        <v>10.495890410958904</v>
      </c>
      <c r="H291" s="61">
        <f ca="1">Table7[[#This Row],[Year]]*12</f>
        <v>125.95068493150684</v>
      </c>
      <c r="I291" t="str">
        <f ca="1">IF(Table7[[#This Row],[Month]]&gt;=12,"Tenured","New Hire")</f>
        <v>Tenured</v>
      </c>
    </row>
    <row r="292" spans="1:9">
      <c r="A292" s="3" t="s">
        <v>99</v>
      </c>
      <c r="B292" s="35" t="str">
        <f>_xlfn.XLOOKUP(Table7[[#This Row],[EID]],Roster!A:A,Roster!E:E)</f>
        <v>han.oriz.24</v>
      </c>
      <c r="C292" s="35" t="str">
        <f>_xlfn.XLOOKUP(Table7[[#This Row],[EID]],Roster!A:A,Roster!F:F)</f>
        <v>Strategy</v>
      </c>
      <c r="D292">
        <v>10</v>
      </c>
      <c r="E292" s="2">
        <v>45058</v>
      </c>
      <c r="F292" s="2">
        <f>_xlfn.XLOOKUP(Table7[[#This Row],[EID]],Roster!A:A,Roster!G:G)</f>
        <v>39732</v>
      </c>
      <c r="G292" s="61">
        <f ca="1">(TODAY()-Table7[[#This Row],[Hire Date]])/365</f>
        <v>16.610958904109587</v>
      </c>
      <c r="H292" s="61">
        <f ca="1">Table7[[#This Row],[Year]]*12</f>
        <v>199.33150684931505</v>
      </c>
      <c r="I292" t="str">
        <f ca="1">IF(Table7[[#This Row],[Month]]&gt;=12,"Tenured","New Hire")</f>
        <v>Tenured</v>
      </c>
    </row>
    <row r="293" spans="1:9">
      <c r="A293" s="3" t="s">
        <v>100</v>
      </c>
      <c r="B293" s="35" t="str">
        <f>_xlfn.XLOOKUP(Table7[[#This Row],[EID]],Roster!A:A,Roster!E:E)</f>
        <v>oka.koch.55</v>
      </c>
      <c r="C293" s="35" t="str">
        <f>_xlfn.XLOOKUP(Table7[[#This Row],[EID]],Roster!A:A,Roster!F:F)</f>
        <v>F&amp;A</v>
      </c>
      <c r="D293">
        <v>10</v>
      </c>
      <c r="E293" s="2">
        <v>45058</v>
      </c>
      <c r="F293" s="2">
        <f>_xlfn.XLOOKUP(Table7[[#This Row],[EID]],Roster!A:A,Roster!G:G)</f>
        <v>44956</v>
      </c>
      <c r="G293" s="61">
        <f ca="1">(TODAY()-Table7[[#This Row],[Hire Date]])/365</f>
        <v>2.2986301369863016</v>
      </c>
      <c r="H293" s="61">
        <f ca="1">Table7[[#This Row],[Year]]*12</f>
        <v>27.583561643835619</v>
      </c>
      <c r="I293" t="str">
        <f ca="1">IF(Table7[[#This Row],[Month]]&gt;=12,"Tenured","New Hire")</f>
        <v>Tenured</v>
      </c>
    </row>
    <row r="294" spans="1:9">
      <c r="A294" s="3" t="s">
        <v>101</v>
      </c>
      <c r="B294" s="35" t="str">
        <f>_xlfn.XLOOKUP(Table7[[#This Row],[EID]],Roster!A:A,Roster!E:E)</f>
        <v>hir.kame.31</v>
      </c>
      <c r="C294" s="35" t="str">
        <f>_xlfn.XLOOKUP(Table7[[#This Row],[EID]],Roster!A:A,Roster!F:F)</f>
        <v>Health</v>
      </c>
      <c r="D294">
        <v>10</v>
      </c>
      <c r="E294" s="2">
        <v>45058</v>
      </c>
      <c r="F294" s="2">
        <f>_xlfn.XLOOKUP(Table7[[#This Row],[EID]],Roster!A:A,Roster!G:G)</f>
        <v>42161</v>
      </c>
      <c r="G294" s="61">
        <f ca="1">(TODAY()-Table7[[#This Row],[Hire Date]])/365</f>
        <v>9.956164383561644</v>
      </c>
      <c r="H294" s="61">
        <f ca="1">Table7[[#This Row],[Year]]*12</f>
        <v>119.47397260273974</v>
      </c>
      <c r="I294" t="str">
        <f ca="1">IF(Table7[[#This Row],[Month]]&gt;=12,"Tenured","New Hire")</f>
        <v>Tenured</v>
      </c>
    </row>
    <row r="295" spans="1:9">
      <c r="A295" s="3" t="s">
        <v>102</v>
      </c>
      <c r="B295" s="35" t="str">
        <f>_xlfn.XLOOKUP(Table7[[#This Row],[EID]],Roster!A:A,Roster!E:E)</f>
        <v>han.oriz.24</v>
      </c>
      <c r="C295" s="35" t="str">
        <f>_xlfn.XLOOKUP(Table7[[#This Row],[EID]],Roster!A:A,Roster!F:F)</f>
        <v>Network</v>
      </c>
      <c r="D295">
        <v>10</v>
      </c>
      <c r="E295" s="2">
        <v>45058</v>
      </c>
      <c r="F295" s="2">
        <f>_xlfn.XLOOKUP(Table7[[#This Row],[EID]],Roster!A:A,Roster!G:G)</f>
        <v>37784</v>
      </c>
      <c r="G295" s="61">
        <f ca="1">(TODAY()-Table7[[#This Row],[Hire Date]])/365</f>
        <v>21.947945205479453</v>
      </c>
      <c r="H295" s="61">
        <f ca="1">Table7[[#This Row],[Year]]*12</f>
        <v>263.37534246575342</v>
      </c>
      <c r="I295" t="str">
        <f ca="1">IF(Table7[[#This Row],[Month]]&gt;=12,"Tenured","New Hire")</f>
        <v>Tenured</v>
      </c>
    </row>
    <row r="296" spans="1:9">
      <c r="A296" s="3" t="s">
        <v>103</v>
      </c>
      <c r="B296" s="35" t="str">
        <f>_xlfn.XLOOKUP(Table7[[#This Row],[EID]],Roster!A:A,Roster!E:E)</f>
        <v>kig.imaz.62</v>
      </c>
      <c r="C296" s="35" t="str">
        <f>_xlfn.XLOOKUP(Table7[[#This Row],[EID]],Roster!A:A,Roster!F:F)</f>
        <v>HR</v>
      </c>
      <c r="D296">
        <v>9</v>
      </c>
      <c r="E296" s="2">
        <v>45058</v>
      </c>
      <c r="F296" s="2">
        <f>_xlfn.XLOOKUP(Table7[[#This Row],[EID]],Roster!A:A,Roster!G:G)</f>
        <v>44132</v>
      </c>
      <c r="G296" s="61">
        <f ca="1">(TODAY()-Table7[[#This Row],[Hire Date]])/365</f>
        <v>4.5561643835616437</v>
      </c>
      <c r="H296" s="61">
        <f ca="1">Table7[[#This Row],[Year]]*12</f>
        <v>54.673972602739724</v>
      </c>
      <c r="I296" t="str">
        <f ca="1">IF(Table7[[#This Row],[Month]]&gt;=12,"Tenured","New Hire")</f>
        <v>Tenured</v>
      </c>
    </row>
    <row r="297" spans="1:9">
      <c r="A297" s="3" t="s">
        <v>104</v>
      </c>
      <c r="B297" s="35" t="str">
        <f>_xlfn.XLOOKUP(Table7[[#This Row],[EID]],Roster!A:A,Roster!E:E)</f>
        <v>oka.koch.55</v>
      </c>
      <c r="C297" s="35" t="str">
        <f>_xlfn.XLOOKUP(Table7[[#This Row],[EID]],Roster!A:A,Roster!F:F)</f>
        <v>F&amp;A</v>
      </c>
      <c r="D297">
        <v>3</v>
      </c>
      <c r="E297" s="2">
        <v>45058</v>
      </c>
      <c r="F297" s="2">
        <f>_xlfn.XLOOKUP(Table7[[#This Row],[EID]],Roster!A:A,Roster!G:G)</f>
        <v>44977</v>
      </c>
      <c r="G297" s="61">
        <f ca="1">(TODAY()-Table7[[#This Row],[Hire Date]])/365</f>
        <v>2.2410958904109588</v>
      </c>
      <c r="H297" s="61">
        <f ca="1">Table7[[#This Row],[Year]]*12</f>
        <v>26.893150684931506</v>
      </c>
      <c r="I297" t="str">
        <f ca="1">IF(Table7[[#This Row],[Month]]&gt;=12,"Tenured","New Hire")</f>
        <v>Tenured</v>
      </c>
    </row>
    <row r="298" spans="1:9">
      <c r="A298" s="3" t="s">
        <v>105</v>
      </c>
      <c r="B298" s="35" t="str">
        <f>_xlfn.XLOOKUP(Table7[[#This Row],[EID]],Roster!A:A,Roster!E:E)</f>
        <v>oka.koch.55</v>
      </c>
      <c r="C298" s="35" t="str">
        <f>_xlfn.XLOOKUP(Table7[[#This Row],[EID]],Roster!A:A,Roster!F:F)</f>
        <v>F&amp;A</v>
      </c>
      <c r="D298">
        <v>9</v>
      </c>
      <c r="E298" s="2">
        <v>45058</v>
      </c>
      <c r="F298" s="2">
        <f>_xlfn.XLOOKUP(Table7[[#This Row],[EID]],Roster!A:A,Roster!G:G)</f>
        <v>37806</v>
      </c>
      <c r="G298" s="61">
        <f ca="1">(TODAY()-Table7[[#This Row],[Hire Date]])/365</f>
        <v>21.887671232876713</v>
      </c>
      <c r="H298" s="61">
        <f ca="1">Table7[[#This Row],[Year]]*12</f>
        <v>262.65205479452055</v>
      </c>
      <c r="I298" t="str">
        <f ca="1">IF(Table7[[#This Row],[Month]]&gt;=12,"Tenured","New Hire")</f>
        <v>Tenured</v>
      </c>
    </row>
    <row r="299" spans="1:9">
      <c r="A299" s="3" t="s">
        <v>106</v>
      </c>
      <c r="B299" s="35" t="str">
        <f>_xlfn.XLOOKUP(Table7[[#This Row],[EID]],Roster!A:A,Roster!E:E)</f>
        <v>hir.kame.31</v>
      </c>
      <c r="C299" s="35" t="str">
        <f>_xlfn.XLOOKUP(Table7[[#This Row],[EID]],Roster!A:A,Roster!F:F)</f>
        <v>Health</v>
      </c>
      <c r="D299">
        <v>9</v>
      </c>
      <c r="E299" s="2">
        <v>45058</v>
      </c>
      <c r="F299" s="2">
        <f>_xlfn.XLOOKUP(Table7[[#This Row],[EID]],Roster!A:A,Roster!G:G)</f>
        <v>40457</v>
      </c>
      <c r="G299" s="61">
        <f ca="1">(TODAY()-Table7[[#This Row],[Hire Date]])/365</f>
        <v>14.624657534246575</v>
      </c>
      <c r="H299" s="61">
        <f ca="1">Table7[[#This Row],[Year]]*12</f>
        <v>175.49589041095891</v>
      </c>
      <c r="I299" t="str">
        <f ca="1">IF(Table7[[#This Row],[Month]]&gt;=12,"Tenured","New Hire")</f>
        <v>Tenured</v>
      </c>
    </row>
    <row r="300" spans="1:9">
      <c r="A300" s="3" t="s">
        <v>108</v>
      </c>
      <c r="B300" s="35" t="str">
        <f>_xlfn.XLOOKUP(Table7[[#This Row],[EID]],Roster!A:A,Roster!E:E)</f>
        <v>kig.imaz.62</v>
      </c>
      <c r="C300" s="35" t="str">
        <f>_xlfn.XLOOKUP(Table7[[#This Row],[EID]],Roster!A:A,Roster!F:F)</f>
        <v>HR</v>
      </c>
      <c r="D300">
        <v>10</v>
      </c>
      <c r="E300" s="2">
        <v>45058</v>
      </c>
      <c r="F300" s="2">
        <f>_xlfn.XLOOKUP(Table7[[#This Row],[EID]],Roster!A:A,Roster!G:G)</f>
        <v>41289</v>
      </c>
      <c r="G300" s="61">
        <f ca="1">(TODAY()-Table7[[#This Row],[Hire Date]])/365</f>
        <v>12.345205479452055</v>
      </c>
      <c r="H300" s="61">
        <f ca="1">Table7[[#This Row],[Year]]*12</f>
        <v>148.14246575342466</v>
      </c>
      <c r="I300" t="str">
        <f ca="1">IF(Table7[[#This Row],[Month]]&gt;=12,"Tenured","New Hire")</f>
        <v>Tenured</v>
      </c>
    </row>
    <row r="301" spans="1:9">
      <c r="A301" s="3" t="s">
        <v>109</v>
      </c>
      <c r="B301" s="35" t="str">
        <f>_xlfn.XLOOKUP(Table7[[#This Row],[EID]],Roster!A:A,Roster!E:E)</f>
        <v>han.oriz.24</v>
      </c>
      <c r="C301" s="35" t="str">
        <f>_xlfn.XLOOKUP(Table7[[#This Row],[EID]],Roster!A:A,Roster!F:F)</f>
        <v>Strategy</v>
      </c>
      <c r="D301">
        <v>10</v>
      </c>
      <c r="E301" s="2">
        <v>45058</v>
      </c>
      <c r="F301" s="2">
        <f>_xlfn.XLOOKUP(Table7[[#This Row],[EID]],Roster!A:A,Roster!G:G)</f>
        <v>39092</v>
      </c>
      <c r="G301" s="61">
        <f ca="1">(TODAY()-Table7[[#This Row],[Hire Date]])/365</f>
        <v>18.364383561643837</v>
      </c>
      <c r="H301" s="61">
        <f ca="1">Table7[[#This Row],[Year]]*12</f>
        <v>220.37260273972606</v>
      </c>
      <c r="I301" t="str">
        <f ca="1">IF(Table7[[#This Row],[Month]]&gt;=12,"Tenured","New Hire")</f>
        <v>Tenured</v>
      </c>
    </row>
    <row r="302" spans="1:9">
      <c r="A302" s="3" t="s">
        <v>111</v>
      </c>
      <c r="B302" s="35" t="str">
        <f>_xlfn.XLOOKUP(Table7[[#This Row],[EID]],Roster!A:A,Roster!E:E)</f>
        <v>hir.kame.31</v>
      </c>
      <c r="C302" s="35" t="str">
        <f>_xlfn.XLOOKUP(Table7[[#This Row],[EID]],Roster!A:A,Roster!F:F)</f>
        <v>Health</v>
      </c>
      <c r="D302">
        <v>9</v>
      </c>
      <c r="E302" s="2">
        <v>45058</v>
      </c>
      <c r="F302" s="2">
        <f>_xlfn.XLOOKUP(Table7[[#This Row],[EID]],Roster!A:A,Roster!G:G)</f>
        <v>42145</v>
      </c>
      <c r="G302" s="61">
        <f ca="1">(TODAY()-Table7[[#This Row],[Hire Date]])/365</f>
        <v>10</v>
      </c>
      <c r="H302" s="61">
        <f ca="1">Table7[[#This Row],[Year]]*12</f>
        <v>120</v>
      </c>
      <c r="I302" t="str">
        <f ca="1">IF(Table7[[#This Row],[Month]]&gt;=12,"Tenured","New Hire")</f>
        <v>Tenured</v>
      </c>
    </row>
    <row r="303" spans="1:9">
      <c r="A303" s="3" t="s">
        <v>112</v>
      </c>
      <c r="B303" s="35" t="str">
        <f>_xlfn.XLOOKUP(Table7[[#This Row],[EID]],Roster!A:A,Roster!E:E)</f>
        <v>hir.kame.31</v>
      </c>
      <c r="C303" s="35" t="str">
        <f>_xlfn.XLOOKUP(Table7[[#This Row],[EID]],Roster!A:A,Roster!F:F)</f>
        <v>Health</v>
      </c>
      <c r="D303">
        <v>10</v>
      </c>
      <c r="E303" s="2">
        <v>45058</v>
      </c>
      <c r="F303" s="2">
        <f>_xlfn.XLOOKUP(Table7[[#This Row],[EID]],Roster!A:A,Roster!G:G)</f>
        <v>44989</v>
      </c>
      <c r="G303" s="61">
        <f ca="1">(TODAY()-Table7[[#This Row],[Hire Date]])/365</f>
        <v>2.2082191780821918</v>
      </c>
      <c r="H303" s="61">
        <f ca="1">Table7[[#This Row],[Year]]*12</f>
        <v>26.4986301369863</v>
      </c>
      <c r="I303" t="str">
        <f ca="1">IF(Table7[[#This Row],[Month]]&gt;=12,"Tenured","New Hire")</f>
        <v>Tenured</v>
      </c>
    </row>
    <row r="304" spans="1:9">
      <c r="A304" s="3" t="s">
        <v>113</v>
      </c>
      <c r="B304" s="35" t="str">
        <f>_xlfn.XLOOKUP(Table7[[#This Row],[EID]],Roster!A:A,Roster!E:E)</f>
        <v>kig.imaz.62</v>
      </c>
      <c r="C304" s="35" t="str">
        <f>_xlfn.XLOOKUP(Table7[[#This Row],[EID]],Roster!A:A,Roster!F:F)</f>
        <v>HR</v>
      </c>
      <c r="D304">
        <v>9</v>
      </c>
      <c r="E304" s="2">
        <v>45058</v>
      </c>
      <c r="F304" s="2">
        <f>_xlfn.XLOOKUP(Table7[[#This Row],[EID]],Roster!A:A,Roster!G:G)</f>
        <v>44152</v>
      </c>
      <c r="G304" s="61">
        <f ca="1">(TODAY()-Table7[[#This Row],[Hire Date]])/365</f>
        <v>4.5013698630136982</v>
      </c>
      <c r="H304" s="61">
        <f ca="1">Table7[[#This Row],[Year]]*12</f>
        <v>54.016438356164379</v>
      </c>
      <c r="I304" t="str">
        <f ca="1">IF(Table7[[#This Row],[Month]]&gt;=12,"Tenured","New Hire")</f>
        <v>Tenured</v>
      </c>
    </row>
    <row r="305" spans="1:9">
      <c r="A305" s="3" t="s">
        <v>114</v>
      </c>
      <c r="B305" s="35" t="str">
        <f>_xlfn.XLOOKUP(Table7[[#This Row],[EID]],Roster!A:A,Roster!E:E)</f>
        <v>han.oriz.24</v>
      </c>
      <c r="C305" s="35" t="str">
        <f>_xlfn.XLOOKUP(Table7[[#This Row],[EID]],Roster!A:A,Roster!F:F)</f>
        <v>Strategy</v>
      </c>
      <c r="D305">
        <v>9</v>
      </c>
      <c r="E305" s="2">
        <v>45058</v>
      </c>
      <c r="F305" s="2">
        <f>_xlfn.XLOOKUP(Table7[[#This Row],[EID]],Roster!A:A,Roster!G:G)</f>
        <v>37165</v>
      </c>
      <c r="G305" s="61">
        <f ca="1">(TODAY()-Table7[[#This Row],[Hire Date]])/365</f>
        <v>23.643835616438356</v>
      </c>
      <c r="H305" s="61">
        <f ca="1">Table7[[#This Row],[Year]]*12</f>
        <v>283.72602739726028</v>
      </c>
      <c r="I305" t="str">
        <f ca="1">IF(Table7[[#This Row],[Month]]&gt;=12,"Tenured","New Hire")</f>
        <v>Tenured</v>
      </c>
    </row>
    <row r="306" spans="1:9">
      <c r="A306" s="3" t="s">
        <v>115</v>
      </c>
      <c r="B306" s="35" t="str">
        <f>_xlfn.XLOOKUP(Table7[[#This Row],[EID]],Roster!A:A,Roster!E:E)</f>
        <v>oka.koch.55</v>
      </c>
      <c r="C306" s="35" t="str">
        <f>_xlfn.XLOOKUP(Table7[[#This Row],[EID]],Roster!A:A,Roster!F:F)</f>
        <v>F&amp;A</v>
      </c>
      <c r="D306">
        <v>9</v>
      </c>
      <c r="E306" s="2">
        <v>45058</v>
      </c>
      <c r="F306" s="2">
        <f>_xlfn.XLOOKUP(Table7[[#This Row],[EID]],Roster!A:A,Roster!G:G)</f>
        <v>44841</v>
      </c>
      <c r="G306" s="61">
        <f ca="1">(TODAY()-Table7[[#This Row],[Hire Date]])/365</f>
        <v>2.6136986301369864</v>
      </c>
      <c r="H306" s="61">
        <f ca="1">Table7[[#This Row],[Year]]*12</f>
        <v>31.364383561643837</v>
      </c>
      <c r="I306" t="str">
        <f ca="1">IF(Table7[[#This Row],[Month]]&gt;=12,"Tenured","New Hire")</f>
        <v>Tenured</v>
      </c>
    </row>
    <row r="307" spans="1:9">
      <c r="A307" s="3" t="s">
        <v>116</v>
      </c>
      <c r="B307" s="35" t="str">
        <f>_xlfn.XLOOKUP(Table7[[#This Row],[EID]],Roster!A:A,Roster!E:E)</f>
        <v>hir.kame.31</v>
      </c>
      <c r="C307" s="35" t="str">
        <f>_xlfn.XLOOKUP(Table7[[#This Row],[EID]],Roster!A:A,Roster!F:F)</f>
        <v>Health</v>
      </c>
      <c r="D307">
        <v>10</v>
      </c>
      <c r="E307" s="2">
        <v>45058</v>
      </c>
      <c r="F307" s="2">
        <f>_xlfn.XLOOKUP(Table7[[#This Row],[EID]],Roster!A:A,Roster!G:G)</f>
        <v>39490</v>
      </c>
      <c r="G307" s="61">
        <f ca="1">(TODAY()-Table7[[#This Row],[Hire Date]])/365</f>
        <v>17.273972602739725</v>
      </c>
      <c r="H307" s="61">
        <f ca="1">Table7[[#This Row],[Year]]*12</f>
        <v>207.2876712328767</v>
      </c>
      <c r="I307" t="str">
        <f ca="1">IF(Table7[[#This Row],[Month]]&gt;=12,"Tenured","New Hire")</f>
        <v>Tenured</v>
      </c>
    </row>
    <row r="308" spans="1:9">
      <c r="A308" s="3" t="s">
        <v>117</v>
      </c>
      <c r="B308" s="35" t="str">
        <f>_xlfn.XLOOKUP(Table7[[#This Row],[EID]],Roster!A:A,Roster!E:E)</f>
        <v>han.oriz.24</v>
      </c>
      <c r="C308" s="35" t="str">
        <f>_xlfn.XLOOKUP(Table7[[#This Row],[EID]],Roster!A:A,Roster!F:F)</f>
        <v>Network</v>
      </c>
      <c r="D308">
        <v>10</v>
      </c>
      <c r="E308" s="2">
        <v>45058</v>
      </c>
      <c r="F308" s="2">
        <f>_xlfn.XLOOKUP(Table7[[#This Row],[EID]],Roster!A:A,Roster!G:G)</f>
        <v>43495</v>
      </c>
      <c r="G308" s="61">
        <f ca="1">(TODAY()-Table7[[#This Row],[Hire Date]])/365</f>
        <v>6.3013698630136989</v>
      </c>
      <c r="H308" s="61">
        <f ca="1">Table7[[#This Row],[Year]]*12</f>
        <v>75.616438356164394</v>
      </c>
      <c r="I308" t="str">
        <f ca="1">IF(Table7[[#This Row],[Month]]&gt;=12,"Tenured","New Hire")</f>
        <v>Tenured</v>
      </c>
    </row>
    <row r="309" spans="1:9">
      <c r="A309" s="3" t="s">
        <v>118</v>
      </c>
      <c r="B309" s="35" t="str">
        <f>_xlfn.XLOOKUP(Table7[[#This Row],[EID]],Roster!A:A,Roster!E:E)</f>
        <v>kig.imaz.62</v>
      </c>
      <c r="C309" s="35" t="str">
        <f>_xlfn.XLOOKUP(Table7[[#This Row],[EID]],Roster!A:A,Roster!F:F)</f>
        <v>HR</v>
      </c>
      <c r="D309">
        <v>9</v>
      </c>
      <c r="E309" s="2">
        <v>45058</v>
      </c>
      <c r="F309" s="2">
        <f>_xlfn.XLOOKUP(Table7[[#This Row],[EID]],Roster!A:A,Roster!G:G)</f>
        <v>44965</v>
      </c>
      <c r="G309" s="61">
        <f ca="1">(TODAY()-Table7[[#This Row],[Hire Date]])/365</f>
        <v>2.2739726027397262</v>
      </c>
      <c r="H309" s="61">
        <f ca="1">Table7[[#This Row],[Year]]*12</f>
        <v>27.287671232876715</v>
      </c>
      <c r="I309" t="str">
        <f ca="1">IF(Table7[[#This Row],[Month]]&gt;=12,"Tenured","New Hire")</f>
        <v>Tenured</v>
      </c>
    </row>
    <row r="310" spans="1:9">
      <c r="A310" s="3" t="s">
        <v>119</v>
      </c>
      <c r="B310" s="35" t="str">
        <f>_xlfn.XLOOKUP(Table7[[#This Row],[EID]],Roster!A:A,Roster!E:E)</f>
        <v>hir.kame.31</v>
      </c>
      <c r="C310" s="35" t="str">
        <f>_xlfn.XLOOKUP(Table7[[#This Row],[EID]],Roster!A:A,Roster!F:F)</f>
        <v>Health</v>
      </c>
      <c r="D310">
        <v>10</v>
      </c>
      <c r="E310" s="2">
        <v>45058</v>
      </c>
      <c r="F310" s="2">
        <f>_xlfn.XLOOKUP(Table7[[#This Row],[EID]],Roster!A:A,Roster!G:G)</f>
        <v>38581</v>
      </c>
      <c r="G310" s="61">
        <f ca="1">(TODAY()-Table7[[#This Row],[Hire Date]])/365</f>
        <v>19.764383561643836</v>
      </c>
      <c r="H310" s="61">
        <f ca="1">Table7[[#This Row],[Year]]*12</f>
        <v>237.17260273972602</v>
      </c>
      <c r="I310" t="str">
        <f ca="1">IF(Table7[[#This Row],[Month]]&gt;=12,"Tenured","New Hire")</f>
        <v>Tenured</v>
      </c>
    </row>
    <row r="311" spans="1:9">
      <c r="A311" s="3" t="s">
        <v>121</v>
      </c>
      <c r="B311" s="35" t="str">
        <f>_xlfn.XLOOKUP(Table7[[#This Row],[EID]],Roster!A:A,Roster!E:E)</f>
        <v>hir.kame.31</v>
      </c>
      <c r="C311" s="35" t="str">
        <f>_xlfn.XLOOKUP(Table7[[#This Row],[EID]],Roster!A:A,Roster!F:F)</f>
        <v>Health</v>
      </c>
      <c r="D311">
        <v>10</v>
      </c>
      <c r="E311" s="2">
        <v>45058</v>
      </c>
      <c r="F311" s="2">
        <f>_xlfn.XLOOKUP(Table7[[#This Row],[EID]],Roster!A:A,Roster!G:G)</f>
        <v>44420</v>
      </c>
      <c r="G311" s="61">
        <f ca="1">(TODAY()-Table7[[#This Row],[Hire Date]])/365</f>
        <v>3.7671232876712328</v>
      </c>
      <c r="H311" s="61">
        <f ca="1">Table7[[#This Row],[Year]]*12</f>
        <v>45.205479452054796</v>
      </c>
      <c r="I311" t="str">
        <f ca="1">IF(Table7[[#This Row],[Month]]&gt;=12,"Tenured","New Hire")</f>
        <v>Tenured</v>
      </c>
    </row>
    <row r="312" spans="1:9">
      <c r="A312" s="3" t="s">
        <v>122</v>
      </c>
      <c r="B312" s="35" t="str">
        <f>_xlfn.XLOOKUP(Table7[[#This Row],[EID]],Roster!A:A,Roster!E:E)</f>
        <v>han.oriz.24</v>
      </c>
      <c r="C312" s="35" t="str">
        <f>_xlfn.XLOOKUP(Table7[[#This Row],[EID]],Roster!A:A,Roster!F:F)</f>
        <v>Network</v>
      </c>
      <c r="D312">
        <v>10</v>
      </c>
      <c r="E312" s="2">
        <v>45058</v>
      </c>
      <c r="F312" s="2">
        <f>_xlfn.XLOOKUP(Table7[[#This Row],[EID]],Roster!A:A,Roster!G:G)</f>
        <v>44961</v>
      </c>
      <c r="G312" s="61">
        <f ca="1">(TODAY()-Table7[[#This Row],[Hire Date]])/365</f>
        <v>2.2849315068493152</v>
      </c>
      <c r="H312" s="61">
        <f ca="1">Table7[[#This Row],[Year]]*12</f>
        <v>27.419178082191785</v>
      </c>
      <c r="I312" t="str">
        <f ca="1">IF(Table7[[#This Row],[Month]]&gt;=12,"Tenured","New Hire")</f>
        <v>Tenured</v>
      </c>
    </row>
    <row r="313" spans="1:9">
      <c r="A313" s="3" t="s">
        <v>123</v>
      </c>
      <c r="B313" s="35" t="str">
        <f>_xlfn.XLOOKUP(Table7[[#This Row],[EID]],Roster!A:A,Roster!E:E)</f>
        <v>kig.imaz.62</v>
      </c>
      <c r="C313" s="35" t="str">
        <f>_xlfn.XLOOKUP(Table7[[#This Row],[EID]],Roster!A:A,Roster!F:F)</f>
        <v>HR</v>
      </c>
      <c r="D313">
        <v>9</v>
      </c>
      <c r="E313" s="2">
        <v>45058</v>
      </c>
      <c r="F313" s="2">
        <f>_xlfn.XLOOKUP(Table7[[#This Row],[EID]],Roster!A:A,Roster!G:G)</f>
        <v>41094</v>
      </c>
      <c r="G313" s="61">
        <f ca="1">(TODAY()-Table7[[#This Row],[Hire Date]])/365</f>
        <v>12.87945205479452</v>
      </c>
      <c r="H313" s="61">
        <f ca="1">Table7[[#This Row],[Year]]*12</f>
        <v>154.55342465753424</v>
      </c>
      <c r="I313" t="str">
        <f ca="1">IF(Table7[[#This Row],[Month]]&gt;=12,"Tenured","New Hire")</f>
        <v>Tenured</v>
      </c>
    </row>
    <row r="314" spans="1:9">
      <c r="A314" s="3" t="s">
        <v>94</v>
      </c>
      <c r="B314" s="35" t="str">
        <f>_xlfn.XLOOKUP(Table7[[#This Row],[EID]],Roster!A:A,Roster!E:E)</f>
        <v>oka.koch.55</v>
      </c>
      <c r="C314" s="35" t="str">
        <f>_xlfn.XLOOKUP(Table7[[#This Row],[EID]],Roster!A:A,Roster!F:F)</f>
        <v>F&amp;A</v>
      </c>
      <c r="D314">
        <v>7</v>
      </c>
      <c r="E314" s="2">
        <v>45059</v>
      </c>
      <c r="F314" s="2">
        <f>_xlfn.XLOOKUP(Table7[[#This Row],[EID]],Roster!A:A,Roster!G:G)</f>
        <v>45032</v>
      </c>
      <c r="G314" s="61">
        <f ca="1">(TODAY()-Table7[[#This Row],[Hire Date]])/365</f>
        <v>2.0904109589041098</v>
      </c>
      <c r="H314" s="61">
        <f ca="1">Table7[[#This Row],[Year]]*12</f>
        <v>25.084931506849315</v>
      </c>
      <c r="I314" t="str">
        <f ca="1">IF(Table7[[#This Row],[Month]]&gt;=12,"Tenured","New Hire")</f>
        <v>Tenured</v>
      </c>
    </row>
    <row r="315" spans="1:9">
      <c r="A315" s="3" t="s">
        <v>96</v>
      </c>
      <c r="B315" s="35" t="str">
        <f>_xlfn.XLOOKUP(Table7[[#This Row],[EID]],Roster!A:A,Roster!E:E)</f>
        <v>hir.kame.31</v>
      </c>
      <c r="C315" s="35" t="str">
        <f>_xlfn.XLOOKUP(Table7[[#This Row],[EID]],Roster!A:A,Roster!F:F)</f>
        <v>Health</v>
      </c>
      <c r="D315">
        <v>8</v>
      </c>
      <c r="E315" s="2">
        <v>45059</v>
      </c>
      <c r="F315" s="2">
        <f>_xlfn.XLOOKUP(Table7[[#This Row],[EID]],Roster!A:A,Roster!G:G)</f>
        <v>44979</v>
      </c>
      <c r="G315" s="61">
        <f ca="1">(TODAY()-Table7[[#This Row],[Hire Date]])/365</f>
        <v>2.2356164383561645</v>
      </c>
      <c r="H315" s="61">
        <f ca="1">Table7[[#This Row],[Year]]*12</f>
        <v>26.827397260273976</v>
      </c>
      <c r="I315" t="str">
        <f ca="1">IF(Table7[[#This Row],[Month]]&gt;=12,"Tenured","New Hire")</f>
        <v>Tenured</v>
      </c>
    </row>
    <row r="316" spans="1:9">
      <c r="A316" s="3" t="s">
        <v>97</v>
      </c>
      <c r="B316" s="35" t="str">
        <f>_xlfn.XLOOKUP(Table7[[#This Row],[EID]],Roster!A:A,Roster!E:E)</f>
        <v>han.oriz.24</v>
      </c>
      <c r="C316" s="35" t="str">
        <f>_xlfn.XLOOKUP(Table7[[#This Row],[EID]],Roster!A:A,Roster!F:F)</f>
        <v>Network</v>
      </c>
      <c r="D316">
        <v>9</v>
      </c>
      <c r="E316" s="2">
        <v>45059</v>
      </c>
      <c r="F316" s="2">
        <f>_xlfn.XLOOKUP(Table7[[#This Row],[EID]],Roster!A:A,Roster!G:G)</f>
        <v>44419</v>
      </c>
      <c r="G316" s="61">
        <f ca="1">(TODAY()-Table7[[#This Row],[Hire Date]])/365</f>
        <v>3.7698630136986302</v>
      </c>
      <c r="H316" s="61">
        <f ca="1">Table7[[#This Row],[Year]]*12</f>
        <v>45.238356164383561</v>
      </c>
      <c r="I316" t="str">
        <f ca="1">IF(Table7[[#This Row],[Month]]&gt;=12,"Tenured","New Hire")</f>
        <v>Tenured</v>
      </c>
    </row>
    <row r="317" spans="1:9">
      <c r="A317" s="3" t="s">
        <v>98</v>
      </c>
      <c r="B317" s="35" t="str">
        <f>_xlfn.XLOOKUP(Table7[[#This Row],[EID]],Roster!A:A,Roster!E:E)</f>
        <v>kig.imaz.62</v>
      </c>
      <c r="C317" s="35" t="str">
        <f>_xlfn.XLOOKUP(Table7[[#This Row],[EID]],Roster!A:A,Roster!F:F)</f>
        <v>HR</v>
      </c>
      <c r="D317">
        <v>9</v>
      </c>
      <c r="E317" s="2">
        <v>45059</v>
      </c>
      <c r="F317" s="2">
        <f>_xlfn.XLOOKUP(Table7[[#This Row],[EID]],Roster!A:A,Roster!G:G)</f>
        <v>41964</v>
      </c>
      <c r="G317" s="61">
        <f ca="1">(TODAY()-Table7[[#This Row],[Hire Date]])/365</f>
        <v>10.495890410958904</v>
      </c>
      <c r="H317" s="61">
        <f ca="1">Table7[[#This Row],[Year]]*12</f>
        <v>125.95068493150684</v>
      </c>
      <c r="I317" t="str">
        <f ca="1">IF(Table7[[#This Row],[Month]]&gt;=12,"Tenured","New Hire")</f>
        <v>Tenured</v>
      </c>
    </row>
    <row r="318" spans="1:9">
      <c r="A318" s="3" t="s">
        <v>99</v>
      </c>
      <c r="B318" s="35" t="str">
        <f>_xlfn.XLOOKUP(Table7[[#This Row],[EID]],Roster!A:A,Roster!E:E)</f>
        <v>han.oriz.24</v>
      </c>
      <c r="C318" s="35" t="str">
        <f>_xlfn.XLOOKUP(Table7[[#This Row],[EID]],Roster!A:A,Roster!F:F)</f>
        <v>Strategy</v>
      </c>
      <c r="D318">
        <v>8</v>
      </c>
      <c r="E318" s="2">
        <v>45059</v>
      </c>
      <c r="F318" s="2">
        <f>_xlfn.XLOOKUP(Table7[[#This Row],[EID]],Roster!A:A,Roster!G:G)</f>
        <v>39732</v>
      </c>
      <c r="G318" s="61">
        <f ca="1">(TODAY()-Table7[[#This Row],[Hire Date]])/365</f>
        <v>16.610958904109587</v>
      </c>
      <c r="H318" s="61">
        <f ca="1">Table7[[#This Row],[Year]]*12</f>
        <v>199.33150684931505</v>
      </c>
      <c r="I318" t="str">
        <f ca="1">IF(Table7[[#This Row],[Month]]&gt;=12,"Tenured","New Hire")</f>
        <v>Tenured</v>
      </c>
    </row>
    <row r="319" spans="1:9">
      <c r="A319" s="3" t="s">
        <v>100</v>
      </c>
      <c r="B319" s="35" t="str">
        <f>_xlfn.XLOOKUP(Table7[[#This Row],[EID]],Roster!A:A,Roster!E:E)</f>
        <v>oka.koch.55</v>
      </c>
      <c r="C319" s="35" t="str">
        <f>_xlfn.XLOOKUP(Table7[[#This Row],[EID]],Roster!A:A,Roster!F:F)</f>
        <v>F&amp;A</v>
      </c>
      <c r="D319">
        <v>9</v>
      </c>
      <c r="E319" s="2">
        <v>45059</v>
      </c>
      <c r="F319" s="2">
        <f>_xlfn.XLOOKUP(Table7[[#This Row],[EID]],Roster!A:A,Roster!G:G)</f>
        <v>44956</v>
      </c>
      <c r="G319" s="61">
        <f ca="1">(TODAY()-Table7[[#This Row],[Hire Date]])/365</f>
        <v>2.2986301369863016</v>
      </c>
      <c r="H319" s="61">
        <f ca="1">Table7[[#This Row],[Year]]*12</f>
        <v>27.583561643835619</v>
      </c>
      <c r="I319" t="str">
        <f ca="1">IF(Table7[[#This Row],[Month]]&gt;=12,"Tenured","New Hire")</f>
        <v>Tenured</v>
      </c>
    </row>
    <row r="320" spans="1:9">
      <c r="A320" s="3" t="s">
        <v>101</v>
      </c>
      <c r="B320" s="35" t="str">
        <f>_xlfn.XLOOKUP(Table7[[#This Row],[EID]],Roster!A:A,Roster!E:E)</f>
        <v>hir.kame.31</v>
      </c>
      <c r="C320" s="35" t="str">
        <f>_xlfn.XLOOKUP(Table7[[#This Row],[EID]],Roster!A:A,Roster!F:F)</f>
        <v>Health</v>
      </c>
      <c r="D320">
        <v>10</v>
      </c>
      <c r="E320" s="2">
        <v>45059</v>
      </c>
      <c r="F320" s="2">
        <f>_xlfn.XLOOKUP(Table7[[#This Row],[EID]],Roster!A:A,Roster!G:G)</f>
        <v>42161</v>
      </c>
      <c r="G320" s="61">
        <f ca="1">(TODAY()-Table7[[#This Row],[Hire Date]])/365</f>
        <v>9.956164383561644</v>
      </c>
      <c r="H320" s="61">
        <f ca="1">Table7[[#This Row],[Year]]*12</f>
        <v>119.47397260273974</v>
      </c>
      <c r="I320" t="str">
        <f ca="1">IF(Table7[[#This Row],[Month]]&gt;=12,"Tenured","New Hire")</f>
        <v>Tenured</v>
      </c>
    </row>
    <row r="321" spans="1:9">
      <c r="A321" s="3" t="s">
        <v>102</v>
      </c>
      <c r="B321" s="35" t="str">
        <f>_xlfn.XLOOKUP(Table7[[#This Row],[EID]],Roster!A:A,Roster!E:E)</f>
        <v>han.oriz.24</v>
      </c>
      <c r="C321" s="35" t="str">
        <f>_xlfn.XLOOKUP(Table7[[#This Row],[EID]],Roster!A:A,Roster!F:F)</f>
        <v>Network</v>
      </c>
      <c r="D321">
        <v>7</v>
      </c>
      <c r="E321" s="2">
        <v>45059</v>
      </c>
      <c r="F321" s="2">
        <f>_xlfn.XLOOKUP(Table7[[#This Row],[EID]],Roster!A:A,Roster!G:G)</f>
        <v>37784</v>
      </c>
      <c r="G321" s="61">
        <f ca="1">(TODAY()-Table7[[#This Row],[Hire Date]])/365</f>
        <v>21.947945205479453</v>
      </c>
      <c r="H321" s="61">
        <f ca="1">Table7[[#This Row],[Year]]*12</f>
        <v>263.37534246575342</v>
      </c>
      <c r="I321" t="str">
        <f ca="1">IF(Table7[[#This Row],[Month]]&gt;=12,"Tenured","New Hire")</f>
        <v>Tenured</v>
      </c>
    </row>
    <row r="322" spans="1:9">
      <c r="A322" s="3" t="s">
        <v>103</v>
      </c>
      <c r="B322" s="35" t="str">
        <f>_xlfn.XLOOKUP(Table7[[#This Row],[EID]],Roster!A:A,Roster!E:E)</f>
        <v>kig.imaz.62</v>
      </c>
      <c r="C322" s="35" t="str">
        <f>_xlfn.XLOOKUP(Table7[[#This Row],[EID]],Roster!A:A,Roster!F:F)</f>
        <v>HR</v>
      </c>
      <c r="D322">
        <v>9</v>
      </c>
      <c r="E322" s="2">
        <v>45059</v>
      </c>
      <c r="F322" s="2">
        <f>_xlfn.XLOOKUP(Table7[[#This Row],[EID]],Roster!A:A,Roster!G:G)</f>
        <v>44132</v>
      </c>
      <c r="G322" s="61">
        <f ca="1">(TODAY()-Table7[[#This Row],[Hire Date]])/365</f>
        <v>4.5561643835616437</v>
      </c>
      <c r="H322" s="61">
        <f ca="1">Table7[[#This Row],[Year]]*12</f>
        <v>54.673972602739724</v>
      </c>
      <c r="I322" t="str">
        <f ca="1">IF(Table7[[#This Row],[Month]]&gt;=12,"Tenured","New Hire")</f>
        <v>Tenured</v>
      </c>
    </row>
    <row r="323" spans="1:9">
      <c r="A323" s="3" t="s">
        <v>104</v>
      </c>
      <c r="B323" s="35" t="str">
        <f>_xlfn.XLOOKUP(Table7[[#This Row],[EID]],Roster!A:A,Roster!E:E)</f>
        <v>oka.koch.55</v>
      </c>
      <c r="C323" s="35" t="str">
        <f>_xlfn.XLOOKUP(Table7[[#This Row],[EID]],Roster!A:A,Roster!F:F)</f>
        <v>F&amp;A</v>
      </c>
      <c r="D323">
        <v>7</v>
      </c>
      <c r="E323" s="2">
        <v>45059</v>
      </c>
      <c r="F323" s="2">
        <f>_xlfn.XLOOKUP(Table7[[#This Row],[EID]],Roster!A:A,Roster!G:G)</f>
        <v>44977</v>
      </c>
      <c r="G323" s="61">
        <f ca="1">(TODAY()-Table7[[#This Row],[Hire Date]])/365</f>
        <v>2.2410958904109588</v>
      </c>
      <c r="H323" s="61">
        <f ca="1">Table7[[#This Row],[Year]]*12</f>
        <v>26.893150684931506</v>
      </c>
      <c r="I323" t="str">
        <f ca="1">IF(Table7[[#This Row],[Month]]&gt;=12,"Tenured","New Hire")</f>
        <v>Tenured</v>
      </c>
    </row>
    <row r="324" spans="1:9">
      <c r="A324" s="3" t="s">
        <v>105</v>
      </c>
      <c r="B324" s="35" t="str">
        <f>_xlfn.XLOOKUP(Table7[[#This Row],[EID]],Roster!A:A,Roster!E:E)</f>
        <v>oka.koch.55</v>
      </c>
      <c r="C324" s="35" t="str">
        <f>_xlfn.XLOOKUP(Table7[[#This Row],[EID]],Roster!A:A,Roster!F:F)</f>
        <v>F&amp;A</v>
      </c>
      <c r="D324">
        <v>9</v>
      </c>
      <c r="E324" s="2">
        <v>45059</v>
      </c>
      <c r="F324" s="2">
        <f>_xlfn.XLOOKUP(Table7[[#This Row],[EID]],Roster!A:A,Roster!G:G)</f>
        <v>37806</v>
      </c>
      <c r="G324" s="61">
        <f ca="1">(TODAY()-Table7[[#This Row],[Hire Date]])/365</f>
        <v>21.887671232876713</v>
      </c>
      <c r="H324" s="61">
        <f ca="1">Table7[[#This Row],[Year]]*12</f>
        <v>262.65205479452055</v>
      </c>
      <c r="I324" t="str">
        <f ca="1">IF(Table7[[#This Row],[Month]]&gt;=12,"Tenured","New Hire")</f>
        <v>Tenured</v>
      </c>
    </row>
    <row r="325" spans="1:9">
      <c r="A325" s="3" t="s">
        <v>106</v>
      </c>
      <c r="B325" s="35" t="str">
        <f>_xlfn.XLOOKUP(Table7[[#This Row],[EID]],Roster!A:A,Roster!E:E)</f>
        <v>hir.kame.31</v>
      </c>
      <c r="C325" s="35" t="str">
        <f>_xlfn.XLOOKUP(Table7[[#This Row],[EID]],Roster!A:A,Roster!F:F)</f>
        <v>Health</v>
      </c>
      <c r="D325">
        <v>9</v>
      </c>
      <c r="E325" s="2">
        <v>45059</v>
      </c>
      <c r="F325" s="2">
        <f>_xlfn.XLOOKUP(Table7[[#This Row],[EID]],Roster!A:A,Roster!G:G)</f>
        <v>40457</v>
      </c>
      <c r="G325" s="61">
        <f ca="1">(TODAY()-Table7[[#This Row],[Hire Date]])/365</f>
        <v>14.624657534246575</v>
      </c>
      <c r="H325" s="61">
        <f ca="1">Table7[[#This Row],[Year]]*12</f>
        <v>175.49589041095891</v>
      </c>
      <c r="I325" t="str">
        <f ca="1">IF(Table7[[#This Row],[Month]]&gt;=12,"Tenured","New Hire")</f>
        <v>Tenured</v>
      </c>
    </row>
    <row r="326" spans="1:9">
      <c r="A326" s="3" t="s">
        <v>108</v>
      </c>
      <c r="B326" s="35" t="str">
        <f>_xlfn.XLOOKUP(Table7[[#This Row],[EID]],Roster!A:A,Roster!E:E)</f>
        <v>kig.imaz.62</v>
      </c>
      <c r="C326" s="35" t="str">
        <f>_xlfn.XLOOKUP(Table7[[#This Row],[EID]],Roster!A:A,Roster!F:F)</f>
        <v>HR</v>
      </c>
      <c r="D326">
        <v>7</v>
      </c>
      <c r="E326" s="2">
        <v>45059</v>
      </c>
      <c r="F326" s="2">
        <f>_xlfn.XLOOKUP(Table7[[#This Row],[EID]],Roster!A:A,Roster!G:G)</f>
        <v>41289</v>
      </c>
      <c r="G326" s="61">
        <f ca="1">(TODAY()-Table7[[#This Row],[Hire Date]])/365</f>
        <v>12.345205479452055</v>
      </c>
      <c r="H326" s="61">
        <f ca="1">Table7[[#This Row],[Year]]*12</f>
        <v>148.14246575342466</v>
      </c>
      <c r="I326" t="str">
        <f ca="1">IF(Table7[[#This Row],[Month]]&gt;=12,"Tenured","New Hire")</f>
        <v>Tenured</v>
      </c>
    </row>
    <row r="327" spans="1:9">
      <c r="A327" s="3" t="s">
        <v>109</v>
      </c>
      <c r="B327" s="35" t="str">
        <f>_xlfn.XLOOKUP(Table7[[#This Row],[EID]],Roster!A:A,Roster!E:E)</f>
        <v>han.oriz.24</v>
      </c>
      <c r="C327" s="35" t="str">
        <f>_xlfn.XLOOKUP(Table7[[#This Row],[EID]],Roster!A:A,Roster!F:F)</f>
        <v>Strategy</v>
      </c>
      <c r="D327">
        <v>9</v>
      </c>
      <c r="E327" s="2">
        <v>45059</v>
      </c>
      <c r="F327" s="2">
        <f>_xlfn.XLOOKUP(Table7[[#This Row],[EID]],Roster!A:A,Roster!G:G)</f>
        <v>39092</v>
      </c>
      <c r="G327" s="61">
        <f ca="1">(TODAY()-Table7[[#This Row],[Hire Date]])/365</f>
        <v>18.364383561643837</v>
      </c>
      <c r="H327" s="61">
        <f ca="1">Table7[[#This Row],[Year]]*12</f>
        <v>220.37260273972606</v>
      </c>
      <c r="I327" t="str">
        <f ca="1">IF(Table7[[#This Row],[Month]]&gt;=12,"Tenured","New Hire")</f>
        <v>Tenured</v>
      </c>
    </row>
    <row r="328" spans="1:9">
      <c r="A328" s="3" t="s">
        <v>111</v>
      </c>
      <c r="B328" s="35" t="str">
        <f>_xlfn.XLOOKUP(Table7[[#This Row],[EID]],Roster!A:A,Roster!E:E)</f>
        <v>hir.kame.31</v>
      </c>
      <c r="C328" s="35" t="str">
        <f>_xlfn.XLOOKUP(Table7[[#This Row],[EID]],Roster!A:A,Roster!F:F)</f>
        <v>Health</v>
      </c>
      <c r="D328">
        <v>9</v>
      </c>
      <c r="E328" s="2">
        <v>45059</v>
      </c>
      <c r="F328" s="2">
        <f>_xlfn.XLOOKUP(Table7[[#This Row],[EID]],Roster!A:A,Roster!G:G)</f>
        <v>42145</v>
      </c>
      <c r="G328" s="61">
        <f ca="1">(TODAY()-Table7[[#This Row],[Hire Date]])/365</f>
        <v>10</v>
      </c>
      <c r="H328" s="61">
        <f ca="1">Table7[[#This Row],[Year]]*12</f>
        <v>120</v>
      </c>
      <c r="I328" t="str">
        <f ca="1">IF(Table7[[#This Row],[Month]]&gt;=12,"Tenured","New Hire")</f>
        <v>Tenured</v>
      </c>
    </row>
    <row r="329" spans="1:9">
      <c r="A329" s="3" t="s">
        <v>112</v>
      </c>
      <c r="B329" s="35" t="str">
        <f>_xlfn.XLOOKUP(Table7[[#This Row],[EID]],Roster!A:A,Roster!E:E)</f>
        <v>hir.kame.31</v>
      </c>
      <c r="C329" s="35" t="str">
        <f>_xlfn.XLOOKUP(Table7[[#This Row],[EID]],Roster!A:A,Roster!F:F)</f>
        <v>Health</v>
      </c>
      <c r="D329">
        <v>10</v>
      </c>
      <c r="E329" s="2">
        <v>45059</v>
      </c>
      <c r="F329" s="2">
        <f>_xlfn.XLOOKUP(Table7[[#This Row],[EID]],Roster!A:A,Roster!G:G)</f>
        <v>44989</v>
      </c>
      <c r="G329" s="61">
        <f ca="1">(TODAY()-Table7[[#This Row],[Hire Date]])/365</f>
        <v>2.2082191780821918</v>
      </c>
      <c r="H329" s="61">
        <f ca="1">Table7[[#This Row],[Year]]*12</f>
        <v>26.4986301369863</v>
      </c>
      <c r="I329" t="str">
        <f ca="1">IF(Table7[[#This Row],[Month]]&gt;=12,"Tenured","New Hire")</f>
        <v>Tenured</v>
      </c>
    </row>
    <row r="330" spans="1:9">
      <c r="A330" s="3" t="s">
        <v>113</v>
      </c>
      <c r="B330" s="35" t="str">
        <f>_xlfn.XLOOKUP(Table7[[#This Row],[EID]],Roster!A:A,Roster!E:E)</f>
        <v>kig.imaz.62</v>
      </c>
      <c r="C330" s="35" t="str">
        <f>_xlfn.XLOOKUP(Table7[[#This Row],[EID]],Roster!A:A,Roster!F:F)</f>
        <v>HR</v>
      </c>
      <c r="D330">
        <v>9</v>
      </c>
      <c r="E330" s="2">
        <v>45059</v>
      </c>
      <c r="F330" s="2">
        <f>_xlfn.XLOOKUP(Table7[[#This Row],[EID]],Roster!A:A,Roster!G:G)</f>
        <v>44152</v>
      </c>
      <c r="G330" s="61">
        <f ca="1">(TODAY()-Table7[[#This Row],[Hire Date]])/365</f>
        <v>4.5013698630136982</v>
      </c>
      <c r="H330" s="61">
        <f ca="1">Table7[[#This Row],[Year]]*12</f>
        <v>54.016438356164379</v>
      </c>
      <c r="I330" t="str">
        <f ca="1">IF(Table7[[#This Row],[Month]]&gt;=12,"Tenured","New Hire")</f>
        <v>Tenured</v>
      </c>
    </row>
    <row r="331" spans="1:9">
      <c r="A331" s="3" t="s">
        <v>114</v>
      </c>
      <c r="B331" s="35" t="str">
        <f>_xlfn.XLOOKUP(Table7[[#This Row],[EID]],Roster!A:A,Roster!E:E)</f>
        <v>han.oriz.24</v>
      </c>
      <c r="C331" s="35" t="str">
        <f>_xlfn.XLOOKUP(Table7[[#This Row],[EID]],Roster!A:A,Roster!F:F)</f>
        <v>Strategy</v>
      </c>
      <c r="D331">
        <v>10</v>
      </c>
      <c r="E331" s="2">
        <v>45059</v>
      </c>
      <c r="F331" s="2">
        <f>_xlfn.XLOOKUP(Table7[[#This Row],[EID]],Roster!A:A,Roster!G:G)</f>
        <v>37165</v>
      </c>
      <c r="G331" s="61">
        <f ca="1">(TODAY()-Table7[[#This Row],[Hire Date]])/365</f>
        <v>23.643835616438356</v>
      </c>
      <c r="H331" s="61">
        <f ca="1">Table7[[#This Row],[Year]]*12</f>
        <v>283.72602739726028</v>
      </c>
      <c r="I331" t="str">
        <f ca="1">IF(Table7[[#This Row],[Month]]&gt;=12,"Tenured","New Hire")</f>
        <v>Tenured</v>
      </c>
    </row>
    <row r="332" spans="1:9">
      <c r="A332" s="3" t="s">
        <v>115</v>
      </c>
      <c r="B332" s="35" t="str">
        <f>_xlfn.XLOOKUP(Table7[[#This Row],[EID]],Roster!A:A,Roster!E:E)</f>
        <v>oka.koch.55</v>
      </c>
      <c r="C332" s="35" t="str">
        <f>_xlfn.XLOOKUP(Table7[[#This Row],[EID]],Roster!A:A,Roster!F:F)</f>
        <v>F&amp;A</v>
      </c>
      <c r="D332">
        <v>8</v>
      </c>
      <c r="E332" s="2">
        <v>45059</v>
      </c>
      <c r="F332" s="2">
        <f>_xlfn.XLOOKUP(Table7[[#This Row],[EID]],Roster!A:A,Roster!G:G)</f>
        <v>44841</v>
      </c>
      <c r="G332" s="61">
        <f ca="1">(TODAY()-Table7[[#This Row],[Hire Date]])/365</f>
        <v>2.6136986301369864</v>
      </c>
      <c r="H332" s="61">
        <f ca="1">Table7[[#This Row],[Year]]*12</f>
        <v>31.364383561643837</v>
      </c>
      <c r="I332" t="str">
        <f ca="1">IF(Table7[[#This Row],[Month]]&gt;=12,"Tenured","New Hire")</f>
        <v>Tenured</v>
      </c>
    </row>
    <row r="333" spans="1:9">
      <c r="A333" s="3" t="s">
        <v>116</v>
      </c>
      <c r="B333" s="35" t="str">
        <f>_xlfn.XLOOKUP(Table7[[#This Row],[EID]],Roster!A:A,Roster!E:E)</f>
        <v>hir.kame.31</v>
      </c>
      <c r="C333" s="35" t="str">
        <f>_xlfn.XLOOKUP(Table7[[#This Row],[EID]],Roster!A:A,Roster!F:F)</f>
        <v>Health</v>
      </c>
      <c r="D333">
        <v>8</v>
      </c>
      <c r="E333" s="2">
        <v>45059</v>
      </c>
      <c r="F333" s="2">
        <f>_xlfn.XLOOKUP(Table7[[#This Row],[EID]],Roster!A:A,Roster!G:G)</f>
        <v>39490</v>
      </c>
      <c r="G333" s="61">
        <f ca="1">(TODAY()-Table7[[#This Row],[Hire Date]])/365</f>
        <v>17.273972602739725</v>
      </c>
      <c r="H333" s="61">
        <f ca="1">Table7[[#This Row],[Year]]*12</f>
        <v>207.2876712328767</v>
      </c>
      <c r="I333" t="str">
        <f ca="1">IF(Table7[[#This Row],[Month]]&gt;=12,"Tenured","New Hire")</f>
        <v>Tenured</v>
      </c>
    </row>
    <row r="334" spans="1:9">
      <c r="A334" s="3" t="s">
        <v>117</v>
      </c>
      <c r="B334" s="35" t="str">
        <f>_xlfn.XLOOKUP(Table7[[#This Row],[EID]],Roster!A:A,Roster!E:E)</f>
        <v>han.oriz.24</v>
      </c>
      <c r="C334" s="35" t="str">
        <f>_xlfn.XLOOKUP(Table7[[#This Row],[EID]],Roster!A:A,Roster!F:F)</f>
        <v>Network</v>
      </c>
      <c r="D334">
        <v>10</v>
      </c>
      <c r="E334" s="2">
        <v>45059</v>
      </c>
      <c r="F334" s="2">
        <f>_xlfn.XLOOKUP(Table7[[#This Row],[EID]],Roster!A:A,Roster!G:G)</f>
        <v>43495</v>
      </c>
      <c r="G334" s="61">
        <f ca="1">(TODAY()-Table7[[#This Row],[Hire Date]])/365</f>
        <v>6.3013698630136989</v>
      </c>
      <c r="H334" s="61">
        <f ca="1">Table7[[#This Row],[Year]]*12</f>
        <v>75.616438356164394</v>
      </c>
      <c r="I334" t="str">
        <f ca="1">IF(Table7[[#This Row],[Month]]&gt;=12,"Tenured","New Hire")</f>
        <v>Tenured</v>
      </c>
    </row>
    <row r="335" spans="1:9">
      <c r="A335" s="3" t="s">
        <v>118</v>
      </c>
      <c r="B335" s="35" t="str">
        <f>_xlfn.XLOOKUP(Table7[[#This Row],[EID]],Roster!A:A,Roster!E:E)</f>
        <v>kig.imaz.62</v>
      </c>
      <c r="C335" s="35" t="str">
        <f>_xlfn.XLOOKUP(Table7[[#This Row],[EID]],Roster!A:A,Roster!F:F)</f>
        <v>HR</v>
      </c>
      <c r="D335">
        <v>10</v>
      </c>
      <c r="E335" s="2">
        <v>45059</v>
      </c>
      <c r="F335" s="2">
        <f>_xlfn.XLOOKUP(Table7[[#This Row],[EID]],Roster!A:A,Roster!G:G)</f>
        <v>44965</v>
      </c>
      <c r="G335" s="61">
        <f ca="1">(TODAY()-Table7[[#This Row],[Hire Date]])/365</f>
        <v>2.2739726027397262</v>
      </c>
      <c r="H335" s="61">
        <f ca="1">Table7[[#This Row],[Year]]*12</f>
        <v>27.287671232876715</v>
      </c>
      <c r="I335" t="str">
        <f ca="1">IF(Table7[[#This Row],[Month]]&gt;=12,"Tenured","New Hire")</f>
        <v>Tenured</v>
      </c>
    </row>
    <row r="336" spans="1:9">
      <c r="A336" s="3" t="s">
        <v>119</v>
      </c>
      <c r="B336" s="35" t="str">
        <f>_xlfn.XLOOKUP(Table7[[#This Row],[EID]],Roster!A:A,Roster!E:E)</f>
        <v>hir.kame.31</v>
      </c>
      <c r="C336" s="35" t="str">
        <f>_xlfn.XLOOKUP(Table7[[#This Row],[EID]],Roster!A:A,Roster!F:F)</f>
        <v>Health</v>
      </c>
      <c r="D336">
        <v>10</v>
      </c>
      <c r="E336" s="2">
        <v>45059</v>
      </c>
      <c r="F336" s="2">
        <f>_xlfn.XLOOKUP(Table7[[#This Row],[EID]],Roster!A:A,Roster!G:G)</f>
        <v>38581</v>
      </c>
      <c r="G336" s="61">
        <f ca="1">(TODAY()-Table7[[#This Row],[Hire Date]])/365</f>
        <v>19.764383561643836</v>
      </c>
      <c r="H336" s="61">
        <f ca="1">Table7[[#This Row],[Year]]*12</f>
        <v>237.17260273972602</v>
      </c>
      <c r="I336" t="str">
        <f ca="1">IF(Table7[[#This Row],[Month]]&gt;=12,"Tenured","New Hire")</f>
        <v>Tenured</v>
      </c>
    </row>
    <row r="337" spans="1:9">
      <c r="A337" s="3" t="s">
        <v>121</v>
      </c>
      <c r="B337" s="35" t="str">
        <f>_xlfn.XLOOKUP(Table7[[#This Row],[EID]],Roster!A:A,Roster!E:E)</f>
        <v>hir.kame.31</v>
      </c>
      <c r="C337" s="35" t="str">
        <f>_xlfn.XLOOKUP(Table7[[#This Row],[EID]],Roster!A:A,Roster!F:F)</f>
        <v>Health</v>
      </c>
      <c r="D337">
        <v>8</v>
      </c>
      <c r="E337" s="2">
        <v>45059</v>
      </c>
      <c r="F337" s="2">
        <f>_xlfn.XLOOKUP(Table7[[#This Row],[EID]],Roster!A:A,Roster!G:G)</f>
        <v>44420</v>
      </c>
      <c r="G337" s="61">
        <f ca="1">(TODAY()-Table7[[#This Row],[Hire Date]])/365</f>
        <v>3.7671232876712328</v>
      </c>
      <c r="H337" s="61">
        <f ca="1">Table7[[#This Row],[Year]]*12</f>
        <v>45.205479452054796</v>
      </c>
      <c r="I337" t="str">
        <f ca="1">IF(Table7[[#This Row],[Month]]&gt;=12,"Tenured","New Hire")</f>
        <v>Tenured</v>
      </c>
    </row>
    <row r="338" spans="1:9">
      <c r="A338" s="3" t="s">
        <v>122</v>
      </c>
      <c r="B338" s="35" t="str">
        <f>_xlfn.XLOOKUP(Table7[[#This Row],[EID]],Roster!A:A,Roster!E:E)</f>
        <v>han.oriz.24</v>
      </c>
      <c r="C338" s="35" t="str">
        <f>_xlfn.XLOOKUP(Table7[[#This Row],[EID]],Roster!A:A,Roster!F:F)</f>
        <v>Network</v>
      </c>
      <c r="D338">
        <v>8</v>
      </c>
      <c r="E338" s="2">
        <v>45059</v>
      </c>
      <c r="F338" s="2">
        <f>_xlfn.XLOOKUP(Table7[[#This Row],[EID]],Roster!A:A,Roster!G:G)</f>
        <v>44961</v>
      </c>
      <c r="G338" s="61">
        <f ca="1">(TODAY()-Table7[[#This Row],[Hire Date]])/365</f>
        <v>2.2849315068493152</v>
      </c>
      <c r="H338" s="61">
        <f ca="1">Table7[[#This Row],[Year]]*12</f>
        <v>27.419178082191785</v>
      </c>
      <c r="I338" t="str">
        <f ca="1">IF(Table7[[#This Row],[Month]]&gt;=12,"Tenured","New Hire")</f>
        <v>Tenured</v>
      </c>
    </row>
    <row r="339" spans="1:9">
      <c r="A339" s="3" t="s">
        <v>123</v>
      </c>
      <c r="B339" s="35" t="str">
        <f>_xlfn.XLOOKUP(Table7[[#This Row],[EID]],Roster!A:A,Roster!E:E)</f>
        <v>kig.imaz.62</v>
      </c>
      <c r="C339" s="35" t="str">
        <f>_xlfn.XLOOKUP(Table7[[#This Row],[EID]],Roster!A:A,Roster!F:F)</f>
        <v>HR</v>
      </c>
      <c r="D339">
        <v>9</v>
      </c>
      <c r="E339" s="2">
        <v>45059</v>
      </c>
      <c r="F339" s="2">
        <f>_xlfn.XLOOKUP(Table7[[#This Row],[EID]],Roster!A:A,Roster!G:G)</f>
        <v>41094</v>
      </c>
      <c r="G339" s="61">
        <f ca="1">(TODAY()-Table7[[#This Row],[Hire Date]])/365</f>
        <v>12.87945205479452</v>
      </c>
      <c r="H339" s="61">
        <f ca="1">Table7[[#This Row],[Year]]*12</f>
        <v>154.55342465753424</v>
      </c>
      <c r="I339" t="str">
        <f ca="1">IF(Table7[[#This Row],[Month]]&gt;=12,"Tenured","New Hire")</f>
        <v>Tenured</v>
      </c>
    </row>
    <row r="340" spans="1:9">
      <c r="A340" s="3" t="s">
        <v>94</v>
      </c>
      <c r="B340" s="35" t="str">
        <f>_xlfn.XLOOKUP(Table7[[#This Row],[EID]],Roster!A:A,Roster!E:E)</f>
        <v>oka.koch.55</v>
      </c>
      <c r="C340" s="35" t="str">
        <f>_xlfn.XLOOKUP(Table7[[#This Row],[EID]],Roster!A:A,Roster!F:F)</f>
        <v>F&amp;A</v>
      </c>
      <c r="D340">
        <v>10</v>
      </c>
      <c r="E340" s="2">
        <v>45060</v>
      </c>
      <c r="F340" s="2">
        <f>_xlfn.XLOOKUP(Table7[[#This Row],[EID]],Roster!A:A,Roster!G:G)</f>
        <v>45032</v>
      </c>
      <c r="G340" s="61">
        <f ca="1">(TODAY()-Table7[[#This Row],[Hire Date]])/365</f>
        <v>2.0904109589041098</v>
      </c>
      <c r="H340" s="61">
        <f ca="1">Table7[[#This Row],[Year]]*12</f>
        <v>25.084931506849315</v>
      </c>
      <c r="I340" t="str">
        <f ca="1">IF(Table7[[#This Row],[Month]]&gt;=12,"Tenured","New Hire")</f>
        <v>Tenured</v>
      </c>
    </row>
    <row r="341" spans="1:9">
      <c r="A341" s="3" t="s">
        <v>96</v>
      </c>
      <c r="B341" s="35" t="str">
        <f>_xlfn.XLOOKUP(Table7[[#This Row],[EID]],Roster!A:A,Roster!E:E)</f>
        <v>hir.kame.31</v>
      </c>
      <c r="C341" s="35" t="str">
        <f>_xlfn.XLOOKUP(Table7[[#This Row],[EID]],Roster!A:A,Roster!F:F)</f>
        <v>Health</v>
      </c>
      <c r="D341">
        <v>8</v>
      </c>
      <c r="E341" s="2">
        <v>45060</v>
      </c>
      <c r="F341" s="2">
        <f>_xlfn.XLOOKUP(Table7[[#This Row],[EID]],Roster!A:A,Roster!G:G)</f>
        <v>44979</v>
      </c>
      <c r="G341" s="61">
        <f ca="1">(TODAY()-Table7[[#This Row],[Hire Date]])/365</f>
        <v>2.2356164383561645</v>
      </c>
      <c r="H341" s="61">
        <f ca="1">Table7[[#This Row],[Year]]*12</f>
        <v>26.827397260273976</v>
      </c>
      <c r="I341" t="str">
        <f ca="1">IF(Table7[[#This Row],[Month]]&gt;=12,"Tenured","New Hire")</f>
        <v>Tenured</v>
      </c>
    </row>
    <row r="342" spans="1:9">
      <c r="A342" s="3" t="s">
        <v>97</v>
      </c>
      <c r="B342" s="35" t="str">
        <f>_xlfn.XLOOKUP(Table7[[#This Row],[EID]],Roster!A:A,Roster!E:E)</f>
        <v>han.oriz.24</v>
      </c>
      <c r="C342" s="35" t="str">
        <f>_xlfn.XLOOKUP(Table7[[#This Row],[EID]],Roster!A:A,Roster!F:F)</f>
        <v>Network</v>
      </c>
      <c r="D342">
        <v>9</v>
      </c>
      <c r="E342" s="2">
        <v>45060</v>
      </c>
      <c r="F342" s="2">
        <f>_xlfn.XLOOKUP(Table7[[#This Row],[EID]],Roster!A:A,Roster!G:G)</f>
        <v>44419</v>
      </c>
      <c r="G342" s="61">
        <f ca="1">(TODAY()-Table7[[#This Row],[Hire Date]])/365</f>
        <v>3.7698630136986302</v>
      </c>
      <c r="H342" s="61">
        <f ca="1">Table7[[#This Row],[Year]]*12</f>
        <v>45.238356164383561</v>
      </c>
      <c r="I342" t="str">
        <f ca="1">IF(Table7[[#This Row],[Month]]&gt;=12,"Tenured","New Hire")</f>
        <v>Tenured</v>
      </c>
    </row>
    <row r="343" spans="1:9">
      <c r="A343" s="3" t="s">
        <v>98</v>
      </c>
      <c r="B343" s="35" t="str">
        <f>_xlfn.XLOOKUP(Table7[[#This Row],[EID]],Roster!A:A,Roster!E:E)</f>
        <v>kig.imaz.62</v>
      </c>
      <c r="C343" s="35" t="str">
        <f>_xlfn.XLOOKUP(Table7[[#This Row],[EID]],Roster!A:A,Roster!F:F)</f>
        <v>HR</v>
      </c>
      <c r="D343">
        <v>9</v>
      </c>
      <c r="E343" s="2">
        <v>45060</v>
      </c>
      <c r="F343" s="2">
        <f>_xlfn.XLOOKUP(Table7[[#This Row],[EID]],Roster!A:A,Roster!G:G)</f>
        <v>41964</v>
      </c>
      <c r="G343" s="61">
        <f ca="1">(TODAY()-Table7[[#This Row],[Hire Date]])/365</f>
        <v>10.495890410958904</v>
      </c>
      <c r="H343" s="61">
        <f ca="1">Table7[[#This Row],[Year]]*12</f>
        <v>125.95068493150684</v>
      </c>
      <c r="I343" t="str">
        <f ca="1">IF(Table7[[#This Row],[Month]]&gt;=12,"Tenured","New Hire")</f>
        <v>Tenured</v>
      </c>
    </row>
    <row r="344" spans="1:9">
      <c r="A344" s="3" t="s">
        <v>99</v>
      </c>
      <c r="B344" s="35" t="str">
        <f>_xlfn.XLOOKUP(Table7[[#This Row],[EID]],Roster!A:A,Roster!E:E)</f>
        <v>han.oriz.24</v>
      </c>
      <c r="C344" s="35" t="str">
        <f>_xlfn.XLOOKUP(Table7[[#This Row],[EID]],Roster!A:A,Roster!F:F)</f>
        <v>Strategy</v>
      </c>
      <c r="D344">
        <v>9</v>
      </c>
      <c r="E344" s="2">
        <v>45060</v>
      </c>
      <c r="F344" s="2">
        <f>_xlfn.XLOOKUP(Table7[[#This Row],[EID]],Roster!A:A,Roster!G:G)</f>
        <v>39732</v>
      </c>
      <c r="G344" s="61">
        <f ca="1">(TODAY()-Table7[[#This Row],[Hire Date]])/365</f>
        <v>16.610958904109587</v>
      </c>
      <c r="H344" s="61">
        <f ca="1">Table7[[#This Row],[Year]]*12</f>
        <v>199.33150684931505</v>
      </c>
      <c r="I344" t="str">
        <f ca="1">IF(Table7[[#This Row],[Month]]&gt;=12,"Tenured","New Hire")</f>
        <v>Tenured</v>
      </c>
    </row>
    <row r="345" spans="1:9">
      <c r="A345" s="3" t="s">
        <v>100</v>
      </c>
      <c r="B345" s="35" t="str">
        <f>_xlfn.XLOOKUP(Table7[[#This Row],[EID]],Roster!A:A,Roster!E:E)</f>
        <v>oka.koch.55</v>
      </c>
      <c r="C345" s="35" t="str">
        <f>_xlfn.XLOOKUP(Table7[[#This Row],[EID]],Roster!A:A,Roster!F:F)</f>
        <v>F&amp;A</v>
      </c>
      <c r="D345">
        <v>8</v>
      </c>
      <c r="E345" s="2">
        <v>45060</v>
      </c>
      <c r="F345" s="2">
        <f>_xlfn.XLOOKUP(Table7[[#This Row],[EID]],Roster!A:A,Roster!G:G)</f>
        <v>44956</v>
      </c>
      <c r="G345" s="61">
        <f ca="1">(TODAY()-Table7[[#This Row],[Hire Date]])/365</f>
        <v>2.2986301369863016</v>
      </c>
      <c r="H345" s="61">
        <f ca="1">Table7[[#This Row],[Year]]*12</f>
        <v>27.583561643835619</v>
      </c>
      <c r="I345" t="str">
        <f ca="1">IF(Table7[[#This Row],[Month]]&gt;=12,"Tenured","New Hire")</f>
        <v>Tenured</v>
      </c>
    </row>
    <row r="346" spans="1:9">
      <c r="A346" s="3" t="s">
        <v>101</v>
      </c>
      <c r="B346" s="35" t="str">
        <f>_xlfn.XLOOKUP(Table7[[#This Row],[EID]],Roster!A:A,Roster!E:E)</f>
        <v>hir.kame.31</v>
      </c>
      <c r="C346" s="35" t="str">
        <f>_xlfn.XLOOKUP(Table7[[#This Row],[EID]],Roster!A:A,Roster!F:F)</f>
        <v>Health</v>
      </c>
      <c r="D346">
        <v>10</v>
      </c>
      <c r="E346" s="2">
        <v>45060</v>
      </c>
      <c r="F346" s="2">
        <f>_xlfn.XLOOKUP(Table7[[#This Row],[EID]],Roster!A:A,Roster!G:G)</f>
        <v>42161</v>
      </c>
      <c r="G346" s="61">
        <f ca="1">(TODAY()-Table7[[#This Row],[Hire Date]])/365</f>
        <v>9.956164383561644</v>
      </c>
      <c r="H346" s="61">
        <f ca="1">Table7[[#This Row],[Year]]*12</f>
        <v>119.47397260273974</v>
      </c>
      <c r="I346" t="str">
        <f ca="1">IF(Table7[[#This Row],[Month]]&gt;=12,"Tenured","New Hire")</f>
        <v>Tenured</v>
      </c>
    </row>
    <row r="347" spans="1:9">
      <c r="A347" s="3" t="s">
        <v>102</v>
      </c>
      <c r="B347" s="35" t="str">
        <f>_xlfn.XLOOKUP(Table7[[#This Row],[EID]],Roster!A:A,Roster!E:E)</f>
        <v>han.oriz.24</v>
      </c>
      <c r="C347" s="35" t="str">
        <f>_xlfn.XLOOKUP(Table7[[#This Row],[EID]],Roster!A:A,Roster!F:F)</f>
        <v>Network</v>
      </c>
      <c r="D347">
        <v>10</v>
      </c>
      <c r="E347" s="2">
        <v>45060</v>
      </c>
      <c r="F347" s="2">
        <f>_xlfn.XLOOKUP(Table7[[#This Row],[EID]],Roster!A:A,Roster!G:G)</f>
        <v>37784</v>
      </c>
      <c r="G347" s="61">
        <f ca="1">(TODAY()-Table7[[#This Row],[Hire Date]])/365</f>
        <v>21.947945205479453</v>
      </c>
      <c r="H347" s="61">
        <f ca="1">Table7[[#This Row],[Year]]*12</f>
        <v>263.37534246575342</v>
      </c>
      <c r="I347" t="str">
        <f ca="1">IF(Table7[[#This Row],[Month]]&gt;=12,"Tenured","New Hire")</f>
        <v>Tenured</v>
      </c>
    </row>
    <row r="348" spans="1:9">
      <c r="A348" s="3" t="s">
        <v>103</v>
      </c>
      <c r="B348" s="35" t="str">
        <f>_xlfn.XLOOKUP(Table7[[#This Row],[EID]],Roster!A:A,Roster!E:E)</f>
        <v>kig.imaz.62</v>
      </c>
      <c r="C348" s="35" t="str">
        <f>_xlfn.XLOOKUP(Table7[[#This Row],[EID]],Roster!A:A,Roster!F:F)</f>
        <v>HR</v>
      </c>
      <c r="D348">
        <v>9</v>
      </c>
      <c r="E348" s="2">
        <v>45060</v>
      </c>
      <c r="F348" s="2">
        <f>_xlfn.XLOOKUP(Table7[[#This Row],[EID]],Roster!A:A,Roster!G:G)</f>
        <v>44132</v>
      </c>
      <c r="G348" s="61">
        <f ca="1">(TODAY()-Table7[[#This Row],[Hire Date]])/365</f>
        <v>4.5561643835616437</v>
      </c>
      <c r="H348" s="61">
        <f ca="1">Table7[[#This Row],[Year]]*12</f>
        <v>54.673972602739724</v>
      </c>
      <c r="I348" t="str">
        <f ca="1">IF(Table7[[#This Row],[Month]]&gt;=12,"Tenured","New Hire")</f>
        <v>Tenured</v>
      </c>
    </row>
    <row r="349" spans="1:9">
      <c r="A349" s="3" t="s">
        <v>104</v>
      </c>
      <c r="B349" s="35" t="str">
        <f>_xlfn.XLOOKUP(Table7[[#This Row],[EID]],Roster!A:A,Roster!E:E)</f>
        <v>oka.koch.55</v>
      </c>
      <c r="C349" s="35" t="str">
        <f>_xlfn.XLOOKUP(Table7[[#This Row],[EID]],Roster!A:A,Roster!F:F)</f>
        <v>F&amp;A</v>
      </c>
      <c r="D349">
        <v>7</v>
      </c>
      <c r="E349" s="2">
        <v>45060</v>
      </c>
      <c r="F349" s="2">
        <f>_xlfn.XLOOKUP(Table7[[#This Row],[EID]],Roster!A:A,Roster!G:G)</f>
        <v>44977</v>
      </c>
      <c r="G349" s="61">
        <f ca="1">(TODAY()-Table7[[#This Row],[Hire Date]])/365</f>
        <v>2.2410958904109588</v>
      </c>
      <c r="H349" s="61">
        <f ca="1">Table7[[#This Row],[Year]]*12</f>
        <v>26.893150684931506</v>
      </c>
      <c r="I349" t="str">
        <f ca="1">IF(Table7[[#This Row],[Month]]&gt;=12,"Tenured","New Hire")</f>
        <v>Tenured</v>
      </c>
    </row>
    <row r="350" spans="1:9">
      <c r="A350" s="3" t="s">
        <v>105</v>
      </c>
      <c r="B350" s="35" t="str">
        <f>_xlfn.XLOOKUP(Table7[[#This Row],[EID]],Roster!A:A,Roster!E:E)</f>
        <v>oka.koch.55</v>
      </c>
      <c r="C350" s="35" t="str">
        <f>_xlfn.XLOOKUP(Table7[[#This Row],[EID]],Roster!A:A,Roster!F:F)</f>
        <v>F&amp;A</v>
      </c>
      <c r="D350">
        <v>8</v>
      </c>
      <c r="E350" s="2">
        <v>45060</v>
      </c>
      <c r="F350" s="2">
        <f>_xlfn.XLOOKUP(Table7[[#This Row],[EID]],Roster!A:A,Roster!G:G)</f>
        <v>37806</v>
      </c>
      <c r="G350" s="61">
        <f ca="1">(TODAY()-Table7[[#This Row],[Hire Date]])/365</f>
        <v>21.887671232876713</v>
      </c>
      <c r="H350" s="61">
        <f ca="1">Table7[[#This Row],[Year]]*12</f>
        <v>262.65205479452055</v>
      </c>
      <c r="I350" t="str">
        <f ca="1">IF(Table7[[#This Row],[Month]]&gt;=12,"Tenured","New Hire")</f>
        <v>Tenured</v>
      </c>
    </row>
    <row r="351" spans="1:9">
      <c r="A351" s="3" t="s">
        <v>106</v>
      </c>
      <c r="B351" s="35" t="str">
        <f>_xlfn.XLOOKUP(Table7[[#This Row],[EID]],Roster!A:A,Roster!E:E)</f>
        <v>hir.kame.31</v>
      </c>
      <c r="C351" s="35" t="str">
        <f>_xlfn.XLOOKUP(Table7[[#This Row],[EID]],Roster!A:A,Roster!F:F)</f>
        <v>Health</v>
      </c>
      <c r="D351">
        <v>10</v>
      </c>
      <c r="E351" s="2">
        <v>45060</v>
      </c>
      <c r="F351" s="2">
        <f>_xlfn.XLOOKUP(Table7[[#This Row],[EID]],Roster!A:A,Roster!G:G)</f>
        <v>40457</v>
      </c>
      <c r="G351" s="61">
        <f ca="1">(TODAY()-Table7[[#This Row],[Hire Date]])/365</f>
        <v>14.624657534246575</v>
      </c>
      <c r="H351" s="61">
        <f ca="1">Table7[[#This Row],[Year]]*12</f>
        <v>175.49589041095891</v>
      </c>
      <c r="I351" t="str">
        <f ca="1">IF(Table7[[#This Row],[Month]]&gt;=12,"Tenured","New Hire")</f>
        <v>Tenured</v>
      </c>
    </row>
    <row r="352" spans="1:9">
      <c r="A352" s="3" t="s">
        <v>108</v>
      </c>
      <c r="B352" s="35" t="str">
        <f>_xlfn.XLOOKUP(Table7[[#This Row],[EID]],Roster!A:A,Roster!E:E)</f>
        <v>kig.imaz.62</v>
      </c>
      <c r="C352" s="35" t="str">
        <f>_xlfn.XLOOKUP(Table7[[#This Row],[EID]],Roster!A:A,Roster!F:F)</f>
        <v>HR</v>
      </c>
      <c r="D352">
        <v>9</v>
      </c>
      <c r="E352" s="2">
        <v>45060</v>
      </c>
      <c r="F352" s="2">
        <f>_xlfn.XLOOKUP(Table7[[#This Row],[EID]],Roster!A:A,Roster!G:G)</f>
        <v>41289</v>
      </c>
      <c r="G352" s="61">
        <f ca="1">(TODAY()-Table7[[#This Row],[Hire Date]])/365</f>
        <v>12.345205479452055</v>
      </c>
      <c r="H352" s="61">
        <f ca="1">Table7[[#This Row],[Year]]*12</f>
        <v>148.14246575342466</v>
      </c>
      <c r="I352" t="str">
        <f ca="1">IF(Table7[[#This Row],[Month]]&gt;=12,"Tenured","New Hire")</f>
        <v>Tenured</v>
      </c>
    </row>
    <row r="353" spans="1:9">
      <c r="A353" s="3" t="s">
        <v>109</v>
      </c>
      <c r="B353" s="35" t="str">
        <f>_xlfn.XLOOKUP(Table7[[#This Row],[EID]],Roster!A:A,Roster!E:E)</f>
        <v>han.oriz.24</v>
      </c>
      <c r="C353" s="35" t="str">
        <f>_xlfn.XLOOKUP(Table7[[#This Row],[EID]],Roster!A:A,Roster!F:F)</f>
        <v>Strategy</v>
      </c>
      <c r="D353">
        <v>8</v>
      </c>
      <c r="E353" s="2">
        <v>45060</v>
      </c>
      <c r="F353" s="2">
        <f>_xlfn.XLOOKUP(Table7[[#This Row],[EID]],Roster!A:A,Roster!G:G)</f>
        <v>39092</v>
      </c>
      <c r="G353" s="61">
        <f ca="1">(TODAY()-Table7[[#This Row],[Hire Date]])/365</f>
        <v>18.364383561643837</v>
      </c>
      <c r="H353" s="61">
        <f ca="1">Table7[[#This Row],[Year]]*12</f>
        <v>220.37260273972606</v>
      </c>
      <c r="I353" t="str">
        <f ca="1">IF(Table7[[#This Row],[Month]]&gt;=12,"Tenured","New Hire")</f>
        <v>Tenured</v>
      </c>
    </row>
    <row r="354" spans="1:9">
      <c r="A354" s="3" t="s">
        <v>111</v>
      </c>
      <c r="B354" s="35" t="str">
        <f>_xlfn.XLOOKUP(Table7[[#This Row],[EID]],Roster!A:A,Roster!E:E)</f>
        <v>hir.kame.31</v>
      </c>
      <c r="C354" s="35" t="str">
        <f>_xlfn.XLOOKUP(Table7[[#This Row],[EID]],Roster!A:A,Roster!F:F)</f>
        <v>Health</v>
      </c>
      <c r="D354">
        <v>8</v>
      </c>
      <c r="E354" s="2">
        <v>45060</v>
      </c>
      <c r="F354" s="2">
        <f>_xlfn.XLOOKUP(Table7[[#This Row],[EID]],Roster!A:A,Roster!G:G)</f>
        <v>42145</v>
      </c>
      <c r="G354" s="61">
        <f ca="1">(TODAY()-Table7[[#This Row],[Hire Date]])/365</f>
        <v>10</v>
      </c>
      <c r="H354" s="61">
        <f ca="1">Table7[[#This Row],[Year]]*12</f>
        <v>120</v>
      </c>
      <c r="I354" t="str">
        <f ca="1">IF(Table7[[#This Row],[Month]]&gt;=12,"Tenured","New Hire")</f>
        <v>Tenured</v>
      </c>
    </row>
    <row r="355" spans="1:9">
      <c r="A355" s="3" t="s">
        <v>112</v>
      </c>
      <c r="B355" s="35" t="str">
        <f>_xlfn.XLOOKUP(Table7[[#This Row],[EID]],Roster!A:A,Roster!E:E)</f>
        <v>hir.kame.31</v>
      </c>
      <c r="C355" s="35" t="str">
        <f>_xlfn.XLOOKUP(Table7[[#This Row],[EID]],Roster!A:A,Roster!F:F)</f>
        <v>Health</v>
      </c>
      <c r="D355">
        <v>8</v>
      </c>
      <c r="E355" s="2">
        <v>45060</v>
      </c>
      <c r="F355" s="2">
        <f>_xlfn.XLOOKUP(Table7[[#This Row],[EID]],Roster!A:A,Roster!G:G)</f>
        <v>44989</v>
      </c>
      <c r="G355" s="61">
        <f ca="1">(TODAY()-Table7[[#This Row],[Hire Date]])/365</f>
        <v>2.2082191780821918</v>
      </c>
      <c r="H355" s="61">
        <f ca="1">Table7[[#This Row],[Year]]*12</f>
        <v>26.4986301369863</v>
      </c>
      <c r="I355" t="str">
        <f ca="1">IF(Table7[[#This Row],[Month]]&gt;=12,"Tenured","New Hire")</f>
        <v>Tenured</v>
      </c>
    </row>
    <row r="356" spans="1:9">
      <c r="A356" s="3" t="s">
        <v>113</v>
      </c>
      <c r="B356" s="35" t="str">
        <f>_xlfn.XLOOKUP(Table7[[#This Row],[EID]],Roster!A:A,Roster!E:E)</f>
        <v>kig.imaz.62</v>
      </c>
      <c r="C356" s="35" t="str">
        <f>_xlfn.XLOOKUP(Table7[[#This Row],[EID]],Roster!A:A,Roster!F:F)</f>
        <v>HR</v>
      </c>
      <c r="D356">
        <v>8</v>
      </c>
      <c r="E356" s="2">
        <v>45060</v>
      </c>
      <c r="F356" s="2">
        <f>_xlfn.XLOOKUP(Table7[[#This Row],[EID]],Roster!A:A,Roster!G:G)</f>
        <v>44152</v>
      </c>
      <c r="G356" s="61">
        <f ca="1">(TODAY()-Table7[[#This Row],[Hire Date]])/365</f>
        <v>4.5013698630136982</v>
      </c>
      <c r="H356" s="61">
        <f ca="1">Table7[[#This Row],[Year]]*12</f>
        <v>54.016438356164379</v>
      </c>
      <c r="I356" t="str">
        <f ca="1">IF(Table7[[#This Row],[Month]]&gt;=12,"Tenured","New Hire")</f>
        <v>Tenured</v>
      </c>
    </row>
    <row r="357" spans="1:9">
      <c r="A357" s="3" t="s">
        <v>114</v>
      </c>
      <c r="B357" s="35" t="str">
        <f>_xlfn.XLOOKUP(Table7[[#This Row],[EID]],Roster!A:A,Roster!E:E)</f>
        <v>han.oriz.24</v>
      </c>
      <c r="C357" s="35" t="str">
        <f>_xlfn.XLOOKUP(Table7[[#This Row],[EID]],Roster!A:A,Roster!F:F)</f>
        <v>Strategy</v>
      </c>
      <c r="D357">
        <v>9</v>
      </c>
      <c r="E357" s="2">
        <v>45060</v>
      </c>
      <c r="F357" s="2">
        <f>_xlfn.XLOOKUP(Table7[[#This Row],[EID]],Roster!A:A,Roster!G:G)</f>
        <v>37165</v>
      </c>
      <c r="G357" s="61">
        <f ca="1">(TODAY()-Table7[[#This Row],[Hire Date]])/365</f>
        <v>23.643835616438356</v>
      </c>
      <c r="H357" s="61">
        <f ca="1">Table7[[#This Row],[Year]]*12</f>
        <v>283.72602739726028</v>
      </c>
      <c r="I357" t="str">
        <f ca="1">IF(Table7[[#This Row],[Month]]&gt;=12,"Tenured","New Hire")</f>
        <v>Tenured</v>
      </c>
    </row>
    <row r="358" spans="1:9">
      <c r="A358" s="3" t="s">
        <v>115</v>
      </c>
      <c r="B358" s="35" t="str">
        <f>_xlfn.XLOOKUP(Table7[[#This Row],[EID]],Roster!A:A,Roster!E:E)</f>
        <v>oka.koch.55</v>
      </c>
      <c r="C358" s="35" t="str">
        <f>_xlfn.XLOOKUP(Table7[[#This Row],[EID]],Roster!A:A,Roster!F:F)</f>
        <v>F&amp;A</v>
      </c>
      <c r="D358">
        <v>8</v>
      </c>
      <c r="E358" s="2">
        <v>45060</v>
      </c>
      <c r="F358" s="2">
        <f>_xlfn.XLOOKUP(Table7[[#This Row],[EID]],Roster!A:A,Roster!G:G)</f>
        <v>44841</v>
      </c>
      <c r="G358" s="61">
        <f ca="1">(TODAY()-Table7[[#This Row],[Hire Date]])/365</f>
        <v>2.6136986301369864</v>
      </c>
      <c r="H358" s="61">
        <f ca="1">Table7[[#This Row],[Year]]*12</f>
        <v>31.364383561643837</v>
      </c>
      <c r="I358" t="str">
        <f ca="1">IF(Table7[[#This Row],[Month]]&gt;=12,"Tenured","New Hire")</f>
        <v>Tenured</v>
      </c>
    </row>
    <row r="359" spans="1:9">
      <c r="A359" s="3" t="s">
        <v>116</v>
      </c>
      <c r="B359" s="35" t="str">
        <f>_xlfn.XLOOKUP(Table7[[#This Row],[EID]],Roster!A:A,Roster!E:E)</f>
        <v>hir.kame.31</v>
      </c>
      <c r="C359" s="35" t="str">
        <f>_xlfn.XLOOKUP(Table7[[#This Row],[EID]],Roster!A:A,Roster!F:F)</f>
        <v>Health</v>
      </c>
      <c r="D359">
        <v>10</v>
      </c>
      <c r="E359" s="2">
        <v>45060</v>
      </c>
      <c r="F359" s="2">
        <f>_xlfn.XLOOKUP(Table7[[#This Row],[EID]],Roster!A:A,Roster!G:G)</f>
        <v>39490</v>
      </c>
      <c r="G359" s="61">
        <f ca="1">(TODAY()-Table7[[#This Row],[Hire Date]])/365</f>
        <v>17.273972602739725</v>
      </c>
      <c r="H359" s="61">
        <f ca="1">Table7[[#This Row],[Year]]*12</f>
        <v>207.2876712328767</v>
      </c>
      <c r="I359" t="str">
        <f ca="1">IF(Table7[[#This Row],[Month]]&gt;=12,"Tenured","New Hire")</f>
        <v>Tenured</v>
      </c>
    </row>
    <row r="360" spans="1:9">
      <c r="A360" s="3" t="s">
        <v>117</v>
      </c>
      <c r="B360" s="35" t="str">
        <f>_xlfn.XLOOKUP(Table7[[#This Row],[EID]],Roster!A:A,Roster!E:E)</f>
        <v>han.oriz.24</v>
      </c>
      <c r="C360" s="35" t="str">
        <f>_xlfn.XLOOKUP(Table7[[#This Row],[EID]],Roster!A:A,Roster!F:F)</f>
        <v>Network</v>
      </c>
      <c r="D360">
        <v>8</v>
      </c>
      <c r="E360" s="2">
        <v>45060</v>
      </c>
      <c r="F360" s="2">
        <f>_xlfn.XLOOKUP(Table7[[#This Row],[EID]],Roster!A:A,Roster!G:G)</f>
        <v>43495</v>
      </c>
      <c r="G360" s="61">
        <f ca="1">(TODAY()-Table7[[#This Row],[Hire Date]])/365</f>
        <v>6.3013698630136989</v>
      </c>
      <c r="H360" s="61">
        <f ca="1">Table7[[#This Row],[Year]]*12</f>
        <v>75.616438356164394</v>
      </c>
      <c r="I360" t="str">
        <f ca="1">IF(Table7[[#This Row],[Month]]&gt;=12,"Tenured","New Hire")</f>
        <v>Tenured</v>
      </c>
    </row>
    <row r="361" spans="1:9">
      <c r="A361" s="3" t="s">
        <v>118</v>
      </c>
      <c r="B361" s="35" t="str">
        <f>_xlfn.XLOOKUP(Table7[[#This Row],[EID]],Roster!A:A,Roster!E:E)</f>
        <v>kig.imaz.62</v>
      </c>
      <c r="C361" s="35" t="str">
        <f>_xlfn.XLOOKUP(Table7[[#This Row],[EID]],Roster!A:A,Roster!F:F)</f>
        <v>HR</v>
      </c>
      <c r="D361">
        <v>9</v>
      </c>
      <c r="E361" s="2">
        <v>45060</v>
      </c>
      <c r="F361" s="2">
        <f>_xlfn.XLOOKUP(Table7[[#This Row],[EID]],Roster!A:A,Roster!G:G)</f>
        <v>44965</v>
      </c>
      <c r="G361" s="61">
        <f ca="1">(TODAY()-Table7[[#This Row],[Hire Date]])/365</f>
        <v>2.2739726027397262</v>
      </c>
      <c r="H361" s="61">
        <f ca="1">Table7[[#This Row],[Year]]*12</f>
        <v>27.287671232876715</v>
      </c>
      <c r="I361" t="str">
        <f ca="1">IF(Table7[[#This Row],[Month]]&gt;=12,"Tenured","New Hire")</f>
        <v>Tenured</v>
      </c>
    </row>
    <row r="362" spans="1:9">
      <c r="A362" s="3" t="s">
        <v>119</v>
      </c>
      <c r="B362" s="35" t="str">
        <f>_xlfn.XLOOKUP(Table7[[#This Row],[EID]],Roster!A:A,Roster!E:E)</f>
        <v>hir.kame.31</v>
      </c>
      <c r="C362" s="35" t="str">
        <f>_xlfn.XLOOKUP(Table7[[#This Row],[EID]],Roster!A:A,Roster!F:F)</f>
        <v>Health</v>
      </c>
      <c r="D362">
        <v>8</v>
      </c>
      <c r="E362" s="2">
        <v>45060</v>
      </c>
      <c r="F362" s="2">
        <f>_xlfn.XLOOKUP(Table7[[#This Row],[EID]],Roster!A:A,Roster!G:G)</f>
        <v>38581</v>
      </c>
      <c r="G362" s="61">
        <f ca="1">(TODAY()-Table7[[#This Row],[Hire Date]])/365</f>
        <v>19.764383561643836</v>
      </c>
      <c r="H362" s="61">
        <f ca="1">Table7[[#This Row],[Year]]*12</f>
        <v>237.17260273972602</v>
      </c>
      <c r="I362" t="str">
        <f ca="1">IF(Table7[[#This Row],[Month]]&gt;=12,"Tenured","New Hire")</f>
        <v>Tenured</v>
      </c>
    </row>
    <row r="363" spans="1:9">
      <c r="A363" s="3" t="s">
        <v>121</v>
      </c>
      <c r="B363" s="35" t="str">
        <f>_xlfn.XLOOKUP(Table7[[#This Row],[EID]],Roster!A:A,Roster!E:E)</f>
        <v>hir.kame.31</v>
      </c>
      <c r="C363" s="35" t="str">
        <f>_xlfn.XLOOKUP(Table7[[#This Row],[EID]],Roster!A:A,Roster!F:F)</f>
        <v>Health</v>
      </c>
      <c r="D363">
        <v>8</v>
      </c>
      <c r="E363" s="2">
        <v>45060</v>
      </c>
      <c r="F363" s="2">
        <f>_xlfn.XLOOKUP(Table7[[#This Row],[EID]],Roster!A:A,Roster!G:G)</f>
        <v>44420</v>
      </c>
      <c r="G363" s="61">
        <f ca="1">(TODAY()-Table7[[#This Row],[Hire Date]])/365</f>
        <v>3.7671232876712328</v>
      </c>
      <c r="H363" s="61">
        <f ca="1">Table7[[#This Row],[Year]]*12</f>
        <v>45.205479452054796</v>
      </c>
      <c r="I363" t="str">
        <f ca="1">IF(Table7[[#This Row],[Month]]&gt;=12,"Tenured","New Hire")</f>
        <v>Tenured</v>
      </c>
    </row>
    <row r="364" spans="1:9">
      <c r="A364" s="3" t="s">
        <v>122</v>
      </c>
      <c r="B364" s="35" t="str">
        <f>_xlfn.XLOOKUP(Table7[[#This Row],[EID]],Roster!A:A,Roster!E:E)</f>
        <v>han.oriz.24</v>
      </c>
      <c r="C364" s="35" t="str">
        <f>_xlfn.XLOOKUP(Table7[[#This Row],[EID]],Roster!A:A,Roster!F:F)</f>
        <v>Network</v>
      </c>
      <c r="D364">
        <v>10</v>
      </c>
      <c r="E364" s="2">
        <v>45060</v>
      </c>
      <c r="F364" s="2">
        <f>_xlfn.XLOOKUP(Table7[[#This Row],[EID]],Roster!A:A,Roster!G:G)</f>
        <v>44961</v>
      </c>
      <c r="G364" s="61">
        <f ca="1">(TODAY()-Table7[[#This Row],[Hire Date]])/365</f>
        <v>2.2849315068493152</v>
      </c>
      <c r="H364" s="61">
        <f ca="1">Table7[[#This Row],[Year]]*12</f>
        <v>27.419178082191785</v>
      </c>
      <c r="I364" t="str">
        <f ca="1">IF(Table7[[#This Row],[Month]]&gt;=12,"Tenured","New Hire")</f>
        <v>Tenured</v>
      </c>
    </row>
    <row r="365" spans="1:9">
      <c r="A365" s="3" t="s">
        <v>123</v>
      </c>
      <c r="B365" s="35" t="str">
        <f>_xlfn.XLOOKUP(Table7[[#This Row],[EID]],Roster!A:A,Roster!E:E)</f>
        <v>kig.imaz.62</v>
      </c>
      <c r="C365" s="35" t="str">
        <f>_xlfn.XLOOKUP(Table7[[#This Row],[EID]],Roster!A:A,Roster!F:F)</f>
        <v>HR</v>
      </c>
      <c r="D365">
        <v>9</v>
      </c>
      <c r="E365" s="2">
        <v>45060</v>
      </c>
      <c r="F365" s="2">
        <f>_xlfn.XLOOKUP(Table7[[#This Row],[EID]],Roster!A:A,Roster!G:G)</f>
        <v>41094</v>
      </c>
      <c r="G365" s="61">
        <f ca="1">(TODAY()-Table7[[#This Row],[Hire Date]])/365</f>
        <v>12.87945205479452</v>
      </c>
      <c r="H365" s="61">
        <f ca="1">Table7[[#This Row],[Year]]*12</f>
        <v>154.55342465753424</v>
      </c>
      <c r="I365" t="str">
        <f ca="1">IF(Table7[[#This Row],[Month]]&gt;=12,"Tenured","New Hire")</f>
        <v>Tenured</v>
      </c>
    </row>
    <row r="366" spans="1:9">
      <c r="A366" s="3" t="s">
        <v>94</v>
      </c>
      <c r="B366" s="35" t="str">
        <f>_xlfn.XLOOKUP(Table7[[#This Row],[EID]],Roster!A:A,Roster!E:E)</f>
        <v>oka.koch.55</v>
      </c>
      <c r="C366" s="35" t="str">
        <f>_xlfn.XLOOKUP(Table7[[#This Row],[EID]],Roster!A:A,Roster!F:F)</f>
        <v>F&amp;A</v>
      </c>
      <c r="D366">
        <v>9</v>
      </c>
      <c r="E366" s="2">
        <v>45061</v>
      </c>
      <c r="F366" s="2">
        <f>_xlfn.XLOOKUP(Table7[[#This Row],[EID]],Roster!A:A,Roster!G:G)</f>
        <v>45032</v>
      </c>
      <c r="G366" s="61">
        <f ca="1">(TODAY()-Table7[[#This Row],[Hire Date]])/365</f>
        <v>2.0904109589041098</v>
      </c>
      <c r="H366" s="61">
        <f ca="1">Table7[[#This Row],[Year]]*12</f>
        <v>25.084931506849315</v>
      </c>
      <c r="I366" t="str">
        <f ca="1">IF(Table7[[#This Row],[Month]]&gt;=12,"Tenured","New Hire")</f>
        <v>Tenured</v>
      </c>
    </row>
    <row r="367" spans="1:9">
      <c r="A367" s="3" t="s">
        <v>96</v>
      </c>
      <c r="B367" s="35" t="str">
        <f>_xlfn.XLOOKUP(Table7[[#This Row],[EID]],Roster!A:A,Roster!E:E)</f>
        <v>hir.kame.31</v>
      </c>
      <c r="C367" s="35" t="str">
        <f>_xlfn.XLOOKUP(Table7[[#This Row],[EID]],Roster!A:A,Roster!F:F)</f>
        <v>Health</v>
      </c>
      <c r="D367">
        <v>8</v>
      </c>
      <c r="E367" s="2">
        <v>45061</v>
      </c>
      <c r="F367" s="2">
        <f>_xlfn.XLOOKUP(Table7[[#This Row],[EID]],Roster!A:A,Roster!G:G)</f>
        <v>44979</v>
      </c>
      <c r="G367" s="61">
        <f ca="1">(TODAY()-Table7[[#This Row],[Hire Date]])/365</f>
        <v>2.2356164383561645</v>
      </c>
      <c r="H367" s="61">
        <f ca="1">Table7[[#This Row],[Year]]*12</f>
        <v>26.827397260273976</v>
      </c>
      <c r="I367" t="str">
        <f ca="1">IF(Table7[[#This Row],[Month]]&gt;=12,"Tenured","New Hire")</f>
        <v>Tenured</v>
      </c>
    </row>
    <row r="368" spans="1:9">
      <c r="A368" s="3" t="s">
        <v>97</v>
      </c>
      <c r="B368" s="35" t="str">
        <f>_xlfn.XLOOKUP(Table7[[#This Row],[EID]],Roster!A:A,Roster!E:E)</f>
        <v>han.oriz.24</v>
      </c>
      <c r="C368" s="35" t="str">
        <f>_xlfn.XLOOKUP(Table7[[#This Row],[EID]],Roster!A:A,Roster!F:F)</f>
        <v>Network</v>
      </c>
      <c r="D368">
        <v>8</v>
      </c>
      <c r="E368" s="2">
        <v>45061</v>
      </c>
      <c r="F368" s="2">
        <f>_xlfn.XLOOKUP(Table7[[#This Row],[EID]],Roster!A:A,Roster!G:G)</f>
        <v>44419</v>
      </c>
      <c r="G368" s="61">
        <f ca="1">(TODAY()-Table7[[#This Row],[Hire Date]])/365</f>
        <v>3.7698630136986302</v>
      </c>
      <c r="H368" s="61">
        <f ca="1">Table7[[#This Row],[Year]]*12</f>
        <v>45.238356164383561</v>
      </c>
      <c r="I368" t="str">
        <f ca="1">IF(Table7[[#This Row],[Month]]&gt;=12,"Tenured","New Hire")</f>
        <v>Tenured</v>
      </c>
    </row>
    <row r="369" spans="1:9">
      <c r="A369" s="3" t="s">
        <v>98</v>
      </c>
      <c r="B369" s="35" t="str">
        <f>_xlfn.XLOOKUP(Table7[[#This Row],[EID]],Roster!A:A,Roster!E:E)</f>
        <v>kig.imaz.62</v>
      </c>
      <c r="C369" s="35" t="str">
        <f>_xlfn.XLOOKUP(Table7[[#This Row],[EID]],Roster!A:A,Roster!F:F)</f>
        <v>HR</v>
      </c>
      <c r="D369">
        <v>9</v>
      </c>
      <c r="E369" s="2">
        <v>45061</v>
      </c>
      <c r="F369" s="2">
        <f>_xlfn.XLOOKUP(Table7[[#This Row],[EID]],Roster!A:A,Roster!G:G)</f>
        <v>41964</v>
      </c>
      <c r="G369" s="61">
        <f ca="1">(TODAY()-Table7[[#This Row],[Hire Date]])/365</f>
        <v>10.495890410958904</v>
      </c>
      <c r="H369" s="61">
        <f ca="1">Table7[[#This Row],[Year]]*12</f>
        <v>125.95068493150684</v>
      </c>
      <c r="I369" t="str">
        <f ca="1">IF(Table7[[#This Row],[Month]]&gt;=12,"Tenured","New Hire")</f>
        <v>Tenured</v>
      </c>
    </row>
    <row r="370" spans="1:9">
      <c r="A370" s="3" t="s">
        <v>99</v>
      </c>
      <c r="B370" s="35" t="str">
        <f>_xlfn.XLOOKUP(Table7[[#This Row],[EID]],Roster!A:A,Roster!E:E)</f>
        <v>han.oriz.24</v>
      </c>
      <c r="C370" s="35" t="str">
        <f>_xlfn.XLOOKUP(Table7[[#This Row],[EID]],Roster!A:A,Roster!F:F)</f>
        <v>Strategy</v>
      </c>
      <c r="D370">
        <v>9</v>
      </c>
      <c r="E370" s="2">
        <v>45061</v>
      </c>
      <c r="F370" s="2">
        <f>_xlfn.XLOOKUP(Table7[[#This Row],[EID]],Roster!A:A,Roster!G:G)</f>
        <v>39732</v>
      </c>
      <c r="G370" s="61">
        <f ca="1">(TODAY()-Table7[[#This Row],[Hire Date]])/365</f>
        <v>16.610958904109587</v>
      </c>
      <c r="H370" s="61">
        <f ca="1">Table7[[#This Row],[Year]]*12</f>
        <v>199.33150684931505</v>
      </c>
      <c r="I370" t="str">
        <f ca="1">IF(Table7[[#This Row],[Month]]&gt;=12,"Tenured","New Hire")</f>
        <v>Tenured</v>
      </c>
    </row>
    <row r="371" spans="1:9">
      <c r="A371" s="3" t="s">
        <v>100</v>
      </c>
      <c r="B371" s="35" t="str">
        <f>_xlfn.XLOOKUP(Table7[[#This Row],[EID]],Roster!A:A,Roster!E:E)</f>
        <v>oka.koch.55</v>
      </c>
      <c r="C371" s="35" t="str">
        <f>_xlfn.XLOOKUP(Table7[[#This Row],[EID]],Roster!A:A,Roster!F:F)</f>
        <v>F&amp;A</v>
      </c>
      <c r="D371">
        <v>7</v>
      </c>
      <c r="E371" s="2">
        <v>45061</v>
      </c>
      <c r="F371" s="2">
        <f>_xlfn.XLOOKUP(Table7[[#This Row],[EID]],Roster!A:A,Roster!G:G)</f>
        <v>44956</v>
      </c>
      <c r="G371" s="61">
        <f ca="1">(TODAY()-Table7[[#This Row],[Hire Date]])/365</f>
        <v>2.2986301369863016</v>
      </c>
      <c r="H371" s="61">
        <f ca="1">Table7[[#This Row],[Year]]*12</f>
        <v>27.583561643835619</v>
      </c>
      <c r="I371" t="str">
        <f ca="1">IF(Table7[[#This Row],[Month]]&gt;=12,"Tenured","New Hire")</f>
        <v>Tenured</v>
      </c>
    </row>
    <row r="372" spans="1:9">
      <c r="A372" s="3" t="s">
        <v>101</v>
      </c>
      <c r="B372" s="35" t="str">
        <f>_xlfn.XLOOKUP(Table7[[#This Row],[EID]],Roster!A:A,Roster!E:E)</f>
        <v>hir.kame.31</v>
      </c>
      <c r="C372" s="35" t="str">
        <f>_xlfn.XLOOKUP(Table7[[#This Row],[EID]],Roster!A:A,Roster!F:F)</f>
        <v>Health</v>
      </c>
      <c r="D372">
        <v>7</v>
      </c>
      <c r="E372" s="2">
        <v>45061</v>
      </c>
      <c r="F372" s="2">
        <f>_xlfn.XLOOKUP(Table7[[#This Row],[EID]],Roster!A:A,Roster!G:G)</f>
        <v>42161</v>
      </c>
      <c r="G372" s="61">
        <f ca="1">(TODAY()-Table7[[#This Row],[Hire Date]])/365</f>
        <v>9.956164383561644</v>
      </c>
      <c r="H372" s="61">
        <f ca="1">Table7[[#This Row],[Year]]*12</f>
        <v>119.47397260273974</v>
      </c>
      <c r="I372" t="str">
        <f ca="1">IF(Table7[[#This Row],[Month]]&gt;=12,"Tenured","New Hire")</f>
        <v>Tenured</v>
      </c>
    </row>
    <row r="373" spans="1:9">
      <c r="A373" s="3" t="s">
        <v>102</v>
      </c>
      <c r="B373" s="35" t="str">
        <f>_xlfn.XLOOKUP(Table7[[#This Row],[EID]],Roster!A:A,Roster!E:E)</f>
        <v>han.oriz.24</v>
      </c>
      <c r="C373" s="35" t="str">
        <f>_xlfn.XLOOKUP(Table7[[#This Row],[EID]],Roster!A:A,Roster!F:F)</f>
        <v>Network</v>
      </c>
      <c r="D373">
        <v>9</v>
      </c>
      <c r="E373" s="2">
        <v>45061</v>
      </c>
      <c r="F373" s="2">
        <f>_xlfn.XLOOKUP(Table7[[#This Row],[EID]],Roster!A:A,Roster!G:G)</f>
        <v>37784</v>
      </c>
      <c r="G373" s="61">
        <f ca="1">(TODAY()-Table7[[#This Row],[Hire Date]])/365</f>
        <v>21.947945205479453</v>
      </c>
      <c r="H373" s="61">
        <f ca="1">Table7[[#This Row],[Year]]*12</f>
        <v>263.37534246575342</v>
      </c>
      <c r="I373" t="str">
        <f ca="1">IF(Table7[[#This Row],[Month]]&gt;=12,"Tenured","New Hire")</f>
        <v>Tenured</v>
      </c>
    </row>
    <row r="374" spans="1:9">
      <c r="A374" s="3" t="s">
        <v>103</v>
      </c>
      <c r="B374" s="35" t="str">
        <f>_xlfn.XLOOKUP(Table7[[#This Row],[EID]],Roster!A:A,Roster!E:E)</f>
        <v>kig.imaz.62</v>
      </c>
      <c r="C374" s="35" t="str">
        <f>_xlfn.XLOOKUP(Table7[[#This Row],[EID]],Roster!A:A,Roster!F:F)</f>
        <v>HR</v>
      </c>
      <c r="D374">
        <v>10</v>
      </c>
      <c r="E374" s="2">
        <v>45061</v>
      </c>
      <c r="F374" s="2">
        <f>_xlfn.XLOOKUP(Table7[[#This Row],[EID]],Roster!A:A,Roster!G:G)</f>
        <v>44132</v>
      </c>
      <c r="G374" s="61">
        <f ca="1">(TODAY()-Table7[[#This Row],[Hire Date]])/365</f>
        <v>4.5561643835616437</v>
      </c>
      <c r="H374" s="61">
        <f ca="1">Table7[[#This Row],[Year]]*12</f>
        <v>54.673972602739724</v>
      </c>
      <c r="I374" t="str">
        <f ca="1">IF(Table7[[#This Row],[Month]]&gt;=12,"Tenured","New Hire")</f>
        <v>Tenured</v>
      </c>
    </row>
    <row r="375" spans="1:9">
      <c r="A375" s="3" t="s">
        <v>104</v>
      </c>
      <c r="B375" s="35" t="str">
        <f>_xlfn.XLOOKUP(Table7[[#This Row],[EID]],Roster!A:A,Roster!E:E)</f>
        <v>oka.koch.55</v>
      </c>
      <c r="C375" s="35" t="str">
        <f>_xlfn.XLOOKUP(Table7[[#This Row],[EID]],Roster!A:A,Roster!F:F)</f>
        <v>F&amp;A</v>
      </c>
      <c r="D375">
        <v>7</v>
      </c>
      <c r="E375" s="2">
        <v>45061</v>
      </c>
      <c r="F375" s="2">
        <f>_xlfn.XLOOKUP(Table7[[#This Row],[EID]],Roster!A:A,Roster!G:G)</f>
        <v>44977</v>
      </c>
      <c r="G375" s="61">
        <f ca="1">(TODAY()-Table7[[#This Row],[Hire Date]])/365</f>
        <v>2.2410958904109588</v>
      </c>
      <c r="H375" s="61">
        <f ca="1">Table7[[#This Row],[Year]]*12</f>
        <v>26.893150684931506</v>
      </c>
      <c r="I375" t="str">
        <f ca="1">IF(Table7[[#This Row],[Month]]&gt;=12,"Tenured","New Hire")</f>
        <v>Tenured</v>
      </c>
    </row>
    <row r="376" spans="1:9">
      <c r="A376" s="3" t="s">
        <v>105</v>
      </c>
      <c r="B376" s="35" t="str">
        <f>_xlfn.XLOOKUP(Table7[[#This Row],[EID]],Roster!A:A,Roster!E:E)</f>
        <v>oka.koch.55</v>
      </c>
      <c r="C376" s="35" t="str">
        <f>_xlfn.XLOOKUP(Table7[[#This Row],[EID]],Roster!A:A,Roster!F:F)</f>
        <v>F&amp;A</v>
      </c>
      <c r="D376">
        <v>8</v>
      </c>
      <c r="E376" s="2">
        <v>45061</v>
      </c>
      <c r="F376" s="2">
        <f>_xlfn.XLOOKUP(Table7[[#This Row],[EID]],Roster!A:A,Roster!G:G)</f>
        <v>37806</v>
      </c>
      <c r="G376" s="61">
        <f ca="1">(TODAY()-Table7[[#This Row],[Hire Date]])/365</f>
        <v>21.887671232876713</v>
      </c>
      <c r="H376" s="61">
        <f ca="1">Table7[[#This Row],[Year]]*12</f>
        <v>262.65205479452055</v>
      </c>
      <c r="I376" t="str">
        <f ca="1">IF(Table7[[#This Row],[Month]]&gt;=12,"Tenured","New Hire")</f>
        <v>Tenured</v>
      </c>
    </row>
    <row r="377" spans="1:9">
      <c r="A377" s="3" t="s">
        <v>106</v>
      </c>
      <c r="B377" s="35" t="str">
        <f>_xlfn.XLOOKUP(Table7[[#This Row],[EID]],Roster!A:A,Roster!E:E)</f>
        <v>hir.kame.31</v>
      </c>
      <c r="C377" s="35" t="str">
        <f>_xlfn.XLOOKUP(Table7[[#This Row],[EID]],Roster!A:A,Roster!F:F)</f>
        <v>Health</v>
      </c>
      <c r="D377">
        <v>9</v>
      </c>
      <c r="E377" s="2">
        <v>45061</v>
      </c>
      <c r="F377" s="2">
        <f>_xlfn.XLOOKUP(Table7[[#This Row],[EID]],Roster!A:A,Roster!G:G)</f>
        <v>40457</v>
      </c>
      <c r="G377" s="61">
        <f ca="1">(TODAY()-Table7[[#This Row],[Hire Date]])/365</f>
        <v>14.624657534246575</v>
      </c>
      <c r="H377" s="61">
        <f ca="1">Table7[[#This Row],[Year]]*12</f>
        <v>175.49589041095891</v>
      </c>
      <c r="I377" t="str">
        <f ca="1">IF(Table7[[#This Row],[Month]]&gt;=12,"Tenured","New Hire")</f>
        <v>Tenured</v>
      </c>
    </row>
    <row r="378" spans="1:9">
      <c r="A378" s="3" t="s">
        <v>108</v>
      </c>
      <c r="B378" s="35" t="str">
        <f>_xlfn.XLOOKUP(Table7[[#This Row],[EID]],Roster!A:A,Roster!E:E)</f>
        <v>kig.imaz.62</v>
      </c>
      <c r="C378" s="35" t="str">
        <f>_xlfn.XLOOKUP(Table7[[#This Row],[EID]],Roster!A:A,Roster!F:F)</f>
        <v>HR</v>
      </c>
      <c r="D378">
        <v>7</v>
      </c>
      <c r="E378" s="2">
        <v>45061</v>
      </c>
      <c r="F378" s="2">
        <f>_xlfn.XLOOKUP(Table7[[#This Row],[EID]],Roster!A:A,Roster!G:G)</f>
        <v>41289</v>
      </c>
      <c r="G378" s="61">
        <f ca="1">(TODAY()-Table7[[#This Row],[Hire Date]])/365</f>
        <v>12.345205479452055</v>
      </c>
      <c r="H378" s="61">
        <f ca="1">Table7[[#This Row],[Year]]*12</f>
        <v>148.14246575342466</v>
      </c>
      <c r="I378" t="str">
        <f ca="1">IF(Table7[[#This Row],[Month]]&gt;=12,"Tenured","New Hire")</f>
        <v>Tenured</v>
      </c>
    </row>
    <row r="379" spans="1:9">
      <c r="A379" s="3" t="s">
        <v>109</v>
      </c>
      <c r="B379" s="35" t="str">
        <f>_xlfn.XLOOKUP(Table7[[#This Row],[EID]],Roster!A:A,Roster!E:E)</f>
        <v>han.oriz.24</v>
      </c>
      <c r="C379" s="35" t="str">
        <f>_xlfn.XLOOKUP(Table7[[#This Row],[EID]],Roster!A:A,Roster!F:F)</f>
        <v>Strategy</v>
      </c>
      <c r="D379">
        <v>10</v>
      </c>
      <c r="E379" s="2">
        <v>45061</v>
      </c>
      <c r="F379" s="2">
        <f>_xlfn.XLOOKUP(Table7[[#This Row],[EID]],Roster!A:A,Roster!G:G)</f>
        <v>39092</v>
      </c>
      <c r="G379" s="61">
        <f ca="1">(TODAY()-Table7[[#This Row],[Hire Date]])/365</f>
        <v>18.364383561643837</v>
      </c>
      <c r="H379" s="61">
        <f ca="1">Table7[[#This Row],[Year]]*12</f>
        <v>220.37260273972606</v>
      </c>
      <c r="I379" t="str">
        <f ca="1">IF(Table7[[#This Row],[Month]]&gt;=12,"Tenured","New Hire")</f>
        <v>Tenured</v>
      </c>
    </row>
    <row r="380" spans="1:9">
      <c r="A380" s="3" t="s">
        <v>111</v>
      </c>
      <c r="B380" s="35" t="str">
        <f>_xlfn.XLOOKUP(Table7[[#This Row],[EID]],Roster!A:A,Roster!E:E)</f>
        <v>hir.kame.31</v>
      </c>
      <c r="C380" s="35" t="str">
        <f>_xlfn.XLOOKUP(Table7[[#This Row],[EID]],Roster!A:A,Roster!F:F)</f>
        <v>Health</v>
      </c>
      <c r="D380">
        <v>7</v>
      </c>
      <c r="E380" s="2">
        <v>45061</v>
      </c>
      <c r="F380" s="2">
        <f>_xlfn.XLOOKUP(Table7[[#This Row],[EID]],Roster!A:A,Roster!G:G)</f>
        <v>42145</v>
      </c>
      <c r="G380" s="61">
        <f ca="1">(TODAY()-Table7[[#This Row],[Hire Date]])/365</f>
        <v>10</v>
      </c>
      <c r="H380" s="61">
        <f ca="1">Table7[[#This Row],[Year]]*12</f>
        <v>120</v>
      </c>
      <c r="I380" t="str">
        <f ca="1">IF(Table7[[#This Row],[Month]]&gt;=12,"Tenured","New Hire")</f>
        <v>Tenured</v>
      </c>
    </row>
    <row r="381" spans="1:9">
      <c r="A381" s="3" t="s">
        <v>112</v>
      </c>
      <c r="B381" s="35" t="str">
        <f>_xlfn.XLOOKUP(Table7[[#This Row],[EID]],Roster!A:A,Roster!E:E)</f>
        <v>hir.kame.31</v>
      </c>
      <c r="C381" s="35" t="str">
        <f>_xlfn.XLOOKUP(Table7[[#This Row],[EID]],Roster!A:A,Roster!F:F)</f>
        <v>Health</v>
      </c>
      <c r="D381">
        <v>9</v>
      </c>
      <c r="E381" s="2">
        <v>45061</v>
      </c>
      <c r="F381" s="2">
        <f>_xlfn.XLOOKUP(Table7[[#This Row],[EID]],Roster!A:A,Roster!G:G)</f>
        <v>44989</v>
      </c>
      <c r="G381" s="61">
        <f ca="1">(TODAY()-Table7[[#This Row],[Hire Date]])/365</f>
        <v>2.2082191780821918</v>
      </c>
      <c r="H381" s="61">
        <f ca="1">Table7[[#This Row],[Year]]*12</f>
        <v>26.4986301369863</v>
      </c>
      <c r="I381" t="str">
        <f ca="1">IF(Table7[[#This Row],[Month]]&gt;=12,"Tenured","New Hire")</f>
        <v>Tenured</v>
      </c>
    </row>
    <row r="382" spans="1:9">
      <c r="A382" s="3" t="s">
        <v>113</v>
      </c>
      <c r="B382" s="35" t="str">
        <f>_xlfn.XLOOKUP(Table7[[#This Row],[EID]],Roster!A:A,Roster!E:E)</f>
        <v>kig.imaz.62</v>
      </c>
      <c r="C382" s="35" t="str">
        <f>_xlfn.XLOOKUP(Table7[[#This Row],[EID]],Roster!A:A,Roster!F:F)</f>
        <v>HR</v>
      </c>
      <c r="D382">
        <v>9</v>
      </c>
      <c r="E382" s="2">
        <v>45061</v>
      </c>
      <c r="F382" s="2">
        <f>_xlfn.XLOOKUP(Table7[[#This Row],[EID]],Roster!A:A,Roster!G:G)</f>
        <v>44152</v>
      </c>
      <c r="G382" s="61">
        <f ca="1">(TODAY()-Table7[[#This Row],[Hire Date]])/365</f>
        <v>4.5013698630136982</v>
      </c>
      <c r="H382" s="61">
        <f ca="1">Table7[[#This Row],[Year]]*12</f>
        <v>54.016438356164379</v>
      </c>
      <c r="I382" t="str">
        <f ca="1">IF(Table7[[#This Row],[Month]]&gt;=12,"Tenured","New Hire")</f>
        <v>Tenured</v>
      </c>
    </row>
    <row r="383" spans="1:9">
      <c r="A383" s="3" t="s">
        <v>114</v>
      </c>
      <c r="B383" s="35" t="str">
        <f>_xlfn.XLOOKUP(Table7[[#This Row],[EID]],Roster!A:A,Roster!E:E)</f>
        <v>han.oriz.24</v>
      </c>
      <c r="C383" s="35" t="str">
        <f>_xlfn.XLOOKUP(Table7[[#This Row],[EID]],Roster!A:A,Roster!F:F)</f>
        <v>Strategy</v>
      </c>
      <c r="D383">
        <v>8</v>
      </c>
      <c r="E383" s="2">
        <v>45061</v>
      </c>
      <c r="F383" s="2">
        <f>_xlfn.XLOOKUP(Table7[[#This Row],[EID]],Roster!A:A,Roster!G:G)</f>
        <v>37165</v>
      </c>
      <c r="G383" s="61">
        <f ca="1">(TODAY()-Table7[[#This Row],[Hire Date]])/365</f>
        <v>23.643835616438356</v>
      </c>
      <c r="H383" s="61">
        <f ca="1">Table7[[#This Row],[Year]]*12</f>
        <v>283.72602739726028</v>
      </c>
      <c r="I383" t="str">
        <f ca="1">IF(Table7[[#This Row],[Month]]&gt;=12,"Tenured","New Hire")</f>
        <v>Tenured</v>
      </c>
    </row>
    <row r="384" spans="1:9">
      <c r="A384" s="3" t="s">
        <v>115</v>
      </c>
      <c r="B384" s="35" t="str">
        <f>_xlfn.XLOOKUP(Table7[[#This Row],[EID]],Roster!A:A,Roster!E:E)</f>
        <v>oka.koch.55</v>
      </c>
      <c r="C384" s="35" t="str">
        <f>_xlfn.XLOOKUP(Table7[[#This Row],[EID]],Roster!A:A,Roster!F:F)</f>
        <v>F&amp;A</v>
      </c>
      <c r="D384">
        <v>9</v>
      </c>
      <c r="E384" s="2">
        <v>45061</v>
      </c>
      <c r="F384" s="2">
        <f>_xlfn.XLOOKUP(Table7[[#This Row],[EID]],Roster!A:A,Roster!G:G)</f>
        <v>44841</v>
      </c>
      <c r="G384" s="61">
        <f ca="1">(TODAY()-Table7[[#This Row],[Hire Date]])/365</f>
        <v>2.6136986301369864</v>
      </c>
      <c r="H384" s="61">
        <f ca="1">Table7[[#This Row],[Year]]*12</f>
        <v>31.364383561643837</v>
      </c>
      <c r="I384" t="str">
        <f ca="1">IF(Table7[[#This Row],[Month]]&gt;=12,"Tenured","New Hire")</f>
        <v>Tenured</v>
      </c>
    </row>
    <row r="385" spans="1:9">
      <c r="A385" s="3" t="s">
        <v>116</v>
      </c>
      <c r="B385" s="35" t="str">
        <f>_xlfn.XLOOKUP(Table7[[#This Row],[EID]],Roster!A:A,Roster!E:E)</f>
        <v>hir.kame.31</v>
      </c>
      <c r="C385" s="35" t="str">
        <f>_xlfn.XLOOKUP(Table7[[#This Row],[EID]],Roster!A:A,Roster!F:F)</f>
        <v>Health</v>
      </c>
      <c r="D385">
        <v>9</v>
      </c>
      <c r="E385" s="2">
        <v>45061</v>
      </c>
      <c r="F385" s="2">
        <f>_xlfn.XLOOKUP(Table7[[#This Row],[EID]],Roster!A:A,Roster!G:G)</f>
        <v>39490</v>
      </c>
      <c r="G385" s="61">
        <f ca="1">(TODAY()-Table7[[#This Row],[Hire Date]])/365</f>
        <v>17.273972602739725</v>
      </c>
      <c r="H385" s="61">
        <f ca="1">Table7[[#This Row],[Year]]*12</f>
        <v>207.2876712328767</v>
      </c>
      <c r="I385" t="str">
        <f ca="1">IF(Table7[[#This Row],[Month]]&gt;=12,"Tenured","New Hire")</f>
        <v>Tenured</v>
      </c>
    </row>
    <row r="386" spans="1:9">
      <c r="A386" s="3" t="s">
        <v>117</v>
      </c>
      <c r="B386" s="35" t="str">
        <f>_xlfn.XLOOKUP(Table7[[#This Row],[EID]],Roster!A:A,Roster!E:E)</f>
        <v>han.oriz.24</v>
      </c>
      <c r="C386" s="35" t="str">
        <f>_xlfn.XLOOKUP(Table7[[#This Row],[EID]],Roster!A:A,Roster!F:F)</f>
        <v>Network</v>
      </c>
      <c r="D386">
        <v>10</v>
      </c>
      <c r="E386" s="2">
        <v>45061</v>
      </c>
      <c r="F386" s="2">
        <f>_xlfn.XLOOKUP(Table7[[#This Row],[EID]],Roster!A:A,Roster!G:G)</f>
        <v>43495</v>
      </c>
      <c r="G386" s="61">
        <f ca="1">(TODAY()-Table7[[#This Row],[Hire Date]])/365</f>
        <v>6.3013698630136989</v>
      </c>
      <c r="H386" s="61">
        <f ca="1">Table7[[#This Row],[Year]]*12</f>
        <v>75.616438356164394</v>
      </c>
      <c r="I386" t="str">
        <f ca="1">IF(Table7[[#This Row],[Month]]&gt;=12,"Tenured","New Hire")</f>
        <v>Tenured</v>
      </c>
    </row>
    <row r="387" spans="1:9">
      <c r="A387" s="3" t="s">
        <v>118</v>
      </c>
      <c r="B387" s="35" t="str">
        <f>_xlfn.XLOOKUP(Table7[[#This Row],[EID]],Roster!A:A,Roster!E:E)</f>
        <v>kig.imaz.62</v>
      </c>
      <c r="C387" s="35" t="str">
        <f>_xlfn.XLOOKUP(Table7[[#This Row],[EID]],Roster!A:A,Roster!F:F)</f>
        <v>HR</v>
      </c>
      <c r="D387">
        <v>8</v>
      </c>
      <c r="E387" s="2">
        <v>45061</v>
      </c>
      <c r="F387" s="2">
        <f>_xlfn.XLOOKUP(Table7[[#This Row],[EID]],Roster!A:A,Roster!G:G)</f>
        <v>44965</v>
      </c>
      <c r="G387" s="61">
        <f ca="1">(TODAY()-Table7[[#This Row],[Hire Date]])/365</f>
        <v>2.2739726027397262</v>
      </c>
      <c r="H387" s="61">
        <f ca="1">Table7[[#This Row],[Year]]*12</f>
        <v>27.287671232876715</v>
      </c>
      <c r="I387" t="str">
        <f ca="1">IF(Table7[[#This Row],[Month]]&gt;=12,"Tenured","New Hire")</f>
        <v>Tenured</v>
      </c>
    </row>
    <row r="388" spans="1:9">
      <c r="A388" s="3" t="s">
        <v>119</v>
      </c>
      <c r="B388" s="35" t="str">
        <f>_xlfn.XLOOKUP(Table7[[#This Row],[EID]],Roster!A:A,Roster!E:E)</f>
        <v>hir.kame.31</v>
      </c>
      <c r="C388" s="35" t="str">
        <f>_xlfn.XLOOKUP(Table7[[#This Row],[EID]],Roster!A:A,Roster!F:F)</f>
        <v>Health</v>
      </c>
      <c r="D388">
        <v>7</v>
      </c>
      <c r="E388" s="2">
        <v>45061</v>
      </c>
      <c r="F388" s="2">
        <f>_xlfn.XLOOKUP(Table7[[#This Row],[EID]],Roster!A:A,Roster!G:G)</f>
        <v>38581</v>
      </c>
      <c r="G388" s="61">
        <f ca="1">(TODAY()-Table7[[#This Row],[Hire Date]])/365</f>
        <v>19.764383561643836</v>
      </c>
      <c r="H388" s="61">
        <f ca="1">Table7[[#This Row],[Year]]*12</f>
        <v>237.17260273972602</v>
      </c>
      <c r="I388" t="str">
        <f ca="1">IF(Table7[[#This Row],[Month]]&gt;=12,"Tenured","New Hire")</f>
        <v>Tenured</v>
      </c>
    </row>
    <row r="389" spans="1:9">
      <c r="A389" s="3" t="s">
        <v>121</v>
      </c>
      <c r="B389" s="35" t="str">
        <f>_xlfn.XLOOKUP(Table7[[#This Row],[EID]],Roster!A:A,Roster!E:E)</f>
        <v>hir.kame.31</v>
      </c>
      <c r="C389" s="35" t="str">
        <f>_xlfn.XLOOKUP(Table7[[#This Row],[EID]],Roster!A:A,Roster!F:F)</f>
        <v>Health</v>
      </c>
      <c r="D389">
        <v>8</v>
      </c>
      <c r="E389" s="2">
        <v>45061</v>
      </c>
      <c r="F389" s="2">
        <f>_xlfn.XLOOKUP(Table7[[#This Row],[EID]],Roster!A:A,Roster!G:G)</f>
        <v>44420</v>
      </c>
      <c r="G389" s="61">
        <f ca="1">(TODAY()-Table7[[#This Row],[Hire Date]])/365</f>
        <v>3.7671232876712328</v>
      </c>
      <c r="H389" s="61">
        <f ca="1">Table7[[#This Row],[Year]]*12</f>
        <v>45.205479452054796</v>
      </c>
      <c r="I389" t="str">
        <f ca="1">IF(Table7[[#This Row],[Month]]&gt;=12,"Tenured","New Hire")</f>
        <v>Tenured</v>
      </c>
    </row>
    <row r="390" spans="1:9">
      <c r="A390" s="3" t="s">
        <v>122</v>
      </c>
      <c r="B390" s="35" t="str">
        <f>_xlfn.XLOOKUP(Table7[[#This Row],[EID]],Roster!A:A,Roster!E:E)</f>
        <v>han.oriz.24</v>
      </c>
      <c r="C390" s="35" t="str">
        <f>_xlfn.XLOOKUP(Table7[[#This Row],[EID]],Roster!A:A,Roster!F:F)</f>
        <v>Network</v>
      </c>
      <c r="D390">
        <v>10</v>
      </c>
      <c r="E390" s="2">
        <v>45061</v>
      </c>
      <c r="F390" s="2">
        <f>_xlfn.XLOOKUP(Table7[[#This Row],[EID]],Roster!A:A,Roster!G:G)</f>
        <v>44961</v>
      </c>
      <c r="G390" s="61">
        <f ca="1">(TODAY()-Table7[[#This Row],[Hire Date]])/365</f>
        <v>2.2849315068493152</v>
      </c>
      <c r="H390" s="61">
        <f ca="1">Table7[[#This Row],[Year]]*12</f>
        <v>27.419178082191785</v>
      </c>
      <c r="I390" t="str">
        <f ca="1">IF(Table7[[#This Row],[Month]]&gt;=12,"Tenured","New Hire")</f>
        <v>Tenured</v>
      </c>
    </row>
    <row r="391" spans="1:9">
      <c r="A391" s="3" t="s">
        <v>123</v>
      </c>
      <c r="B391" s="35" t="str">
        <f>_xlfn.XLOOKUP(Table7[[#This Row],[EID]],Roster!A:A,Roster!E:E)</f>
        <v>kig.imaz.62</v>
      </c>
      <c r="C391" s="35" t="str">
        <f>_xlfn.XLOOKUP(Table7[[#This Row],[EID]],Roster!A:A,Roster!F:F)</f>
        <v>HR</v>
      </c>
      <c r="D391">
        <v>7</v>
      </c>
      <c r="E391" s="2">
        <v>45061</v>
      </c>
      <c r="F391" s="2">
        <f>_xlfn.XLOOKUP(Table7[[#This Row],[EID]],Roster!A:A,Roster!G:G)</f>
        <v>41094</v>
      </c>
      <c r="G391" s="61">
        <f ca="1">(TODAY()-Table7[[#This Row],[Hire Date]])/365</f>
        <v>12.87945205479452</v>
      </c>
      <c r="H391" s="61">
        <f ca="1">Table7[[#This Row],[Year]]*12</f>
        <v>154.55342465753424</v>
      </c>
      <c r="I391" t="str">
        <f ca="1">IF(Table7[[#This Row],[Month]]&gt;=12,"Tenured","New Hire")</f>
        <v>Tenured</v>
      </c>
    </row>
    <row r="392" spans="1:9">
      <c r="A392" s="3" t="s">
        <v>94</v>
      </c>
      <c r="B392" s="35" t="str">
        <f>_xlfn.XLOOKUP(Table7[[#This Row],[EID]],Roster!A:A,Roster!E:E)</f>
        <v>oka.koch.55</v>
      </c>
      <c r="C392" s="35" t="str">
        <f>_xlfn.XLOOKUP(Table7[[#This Row],[EID]],Roster!A:A,Roster!F:F)</f>
        <v>F&amp;A</v>
      </c>
      <c r="D392">
        <v>6</v>
      </c>
      <c r="E392" s="2">
        <v>45062</v>
      </c>
      <c r="F392" s="2">
        <f>_xlfn.XLOOKUP(Table7[[#This Row],[EID]],Roster!A:A,Roster!G:G)</f>
        <v>45032</v>
      </c>
      <c r="G392" s="61">
        <f ca="1">(TODAY()-Table7[[#This Row],[Hire Date]])/365</f>
        <v>2.0904109589041098</v>
      </c>
      <c r="H392" s="61">
        <f ca="1">Table7[[#This Row],[Year]]*12</f>
        <v>25.084931506849315</v>
      </c>
      <c r="I392" t="str">
        <f ca="1">IF(Table7[[#This Row],[Month]]&gt;=12,"Tenured","New Hire")</f>
        <v>Tenured</v>
      </c>
    </row>
    <row r="393" spans="1:9">
      <c r="A393" s="3" t="s">
        <v>96</v>
      </c>
      <c r="B393" s="35" t="str">
        <f>_xlfn.XLOOKUP(Table7[[#This Row],[EID]],Roster!A:A,Roster!E:E)</f>
        <v>hir.kame.31</v>
      </c>
      <c r="C393" s="35" t="str">
        <f>_xlfn.XLOOKUP(Table7[[#This Row],[EID]],Roster!A:A,Roster!F:F)</f>
        <v>Health</v>
      </c>
      <c r="D393">
        <v>7</v>
      </c>
      <c r="E393" s="2">
        <v>45062</v>
      </c>
      <c r="F393" s="2">
        <f>_xlfn.XLOOKUP(Table7[[#This Row],[EID]],Roster!A:A,Roster!G:G)</f>
        <v>44979</v>
      </c>
      <c r="G393" s="61">
        <f ca="1">(TODAY()-Table7[[#This Row],[Hire Date]])/365</f>
        <v>2.2356164383561645</v>
      </c>
      <c r="H393" s="61">
        <f ca="1">Table7[[#This Row],[Year]]*12</f>
        <v>26.827397260273976</v>
      </c>
      <c r="I393" t="str">
        <f ca="1">IF(Table7[[#This Row],[Month]]&gt;=12,"Tenured","New Hire")</f>
        <v>Tenured</v>
      </c>
    </row>
    <row r="394" spans="1:9">
      <c r="A394" s="3" t="s">
        <v>97</v>
      </c>
      <c r="B394" s="35" t="str">
        <f>_xlfn.XLOOKUP(Table7[[#This Row],[EID]],Roster!A:A,Roster!E:E)</f>
        <v>han.oriz.24</v>
      </c>
      <c r="C394" s="35" t="str">
        <f>_xlfn.XLOOKUP(Table7[[#This Row],[EID]],Roster!A:A,Roster!F:F)</f>
        <v>Network</v>
      </c>
      <c r="D394">
        <v>10</v>
      </c>
      <c r="E394" s="2">
        <v>45062</v>
      </c>
      <c r="F394" s="2">
        <f>_xlfn.XLOOKUP(Table7[[#This Row],[EID]],Roster!A:A,Roster!G:G)</f>
        <v>44419</v>
      </c>
      <c r="G394" s="61">
        <f ca="1">(TODAY()-Table7[[#This Row],[Hire Date]])/365</f>
        <v>3.7698630136986302</v>
      </c>
      <c r="H394" s="61">
        <f ca="1">Table7[[#This Row],[Year]]*12</f>
        <v>45.238356164383561</v>
      </c>
      <c r="I394" t="str">
        <f ca="1">IF(Table7[[#This Row],[Month]]&gt;=12,"Tenured","New Hire")</f>
        <v>Tenured</v>
      </c>
    </row>
    <row r="395" spans="1:9">
      <c r="A395" s="3" t="s">
        <v>98</v>
      </c>
      <c r="B395" s="35" t="str">
        <f>_xlfn.XLOOKUP(Table7[[#This Row],[EID]],Roster!A:A,Roster!E:E)</f>
        <v>kig.imaz.62</v>
      </c>
      <c r="C395" s="35" t="str">
        <f>_xlfn.XLOOKUP(Table7[[#This Row],[EID]],Roster!A:A,Roster!F:F)</f>
        <v>HR</v>
      </c>
      <c r="D395">
        <v>9</v>
      </c>
      <c r="E395" s="2">
        <v>45062</v>
      </c>
      <c r="F395" s="2">
        <f>_xlfn.XLOOKUP(Table7[[#This Row],[EID]],Roster!A:A,Roster!G:G)</f>
        <v>41964</v>
      </c>
      <c r="G395" s="61">
        <f ca="1">(TODAY()-Table7[[#This Row],[Hire Date]])/365</f>
        <v>10.495890410958904</v>
      </c>
      <c r="H395" s="61">
        <f ca="1">Table7[[#This Row],[Year]]*12</f>
        <v>125.95068493150684</v>
      </c>
      <c r="I395" t="str">
        <f ca="1">IF(Table7[[#This Row],[Month]]&gt;=12,"Tenured","New Hire")</f>
        <v>Tenured</v>
      </c>
    </row>
    <row r="396" spans="1:9">
      <c r="A396" s="3" t="s">
        <v>99</v>
      </c>
      <c r="B396" s="35" t="str">
        <f>_xlfn.XLOOKUP(Table7[[#This Row],[EID]],Roster!A:A,Roster!E:E)</f>
        <v>han.oriz.24</v>
      </c>
      <c r="C396" s="35" t="str">
        <f>_xlfn.XLOOKUP(Table7[[#This Row],[EID]],Roster!A:A,Roster!F:F)</f>
        <v>Strategy</v>
      </c>
      <c r="D396">
        <v>6</v>
      </c>
      <c r="E396" s="2">
        <v>45062</v>
      </c>
      <c r="F396" s="2">
        <f>_xlfn.XLOOKUP(Table7[[#This Row],[EID]],Roster!A:A,Roster!G:G)</f>
        <v>39732</v>
      </c>
      <c r="G396" s="61">
        <f ca="1">(TODAY()-Table7[[#This Row],[Hire Date]])/365</f>
        <v>16.610958904109587</v>
      </c>
      <c r="H396" s="61">
        <f ca="1">Table7[[#This Row],[Year]]*12</f>
        <v>199.33150684931505</v>
      </c>
      <c r="I396" t="str">
        <f ca="1">IF(Table7[[#This Row],[Month]]&gt;=12,"Tenured","New Hire")</f>
        <v>Tenured</v>
      </c>
    </row>
    <row r="397" spans="1:9">
      <c r="A397" s="3" t="s">
        <v>100</v>
      </c>
      <c r="B397" s="35" t="str">
        <f>_xlfn.XLOOKUP(Table7[[#This Row],[EID]],Roster!A:A,Roster!E:E)</f>
        <v>oka.koch.55</v>
      </c>
      <c r="C397" s="35" t="str">
        <f>_xlfn.XLOOKUP(Table7[[#This Row],[EID]],Roster!A:A,Roster!F:F)</f>
        <v>F&amp;A</v>
      </c>
      <c r="D397">
        <v>10</v>
      </c>
      <c r="E397" s="2">
        <v>45062</v>
      </c>
      <c r="F397" s="2">
        <f>_xlfn.XLOOKUP(Table7[[#This Row],[EID]],Roster!A:A,Roster!G:G)</f>
        <v>44956</v>
      </c>
      <c r="G397" s="61">
        <f ca="1">(TODAY()-Table7[[#This Row],[Hire Date]])/365</f>
        <v>2.2986301369863016</v>
      </c>
      <c r="H397" s="61">
        <f ca="1">Table7[[#This Row],[Year]]*12</f>
        <v>27.583561643835619</v>
      </c>
      <c r="I397" t="str">
        <f ca="1">IF(Table7[[#This Row],[Month]]&gt;=12,"Tenured","New Hire")</f>
        <v>Tenured</v>
      </c>
    </row>
    <row r="398" spans="1:9">
      <c r="A398" s="3" t="s">
        <v>101</v>
      </c>
      <c r="B398" s="35" t="str">
        <f>_xlfn.XLOOKUP(Table7[[#This Row],[EID]],Roster!A:A,Roster!E:E)</f>
        <v>hir.kame.31</v>
      </c>
      <c r="C398" s="35" t="str">
        <f>_xlfn.XLOOKUP(Table7[[#This Row],[EID]],Roster!A:A,Roster!F:F)</f>
        <v>Health</v>
      </c>
      <c r="D398">
        <v>6</v>
      </c>
      <c r="E398" s="2">
        <v>45062</v>
      </c>
      <c r="F398" s="2">
        <f>_xlfn.XLOOKUP(Table7[[#This Row],[EID]],Roster!A:A,Roster!G:G)</f>
        <v>42161</v>
      </c>
      <c r="G398" s="61">
        <f ca="1">(TODAY()-Table7[[#This Row],[Hire Date]])/365</f>
        <v>9.956164383561644</v>
      </c>
      <c r="H398" s="61">
        <f ca="1">Table7[[#This Row],[Year]]*12</f>
        <v>119.47397260273974</v>
      </c>
      <c r="I398" t="str">
        <f ca="1">IF(Table7[[#This Row],[Month]]&gt;=12,"Tenured","New Hire")</f>
        <v>Tenured</v>
      </c>
    </row>
    <row r="399" spans="1:9">
      <c r="A399" s="3" t="s">
        <v>102</v>
      </c>
      <c r="B399" s="35" t="str">
        <f>_xlfn.XLOOKUP(Table7[[#This Row],[EID]],Roster!A:A,Roster!E:E)</f>
        <v>han.oriz.24</v>
      </c>
      <c r="C399" s="35" t="str">
        <f>_xlfn.XLOOKUP(Table7[[#This Row],[EID]],Roster!A:A,Roster!F:F)</f>
        <v>Network</v>
      </c>
      <c r="D399">
        <v>6</v>
      </c>
      <c r="E399" s="2">
        <v>45062</v>
      </c>
      <c r="F399" s="2">
        <f>_xlfn.XLOOKUP(Table7[[#This Row],[EID]],Roster!A:A,Roster!G:G)</f>
        <v>37784</v>
      </c>
      <c r="G399" s="61">
        <f ca="1">(TODAY()-Table7[[#This Row],[Hire Date]])/365</f>
        <v>21.947945205479453</v>
      </c>
      <c r="H399" s="61">
        <f ca="1">Table7[[#This Row],[Year]]*12</f>
        <v>263.37534246575342</v>
      </c>
      <c r="I399" t="str">
        <f ca="1">IF(Table7[[#This Row],[Month]]&gt;=12,"Tenured","New Hire")</f>
        <v>Tenured</v>
      </c>
    </row>
    <row r="400" spans="1:9">
      <c r="A400" s="3" t="s">
        <v>103</v>
      </c>
      <c r="B400" s="35" t="str">
        <f>_xlfn.XLOOKUP(Table7[[#This Row],[EID]],Roster!A:A,Roster!E:E)</f>
        <v>kig.imaz.62</v>
      </c>
      <c r="C400" s="35" t="str">
        <f>_xlfn.XLOOKUP(Table7[[#This Row],[EID]],Roster!A:A,Roster!F:F)</f>
        <v>HR</v>
      </c>
      <c r="D400">
        <v>7</v>
      </c>
      <c r="E400" s="2">
        <v>45062</v>
      </c>
      <c r="F400" s="2">
        <f>_xlfn.XLOOKUP(Table7[[#This Row],[EID]],Roster!A:A,Roster!G:G)</f>
        <v>44132</v>
      </c>
      <c r="G400" s="61">
        <f ca="1">(TODAY()-Table7[[#This Row],[Hire Date]])/365</f>
        <v>4.5561643835616437</v>
      </c>
      <c r="H400" s="61">
        <f ca="1">Table7[[#This Row],[Year]]*12</f>
        <v>54.673972602739724</v>
      </c>
      <c r="I400" t="str">
        <f ca="1">IF(Table7[[#This Row],[Month]]&gt;=12,"Tenured","New Hire")</f>
        <v>Tenured</v>
      </c>
    </row>
    <row r="401" spans="1:9">
      <c r="A401" s="3" t="s">
        <v>104</v>
      </c>
      <c r="B401" s="35" t="str">
        <f>_xlfn.XLOOKUP(Table7[[#This Row],[EID]],Roster!A:A,Roster!E:E)</f>
        <v>oka.koch.55</v>
      </c>
      <c r="C401" s="35" t="str">
        <f>_xlfn.XLOOKUP(Table7[[#This Row],[EID]],Roster!A:A,Roster!F:F)</f>
        <v>F&amp;A</v>
      </c>
      <c r="D401">
        <v>7</v>
      </c>
      <c r="E401" s="2">
        <v>45062</v>
      </c>
      <c r="F401" s="2">
        <f>_xlfn.XLOOKUP(Table7[[#This Row],[EID]],Roster!A:A,Roster!G:G)</f>
        <v>44977</v>
      </c>
      <c r="G401" s="61">
        <f ca="1">(TODAY()-Table7[[#This Row],[Hire Date]])/365</f>
        <v>2.2410958904109588</v>
      </c>
      <c r="H401" s="61">
        <f ca="1">Table7[[#This Row],[Year]]*12</f>
        <v>26.893150684931506</v>
      </c>
      <c r="I401" t="str">
        <f ca="1">IF(Table7[[#This Row],[Month]]&gt;=12,"Tenured","New Hire")</f>
        <v>Tenured</v>
      </c>
    </row>
    <row r="402" spans="1:9">
      <c r="A402" s="3" t="s">
        <v>105</v>
      </c>
      <c r="B402" s="35" t="str">
        <f>_xlfn.XLOOKUP(Table7[[#This Row],[EID]],Roster!A:A,Roster!E:E)</f>
        <v>oka.koch.55</v>
      </c>
      <c r="C402" s="35" t="str">
        <f>_xlfn.XLOOKUP(Table7[[#This Row],[EID]],Roster!A:A,Roster!F:F)</f>
        <v>F&amp;A</v>
      </c>
      <c r="D402">
        <v>6</v>
      </c>
      <c r="E402" s="2">
        <v>45062</v>
      </c>
      <c r="F402" s="2">
        <f>_xlfn.XLOOKUP(Table7[[#This Row],[EID]],Roster!A:A,Roster!G:G)</f>
        <v>37806</v>
      </c>
      <c r="G402" s="61">
        <f ca="1">(TODAY()-Table7[[#This Row],[Hire Date]])/365</f>
        <v>21.887671232876713</v>
      </c>
      <c r="H402" s="61">
        <f ca="1">Table7[[#This Row],[Year]]*12</f>
        <v>262.65205479452055</v>
      </c>
      <c r="I402" t="str">
        <f ca="1">IF(Table7[[#This Row],[Month]]&gt;=12,"Tenured","New Hire")</f>
        <v>Tenured</v>
      </c>
    </row>
    <row r="403" spans="1:9">
      <c r="A403" s="3" t="s">
        <v>106</v>
      </c>
      <c r="B403" s="35" t="str">
        <f>_xlfn.XLOOKUP(Table7[[#This Row],[EID]],Roster!A:A,Roster!E:E)</f>
        <v>hir.kame.31</v>
      </c>
      <c r="C403" s="35" t="str">
        <f>_xlfn.XLOOKUP(Table7[[#This Row],[EID]],Roster!A:A,Roster!F:F)</f>
        <v>Health</v>
      </c>
      <c r="D403">
        <v>9</v>
      </c>
      <c r="E403" s="2">
        <v>45062</v>
      </c>
      <c r="F403" s="2">
        <f>_xlfn.XLOOKUP(Table7[[#This Row],[EID]],Roster!A:A,Roster!G:G)</f>
        <v>40457</v>
      </c>
      <c r="G403" s="61">
        <f ca="1">(TODAY()-Table7[[#This Row],[Hire Date]])/365</f>
        <v>14.624657534246575</v>
      </c>
      <c r="H403" s="61">
        <f ca="1">Table7[[#This Row],[Year]]*12</f>
        <v>175.49589041095891</v>
      </c>
      <c r="I403" t="str">
        <f ca="1">IF(Table7[[#This Row],[Month]]&gt;=12,"Tenured","New Hire")</f>
        <v>Tenured</v>
      </c>
    </row>
    <row r="404" spans="1:9">
      <c r="A404" s="3" t="s">
        <v>108</v>
      </c>
      <c r="B404" s="35" t="str">
        <f>_xlfn.XLOOKUP(Table7[[#This Row],[EID]],Roster!A:A,Roster!E:E)</f>
        <v>kig.imaz.62</v>
      </c>
      <c r="C404" s="35" t="str">
        <f>_xlfn.XLOOKUP(Table7[[#This Row],[EID]],Roster!A:A,Roster!F:F)</f>
        <v>HR</v>
      </c>
      <c r="D404">
        <v>6</v>
      </c>
      <c r="E404" s="2">
        <v>45062</v>
      </c>
      <c r="F404" s="2">
        <f>_xlfn.XLOOKUP(Table7[[#This Row],[EID]],Roster!A:A,Roster!G:G)</f>
        <v>41289</v>
      </c>
      <c r="G404" s="61">
        <f ca="1">(TODAY()-Table7[[#This Row],[Hire Date]])/365</f>
        <v>12.345205479452055</v>
      </c>
      <c r="H404" s="61">
        <f ca="1">Table7[[#This Row],[Year]]*12</f>
        <v>148.14246575342466</v>
      </c>
      <c r="I404" t="str">
        <f ca="1">IF(Table7[[#This Row],[Month]]&gt;=12,"Tenured","New Hire")</f>
        <v>Tenured</v>
      </c>
    </row>
    <row r="405" spans="1:9">
      <c r="A405" s="3" t="s">
        <v>109</v>
      </c>
      <c r="B405" s="35" t="str">
        <f>_xlfn.XLOOKUP(Table7[[#This Row],[EID]],Roster!A:A,Roster!E:E)</f>
        <v>han.oriz.24</v>
      </c>
      <c r="C405" s="35" t="str">
        <f>_xlfn.XLOOKUP(Table7[[#This Row],[EID]],Roster!A:A,Roster!F:F)</f>
        <v>Strategy</v>
      </c>
      <c r="D405">
        <v>10</v>
      </c>
      <c r="E405" s="2">
        <v>45062</v>
      </c>
      <c r="F405" s="2">
        <f>_xlfn.XLOOKUP(Table7[[#This Row],[EID]],Roster!A:A,Roster!G:G)</f>
        <v>39092</v>
      </c>
      <c r="G405" s="61">
        <f ca="1">(TODAY()-Table7[[#This Row],[Hire Date]])/365</f>
        <v>18.364383561643837</v>
      </c>
      <c r="H405" s="61">
        <f ca="1">Table7[[#This Row],[Year]]*12</f>
        <v>220.37260273972606</v>
      </c>
      <c r="I405" t="str">
        <f ca="1">IF(Table7[[#This Row],[Month]]&gt;=12,"Tenured","New Hire")</f>
        <v>Tenured</v>
      </c>
    </row>
    <row r="406" spans="1:9">
      <c r="A406" s="3" t="s">
        <v>111</v>
      </c>
      <c r="B406" s="35" t="str">
        <f>_xlfn.XLOOKUP(Table7[[#This Row],[EID]],Roster!A:A,Roster!E:E)</f>
        <v>hir.kame.31</v>
      </c>
      <c r="C406" s="35" t="str">
        <f>_xlfn.XLOOKUP(Table7[[#This Row],[EID]],Roster!A:A,Roster!F:F)</f>
        <v>Health</v>
      </c>
      <c r="D406">
        <v>6</v>
      </c>
      <c r="E406" s="2">
        <v>45062</v>
      </c>
      <c r="F406" s="2">
        <f>_xlfn.XLOOKUP(Table7[[#This Row],[EID]],Roster!A:A,Roster!G:G)</f>
        <v>42145</v>
      </c>
      <c r="G406" s="61">
        <f ca="1">(TODAY()-Table7[[#This Row],[Hire Date]])/365</f>
        <v>10</v>
      </c>
      <c r="H406" s="61">
        <f ca="1">Table7[[#This Row],[Year]]*12</f>
        <v>120</v>
      </c>
      <c r="I406" t="str">
        <f ca="1">IF(Table7[[#This Row],[Month]]&gt;=12,"Tenured","New Hire")</f>
        <v>Tenured</v>
      </c>
    </row>
    <row r="407" spans="1:9">
      <c r="A407" s="3" t="s">
        <v>112</v>
      </c>
      <c r="B407" s="35" t="str">
        <f>_xlfn.XLOOKUP(Table7[[#This Row],[EID]],Roster!A:A,Roster!E:E)</f>
        <v>hir.kame.31</v>
      </c>
      <c r="C407" s="35" t="str">
        <f>_xlfn.XLOOKUP(Table7[[#This Row],[EID]],Roster!A:A,Roster!F:F)</f>
        <v>Health</v>
      </c>
      <c r="D407">
        <v>9</v>
      </c>
      <c r="E407" s="2">
        <v>45062</v>
      </c>
      <c r="F407" s="2">
        <f>_xlfn.XLOOKUP(Table7[[#This Row],[EID]],Roster!A:A,Roster!G:G)</f>
        <v>44989</v>
      </c>
      <c r="G407" s="61">
        <f ca="1">(TODAY()-Table7[[#This Row],[Hire Date]])/365</f>
        <v>2.2082191780821918</v>
      </c>
      <c r="H407" s="61">
        <f ca="1">Table7[[#This Row],[Year]]*12</f>
        <v>26.4986301369863</v>
      </c>
      <c r="I407" t="str">
        <f ca="1">IF(Table7[[#This Row],[Month]]&gt;=12,"Tenured","New Hire")</f>
        <v>Tenured</v>
      </c>
    </row>
    <row r="408" spans="1:9">
      <c r="A408" s="3" t="s">
        <v>113</v>
      </c>
      <c r="B408" s="35" t="str">
        <f>_xlfn.XLOOKUP(Table7[[#This Row],[EID]],Roster!A:A,Roster!E:E)</f>
        <v>kig.imaz.62</v>
      </c>
      <c r="C408" s="35" t="str">
        <f>_xlfn.XLOOKUP(Table7[[#This Row],[EID]],Roster!A:A,Roster!F:F)</f>
        <v>HR</v>
      </c>
      <c r="D408">
        <v>7</v>
      </c>
      <c r="E408" s="2">
        <v>45062</v>
      </c>
      <c r="F408" s="2">
        <f>_xlfn.XLOOKUP(Table7[[#This Row],[EID]],Roster!A:A,Roster!G:G)</f>
        <v>44152</v>
      </c>
      <c r="G408" s="61">
        <f ca="1">(TODAY()-Table7[[#This Row],[Hire Date]])/365</f>
        <v>4.5013698630136982</v>
      </c>
      <c r="H408" s="61">
        <f ca="1">Table7[[#This Row],[Year]]*12</f>
        <v>54.016438356164379</v>
      </c>
      <c r="I408" t="str">
        <f ca="1">IF(Table7[[#This Row],[Month]]&gt;=12,"Tenured","New Hire")</f>
        <v>Tenured</v>
      </c>
    </row>
    <row r="409" spans="1:9">
      <c r="A409" s="3" t="s">
        <v>114</v>
      </c>
      <c r="B409" s="35" t="str">
        <f>_xlfn.XLOOKUP(Table7[[#This Row],[EID]],Roster!A:A,Roster!E:E)</f>
        <v>han.oriz.24</v>
      </c>
      <c r="C409" s="35" t="str">
        <f>_xlfn.XLOOKUP(Table7[[#This Row],[EID]],Roster!A:A,Roster!F:F)</f>
        <v>Strategy</v>
      </c>
      <c r="D409">
        <v>9</v>
      </c>
      <c r="E409" s="2">
        <v>45062</v>
      </c>
      <c r="F409" s="2">
        <f>_xlfn.XLOOKUP(Table7[[#This Row],[EID]],Roster!A:A,Roster!G:G)</f>
        <v>37165</v>
      </c>
      <c r="G409" s="61">
        <f ca="1">(TODAY()-Table7[[#This Row],[Hire Date]])/365</f>
        <v>23.643835616438356</v>
      </c>
      <c r="H409" s="61">
        <f ca="1">Table7[[#This Row],[Year]]*12</f>
        <v>283.72602739726028</v>
      </c>
      <c r="I409" t="str">
        <f ca="1">IF(Table7[[#This Row],[Month]]&gt;=12,"Tenured","New Hire")</f>
        <v>Tenured</v>
      </c>
    </row>
    <row r="410" spans="1:9">
      <c r="A410" s="3" t="s">
        <v>115</v>
      </c>
      <c r="B410" s="35" t="str">
        <f>_xlfn.XLOOKUP(Table7[[#This Row],[EID]],Roster!A:A,Roster!E:E)</f>
        <v>oka.koch.55</v>
      </c>
      <c r="C410" s="35" t="str">
        <f>_xlfn.XLOOKUP(Table7[[#This Row],[EID]],Roster!A:A,Roster!F:F)</f>
        <v>F&amp;A</v>
      </c>
      <c r="D410">
        <v>9</v>
      </c>
      <c r="E410" s="2">
        <v>45062</v>
      </c>
      <c r="F410" s="2">
        <f>_xlfn.XLOOKUP(Table7[[#This Row],[EID]],Roster!A:A,Roster!G:G)</f>
        <v>44841</v>
      </c>
      <c r="G410" s="61">
        <f ca="1">(TODAY()-Table7[[#This Row],[Hire Date]])/365</f>
        <v>2.6136986301369864</v>
      </c>
      <c r="H410" s="61">
        <f ca="1">Table7[[#This Row],[Year]]*12</f>
        <v>31.364383561643837</v>
      </c>
      <c r="I410" t="str">
        <f ca="1">IF(Table7[[#This Row],[Month]]&gt;=12,"Tenured","New Hire")</f>
        <v>Tenured</v>
      </c>
    </row>
    <row r="411" spans="1:9">
      <c r="A411" s="3" t="s">
        <v>116</v>
      </c>
      <c r="B411" s="35" t="str">
        <f>_xlfn.XLOOKUP(Table7[[#This Row],[EID]],Roster!A:A,Roster!E:E)</f>
        <v>hir.kame.31</v>
      </c>
      <c r="C411" s="35" t="str">
        <f>_xlfn.XLOOKUP(Table7[[#This Row],[EID]],Roster!A:A,Roster!F:F)</f>
        <v>Health</v>
      </c>
      <c r="D411">
        <v>8</v>
      </c>
      <c r="E411" s="2">
        <v>45062</v>
      </c>
      <c r="F411" s="2">
        <f>_xlfn.XLOOKUP(Table7[[#This Row],[EID]],Roster!A:A,Roster!G:G)</f>
        <v>39490</v>
      </c>
      <c r="G411" s="61">
        <f ca="1">(TODAY()-Table7[[#This Row],[Hire Date]])/365</f>
        <v>17.273972602739725</v>
      </c>
      <c r="H411" s="61">
        <f ca="1">Table7[[#This Row],[Year]]*12</f>
        <v>207.2876712328767</v>
      </c>
      <c r="I411" t="str">
        <f ca="1">IF(Table7[[#This Row],[Month]]&gt;=12,"Tenured","New Hire")</f>
        <v>Tenured</v>
      </c>
    </row>
    <row r="412" spans="1:9">
      <c r="A412" s="3" t="s">
        <v>117</v>
      </c>
      <c r="B412" s="35" t="str">
        <f>_xlfn.XLOOKUP(Table7[[#This Row],[EID]],Roster!A:A,Roster!E:E)</f>
        <v>han.oriz.24</v>
      </c>
      <c r="C412" s="35" t="str">
        <f>_xlfn.XLOOKUP(Table7[[#This Row],[EID]],Roster!A:A,Roster!F:F)</f>
        <v>Network</v>
      </c>
      <c r="D412">
        <v>9</v>
      </c>
      <c r="E412" s="2">
        <v>45062</v>
      </c>
      <c r="F412" s="2">
        <f>_xlfn.XLOOKUP(Table7[[#This Row],[EID]],Roster!A:A,Roster!G:G)</f>
        <v>43495</v>
      </c>
      <c r="G412" s="61">
        <f ca="1">(TODAY()-Table7[[#This Row],[Hire Date]])/365</f>
        <v>6.3013698630136989</v>
      </c>
      <c r="H412" s="61">
        <f ca="1">Table7[[#This Row],[Year]]*12</f>
        <v>75.616438356164394</v>
      </c>
      <c r="I412" t="str">
        <f ca="1">IF(Table7[[#This Row],[Month]]&gt;=12,"Tenured","New Hire")</f>
        <v>Tenured</v>
      </c>
    </row>
    <row r="413" spans="1:9">
      <c r="A413" s="3" t="s">
        <v>118</v>
      </c>
      <c r="B413" s="35" t="str">
        <f>_xlfn.XLOOKUP(Table7[[#This Row],[EID]],Roster!A:A,Roster!E:E)</f>
        <v>kig.imaz.62</v>
      </c>
      <c r="C413" s="35" t="str">
        <f>_xlfn.XLOOKUP(Table7[[#This Row],[EID]],Roster!A:A,Roster!F:F)</f>
        <v>HR</v>
      </c>
      <c r="D413">
        <v>6</v>
      </c>
      <c r="E413" s="2">
        <v>45062</v>
      </c>
      <c r="F413" s="2">
        <f>_xlfn.XLOOKUP(Table7[[#This Row],[EID]],Roster!A:A,Roster!G:G)</f>
        <v>44965</v>
      </c>
      <c r="G413" s="61">
        <f ca="1">(TODAY()-Table7[[#This Row],[Hire Date]])/365</f>
        <v>2.2739726027397262</v>
      </c>
      <c r="H413" s="61">
        <f ca="1">Table7[[#This Row],[Year]]*12</f>
        <v>27.287671232876715</v>
      </c>
      <c r="I413" t="str">
        <f ca="1">IF(Table7[[#This Row],[Month]]&gt;=12,"Tenured","New Hire")</f>
        <v>Tenured</v>
      </c>
    </row>
    <row r="414" spans="1:9">
      <c r="A414" s="3" t="s">
        <v>119</v>
      </c>
      <c r="B414" s="35" t="str">
        <f>_xlfn.XLOOKUP(Table7[[#This Row],[EID]],Roster!A:A,Roster!E:E)</f>
        <v>hir.kame.31</v>
      </c>
      <c r="C414" s="35" t="str">
        <f>_xlfn.XLOOKUP(Table7[[#This Row],[EID]],Roster!A:A,Roster!F:F)</f>
        <v>Health</v>
      </c>
      <c r="D414">
        <v>8</v>
      </c>
      <c r="E414" s="2">
        <v>45062</v>
      </c>
      <c r="F414" s="2">
        <f>_xlfn.XLOOKUP(Table7[[#This Row],[EID]],Roster!A:A,Roster!G:G)</f>
        <v>38581</v>
      </c>
      <c r="G414" s="61">
        <f ca="1">(TODAY()-Table7[[#This Row],[Hire Date]])/365</f>
        <v>19.764383561643836</v>
      </c>
      <c r="H414" s="61">
        <f ca="1">Table7[[#This Row],[Year]]*12</f>
        <v>237.17260273972602</v>
      </c>
      <c r="I414" t="str">
        <f ca="1">IF(Table7[[#This Row],[Month]]&gt;=12,"Tenured","New Hire")</f>
        <v>Tenured</v>
      </c>
    </row>
    <row r="415" spans="1:9">
      <c r="A415" s="3" t="s">
        <v>121</v>
      </c>
      <c r="B415" s="35" t="str">
        <f>_xlfn.XLOOKUP(Table7[[#This Row],[EID]],Roster!A:A,Roster!E:E)</f>
        <v>hir.kame.31</v>
      </c>
      <c r="C415" s="35" t="str">
        <f>_xlfn.XLOOKUP(Table7[[#This Row],[EID]],Roster!A:A,Roster!F:F)</f>
        <v>Health</v>
      </c>
      <c r="D415">
        <v>10</v>
      </c>
      <c r="E415" s="2">
        <v>45062</v>
      </c>
      <c r="F415" s="2">
        <f>_xlfn.XLOOKUP(Table7[[#This Row],[EID]],Roster!A:A,Roster!G:G)</f>
        <v>44420</v>
      </c>
      <c r="G415" s="61">
        <f ca="1">(TODAY()-Table7[[#This Row],[Hire Date]])/365</f>
        <v>3.7671232876712328</v>
      </c>
      <c r="H415" s="61">
        <f ca="1">Table7[[#This Row],[Year]]*12</f>
        <v>45.205479452054796</v>
      </c>
      <c r="I415" t="str">
        <f ca="1">IF(Table7[[#This Row],[Month]]&gt;=12,"Tenured","New Hire")</f>
        <v>Tenured</v>
      </c>
    </row>
    <row r="416" spans="1:9">
      <c r="A416" s="3" t="s">
        <v>122</v>
      </c>
      <c r="B416" s="35" t="str">
        <f>_xlfn.XLOOKUP(Table7[[#This Row],[EID]],Roster!A:A,Roster!E:E)</f>
        <v>han.oriz.24</v>
      </c>
      <c r="C416" s="35" t="str">
        <f>_xlfn.XLOOKUP(Table7[[#This Row],[EID]],Roster!A:A,Roster!F:F)</f>
        <v>Network</v>
      </c>
      <c r="D416">
        <v>7</v>
      </c>
      <c r="E416" s="2">
        <v>45062</v>
      </c>
      <c r="F416" s="2">
        <f>_xlfn.XLOOKUP(Table7[[#This Row],[EID]],Roster!A:A,Roster!G:G)</f>
        <v>44961</v>
      </c>
      <c r="G416" s="61">
        <f ca="1">(TODAY()-Table7[[#This Row],[Hire Date]])/365</f>
        <v>2.2849315068493152</v>
      </c>
      <c r="H416" s="61">
        <f ca="1">Table7[[#This Row],[Year]]*12</f>
        <v>27.419178082191785</v>
      </c>
      <c r="I416" t="str">
        <f ca="1">IF(Table7[[#This Row],[Month]]&gt;=12,"Tenured","New Hire")</f>
        <v>Tenured</v>
      </c>
    </row>
    <row r="417" spans="1:9">
      <c r="A417" s="3" t="s">
        <v>123</v>
      </c>
      <c r="B417" s="35" t="str">
        <f>_xlfn.XLOOKUP(Table7[[#This Row],[EID]],Roster!A:A,Roster!E:E)</f>
        <v>kig.imaz.62</v>
      </c>
      <c r="C417" s="35" t="str">
        <f>_xlfn.XLOOKUP(Table7[[#This Row],[EID]],Roster!A:A,Roster!F:F)</f>
        <v>HR</v>
      </c>
      <c r="D417">
        <v>10</v>
      </c>
      <c r="E417" s="2">
        <v>45062</v>
      </c>
      <c r="F417" s="2">
        <f>_xlfn.XLOOKUP(Table7[[#This Row],[EID]],Roster!A:A,Roster!G:G)</f>
        <v>41094</v>
      </c>
      <c r="G417" s="61">
        <f ca="1">(TODAY()-Table7[[#This Row],[Hire Date]])/365</f>
        <v>12.87945205479452</v>
      </c>
      <c r="H417" s="61">
        <f ca="1">Table7[[#This Row],[Year]]*12</f>
        <v>154.55342465753424</v>
      </c>
      <c r="I417" t="str">
        <f ca="1">IF(Table7[[#This Row],[Month]]&gt;=12,"Tenured","New Hire")</f>
        <v>Tenured</v>
      </c>
    </row>
    <row r="418" spans="1:9">
      <c r="A418" s="3" t="s">
        <v>94</v>
      </c>
      <c r="B418" s="35" t="str">
        <f>_xlfn.XLOOKUP(Table7[[#This Row],[EID]],Roster!A:A,Roster!E:E)</f>
        <v>oka.koch.55</v>
      </c>
      <c r="C418" s="35" t="str">
        <f>_xlfn.XLOOKUP(Table7[[#This Row],[EID]],Roster!A:A,Roster!F:F)</f>
        <v>F&amp;A</v>
      </c>
      <c r="D418">
        <v>10</v>
      </c>
      <c r="E418" s="2">
        <v>45063</v>
      </c>
      <c r="F418" s="2">
        <f>_xlfn.XLOOKUP(Table7[[#This Row],[EID]],Roster!A:A,Roster!G:G)</f>
        <v>45032</v>
      </c>
      <c r="G418" s="61">
        <f ca="1">(TODAY()-Table7[[#This Row],[Hire Date]])/365</f>
        <v>2.0904109589041098</v>
      </c>
      <c r="H418" s="61">
        <f ca="1">Table7[[#This Row],[Year]]*12</f>
        <v>25.084931506849315</v>
      </c>
      <c r="I418" t="str">
        <f ca="1">IF(Table7[[#This Row],[Month]]&gt;=12,"Tenured","New Hire")</f>
        <v>Tenured</v>
      </c>
    </row>
    <row r="419" spans="1:9">
      <c r="A419" s="3" t="s">
        <v>96</v>
      </c>
      <c r="B419" s="35" t="str">
        <f>_xlfn.XLOOKUP(Table7[[#This Row],[EID]],Roster!A:A,Roster!E:E)</f>
        <v>hir.kame.31</v>
      </c>
      <c r="C419" s="35" t="str">
        <f>_xlfn.XLOOKUP(Table7[[#This Row],[EID]],Roster!A:A,Roster!F:F)</f>
        <v>Health</v>
      </c>
      <c r="D419">
        <v>9</v>
      </c>
      <c r="E419" s="2">
        <v>45063</v>
      </c>
      <c r="F419" s="2">
        <f>_xlfn.XLOOKUP(Table7[[#This Row],[EID]],Roster!A:A,Roster!G:G)</f>
        <v>44979</v>
      </c>
      <c r="G419" s="61">
        <f ca="1">(TODAY()-Table7[[#This Row],[Hire Date]])/365</f>
        <v>2.2356164383561645</v>
      </c>
      <c r="H419" s="61">
        <f ca="1">Table7[[#This Row],[Year]]*12</f>
        <v>26.827397260273976</v>
      </c>
      <c r="I419" t="str">
        <f ca="1">IF(Table7[[#This Row],[Month]]&gt;=12,"Tenured","New Hire")</f>
        <v>Tenured</v>
      </c>
    </row>
    <row r="420" spans="1:9">
      <c r="A420" s="3" t="s">
        <v>97</v>
      </c>
      <c r="B420" s="35" t="str">
        <f>_xlfn.XLOOKUP(Table7[[#This Row],[EID]],Roster!A:A,Roster!E:E)</f>
        <v>han.oriz.24</v>
      </c>
      <c r="C420" s="35" t="str">
        <f>_xlfn.XLOOKUP(Table7[[#This Row],[EID]],Roster!A:A,Roster!F:F)</f>
        <v>Network</v>
      </c>
      <c r="D420">
        <v>8</v>
      </c>
      <c r="E420" s="2">
        <v>45063</v>
      </c>
      <c r="F420" s="2">
        <f>_xlfn.XLOOKUP(Table7[[#This Row],[EID]],Roster!A:A,Roster!G:G)</f>
        <v>44419</v>
      </c>
      <c r="G420" s="61">
        <f ca="1">(TODAY()-Table7[[#This Row],[Hire Date]])/365</f>
        <v>3.7698630136986302</v>
      </c>
      <c r="H420" s="61">
        <f ca="1">Table7[[#This Row],[Year]]*12</f>
        <v>45.238356164383561</v>
      </c>
      <c r="I420" t="str">
        <f ca="1">IF(Table7[[#This Row],[Month]]&gt;=12,"Tenured","New Hire")</f>
        <v>Tenured</v>
      </c>
    </row>
    <row r="421" spans="1:9">
      <c r="A421" s="3" t="s">
        <v>98</v>
      </c>
      <c r="B421" s="35" t="str">
        <f>_xlfn.XLOOKUP(Table7[[#This Row],[EID]],Roster!A:A,Roster!E:E)</f>
        <v>kig.imaz.62</v>
      </c>
      <c r="C421" s="35" t="str">
        <f>_xlfn.XLOOKUP(Table7[[#This Row],[EID]],Roster!A:A,Roster!F:F)</f>
        <v>HR</v>
      </c>
      <c r="D421">
        <v>9</v>
      </c>
      <c r="E421" s="2">
        <v>45063</v>
      </c>
      <c r="F421" s="2">
        <f>_xlfn.XLOOKUP(Table7[[#This Row],[EID]],Roster!A:A,Roster!G:G)</f>
        <v>41964</v>
      </c>
      <c r="G421" s="61">
        <f ca="1">(TODAY()-Table7[[#This Row],[Hire Date]])/365</f>
        <v>10.495890410958904</v>
      </c>
      <c r="H421" s="61">
        <f ca="1">Table7[[#This Row],[Year]]*12</f>
        <v>125.95068493150684</v>
      </c>
      <c r="I421" t="str">
        <f ca="1">IF(Table7[[#This Row],[Month]]&gt;=12,"Tenured","New Hire")</f>
        <v>Tenured</v>
      </c>
    </row>
    <row r="422" spans="1:9">
      <c r="A422" s="3" t="s">
        <v>99</v>
      </c>
      <c r="B422" s="35" t="str">
        <f>_xlfn.XLOOKUP(Table7[[#This Row],[EID]],Roster!A:A,Roster!E:E)</f>
        <v>han.oriz.24</v>
      </c>
      <c r="C422" s="35" t="str">
        <f>_xlfn.XLOOKUP(Table7[[#This Row],[EID]],Roster!A:A,Roster!F:F)</f>
        <v>Strategy</v>
      </c>
      <c r="D422">
        <v>9</v>
      </c>
      <c r="E422" s="2">
        <v>45063</v>
      </c>
      <c r="F422" s="2">
        <f>_xlfn.XLOOKUP(Table7[[#This Row],[EID]],Roster!A:A,Roster!G:G)</f>
        <v>39732</v>
      </c>
      <c r="G422" s="61">
        <f ca="1">(TODAY()-Table7[[#This Row],[Hire Date]])/365</f>
        <v>16.610958904109587</v>
      </c>
      <c r="H422" s="61">
        <f ca="1">Table7[[#This Row],[Year]]*12</f>
        <v>199.33150684931505</v>
      </c>
      <c r="I422" t="str">
        <f ca="1">IF(Table7[[#This Row],[Month]]&gt;=12,"Tenured","New Hire")</f>
        <v>Tenured</v>
      </c>
    </row>
    <row r="423" spans="1:9">
      <c r="A423" s="3" t="s">
        <v>100</v>
      </c>
      <c r="B423" s="35" t="str">
        <f>_xlfn.XLOOKUP(Table7[[#This Row],[EID]],Roster!A:A,Roster!E:E)</f>
        <v>oka.koch.55</v>
      </c>
      <c r="C423" s="35" t="str">
        <f>_xlfn.XLOOKUP(Table7[[#This Row],[EID]],Roster!A:A,Roster!F:F)</f>
        <v>F&amp;A</v>
      </c>
      <c r="D423">
        <v>10</v>
      </c>
      <c r="E423" s="2">
        <v>45063</v>
      </c>
      <c r="F423" s="2">
        <f>_xlfn.XLOOKUP(Table7[[#This Row],[EID]],Roster!A:A,Roster!G:G)</f>
        <v>44956</v>
      </c>
      <c r="G423" s="61">
        <f ca="1">(TODAY()-Table7[[#This Row],[Hire Date]])/365</f>
        <v>2.2986301369863016</v>
      </c>
      <c r="H423" s="61">
        <f ca="1">Table7[[#This Row],[Year]]*12</f>
        <v>27.583561643835619</v>
      </c>
      <c r="I423" t="str">
        <f ca="1">IF(Table7[[#This Row],[Month]]&gt;=12,"Tenured","New Hire")</f>
        <v>Tenured</v>
      </c>
    </row>
    <row r="424" spans="1:9">
      <c r="A424" s="3" t="s">
        <v>101</v>
      </c>
      <c r="B424" s="35" t="str">
        <f>_xlfn.XLOOKUP(Table7[[#This Row],[EID]],Roster!A:A,Roster!E:E)</f>
        <v>hir.kame.31</v>
      </c>
      <c r="C424" s="35" t="str">
        <f>_xlfn.XLOOKUP(Table7[[#This Row],[EID]],Roster!A:A,Roster!F:F)</f>
        <v>Health</v>
      </c>
      <c r="D424">
        <v>9</v>
      </c>
      <c r="E424" s="2">
        <v>45063</v>
      </c>
      <c r="F424" s="2">
        <f>_xlfn.XLOOKUP(Table7[[#This Row],[EID]],Roster!A:A,Roster!G:G)</f>
        <v>42161</v>
      </c>
      <c r="G424" s="61">
        <f ca="1">(TODAY()-Table7[[#This Row],[Hire Date]])/365</f>
        <v>9.956164383561644</v>
      </c>
      <c r="H424" s="61">
        <f ca="1">Table7[[#This Row],[Year]]*12</f>
        <v>119.47397260273974</v>
      </c>
      <c r="I424" t="str">
        <f ca="1">IF(Table7[[#This Row],[Month]]&gt;=12,"Tenured","New Hire")</f>
        <v>Tenured</v>
      </c>
    </row>
    <row r="425" spans="1:9">
      <c r="A425" s="3" t="s">
        <v>102</v>
      </c>
      <c r="B425" s="35" t="str">
        <f>_xlfn.XLOOKUP(Table7[[#This Row],[EID]],Roster!A:A,Roster!E:E)</f>
        <v>han.oriz.24</v>
      </c>
      <c r="C425" s="35" t="str">
        <f>_xlfn.XLOOKUP(Table7[[#This Row],[EID]],Roster!A:A,Roster!F:F)</f>
        <v>Network</v>
      </c>
      <c r="D425">
        <v>10</v>
      </c>
      <c r="E425" s="2">
        <v>45063</v>
      </c>
      <c r="F425" s="2">
        <f>_xlfn.XLOOKUP(Table7[[#This Row],[EID]],Roster!A:A,Roster!G:G)</f>
        <v>37784</v>
      </c>
      <c r="G425" s="61">
        <f ca="1">(TODAY()-Table7[[#This Row],[Hire Date]])/365</f>
        <v>21.947945205479453</v>
      </c>
      <c r="H425" s="61">
        <f ca="1">Table7[[#This Row],[Year]]*12</f>
        <v>263.37534246575342</v>
      </c>
      <c r="I425" t="str">
        <f ca="1">IF(Table7[[#This Row],[Month]]&gt;=12,"Tenured","New Hire")</f>
        <v>Tenured</v>
      </c>
    </row>
    <row r="426" spans="1:9">
      <c r="A426" s="3" t="s">
        <v>103</v>
      </c>
      <c r="B426" s="35" t="str">
        <f>_xlfn.XLOOKUP(Table7[[#This Row],[EID]],Roster!A:A,Roster!E:E)</f>
        <v>kig.imaz.62</v>
      </c>
      <c r="C426" s="35" t="str">
        <f>_xlfn.XLOOKUP(Table7[[#This Row],[EID]],Roster!A:A,Roster!F:F)</f>
        <v>HR</v>
      </c>
      <c r="D426">
        <v>7</v>
      </c>
      <c r="E426" s="2">
        <v>45063</v>
      </c>
      <c r="F426" s="2">
        <f>_xlfn.XLOOKUP(Table7[[#This Row],[EID]],Roster!A:A,Roster!G:G)</f>
        <v>44132</v>
      </c>
      <c r="G426" s="61">
        <f ca="1">(TODAY()-Table7[[#This Row],[Hire Date]])/365</f>
        <v>4.5561643835616437</v>
      </c>
      <c r="H426" s="61">
        <f ca="1">Table7[[#This Row],[Year]]*12</f>
        <v>54.673972602739724</v>
      </c>
      <c r="I426" t="str">
        <f ca="1">IF(Table7[[#This Row],[Month]]&gt;=12,"Tenured","New Hire")</f>
        <v>Tenured</v>
      </c>
    </row>
    <row r="427" spans="1:9">
      <c r="A427" s="3" t="s">
        <v>104</v>
      </c>
      <c r="B427" s="35" t="str">
        <f>_xlfn.XLOOKUP(Table7[[#This Row],[EID]],Roster!A:A,Roster!E:E)</f>
        <v>oka.koch.55</v>
      </c>
      <c r="C427" s="35" t="str">
        <f>_xlfn.XLOOKUP(Table7[[#This Row],[EID]],Roster!A:A,Roster!F:F)</f>
        <v>F&amp;A</v>
      </c>
      <c r="D427">
        <v>8</v>
      </c>
      <c r="E427" s="2">
        <v>45063</v>
      </c>
      <c r="F427" s="2">
        <f>_xlfn.XLOOKUP(Table7[[#This Row],[EID]],Roster!A:A,Roster!G:G)</f>
        <v>44977</v>
      </c>
      <c r="G427" s="61">
        <f ca="1">(TODAY()-Table7[[#This Row],[Hire Date]])/365</f>
        <v>2.2410958904109588</v>
      </c>
      <c r="H427" s="61">
        <f ca="1">Table7[[#This Row],[Year]]*12</f>
        <v>26.893150684931506</v>
      </c>
      <c r="I427" t="str">
        <f ca="1">IF(Table7[[#This Row],[Month]]&gt;=12,"Tenured","New Hire")</f>
        <v>Tenured</v>
      </c>
    </row>
    <row r="428" spans="1:9">
      <c r="A428" s="3" t="s">
        <v>105</v>
      </c>
      <c r="B428" s="35" t="str">
        <f>_xlfn.XLOOKUP(Table7[[#This Row],[EID]],Roster!A:A,Roster!E:E)</f>
        <v>oka.koch.55</v>
      </c>
      <c r="C428" s="35" t="str">
        <f>_xlfn.XLOOKUP(Table7[[#This Row],[EID]],Roster!A:A,Roster!F:F)</f>
        <v>F&amp;A</v>
      </c>
      <c r="D428">
        <v>7</v>
      </c>
      <c r="E428" s="2">
        <v>45063</v>
      </c>
      <c r="F428" s="2">
        <f>_xlfn.XLOOKUP(Table7[[#This Row],[EID]],Roster!A:A,Roster!G:G)</f>
        <v>37806</v>
      </c>
      <c r="G428" s="61">
        <f ca="1">(TODAY()-Table7[[#This Row],[Hire Date]])/365</f>
        <v>21.887671232876713</v>
      </c>
      <c r="H428" s="61">
        <f ca="1">Table7[[#This Row],[Year]]*12</f>
        <v>262.65205479452055</v>
      </c>
      <c r="I428" t="str">
        <f ca="1">IF(Table7[[#This Row],[Month]]&gt;=12,"Tenured","New Hire")</f>
        <v>Tenured</v>
      </c>
    </row>
    <row r="429" spans="1:9">
      <c r="A429" s="3" t="s">
        <v>106</v>
      </c>
      <c r="B429" s="35" t="str">
        <f>_xlfn.XLOOKUP(Table7[[#This Row],[EID]],Roster!A:A,Roster!E:E)</f>
        <v>hir.kame.31</v>
      </c>
      <c r="C429" s="35" t="str">
        <f>_xlfn.XLOOKUP(Table7[[#This Row],[EID]],Roster!A:A,Roster!F:F)</f>
        <v>Health</v>
      </c>
      <c r="D429">
        <v>9</v>
      </c>
      <c r="E429" s="2">
        <v>45063</v>
      </c>
      <c r="F429" s="2">
        <f>_xlfn.XLOOKUP(Table7[[#This Row],[EID]],Roster!A:A,Roster!G:G)</f>
        <v>40457</v>
      </c>
      <c r="G429" s="61">
        <f ca="1">(TODAY()-Table7[[#This Row],[Hire Date]])/365</f>
        <v>14.624657534246575</v>
      </c>
      <c r="H429" s="61">
        <f ca="1">Table7[[#This Row],[Year]]*12</f>
        <v>175.49589041095891</v>
      </c>
      <c r="I429" t="str">
        <f ca="1">IF(Table7[[#This Row],[Month]]&gt;=12,"Tenured","New Hire")</f>
        <v>Tenured</v>
      </c>
    </row>
    <row r="430" spans="1:9">
      <c r="A430" s="3" t="s">
        <v>108</v>
      </c>
      <c r="B430" s="35" t="str">
        <f>_xlfn.XLOOKUP(Table7[[#This Row],[EID]],Roster!A:A,Roster!E:E)</f>
        <v>kig.imaz.62</v>
      </c>
      <c r="C430" s="35" t="str">
        <f>_xlfn.XLOOKUP(Table7[[#This Row],[EID]],Roster!A:A,Roster!F:F)</f>
        <v>HR</v>
      </c>
      <c r="D430">
        <v>10</v>
      </c>
      <c r="E430" s="2">
        <v>45063</v>
      </c>
      <c r="F430" s="2">
        <f>_xlfn.XLOOKUP(Table7[[#This Row],[EID]],Roster!A:A,Roster!G:G)</f>
        <v>41289</v>
      </c>
      <c r="G430" s="61">
        <f ca="1">(TODAY()-Table7[[#This Row],[Hire Date]])/365</f>
        <v>12.345205479452055</v>
      </c>
      <c r="H430" s="61">
        <f ca="1">Table7[[#This Row],[Year]]*12</f>
        <v>148.14246575342466</v>
      </c>
      <c r="I430" t="str">
        <f ca="1">IF(Table7[[#This Row],[Month]]&gt;=12,"Tenured","New Hire")</f>
        <v>Tenured</v>
      </c>
    </row>
    <row r="431" spans="1:9">
      <c r="A431" s="3" t="s">
        <v>109</v>
      </c>
      <c r="B431" s="35" t="str">
        <f>_xlfn.XLOOKUP(Table7[[#This Row],[EID]],Roster!A:A,Roster!E:E)</f>
        <v>han.oriz.24</v>
      </c>
      <c r="C431" s="35" t="str">
        <f>_xlfn.XLOOKUP(Table7[[#This Row],[EID]],Roster!A:A,Roster!F:F)</f>
        <v>Strategy</v>
      </c>
      <c r="D431">
        <v>10</v>
      </c>
      <c r="E431" s="2">
        <v>45063</v>
      </c>
      <c r="F431" s="2">
        <f>_xlfn.XLOOKUP(Table7[[#This Row],[EID]],Roster!A:A,Roster!G:G)</f>
        <v>39092</v>
      </c>
      <c r="G431" s="61">
        <f ca="1">(TODAY()-Table7[[#This Row],[Hire Date]])/365</f>
        <v>18.364383561643837</v>
      </c>
      <c r="H431" s="61">
        <f ca="1">Table7[[#This Row],[Year]]*12</f>
        <v>220.37260273972606</v>
      </c>
      <c r="I431" t="str">
        <f ca="1">IF(Table7[[#This Row],[Month]]&gt;=12,"Tenured","New Hire")</f>
        <v>Tenured</v>
      </c>
    </row>
    <row r="432" spans="1:9">
      <c r="A432" s="3" t="s">
        <v>111</v>
      </c>
      <c r="B432" s="35" t="str">
        <f>_xlfn.XLOOKUP(Table7[[#This Row],[EID]],Roster!A:A,Roster!E:E)</f>
        <v>hir.kame.31</v>
      </c>
      <c r="C432" s="35" t="str">
        <f>_xlfn.XLOOKUP(Table7[[#This Row],[EID]],Roster!A:A,Roster!F:F)</f>
        <v>Health</v>
      </c>
      <c r="D432">
        <v>7</v>
      </c>
      <c r="E432" s="2">
        <v>45063</v>
      </c>
      <c r="F432" s="2">
        <f>_xlfn.XLOOKUP(Table7[[#This Row],[EID]],Roster!A:A,Roster!G:G)</f>
        <v>42145</v>
      </c>
      <c r="G432" s="61">
        <f ca="1">(TODAY()-Table7[[#This Row],[Hire Date]])/365</f>
        <v>10</v>
      </c>
      <c r="H432" s="61">
        <f ca="1">Table7[[#This Row],[Year]]*12</f>
        <v>120</v>
      </c>
      <c r="I432" t="str">
        <f ca="1">IF(Table7[[#This Row],[Month]]&gt;=12,"Tenured","New Hire")</f>
        <v>Tenured</v>
      </c>
    </row>
    <row r="433" spans="1:9">
      <c r="A433" s="3" t="s">
        <v>112</v>
      </c>
      <c r="B433" s="35" t="str">
        <f>_xlfn.XLOOKUP(Table7[[#This Row],[EID]],Roster!A:A,Roster!E:E)</f>
        <v>hir.kame.31</v>
      </c>
      <c r="C433" s="35" t="str">
        <f>_xlfn.XLOOKUP(Table7[[#This Row],[EID]],Roster!A:A,Roster!F:F)</f>
        <v>Health</v>
      </c>
      <c r="D433">
        <v>8</v>
      </c>
      <c r="E433" s="2">
        <v>45063</v>
      </c>
      <c r="F433" s="2">
        <f>_xlfn.XLOOKUP(Table7[[#This Row],[EID]],Roster!A:A,Roster!G:G)</f>
        <v>44989</v>
      </c>
      <c r="G433" s="61">
        <f ca="1">(TODAY()-Table7[[#This Row],[Hire Date]])/365</f>
        <v>2.2082191780821918</v>
      </c>
      <c r="H433" s="61">
        <f ca="1">Table7[[#This Row],[Year]]*12</f>
        <v>26.4986301369863</v>
      </c>
      <c r="I433" t="str">
        <f ca="1">IF(Table7[[#This Row],[Month]]&gt;=12,"Tenured","New Hire")</f>
        <v>Tenured</v>
      </c>
    </row>
    <row r="434" spans="1:9">
      <c r="A434" s="3" t="s">
        <v>113</v>
      </c>
      <c r="B434" s="35" t="str">
        <f>_xlfn.XLOOKUP(Table7[[#This Row],[EID]],Roster!A:A,Roster!E:E)</f>
        <v>kig.imaz.62</v>
      </c>
      <c r="C434" s="35" t="str">
        <f>_xlfn.XLOOKUP(Table7[[#This Row],[EID]],Roster!A:A,Roster!F:F)</f>
        <v>HR</v>
      </c>
      <c r="D434">
        <v>9</v>
      </c>
      <c r="E434" s="2">
        <v>45063</v>
      </c>
      <c r="F434" s="2">
        <f>_xlfn.XLOOKUP(Table7[[#This Row],[EID]],Roster!A:A,Roster!G:G)</f>
        <v>44152</v>
      </c>
      <c r="G434" s="61">
        <f ca="1">(TODAY()-Table7[[#This Row],[Hire Date]])/365</f>
        <v>4.5013698630136982</v>
      </c>
      <c r="H434" s="61">
        <f ca="1">Table7[[#This Row],[Year]]*12</f>
        <v>54.016438356164379</v>
      </c>
      <c r="I434" t="str">
        <f ca="1">IF(Table7[[#This Row],[Month]]&gt;=12,"Tenured","New Hire")</f>
        <v>Tenured</v>
      </c>
    </row>
    <row r="435" spans="1:9">
      <c r="A435" s="3" t="s">
        <v>114</v>
      </c>
      <c r="B435" s="35" t="str">
        <f>_xlfn.XLOOKUP(Table7[[#This Row],[EID]],Roster!A:A,Roster!E:E)</f>
        <v>han.oriz.24</v>
      </c>
      <c r="C435" s="35" t="str">
        <f>_xlfn.XLOOKUP(Table7[[#This Row],[EID]],Roster!A:A,Roster!F:F)</f>
        <v>Strategy</v>
      </c>
      <c r="D435">
        <v>7</v>
      </c>
      <c r="E435" s="2">
        <v>45063</v>
      </c>
      <c r="F435" s="2">
        <f>_xlfn.XLOOKUP(Table7[[#This Row],[EID]],Roster!A:A,Roster!G:G)</f>
        <v>37165</v>
      </c>
      <c r="G435" s="61">
        <f ca="1">(TODAY()-Table7[[#This Row],[Hire Date]])/365</f>
        <v>23.643835616438356</v>
      </c>
      <c r="H435" s="61">
        <f ca="1">Table7[[#This Row],[Year]]*12</f>
        <v>283.72602739726028</v>
      </c>
      <c r="I435" t="str">
        <f ca="1">IF(Table7[[#This Row],[Month]]&gt;=12,"Tenured","New Hire")</f>
        <v>Tenured</v>
      </c>
    </row>
    <row r="436" spans="1:9">
      <c r="A436" s="3" t="s">
        <v>115</v>
      </c>
      <c r="B436" s="35" t="str">
        <f>_xlfn.XLOOKUP(Table7[[#This Row],[EID]],Roster!A:A,Roster!E:E)</f>
        <v>oka.koch.55</v>
      </c>
      <c r="C436" s="35" t="str">
        <f>_xlfn.XLOOKUP(Table7[[#This Row],[EID]],Roster!A:A,Roster!F:F)</f>
        <v>F&amp;A</v>
      </c>
      <c r="D436">
        <v>7</v>
      </c>
      <c r="E436" s="2">
        <v>45063</v>
      </c>
      <c r="F436" s="2">
        <f>_xlfn.XLOOKUP(Table7[[#This Row],[EID]],Roster!A:A,Roster!G:G)</f>
        <v>44841</v>
      </c>
      <c r="G436" s="61">
        <f ca="1">(TODAY()-Table7[[#This Row],[Hire Date]])/365</f>
        <v>2.6136986301369864</v>
      </c>
      <c r="H436" s="61">
        <f ca="1">Table7[[#This Row],[Year]]*12</f>
        <v>31.364383561643837</v>
      </c>
      <c r="I436" t="str">
        <f ca="1">IF(Table7[[#This Row],[Month]]&gt;=12,"Tenured","New Hire")</f>
        <v>Tenured</v>
      </c>
    </row>
    <row r="437" spans="1:9">
      <c r="A437" s="3" t="s">
        <v>116</v>
      </c>
      <c r="B437" s="35" t="str">
        <f>_xlfn.XLOOKUP(Table7[[#This Row],[EID]],Roster!A:A,Roster!E:E)</f>
        <v>hir.kame.31</v>
      </c>
      <c r="C437" s="35" t="str">
        <f>_xlfn.XLOOKUP(Table7[[#This Row],[EID]],Roster!A:A,Roster!F:F)</f>
        <v>Health</v>
      </c>
      <c r="D437">
        <v>9</v>
      </c>
      <c r="E437" s="2">
        <v>45063</v>
      </c>
      <c r="F437" s="2">
        <f>_xlfn.XLOOKUP(Table7[[#This Row],[EID]],Roster!A:A,Roster!G:G)</f>
        <v>39490</v>
      </c>
      <c r="G437" s="61">
        <f ca="1">(TODAY()-Table7[[#This Row],[Hire Date]])/365</f>
        <v>17.273972602739725</v>
      </c>
      <c r="H437" s="61">
        <f ca="1">Table7[[#This Row],[Year]]*12</f>
        <v>207.2876712328767</v>
      </c>
      <c r="I437" t="str">
        <f ca="1">IF(Table7[[#This Row],[Month]]&gt;=12,"Tenured","New Hire")</f>
        <v>Tenured</v>
      </c>
    </row>
    <row r="438" spans="1:9">
      <c r="A438" s="3" t="s">
        <v>117</v>
      </c>
      <c r="B438" s="35" t="str">
        <f>_xlfn.XLOOKUP(Table7[[#This Row],[EID]],Roster!A:A,Roster!E:E)</f>
        <v>han.oriz.24</v>
      </c>
      <c r="C438" s="35" t="str">
        <f>_xlfn.XLOOKUP(Table7[[#This Row],[EID]],Roster!A:A,Roster!F:F)</f>
        <v>Network</v>
      </c>
      <c r="D438">
        <v>7</v>
      </c>
      <c r="E438" s="2">
        <v>45063</v>
      </c>
      <c r="F438" s="2">
        <f>_xlfn.XLOOKUP(Table7[[#This Row],[EID]],Roster!A:A,Roster!G:G)</f>
        <v>43495</v>
      </c>
      <c r="G438" s="61">
        <f ca="1">(TODAY()-Table7[[#This Row],[Hire Date]])/365</f>
        <v>6.3013698630136989</v>
      </c>
      <c r="H438" s="61">
        <f ca="1">Table7[[#This Row],[Year]]*12</f>
        <v>75.616438356164394</v>
      </c>
      <c r="I438" t="str">
        <f ca="1">IF(Table7[[#This Row],[Month]]&gt;=12,"Tenured","New Hire")</f>
        <v>Tenured</v>
      </c>
    </row>
    <row r="439" spans="1:9">
      <c r="A439" s="3" t="s">
        <v>118</v>
      </c>
      <c r="B439" s="35" t="str">
        <f>_xlfn.XLOOKUP(Table7[[#This Row],[EID]],Roster!A:A,Roster!E:E)</f>
        <v>kig.imaz.62</v>
      </c>
      <c r="C439" s="35" t="str">
        <f>_xlfn.XLOOKUP(Table7[[#This Row],[EID]],Roster!A:A,Roster!F:F)</f>
        <v>HR</v>
      </c>
      <c r="D439">
        <v>10</v>
      </c>
      <c r="E439" s="2">
        <v>45063</v>
      </c>
      <c r="F439" s="2">
        <f>_xlfn.XLOOKUP(Table7[[#This Row],[EID]],Roster!A:A,Roster!G:G)</f>
        <v>44965</v>
      </c>
      <c r="G439" s="61">
        <f ca="1">(TODAY()-Table7[[#This Row],[Hire Date]])/365</f>
        <v>2.2739726027397262</v>
      </c>
      <c r="H439" s="61">
        <f ca="1">Table7[[#This Row],[Year]]*12</f>
        <v>27.287671232876715</v>
      </c>
      <c r="I439" t="str">
        <f ca="1">IF(Table7[[#This Row],[Month]]&gt;=12,"Tenured","New Hire")</f>
        <v>Tenured</v>
      </c>
    </row>
    <row r="440" spans="1:9">
      <c r="A440" s="3" t="s">
        <v>119</v>
      </c>
      <c r="B440" s="35" t="str">
        <f>_xlfn.XLOOKUP(Table7[[#This Row],[EID]],Roster!A:A,Roster!E:E)</f>
        <v>hir.kame.31</v>
      </c>
      <c r="C440" s="35" t="str">
        <f>_xlfn.XLOOKUP(Table7[[#This Row],[EID]],Roster!A:A,Roster!F:F)</f>
        <v>Health</v>
      </c>
      <c r="D440">
        <v>10</v>
      </c>
      <c r="E440" s="2">
        <v>45063</v>
      </c>
      <c r="F440" s="2">
        <f>_xlfn.XLOOKUP(Table7[[#This Row],[EID]],Roster!A:A,Roster!G:G)</f>
        <v>38581</v>
      </c>
      <c r="G440" s="61">
        <f ca="1">(TODAY()-Table7[[#This Row],[Hire Date]])/365</f>
        <v>19.764383561643836</v>
      </c>
      <c r="H440" s="61">
        <f ca="1">Table7[[#This Row],[Year]]*12</f>
        <v>237.17260273972602</v>
      </c>
      <c r="I440" t="str">
        <f ca="1">IF(Table7[[#This Row],[Month]]&gt;=12,"Tenured","New Hire")</f>
        <v>Tenured</v>
      </c>
    </row>
    <row r="441" spans="1:9">
      <c r="A441" s="3" t="s">
        <v>121</v>
      </c>
      <c r="B441" s="35" t="str">
        <f>_xlfn.XLOOKUP(Table7[[#This Row],[EID]],Roster!A:A,Roster!E:E)</f>
        <v>hir.kame.31</v>
      </c>
      <c r="C441" s="35" t="str">
        <f>_xlfn.XLOOKUP(Table7[[#This Row],[EID]],Roster!A:A,Roster!F:F)</f>
        <v>Health</v>
      </c>
      <c r="D441">
        <v>9</v>
      </c>
      <c r="E441" s="2">
        <v>45063</v>
      </c>
      <c r="F441" s="2">
        <f>_xlfn.XLOOKUP(Table7[[#This Row],[EID]],Roster!A:A,Roster!G:G)</f>
        <v>44420</v>
      </c>
      <c r="G441" s="61">
        <f ca="1">(TODAY()-Table7[[#This Row],[Hire Date]])/365</f>
        <v>3.7671232876712328</v>
      </c>
      <c r="H441" s="61">
        <f ca="1">Table7[[#This Row],[Year]]*12</f>
        <v>45.205479452054796</v>
      </c>
      <c r="I441" t="str">
        <f ca="1">IF(Table7[[#This Row],[Month]]&gt;=12,"Tenured","New Hire")</f>
        <v>Tenured</v>
      </c>
    </row>
    <row r="442" spans="1:9">
      <c r="A442" s="3" t="s">
        <v>122</v>
      </c>
      <c r="B442" s="35" t="str">
        <f>_xlfn.XLOOKUP(Table7[[#This Row],[EID]],Roster!A:A,Roster!E:E)</f>
        <v>han.oriz.24</v>
      </c>
      <c r="C442" s="35" t="str">
        <f>_xlfn.XLOOKUP(Table7[[#This Row],[EID]],Roster!A:A,Roster!F:F)</f>
        <v>Network</v>
      </c>
      <c r="D442">
        <v>8</v>
      </c>
      <c r="E442" s="2">
        <v>45063</v>
      </c>
      <c r="F442" s="2">
        <f>_xlfn.XLOOKUP(Table7[[#This Row],[EID]],Roster!A:A,Roster!G:G)</f>
        <v>44961</v>
      </c>
      <c r="G442" s="61">
        <f ca="1">(TODAY()-Table7[[#This Row],[Hire Date]])/365</f>
        <v>2.2849315068493152</v>
      </c>
      <c r="H442" s="61">
        <f ca="1">Table7[[#This Row],[Year]]*12</f>
        <v>27.419178082191785</v>
      </c>
      <c r="I442" t="str">
        <f ca="1">IF(Table7[[#This Row],[Month]]&gt;=12,"Tenured","New Hire")</f>
        <v>Tenured</v>
      </c>
    </row>
    <row r="443" spans="1:9">
      <c r="A443" s="3" t="s">
        <v>123</v>
      </c>
      <c r="B443" s="35" t="str">
        <f>_xlfn.XLOOKUP(Table7[[#This Row],[EID]],Roster!A:A,Roster!E:E)</f>
        <v>kig.imaz.62</v>
      </c>
      <c r="C443" s="35" t="str">
        <f>_xlfn.XLOOKUP(Table7[[#This Row],[EID]],Roster!A:A,Roster!F:F)</f>
        <v>HR</v>
      </c>
      <c r="D443">
        <v>8</v>
      </c>
      <c r="E443" s="2">
        <v>45063</v>
      </c>
      <c r="F443" s="2">
        <f>_xlfn.XLOOKUP(Table7[[#This Row],[EID]],Roster!A:A,Roster!G:G)</f>
        <v>41094</v>
      </c>
      <c r="G443" s="61">
        <f ca="1">(TODAY()-Table7[[#This Row],[Hire Date]])/365</f>
        <v>12.87945205479452</v>
      </c>
      <c r="H443" s="61">
        <f ca="1">Table7[[#This Row],[Year]]*12</f>
        <v>154.55342465753424</v>
      </c>
      <c r="I443" t="str">
        <f ca="1">IF(Table7[[#This Row],[Month]]&gt;=12,"Tenured","New Hire")</f>
        <v>Tenured</v>
      </c>
    </row>
    <row r="444" spans="1:9">
      <c r="A444" s="3" t="s">
        <v>94</v>
      </c>
      <c r="B444" s="35" t="str">
        <f>_xlfn.XLOOKUP(Table7[[#This Row],[EID]],Roster!A:A,Roster!E:E)</f>
        <v>oka.koch.55</v>
      </c>
      <c r="C444" s="35" t="str">
        <f>_xlfn.XLOOKUP(Table7[[#This Row],[EID]],Roster!A:A,Roster!F:F)</f>
        <v>F&amp;A</v>
      </c>
      <c r="D444">
        <v>9</v>
      </c>
      <c r="E444" s="2">
        <v>45064</v>
      </c>
      <c r="F444" s="2">
        <f>_xlfn.XLOOKUP(Table7[[#This Row],[EID]],Roster!A:A,Roster!G:G)</f>
        <v>45032</v>
      </c>
      <c r="G444" s="61">
        <f ca="1">(TODAY()-Table7[[#This Row],[Hire Date]])/365</f>
        <v>2.0904109589041098</v>
      </c>
      <c r="H444" s="61">
        <f ca="1">Table7[[#This Row],[Year]]*12</f>
        <v>25.084931506849315</v>
      </c>
      <c r="I444" t="str">
        <f ca="1">IF(Table7[[#This Row],[Month]]&gt;=12,"Tenured","New Hire")</f>
        <v>Tenured</v>
      </c>
    </row>
    <row r="445" spans="1:9">
      <c r="A445" s="3" t="s">
        <v>96</v>
      </c>
      <c r="B445" s="35" t="str">
        <f>_xlfn.XLOOKUP(Table7[[#This Row],[EID]],Roster!A:A,Roster!E:E)</f>
        <v>hir.kame.31</v>
      </c>
      <c r="C445" s="35" t="str">
        <f>_xlfn.XLOOKUP(Table7[[#This Row],[EID]],Roster!A:A,Roster!F:F)</f>
        <v>Health</v>
      </c>
      <c r="D445">
        <v>10</v>
      </c>
      <c r="E445" s="2">
        <v>45064</v>
      </c>
      <c r="F445" s="2">
        <f>_xlfn.XLOOKUP(Table7[[#This Row],[EID]],Roster!A:A,Roster!G:G)</f>
        <v>44979</v>
      </c>
      <c r="G445" s="61">
        <f ca="1">(TODAY()-Table7[[#This Row],[Hire Date]])/365</f>
        <v>2.2356164383561645</v>
      </c>
      <c r="H445" s="61">
        <f ca="1">Table7[[#This Row],[Year]]*12</f>
        <v>26.827397260273976</v>
      </c>
      <c r="I445" t="str">
        <f ca="1">IF(Table7[[#This Row],[Month]]&gt;=12,"Tenured","New Hire")</f>
        <v>Tenured</v>
      </c>
    </row>
    <row r="446" spans="1:9">
      <c r="A446" s="3" t="s">
        <v>97</v>
      </c>
      <c r="B446" s="35" t="str">
        <f>_xlfn.XLOOKUP(Table7[[#This Row],[EID]],Roster!A:A,Roster!E:E)</f>
        <v>han.oriz.24</v>
      </c>
      <c r="C446" s="35" t="str">
        <f>_xlfn.XLOOKUP(Table7[[#This Row],[EID]],Roster!A:A,Roster!F:F)</f>
        <v>Network</v>
      </c>
      <c r="D446">
        <v>9</v>
      </c>
      <c r="E446" s="2">
        <v>45064</v>
      </c>
      <c r="F446" s="2">
        <f>_xlfn.XLOOKUP(Table7[[#This Row],[EID]],Roster!A:A,Roster!G:G)</f>
        <v>44419</v>
      </c>
      <c r="G446" s="61">
        <f ca="1">(TODAY()-Table7[[#This Row],[Hire Date]])/365</f>
        <v>3.7698630136986302</v>
      </c>
      <c r="H446" s="61">
        <f ca="1">Table7[[#This Row],[Year]]*12</f>
        <v>45.238356164383561</v>
      </c>
      <c r="I446" t="str">
        <f ca="1">IF(Table7[[#This Row],[Month]]&gt;=12,"Tenured","New Hire")</f>
        <v>Tenured</v>
      </c>
    </row>
    <row r="447" spans="1:9">
      <c r="A447" s="3" t="s">
        <v>98</v>
      </c>
      <c r="B447" s="35" t="str">
        <f>_xlfn.XLOOKUP(Table7[[#This Row],[EID]],Roster!A:A,Roster!E:E)</f>
        <v>kig.imaz.62</v>
      </c>
      <c r="C447" s="35" t="str">
        <f>_xlfn.XLOOKUP(Table7[[#This Row],[EID]],Roster!A:A,Roster!F:F)</f>
        <v>HR</v>
      </c>
      <c r="D447">
        <v>9</v>
      </c>
      <c r="E447" s="2">
        <v>45064</v>
      </c>
      <c r="F447" s="2">
        <f>_xlfn.XLOOKUP(Table7[[#This Row],[EID]],Roster!A:A,Roster!G:G)</f>
        <v>41964</v>
      </c>
      <c r="G447" s="61">
        <f ca="1">(TODAY()-Table7[[#This Row],[Hire Date]])/365</f>
        <v>10.495890410958904</v>
      </c>
      <c r="H447" s="61">
        <f ca="1">Table7[[#This Row],[Year]]*12</f>
        <v>125.95068493150684</v>
      </c>
      <c r="I447" t="str">
        <f ca="1">IF(Table7[[#This Row],[Month]]&gt;=12,"Tenured","New Hire")</f>
        <v>Tenured</v>
      </c>
    </row>
    <row r="448" spans="1:9">
      <c r="A448" s="3" t="s">
        <v>99</v>
      </c>
      <c r="B448" s="35" t="str">
        <f>_xlfn.XLOOKUP(Table7[[#This Row],[EID]],Roster!A:A,Roster!E:E)</f>
        <v>han.oriz.24</v>
      </c>
      <c r="C448" s="35" t="str">
        <f>_xlfn.XLOOKUP(Table7[[#This Row],[EID]],Roster!A:A,Roster!F:F)</f>
        <v>Strategy</v>
      </c>
      <c r="D448">
        <v>10</v>
      </c>
      <c r="E448" s="2">
        <v>45064</v>
      </c>
      <c r="F448" s="2">
        <f>_xlfn.XLOOKUP(Table7[[#This Row],[EID]],Roster!A:A,Roster!G:G)</f>
        <v>39732</v>
      </c>
      <c r="G448" s="61">
        <f ca="1">(TODAY()-Table7[[#This Row],[Hire Date]])/365</f>
        <v>16.610958904109587</v>
      </c>
      <c r="H448" s="61">
        <f ca="1">Table7[[#This Row],[Year]]*12</f>
        <v>199.33150684931505</v>
      </c>
      <c r="I448" t="str">
        <f ca="1">IF(Table7[[#This Row],[Month]]&gt;=12,"Tenured","New Hire")</f>
        <v>Tenured</v>
      </c>
    </row>
    <row r="449" spans="1:9">
      <c r="A449" s="3" t="s">
        <v>100</v>
      </c>
      <c r="B449" s="35" t="str">
        <f>_xlfn.XLOOKUP(Table7[[#This Row],[EID]],Roster!A:A,Roster!E:E)</f>
        <v>oka.koch.55</v>
      </c>
      <c r="C449" s="35" t="str">
        <f>_xlfn.XLOOKUP(Table7[[#This Row],[EID]],Roster!A:A,Roster!F:F)</f>
        <v>F&amp;A</v>
      </c>
      <c r="D449">
        <v>8</v>
      </c>
      <c r="E449" s="2">
        <v>45064</v>
      </c>
      <c r="F449" s="2">
        <f>_xlfn.XLOOKUP(Table7[[#This Row],[EID]],Roster!A:A,Roster!G:G)</f>
        <v>44956</v>
      </c>
      <c r="G449" s="61">
        <f ca="1">(TODAY()-Table7[[#This Row],[Hire Date]])/365</f>
        <v>2.2986301369863016</v>
      </c>
      <c r="H449" s="61">
        <f ca="1">Table7[[#This Row],[Year]]*12</f>
        <v>27.583561643835619</v>
      </c>
      <c r="I449" t="str">
        <f ca="1">IF(Table7[[#This Row],[Month]]&gt;=12,"Tenured","New Hire")</f>
        <v>Tenured</v>
      </c>
    </row>
    <row r="450" spans="1:9">
      <c r="A450" s="3" t="s">
        <v>101</v>
      </c>
      <c r="B450" s="35" t="str">
        <f>_xlfn.XLOOKUP(Table7[[#This Row],[EID]],Roster!A:A,Roster!E:E)</f>
        <v>hir.kame.31</v>
      </c>
      <c r="C450" s="35" t="str">
        <f>_xlfn.XLOOKUP(Table7[[#This Row],[EID]],Roster!A:A,Roster!F:F)</f>
        <v>Health</v>
      </c>
      <c r="D450">
        <v>9</v>
      </c>
      <c r="E450" s="2">
        <v>45064</v>
      </c>
      <c r="F450" s="2">
        <f>_xlfn.XLOOKUP(Table7[[#This Row],[EID]],Roster!A:A,Roster!G:G)</f>
        <v>42161</v>
      </c>
      <c r="G450" s="61">
        <f ca="1">(TODAY()-Table7[[#This Row],[Hire Date]])/365</f>
        <v>9.956164383561644</v>
      </c>
      <c r="H450" s="61">
        <f ca="1">Table7[[#This Row],[Year]]*12</f>
        <v>119.47397260273974</v>
      </c>
      <c r="I450" t="str">
        <f ca="1">IF(Table7[[#This Row],[Month]]&gt;=12,"Tenured","New Hire")</f>
        <v>Tenured</v>
      </c>
    </row>
    <row r="451" spans="1:9">
      <c r="A451" s="3" t="s">
        <v>102</v>
      </c>
      <c r="B451" s="35" t="str">
        <f>_xlfn.XLOOKUP(Table7[[#This Row],[EID]],Roster!A:A,Roster!E:E)</f>
        <v>han.oriz.24</v>
      </c>
      <c r="C451" s="35" t="str">
        <f>_xlfn.XLOOKUP(Table7[[#This Row],[EID]],Roster!A:A,Roster!F:F)</f>
        <v>Network</v>
      </c>
      <c r="D451">
        <v>8</v>
      </c>
      <c r="E451" s="2">
        <v>45064</v>
      </c>
      <c r="F451" s="2">
        <f>_xlfn.XLOOKUP(Table7[[#This Row],[EID]],Roster!A:A,Roster!G:G)</f>
        <v>37784</v>
      </c>
      <c r="G451" s="61">
        <f ca="1">(TODAY()-Table7[[#This Row],[Hire Date]])/365</f>
        <v>21.947945205479453</v>
      </c>
      <c r="H451" s="61">
        <f ca="1">Table7[[#This Row],[Year]]*12</f>
        <v>263.37534246575342</v>
      </c>
      <c r="I451" t="str">
        <f ca="1">IF(Table7[[#This Row],[Month]]&gt;=12,"Tenured","New Hire")</f>
        <v>Tenured</v>
      </c>
    </row>
    <row r="452" spans="1:9">
      <c r="A452" s="3" t="s">
        <v>103</v>
      </c>
      <c r="B452" s="35" t="str">
        <f>_xlfn.XLOOKUP(Table7[[#This Row],[EID]],Roster!A:A,Roster!E:E)</f>
        <v>kig.imaz.62</v>
      </c>
      <c r="C452" s="35" t="str">
        <f>_xlfn.XLOOKUP(Table7[[#This Row],[EID]],Roster!A:A,Roster!F:F)</f>
        <v>HR</v>
      </c>
      <c r="D452">
        <v>7</v>
      </c>
      <c r="E452" s="2">
        <v>45064</v>
      </c>
      <c r="F452" s="2">
        <f>_xlfn.XLOOKUP(Table7[[#This Row],[EID]],Roster!A:A,Roster!G:G)</f>
        <v>44132</v>
      </c>
      <c r="G452" s="61">
        <f ca="1">(TODAY()-Table7[[#This Row],[Hire Date]])/365</f>
        <v>4.5561643835616437</v>
      </c>
      <c r="H452" s="61">
        <f ca="1">Table7[[#This Row],[Year]]*12</f>
        <v>54.673972602739724</v>
      </c>
      <c r="I452" t="str">
        <f ca="1">IF(Table7[[#This Row],[Month]]&gt;=12,"Tenured","New Hire")</f>
        <v>Tenured</v>
      </c>
    </row>
    <row r="453" spans="1:9">
      <c r="A453" s="3" t="s">
        <v>104</v>
      </c>
      <c r="B453" s="35" t="str">
        <f>_xlfn.XLOOKUP(Table7[[#This Row],[EID]],Roster!A:A,Roster!E:E)</f>
        <v>oka.koch.55</v>
      </c>
      <c r="C453" s="35" t="str">
        <f>_xlfn.XLOOKUP(Table7[[#This Row],[EID]],Roster!A:A,Roster!F:F)</f>
        <v>F&amp;A</v>
      </c>
      <c r="D453">
        <v>7</v>
      </c>
      <c r="E453" s="2">
        <v>45064</v>
      </c>
      <c r="F453" s="2">
        <f>_xlfn.XLOOKUP(Table7[[#This Row],[EID]],Roster!A:A,Roster!G:G)</f>
        <v>44977</v>
      </c>
      <c r="G453" s="61">
        <f ca="1">(TODAY()-Table7[[#This Row],[Hire Date]])/365</f>
        <v>2.2410958904109588</v>
      </c>
      <c r="H453" s="61">
        <f ca="1">Table7[[#This Row],[Year]]*12</f>
        <v>26.893150684931506</v>
      </c>
      <c r="I453" t="str">
        <f ca="1">IF(Table7[[#This Row],[Month]]&gt;=12,"Tenured","New Hire")</f>
        <v>Tenured</v>
      </c>
    </row>
    <row r="454" spans="1:9">
      <c r="A454" s="3" t="s">
        <v>105</v>
      </c>
      <c r="B454" s="35" t="str">
        <f>_xlfn.XLOOKUP(Table7[[#This Row],[EID]],Roster!A:A,Roster!E:E)</f>
        <v>oka.koch.55</v>
      </c>
      <c r="C454" s="35" t="str">
        <f>_xlfn.XLOOKUP(Table7[[#This Row],[EID]],Roster!A:A,Roster!F:F)</f>
        <v>F&amp;A</v>
      </c>
      <c r="D454">
        <v>10</v>
      </c>
      <c r="E454" s="2">
        <v>45064</v>
      </c>
      <c r="F454" s="2">
        <f>_xlfn.XLOOKUP(Table7[[#This Row],[EID]],Roster!A:A,Roster!G:G)</f>
        <v>37806</v>
      </c>
      <c r="G454" s="61">
        <f ca="1">(TODAY()-Table7[[#This Row],[Hire Date]])/365</f>
        <v>21.887671232876713</v>
      </c>
      <c r="H454" s="61">
        <f ca="1">Table7[[#This Row],[Year]]*12</f>
        <v>262.65205479452055</v>
      </c>
      <c r="I454" t="str">
        <f ca="1">IF(Table7[[#This Row],[Month]]&gt;=12,"Tenured","New Hire")</f>
        <v>Tenured</v>
      </c>
    </row>
    <row r="455" spans="1:9">
      <c r="A455" s="3" t="s">
        <v>106</v>
      </c>
      <c r="B455" s="35" t="str">
        <f>_xlfn.XLOOKUP(Table7[[#This Row],[EID]],Roster!A:A,Roster!E:E)</f>
        <v>hir.kame.31</v>
      </c>
      <c r="C455" s="35" t="str">
        <f>_xlfn.XLOOKUP(Table7[[#This Row],[EID]],Roster!A:A,Roster!F:F)</f>
        <v>Health</v>
      </c>
      <c r="D455">
        <v>7</v>
      </c>
      <c r="E455" s="2">
        <v>45064</v>
      </c>
      <c r="F455" s="2">
        <f>_xlfn.XLOOKUP(Table7[[#This Row],[EID]],Roster!A:A,Roster!G:G)</f>
        <v>40457</v>
      </c>
      <c r="G455" s="61">
        <f ca="1">(TODAY()-Table7[[#This Row],[Hire Date]])/365</f>
        <v>14.624657534246575</v>
      </c>
      <c r="H455" s="61">
        <f ca="1">Table7[[#This Row],[Year]]*12</f>
        <v>175.49589041095891</v>
      </c>
      <c r="I455" t="str">
        <f ca="1">IF(Table7[[#This Row],[Month]]&gt;=12,"Tenured","New Hire")</f>
        <v>Tenured</v>
      </c>
    </row>
    <row r="456" spans="1:9">
      <c r="A456" s="3" t="s">
        <v>108</v>
      </c>
      <c r="B456" s="35" t="str">
        <f>_xlfn.XLOOKUP(Table7[[#This Row],[EID]],Roster!A:A,Roster!E:E)</f>
        <v>kig.imaz.62</v>
      </c>
      <c r="C456" s="35" t="str">
        <f>_xlfn.XLOOKUP(Table7[[#This Row],[EID]],Roster!A:A,Roster!F:F)</f>
        <v>HR</v>
      </c>
      <c r="D456">
        <v>8</v>
      </c>
      <c r="E456" s="2">
        <v>45064</v>
      </c>
      <c r="F456" s="2">
        <f>_xlfn.XLOOKUP(Table7[[#This Row],[EID]],Roster!A:A,Roster!G:G)</f>
        <v>41289</v>
      </c>
      <c r="G456" s="61">
        <f ca="1">(TODAY()-Table7[[#This Row],[Hire Date]])/365</f>
        <v>12.345205479452055</v>
      </c>
      <c r="H456" s="61">
        <f ca="1">Table7[[#This Row],[Year]]*12</f>
        <v>148.14246575342466</v>
      </c>
      <c r="I456" t="str">
        <f ca="1">IF(Table7[[#This Row],[Month]]&gt;=12,"Tenured","New Hire")</f>
        <v>Tenured</v>
      </c>
    </row>
    <row r="457" spans="1:9">
      <c r="A457" s="3" t="s">
        <v>109</v>
      </c>
      <c r="B457" s="35" t="str">
        <f>_xlfn.XLOOKUP(Table7[[#This Row],[EID]],Roster!A:A,Roster!E:E)</f>
        <v>han.oriz.24</v>
      </c>
      <c r="C457" s="35" t="str">
        <f>_xlfn.XLOOKUP(Table7[[#This Row],[EID]],Roster!A:A,Roster!F:F)</f>
        <v>Strategy</v>
      </c>
      <c r="D457">
        <v>7</v>
      </c>
      <c r="E457" s="2">
        <v>45064</v>
      </c>
      <c r="F457" s="2">
        <f>_xlfn.XLOOKUP(Table7[[#This Row],[EID]],Roster!A:A,Roster!G:G)</f>
        <v>39092</v>
      </c>
      <c r="G457" s="61">
        <f ca="1">(TODAY()-Table7[[#This Row],[Hire Date]])/365</f>
        <v>18.364383561643837</v>
      </c>
      <c r="H457" s="61">
        <f ca="1">Table7[[#This Row],[Year]]*12</f>
        <v>220.37260273972606</v>
      </c>
      <c r="I457" t="str">
        <f ca="1">IF(Table7[[#This Row],[Month]]&gt;=12,"Tenured","New Hire")</f>
        <v>Tenured</v>
      </c>
    </row>
    <row r="458" spans="1:9">
      <c r="A458" s="3" t="s">
        <v>111</v>
      </c>
      <c r="B458" s="35" t="str">
        <f>_xlfn.XLOOKUP(Table7[[#This Row],[EID]],Roster!A:A,Roster!E:E)</f>
        <v>hir.kame.31</v>
      </c>
      <c r="C458" s="35" t="str">
        <f>_xlfn.XLOOKUP(Table7[[#This Row],[EID]],Roster!A:A,Roster!F:F)</f>
        <v>Health</v>
      </c>
      <c r="D458">
        <v>7</v>
      </c>
      <c r="E458" s="2">
        <v>45064</v>
      </c>
      <c r="F458" s="2">
        <f>_xlfn.XLOOKUP(Table7[[#This Row],[EID]],Roster!A:A,Roster!G:G)</f>
        <v>42145</v>
      </c>
      <c r="G458" s="61">
        <f ca="1">(TODAY()-Table7[[#This Row],[Hire Date]])/365</f>
        <v>10</v>
      </c>
      <c r="H458" s="61">
        <f ca="1">Table7[[#This Row],[Year]]*12</f>
        <v>120</v>
      </c>
      <c r="I458" t="str">
        <f ca="1">IF(Table7[[#This Row],[Month]]&gt;=12,"Tenured","New Hire")</f>
        <v>Tenured</v>
      </c>
    </row>
    <row r="459" spans="1:9">
      <c r="A459" s="3" t="s">
        <v>112</v>
      </c>
      <c r="B459" s="35" t="str">
        <f>_xlfn.XLOOKUP(Table7[[#This Row],[EID]],Roster!A:A,Roster!E:E)</f>
        <v>hir.kame.31</v>
      </c>
      <c r="C459" s="35" t="str">
        <f>_xlfn.XLOOKUP(Table7[[#This Row],[EID]],Roster!A:A,Roster!F:F)</f>
        <v>Health</v>
      </c>
      <c r="D459">
        <v>10</v>
      </c>
      <c r="E459" s="2">
        <v>45064</v>
      </c>
      <c r="F459" s="2">
        <f>_xlfn.XLOOKUP(Table7[[#This Row],[EID]],Roster!A:A,Roster!G:G)</f>
        <v>44989</v>
      </c>
      <c r="G459" s="61">
        <f ca="1">(TODAY()-Table7[[#This Row],[Hire Date]])/365</f>
        <v>2.2082191780821918</v>
      </c>
      <c r="H459" s="61">
        <f ca="1">Table7[[#This Row],[Year]]*12</f>
        <v>26.4986301369863</v>
      </c>
      <c r="I459" t="str">
        <f ca="1">IF(Table7[[#This Row],[Month]]&gt;=12,"Tenured","New Hire")</f>
        <v>Tenured</v>
      </c>
    </row>
    <row r="460" spans="1:9">
      <c r="A460" s="3" t="s">
        <v>113</v>
      </c>
      <c r="B460" s="35" t="str">
        <f>_xlfn.XLOOKUP(Table7[[#This Row],[EID]],Roster!A:A,Roster!E:E)</f>
        <v>kig.imaz.62</v>
      </c>
      <c r="C460" s="35" t="str">
        <f>_xlfn.XLOOKUP(Table7[[#This Row],[EID]],Roster!A:A,Roster!F:F)</f>
        <v>HR</v>
      </c>
      <c r="D460">
        <v>8</v>
      </c>
      <c r="E460" s="2">
        <v>45064</v>
      </c>
      <c r="F460" s="2">
        <f>_xlfn.XLOOKUP(Table7[[#This Row],[EID]],Roster!A:A,Roster!G:G)</f>
        <v>44152</v>
      </c>
      <c r="G460" s="61">
        <f ca="1">(TODAY()-Table7[[#This Row],[Hire Date]])/365</f>
        <v>4.5013698630136982</v>
      </c>
      <c r="H460" s="61">
        <f ca="1">Table7[[#This Row],[Year]]*12</f>
        <v>54.016438356164379</v>
      </c>
      <c r="I460" t="str">
        <f ca="1">IF(Table7[[#This Row],[Month]]&gt;=12,"Tenured","New Hire")</f>
        <v>Tenured</v>
      </c>
    </row>
    <row r="461" spans="1:9">
      <c r="A461" s="3" t="s">
        <v>114</v>
      </c>
      <c r="B461" s="35" t="str">
        <f>_xlfn.XLOOKUP(Table7[[#This Row],[EID]],Roster!A:A,Roster!E:E)</f>
        <v>han.oriz.24</v>
      </c>
      <c r="C461" s="35" t="str">
        <f>_xlfn.XLOOKUP(Table7[[#This Row],[EID]],Roster!A:A,Roster!F:F)</f>
        <v>Strategy</v>
      </c>
      <c r="D461">
        <v>10</v>
      </c>
      <c r="E461" s="2">
        <v>45064</v>
      </c>
      <c r="F461" s="2">
        <f>_xlfn.XLOOKUP(Table7[[#This Row],[EID]],Roster!A:A,Roster!G:G)</f>
        <v>37165</v>
      </c>
      <c r="G461" s="61">
        <f ca="1">(TODAY()-Table7[[#This Row],[Hire Date]])/365</f>
        <v>23.643835616438356</v>
      </c>
      <c r="H461" s="61">
        <f ca="1">Table7[[#This Row],[Year]]*12</f>
        <v>283.72602739726028</v>
      </c>
      <c r="I461" t="str">
        <f ca="1">IF(Table7[[#This Row],[Month]]&gt;=12,"Tenured","New Hire")</f>
        <v>Tenured</v>
      </c>
    </row>
    <row r="462" spans="1:9">
      <c r="A462" s="3" t="s">
        <v>115</v>
      </c>
      <c r="B462" s="35" t="str">
        <f>_xlfn.XLOOKUP(Table7[[#This Row],[EID]],Roster!A:A,Roster!E:E)</f>
        <v>oka.koch.55</v>
      </c>
      <c r="C462" s="35" t="str">
        <f>_xlfn.XLOOKUP(Table7[[#This Row],[EID]],Roster!A:A,Roster!F:F)</f>
        <v>F&amp;A</v>
      </c>
      <c r="D462">
        <v>8</v>
      </c>
      <c r="E462" s="2">
        <v>45064</v>
      </c>
      <c r="F462" s="2">
        <f>_xlfn.XLOOKUP(Table7[[#This Row],[EID]],Roster!A:A,Roster!G:G)</f>
        <v>44841</v>
      </c>
      <c r="G462" s="61">
        <f ca="1">(TODAY()-Table7[[#This Row],[Hire Date]])/365</f>
        <v>2.6136986301369864</v>
      </c>
      <c r="H462" s="61">
        <f ca="1">Table7[[#This Row],[Year]]*12</f>
        <v>31.364383561643837</v>
      </c>
      <c r="I462" t="str">
        <f ca="1">IF(Table7[[#This Row],[Month]]&gt;=12,"Tenured","New Hire")</f>
        <v>Tenured</v>
      </c>
    </row>
    <row r="463" spans="1:9">
      <c r="A463" s="3" t="s">
        <v>116</v>
      </c>
      <c r="B463" s="35" t="str">
        <f>_xlfn.XLOOKUP(Table7[[#This Row],[EID]],Roster!A:A,Roster!E:E)</f>
        <v>hir.kame.31</v>
      </c>
      <c r="C463" s="35" t="str">
        <f>_xlfn.XLOOKUP(Table7[[#This Row],[EID]],Roster!A:A,Roster!F:F)</f>
        <v>Health</v>
      </c>
      <c r="D463">
        <v>9</v>
      </c>
      <c r="E463" s="2">
        <v>45064</v>
      </c>
      <c r="F463" s="2">
        <f>_xlfn.XLOOKUP(Table7[[#This Row],[EID]],Roster!A:A,Roster!G:G)</f>
        <v>39490</v>
      </c>
      <c r="G463" s="61">
        <f ca="1">(TODAY()-Table7[[#This Row],[Hire Date]])/365</f>
        <v>17.273972602739725</v>
      </c>
      <c r="H463" s="61">
        <f ca="1">Table7[[#This Row],[Year]]*12</f>
        <v>207.2876712328767</v>
      </c>
      <c r="I463" t="str">
        <f ca="1">IF(Table7[[#This Row],[Month]]&gt;=12,"Tenured","New Hire")</f>
        <v>Tenured</v>
      </c>
    </row>
    <row r="464" spans="1:9">
      <c r="A464" s="3" t="s">
        <v>117</v>
      </c>
      <c r="B464" s="35" t="str">
        <f>_xlfn.XLOOKUP(Table7[[#This Row],[EID]],Roster!A:A,Roster!E:E)</f>
        <v>han.oriz.24</v>
      </c>
      <c r="C464" s="35" t="str">
        <f>_xlfn.XLOOKUP(Table7[[#This Row],[EID]],Roster!A:A,Roster!F:F)</f>
        <v>Network</v>
      </c>
      <c r="D464">
        <v>9</v>
      </c>
      <c r="E464" s="2">
        <v>45064</v>
      </c>
      <c r="F464" s="2">
        <f>_xlfn.XLOOKUP(Table7[[#This Row],[EID]],Roster!A:A,Roster!G:G)</f>
        <v>43495</v>
      </c>
      <c r="G464" s="61">
        <f ca="1">(TODAY()-Table7[[#This Row],[Hire Date]])/365</f>
        <v>6.3013698630136989</v>
      </c>
      <c r="H464" s="61">
        <f ca="1">Table7[[#This Row],[Year]]*12</f>
        <v>75.616438356164394</v>
      </c>
      <c r="I464" t="str">
        <f ca="1">IF(Table7[[#This Row],[Month]]&gt;=12,"Tenured","New Hire")</f>
        <v>Tenured</v>
      </c>
    </row>
    <row r="465" spans="1:9">
      <c r="A465" s="3" t="s">
        <v>118</v>
      </c>
      <c r="B465" s="35" t="str">
        <f>_xlfn.XLOOKUP(Table7[[#This Row],[EID]],Roster!A:A,Roster!E:E)</f>
        <v>kig.imaz.62</v>
      </c>
      <c r="C465" s="35" t="str">
        <f>_xlfn.XLOOKUP(Table7[[#This Row],[EID]],Roster!A:A,Roster!F:F)</f>
        <v>HR</v>
      </c>
      <c r="D465">
        <v>8</v>
      </c>
      <c r="E465" s="2">
        <v>45064</v>
      </c>
      <c r="F465" s="2">
        <f>_xlfn.XLOOKUP(Table7[[#This Row],[EID]],Roster!A:A,Roster!G:G)</f>
        <v>44965</v>
      </c>
      <c r="G465" s="61">
        <f ca="1">(TODAY()-Table7[[#This Row],[Hire Date]])/365</f>
        <v>2.2739726027397262</v>
      </c>
      <c r="H465" s="61">
        <f ca="1">Table7[[#This Row],[Year]]*12</f>
        <v>27.287671232876715</v>
      </c>
      <c r="I465" t="str">
        <f ca="1">IF(Table7[[#This Row],[Month]]&gt;=12,"Tenured","New Hire")</f>
        <v>Tenured</v>
      </c>
    </row>
    <row r="466" spans="1:9">
      <c r="A466" s="3" t="s">
        <v>119</v>
      </c>
      <c r="B466" s="35" t="str">
        <f>_xlfn.XLOOKUP(Table7[[#This Row],[EID]],Roster!A:A,Roster!E:E)</f>
        <v>hir.kame.31</v>
      </c>
      <c r="C466" s="35" t="str">
        <f>_xlfn.XLOOKUP(Table7[[#This Row],[EID]],Roster!A:A,Roster!F:F)</f>
        <v>Health</v>
      </c>
      <c r="D466">
        <v>8</v>
      </c>
      <c r="E466" s="2">
        <v>45064</v>
      </c>
      <c r="F466" s="2">
        <f>_xlfn.XLOOKUP(Table7[[#This Row],[EID]],Roster!A:A,Roster!G:G)</f>
        <v>38581</v>
      </c>
      <c r="G466" s="61">
        <f ca="1">(TODAY()-Table7[[#This Row],[Hire Date]])/365</f>
        <v>19.764383561643836</v>
      </c>
      <c r="H466" s="61">
        <f ca="1">Table7[[#This Row],[Year]]*12</f>
        <v>237.17260273972602</v>
      </c>
      <c r="I466" t="str">
        <f ca="1">IF(Table7[[#This Row],[Month]]&gt;=12,"Tenured","New Hire")</f>
        <v>Tenured</v>
      </c>
    </row>
    <row r="467" spans="1:9">
      <c r="A467" s="3" t="s">
        <v>121</v>
      </c>
      <c r="B467" s="35" t="str">
        <f>_xlfn.XLOOKUP(Table7[[#This Row],[EID]],Roster!A:A,Roster!E:E)</f>
        <v>hir.kame.31</v>
      </c>
      <c r="C467" s="35" t="str">
        <f>_xlfn.XLOOKUP(Table7[[#This Row],[EID]],Roster!A:A,Roster!F:F)</f>
        <v>Health</v>
      </c>
      <c r="D467">
        <v>8</v>
      </c>
      <c r="E467" s="2">
        <v>45064</v>
      </c>
      <c r="F467" s="2">
        <f>_xlfn.XLOOKUP(Table7[[#This Row],[EID]],Roster!A:A,Roster!G:G)</f>
        <v>44420</v>
      </c>
      <c r="G467" s="61">
        <f ca="1">(TODAY()-Table7[[#This Row],[Hire Date]])/365</f>
        <v>3.7671232876712328</v>
      </c>
      <c r="H467" s="61">
        <f ca="1">Table7[[#This Row],[Year]]*12</f>
        <v>45.205479452054796</v>
      </c>
      <c r="I467" t="str">
        <f ca="1">IF(Table7[[#This Row],[Month]]&gt;=12,"Tenured","New Hire")</f>
        <v>Tenured</v>
      </c>
    </row>
    <row r="468" spans="1:9">
      <c r="A468" s="3" t="s">
        <v>122</v>
      </c>
      <c r="B468" s="35" t="str">
        <f>_xlfn.XLOOKUP(Table7[[#This Row],[EID]],Roster!A:A,Roster!E:E)</f>
        <v>han.oriz.24</v>
      </c>
      <c r="C468" s="35" t="str">
        <f>_xlfn.XLOOKUP(Table7[[#This Row],[EID]],Roster!A:A,Roster!F:F)</f>
        <v>Network</v>
      </c>
      <c r="D468">
        <v>7</v>
      </c>
      <c r="E468" s="2">
        <v>45064</v>
      </c>
      <c r="F468" s="2">
        <f>_xlfn.XLOOKUP(Table7[[#This Row],[EID]],Roster!A:A,Roster!G:G)</f>
        <v>44961</v>
      </c>
      <c r="G468" s="61">
        <f ca="1">(TODAY()-Table7[[#This Row],[Hire Date]])/365</f>
        <v>2.2849315068493152</v>
      </c>
      <c r="H468" s="61">
        <f ca="1">Table7[[#This Row],[Year]]*12</f>
        <v>27.419178082191785</v>
      </c>
      <c r="I468" t="str">
        <f ca="1">IF(Table7[[#This Row],[Month]]&gt;=12,"Tenured","New Hire")</f>
        <v>Tenured</v>
      </c>
    </row>
    <row r="469" spans="1:9">
      <c r="A469" s="3" t="s">
        <v>123</v>
      </c>
      <c r="B469" s="35" t="str">
        <f>_xlfn.XLOOKUP(Table7[[#This Row],[EID]],Roster!A:A,Roster!E:E)</f>
        <v>kig.imaz.62</v>
      </c>
      <c r="C469" s="35" t="str">
        <f>_xlfn.XLOOKUP(Table7[[#This Row],[EID]],Roster!A:A,Roster!F:F)</f>
        <v>HR</v>
      </c>
      <c r="D469">
        <v>10</v>
      </c>
      <c r="E469" s="2">
        <v>45064</v>
      </c>
      <c r="F469" s="2">
        <f>_xlfn.XLOOKUP(Table7[[#This Row],[EID]],Roster!A:A,Roster!G:G)</f>
        <v>41094</v>
      </c>
      <c r="G469" s="61">
        <f ca="1">(TODAY()-Table7[[#This Row],[Hire Date]])/365</f>
        <v>12.87945205479452</v>
      </c>
      <c r="H469" s="61">
        <f ca="1">Table7[[#This Row],[Year]]*12</f>
        <v>154.55342465753424</v>
      </c>
      <c r="I469" t="str">
        <f ca="1">IF(Table7[[#This Row],[Month]]&gt;=12,"Tenured","New Hire")</f>
        <v>Tenured</v>
      </c>
    </row>
    <row r="470" spans="1:9">
      <c r="A470" s="3" t="s">
        <v>94</v>
      </c>
      <c r="B470" s="35" t="str">
        <f>_xlfn.XLOOKUP(Table7[[#This Row],[EID]],Roster!A:A,Roster!E:E)</f>
        <v>oka.koch.55</v>
      </c>
      <c r="C470" s="35" t="str">
        <f>_xlfn.XLOOKUP(Table7[[#This Row],[EID]],Roster!A:A,Roster!F:F)</f>
        <v>F&amp;A</v>
      </c>
      <c r="D470">
        <v>10</v>
      </c>
      <c r="E470" s="2">
        <v>45065</v>
      </c>
      <c r="F470" s="2">
        <f>_xlfn.XLOOKUP(Table7[[#This Row],[EID]],Roster!A:A,Roster!G:G)</f>
        <v>45032</v>
      </c>
      <c r="G470" s="61">
        <f ca="1">(TODAY()-Table7[[#This Row],[Hire Date]])/365</f>
        <v>2.0904109589041098</v>
      </c>
      <c r="H470" s="61">
        <f ca="1">Table7[[#This Row],[Year]]*12</f>
        <v>25.084931506849315</v>
      </c>
      <c r="I470" t="str">
        <f ca="1">IF(Table7[[#This Row],[Month]]&gt;=12,"Tenured","New Hire")</f>
        <v>Tenured</v>
      </c>
    </row>
    <row r="471" spans="1:9">
      <c r="A471" s="3" t="s">
        <v>96</v>
      </c>
      <c r="B471" s="35" t="str">
        <f>_xlfn.XLOOKUP(Table7[[#This Row],[EID]],Roster!A:A,Roster!E:E)</f>
        <v>hir.kame.31</v>
      </c>
      <c r="C471" s="35" t="str">
        <f>_xlfn.XLOOKUP(Table7[[#This Row],[EID]],Roster!A:A,Roster!F:F)</f>
        <v>Health</v>
      </c>
      <c r="D471">
        <v>10</v>
      </c>
      <c r="E471" s="2">
        <v>45065</v>
      </c>
      <c r="F471" s="2">
        <f>_xlfn.XLOOKUP(Table7[[#This Row],[EID]],Roster!A:A,Roster!G:G)</f>
        <v>44979</v>
      </c>
      <c r="G471" s="61">
        <f ca="1">(TODAY()-Table7[[#This Row],[Hire Date]])/365</f>
        <v>2.2356164383561645</v>
      </c>
      <c r="H471" s="61">
        <f ca="1">Table7[[#This Row],[Year]]*12</f>
        <v>26.827397260273976</v>
      </c>
      <c r="I471" t="str">
        <f ca="1">IF(Table7[[#This Row],[Month]]&gt;=12,"Tenured","New Hire")</f>
        <v>Tenured</v>
      </c>
    </row>
    <row r="472" spans="1:9">
      <c r="A472" s="3" t="s">
        <v>97</v>
      </c>
      <c r="B472" s="35" t="str">
        <f>_xlfn.XLOOKUP(Table7[[#This Row],[EID]],Roster!A:A,Roster!E:E)</f>
        <v>han.oriz.24</v>
      </c>
      <c r="C472" s="35" t="str">
        <f>_xlfn.XLOOKUP(Table7[[#This Row],[EID]],Roster!A:A,Roster!F:F)</f>
        <v>Network</v>
      </c>
      <c r="D472">
        <v>7</v>
      </c>
      <c r="E472" s="2">
        <v>45065</v>
      </c>
      <c r="F472" s="2">
        <f>_xlfn.XLOOKUP(Table7[[#This Row],[EID]],Roster!A:A,Roster!G:G)</f>
        <v>44419</v>
      </c>
      <c r="G472" s="61">
        <f ca="1">(TODAY()-Table7[[#This Row],[Hire Date]])/365</f>
        <v>3.7698630136986302</v>
      </c>
      <c r="H472" s="61">
        <f ca="1">Table7[[#This Row],[Year]]*12</f>
        <v>45.238356164383561</v>
      </c>
      <c r="I472" t="str">
        <f ca="1">IF(Table7[[#This Row],[Month]]&gt;=12,"Tenured","New Hire")</f>
        <v>Tenured</v>
      </c>
    </row>
    <row r="473" spans="1:9">
      <c r="A473" s="3" t="s">
        <v>98</v>
      </c>
      <c r="B473" s="35" t="str">
        <f>_xlfn.XLOOKUP(Table7[[#This Row],[EID]],Roster!A:A,Roster!E:E)</f>
        <v>kig.imaz.62</v>
      </c>
      <c r="C473" s="35" t="str">
        <f>_xlfn.XLOOKUP(Table7[[#This Row],[EID]],Roster!A:A,Roster!F:F)</f>
        <v>HR</v>
      </c>
      <c r="D473">
        <v>7</v>
      </c>
      <c r="E473" s="2">
        <v>45065</v>
      </c>
      <c r="F473" s="2">
        <f>_xlfn.XLOOKUP(Table7[[#This Row],[EID]],Roster!A:A,Roster!G:G)</f>
        <v>41964</v>
      </c>
      <c r="G473" s="61">
        <f ca="1">(TODAY()-Table7[[#This Row],[Hire Date]])/365</f>
        <v>10.495890410958904</v>
      </c>
      <c r="H473" s="61">
        <f ca="1">Table7[[#This Row],[Year]]*12</f>
        <v>125.95068493150684</v>
      </c>
      <c r="I473" t="str">
        <f ca="1">IF(Table7[[#This Row],[Month]]&gt;=12,"Tenured","New Hire")</f>
        <v>Tenured</v>
      </c>
    </row>
    <row r="474" spans="1:9">
      <c r="A474" s="3" t="s">
        <v>99</v>
      </c>
      <c r="B474" s="35" t="str">
        <f>_xlfn.XLOOKUP(Table7[[#This Row],[EID]],Roster!A:A,Roster!E:E)</f>
        <v>han.oriz.24</v>
      </c>
      <c r="C474" s="35" t="str">
        <f>_xlfn.XLOOKUP(Table7[[#This Row],[EID]],Roster!A:A,Roster!F:F)</f>
        <v>Strategy</v>
      </c>
      <c r="D474">
        <v>7</v>
      </c>
      <c r="E474" s="2">
        <v>45065</v>
      </c>
      <c r="F474" s="2">
        <f>_xlfn.XLOOKUP(Table7[[#This Row],[EID]],Roster!A:A,Roster!G:G)</f>
        <v>39732</v>
      </c>
      <c r="G474" s="61">
        <f ca="1">(TODAY()-Table7[[#This Row],[Hire Date]])/365</f>
        <v>16.610958904109587</v>
      </c>
      <c r="H474" s="61">
        <f ca="1">Table7[[#This Row],[Year]]*12</f>
        <v>199.33150684931505</v>
      </c>
      <c r="I474" t="str">
        <f ca="1">IF(Table7[[#This Row],[Month]]&gt;=12,"Tenured","New Hire")</f>
        <v>Tenured</v>
      </c>
    </row>
    <row r="475" spans="1:9">
      <c r="A475" s="3" t="s">
        <v>100</v>
      </c>
      <c r="B475" s="35" t="str">
        <f>_xlfn.XLOOKUP(Table7[[#This Row],[EID]],Roster!A:A,Roster!E:E)</f>
        <v>oka.koch.55</v>
      </c>
      <c r="C475" s="35" t="str">
        <f>_xlfn.XLOOKUP(Table7[[#This Row],[EID]],Roster!A:A,Roster!F:F)</f>
        <v>F&amp;A</v>
      </c>
      <c r="D475">
        <v>8</v>
      </c>
      <c r="E475" s="2">
        <v>45065</v>
      </c>
      <c r="F475" s="2">
        <f>_xlfn.XLOOKUP(Table7[[#This Row],[EID]],Roster!A:A,Roster!G:G)</f>
        <v>44956</v>
      </c>
      <c r="G475" s="61">
        <f ca="1">(TODAY()-Table7[[#This Row],[Hire Date]])/365</f>
        <v>2.2986301369863016</v>
      </c>
      <c r="H475" s="61">
        <f ca="1">Table7[[#This Row],[Year]]*12</f>
        <v>27.583561643835619</v>
      </c>
      <c r="I475" t="str">
        <f ca="1">IF(Table7[[#This Row],[Month]]&gt;=12,"Tenured","New Hire")</f>
        <v>Tenured</v>
      </c>
    </row>
    <row r="476" spans="1:9">
      <c r="A476" s="3" t="s">
        <v>101</v>
      </c>
      <c r="B476" s="35" t="str">
        <f>_xlfn.XLOOKUP(Table7[[#This Row],[EID]],Roster!A:A,Roster!E:E)</f>
        <v>hir.kame.31</v>
      </c>
      <c r="C476" s="35" t="str">
        <f>_xlfn.XLOOKUP(Table7[[#This Row],[EID]],Roster!A:A,Roster!F:F)</f>
        <v>Health</v>
      </c>
      <c r="D476">
        <v>7</v>
      </c>
      <c r="E476" s="2">
        <v>45065</v>
      </c>
      <c r="F476" s="2">
        <f>_xlfn.XLOOKUP(Table7[[#This Row],[EID]],Roster!A:A,Roster!G:G)</f>
        <v>42161</v>
      </c>
      <c r="G476" s="61">
        <f ca="1">(TODAY()-Table7[[#This Row],[Hire Date]])/365</f>
        <v>9.956164383561644</v>
      </c>
      <c r="H476" s="61">
        <f ca="1">Table7[[#This Row],[Year]]*12</f>
        <v>119.47397260273974</v>
      </c>
      <c r="I476" t="str">
        <f ca="1">IF(Table7[[#This Row],[Month]]&gt;=12,"Tenured","New Hire")</f>
        <v>Tenured</v>
      </c>
    </row>
    <row r="477" spans="1:9">
      <c r="A477" s="3" t="s">
        <v>102</v>
      </c>
      <c r="B477" s="35" t="str">
        <f>_xlfn.XLOOKUP(Table7[[#This Row],[EID]],Roster!A:A,Roster!E:E)</f>
        <v>han.oriz.24</v>
      </c>
      <c r="C477" s="35" t="str">
        <f>_xlfn.XLOOKUP(Table7[[#This Row],[EID]],Roster!A:A,Roster!F:F)</f>
        <v>Network</v>
      </c>
      <c r="D477">
        <v>9</v>
      </c>
      <c r="E477" s="2">
        <v>45065</v>
      </c>
      <c r="F477" s="2">
        <f>_xlfn.XLOOKUP(Table7[[#This Row],[EID]],Roster!A:A,Roster!G:G)</f>
        <v>37784</v>
      </c>
      <c r="G477" s="61">
        <f ca="1">(TODAY()-Table7[[#This Row],[Hire Date]])/365</f>
        <v>21.947945205479453</v>
      </c>
      <c r="H477" s="61">
        <f ca="1">Table7[[#This Row],[Year]]*12</f>
        <v>263.37534246575342</v>
      </c>
      <c r="I477" t="str">
        <f ca="1">IF(Table7[[#This Row],[Month]]&gt;=12,"Tenured","New Hire")</f>
        <v>Tenured</v>
      </c>
    </row>
    <row r="478" spans="1:9">
      <c r="A478" s="3" t="s">
        <v>103</v>
      </c>
      <c r="B478" s="35" t="str">
        <f>_xlfn.XLOOKUP(Table7[[#This Row],[EID]],Roster!A:A,Roster!E:E)</f>
        <v>kig.imaz.62</v>
      </c>
      <c r="C478" s="35" t="str">
        <f>_xlfn.XLOOKUP(Table7[[#This Row],[EID]],Roster!A:A,Roster!F:F)</f>
        <v>HR</v>
      </c>
      <c r="D478">
        <v>10</v>
      </c>
      <c r="E478" s="2">
        <v>45065</v>
      </c>
      <c r="F478" s="2">
        <f>_xlfn.XLOOKUP(Table7[[#This Row],[EID]],Roster!A:A,Roster!G:G)</f>
        <v>44132</v>
      </c>
      <c r="G478" s="61">
        <f ca="1">(TODAY()-Table7[[#This Row],[Hire Date]])/365</f>
        <v>4.5561643835616437</v>
      </c>
      <c r="H478" s="61">
        <f ca="1">Table7[[#This Row],[Year]]*12</f>
        <v>54.673972602739724</v>
      </c>
      <c r="I478" t="str">
        <f ca="1">IF(Table7[[#This Row],[Month]]&gt;=12,"Tenured","New Hire")</f>
        <v>Tenured</v>
      </c>
    </row>
    <row r="479" spans="1:9">
      <c r="A479" s="3" t="s">
        <v>104</v>
      </c>
      <c r="B479" s="35" t="str">
        <f>_xlfn.XLOOKUP(Table7[[#This Row],[EID]],Roster!A:A,Roster!E:E)</f>
        <v>oka.koch.55</v>
      </c>
      <c r="C479" s="35" t="str">
        <f>_xlfn.XLOOKUP(Table7[[#This Row],[EID]],Roster!A:A,Roster!F:F)</f>
        <v>F&amp;A</v>
      </c>
      <c r="D479">
        <v>9</v>
      </c>
      <c r="E479" s="2">
        <v>45065</v>
      </c>
      <c r="F479" s="2">
        <f>_xlfn.XLOOKUP(Table7[[#This Row],[EID]],Roster!A:A,Roster!G:G)</f>
        <v>44977</v>
      </c>
      <c r="G479" s="61">
        <f ca="1">(TODAY()-Table7[[#This Row],[Hire Date]])/365</f>
        <v>2.2410958904109588</v>
      </c>
      <c r="H479" s="61">
        <f ca="1">Table7[[#This Row],[Year]]*12</f>
        <v>26.893150684931506</v>
      </c>
      <c r="I479" t="str">
        <f ca="1">IF(Table7[[#This Row],[Month]]&gt;=12,"Tenured","New Hire")</f>
        <v>Tenured</v>
      </c>
    </row>
    <row r="480" spans="1:9">
      <c r="A480" s="3" t="s">
        <v>105</v>
      </c>
      <c r="B480" s="35" t="str">
        <f>_xlfn.XLOOKUP(Table7[[#This Row],[EID]],Roster!A:A,Roster!E:E)</f>
        <v>oka.koch.55</v>
      </c>
      <c r="C480" s="35" t="str">
        <f>_xlfn.XLOOKUP(Table7[[#This Row],[EID]],Roster!A:A,Roster!F:F)</f>
        <v>F&amp;A</v>
      </c>
      <c r="D480">
        <v>8</v>
      </c>
      <c r="E480" s="2">
        <v>45065</v>
      </c>
      <c r="F480" s="2">
        <f>_xlfn.XLOOKUP(Table7[[#This Row],[EID]],Roster!A:A,Roster!G:G)</f>
        <v>37806</v>
      </c>
      <c r="G480" s="61">
        <f ca="1">(TODAY()-Table7[[#This Row],[Hire Date]])/365</f>
        <v>21.887671232876713</v>
      </c>
      <c r="H480" s="61">
        <f ca="1">Table7[[#This Row],[Year]]*12</f>
        <v>262.65205479452055</v>
      </c>
      <c r="I480" t="str">
        <f ca="1">IF(Table7[[#This Row],[Month]]&gt;=12,"Tenured","New Hire")</f>
        <v>Tenured</v>
      </c>
    </row>
    <row r="481" spans="1:9">
      <c r="A481" s="3" t="s">
        <v>106</v>
      </c>
      <c r="B481" s="35" t="str">
        <f>_xlfn.XLOOKUP(Table7[[#This Row],[EID]],Roster!A:A,Roster!E:E)</f>
        <v>hir.kame.31</v>
      </c>
      <c r="C481" s="35" t="str">
        <f>_xlfn.XLOOKUP(Table7[[#This Row],[EID]],Roster!A:A,Roster!F:F)</f>
        <v>Health</v>
      </c>
      <c r="D481">
        <v>7</v>
      </c>
      <c r="E481" s="2">
        <v>45065</v>
      </c>
      <c r="F481" s="2">
        <f>_xlfn.XLOOKUP(Table7[[#This Row],[EID]],Roster!A:A,Roster!G:G)</f>
        <v>40457</v>
      </c>
      <c r="G481" s="61">
        <f ca="1">(TODAY()-Table7[[#This Row],[Hire Date]])/365</f>
        <v>14.624657534246575</v>
      </c>
      <c r="H481" s="61">
        <f ca="1">Table7[[#This Row],[Year]]*12</f>
        <v>175.49589041095891</v>
      </c>
      <c r="I481" t="str">
        <f ca="1">IF(Table7[[#This Row],[Month]]&gt;=12,"Tenured","New Hire")</f>
        <v>Tenured</v>
      </c>
    </row>
    <row r="482" spans="1:9">
      <c r="A482" s="3" t="s">
        <v>108</v>
      </c>
      <c r="B482" s="35" t="str">
        <f>_xlfn.XLOOKUP(Table7[[#This Row],[EID]],Roster!A:A,Roster!E:E)</f>
        <v>kig.imaz.62</v>
      </c>
      <c r="C482" s="35" t="str">
        <f>_xlfn.XLOOKUP(Table7[[#This Row],[EID]],Roster!A:A,Roster!F:F)</f>
        <v>HR</v>
      </c>
      <c r="D482">
        <v>8</v>
      </c>
      <c r="E482" s="2">
        <v>45065</v>
      </c>
      <c r="F482" s="2">
        <f>_xlfn.XLOOKUP(Table7[[#This Row],[EID]],Roster!A:A,Roster!G:G)</f>
        <v>41289</v>
      </c>
      <c r="G482" s="61">
        <f ca="1">(TODAY()-Table7[[#This Row],[Hire Date]])/365</f>
        <v>12.345205479452055</v>
      </c>
      <c r="H482" s="61">
        <f ca="1">Table7[[#This Row],[Year]]*12</f>
        <v>148.14246575342466</v>
      </c>
      <c r="I482" t="str">
        <f ca="1">IF(Table7[[#This Row],[Month]]&gt;=12,"Tenured","New Hire")</f>
        <v>Tenured</v>
      </c>
    </row>
    <row r="483" spans="1:9">
      <c r="A483" s="3" t="s">
        <v>109</v>
      </c>
      <c r="B483" s="35" t="str">
        <f>_xlfn.XLOOKUP(Table7[[#This Row],[EID]],Roster!A:A,Roster!E:E)</f>
        <v>han.oriz.24</v>
      </c>
      <c r="C483" s="35" t="str">
        <f>_xlfn.XLOOKUP(Table7[[#This Row],[EID]],Roster!A:A,Roster!F:F)</f>
        <v>Strategy</v>
      </c>
      <c r="D483">
        <v>9</v>
      </c>
      <c r="E483" s="2">
        <v>45065</v>
      </c>
      <c r="F483" s="2">
        <f>_xlfn.XLOOKUP(Table7[[#This Row],[EID]],Roster!A:A,Roster!G:G)</f>
        <v>39092</v>
      </c>
      <c r="G483" s="61">
        <f ca="1">(TODAY()-Table7[[#This Row],[Hire Date]])/365</f>
        <v>18.364383561643837</v>
      </c>
      <c r="H483" s="61">
        <f ca="1">Table7[[#This Row],[Year]]*12</f>
        <v>220.37260273972606</v>
      </c>
      <c r="I483" t="str">
        <f ca="1">IF(Table7[[#This Row],[Month]]&gt;=12,"Tenured","New Hire")</f>
        <v>Tenured</v>
      </c>
    </row>
    <row r="484" spans="1:9">
      <c r="A484" s="3" t="s">
        <v>111</v>
      </c>
      <c r="B484" s="35" t="str">
        <f>_xlfn.XLOOKUP(Table7[[#This Row],[EID]],Roster!A:A,Roster!E:E)</f>
        <v>hir.kame.31</v>
      </c>
      <c r="C484" s="35" t="str">
        <f>_xlfn.XLOOKUP(Table7[[#This Row],[EID]],Roster!A:A,Roster!F:F)</f>
        <v>Health</v>
      </c>
      <c r="D484">
        <v>8</v>
      </c>
      <c r="E484" s="2">
        <v>45065</v>
      </c>
      <c r="F484" s="2">
        <f>_xlfn.XLOOKUP(Table7[[#This Row],[EID]],Roster!A:A,Roster!G:G)</f>
        <v>42145</v>
      </c>
      <c r="G484" s="61">
        <f ca="1">(TODAY()-Table7[[#This Row],[Hire Date]])/365</f>
        <v>10</v>
      </c>
      <c r="H484" s="61">
        <f ca="1">Table7[[#This Row],[Year]]*12</f>
        <v>120</v>
      </c>
      <c r="I484" t="str">
        <f ca="1">IF(Table7[[#This Row],[Month]]&gt;=12,"Tenured","New Hire")</f>
        <v>Tenured</v>
      </c>
    </row>
    <row r="485" spans="1:9">
      <c r="A485" s="3" t="s">
        <v>112</v>
      </c>
      <c r="B485" s="35" t="str">
        <f>_xlfn.XLOOKUP(Table7[[#This Row],[EID]],Roster!A:A,Roster!E:E)</f>
        <v>hir.kame.31</v>
      </c>
      <c r="C485" s="35" t="str">
        <f>_xlfn.XLOOKUP(Table7[[#This Row],[EID]],Roster!A:A,Roster!F:F)</f>
        <v>Health</v>
      </c>
      <c r="D485">
        <v>9</v>
      </c>
      <c r="E485" s="2">
        <v>45065</v>
      </c>
      <c r="F485" s="2">
        <f>_xlfn.XLOOKUP(Table7[[#This Row],[EID]],Roster!A:A,Roster!G:G)</f>
        <v>44989</v>
      </c>
      <c r="G485" s="61">
        <f ca="1">(TODAY()-Table7[[#This Row],[Hire Date]])/365</f>
        <v>2.2082191780821918</v>
      </c>
      <c r="H485" s="61">
        <f ca="1">Table7[[#This Row],[Year]]*12</f>
        <v>26.4986301369863</v>
      </c>
      <c r="I485" t="str">
        <f ca="1">IF(Table7[[#This Row],[Month]]&gt;=12,"Tenured","New Hire")</f>
        <v>Tenured</v>
      </c>
    </row>
    <row r="486" spans="1:9">
      <c r="A486" s="3" t="s">
        <v>113</v>
      </c>
      <c r="B486" s="35" t="str">
        <f>_xlfn.XLOOKUP(Table7[[#This Row],[EID]],Roster!A:A,Roster!E:E)</f>
        <v>kig.imaz.62</v>
      </c>
      <c r="C486" s="35" t="str">
        <f>_xlfn.XLOOKUP(Table7[[#This Row],[EID]],Roster!A:A,Roster!F:F)</f>
        <v>HR</v>
      </c>
      <c r="D486">
        <v>8</v>
      </c>
      <c r="E486" s="2">
        <v>45065</v>
      </c>
      <c r="F486" s="2">
        <f>_xlfn.XLOOKUP(Table7[[#This Row],[EID]],Roster!A:A,Roster!G:G)</f>
        <v>44152</v>
      </c>
      <c r="G486" s="61">
        <f ca="1">(TODAY()-Table7[[#This Row],[Hire Date]])/365</f>
        <v>4.5013698630136982</v>
      </c>
      <c r="H486" s="61">
        <f ca="1">Table7[[#This Row],[Year]]*12</f>
        <v>54.016438356164379</v>
      </c>
      <c r="I486" t="str">
        <f ca="1">IF(Table7[[#This Row],[Month]]&gt;=12,"Tenured","New Hire")</f>
        <v>Tenured</v>
      </c>
    </row>
    <row r="487" spans="1:9">
      <c r="A487" s="3" t="s">
        <v>114</v>
      </c>
      <c r="B487" s="35" t="str">
        <f>_xlfn.XLOOKUP(Table7[[#This Row],[EID]],Roster!A:A,Roster!E:E)</f>
        <v>han.oriz.24</v>
      </c>
      <c r="C487" s="35" t="str">
        <f>_xlfn.XLOOKUP(Table7[[#This Row],[EID]],Roster!A:A,Roster!F:F)</f>
        <v>Strategy</v>
      </c>
      <c r="D487">
        <v>7</v>
      </c>
      <c r="E487" s="2">
        <v>45065</v>
      </c>
      <c r="F487" s="2">
        <f>_xlfn.XLOOKUP(Table7[[#This Row],[EID]],Roster!A:A,Roster!G:G)</f>
        <v>37165</v>
      </c>
      <c r="G487" s="61">
        <f ca="1">(TODAY()-Table7[[#This Row],[Hire Date]])/365</f>
        <v>23.643835616438356</v>
      </c>
      <c r="H487" s="61">
        <f ca="1">Table7[[#This Row],[Year]]*12</f>
        <v>283.72602739726028</v>
      </c>
      <c r="I487" t="str">
        <f ca="1">IF(Table7[[#This Row],[Month]]&gt;=12,"Tenured","New Hire")</f>
        <v>Tenured</v>
      </c>
    </row>
    <row r="488" spans="1:9">
      <c r="A488" s="3" t="s">
        <v>115</v>
      </c>
      <c r="B488" s="35" t="str">
        <f>_xlfn.XLOOKUP(Table7[[#This Row],[EID]],Roster!A:A,Roster!E:E)</f>
        <v>oka.koch.55</v>
      </c>
      <c r="C488" s="35" t="str">
        <f>_xlfn.XLOOKUP(Table7[[#This Row],[EID]],Roster!A:A,Roster!F:F)</f>
        <v>F&amp;A</v>
      </c>
      <c r="D488">
        <v>9</v>
      </c>
      <c r="E488" s="2">
        <v>45065</v>
      </c>
      <c r="F488" s="2">
        <f>_xlfn.XLOOKUP(Table7[[#This Row],[EID]],Roster!A:A,Roster!G:G)</f>
        <v>44841</v>
      </c>
      <c r="G488" s="61">
        <f ca="1">(TODAY()-Table7[[#This Row],[Hire Date]])/365</f>
        <v>2.6136986301369864</v>
      </c>
      <c r="H488" s="61">
        <f ca="1">Table7[[#This Row],[Year]]*12</f>
        <v>31.364383561643837</v>
      </c>
      <c r="I488" t="str">
        <f ca="1">IF(Table7[[#This Row],[Month]]&gt;=12,"Tenured","New Hire")</f>
        <v>Tenured</v>
      </c>
    </row>
    <row r="489" spans="1:9">
      <c r="A489" s="3" t="s">
        <v>116</v>
      </c>
      <c r="B489" s="35" t="str">
        <f>_xlfn.XLOOKUP(Table7[[#This Row],[EID]],Roster!A:A,Roster!E:E)</f>
        <v>hir.kame.31</v>
      </c>
      <c r="C489" s="35" t="str">
        <f>_xlfn.XLOOKUP(Table7[[#This Row],[EID]],Roster!A:A,Roster!F:F)</f>
        <v>Health</v>
      </c>
      <c r="D489">
        <v>8</v>
      </c>
      <c r="E489" s="2">
        <v>45065</v>
      </c>
      <c r="F489" s="2">
        <f>_xlfn.XLOOKUP(Table7[[#This Row],[EID]],Roster!A:A,Roster!G:G)</f>
        <v>39490</v>
      </c>
      <c r="G489" s="61">
        <f ca="1">(TODAY()-Table7[[#This Row],[Hire Date]])/365</f>
        <v>17.273972602739725</v>
      </c>
      <c r="H489" s="61">
        <f ca="1">Table7[[#This Row],[Year]]*12</f>
        <v>207.2876712328767</v>
      </c>
      <c r="I489" t="str">
        <f ca="1">IF(Table7[[#This Row],[Month]]&gt;=12,"Tenured","New Hire")</f>
        <v>Tenured</v>
      </c>
    </row>
    <row r="490" spans="1:9">
      <c r="A490" s="3" t="s">
        <v>117</v>
      </c>
      <c r="B490" s="35" t="str">
        <f>_xlfn.XLOOKUP(Table7[[#This Row],[EID]],Roster!A:A,Roster!E:E)</f>
        <v>han.oriz.24</v>
      </c>
      <c r="C490" s="35" t="str">
        <f>_xlfn.XLOOKUP(Table7[[#This Row],[EID]],Roster!A:A,Roster!F:F)</f>
        <v>Network</v>
      </c>
      <c r="D490">
        <v>7</v>
      </c>
      <c r="E490" s="2">
        <v>45065</v>
      </c>
      <c r="F490" s="2">
        <f>_xlfn.XLOOKUP(Table7[[#This Row],[EID]],Roster!A:A,Roster!G:G)</f>
        <v>43495</v>
      </c>
      <c r="G490" s="61">
        <f ca="1">(TODAY()-Table7[[#This Row],[Hire Date]])/365</f>
        <v>6.3013698630136989</v>
      </c>
      <c r="H490" s="61">
        <f ca="1">Table7[[#This Row],[Year]]*12</f>
        <v>75.616438356164394</v>
      </c>
      <c r="I490" t="str">
        <f ca="1">IF(Table7[[#This Row],[Month]]&gt;=12,"Tenured","New Hire")</f>
        <v>Tenured</v>
      </c>
    </row>
    <row r="491" spans="1:9">
      <c r="A491" s="3" t="s">
        <v>118</v>
      </c>
      <c r="B491" s="35" t="str">
        <f>_xlfn.XLOOKUP(Table7[[#This Row],[EID]],Roster!A:A,Roster!E:E)</f>
        <v>kig.imaz.62</v>
      </c>
      <c r="C491" s="35" t="str">
        <f>_xlfn.XLOOKUP(Table7[[#This Row],[EID]],Roster!A:A,Roster!F:F)</f>
        <v>HR</v>
      </c>
      <c r="D491">
        <v>7</v>
      </c>
      <c r="E491" s="2">
        <v>45065</v>
      </c>
      <c r="F491" s="2">
        <f>_xlfn.XLOOKUP(Table7[[#This Row],[EID]],Roster!A:A,Roster!G:G)</f>
        <v>44965</v>
      </c>
      <c r="G491" s="61">
        <f ca="1">(TODAY()-Table7[[#This Row],[Hire Date]])/365</f>
        <v>2.2739726027397262</v>
      </c>
      <c r="H491" s="61">
        <f ca="1">Table7[[#This Row],[Year]]*12</f>
        <v>27.287671232876715</v>
      </c>
      <c r="I491" t="str">
        <f ca="1">IF(Table7[[#This Row],[Month]]&gt;=12,"Tenured","New Hire")</f>
        <v>Tenured</v>
      </c>
    </row>
    <row r="492" spans="1:9">
      <c r="A492" s="3" t="s">
        <v>119</v>
      </c>
      <c r="B492" s="35" t="str">
        <f>_xlfn.XLOOKUP(Table7[[#This Row],[EID]],Roster!A:A,Roster!E:E)</f>
        <v>hir.kame.31</v>
      </c>
      <c r="C492" s="35" t="str">
        <f>_xlfn.XLOOKUP(Table7[[#This Row],[EID]],Roster!A:A,Roster!F:F)</f>
        <v>Health</v>
      </c>
      <c r="D492">
        <v>8</v>
      </c>
      <c r="E492" s="2">
        <v>45065</v>
      </c>
      <c r="F492" s="2">
        <f>_xlfn.XLOOKUP(Table7[[#This Row],[EID]],Roster!A:A,Roster!G:G)</f>
        <v>38581</v>
      </c>
      <c r="G492" s="61">
        <f ca="1">(TODAY()-Table7[[#This Row],[Hire Date]])/365</f>
        <v>19.764383561643836</v>
      </c>
      <c r="H492" s="61">
        <f ca="1">Table7[[#This Row],[Year]]*12</f>
        <v>237.17260273972602</v>
      </c>
      <c r="I492" t="str">
        <f ca="1">IF(Table7[[#This Row],[Month]]&gt;=12,"Tenured","New Hire")</f>
        <v>Tenured</v>
      </c>
    </row>
    <row r="493" spans="1:9">
      <c r="A493" s="3" t="s">
        <v>121</v>
      </c>
      <c r="B493" s="35" t="str">
        <f>_xlfn.XLOOKUP(Table7[[#This Row],[EID]],Roster!A:A,Roster!E:E)</f>
        <v>hir.kame.31</v>
      </c>
      <c r="C493" s="35" t="str">
        <f>_xlfn.XLOOKUP(Table7[[#This Row],[EID]],Roster!A:A,Roster!F:F)</f>
        <v>Health</v>
      </c>
      <c r="D493">
        <v>7</v>
      </c>
      <c r="E493" s="2">
        <v>45065</v>
      </c>
      <c r="F493" s="2">
        <f>_xlfn.XLOOKUP(Table7[[#This Row],[EID]],Roster!A:A,Roster!G:G)</f>
        <v>44420</v>
      </c>
      <c r="G493" s="61">
        <f ca="1">(TODAY()-Table7[[#This Row],[Hire Date]])/365</f>
        <v>3.7671232876712328</v>
      </c>
      <c r="H493" s="61">
        <f ca="1">Table7[[#This Row],[Year]]*12</f>
        <v>45.205479452054796</v>
      </c>
      <c r="I493" t="str">
        <f ca="1">IF(Table7[[#This Row],[Month]]&gt;=12,"Tenured","New Hire")</f>
        <v>Tenured</v>
      </c>
    </row>
    <row r="494" spans="1:9">
      <c r="A494" s="3" t="s">
        <v>122</v>
      </c>
      <c r="B494" s="35" t="str">
        <f>_xlfn.XLOOKUP(Table7[[#This Row],[EID]],Roster!A:A,Roster!E:E)</f>
        <v>han.oriz.24</v>
      </c>
      <c r="C494" s="35" t="str">
        <f>_xlfn.XLOOKUP(Table7[[#This Row],[EID]],Roster!A:A,Roster!F:F)</f>
        <v>Network</v>
      </c>
      <c r="D494">
        <v>8</v>
      </c>
      <c r="E494" s="2">
        <v>45065</v>
      </c>
      <c r="F494" s="2">
        <f>_xlfn.XLOOKUP(Table7[[#This Row],[EID]],Roster!A:A,Roster!G:G)</f>
        <v>44961</v>
      </c>
      <c r="G494" s="61">
        <f ca="1">(TODAY()-Table7[[#This Row],[Hire Date]])/365</f>
        <v>2.2849315068493152</v>
      </c>
      <c r="H494" s="61">
        <f ca="1">Table7[[#This Row],[Year]]*12</f>
        <v>27.419178082191785</v>
      </c>
      <c r="I494" t="str">
        <f ca="1">IF(Table7[[#This Row],[Month]]&gt;=12,"Tenured","New Hire")</f>
        <v>Tenured</v>
      </c>
    </row>
    <row r="495" spans="1:9">
      <c r="A495" s="3" t="s">
        <v>123</v>
      </c>
      <c r="B495" s="35" t="str">
        <f>_xlfn.XLOOKUP(Table7[[#This Row],[EID]],Roster!A:A,Roster!E:E)</f>
        <v>kig.imaz.62</v>
      </c>
      <c r="C495" s="35" t="str">
        <f>_xlfn.XLOOKUP(Table7[[#This Row],[EID]],Roster!A:A,Roster!F:F)</f>
        <v>HR</v>
      </c>
      <c r="D495">
        <v>8</v>
      </c>
      <c r="E495" s="2">
        <v>45065</v>
      </c>
      <c r="F495" s="2">
        <f>_xlfn.XLOOKUP(Table7[[#This Row],[EID]],Roster!A:A,Roster!G:G)</f>
        <v>41094</v>
      </c>
      <c r="G495" s="61">
        <f ca="1">(TODAY()-Table7[[#This Row],[Hire Date]])/365</f>
        <v>12.87945205479452</v>
      </c>
      <c r="H495" s="61">
        <f ca="1">Table7[[#This Row],[Year]]*12</f>
        <v>154.55342465753424</v>
      </c>
      <c r="I495" t="str">
        <f ca="1">IF(Table7[[#This Row],[Month]]&gt;=12,"Tenured","New Hire")</f>
        <v>Tenured</v>
      </c>
    </row>
    <row r="496" spans="1:9">
      <c r="A496" s="3" t="s">
        <v>94</v>
      </c>
      <c r="B496" s="35" t="str">
        <f>_xlfn.XLOOKUP(Table7[[#This Row],[EID]],Roster!A:A,Roster!E:E)</f>
        <v>oka.koch.55</v>
      </c>
      <c r="C496" s="35" t="str">
        <f>_xlfn.XLOOKUP(Table7[[#This Row],[EID]],Roster!A:A,Roster!F:F)</f>
        <v>F&amp;A</v>
      </c>
      <c r="D496">
        <v>8</v>
      </c>
      <c r="E496" s="2">
        <v>45066</v>
      </c>
      <c r="F496" s="2">
        <f>_xlfn.XLOOKUP(Table7[[#This Row],[EID]],Roster!A:A,Roster!G:G)</f>
        <v>45032</v>
      </c>
      <c r="G496" s="61">
        <f ca="1">(TODAY()-Table7[[#This Row],[Hire Date]])/365</f>
        <v>2.0904109589041098</v>
      </c>
      <c r="H496" s="61">
        <f ca="1">Table7[[#This Row],[Year]]*12</f>
        <v>25.084931506849315</v>
      </c>
      <c r="I496" t="str">
        <f ca="1">IF(Table7[[#This Row],[Month]]&gt;=12,"Tenured","New Hire")</f>
        <v>Tenured</v>
      </c>
    </row>
    <row r="497" spans="1:9">
      <c r="A497" s="3" t="s">
        <v>96</v>
      </c>
      <c r="B497" s="35" t="str">
        <f>_xlfn.XLOOKUP(Table7[[#This Row],[EID]],Roster!A:A,Roster!E:E)</f>
        <v>hir.kame.31</v>
      </c>
      <c r="C497" s="35" t="str">
        <f>_xlfn.XLOOKUP(Table7[[#This Row],[EID]],Roster!A:A,Roster!F:F)</f>
        <v>Health</v>
      </c>
      <c r="D497">
        <v>7</v>
      </c>
      <c r="E497" s="2">
        <v>45066</v>
      </c>
      <c r="F497" s="2">
        <f>_xlfn.XLOOKUP(Table7[[#This Row],[EID]],Roster!A:A,Roster!G:G)</f>
        <v>44979</v>
      </c>
      <c r="G497" s="61">
        <f ca="1">(TODAY()-Table7[[#This Row],[Hire Date]])/365</f>
        <v>2.2356164383561645</v>
      </c>
      <c r="H497" s="61">
        <f ca="1">Table7[[#This Row],[Year]]*12</f>
        <v>26.827397260273976</v>
      </c>
      <c r="I497" t="str">
        <f ca="1">IF(Table7[[#This Row],[Month]]&gt;=12,"Tenured","New Hire")</f>
        <v>Tenured</v>
      </c>
    </row>
    <row r="498" spans="1:9">
      <c r="A498" s="3" t="s">
        <v>97</v>
      </c>
      <c r="B498" s="35" t="str">
        <f>_xlfn.XLOOKUP(Table7[[#This Row],[EID]],Roster!A:A,Roster!E:E)</f>
        <v>han.oriz.24</v>
      </c>
      <c r="C498" s="35" t="str">
        <f>_xlfn.XLOOKUP(Table7[[#This Row],[EID]],Roster!A:A,Roster!F:F)</f>
        <v>Network</v>
      </c>
      <c r="D498">
        <v>8</v>
      </c>
      <c r="E498" s="2">
        <v>45066</v>
      </c>
      <c r="F498" s="2">
        <f>_xlfn.XLOOKUP(Table7[[#This Row],[EID]],Roster!A:A,Roster!G:G)</f>
        <v>44419</v>
      </c>
      <c r="G498" s="61">
        <f ca="1">(TODAY()-Table7[[#This Row],[Hire Date]])/365</f>
        <v>3.7698630136986302</v>
      </c>
      <c r="H498" s="61">
        <f ca="1">Table7[[#This Row],[Year]]*12</f>
        <v>45.238356164383561</v>
      </c>
      <c r="I498" t="str">
        <f ca="1">IF(Table7[[#This Row],[Month]]&gt;=12,"Tenured","New Hire")</f>
        <v>Tenured</v>
      </c>
    </row>
    <row r="499" spans="1:9">
      <c r="A499" s="3" t="s">
        <v>98</v>
      </c>
      <c r="B499" s="35" t="str">
        <f>_xlfn.XLOOKUP(Table7[[#This Row],[EID]],Roster!A:A,Roster!E:E)</f>
        <v>kig.imaz.62</v>
      </c>
      <c r="C499" s="35" t="str">
        <f>_xlfn.XLOOKUP(Table7[[#This Row],[EID]],Roster!A:A,Roster!F:F)</f>
        <v>HR</v>
      </c>
      <c r="D499">
        <v>8</v>
      </c>
      <c r="E499" s="2">
        <v>45066</v>
      </c>
      <c r="F499" s="2">
        <f>_xlfn.XLOOKUP(Table7[[#This Row],[EID]],Roster!A:A,Roster!G:G)</f>
        <v>41964</v>
      </c>
      <c r="G499" s="61">
        <f ca="1">(TODAY()-Table7[[#This Row],[Hire Date]])/365</f>
        <v>10.495890410958904</v>
      </c>
      <c r="H499" s="61">
        <f ca="1">Table7[[#This Row],[Year]]*12</f>
        <v>125.95068493150684</v>
      </c>
      <c r="I499" t="str">
        <f ca="1">IF(Table7[[#This Row],[Month]]&gt;=12,"Tenured","New Hire")</f>
        <v>Tenured</v>
      </c>
    </row>
    <row r="500" spans="1:9">
      <c r="A500" s="3" t="s">
        <v>99</v>
      </c>
      <c r="B500" s="35" t="str">
        <f>_xlfn.XLOOKUP(Table7[[#This Row],[EID]],Roster!A:A,Roster!E:E)</f>
        <v>han.oriz.24</v>
      </c>
      <c r="C500" s="35" t="str">
        <f>_xlfn.XLOOKUP(Table7[[#This Row],[EID]],Roster!A:A,Roster!F:F)</f>
        <v>Strategy</v>
      </c>
      <c r="D500">
        <v>8</v>
      </c>
      <c r="E500" s="2">
        <v>45066</v>
      </c>
      <c r="F500" s="2">
        <f>_xlfn.XLOOKUP(Table7[[#This Row],[EID]],Roster!A:A,Roster!G:G)</f>
        <v>39732</v>
      </c>
      <c r="G500" s="61">
        <f ca="1">(TODAY()-Table7[[#This Row],[Hire Date]])/365</f>
        <v>16.610958904109587</v>
      </c>
      <c r="H500" s="61">
        <f ca="1">Table7[[#This Row],[Year]]*12</f>
        <v>199.33150684931505</v>
      </c>
      <c r="I500" t="str">
        <f ca="1">IF(Table7[[#This Row],[Month]]&gt;=12,"Tenured","New Hire")</f>
        <v>Tenured</v>
      </c>
    </row>
    <row r="501" spans="1:9">
      <c r="A501" s="3" t="s">
        <v>100</v>
      </c>
      <c r="B501" s="35" t="str">
        <f>_xlfn.XLOOKUP(Table7[[#This Row],[EID]],Roster!A:A,Roster!E:E)</f>
        <v>oka.koch.55</v>
      </c>
      <c r="C501" s="35" t="str">
        <f>_xlfn.XLOOKUP(Table7[[#This Row],[EID]],Roster!A:A,Roster!F:F)</f>
        <v>F&amp;A</v>
      </c>
      <c r="D501">
        <v>8</v>
      </c>
      <c r="E501" s="2">
        <v>45066</v>
      </c>
      <c r="F501" s="2">
        <f>_xlfn.XLOOKUP(Table7[[#This Row],[EID]],Roster!A:A,Roster!G:G)</f>
        <v>44956</v>
      </c>
      <c r="G501" s="61">
        <f ca="1">(TODAY()-Table7[[#This Row],[Hire Date]])/365</f>
        <v>2.2986301369863016</v>
      </c>
      <c r="H501" s="61">
        <f ca="1">Table7[[#This Row],[Year]]*12</f>
        <v>27.583561643835619</v>
      </c>
      <c r="I501" t="str">
        <f ca="1">IF(Table7[[#This Row],[Month]]&gt;=12,"Tenured","New Hire")</f>
        <v>Tenured</v>
      </c>
    </row>
    <row r="502" spans="1:9">
      <c r="A502" s="3" t="s">
        <v>101</v>
      </c>
      <c r="B502" s="35" t="str">
        <f>_xlfn.XLOOKUP(Table7[[#This Row],[EID]],Roster!A:A,Roster!E:E)</f>
        <v>hir.kame.31</v>
      </c>
      <c r="C502" s="35" t="str">
        <f>_xlfn.XLOOKUP(Table7[[#This Row],[EID]],Roster!A:A,Roster!F:F)</f>
        <v>Health</v>
      </c>
      <c r="D502">
        <v>8</v>
      </c>
      <c r="E502" s="2">
        <v>45066</v>
      </c>
      <c r="F502" s="2">
        <f>_xlfn.XLOOKUP(Table7[[#This Row],[EID]],Roster!A:A,Roster!G:G)</f>
        <v>42161</v>
      </c>
      <c r="G502" s="61">
        <f ca="1">(TODAY()-Table7[[#This Row],[Hire Date]])/365</f>
        <v>9.956164383561644</v>
      </c>
      <c r="H502" s="61">
        <f ca="1">Table7[[#This Row],[Year]]*12</f>
        <v>119.47397260273974</v>
      </c>
      <c r="I502" t="str">
        <f ca="1">IF(Table7[[#This Row],[Month]]&gt;=12,"Tenured","New Hire")</f>
        <v>Tenured</v>
      </c>
    </row>
    <row r="503" spans="1:9">
      <c r="A503" s="3" t="s">
        <v>102</v>
      </c>
      <c r="B503" s="35" t="str">
        <f>_xlfn.XLOOKUP(Table7[[#This Row],[EID]],Roster!A:A,Roster!E:E)</f>
        <v>han.oriz.24</v>
      </c>
      <c r="C503" s="35" t="str">
        <f>_xlfn.XLOOKUP(Table7[[#This Row],[EID]],Roster!A:A,Roster!F:F)</f>
        <v>Network</v>
      </c>
      <c r="D503">
        <v>7</v>
      </c>
      <c r="E503" s="2">
        <v>45066</v>
      </c>
      <c r="F503" s="2">
        <f>_xlfn.XLOOKUP(Table7[[#This Row],[EID]],Roster!A:A,Roster!G:G)</f>
        <v>37784</v>
      </c>
      <c r="G503" s="61">
        <f ca="1">(TODAY()-Table7[[#This Row],[Hire Date]])/365</f>
        <v>21.947945205479453</v>
      </c>
      <c r="H503" s="61">
        <f ca="1">Table7[[#This Row],[Year]]*12</f>
        <v>263.37534246575342</v>
      </c>
      <c r="I503" t="str">
        <f ca="1">IF(Table7[[#This Row],[Month]]&gt;=12,"Tenured","New Hire")</f>
        <v>Tenured</v>
      </c>
    </row>
    <row r="504" spans="1:9">
      <c r="A504" s="3" t="s">
        <v>103</v>
      </c>
      <c r="B504" s="35" t="str">
        <f>_xlfn.XLOOKUP(Table7[[#This Row],[EID]],Roster!A:A,Roster!E:E)</f>
        <v>kig.imaz.62</v>
      </c>
      <c r="C504" s="35" t="str">
        <f>_xlfn.XLOOKUP(Table7[[#This Row],[EID]],Roster!A:A,Roster!F:F)</f>
        <v>HR</v>
      </c>
      <c r="D504">
        <v>10</v>
      </c>
      <c r="E504" s="2">
        <v>45066</v>
      </c>
      <c r="F504" s="2">
        <f>_xlfn.XLOOKUP(Table7[[#This Row],[EID]],Roster!A:A,Roster!G:G)</f>
        <v>44132</v>
      </c>
      <c r="G504" s="61">
        <f ca="1">(TODAY()-Table7[[#This Row],[Hire Date]])/365</f>
        <v>4.5561643835616437</v>
      </c>
      <c r="H504" s="61">
        <f ca="1">Table7[[#This Row],[Year]]*12</f>
        <v>54.673972602739724</v>
      </c>
      <c r="I504" t="str">
        <f ca="1">IF(Table7[[#This Row],[Month]]&gt;=12,"Tenured","New Hire")</f>
        <v>Tenured</v>
      </c>
    </row>
    <row r="505" spans="1:9">
      <c r="A505" s="3" t="s">
        <v>104</v>
      </c>
      <c r="B505" s="35" t="str">
        <f>_xlfn.XLOOKUP(Table7[[#This Row],[EID]],Roster!A:A,Roster!E:E)</f>
        <v>oka.koch.55</v>
      </c>
      <c r="C505" s="35" t="str">
        <f>_xlfn.XLOOKUP(Table7[[#This Row],[EID]],Roster!A:A,Roster!F:F)</f>
        <v>F&amp;A</v>
      </c>
      <c r="D505">
        <v>8</v>
      </c>
      <c r="E505" s="2">
        <v>45066</v>
      </c>
      <c r="F505" s="2">
        <f>_xlfn.XLOOKUP(Table7[[#This Row],[EID]],Roster!A:A,Roster!G:G)</f>
        <v>44977</v>
      </c>
      <c r="G505" s="61">
        <f ca="1">(TODAY()-Table7[[#This Row],[Hire Date]])/365</f>
        <v>2.2410958904109588</v>
      </c>
      <c r="H505" s="61">
        <f ca="1">Table7[[#This Row],[Year]]*12</f>
        <v>26.893150684931506</v>
      </c>
      <c r="I505" t="str">
        <f ca="1">IF(Table7[[#This Row],[Month]]&gt;=12,"Tenured","New Hire")</f>
        <v>Tenured</v>
      </c>
    </row>
    <row r="506" spans="1:9">
      <c r="A506" s="3" t="s">
        <v>105</v>
      </c>
      <c r="B506" s="35" t="str">
        <f>_xlfn.XLOOKUP(Table7[[#This Row],[EID]],Roster!A:A,Roster!E:E)</f>
        <v>oka.koch.55</v>
      </c>
      <c r="C506" s="35" t="str">
        <f>_xlfn.XLOOKUP(Table7[[#This Row],[EID]],Roster!A:A,Roster!F:F)</f>
        <v>F&amp;A</v>
      </c>
      <c r="D506">
        <v>10</v>
      </c>
      <c r="E506" s="2">
        <v>45066</v>
      </c>
      <c r="F506" s="2">
        <f>_xlfn.XLOOKUP(Table7[[#This Row],[EID]],Roster!A:A,Roster!G:G)</f>
        <v>37806</v>
      </c>
      <c r="G506" s="61">
        <f ca="1">(TODAY()-Table7[[#This Row],[Hire Date]])/365</f>
        <v>21.887671232876713</v>
      </c>
      <c r="H506" s="61">
        <f ca="1">Table7[[#This Row],[Year]]*12</f>
        <v>262.65205479452055</v>
      </c>
      <c r="I506" t="str">
        <f ca="1">IF(Table7[[#This Row],[Month]]&gt;=12,"Tenured","New Hire")</f>
        <v>Tenured</v>
      </c>
    </row>
    <row r="507" spans="1:9">
      <c r="A507" s="3" t="s">
        <v>106</v>
      </c>
      <c r="B507" s="35" t="str">
        <f>_xlfn.XLOOKUP(Table7[[#This Row],[EID]],Roster!A:A,Roster!E:E)</f>
        <v>hir.kame.31</v>
      </c>
      <c r="C507" s="35" t="str">
        <f>_xlfn.XLOOKUP(Table7[[#This Row],[EID]],Roster!A:A,Roster!F:F)</f>
        <v>Health</v>
      </c>
      <c r="D507">
        <v>10</v>
      </c>
      <c r="E507" s="2">
        <v>45066</v>
      </c>
      <c r="F507" s="2">
        <f>_xlfn.XLOOKUP(Table7[[#This Row],[EID]],Roster!A:A,Roster!G:G)</f>
        <v>40457</v>
      </c>
      <c r="G507" s="61">
        <f ca="1">(TODAY()-Table7[[#This Row],[Hire Date]])/365</f>
        <v>14.624657534246575</v>
      </c>
      <c r="H507" s="61">
        <f ca="1">Table7[[#This Row],[Year]]*12</f>
        <v>175.49589041095891</v>
      </c>
      <c r="I507" t="str">
        <f ca="1">IF(Table7[[#This Row],[Month]]&gt;=12,"Tenured","New Hire")</f>
        <v>Tenured</v>
      </c>
    </row>
    <row r="508" spans="1:9">
      <c r="A508" s="3" t="s">
        <v>108</v>
      </c>
      <c r="B508" s="35" t="str">
        <f>_xlfn.XLOOKUP(Table7[[#This Row],[EID]],Roster!A:A,Roster!E:E)</f>
        <v>kig.imaz.62</v>
      </c>
      <c r="C508" s="35" t="str">
        <f>_xlfn.XLOOKUP(Table7[[#This Row],[EID]],Roster!A:A,Roster!F:F)</f>
        <v>HR</v>
      </c>
      <c r="D508">
        <v>9</v>
      </c>
      <c r="E508" s="2">
        <v>45066</v>
      </c>
      <c r="F508" s="2">
        <f>_xlfn.XLOOKUP(Table7[[#This Row],[EID]],Roster!A:A,Roster!G:G)</f>
        <v>41289</v>
      </c>
      <c r="G508" s="61">
        <f ca="1">(TODAY()-Table7[[#This Row],[Hire Date]])/365</f>
        <v>12.345205479452055</v>
      </c>
      <c r="H508" s="61">
        <f ca="1">Table7[[#This Row],[Year]]*12</f>
        <v>148.14246575342466</v>
      </c>
      <c r="I508" t="str">
        <f ca="1">IF(Table7[[#This Row],[Month]]&gt;=12,"Tenured","New Hire")</f>
        <v>Tenured</v>
      </c>
    </row>
    <row r="509" spans="1:9">
      <c r="A509" s="3" t="s">
        <v>109</v>
      </c>
      <c r="B509" s="35" t="str">
        <f>_xlfn.XLOOKUP(Table7[[#This Row],[EID]],Roster!A:A,Roster!E:E)</f>
        <v>han.oriz.24</v>
      </c>
      <c r="C509" s="35" t="str">
        <f>_xlfn.XLOOKUP(Table7[[#This Row],[EID]],Roster!A:A,Roster!F:F)</f>
        <v>Strategy</v>
      </c>
      <c r="D509">
        <v>7</v>
      </c>
      <c r="E509" s="2">
        <v>45066</v>
      </c>
      <c r="F509" s="2">
        <f>_xlfn.XLOOKUP(Table7[[#This Row],[EID]],Roster!A:A,Roster!G:G)</f>
        <v>39092</v>
      </c>
      <c r="G509" s="61">
        <f ca="1">(TODAY()-Table7[[#This Row],[Hire Date]])/365</f>
        <v>18.364383561643837</v>
      </c>
      <c r="H509" s="61">
        <f ca="1">Table7[[#This Row],[Year]]*12</f>
        <v>220.37260273972606</v>
      </c>
      <c r="I509" t="str">
        <f ca="1">IF(Table7[[#This Row],[Month]]&gt;=12,"Tenured","New Hire")</f>
        <v>Tenured</v>
      </c>
    </row>
    <row r="510" spans="1:9">
      <c r="A510" s="3" t="s">
        <v>111</v>
      </c>
      <c r="B510" s="35" t="str">
        <f>_xlfn.XLOOKUP(Table7[[#This Row],[EID]],Roster!A:A,Roster!E:E)</f>
        <v>hir.kame.31</v>
      </c>
      <c r="C510" s="35" t="str">
        <f>_xlfn.XLOOKUP(Table7[[#This Row],[EID]],Roster!A:A,Roster!F:F)</f>
        <v>Health</v>
      </c>
      <c r="D510">
        <v>7</v>
      </c>
      <c r="E510" s="2">
        <v>45066</v>
      </c>
      <c r="F510" s="2">
        <f>_xlfn.XLOOKUP(Table7[[#This Row],[EID]],Roster!A:A,Roster!G:G)</f>
        <v>42145</v>
      </c>
      <c r="G510" s="61">
        <f ca="1">(TODAY()-Table7[[#This Row],[Hire Date]])/365</f>
        <v>10</v>
      </c>
      <c r="H510" s="61">
        <f ca="1">Table7[[#This Row],[Year]]*12</f>
        <v>120</v>
      </c>
      <c r="I510" t="str">
        <f ca="1">IF(Table7[[#This Row],[Month]]&gt;=12,"Tenured","New Hire")</f>
        <v>Tenured</v>
      </c>
    </row>
    <row r="511" spans="1:9">
      <c r="A511" s="3" t="s">
        <v>112</v>
      </c>
      <c r="B511" s="35" t="str">
        <f>_xlfn.XLOOKUP(Table7[[#This Row],[EID]],Roster!A:A,Roster!E:E)</f>
        <v>hir.kame.31</v>
      </c>
      <c r="C511" s="35" t="str">
        <f>_xlfn.XLOOKUP(Table7[[#This Row],[EID]],Roster!A:A,Roster!F:F)</f>
        <v>Health</v>
      </c>
      <c r="D511">
        <v>10</v>
      </c>
      <c r="E511" s="2">
        <v>45066</v>
      </c>
      <c r="F511" s="2">
        <f>_xlfn.XLOOKUP(Table7[[#This Row],[EID]],Roster!A:A,Roster!G:G)</f>
        <v>44989</v>
      </c>
      <c r="G511" s="61">
        <f ca="1">(TODAY()-Table7[[#This Row],[Hire Date]])/365</f>
        <v>2.2082191780821918</v>
      </c>
      <c r="H511" s="61">
        <f ca="1">Table7[[#This Row],[Year]]*12</f>
        <v>26.4986301369863</v>
      </c>
      <c r="I511" t="str">
        <f ca="1">IF(Table7[[#This Row],[Month]]&gt;=12,"Tenured","New Hire")</f>
        <v>Tenured</v>
      </c>
    </row>
    <row r="512" spans="1:9">
      <c r="A512" s="3" t="s">
        <v>113</v>
      </c>
      <c r="B512" s="35" t="str">
        <f>_xlfn.XLOOKUP(Table7[[#This Row],[EID]],Roster!A:A,Roster!E:E)</f>
        <v>kig.imaz.62</v>
      </c>
      <c r="C512" s="35" t="str">
        <f>_xlfn.XLOOKUP(Table7[[#This Row],[EID]],Roster!A:A,Roster!F:F)</f>
        <v>HR</v>
      </c>
      <c r="D512">
        <v>10</v>
      </c>
      <c r="E512" s="2">
        <v>45066</v>
      </c>
      <c r="F512" s="2">
        <f>_xlfn.XLOOKUP(Table7[[#This Row],[EID]],Roster!A:A,Roster!G:G)</f>
        <v>44152</v>
      </c>
      <c r="G512" s="61">
        <f ca="1">(TODAY()-Table7[[#This Row],[Hire Date]])/365</f>
        <v>4.5013698630136982</v>
      </c>
      <c r="H512" s="61">
        <f ca="1">Table7[[#This Row],[Year]]*12</f>
        <v>54.016438356164379</v>
      </c>
      <c r="I512" t="str">
        <f ca="1">IF(Table7[[#This Row],[Month]]&gt;=12,"Tenured","New Hire")</f>
        <v>Tenured</v>
      </c>
    </row>
    <row r="513" spans="1:9">
      <c r="A513" s="3" t="s">
        <v>114</v>
      </c>
      <c r="B513" s="35" t="str">
        <f>_xlfn.XLOOKUP(Table7[[#This Row],[EID]],Roster!A:A,Roster!E:E)</f>
        <v>han.oriz.24</v>
      </c>
      <c r="C513" s="35" t="str">
        <f>_xlfn.XLOOKUP(Table7[[#This Row],[EID]],Roster!A:A,Roster!F:F)</f>
        <v>Strategy</v>
      </c>
      <c r="D513">
        <v>8</v>
      </c>
      <c r="E513" s="2">
        <v>45066</v>
      </c>
      <c r="F513" s="2">
        <f>_xlfn.XLOOKUP(Table7[[#This Row],[EID]],Roster!A:A,Roster!G:G)</f>
        <v>37165</v>
      </c>
      <c r="G513" s="61">
        <f ca="1">(TODAY()-Table7[[#This Row],[Hire Date]])/365</f>
        <v>23.643835616438356</v>
      </c>
      <c r="H513" s="61">
        <f ca="1">Table7[[#This Row],[Year]]*12</f>
        <v>283.72602739726028</v>
      </c>
      <c r="I513" t="str">
        <f ca="1">IF(Table7[[#This Row],[Month]]&gt;=12,"Tenured","New Hire")</f>
        <v>Tenured</v>
      </c>
    </row>
    <row r="514" spans="1:9">
      <c r="A514" s="3" t="s">
        <v>115</v>
      </c>
      <c r="B514" s="35" t="str">
        <f>_xlfn.XLOOKUP(Table7[[#This Row],[EID]],Roster!A:A,Roster!E:E)</f>
        <v>oka.koch.55</v>
      </c>
      <c r="C514" s="35" t="str">
        <f>_xlfn.XLOOKUP(Table7[[#This Row],[EID]],Roster!A:A,Roster!F:F)</f>
        <v>F&amp;A</v>
      </c>
      <c r="D514">
        <v>7</v>
      </c>
      <c r="E514" s="2">
        <v>45066</v>
      </c>
      <c r="F514" s="2">
        <f>_xlfn.XLOOKUP(Table7[[#This Row],[EID]],Roster!A:A,Roster!G:G)</f>
        <v>44841</v>
      </c>
      <c r="G514" s="61">
        <f ca="1">(TODAY()-Table7[[#This Row],[Hire Date]])/365</f>
        <v>2.6136986301369864</v>
      </c>
      <c r="H514" s="61">
        <f ca="1">Table7[[#This Row],[Year]]*12</f>
        <v>31.364383561643837</v>
      </c>
      <c r="I514" t="str">
        <f ca="1">IF(Table7[[#This Row],[Month]]&gt;=12,"Tenured","New Hire")</f>
        <v>Tenured</v>
      </c>
    </row>
    <row r="515" spans="1:9">
      <c r="A515" s="3" t="s">
        <v>116</v>
      </c>
      <c r="B515" s="35" t="str">
        <f>_xlfn.XLOOKUP(Table7[[#This Row],[EID]],Roster!A:A,Roster!E:E)</f>
        <v>hir.kame.31</v>
      </c>
      <c r="C515" s="35" t="str">
        <f>_xlfn.XLOOKUP(Table7[[#This Row],[EID]],Roster!A:A,Roster!F:F)</f>
        <v>Health</v>
      </c>
      <c r="D515">
        <v>9</v>
      </c>
      <c r="E515" s="2">
        <v>45066</v>
      </c>
      <c r="F515" s="2">
        <f>_xlfn.XLOOKUP(Table7[[#This Row],[EID]],Roster!A:A,Roster!G:G)</f>
        <v>39490</v>
      </c>
      <c r="G515" s="61">
        <f ca="1">(TODAY()-Table7[[#This Row],[Hire Date]])/365</f>
        <v>17.273972602739725</v>
      </c>
      <c r="H515" s="61">
        <f ca="1">Table7[[#This Row],[Year]]*12</f>
        <v>207.2876712328767</v>
      </c>
      <c r="I515" t="str">
        <f ca="1">IF(Table7[[#This Row],[Month]]&gt;=12,"Tenured","New Hire")</f>
        <v>Tenured</v>
      </c>
    </row>
    <row r="516" spans="1:9">
      <c r="A516" s="3" t="s">
        <v>117</v>
      </c>
      <c r="B516" s="35" t="str">
        <f>_xlfn.XLOOKUP(Table7[[#This Row],[EID]],Roster!A:A,Roster!E:E)</f>
        <v>han.oriz.24</v>
      </c>
      <c r="C516" s="35" t="str">
        <f>_xlfn.XLOOKUP(Table7[[#This Row],[EID]],Roster!A:A,Roster!F:F)</f>
        <v>Network</v>
      </c>
      <c r="D516">
        <v>9</v>
      </c>
      <c r="E516" s="2">
        <v>45066</v>
      </c>
      <c r="F516" s="2">
        <f>_xlfn.XLOOKUP(Table7[[#This Row],[EID]],Roster!A:A,Roster!G:G)</f>
        <v>43495</v>
      </c>
      <c r="G516" s="61">
        <f ca="1">(TODAY()-Table7[[#This Row],[Hire Date]])/365</f>
        <v>6.3013698630136989</v>
      </c>
      <c r="H516" s="61">
        <f ca="1">Table7[[#This Row],[Year]]*12</f>
        <v>75.616438356164394</v>
      </c>
      <c r="I516" t="str">
        <f ca="1">IF(Table7[[#This Row],[Month]]&gt;=12,"Tenured","New Hire")</f>
        <v>Tenured</v>
      </c>
    </row>
    <row r="517" spans="1:9">
      <c r="A517" s="3" t="s">
        <v>118</v>
      </c>
      <c r="B517" s="35" t="str">
        <f>_xlfn.XLOOKUP(Table7[[#This Row],[EID]],Roster!A:A,Roster!E:E)</f>
        <v>kig.imaz.62</v>
      </c>
      <c r="C517" s="35" t="str">
        <f>_xlfn.XLOOKUP(Table7[[#This Row],[EID]],Roster!A:A,Roster!F:F)</f>
        <v>HR</v>
      </c>
      <c r="D517">
        <v>10</v>
      </c>
      <c r="E517" s="2">
        <v>45066</v>
      </c>
      <c r="F517" s="2">
        <f>_xlfn.XLOOKUP(Table7[[#This Row],[EID]],Roster!A:A,Roster!G:G)</f>
        <v>44965</v>
      </c>
      <c r="G517" s="61">
        <f ca="1">(TODAY()-Table7[[#This Row],[Hire Date]])/365</f>
        <v>2.2739726027397262</v>
      </c>
      <c r="H517" s="61">
        <f ca="1">Table7[[#This Row],[Year]]*12</f>
        <v>27.287671232876715</v>
      </c>
      <c r="I517" t="str">
        <f ca="1">IF(Table7[[#This Row],[Month]]&gt;=12,"Tenured","New Hire")</f>
        <v>Tenured</v>
      </c>
    </row>
    <row r="518" spans="1:9">
      <c r="A518" s="3" t="s">
        <v>119</v>
      </c>
      <c r="B518" s="35" t="str">
        <f>_xlfn.XLOOKUP(Table7[[#This Row],[EID]],Roster!A:A,Roster!E:E)</f>
        <v>hir.kame.31</v>
      </c>
      <c r="C518" s="35" t="str">
        <f>_xlfn.XLOOKUP(Table7[[#This Row],[EID]],Roster!A:A,Roster!F:F)</f>
        <v>Health</v>
      </c>
      <c r="D518">
        <v>8</v>
      </c>
      <c r="E518" s="2">
        <v>45066</v>
      </c>
      <c r="F518" s="2">
        <f>_xlfn.XLOOKUP(Table7[[#This Row],[EID]],Roster!A:A,Roster!G:G)</f>
        <v>38581</v>
      </c>
      <c r="G518" s="61">
        <f ca="1">(TODAY()-Table7[[#This Row],[Hire Date]])/365</f>
        <v>19.764383561643836</v>
      </c>
      <c r="H518" s="61">
        <f ca="1">Table7[[#This Row],[Year]]*12</f>
        <v>237.17260273972602</v>
      </c>
      <c r="I518" t="str">
        <f ca="1">IF(Table7[[#This Row],[Month]]&gt;=12,"Tenured","New Hire")</f>
        <v>Tenured</v>
      </c>
    </row>
    <row r="519" spans="1:9">
      <c r="A519" s="3" t="s">
        <v>121</v>
      </c>
      <c r="B519" s="35" t="str">
        <f>_xlfn.XLOOKUP(Table7[[#This Row],[EID]],Roster!A:A,Roster!E:E)</f>
        <v>hir.kame.31</v>
      </c>
      <c r="C519" s="35" t="str">
        <f>_xlfn.XLOOKUP(Table7[[#This Row],[EID]],Roster!A:A,Roster!F:F)</f>
        <v>Health</v>
      </c>
      <c r="D519">
        <v>8</v>
      </c>
      <c r="E519" s="2">
        <v>45066</v>
      </c>
      <c r="F519" s="2">
        <f>_xlfn.XLOOKUP(Table7[[#This Row],[EID]],Roster!A:A,Roster!G:G)</f>
        <v>44420</v>
      </c>
      <c r="G519" s="61">
        <f ca="1">(TODAY()-Table7[[#This Row],[Hire Date]])/365</f>
        <v>3.7671232876712328</v>
      </c>
      <c r="H519" s="61">
        <f ca="1">Table7[[#This Row],[Year]]*12</f>
        <v>45.205479452054796</v>
      </c>
      <c r="I519" t="str">
        <f ca="1">IF(Table7[[#This Row],[Month]]&gt;=12,"Tenured","New Hire")</f>
        <v>Tenured</v>
      </c>
    </row>
    <row r="520" spans="1:9">
      <c r="A520" s="3" t="s">
        <v>122</v>
      </c>
      <c r="B520" s="35" t="str">
        <f>_xlfn.XLOOKUP(Table7[[#This Row],[EID]],Roster!A:A,Roster!E:E)</f>
        <v>han.oriz.24</v>
      </c>
      <c r="C520" s="35" t="str">
        <f>_xlfn.XLOOKUP(Table7[[#This Row],[EID]],Roster!A:A,Roster!F:F)</f>
        <v>Network</v>
      </c>
      <c r="D520">
        <v>10</v>
      </c>
      <c r="E520" s="2">
        <v>45066</v>
      </c>
      <c r="F520" s="2">
        <f>_xlfn.XLOOKUP(Table7[[#This Row],[EID]],Roster!A:A,Roster!G:G)</f>
        <v>44961</v>
      </c>
      <c r="G520" s="61">
        <f ca="1">(TODAY()-Table7[[#This Row],[Hire Date]])/365</f>
        <v>2.2849315068493152</v>
      </c>
      <c r="H520" s="61">
        <f ca="1">Table7[[#This Row],[Year]]*12</f>
        <v>27.419178082191785</v>
      </c>
      <c r="I520" t="str">
        <f ca="1">IF(Table7[[#This Row],[Month]]&gt;=12,"Tenured","New Hire")</f>
        <v>Tenured</v>
      </c>
    </row>
    <row r="521" spans="1:9">
      <c r="A521" s="3" t="s">
        <v>123</v>
      </c>
      <c r="B521" s="35" t="str">
        <f>_xlfn.XLOOKUP(Table7[[#This Row],[EID]],Roster!A:A,Roster!E:E)</f>
        <v>kig.imaz.62</v>
      </c>
      <c r="C521" s="35" t="str">
        <f>_xlfn.XLOOKUP(Table7[[#This Row],[EID]],Roster!A:A,Roster!F:F)</f>
        <v>HR</v>
      </c>
      <c r="D521">
        <v>10</v>
      </c>
      <c r="E521" s="2">
        <v>45066</v>
      </c>
      <c r="F521" s="2">
        <f>_xlfn.XLOOKUP(Table7[[#This Row],[EID]],Roster!A:A,Roster!G:G)</f>
        <v>41094</v>
      </c>
      <c r="G521" s="61">
        <f ca="1">(TODAY()-Table7[[#This Row],[Hire Date]])/365</f>
        <v>12.87945205479452</v>
      </c>
      <c r="H521" s="61">
        <f ca="1">Table7[[#This Row],[Year]]*12</f>
        <v>154.55342465753424</v>
      </c>
      <c r="I521" t="str">
        <f ca="1">IF(Table7[[#This Row],[Month]]&gt;=12,"Tenured","New Hire")</f>
        <v>Tenured</v>
      </c>
    </row>
    <row r="522" spans="1:9">
      <c r="A522" s="3" t="s">
        <v>94</v>
      </c>
      <c r="B522" s="35" t="str">
        <f>_xlfn.XLOOKUP(Table7[[#This Row],[EID]],Roster!A:A,Roster!E:E)</f>
        <v>oka.koch.55</v>
      </c>
      <c r="C522" s="35" t="str">
        <f>_xlfn.XLOOKUP(Table7[[#This Row],[EID]],Roster!A:A,Roster!F:F)</f>
        <v>F&amp;A</v>
      </c>
      <c r="D522">
        <v>8</v>
      </c>
      <c r="E522" s="2">
        <v>45067</v>
      </c>
      <c r="F522" s="2">
        <f>_xlfn.XLOOKUP(Table7[[#This Row],[EID]],Roster!A:A,Roster!G:G)</f>
        <v>45032</v>
      </c>
      <c r="G522" s="61">
        <f ca="1">(TODAY()-Table7[[#This Row],[Hire Date]])/365</f>
        <v>2.0904109589041098</v>
      </c>
      <c r="H522" s="61">
        <f ca="1">Table7[[#This Row],[Year]]*12</f>
        <v>25.084931506849315</v>
      </c>
      <c r="I522" t="str">
        <f ca="1">IF(Table7[[#This Row],[Month]]&gt;=12,"Tenured","New Hire")</f>
        <v>Tenured</v>
      </c>
    </row>
    <row r="523" spans="1:9">
      <c r="A523" s="3" t="s">
        <v>96</v>
      </c>
      <c r="B523" s="35" t="str">
        <f>_xlfn.XLOOKUP(Table7[[#This Row],[EID]],Roster!A:A,Roster!E:E)</f>
        <v>hir.kame.31</v>
      </c>
      <c r="C523" s="35" t="str">
        <f>_xlfn.XLOOKUP(Table7[[#This Row],[EID]],Roster!A:A,Roster!F:F)</f>
        <v>Health</v>
      </c>
      <c r="D523">
        <v>8</v>
      </c>
      <c r="E523" s="2">
        <v>45067</v>
      </c>
      <c r="F523" s="2">
        <f>_xlfn.XLOOKUP(Table7[[#This Row],[EID]],Roster!A:A,Roster!G:G)</f>
        <v>44979</v>
      </c>
      <c r="G523" s="61">
        <f ca="1">(TODAY()-Table7[[#This Row],[Hire Date]])/365</f>
        <v>2.2356164383561645</v>
      </c>
      <c r="H523" s="61">
        <f ca="1">Table7[[#This Row],[Year]]*12</f>
        <v>26.827397260273976</v>
      </c>
      <c r="I523" t="str">
        <f ca="1">IF(Table7[[#This Row],[Month]]&gt;=12,"Tenured","New Hire")</f>
        <v>Tenured</v>
      </c>
    </row>
    <row r="524" spans="1:9">
      <c r="A524" s="3" t="s">
        <v>97</v>
      </c>
      <c r="B524" s="35" t="str">
        <f>_xlfn.XLOOKUP(Table7[[#This Row],[EID]],Roster!A:A,Roster!E:E)</f>
        <v>han.oriz.24</v>
      </c>
      <c r="C524" s="35" t="str">
        <f>_xlfn.XLOOKUP(Table7[[#This Row],[EID]],Roster!A:A,Roster!F:F)</f>
        <v>Network</v>
      </c>
      <c r="D524">
        <v>8</v>
      </c>
      <c r="E524" s="2">
        <v>45067</v>
      </c>
      <c r="F524" s="2">
        <f>_xlfn.XLOOKUP(Table7[[#This Row],[EID]],Roster!A:A,Roster!G:G)</f>
        <v>44419</v>
      </c>
      <c r="G524" s="61">
        <f ca="1">(TODAY()-Table7[[#This Row],[Hire Date]])/365</f>
        <v>3.7698630136986302</v>
      </c>
      <c r="H524" s="61">
        <f ca="1">Table7[[#This Row],[Year]]*12</f>
        <v>45.238356164383561</v>
      </c>
      <c r="I524" t="str">
        <f ca="1">IF(Table7[[#This Row],[Month]]&gt;=12,"Tenured","New Hire")</f>
        <v>Tenured</v>
      </c>
    </row>
    <row r="525" spans="1:9">
      <c r="A525" s="3" t="s">
        <v>98</v>
      </c>
      <c r="B525" s="35" t="str">
        <f>_xlfn.XLOOKUP(Table7[[#This Row],[EID]],Roster!A:A,Roster!E:E)</f>
        <v>kig.imaz.62</v>
      </c>
      <c r="C525" s="35" t="str">
        <f>_xlfn.XLOOKUP(Table7[[#This Row],[EID]],Roster!A:A,Roster!F:F)</f>
        <v>HR</v>
      </c>
      <c r="D525">
        <v>8</v>
      </c>
      <c r="E525" s="2">
        <v>45067</v>
      </c>
      <c r="F525" s="2">
        <f>_xlfn.XLOOKUP(Table7[[#This Row],[EID]],Roster!A:A,Roster!G:G)</f>
        <v>41964</v>
      </c>
      <c r="G525" s="61">
        <f ca="1">(TODAY()-Table7[[#This Row],[Hire Date]])/365</f>
        <v>10.495890410958904</v>
      </c>
      <c r="H525" s="61">
        <f ca="1">Table7[[#This Row],[Year]]*12</f>
        <v>125.95068493150684</v>
      </c>
      <c r="I525" t="str">
        <f ca="1">IF(Table7[[#This Row],[Month]]&gt;=12,"Tenured","New Hire")</f>
        <v>Tenured</v>
      </c>
    </row>
    <row r="526" spans="1:9">
      <c r="A526" s="3" t="s">
        <v>99</v>
      </c>
      <c r="B526" s="35" t="str">
        <f>_xlfn.XLOOKUP(Table7[[#This Row],[EID]],Roster!A:A,Roster!E:E)</f>
        <v>han.oriz.24</v>
      </c>
      <c r="C526" s="35" t="str">
        <f>_xlfn.XLOOKUP(Table7[[#This Row],[EID]],Roster!A:A,Roster!F:F)</f>
        <v>Strategy</v>
      </c>
      <c r="D526">
        <v>9</v>
      </c>
      <c r="E526" s="2">
        <v>45067</v>
      </c>
      <c r="F526" s="2">
        <f>_xlfn.XLOOKUP(Table7[[#This Row],[EID]],Roster!A:A,Roster!G:G)</f>
        <v>39732</v>
      </c>
      <c r="G526" s="61">
        <f ca="1">(TODAY()-Table7[[#This Row],[Hire Date]])/365</f>
        <v>16.610958904109587</v>
      </c>
      <c r="H526" s="61">
        <f ca="1">Table7[[#This Row],[Year]]*12</f>
        <v>199.33150684931505</v>
      </c>
      <c r="I526" t="str">
        <f ca="1">IF(Table7[[#This Row],[Month]]&gt;=12,"Tenured","New Hire")</f>
        <v>Tenured</v>
      </c>
    </row>
    <row r="527" spans="1:9">
      <c r="A527" s="3" t="s">
        <v>100</v>
      </c>
      <c r="B527" s="35" t="str">
        <f>_xlfn.XLOOKUP(Table7[[#This Row],[EID]],Roster!A:A,Roster!E:E)</f>
        <v>oka.koch.55</v>
      </c>
      <c r="C527" s="35" t="str">
        <f>_xlfn.XLOOKUP(Table7[[#This Row],[EID]],Roster!A:A,Roster!F:F)</f>
        <v>F&amp;A</v>
      </c>
      <c r="D527">
        <v>9</v>
      </c>
      <c r="E527" s="2">
        <v>45067</v>
      </c>
      <c r="F527" s="2">
        <f>_xlfn.XLOOKUP(Table7[[#This Row],[EID]],Roster!A:A,Roster!G:G)</f>
        <v>44956</v>
      </c>
      <c r="G527" s="61">
        <f ca="1">(TODAY()-Table7[[#This Row],[Hire Date]])/365</f>
        <v>2.2986301369863016</v>
      </c>
      <c r="H527" s="61">
        <f ca="1">Table7[[#This Row],[Year]]*12</f>
        <v>27.583561643835619</v>
      </c>
      <c r="I527" t="str">
        <f ca="1">IF(Table7[[#This Row],[Month]]&gt;=12,"Tenured","New Hire")</f>
        <v>Tenured</v>
      </c>
    </row>
    <row r="528" spans="1:9">
      <c r="A528" s="3" t="s">
        <v>101</v>
      </c>
      <c r="B528" s="35" t="str">
        <f>_xlfn.XLOOKUP(Table7[[#This Row],[EID]],Roster!A:A,Roster!E:E)</f>
        <v>hir.kame.31</v>
      </c>
      <c r="C528" s="35" t="str">
        <f>_xlfn.XLOOKUP(Table7[[#This Row],[EID]],Roster!A:A,Roster!F:F)</f>
        <v>Health</v>
      </c>
      <c r="D528">
        <v>10</v>
      </c>
      <c r="E528" s="2">
        <v>45067</v>
      </c>
      <c r="F528" s="2">
        <f>_xlfn.XLOOKUP(Table7[[#This Row],[EID]],Roster!A:A,Roster!G:G)</f>
        <v>42161</v>
      </c>
      <c r="G528" s="61">
        <f ca="1">(TODAY()-Table7[[#This Row],[Hire Date]])/365</f>
        <v>9.956164383561644</v>
      </c>
      <c r="H528" s="61">
        <f ca="1">Table7[[#This Row],[Year]]*12</f>
        <v>119.47397260273974</v>
      </c>
      <c r="I528" t="str">
        <f ca="1">IF(Table7[[#This Row],[Month]]&gt;=12,"Tenured","New Hire")</f>
        <v>Tenured</v>
      </c>
    </row>
    <row r="529" spans="1:9">
      <c r="A529" s="3" t="s">
        <v>102</v>
      </c>
      <c r="B529" s="35" t="str">
        <f>_xlfn.XLOOKUP(Table7[[#This Row],[EID]],Roster!A:A,Roster!E:E)</f>
        <v>han.oriz.24</v>
      </c>
      <c r="C529" s="35" t="str">
        <f>_xlfn.XLOOKUP(Table7[[#This Row],[EID]],Roster!A:A,Roster!F:F)</f>
        <v>Network</v>
      </c>
      <c r="D529">
        <v>8</v>
      </c>
      <c r="E529" s="2">
        <v>45067</v>
      </c>
      <c r="F529" s="2">
        <f>_xlfn.XLOOKUP(Table7[[#This Row],[EID]],Roster!A:A,Roster!G:G)</f>
        <v>37784</v>
      </c>
      <c r="G529" s="61">
        <f ca="1">(TODAY()-Table7[[#This Row],[Hire Date]])/365</f>
        <v>21.947945205479453</v>
      </c>
      <c r="H529" s="61">
        <f ca="1">Table7[[#This Row],[Year]]*12</f>
        <v>263.37534246575342</v>
      </c>
      <c r="I529" t="str">
        <f ca="1">IF(Table7[[#This Row],[Month]]&gt;=12,"Tenured","New Hire")</f>
        <v>Tenured</v>
      </c>
    </row>
    <row r="530" spans="1:9">
      <c r="A530" s="3" t="s">
        <v>103</v>
      </c>
      <c r="B530" s="35" t="str">
        <f>_xlfn.XLOOKUP(Table7[[#This Row],[EID]],Roster!A:A,Roster!E:E)</f>
        <v>kig.imaz.62</v>
      </c>
      <c r="C530" s="35" t="str">
        <f>_xlfn.XLOOKUP(Table7[[#This Row],[EID]],Roster!A:A,Roster!F:F)</f>
        <v>HR</v>
      </c>
      <c r="D530">
        <v>9</v>
      </c>
      <c r="E530" s="2">
        <v>45067</v>
      </c>
      <c r="F530" s="2">
        <f>_xlfn.XLOOKUP(Table7[[#This Row],[EID]],Roster!A:A,Roster!G:G)</f>
        <v>44132</v>
      </c>
      <c r="G530" s="61">
        <f ca="1">(TODAY()-Table7[[#This Row],[Hire Date]])/365</f>
        <v>4.5561643835616437</v>
      </c>
      <c r="H530" s="61">
        <f ca="1">Table7[[#This Row],[Year]]*12</f>
        <v>54.673972602739724</v>
      </c>
      <c r="I530" t="str">
        <f ca="1">IF(Table7[[#This Row],[Month]]&gt;=12,"Tenured","New Hire")</f>
        <v>Tenured</v>
      </c>
    </row>
    <row r="531" spans="1:9">
      <c r="A531" s="3" t="s">
        <v>104</v>
      </c>
      <c r="B531" s="35" t="str">
        <f>_xlfn.XLOOKUP(Table7[[#This Row],[EID]],Roster!A:A,Roster!E:E)</f>
        <v>oka.koch.55</v>
      </c>
      <c r="C531" s="35" t="str">
        <f>_xlfn.XLOOKUP(Table7[[#This Row],[EID]],Roster!A:A,Roster!F:F)</f>
        <v>F&amp;A</v>
      </c>
      <c r="D531">
        <v>8</v>
      </c>
      <c r="E531" s="2">
        <v>45067</v>
      </c>
      <c r="F531" s="2">
        <f>_xlfn.XLOOKUP(Table7[[#This Row],[EID]],Roster!A:A,Roster!G:G)</f>
        <v>44977</v>
      </c>
      <c r="G531" s="61">
        <f ca="1">(TODAY()-Table7[[#This Row],[Hire Date]])/365</f>
        <v>2.2410958904109588</v>
      </c>
      <c r="H531" s="61">
        <f ca="1">Table7[[#This Row],[Year]]*12</f>
        <v>26.893150684931506</v>
      </c>
      <c r="I531" t="str">
        <f ca="1">IF(Table7[[#This Row],[Month]]&gt;=12,"Tenured","New Hire")</f>
        <v>Tenured</v>
      </c>
    </row>
    <row r="532" spans="1:9">
      <c r="A532" s="3" t="s">
        <v>105</v>
      </c>
      <c r="B532" s="35" t="str">
        <f>_xlfn.XLOOKUP(Table7[[#This Row],[EID]],Roster!A:A,Roster!E:E)</f>
        <v>oka.koch.55</v>
      </c>
      <c r="C532" s="35" t="str">
        <f>_xlfn.XLOOKUP(Table7[[#This Row],[EID]],Roster!A:A,Roster!F:F)</f>
        <v>F&amp;A</v>
      </c>
      <c r="D532">
        <v>8</v>
      </c>
      <c r="E532" s="2">
        <v>45067</v>
      </c>
      <c r="F532" s="2">
        <f>_xlfn.XLOOKUP(Table7[[#This Row],[EID]],Roster!A:A,Roster!G:G)</f>
        <v>37806</v>
      </c>
      <c r="G532" s="61">
        <f ca="1">(TODAY()-Table7[[#This Row],[Hire Date]])/365</f>
        <v>21.887671232876713</v>
      </c>
      <c r="H532" s="61">
        <f ca="1">Table7[[#This Row],[Year]]*12</f>
        <v>262.65205479452055</v>
      </c>
      <c r="I532" t="str">
        <f ca="1">IF(Table7[[#This Row],[Month]]&gt;=12,"Tenured","New Hire")</f>
        <v>Tenured</v>
      </c>
    </row>
    <row r="533" spans="1:9">
      <c r="A533" s="3" t="s">
        <v>106</v>
      </c>
      <c r="B533" s="35" t="str">
        <f>_xlfn.XLOOKUP(Table7[[#This Row],[EID]],Roster!A:A,Roster!E:E)</f>
        <v>hir.kame.31</v>
      </c>
      <c r="C533" s="35" t="str">
        <f>_xlfn.XLOOKUP(Table7[[#This Row],[EID]],Roster!A:A,Roster!F:F)</f>
        <v>Health</v>
      </c>
      <c r="D533">
        <v>8</v>
      </c>
      <c r="E533" s="2">
        <v>45067</v>
      </c>
      <c r="F533" s="2">
        <f>_xlfn.XLOOKUP(Table7[[#This Row],[EID]],Roster!A:A,Roster!G:G)</f>
        <v>40457</v>
      </c>
      <c r="G533" s="61">
        <f ca="1">(TODAY()-Table7[[#This Row],[Hire Date]])/365</f>
        <v>14.624657534246575</v>
      </c>
      <c r="H533" s="61">
        <f ca="1">Table7[[#This Row],[Year]]*12</f>
        <v>175.49589041095891</v>
      </c>
      <c r="I533" t="str">
        <f ca="1">IF(Table7[[#This Row],[Month]]&gt;=12,"Tenured","New Hire")</f>
        <v>Tenured</v>
      </c>
    </row>
    <row r="534" spans="1:9">
      <c r="A534" s="3" t="s">
        <v>108</v>
      </c>
      <c r="B534" s="35" t="str">
        <f>_xlfn.XLOOKUP(Table7[[#This Row],[EID]],Roster!A:A,Roster!E:E)</f>
        <v>kig.imaz.62</v>
      </c>
      <c r="C534" s="35" t="str">
        <f>_xlfn.XLOOKUP(Table7[[#This Row],[EID]],Roster!A:A,Roster!F:F)</f>
        <v>HR</v>
      </c>
      <c r="D534">
        <v>9</v>
      </c>
      <c r="E534" s="2">
        <v>45067</v>
      </c>
      <c r="F534" s="2">
        <f>_xlfn.XLOOKUP(Table7[[#This Row],[EID]],Roster!A:A,Roster!G:G)</f>
        <v>41289</v>
      </c>
      <c r="G534" s="61">
        <f ca="1">(TODAY()-Table7[[#This Row],[Hire Date]])/365</f>
        <v>12.345205479452055</v>
      </c>
      <c r="H534" s="61">
        <f ca="1">Table7[[#This Row],[Year]]*12</f>
        <v>148.14246575342466</v>
      </c>
      <c r="I534" t="str">
        <f ca="1">IF(Table7[[#This Row],[Month]]&gt;=12,"Tenured","New Hire")</f>
        <v>Tenured</v>
      </c>
    </row>
    <row r="535" spans="1:9">
      <c r="A535" s="3" t="s">
        <v>109</v>
      </c>
      <c r="B535" s="35" t="str">
        <f>_xlfn.XLOOKUP(Table7[[#This Row],[EID]],Roster!A:A,Roster!E:E)</f>
        <v>han.oriz.24</v>
      </c>
      <c r="C535" s="35" t="str">
        <f>_xlfn.XLOOKUP(Table7[[#This Row],[EID]],Roster!A:A,Roster!F:F)</f>
        <v>Strategy</v>
      </c>
      <c r="D535">
        <v>10</v>
      </c>
      <c r="E535" s="2">
        <v>45067</v>
      </c>
      <c r="F535" s="2">
        <f>_xlfn.XLOOKUP(Table7[[#This Row],[EID]],Roster!A:A,Roster!G:G)</f>
        <v>39092</v>
      </c>
      <c r="G535" s="61">
        <f ca="1">(TODAY()-Table7[[#This Row],[Hire Date]])/365</f>
        <v>18.364383561643837</v>
      </c>
      <c r="H535" s="61">
        <f ca="1">Table7[[#This Row],[Year]]*12</f>
        <v>220.37260273972606</v>
      </c>
      <c r="I535" t="str">
        <f ca="1">IF(Table7[[#This Row],[Month]]&gt;=12,"Tenured","New Hire")</f>
        <v>Tenured</v>
      </c>
    </row>
    <row r="536" spans="1:9">
      <c r="A536" s="3" t="s">
        <v>111</v>
      </c>
      <c r="B536" s="35" t="str">
        <f>_xlfn.XLOOKUP(Table7[[#This Row],[EID]],Roster!A:A,Roster!E:E)</f>
        <v>hir.kame.31</v>
      </c>
      <c r="C536" s="35" t="str">
        <f>_xlfn.XLOOKUP(Table7[[#This Row],[EID]],Roster!A:A,Roster!F:F)</f>
        <v>Health</v>
      </c>
      <c r="D536">
        <v>9</v>
      </c>
      <c r="E536" s="2">
        <v>45067</v>
      </c>
      <c r="F536" s="2">
        <f>_xlfn.XLOOKUP(Table7[[#This Row],[EID]],Roster!A:A,Roster!G:G)</f>
        <v>42145</v>
      </c>
      <c r="G536" s="61">
        <f ca="1">(TODAY()-Table7[[#This Row],[Hire Date]])/365</f>
        <v>10</v>
      </c>
      <c r="H536" s="61">
        <f ca="1">Table7[[#This Row],[Year]]*12</f>
        <v>120</v>
      </c>
      <c r="I536" t="str">
        <f ca="1">IF(Table7[[#This Row],[Month]]&gt;=12,"Tenured","New Hire")</f>
        <v>Tenured</v>
      </c>
    </row>
    <row r="537" spans="1:9">
      <c r="A537" s="3" t="s">
        <v>112</v>
      </c>
      <c r="B537" s="35" t="str">
        <f>_xlfn.XLOOKUP(Table7[[#This Row],[EID]],Roster!A:A,Roster!E:E)</f>
        <v>hir.kame.31</v>
      </c>
      <c r="C537" s="35" t="str">
        <f>_xlfn.XLOOKUP(Table7[[#This Row],[EID]],Roster!A:A,Roster!F:F)</f>
        <v>Health</v>
      </c>
      <c r="D537">
        <v>8</v>
      </c>
      <c r="E537" s="2">
        <v>45067</v>
      </c>
      <c r="F537" s="2">
        <f>_xlfn.XLOOKUP(Table7[[#This Row],[EID]],Roster!A:A,Roster!G:G)</f>
        <v>44989</v>
      </c>
      <c r="G537" s="61">
        <f ca="1">(TODAY()-Table7[[#This Row],[Hire Date]])/365</f>
        <v>2.2082191780821918</v>
      </c>
      <c r="H537" s="61">
        <f ca="1">Table7[[#This Row],[Year]]*12</f>
        <v>26.4986301369863</v>
      </c>
      <c r="I537" t="str">
        <f ca="1">IF(Table7[[#This Row],[Month]]&gt;=12,"Tenured","New Hire")</f>
        <v>Tenured</v>
      </c>
    </row>
    <row r="538" spans="1:9">
      <c r="A538" s="3" t="s">
        <v>113</v>
      </c>
      <c r="B538" s="35" t="str">
        <f>_xlfn.XLOOKUP(Table7[[#This Row],[EID]],Roster!A:A,Roster!E:E)</f>
        <v>kig.imaz.62</v>
      </c>
      <c r="C538" s="35" t="str">
        <f>_xlfn.XLOOKUP(Table7[[#This Row],[EID]],Roster!A:A,Roster!F:F)</f>
        <v>HR</v>
      </c>
      <c r="D538">
        <v>9</v>
      </c>
      <c r="E538" s="2">
        <v>45067</v>
      </c>
      <c r="F538" s="2">
        <f>_xlfn.XLOOKUP(Table7[[#This Row],[EID]],Roster!A:A,Roster!G:G)</f>
        <v>44152</v>
      </c>
      <c r="G538" s="61">
        <f ca="1">(TODAY()-Table7[[#This Row],[Hire Date]])/365</f>
        <v>4.5013698630136982</v>
      </c>
      <c r="H538" s="61">
        <f ca="1">Table7[[#This Row],[Year]]*12</f>
        <v>54.016438356164379</v>
      </c>
      <c r="I538" t="str">
        <f ca="1">IF(Table7[[#This Row],[Month]]&gt;=12,"Tenured","New Hire")</f>
        <v>Tenured</v>
      </c>
    </row>
    <row r="539" spans="1:9">
      <c r="A539" s="3" t="s">
        <v>114</v>
      </c>
      <c r="B539" s="35" t="str">
        <f>_xlfn.XLOOKUP(Table7[[#This Row],[EID]],Roster!A:A,Roster!E:E)</f>
        <v>han.oriz.24</v>
      </c>
      <c r="C539" s="35" t="str">
        <f>_xlfn.XLOOKUP(Table7[[#This Row],[EID]],Roster!A:A,Roster!F:F)</f>
        <v>Strategy</v>
      </c>
      <c r="D539">
        <v>9</v>
      </c>
      <c r="E539" s="2">
        <v>45067</v>
      </c>
      <c r="F539" s="2">
        <f>_xlfn.XLOOKUP(Table7[[#This Row],[EID]],Roster!A:A,Roster!G:G)</f>
        <v>37165</v>
      </c>
      <c r="G539" s="61">
        <f ca="1">(TODAY()-Table7[[#This Row],[Hire Date]])/365</f>
        <v>23.643835616438356</v>
      </c>
      <c r="H539" s="61">
        <f ca="1">Table7[[#This Row],[Year]]*12</f>
        <v>283.72602739726028</v>
      </c>
      <c r="I539" t="str">
        <f ca="1">IF(Table7[[#This Row],[Month]]&gt;=12,"Tenured","New Hire")</f>
        <v>Tenured</v>
      </c>
    </row>
    <row r="540" spans="1:9">
      <c r="A540" s="3" t="s">
        <v>115</v>
      </c>
      <c r="B540" s="35" t="str">
        <f>_xlfn.XLOOKUP(Table7[[#This Row],[EID]],Roster!A:A,Roster!E:E)</f>
        <v>oka.koch.55</v>
      </c>
      <c r="C540" s="35" t="str">
        <f>_xlfn.XLOOKUP(Table7[[#This Row],[EID]],Roster!A:A,Roster!F:F)</f>
        <v>F&amp;A</v>
      </c>
      <c r="D540">
        <v>10</v>
      </c>
      <c r="E540" s="2">
        <v>45067</v>
      </c>
      <c r="F540" s="2">
        <f>_xlfn.XLOOKUP(Table7[[#This Row],[EID]],Roster!A:A,Roster!G:G)</f>
        <v>44841</v>
      </c>
      <c r="G540" s="61">
        <f ca="1">(TODAY()-Table7[[#This Row],[Hire Date]])/365</f>
        <v>2.6136986301369864</v>
      </c>
      <c r="H540" s="61">
        <f ca="1">Table7[[#This Row],[Year]]*12</f>
        <v>31.364383561643837</v>
      </c>
      <c r="I540" t="str">
        <f ca="1">IF(Table7[[#This Row],[Month]]&gt;=12,"Tenured","New Hire")</f>
        <v>Tenured</v>
      </c>
    </row>
    <row r="541" spans="1:9">
      <c r="A541" s="3" t="s">
        <v>116</v>
      </c>
      <c r="B541" s="35" t="str">
        <f>_xlfn.XLOOKUP(Table7[[#This Row],[EID]],Roster!A:A,Roster!E:E)</f>
        <v>hir.kame.31</v>
      </c>
      <c r="C541" s="35" t="str">
        <f>_xlfn.XLOOKUP(Table7[[#This Row],[EID]],Roster!A:A,Roster!F:F)</f>
        <v>Health</v>
      </c>
      <c r="D541">
        <v>9</v>
      </c>
      <c r="E541" s="2">
        <v>45067</v>
      </c>
      <c r="F541" s="2">
        <f>_xlfn.XLOOKUP(Table7[[#This Row],[EID]],Roster!A:A,Roster!G:G)</f>
        <v>39490</v>
      </c>
      <c r="G541" s="61">
        <f ca="1">(TODAY()-Table7[[#This Row],[Hire Date]])/365</f>
        <v>17.273972602739725</v>
      </c>
      <c r="H541" s="61">
        <f ca="1">Table7[[#This Row],[Year]]*12</f>
        <v>207.2876712328767</v>
      </c>
      <c r="I541" t="str">
        <f ca="1">IF(Table7[[#This Row],[Month]]&gt;=12,"Tenured","New Hire")</f>
        <v>Tenured</v>
      </c>
    </row>
    <row r="542" spans="1:9">
      <c r="A542" s="3" t="s">
        <v>117</v>
      </c>
      <c r="B542" s="35" t="str">
        <f>_xlfn.XLOOKUP(Table7[[#This Row],[EID]],Roster!A:A,Roster!E:E)</f>
        <v>han.oriz.24</v>
      </c>
      <c r="C542" s="35" t="str">
        <f>_xlfn.XLOOKUP(Table7[[#This Row],[EID]],Roster!A:A,Roster!F:F)</f>
        <v>Network</v>
      </c>
      <c r="D542">
        <v>9</v>
      </c>
      <c r="E542" s="2">
        <v>45067</v>
      </c>
      <c r="F542" s="2">
        <f>_xlfn.XLOOKUP(Table7[[#This Row],[EID]],Roster!A:A,Roster!G:G)</f>
        <v>43495</v>
      </c>
      <c r="G542" s="61">
        <f ca="1">(TODAY()-Table7[[#This Row],[Hire Date]])/365</f>
        <v>6.3013698630136989</v>
      </c>
      <c r="H542" s="61">
        <f ca="1">Table7[[#This Row],[Year]]*12</f>
        <v>75.616438356164394</v>
      </c>
      <c r="I542" t="str">
        <f ca="1">IF(Table7[[#This Row],[Month]]&gt;=12,"Tenured","New Hire")</f>
        <v>Tenured</v>
      </c>
    </row>
    <row r="543" spans="1:9">
      <c r="A543" s="3" t="s">
        <v>118</v>
      </c>
      <c r="B543" s="35" t="str">
        <f>_xlfn.XLOOKUP(Table7[[#This Row],[EID]],Roster!A:A,Roster!E:E)</f>
        <v>kig.imaz.62</v>
      </c>
      <c r="C543" s="35" t="str">
        <f>_xlfn.XLOOKUP(Table7[[#This Row],[EID]],Roster!A:A,Roster!F:F)</f>
        <v>HR</v>
      </c>
      <c r="D543">
        <v>8</v>
      </c>
      <c r="E543" s="2">
        <v>45067</v>
      </c>
      <c r="F543" s="2">
        <f>_xlfn.XLOOKUP(Table7[[#This Row],[EID]],Roster!A:A,Roster!G:G)</f>
        <v>44965</v>
      </c>
      <c r="G543" s="61">
        <f ca="1">(TODAY()-Table7[[#This Row],[Hire Date]])/365</f>
        <v>2.2739726027397262</v>
      </c>
      <c r="H543" s="61">
        <f ca="1">Table7[[#This Row],[Year]]*12</f>
        <v>27.287671232876715</v>
      </c>
      <c r="I543" t="str">
        <f ca="1">IF(Table7[[#This Row],[Month]]&gt;=12,"Tenured","New Hire")</f>
        <v>Tenured</v>
      </c>
    </row>
    <row r="544" spans="1:9">
      <c r="A544" s="3" t="s">
        <v>119</v>
      </c>
      <c r="B544" s="35" t="str">
        <f>_xlfn.XLOOKUP(Table7[[#This Row],[EID]],Roster!A:A,Roster!E:E)</f>
        <v>hir.kame.31</v>
      </c>
      <c r="C544" s="35" t="str">
        <f>_xlfn.XLOOKUP(Table7[[#This Row],[EID]],Roster!A:A,Roster!F:F)</f>
        <v>Health</v>
      </c>
      <c r="D544">
        <v>10</v>
      </c>
      <c r="E544" s="2">
        <v>45067</v>
      </c>
      <c r="F544" s="2">
        <f>_xlfn.XLOOKUP(Table7[[#This Row],[EID]],Roster!A:A,Roster!G:G)</f>
        <v>38581</v>
      </c>
      <c r="G544" s="61">
        <f ca="1">(TODAY()-Table7[[#This Row],[Hire Date]])/365</f>
        <v>19.764383561643836</v>
      </c>
      <c r="H544" s="61">
        <f ca="1">Table7[[#This Row],[Year]]*12</f>
        <v>237.17260273972602</v>
      </c>
      <c r="I544" t="str">
        <f ca="1">IF(Table7[[#This Row],[Month]]&gt;=12,"Tenured","New Hire")</f>
        <v>Tenured</v>
      </c>
    </row>
    <row r="545" spans="1:9">
      <c r="A545" s="3" t="s">
        <v>121</v>
      </c>
      <c r="B545" s="35" t="str">
        <f>_xlfn.XLOOKUP(Table7[[#This Row],[EID]],Roster!A:A,Roster!E:E)</f>
        <v>hir.kame.31</v>
      </c>
      <c r="C545" s="35" t="str">
        <f>_xlfn.XLOOKUP(Table7[[#This Row],[EID]],Roster!A:A,Roster!F:F)</f>
        <v>Health</v>
      </c>
      <c r="D545">
        <v>9</v>
      </c>
      <c r="E545" s="2">
        <v>45067</v>
      </c>
      <c r="F545" s="2">
        <f>_xlfn.XLOOKUP(Table7[[#This Row],[EID]],Roster!A:A,Roster!G:G)</f>
        <v>44420</v>
      </c>
      <c r="G545" s="61">
        <f ca="1">(TODAY()-Table7[[#This Row],[Hire Date]])/365</f>
        <v>3.7671232876712328</v>
      </c>
      <c r="H545" s="61">
        <f ca="1">Table7[[#This Row],[Year]]*12</f>
        <v>45.205479452054796</v>
      </c>
      <c r="I545" t="str">
        <f ca="1">IF(Table7[[#This Row],[Month]]&gt;=12,"Tenured","New Hire")</f>
        <v>Tenured</v>
      </c>
    </row>
    <row r="546" spans="1:9">
      <c r="A546" s="3" t="s">
        <v>122</v>
      </c>
      <c r="B546" s="35" t="str">
        <f>_xlfn.XLOOKUP(Table7[[#This Row],[EID]],Roster!A:A,Roster!E:E)</f>
        <v>han.oriz.24</v>
      </c>
      <c r="C546" s="35" t="str">
        <f>_xlfn.XLOOKUP(Table7[[#This Row],[EID]],Roster!A:A,Roster!F:F)</f>
        <v>Network</v>
      </c>
      <c r="D546">
        <v>9</v>
      </c>
      <c r="E546" s="2">
        <v>45067</v>
      </c>
      <c r="F546" s="2">
        <f>_xlfn.XLOOKUP(Table7[[#This Row],[EID]],Roster!A:A,Roster!G:G)</f>
        <v>44961</v>
      </c>
      <c r="G546" s="61">
        <f ca="1">(TODAY()-Table7[[#This Row],[Hire Date]])/365</f>
        <v>2.2849315068493152</v>
      </c>
      <c r="H546" s="61">
        <f ca="1">Table7[[#This Row],[Year]]*12</f>
        <v>27.419178082191785</v>
      </c>
      <c r="I546" t="str">
        <f ca="1">IF(Table7[[#This Row],[Month]]&gt;=12,"Tenured","New Hire")</f>
        <v>Tenured</v>
      </c>
    </row>
    <row r="547" spans="1:9">
      <c r="A547" s="3" t="s">
        <v>123</v>
      </c>
      <c r="B547" s="35" t="str">
        <f>_xlfn.XLOOKUP(Table7[[#This Row],[EID]],Roster!A:A,Roster!E:E)</f>
        <v>kig.imaz.62</v>
      </c>
      <c r="C547" s="35" t="str">
        <f>_xlfn.XLOOKUP(Table7[[#This Row],[EID]],Roster!A:A,Roster!F:F)</f>
        <v>HR</v>
      </c>
      <c r="D547">
        <v>10</v>
      </c>
      <c r="E547" s="2">
        <v>45067</v>
      </c>
      <c r="F547" s="2">
        <f>_xlfn.XLOOKUP(Table7[[#This Row],[EID]],Roster!A:A,Roster!G:G)</f>
        <v>41094</v>
      </c>
      <c r="G547" s="61">
        <f ca="1">(TODAY()-Table7[[#This Row],[Hire Date]])/365</f>
        <v>12.87945205479452</v>
      </c>
      <c r="H547" s="61">
        <f ca="1">Table7[[#This Row],[Year]]*12</f>
        <v>154.55342465753424</v>
      </c>
      <c r="I547" t="str">
        <f ca="1">IF(Table7[[#This Row],[Month]]&gt;=12,"Tenured","New Hire")</f>
        <v>Tenured</v>
      </c>
    </row>
    <row r="548" spans="1:9">
      <c r="A548" s="3" t="s">
        <v>94</v>
      </c>
      <c r="B548" s="35" t="str">
        <f>_xlfn.XLOOKUP(Table7[[#This Row],[EID]],Roster!A:A,Roster!E:E)</f>
        <v>oka.koch.55</v>
      </c>
      <c r="C548" s="35" t="str">
        <f>_xlfn.XLOOKUP(Table7[[#This Row],[EID]],Roster!A:A,Roster!F:F)</f>
        <v>F&amp;A</v>
      </c>
      <c r="D548">
        <v>9</v>
      </c>
      <c r="E548" s="2">
        <v>45068</v>
      </c>
      <c r="F548" s="2">
        <f>_xlfn.XLOOKUP(Table7[[#This Row],[EID]],Roster!A:A,Roster!G:G)</f>
        <v>45032</v>
      </c>
      <c r="G548" s="61">
        <f ca="1">(TODAY()-Table7[[#This Row],[Hire Date]])/365</f>
        <v>2.0904109589041098</v>
      </c>
      <c r="H548" s="61">
        <f ca="1">Table7[[#This Row],[Year]]*12</f>
        <v>25.084931506849315</v>
      </c>
      <c r="I548" t="str">
        <f ca="1">IF(Table7[[#This Row],[Month]]&gt;=12,"Tenured","New Hire")</f>
        <v>Tenured</v>
      </c>
    </row>
    <row r="549" spans="1:9">
      <c r="A549" s="3" t="s">
        <v>96</v>
      </c>
      <c r="B549" s="35" t="str">
        <f>_xlfn.XLOOKUP(Table7[[#This Row],[EID]],Roster!A:A,Roster!E:E)</f>
        <v>hir.kame.31</v>
      </c>
      <c r="C549" s="35" t="str">
        <f>_xlfn.XLOOKUP(Table7[[#This Row],[EID]],Roster!A:A,Roster!F:F)</f>
        <v>Health</v>
      </c>
      <c r="D549">
        <v>9</v>
      </c>
      <c r="E549" s="2">
        <v>45068</v>
      </c>
      <c r="F549" s="2">
        <f>_xlfn.XLOOKUP(Table7[[#This Row],[EID]],Roster!A:A,Roster!G:G)</f>
        <v>44979</v>
      </c>
      <c r="G549" s="61">
        <f ca="1">(TODAY()-Table7[[#This Row],[Hire Date]])/365</f>
        <v>2.2356164383561645</v>
      </c>
      <c r="H549" s="61">
        <f ca="1">Table7[[#This Row],[Year]]*12</f>
        <v>26.827397260273976</v>
      </c>
      <c r="I549" t="str">
        <f ca="1">IF(Table7[[#This Row],[Month]]&gt;=12,"Tenured","New Hire")</f>
        <v>Tenured</v>
      </c>
    </row>
    <row r="550" spans="1:9">
      <c r="A550" s="3" t="s">
        <v>97</v>
      </c>
      <c r="B550" s="35" t="str">
        <f>_xlfn.XLOOKUP(Table7[[#This Row],[EID]],Roster!A:A,Roster!E:E)</f>
        <v>han.oriz.24</v>
      </c>
      <c r="C550" s="35" t="str">
        <f>_xlfn.XLOOKUP(Table7[[#This Row],[EID]],Roster!A:A,Roster!F:F)</f>
        <v>Network</v>
      </c>
      <c r="D550">
        <v>9</v>
      </c>
      <c r="E550" s="2">
        <v>45068</v>
      </c>
      <c r="F550" s="2">
        <f>_xlfn.XLOOKUP(Table7[[#This Row],[EID]],Roster!A:A,Roster!G:G)</f>
        <v>44419</v>
      </c>
      <c r="G550" s="61">
        <f ca="1">(TODAY()-Table7[[#This Row],[Hire Date]])/365</f>
        <v>3.7698630136986302</v>
      </c>
      <c r="H550" s="61">
        <f ca="1">Table7[[#This Row],[Year]]*12</f>
        <v>45.238356164383561</v>
      </c>
      <c r="I550" t="str">
        <f ca="1">IF(Table7[[#This Row],[Month]]&gt;=12,"Tenured","New Hire")</f>
        <v>Tenured</v>
      </c>
    </row>
    <row r="551" spans="1:9">
      <c r="A551" s="3" t="s">
        <v>98</v>
      </c>
      <c r="B551" s="35" t="str">
        <f>_xlfn.XLOOKUP(Table7[[#This Row],[EID]],Roster!A:A,Roster!E:E)</f>
        <v>kig.imaz.62</v>
      </c>
      <c r="C551" s="35" t="str">
        <f>_xlfn.XLOOKUP(Table7[[#This Row],[EID]],Roster!A:A,Roster!F:F)</f>
        <v>HR</v>
      </c>
      <c r="D551">
        <v>10</v>
      </c>
      <c r="E551" s="2">
        <v>45068</v>
      </c>
      <c r="F551" s="2">
        <f>_xlfn.XLOOKUP(Table7[[#This Row],[EID]],Roster!A:A,Roster!G:G)</f>
        <v>41964</v>
      </c>
      <c r="G551" s="61">
        <f ca="1">(TODAY()-Table7[[#This Row],[Hire Date]])/365</f>
        <v>10.495890410958904</v>
      </c>
      <c r="H551" s="61">
        <f ca="1">Table7[[#This Row],[Year]]*12</f>
        <v>125.95068493150684</v>
      </c>
      <c r="I551" t="str">
        <f ca="1">IF(Table7[[#This Row],[Month]]&gt;=12,"Tenured","New Hire")</f>
        <v>Tenured</v>
      </c>
    </row>
    <row r="552" spans="1:9">
      <c r="A552" s="3" t="s">
        <v>99</v>
      </c>
      <c r="B552" s="35" t="str">
        <f>_xlfn.XLOOKUP(Table7[[#This Row],[EID]],Roster!A:A,Roster!E:E)</f>
        <v>han.oriz.24</v>
      </c>
      <c r="C552" s="35" t="str">
        <f>_xlfn.XLOOKUP(Table7[[#This Row],[EID]],Roster!A:A,Roster!F:F)</f>
        <v>Strategy</v>
      </c>
      <c r="D552">
        <v>9</v>
      </c>
      <c r="E552" s="2">
        <v>45068</v>
      </c>
      <c r="F552" s="2">
        <f>_xlfn.XLOOKUP(Table7[[#This Row],[EID]],Roster!A:A,Roster!G:G)</f>
        <v>39732</v>
      </c>
      <c r="G552" s="61">
        <f ca="1">(TODAY()-Table7[[#This Row],[Hire Date]])/365</f>
        <v>16.610958904109587</v>
      </c>
      <c r="H552" s="61">
        <f ca="1">Table7[[#This Row],[Year]]*12</f>
        <v>199.33150684931505</v>
      </c>
      <c r="I552" t="str">
        <f ca="1">IF(Table7[[#This Row],[Month]]&gt;=12,"Tenured","New Hire")</f>
        <v>Tenured</v>
      </c>
    </row>
    <row r="553" spans="1:9">
      <c r="A553" s="3" t="s">
        <v>100</v>
      </c>
      <c r="B553" s="35" t="str">
        <f>_xlfn.XLOOKUP(Table7[[#This Row],[EID]],Roster!A:A,Roster!E:E)</f>
        <v>oka.koch.55</v>
      </c>
      <c r="C553" s="35" t="str">
        <f>_xlfn.XLOOKUP(Table7[[#This Row],[EID]],Roster!A:A,Roster!F:F)</f>
        <v>F&amp;A</v>
      </c>
      <c r="D553">
        <v>8</v>
      </c>
      <c r="E553" s="2">
        <v>45068</v>
      </c>
      <c r="F553" s="2">
        <f>_xlfn.XLOOKUP(Table7[[#This Row],[EID]],Roster!A:A,Roster!G:G)</f>
        <v>44956</v>
      </c>
      <c r="G553" s="61">
        <f ca="1">(TODAY()-Table7[[#This Row],[Hire Date]])/365</f>
        <v>2.2986301369863016</v>
      </c>
      <c r="H553" s="61">
        <f ca="1">Table7[[#This Row],[Year]]*12</f>
        <v>27.583561643835619</v>
      </c>
      <c r="I553" t="str">
        <f ca="1">IF(Table7[[#This Row],[Month]]&gt;=12,"Tenured","New Hire")</f>
        <v>Tenured</v>
      </c>
    </row>
    <row r="554" spans="1:9">
      <c r="A554" s="3" t="s">
        <v>101</v>
      </c>
      <c r="B554" s="35" t="str">
        <f>_xlfn.XLOOKUP(Table7[[#This Row],[EID]],Roster!A:A,Roster!E:E)</f>
        <v>hir.kame.31</v>
      </c>
      <c r="C554" s="35" t="str">
        <f>_xlfn.XLOOKUP(Table7[[#This Row],[EID]],Roster!A:A,Roster!F:F)</f>
        <v>Health</v>
      </c>
      <c r="D554">
        <v>9</v>
      </c>
      <c r="E554" s="2">
        <v>45068</v>
      </c>
      <c r="F554" s="2">
        <f>_xlfn.XLOOKUP(Table7[[#This Row],[EID]],Roster!A:A,Roster!G:G)</f>
        <v>42161</v>
      </c>
      <c r="G554" s="61">
        <f ca="1">(TODAY()-Table7[[#This Row],[Hire Date]])/365</f>
        <v>9.956164383561644</v>
      </c>
      <c r="H554" s="61">
        <f ca="1">Table7[[#This Row],[Year]]*12</f>
        <v>119.47397260273974</v>
      </c>
      <c r="I554" t="str">
        <f ca="1">IF(Table7[[#This Row],[Month]]&gt;=12,"Tenured","New Hire")</f>
        <v>Tenured</v>
      </c>
    </row>
    <row r="555" spans="1:9">
      <c r="A555" s="3" t="s">
        <v>102</v>
      </c>
      <c r="B555" s="35" t="str">
        <f>_xlfn.XLOOKUP(Table7[[#This Row],[EID]],Roster!A:A,Roster!E:E)</f>
        <v>han.oriz.24</v>
      </c>
      <c r="C555" s="35" t="str">
        <f>_xlfn.XLOOKUP(Table7[[#This Row],[EID]],Roster!A:A,Roster!F:F)</f>
        <v>Network</v>
      </c>
      <c r="D555">
        <v>10</v>
      </c>
      <c r="E555" s="2">
        <v>45068</v>
      </c>
      <c r="F555" s="2">
        <f>_xlfn.XLOOKUP(Table7[[#This Row],[EID]],Roster!A:A,Roster!G:G)</f>
        <v>37784</v>
      </c>
      <c r="G555" s="61">
        <f ca="1">(TODAY()-Table7[[#This Row],[Hire Date]])/365</f>
        <v>21.947945205479453</v>
      </c>
      <c r="H555" s="61">
        <f ca="1">Table7[[#This Row],[Year]]*12</f>
        <v>263.37534246575342</v>
      </c>
      <c r="I555" t="str">
        <f ca="1">IF(Table7[[#This Row],[Month]]&gt;=12,"Tenured","New Hire")</f>
        <v>Tenured</v>
      </c>
    </row>
    <row r="556" spans="1:9">
      <c r="A556" s="3" t="s">
        <v>103</v>
      </c>
      <c r="B556" s="35" t="str">
        <f>_xlfn.XLOOKUP(Table7[[#This Row],[EID]],Roster!A:A,Roster!E:E)</f>
        <v>kig.imaz.62</v>
      </c>
      <c r="C556" s="35" t="str">
        <f>_xlfn.XLOOKUP(Table7[[#This Row],[EID]],Roster!A:A,Roster!F:F)</f>
        <v>HR</v>
      </c>
      <c r="D556">
        <v>7</v>
      </c>
      <c r="E556" s="2">
        <v>45068</v>
      </c>
      <c r="F556" s="2">
        <f>_xlfn.XLOOKUP(Table7[[#This Row],[EID]],Roster!A:A,Roster!G:G)</f>
        <v>44132</v>
      </c>
      <c r="G556" s="61">
        <f ca="1">(TODAY()-Table7[[#This Row],[Hire Date]])/365</f>
        <v>4.5561643835616437</v>
      </c>
      <c r="H556" s="61">
        <f ca="1">Table7[[#This Row],[Year]]*12</f>
        <v>54.673972602739724</v>
      </c>
      <c r="I556" t="str">
        <f ca="1">IF(Table7[[#This Row],[Month]]&gt;=12,"Tenured","New Hire")</f>
        <v>Tenured</v>
      </c>
    </row>
    <row r="557" spans="1:9">
      <c r="A557" s="3" t="s">
        <v>104</v>
      </c>
      <c r="B557" s="35" t="str">
        <f>_xlfn.XLOOKUP(Table7[[#This Row],[EID]],Roster!A:A,Roster!E:E)</f>
        <v>oka.koch.55</v>
      </c>
      <c r="C557" s="35" t="str">
        <f>_xlfn.XLOOKUP(Table7[[#This Row],[EID]],Roster!A:A,Roster!F:F)</f>
        <v>F&amp;A</v>
      </c>
      <c r="D557">
        <v>7</v>
      </c>
      <c r="E557" s="2">
        <v>45068</v>
      </c>
      <c r="F557" s="2">
        <f>_xlfn.XLOOKUP(Table7[[#This Row],[EID]],Roster!A:A,Roster!G:G)</f>
        <v>44977</v>
      </c>
      <c r="G557" s="61">
        <f ca="1">(TODAY()-Table7[[#This Row],[Hire Date]])/365</f>
        <v>2.2410958904109588</v>
      </c>
      <c r="H557" s="61">
        <f ca="1">Table7[[#This Row],[Year]]*12</f>
        <v>26.893150684931506</v>
      </c>
      <c r="I557" t="str">
        <f ca="1">IF(Table7[[#This Row],[Month]]&gt;=12,"Tenured","New Hire")</f>
        <v>Tenured</v>
      </c>
    </row>
    <row r="558" spans="1:9">
      <c r="A558" s="3" t="s">
        <v>105</v>
      </c>
      <c r="B558" s="35" t="str">
        <f>_xlfn.XLOOKUP(Table7[[#This Row],[EID]],Roster!A:A,Roster!E:E)</f>
        <v>oka.koch.55</v>
      </c>
      <c r="C558" s="35" t="str">
        <f>_xlfn.XLOOKUP(Table7[[#This Row],[EID]],Roster!A:A,Roster!F:F)</f>
        <v>F&amp;A</v>
      </c>
      <c r="D558">
        <v>10</v>
      </c>
      <c r="E558" s="2">
        <v>45068</v>
      </c>
      <c r="F558" s="2">
        <f>_xlfn.XLOOKUP(Table7[[#This Row],[EID]],Roster!A:A,Roster!G:G)</f>
        <v>37806</v>
      </c>
      <c r="G558" s="61">
        <f ca="1">(TODAY()-Table7[[#This Row],[Hire Date]])/365</f>
        <v>21.887671232876713</v>
      </c>
      <c r="H558" s="61">
        <f ca="1">Table7[[#This Row],[Year]]*12</f>
        <v>262.65205479452055</v>
      </c>
      <c r="I558" t="str">
        <f ca="1">IF(Table7[[#This Row],[Month]]&gt;=12,"Tenured","New Hire")</f>
        <v>Tenured</v>
      </c>
    </row>
    <row r="559" spans="1:9">
      <c r="A559" s="3" t="s">
        <v>106</v>
      </c>
      <c r="B559" s="35" t="str">
        <f>_xlfn.XLOOKUP(Table7[[#This Row],[EID]],Roster!A:A,Roster!E:E)</f>
        <v>hir.kame.31</v>
      </c>
      <c r="C559" s="35" t="str">
        <f>_xlfn.XLOOKUP(Table7[[#This Row],[EID]],Roster!A:A,Roster!F:F)</f>
        <v>Health</v>
      </c>
      <c r="D559">
        <v>9</v>
      </c>
      <c r="E559" s="2">
        <v>45068</v>
      </c>
      <c r="F559" s="2">
        <f>_xlfn.XLOOKUP(Table7[[#This Row],[EID]],Roster!A:A,Roster!G:G)</f>
        <v>40457</v>
      </c>
      <c r="G559" s="61">
        <f ca="1">(TODAY()-Table7[[#This Row],[Hire Date]])/365</f>
        <v>14.624657534246575</v>
      </c>
      <c r="H559" s="61">
        <f ca="1">Table7[[#This Row],[Year]]*12</f>
        <v>175.49589041095891</v>
      </c>
      <c r="I559" t="str">
        <f ca="1">IF(Table7[[#This Row],[Month]]&gt;=12,"Tenured","New Hire")</f>
        <v>Tenured</v>
      </c>
    </row>
    <row r="560" spans="1:9">
      <c r="A560" s="3" t="s">
        <v>108</v>
      </c>
      <c r="B560" s="35" t="str">
        <f>_xlfn.XLOOKUP(Table7[[#This Row],[EID]],Roster!A:A,Roster!E:E)</f>
        <v>kig.imaz.62</v>
      </c>
      <c r="C560" s="35" t="str">
        <f>_xlfn.XLOOKUP(Table7[[#This Row],[EID]],Roster!A:A,Roster!F:F)</f>
        <v>HR</v>
      </c>
      <c r="D560">
        <v>8</v>
      </c>
      <c r="E560" s="2">
        <v>45068</v>
      </c>
      <c r="F560" s="2">
        <f>_xlfn.XLOOKUP(Table7[[#This Row],[EID]],Roster!A:A,Roster!G:G)</f>
        <v>41289</v>
      </c>
      <c r="G560" s="61">
        <f ca="1">(TODAY()-Table7[[#This Row],[Hire Date]])/365</f>
        <v>12.345205479452055</v>
      </c>
      <c r="H560" s="61">
        <f ca="1">Table7[[#This Row],[Year]]*12</f>
        <v>148.14246575342466</v>
      </c>
      <c r="I560" t="str">
        <f ca="1">IF(Table7[[#This Row],[Month]]&gt;=12,"Tenured","New Hire")</f>
        <v>Tenured</v>
      </c>
    </row>
    <row r="561" spans="1:9">
      <c r="A561" s="3" t="s">
        <v>109</v>
      </c>
      <c r="B561" s="35" t="str">
        <f>_xlfn.XLOOKUP(Table7[[#This Row],[EID]],Roster!A:A,Roster!E:E)</f>
        <v>han.oriz.24</v>
      </c>
      <c r="C561" s="35" t="str">
        <f>_xlfn.XLOOKUP(Table7[[#This Row],[EID]],Roster!A:A,Roster!F:F)</f>
        <v>Strategy</v>
      </c>
      <c r="D561">
        <v>7</v>
      </c>
      <c r="E561" s="2">
        <v>45068</v>
      </c>
      <c r="F561" s="2">
        <f>_xlfn.XLOOKUP(Table7[[#This Row],[EID]],Roster!A:A,Roster!G:G)</f>
        <v>39092</v>
      </c>
      <c r="G561" s="61">
        <f ca="1">(TODAY()-Table7[[#This Row],[Hire Date]])/365</f>
        <v>18.364383561643837</v>
      </c>
      <c r="H561" s="61">
        <f ca="1">Table7[[#This Row],[Year]]*12</f>
        <v>220.37260273972606</v>
      </c>
      <c r="I561" t="str">
        <f ca="1">IF(Table7[[#This Row],[Month]]&gt;=12,"Tenured","New Hire")</f>
        <v>Tenured</v>
      </c>
    </row>
    <row r="562" spans="1:9">
      <c r="A562" s="3" t="s">
        <v>111</v>
      </c>
      <c r="B562" s="35" t="str">
        <f>_xlfn.XLOOKUP(Table7[[#This Row],[EID]],Roster!A:A,Roster!E:E)</f>
        <v>hir.kame.31</v>
      </c>
      <c r="C562" s="35" t="str">
        <f>_xlfn.XLOOKUP(Table7[[#This Row],[EID]],Roster!A:A,Roster!F:F)</f>
        <v>Health</v>
      </c>
      <c r="D562">
        <v>10</v>
      </c>
      <c r="E562" s="2">
        <v>45068</v>
      </c>
      <c r="F562" s="2">
        <f>_xlfn.XLOOKUP(Table7[[#This Row],[EID]],Roster!A:A,Roster!G:G)</f>
        <v>42145</v>
      </c>
      <c r="G562" s="61">
        <f ca="1">(TODAY()-Table7[[#This Row],[Hire Date]])/365</f>
        <v>10</v>
      </c>
      <c r="H562" s="61">
        <f ca="1">Table7[[#This Row],[Year]]*12</f>
        <v>120</v>
      </c>
      <c r="I562" t="str">
        <f ca="1">IF(Table7[[#This Row],[Month]]&gt;=12,"Tenured","New Hire")</f>
        <v>Tenured</v>
      </c>
    </row>
    <row r="563" spans="1:9">
      <c r="A563" s="3" t="s">
        <v>112</v>
      </c>
      <c r="B563" s="35" t="str">
        <f>_xlfn.XLOOKUP(Table7[[#This Row],[EID]],Roster!A:A,Roster!E:E)</f>
        <v>hir.kame.31</v>
      </c>
      <c r="C563" s="35" t="str">
        <f>_xlfn.XLOOKUP(Table7[[#This Row],[EID]],Roster!A:A,Roster!F:F)</f>
        <v>Health</v>
      </c>
      <c r="D563">
        <v>9</v>
      </c>
      <c r="E563" s="2">
        <v>45068</v>
      </c>
      <c r="F563" s="2">
        <f>_xlfn.XLOOKUP(Table7[[#This Row],[EID]],Roster!A:A,Roster!G:G)</f>
        <v>44989</v>
      </c>
      <c r="G563" s="61">
        <f ca="1">(TODAY()-Table7[[#This Row],[Hire Date]])/365</f>
        <v>2.2082191780821918</v>
      </c>
      <c r="H563" s="61">
        <f ca="1">Table7[[#This Row],[Year]]*12</f>
        <v>26.4986301369863</v>
      </c>
      <c r="I563" t="str">
        <f ca="1">IF(Table7[[#This Row],[Month]]&gt;=12,"Tenured","New Hire")</f>
        <v>Tenured</v>
      </c>
    </row>
    <row r="564" spans="1:9">
      <c r="A564" s="3" t="s">
        <v>113</v>
      </c>
      <c r="B564" s="35" t="str">
        <f>_xlfn.XLOOKUP(Table7[[#This Row],[EID]],Roster!A:A,Roster!E:E)</f>
        <v>kig.imaz.62</v>
      </c>
      <c r="C564" s="35" t="str">
        <f>_xlfn.XLOOKUP(Table7[[#This Row],[EID]],Roster!A:A,Roster!F:F)</f>
        <v>HR</v>
      </c>
      <c r="D564">
        <v>7</v>
      </c>
      <c r="E564" s="2">
        <v>45068</v>
      </c>
      <c r="F564" s="2">
        <f>_xlfn.XLOOKUP(Table7[[#This Row],[EID]],Roster!A:A,Roster!G:G)</f>
        <v>44152</v>
      </c>
      <c r="G564" s="61">
        <f ca="1">(TODAY()-Table7[[#This Row],[Hire Date]])/365</f>
        <v>4.5013698630136982</v>
      </c>
      <c r="H564" s="61">
        <f ca="1">Table7[[#This Row],[Year]]*12</f>
        <v>54.016438356164379</v>
      </c>
      <c r="I564" t="str">
        <f ca="1">IF(Table7[[#This Row],[Month]]&gt;=12,"Tenured","New Hire")</f>
        <v>Tenured</v>
      </c>
    </row>
    <row r="565" spans="1:9">
      <c r="A565" s="3" t="s">
        <v>114</v>
      </c>
      <c r="B565" s="35" t="str">
        <f>_xlfn.XLOOKUP(Table7[[#This Row],[EID]],Roster!A:A,Roster!E:E)</f>
        <v>han.oriz.24</v>
      </c>
      <c r="C565" s="35" t="str">
        <f>_xlfn.XLOOKUP(Table7[[#This Row],[EID]],Roster!A:A,Roster!F:F)</f>
        <v>Strategy</v>
      </c>
      <c r="D565">
        <v>10</v>
      </c>
      <c r="E565" s="2">
        <v>45068</v>
      </c>
      <c r="F565" s="2">
        <f>_xlfn.XLOOKUP(Table7[[#This Row],[EID]],Roster!A:A,Roster!G:G)</f>
        <v>37165</v>
      </c>
      <c r="G565" s="61">
        <f ca="1">(TODAY()-Table7[[#This Row],[Hire Date]])/365</f>
        <v>23.643835616438356</v>
      </c>
      <c r="H565" s="61">
        <f ca="1">Table7[[#This Row],[Year]]*12</f>
        <v>283.72602739726028</v>
      </c>
      <c r="I565" t="str">
        <f ca="1">IF(Table7[[#This Row],[Month]]&gt;=12,"Tenured","New Hire")</f>
        <v>Tenured</v>
      </c>
    </row>
    <row r="566" spans="1:9">
      <c r="A566" s="3" t="s">
        <v>115</v>
      </c>
      <c r="B566" s="35" t="str">
        <f>_xlfn.XLOOKUP(Table7[[#This Row],[EID]],Roster!A:A,Roster!E:E)</f>
        <v>oka.koch.55</v>
      </c>
      <c r="C566" s="35" t="str">
        <f>_xlfn.XLOOKUP(Table7[[#This Row],[EID]],Roster!A:A,Roster!F:F)</f>
        <v>F&amp;A</v>
      </c>
      <c r="D566">
        <v>8</v>
      </c>
      <c r="E566" s="2">
        <v>45068</v>
      </c>
      <c r="F566" s="2">
        <f>_xlfn.XLOOKUP(Table7[[#This Row],[EID]],Roster!A:A,Roster!G:G)</f>
        <v>44841</v>
      </c>
      <c r="G566" s="61">
        <f ca="1">(TODAY()-Table7[[#This Row],[Hire Date]])/365</f>
        <v>2.6136986301369864</v>
      </c>
      <c r="H566" s="61">
        <f ca="1">Table7[[#This Row],[Year]]*12</f>
        <v>31.364383561643837</v>
      </c>
      <c r="I566" t="str">
        <f ca="1">IF(Table7[[#This Row],[Month]]&gt;=12,"Tenured","New Hire")</f>
        <v>Tenured</v>
      </c>
    </row>
    <row r="567" spans="1:9">
      <c r="A567" s="3" t="s">
        <v>116</v>
      </c>
      <c r="B567" s="35" t="str">
        <f>_xlfn.XLOOKUP(Table7[[#This Row],[EID]],Roster!A:A,Roster!E:E)</f>
        <v>hir.kame.31</v>
      </c>
      <c r="C567" s="35" t="str">
        <f>_xlfn.XLOOKUP(Table7[[#This Row],[EID]],Roster!A:A,Roster!F:F)</f>
        <v>Health</v>
      </c>
      <c r="D567">
        <v>10</v>
      </c>
      <c r="E567" s="2">
        <v>45068</v>
      </c>
      <c r="F567" s="2">
        <f>_xlfn.XLOOKUP(Table7[[#This Row],[EID]],Roster!A:A,Roster!G:G)</f>
        <v>39490</v>
      </c>
      <c r="G567" s="61">
        <f ca="1">(TODAY()-Table7[[#This Row],[Hire Date]])/365</f>
        <v>17.273972602739725</v>
      </c>
      <c r="H567" s="61">
        <f ca="1">Table7[[#This Row],[Year]]*12</f>
        <v>207.2876712328767</v>
      </c>
      <c r="I567" t="str">
        <f ca="1">IF(Table7[[#This Row],[Month]]&gt;=12,"Tenured","New Hire")</f>
        <v>Tenured</v>
      </c>
    </row>
    <row r="568" spans="1:9">
      <c r="A568" s="3" t="s">
        <v>117</v>
      </c>
      <c r="B568" s="35" t="str">
        <f>_xlfn.XLOOKUP(Table7[[#This Row],[EID]],Roster!A:A,Roster!E:E)</f>
        <v>han.oriz.24</v>
      </c>
      <c r="C568" s="35" t="str">
        <f>_xlfn.XLOOKUP(Table7[[#This Row],[EID]],Roster!A:A,Roster!F:F)</f>
        <v>Network</v>
      </c>
      <c r="D568">
        <v>9</v>
      </c>
      <c r="E568" s="2">
        <v>45068</v>
      </c>
      <c r="F568" s="2">
        <f>_xlfn.XLOOKUP(Table7[[#This Row],[EID]],Roster!A:A,Roster!G:G)</f>
        <v>43495</v>
      </c>
      <c r="G568" s="61">
        <f ca="1">(TODAY()-Table7[[#This Row],[Hire Date]])/365</f>
        <v>6.3013698630136989</v>
      </c>
      <c r="H568" s="61">
        <f ca="1">Table7[[#This Row],[Year]]*12</f>
        <v>75.616438356164394</v>
      </c>
      <c r="I568" t="str">
        <f ca="1">IF(Table7[[#This Row],[Month]]&gt;=12,"Tenured","New Hire")</f>
        <v>Tenured</v>
      </c>
    </row>
    <row r="569" spans="1:9">
      <c r="A569" s="3" t="s">
        <v>118</v>
      </c>
      <c r="B569" s="35" t="str">
        <f>_xlfn.XLOOKUP(Table7[[#This Row],[EID]],Roster!A:A,Roster!E:E)</f>
        <v>kig.imaz.62</v>
      </c>
      <c r="C569" s="35" t="str">
        <f>_xlfn.XLOOKUP(Table7[[#This Row],[EID]],Roster!A:A,Roster!F:F)</f>
        <v>HR</v>
      </c>
      <c r="D569">
        <v>10</v>
      </c>
      <c r="E569" s="2">
        <v>45068</v>
      </c>
      <c r="F569" s="2">
        <f>_xlfn.XLOOKUP(Table7[[#This Row],[EID]],Roster!A:A,Roster!G:G)</f>
        <v>44965</v>
      </c>
      <c r="G569" s="61">
        <f ca="1">(TODAY()-Table7[[#This Row],[Hire Date]])/365</f>
        <v>2.2739726027397262</v>
      </c>
      <c r="H569" s="61">
        <f ca="1">Table7[[#This Row],[Year]]*12</f>
        <v>27.287671232876715</v>
      </c>
      <c r="I569" t="str">
        <f ca="1">IF(Table7[[#This Row],[Month]]&gt;=12,"Tenured","New Hire")</f>
        <v>Tenured</v>
      </c>
    </row>
    <row r="570" spans="1:9">
      <c r="A570" s="3" t="s">
        <v>119</v>
      </c>
      <c r="B570" s="35" t="str">
        <f>_xlfn.XLOOKUP(Table7[[#This Row],[EID]],Roster!A:A,Roster!E:E)</f>
        <v>hir.kame.31</v>
      </c>
      <c r="C570" s="35" t="str">
        <f>_xlfn.XLOOKUP(Table7[[#This Row],[EID]],Roster!A:A,Roster!F:F)</f>
        <v>Health</v>
      </c>
      <c r="D570">
        <v>9</v>
      </c>
      <c r="E570" s="2">
        <v>45068</v>
      </c>
      <c r="F570" s="2">
        <f>_xlfn.XLOOKUP(Table7[[#This Row],[EID]],Roster!A:A,Roster!G:G)</f>
        <v>38581</v>
      </c>
      <c r="G570" s="61">
        <f ca="1">(TODAY()-Table7[[#This Row],[Hire Date]])/365</f>
        <v>19.764383561643836</v>
      </c>
      <c r="H570" s="61">
        <f ca="1">Table7[[#This Row],[Year]]*12</f>
        <v>237.17260273972602</v>
      </c>
      <c r="I570" t="str">
        <f ca="1">IF(Table7[[#This Row],[Month]]&gt;=12,"Tenured","New Hire")</f>
        <v>Tenured</v>
      </c>
    </row>
    <row r="571" spans="1:9">
      <c r="A571" s="3" t="s">
        <v>121</v>
      </c>
      <c r="B571" s="35" t="str">
        <f>_xlfn.XLOOKUP(Table7[[#This Row],[EID]],Roster!A:A,Roster!E:E)</f>
        <v>hir.kame.31</v>
      </c>
      <c r="C571" s="35" t="str">
        <f>_xlfn.XLOOKUP(Table7[[#This Row],[EID]],Roster!A:A,Roster!F:F)</f>
        <v>Health</v>
      </c>
      <c r="D571">
        <v>8</v>
      </c>
      <c r="E571" s="2">
        <v>45068</v>
      </c>
      <c r="F571" s="2">
        <f>_xlfn.XLOOKUP(Table7[[#This Row],[EID]],Roster!A:A,Roster!G:G)</f>
        <v>44420</v>
      </c>
      <c r="G571" s="61">
        <f ca="1">(TODAY()-Table7[[#This Row],[Hire Date]])/365</f>
        <v>3.7671232876712328</v>
      </c>
      <c r="H571" s="61">
        <f ca="1">Table7[[#This Row],[Year]]*12</f>
        <v>45.205479452054796</v>
      </c>
      <c r="I571" t="str">
        <f ca="1">IF(Table7[[#This Row],[Month]]&gt;=12,"Tenured","New Hire")</f>
        <v>Tenured</v>
      </c>
    </row>
    <row r="572" spans="1:9">
      <c r="A572" s="3" t="s">
        <v>122</v>
      </c>
      <c r="B572" s="35" t="str">
        <f>_xlfn.XLOOKUP(Table7[[#This Row],[EID]],Roster!A:A,Roster!E:E)</f>
        <v>han.oriz.24</v>
      </c>
      <c r="C572" s="35" t="str">
        <f>_xlfn.XLOOKUP(Table7[[#This Row],[EID]],Roster!A:A,Roster!F:F)</f>
        <v>Network</v>
      </c>
      <c r="D572">
        <v>8</v>
      </c>
      <c r="E572" s="2">
        <v>45068</v>
      </c>
      <c r="F572" s="2">
        <f>_xlfn.XLOOKUP(Table7[[#This Row],[EID]],Roster!A:A,Roster!G:G)</f>
        <v>44961</v>
      </c>
      <c r="G572" s="61">
        <f ca="1">(TODAY()-Table7[[#This Row],[Hire Date]])/365</f>
        <v>2.2849315068493152</v>
      </c>
      <c r="H572" s="61">
        <f ca="1">Table7[[#This Row],[Year]]*12</f>
        <v>27.419178082191785</v>
      </c>
      <c r="I572" t="str">
        <f ca="1">IF(Table7[[#This Row],[Month]]&gt;=12,"Tenured","New Hire")</f>
        <v>Tenured</v>
      </c>
    </row>
    <row r="573" spans="1:9">
      <c r="A573" s="3" t="s">
        <v>123</v>
      </c>
      <c r="B573" s="35" t="str">
        <f>_xlfn.XLOOKUP(Table7[[#This Row],[EID]],Roster!A:A,Roster!E:E)</f>
        <v>kig.imaz.62</v>
      </c>
      <c r="C573" s="35" t="str">
        <f>_xlfn.XLOOKUP(Table7[[#This Row],[EID]],Roster!A:A,Roster!F:F)</f>
        <v>HR</v>
      </c>
      <c r="D573">
        <v>9</v>
      </c>
      <c r="E573" s="2">
        <v>45068</v>
      </c>
      <c r="F573" s="2">
        <f>_xlfn.XLOOKUP(Table7[[#This Row],[EID]],Roster!A:A,Roster!G:G)</f>
        <v>41094</v>
      </c>
      <c r="G573" s="61">
        <f ca="1">(TODAY()-Table7[[#This Row],[Hire Date]])/365</f>
        <v>12.87945205479452</v>
      </c>
      <c r="H573" s="61">
        <f ca="1">Table7[[#This Row],[Year]]*12</f>
        <v>154.55342465753424</v>
      </c>
      <c r="I573" t="str">
        <f ca="1">IF(Table7[[#This Row],[Month]]&gt;=12,"Tenured","New Hire")</f>
        <v>Tenured</v>
      </c>
    </row>
    <row r="574" spans="1:9">
      <c r="A574" s="3" t="s">
        <v>94</v>
      </c>
      <c r="B574" s="35" t="str">
        <f>_xlfn.XLOOKUP(Table7[[#This Row],[EID]],Roster!A:A,Roster!E:E)</f>
        <v>oka.koch.55</v>
      </c>
      <c r="C574" s="35" t="str">
        <f>_xlfn.XLOOKUP(Table7[[#This Row],[EID]],Roster!A:A,Roster!F:F)</f>
        <v>F&amp;A</v>
      </c>
      <c r="D574">
        <v>8</v>
      </c>
      <c r="E574" s="2">
        <v>45069</v>
      </c>
      <c r="F574" s="2">
        <f>_xlfn.XLOOKUP(Table7[[#This Row],[EID]],Roster!A:A,Roster!G:G)</f>
        <v>45032</v>
      </c>
      <c r="G574" s="61">
        <f ca="1">(TODAY()-Table7[[#This Row],[Hire Date]])/365</f>
        <v>2.0904109589041098</v>
      </c>
      <c r="H574" s="61">
        <f ca="1">Table7[[#This Row],[Year]]*12</f>
        <v>25.084931506849315</v>
      </c>
      <c r="I574" t="str">
        <f ca="1">IF(Table7[[#This Row],[Month]]&gt;=12,"Tenured","New Hire")</f>
        <v>Tenured</v>
      </c>
    </row>
    <row r="575" spans="1:9">
      <c r="A575" s="3" t="s">
        <v>96</v>
      </c>
      <c r="B575" s="35" t="str">
        <f>_xlfn.XLOOKUP(Table7[[#This Row],[EID]],Roster!A:A,Roster!E:E)</f>
        <v>hir.kame.31</v>
      </c>
      <c r="C575" s="35" t="str">
        <f>_xlfn.XLOOKUP(Table7[[#This Row],[EID]],Roster!A:A,Roster!F:F)</f>
        <v>Health</v>
      </c>
      <c r="D575">
        <v>8</v>
      </c>
      <c r="E575" s="2">
        <v>45069</v>
      </c>
      <c r="F575" s="2">
        <f>_xlfn.XLOOKUP(Table7[[#This Row],[EID]],Roster!A:A,Roster!G:G)</f>
        <v>44979</v>
      </c>
      <c r="G575" s="61">
        <f ca="1">(TODAY()-Table7[[#This Row],[Hire Date]])/365</f>
        <v>2.2356164383561645</v>
      </c>
      <c r="H575" s="61">
        <f ca="1">Table7[[#This Row],[Year]]*12</f>
        <v>26.827397260273976</v>
      </c>
      <c r="I575" t="str">
        <f ca="1">IF(Table7[[#This Row],[Month]]&gt;=12,"Tenured","New Hire")</f>
        <v>Tenured</v>
      </c>
    </row>
    <row r="576" spans="1:9">
      <c r="A576" s="3" t="s">
        <v>97</v>
      </c>
      <c r="B576" s="35" t="str">
        <f>_xlfn.XLOOKUP(Table7[[#This Row],[EID]],Roster!A:A,Roster!E:E)</f>
        <v>han.oriz.24</v>
      </c>
      <c r="C576" s="35" t="str">
        <f>_xlfn.XLOOKUP(Table7[[#This Row],[EID]],Roster!A:A,Roster!F:F)</f>
        <v>Network</v>
      </c>
      <c r="D576">
        <v>7</v>
      </c>
      <c r="E576" s="2">
        <v>45069</v>
      </c>
      <c r="F576" s="2">
        <f>_xlfn.XLOOKUP(Table7[[#This Row],[EID]],Roster!A:A,Roster!G:G)</f>
        <v>44419</v>
      </c>
      <c r="G576" s="61">
        <f ca="1">(TODAY()-Table7[[#This Row],[Hire Date]])/365</f>
        <v>3.7698630136986302</v>
      </c>
      <c r="H576" s="61">
        <f ca="1">Table7[[#This Row],[Year]]*12</f>
        <v>45.238356164383561</v>
      </c>
      <c r="I576" t="str">
        <f ca="1">IF(Table7[[#This Row],[Month]]&gt;=12,"Tenured","New Hire")</f>
        <v>Tenured</v>
      </c>
    </row>
    <row r="577" spans="1:9">
      <c r="A577" s="3" t="s">
        <v>98</v>
      </c>
      <c r="B577" s="35" t="str">
        <f>_xlfn.XLOOKUP(Table7[[#This Row],[EID]],Roster!A:A,Roster!E:E)</f>
        <v>kig.imaz.62</v>
      </c>
      <c r="C577" s="35" t="str">
        <f>_xlfn.XLOOKUP(Table7[[#This Row],[EID]],Roster!A:A,Roster!F:F)</f>
        <v>HR</v>
      </c>
      <c r="D577">
        <v>9</v>
      </c>
      <c r="E577" s="2">
        <v>45069</v>
      </c>
      <c r="F577" s="2">
        <f>_xlfn.XLOOKUP(Table7[[#This Row],[EID]],Roster!A:A,Roster!G:G)</f>
        <v>41964</v>
      </c>
      <c r="G577" s="61">
        <f ca="1">(TODAY()-Table7[[#This Row],[Hire Date]])/365</f>
        <v>10.495890410958904</v>
      </c>
      <c r="H577" s="61">
        <f ca="1">Table7[[#This Row],[Year]]*12</f>
        <v>125.95068493150684</v>
      </c>
      <c r="I577" t="str">
        <f ca="1">IF(Table7[[#This Row],[Month]]&gt;=12,"Tenured","New Hire")</f>
        <v>Tenured</v>
      </c>
    </row>
    <row r="578" spans="1:9">
      <c r="A578" s="3" t="s">
        <v>99</v>
      </c>
      <c r="B578" s="35" t="str">
        <f>_xlfn.XLOOKUP(Table7[[#This Row],[EID]],Roster!A:A,Roster!E:E)</f>
        <v>han.oriz.24</v>
      </c>
      <c r="C578" s="35" t="str">
        <f>_xlfn.XLOOKUP(Table7[[#This Row],[EID]],Roster!A:A,Roster!F:F)</f>
        <v>Strategy</v>
      </c>
      <c r="D578">
        <v>7</v>
      </c>
      <c r="E578" s="2">
        <v>45069</v>
      </c>
      <c r="F578" s="2">
        <f>_xlfn.XLOOKUP(Table7[[#This Row],[EID]],Roster!A:A,Roster!G:G)</f>
        <v>39732</v>
      </c>
      <c r="G578" s="61">
        <f ca="1">(TODAY()-Table7[[#This Row],[Hire Date]])/365</f>
        <v>16.610958904109587</v>
      </c>
      <c r="H578" s="61">
        <f ca="1">Table7[[#This Row],[Year]]*12</f>
        <v>199.33150684931505</v>
      </c>
      <c r="I578" t="str">
        <f ca="1">IF(Table7[[#This Row],[Month]]&gt;=12,"Tenured","New Hire")</f>
        <v>Tenured</v>
      </c>
    </row>
    <row r="579" spans="1:9">
      <c r="A579" s="3" t="s">
        <v>100</v>
      </c>
      <c r="B579" s="35" t="str">
        <f>_xlfn.XLOOKUP(Table7[[#This Row],[EID]],Roster!A:A,Roster!E:E)</f>
        <v>oka.koch.55</v>
      </c>
      <c r="C579" s="35" t="str">
        <f>_xlfn.XLOOKUP(Table7[[#This Row],[EID]],Roster!A:A,Roster!F:F)</f>
        <v>F&amp;A</v>
      </c>
      <c r="D579">
        <v>9</v>
      </c>
      <c r="E579" s="2">
        <v>45069</v>
      </c>
      <c r="F579" s="2">
        <f>_xlfn.XLOOKUP(Table7[[#This Row],[EID]],Roster!A:A,Roster!G:G)</f>
        <v>44956</v>
      </c>
      <c r="G579" s="61">
        <f ca="1">(TODAY()-Table7[[#This Row],[Hire Date]])/365</f>
        <v>2.2986301369863016</v>
      </c>
      <c r="H579" s="61">
        <f ca="1">Table7[[#This Row],[Year]]*12</f>
        <v>27.583561643835619</v>
      </c>
      <c r="I579" t="str">
        <f ca="1">IF(Table7[[#This Row],[Month]]&gt;=12,"Tenured","New Hire")</f>
        <v>Tenured</v>
      </c>
    </row>
    <row r="580" spans="1:9">
      <c r="A580" s="3" t="s">
        <v>101</v>
      </c>
      <c r="B580" s="35" t="str">
        <f>_xlfn.XLOOKUP(Table7[[#This Row],[EID]],Roster!A:A,Roster!E:E)</f>
        <v>hir.kame.31</v>
      </c>
      <c r="C580" s="35" t="str">
        <f>_xlfn.XLOOKUP(Table7[[#This Row],[EID]],Roster!A:A,Roster!F:F)</f>
        <v>Health</v>
      </c>
      <c r="D580">
        <v>9</v>
      </c>
      <c r="E580" s="2">
        <v>45069</v>
      </c>
      <c r="F580" s="2">
        <f>_xlfn.XLOOKUP(Table7[[#This Row],[EID]],Roster!A:A,Roster!G:G)</f>
        <v>42161</v>
      </c>
      <c r="G580" s="61">
        <f ca="1">(TODAY()-Table7[[#This Row],[Hire Date]])/365</f>
        <v>9.956164383561644</v>
      </c>
      <c r="H580" s="61">
        <f ca="1">Table7[[#This Row],[Year]]*12</f>
        <v>119.47397260273974</v>
      </c>
      <c r="I580" t="str">
        <f ca="1">IF(Table7[[#This Row],[Month]]&gt;=12,"Tenured","New Hire")</f>
        <v>Tenured</v>
      </c>
    </row>
    <row r="581" spans="1:9">
      <c r="A581" s="3" t="s">
        <v>102</v>
      </c>
      <c r="B581" s="35" t="str">
        <f>_xlfn.XLOOKUP(Table7[[#This Row],[EID]],Roster!A:A,Roster!E:E)</f>
        <v>han.oriz.24</v>
      </c>
      <c r="C581" s="35" t="str">
        <f>_xlfn.XLOOKUP(Table7[[#This Row],[EID]],Roster!A:A,Roster!F:F)</f>
        <v>Network</v>
      </c>
      <c r="D581">
        <v>10</v>
      </c>
      <c r="E581" s="2">
        <v>45069</v>
      </c>
      <c r="F581" s="2">
        <f>_xlfn.XLOOKUP(Table7[[#This Row],[EID]],Roster!A:A,Roster!G:G)</f>
        <v>37784</v>
      </c>
      <c r="G581" s="61">
        <f ca="1">(TODAY()-Table7[[#This Row],[Hire Date]])/365</f>
        <v>21.947945205479453</v>
      </c>
      <c r="H581" s="61">
        <f ca="1">Table7[[#This Row],[Year]]*12</f>
        <v>263.37534246575342</v>
      </c>
      <c r="I581" t="str">
        <f ca="1">IF(Table7[[#This Row],[Month]]&gt;=12,"Tenured","New Hire")</f>
        <v>Tenured</v>
      </c>
    </row>
    <row r="582" spans="1:9">
      <c r="A582" s="3" t="s">
        <v>103</v>
      </c>
      <c r="B582" s="35" t="str">
        <f>_xlfn.XLOOKUP(Table7[[#This Row],[EID]],Roster!A:A,Roster!E:E)</f>
        <v>kig.imaz.62</v>
      </c>
      <c r="C582" s="35" t="str">
        <f>_xlfn.XLOOKUP(Table7[[#This Row],[EID]],Roster!A:A,Roster!F:F)</f>
        <v>HR</v>
      </c>
      <c r="D582">
        <v>10</v>
      </c>
      <c r="E582" s="2">
        <v>45069</v>
      </c>
      <c r="F582" s="2">
        <f>_xlfn.XLOOKUP(Table7[[#This Row],[EID]],Roster!A:A,Roster!G:G)</f>
        <v>44132</v>
      </c>
      <c r="G582" s="61">
        <f ca="1">(TODAY()-Table7[[#This Row],[Hire Date]])/365</f>
        <v>4.5561643835616437</v>
      </c>
      <c r="H582" s="61">
        <f ca="1">Table7[[#This Row],[Year]]*12</f>
        <v>54.673972602739724</v>
      </c>
      <c r="I582" t="str">
        <f ca="1">IF(Table7[[#This Row],[Month]]&gt;=12,"Tenured","New Hire")</f>
        <v>Tenured</v>
      </c>
    </row>
    <row r="583" spans="1:9">
      <c r="A583" s="3" t="s">
        <v>104</v>
      </c>
      <c r="B583" s="35" t="str">
        <f>_xlfn.XLOOKUP(Table7[[#This Row],[EID]],Roster!A:A,Roster!E:E)</f>
        <v>oka.koch.55</v>
      </c>
      <c r="C583" s="35" t="str">
        <f>_xlfn.XLOOKUP(Table7[[#This Row],[EID]],Roster!A:A,Roster!F:F)</f>
        <v>F&amp;A</v>
      </c>
      <c r="D583">
        <v>8</v>
      </c>
      <c r="E583" s="2">
        <v>45069</v>
      </c>
      <c r="F583" s="2">
        <f>_xlfn.XLOOKUP(Table7[[#This Row],[EID]],Roster!A:A,Roster!G:G)</f>
        <v>44977</v>
      </c>
      <c r="G583" s="61">
        <f ca="1">(TODAY()-Table7[[#This Row],[Hire Date]])/365</f>
        <v>2.2410958904109588</v>
      </c>
      <c r="H583" s="61">
        <f ca="1">Table7[[#This Row],[Year]]*12</f>
        <v>26.893150684931506</v>
      </c>
      <c r="I583" t="str">
        <f ca="1">IF(Table7[[#This Row],[Month]]&gt;=12,"Tenured","New Hire")</f>
        <v>Tenured</v>
      </c>
    </row>
    <row r="584" spans="1:9">
      <c r="A584" s="3" t="s">
        <v>105</v>
      </c>
      <c r="B584" s="35" t="str">
        <f>_xlfn.XLOOKUP(Table7[[#This Row],[EID]],Roster!A:A,Roster!E:E)</f>
        <v>oka.koch.55</v>
      </c>
      <c r="C584" s="35" t="str">
        <f>_xlfn.XLOOKUP(Table7[[#This Row],[EID]],Roster!A:A,Roster!F:F)</f>
        <v>F&amp;A</v>
      </c>
      <c r="D584">
        <v>8</v>
      </c>
      <c r="E584" s="2">
        <v>45069</v>
      </c>
      <c r="F584" s="2">
        <f>_xlfn.XLOOKUP(Table7[[#This Row],[EID]],Roster!A:A,Roster!G:G)</f>
        <v>37806</v>
      </c>
      <c r="G584" s="61">
        <f ca="1">(TODAY()-Table7[[#This Row],[Hire Date]])/365</f>
        <v>21.887671232876713</v>
      </c>
      <c r="H584" s="61">
        <f ca="1">Table7[[#This Row],[Year]]*12</f>
        <v>262.65205479452055</v>
      </c>
      <c r="I584" t="str">
        <f ca="1">IF(Table7[[#This Row],[Month]]&gt;=12,"Tenured","New Hire")</f>
        <v>Tenured</v>
      </c>
    </row>
    <row r="585" spans="1:9">
      <c r="A585" s="3" t="s">
        <v>106</v>
      </c>
      <c r="B585" s="35" t="str">
        <f>_xlfn.XLOOKUP(Table7[[#This Row],[EID]],Roster!A:A,Roster!E:E)</f>
        <v>hir.kame.31</v>
      </c>
      <c r="C585" s="35" t="str">
        <f>_xlfn.XLOOKUP(Table7[[#This Row],[EID]],Roster!A:A,Roster!F:F)</f>
        <v>Health</v>
      </c>
      <c r="D585">
        <v>9</v>
      </c>
      <c r="E585" s="2">
        <v>45069</v>
      </c>
      <c r="F585" s="2">
        <f>_xlfn.XLOOKUP(Table7[[#This Row],[EID]],Roster!A:A,Roster!G:G)</f>
        <v>40457</v>
      </c>
      <c r="G585" s="61">
        <f ca="1">(TODAY()-Table7[[#This Row],[Hire Date]])/365</f>
        <v>14.624657534246575</v>
      </c>
      <c r="H585" s="61">
        <f ca="1">Table7[[#This Row],[Year]]*12</f>
        <v>175.49589041095891</v>
      </c>
      <c r="I585" t="str">
        <f ca="1">IF(Table7[[#This Row],[Month]]&gt;=12,"Tenured","New Hire")</f>
        <v>Tenured</v>
      </c>
    </row>
    <row r="586" spans="1:9">
      <c r="A586" s="3" t="s">
        <v>108</v>
      </c>
      <c r="B586" s="35" t="str">
        <f>_xlfn.XLOOKUP(Table7[[#This Row],[EID]],Roster!A:A,Roster!E:E)</f>
        <v>kig.imaz.62</v>
      </c>
      <c r="C586" s="35" t="str">
        <f>_xlfn.XLOOKUP(Table7[[#This Row],[EID]],Roster!A:A,Roster!F:F)</f>
        <v>HR</v>
      </c>
      <c r="D586">
        <v>8</v>
      </c>
      <c r="E586" s="2">
        <v>45069</v>
      </c>
      <c r="F586" s="2">
        <f>_xlfn.XLOOKUP(Table7[[#This Row],[EID]],Roster!A:A,Roster!G:G)</f>
        <v>41289</v>
      </c>
      <c r="G586" s="61">
        <f ca="1">(TODAY()-Table7[[#This Row],[Hire Date]])/365</f>
        <v>12.345205479452055</v>
      </c>
      <c r="H586" s="61">
        <f ca="1">Table7[[#This Row],[Year]]*12</f>
        <v>148.14246575342466</v>
      </c>
      <c r="I586" t="str">
        <f ca="1">IF(Table7[[#This Row],[Month]]&gt;=12,"Tenured","New Hire")</f>
        <v>Tenured</v>
      </c>
    </row>
    <row r="587" spans="1:9">
      <c r="A587" s="3" t="s">
        <v>109</v>
      </c>
      <c r="B587" s="35" t="str">
        <f>_xlfn.XLOOKUP(Table7[[#This Row],[EID]],Roster!A:A,Roster!E:E)</f>
        <v>han.oriz.24</v>
      </c>
      <c r="C587" s="35" t="str">
        <f>_xlfn.XLOOKUP(Table7[[#This Row],[EID]],Roster!A:A,Roster!F:F)</f>
        <v>Strategy</v>
      </c>
      <c r="D587">
        <v>10</v>
      </c>
      <c r="E587" s="2">
        <v>45069</v>
      </c>
      <c r="F587" s="2">
        <f>_xlfn.XLOOKUP(Table7[[#This Row],[EID]],Roster!A:A,Roster!G:G)</f>
        <v>39092</v>
      </c>
      <c r="G587" s="61">
        <f ca="1">(TODAY()-Table7[[#This Row],[Hire Date]])/365</f>
        <v>18.364383561643837</v>
      </c>
      <c r="H587" s="61">
        <f ca="1">Table7[[#This Row],[Year]]*12</f>
        <v>220.37260273972606</v>
      </c>
      <c r="I587" t="str">
        <f ca="1">IF(Table7[[#This Row],[Month]]&gt;=12,"Tenured","New Hire")</f>
        <v>Tenured</v>
      </c>
    </row>
    <row r="588" spans="1:9">
      <c r="A588" s="3" t="s">
        <v>111</v>
      </c>
      <c r="B588" s="35" t="str">
        <f>_xlfn.XLOOKUP(Table7[[#This Row],[EID]],Roster!A:A,Roster!E:E)</f>
        <v>hir.kame.31</v>
      </c>
      <c r="C588" s="35" t="str">
        <f>_xlfn.XLOOKUP(Table7[[#This Row],[EID]],Roster!A:A,Roster!F:F)</f>
        <v>Health</v>
      </c>
      <c r="D588">
        <v>9</v>
      </c>
      <c r="E588" s="2">
        <v>45069</v>
      </c>
      <c r="F588" s="2">
        <f>_xlfn.XLOOKUP(Table7[[#This Row],[EID]],Roster!A:A,Roster!G:G)</f>
        <v>42145</v>
      </c>
      <c r="G588" s="61">
        <f ca="1">(TODAY()-Table7[[#This Row],[Hire Date]])/365</f>
        <v>10</v>
      </c>
      <c r="H588" s="61">
        <f ca="1">Table7[[#This Row],[Year]]*12</f>
        <v>120</v>
      </c>
      <c r="I588" t="str">
        <f ca="1">IF(Table7[[#This Row],[Month]]&gt;=12,"Tenured","New Hire")</f>
        <v>Tenured</v>
      </c>
    </row>
    <row r="589" spans="1:9">
      <c r="A589" s="3" t="s">
        <v>112</v>
      </c>
      <c r="B589" s="35" t="str">
        <f>_xlfn.XLOOKUP(Table7[[#This Row],[EID]],Roster!A:A,Roster!E:E)</f>
        <v>hir.kame.31</v>
      </c>
      <c r="C589" s="35" t="str">
        <f>_xlfn.XLOOKUP(Table7[[#This Row],[EID]],Roster!A:A,Roster!F:F)</f>
        <v>Health</v>
      </c>
      <c r="D589">
        <v>10</v>
      </c>
      <c r="E589" s="2">
        <v>45069</v>
      </c>
      <c r="F589" s="2">
        <f>_xlfn.XLOOKUP(Table7[[#This Row],[EID]],Roster!A:A,Roster!G:G)</f>
        <v>44989</v>
      </c>
      <c r="G589" s="61">
        <f ca="1">(TODAY()-Table7[[#This Row],[Hire Date]])/365</f>
        <v>2.2082191780821918</v>
      </c>
      <c r="H589" s="61">
        <f ca="1">Table7[[#This Row],[Year]]*12</f>
        <v>26.4986301369863</v>
      </c>
      <c r="I589" t="str">
        <f ca="1">IF(Table7[[#This Row],[Month]]&gt;=12,"Tenured","New Hire")</f>
        <v>Tenured</v>
      </c>
    </row>
    <row r="590" spans="1:9">
      <c r="A590" s="3" t="s">
        <v>113</v>
      </c>
      <c r="B590" s="35" t="str">
        <f>_xlfn.XLOOKUP(Table7[[#This Row],[EID]],Roster!A:A,Roster!E:E)</f>
        <v>kig.imaz.62</v>
      </c>
      <c r="C590" s="35" t="str">
        <f>_xlfn.XLOOKUP(Table7[[#This Row],[EID]],Roster!A:A,Roster!F:F)</f>
        <v>HR</v>
      </c>
      <c r="D590">
        <v>7</v>
      </c>
      <c r="E590" s="2">
        <v>45069</v>
      </c>
      <c r="F590" s="2">
        <f>_xlfn.XLOOKUP(Table7[[#This Row],[EID]],Roster!A:A,Roster!G:G)</f>
        <v>44152</v>
      </c>
      <c r="G590" s="61">
        <f ca="1">(TODAY()-Table7[[#This Row],[Hire Date]])/365</f>
        <v>4.5013698630136982</v>
      </c>
      <c r="H590" s="61">
        <f ca="1">Table7[[#This Row],[Year]]*12</f>
        <v>54.016438356164379</v>
      </c>
      <c r="I590" t="str">
        <f ca="1">IF(Table7[[#This Row],[Month]]&gt;=12,"Tenured","New Hire")</f>
        <v>Tenured</v>
      </c>
    </row>
    <row r="591" spans="1:9">
      <c r="A591" s="3" t="s">
        <v>114</v>
      </c>
      <c r="B591" s="35" t="str">
        <f>_xlfn.XLOOKUP(Table7[[#This Row],[EID]],Roster!A:A,Roster!E:E)</f>
        <v>han.oriz.24</v>
      </c>
      <c r="C591" s="35" t="str">
        <f>_xlfn.XLOOKUP(Table7[[#This Row],[EID]],Roster!A:A,Roster!F:F)</f>
        <v>Strategy</v>
      </c>
      <c r="D591">
        <v>7</v>
      </c>
      <c r="E591" s="2">
        <v>45069</v>
      </c>
      <c r="F591" s="2">
        <f>_xlfn.XLOOKUP(Table7[[#This Row],[EID]],Roster!A:A,Roster!G:G)</f>
        <v>37165</v>
      </c>
      <c r="G591" s="61">
        <f ca="1">(TODAY()-Table7[[#This Row],[Hire Date]])/365</f>
        <v>23.643835616438356</v>
      </c>
      <c r="H591" s="61">
        <f ca="1">Table7[[#This Row],[Year]]*12</f>
        <v>283.72602739726028</v>
      </c>
      <c r="I591" t="str">
        <f ca="1">IF(Table7[[#This Row],[Month]]&gt;=12,"Tenured","New Hire")</f>
        <v>Tenured</v>
      </c>
    </row>
    <row r="592" spans="1:9">
      <c r="A592" s="3" t="s">
        <v>115</v>
      </c>
      <c r="B592" s="35" t="str">
        <f>_xlfn.XLOOKUP(Table7[[#This Row],[EID]],Roster!A:A,Roster!E:E)</f>
        <v>oka.koch.55</v>
      </c>
      <c r="C592" s="35" t="str">
        <f>_xlfn.XLOOKUP(Table7[[#This Row],[EID]],Roster!A:A,Roster!F:F)</f>
        <v>F&amp;A</v>
      </c>
      <c r="D592">
        <v>9</v>
      </c>
      <c r="E592" s="2">
        <v>45069</v>
      </c>
      <c r="F592" s="2">
        <f>_xlfn.XLOOKUP(Table7[[#This Row],[EID]],Roster!A:A,Roster!G:G)</f>
        <v>44841</v>
      </c>
      <c r="G592" s="61">
        <f ca="1">(TODAY()-Table7[[#This Row],[Hire Date]])/365</f>
        <v>2.6136986301369864</v>
      </c>
      <c r="H592" s="61">
        <f ca="1">Table7[[#This Row],[Year]]*12</f>
        <v>31.364383561643837</v>
      </c>
      <c r="I592" t="str">
        <f ca="1">IF(Table7[[#This Row],[Month]]&gt;=12,"Tenured","New Hire")</f>
        <v>Tenured</v>
      </c>
    </row>
    <row r="593" spans="1:9">
      <c r="A593" s="3" t="s">
        <v>116</v>
      </c>
      <c r="B593" s="35" t="str">
        <f>_xlfn.XLOOKUP(Table7[[#This Row],[EID]],Roster!A:A,Roster!E:E)</f>
        <v>hir.kame.31</v>
      </c>
      <c r="C593" s="35" t="str">
        <f>_xlfn.XLOOKUP(Table7[[#This Row],[EID]],Roster!A:A,Roster!F:F)</f>
        <v>Health</v>
      </c>
      <c r="D593">
        <v>8</v>
      </c>
      <c r="E593" s="2">
        <v>45069</v>
      </c>
      <c r="F593" s="2">
        <f>_xlfn.XLOOKUP(Table7[[#This Row],[EID]],Roster!A:A,Roster!G:G)</f>
        <v>39490</v>
      </c>
      <c r="G593" s="61">
        <f ca="1">(TODAY()-Table7[[#This Row],[Hire Date]])/365</f>
        <v>17.273972602739725</v>
      </c>
      <c r="H593" s="61">
        <f ca="1">Table7[[#This Row],[Year]]*12</f>
        <v>207.2876712328767</v>
      </c>
      <c r="I593" t="str">
        <f ca="1">IF(Table7[[#This Row],[Month]]&gt;=12,"Tenured","New Hire")</f>
        <v>Tenured</v>
      </c>
    </row>
    <row r="594" spans="1:9">
      <c r="A594" s="3" t="s">
        <v>117</v>
      </c>
      <c r="B594" s="35" t="str">
        <f>_xlfn.XLOOKUP(Table7[[#This Row],[EID]],Roster!A:A,Roster!E:E)</f>
        <v>han.oriz.24</v>
      </c>
      <c r="C594" s="35" t="str">
        <f>_xlfn.XLOOKUP(Table7[[#This Row],[EID]],Roster!A:A,Roster!F:F)</f>
        <v>Network</v>
      </c>
      <c r="D594">
        <v>10</v>
      </c>
      <c r="E594" s="2">
        <v>45069</v>
      </c>
      <c r="F594" s="2">
        <f>_xlfn.XLOOKUP(Table7[[#This Row],[EID]],Roster!A:A,Roster!G:G)</f>
        <v>43495</v>
      </c>
      <c r="G594" s="61">
        <f ca="1">(TODAY()-Table7[[#This Row],[Hire Date]])/365</f>
        <v>6.3013698630136989</v>
      </c>
      <c r="H594" s="61">
        <f ca="1">Table7[[#This Row],[Year]]*12</f>
        <v>75.616438356164394</v>
      </c>
      <c r="I594" t="str">
        <f ca="1">IF(Table7[[#This Row],[Month]]&gt;=12,"Tenured","New Hire")</f>
        <v>Tenured</v>
      </c>
    </row>
    <row r="595" spans="1:9">
      <c r="A595" s="3" t="s">
        <v>118</v>
      </c>
      <c r="B595" s="35" t="str">
        <f>_xlfn.XLOOKUP(Table7[[#This Row],[EID]],Roster!A:A,Roster!E:E)</f>
        <v>kig.imaz.62</v>
      </c>
      <c r="C595" s="35" t="str">
        <f>_xlfn.XLOOKUP(Table7[[#This Row],[EID]],Roster!A:A,Roster!F:F)</f>
        <v>HR</v>
      </c>
      <c r="D595">
        <v>9</v>
      </c>
      <c r="E595" s="2">
        <v>45069</v>
      </c>
      <c r="F595" s="2">
        <f>_xlfn.XLOOKUP(Table7[[#This Row],[EID]],Roster!A:A,Roster!G:G)</f>
        <v>44965</v>
      </c>
      <c r="G595" s="61">
        <f ca="1">(TODAY()-Table7[[#This Row],[Hire Date]])/365</f>
        <v>2.2739726027397262</v>
      </c>
      <c r="H595" s="61">
        <f ca="1">Table7[[#This Row],[Year]]*12</f>
        <v>27.287671232876715</v>
      </c>
      <c r="I595" t="str">
        <f ca="1">IF(Table7[[#This Row],[Month]]&gt;=12,"Tenured","New Hire")</f>
        <v>Tenured</v>
      </c>
    </row>
    <row r="596" spans="1:9">
      <c r="A596" s="3" t="s">
        <v>119</v>
      </c>
      <c r="B596" s="35" t="str">
        <f>_xlfn.XLOOKUP(Table7[[#This Row],[EID]],Roster!A:A,Roster!E:E)</f>
        <v>hir.kame.31</v>
      </c>
      <c r="C596" s="35" t="str">
        <f>_xlfn.XLOOKUP(Table7[[#This Row],[EID]],Roster!A:A,Roster!F:F)</f>
        <v>Health</v>
      </c>
      <c r="D596">
        <v>9</v>
      </c>
      <c r="E596" s="2">
        <v>45069</v>
      </c>
      <c r="F596" s="2">
        <f>_xlfn.XLOOKUP(Table7[[#This Row],[EID]],Roster!A:A,Roster!G:G)</f>
        <v>38581</v>
      </c>
      <c r="G596" s="61">
        <f ca="1">(TODAY()-Table7[[#This Row],[Hire Date]])/365</f>
        <v>19.764383561643836</v>
      </c>
      <c r="H596" s="61">
        <f ca="1">Table7[[#This Row],[Year]]*12</f>
        <v>237.17260273972602</v>
      </c>
      <c r="I596" t="str">
        <f ca="1">IF(Table7[[#This Row],[Month]]&gt;=12,"Tenured","New Hire")</f>
        <v>Tenured</v>
      </c>
    </row>
    <row r="597" spans="1:9">
      <c r="A597" s="3" t="s">
        <v>121</v>
      </c>
      <c r="B597" s="35" t="str">
        <f>_xlfn.XLOOKUP(Table7[[#This Row],[EID]],Roster!A:A,Roster!E:E)</f>
        <v>hir.kame.31</v>
      </c>
      <c r="C597" s="35" t="str">
        <f>_xlfn.XLOOKUP(Table7[[#This Row],[EID]],Roster!A:A,Roster!F:F)</f>
        <v>Health</v>
      </c>
      <c r="D597">
        <v>8</v>
      </c>
      <c r="E597" s="2">
        <v>45069</v>
      </c>
      <c r="F597" s="2">
        <f>_xlfn.XLOOKUP(Table7[[#This Row],[EID]],Roster!A:A,Roster!G:G)</f>
        <v>44420</v>
      </c>
      <c r="G597" s="61">
        <f ca="1">(TODAY()-Table7[[#This Row],[Hire Date]])/365</f>
        <v>3.7671232876712328</v>
      </c>
      <c r="H597" s="61">
        <f ca="1">Table7[[#This Row],[Year]]*12</f>
        <v>45.205479452054796</v>
      </c>
      <c r="I597" t="str">
        <f ca="1">IF(Table7[[#This Row],[Month]]&gt;=12,"Tenured","New Hire")</f>
        <v>Tenured</v>
      </c>
    </row>
    <row r="598" spans="1:9">
      <c r="A598" s="3" t="s">
        <v>122</v>
      </c>
      <c r="B598" s="35" t="str">
        <f>_xlfn.XLOOKUP(Table7[[#This Row],[EID]],Roster!A:A,Roster!E:E)</f>
        <v>han.oriz.24</v>
      </c>
      <c r="C598" s="35" t="str">
        <f>_xlfn.XLOOKUP(Table7[[#This Row],[EID]],Roster!A:A,Roster!F:F)</f>
        <v>Network</v>
      </c>
      <c r="D598">
        <v>7</v>
      </c>
      <c r="E598" s="2">
        <v>45069</v>
      </c>
      <c r="F598" s="2">
        <f>_xlfn.XLOOKUP(Table7[[#This Row],[EID]],Roster!A:A,Roster!G:G)</f>
        <v>44961</v>
      </c>
      <c r="G598" s="61">
        <f ca="1">(TODAY()-Table7[[#This Row],[Hire Date]])/365</f>
        <v>2.2849315068493152</v>
      </c>
      <c r="H598" s="61">
        <f ca="1">Table7[[#This Row],[Year]]*12</f>
        <v>27.419178082191785</v>
      </c>
      <c r="I598" t="str">
        <f ca="1">IF(Table7[[#This Row],[Month]]&gt;=12,"Tenured","New Hire")</f>
        <v>Tenured</v>
      </c>
    </row>
    <row r="599" spans="1:9">
      <c r="A599" s="3" t="s">
        <v>123</v>
      </c>
      <c r="B599" s="35" t="str">
        <f>_xlfn.XLOOKUP(Table7[[#This Row],[EID]],Roster!A:A,Roster!E:E)</f>
        <v>kig.imaz.62</v>
      </c>
      <c r="C599" s="35" t="str">
        <f>_xlfn.XLOOKUP(Table7[[#This Row],[EID]],Roster!A:A,Roster!F:F)</f>
        <v>HR</v>
      </c>
      <c r="D599">
        <v>10</v>
      </c>
      <c r="E599" s="2">
        <v>45069</v>
      </c>
      <c r="F599" s="2">
        <f>_xlfn.XLOOKUP(Table7[[#This Row],[EID]],Roster!A:A,Roster!G:G)</f>
        <v>41094</v>
      </c>
      <c r="G599" s="61">
        <f ca="1">(TODAY()-Table7[[#This Row],[Hire Date]])/365</f>
        <v>12.87945205479452</v>
      </c>
      <c r="H599" s="61">
        <f ca="1">Table7[[#This Row],[Year]]*12</f>
        <v>154.55342465753424</v>
      </c>
      <c r="I599" t="str">
        <f ca="1">IF(Table7[[#This Row],[Month]]&gt;=12,"Tenured","New Hire")</f>
        <v>Tenured</v>
      </c>
    </row>
    <row r="600" spans="1:9">
      <c r="A600" s="3" t="s">
        <v>94</v>
      </c>
      <c r="B600" s="35" t="str">
        <f>_xlfn.XLOOKUP(Table7[[#This Row],[EID]],Roster!A:A,Roster!E:E)</f>
        <v>oka.koch.55</v>
      </c>
      <c r="C600" s="35" t="str">
        <f>_xlfn.XLOOKUP(Table7[[#This Row],[EID]],Roster!A:A,Roster!F:F)</f>
        <v>F&amp;A</v>
      </c>
      <c r="D600">
        <v>10</v>
      </c>
      <c r="E600" s="2">
        <v>45070</v>
      </c>
      <c r="F600" s="2">
        <f>_xlfn.XLOOKUP(Table7[[#This Row],[EID]],Roster!A:A,Roster!G:G)</f>
        <v>45032</v>
      </c>
      <c r="G600" s="61">
        <f ca="1">(TODAY()-Table7[[#This Row],[Hire Date]])/365</f>
        <v>2.0904109589041098</v>
      </c>
      <c r="H600" s="61">
        <f ca="1">Table7[[#This Row],[Year]]*12</f>
        <v>25.084931506849315</v>
      </c>
      <c r="I600" t="str">
        <f ca="1">IF(Table7[[#This Row],[Month]]&gt;=12,"Tenured","New Hire")</f>
        <v>Tenured</v>
      </c>
    </row>
    <row r="601" spans="1:9">
      <c r="A601" s="3" t="s">
        <v>96</v>
      </c>
      <c r="B601" s="35" t="str">
        <f>_xlfn.XLOOKUP(Table7[[#This Row],[EID]],Roster!A:A,Roster!E:E)</f>
        <v>hir.kame.31</v>
      </c>
      <c r="C601" s="35" t="str">
        <f>_xlfn.XLOOKUP(Table7[[#This Row],[EID]],Roster!A:A,Roster!F:F)</f>
        <v>Health</v>
      </c>
      <c r="D601">
        <v>8</v>
      </c>
      <c r="E601" s="2">
        <v>45070</v>
      </c>
      <c r="F601" s="2">
        <f>_xlfn.XLOOKUP(Table7[[#This Row],[EID]],Roster!A:A,Roster!G:G)</f>
        <v>44979</v>
      </c>
      <c r="G601" s="61">
        <f ca="1">(TODAY()-Table7[[#This Row],[Hire Date]])/365</f>
        <v>2.2356164383561645</v>
      </c>
      <c r="H601" s="61">
        <f ca="1">Table7[[#This Row],[Year]]*12</f>
        <v>26.827397260273976</v>
      </c>
      <c r="I601" t="str">
        <f ca="1">IF(Table7[[#This Row],[Month]]&gt;=12,"Tenured","New Hire")</f>
        <v>Tenured</v>
      </c>
    </row>
    <row r="602" spans="1:9">
      <c r="A602" s="3" t="s">
        <v>97</v>
      </c>
      <c r="B602" s="35" t="str">
        <f>_xlfn.XLOOKUP(Table7[[#This Row],[EID]],Roster!A:A,Roster!E:E)</f>
        <v>han.oriz.24</v>
      </c>
      <c r="C602" s="35" t="str">
        <f>_xlfn.XLOOKUP(Table7[[#This Row],[EID]],Roster!A:A,Roster!F:F)</f>
        <v>Network</v>
      </c>
      <c r="D602">
        <v>8</v>
      </c>
      <c r="E602" s="2">
        <v>45070</v>
      </c>
      <c r="F602" s="2">
        <f>_xlfn.XLOOKUP(Table7[[#This Row],[EID]],Roster!A:A,Roster!G:G)</f>
        <v>44419</v>
      </c>
      <c r="G602" s="61">
        <f ca="1">(TODAY()-Table7[[#This Row],[Hire Date]])/365</f>
        <v>3.7698630136986302</v>
      </c>
      <c r="H602" s="61">
        <f ca="1">Table7[[#This Row],[Year]]*12</f>
        <v>45.238356164383561</v>
      </c>
      <c r="I602" t="str">
        <f ca="1">IF(Table7[[#This Row],[Month]]&gt;=12,"Tenured","New Hire")</f>
        <v>Tenured</v>
      </c>
    </row>
    <row r="603" spans="1:9">
      <c r="A603" s="3" t="s">
        <v>98</v>
      </c>
      <c r="B603" s="35" t="str">
        <f>_xlfn.XLOOKUP(Table7[[#This Row],[EID]],Roster!A:A,Roster!E:E)</f>
        <v>kig.imaz.62</v>
      </c>
      <c r="C603" s="35" t="str">
        <f>_xlfn.XLOOKUP(Table7[[#This Row],[EID]],Roster!A:A,Roster!F:F)</f>
        <v>HR</v>
      </c>
      <c r="D603">
        <v>9</v>
      </c>
      <c r="E603" s="2">
        <v>45070</v>
      </c>
      <c r="F603" s="2">
        <f>_xlfn.XLOOKUP(Table7[[#This Row],[EID]],Roster!A:A,Roster!G:G)</f>
        <v>41964</v>
      </c>
      <c r="G603" s="61">
        <f ca="1">(TODAY()-Table7[[#This Row],[Hire Date]])/365</f>
        <v>10.495890410958904</v>
      </c>
      <c r="H603" s="61">
        <f ca="1">Table7[[#This Row],[Year]]*12</f>
        <v>125.95068493150684</v>
      </c>
      <c r="I603" t="str">
        <f ca="1">IF(Table7[[#This Row],[Month]]&gt;=12,"Tenured","New Hire")</f>
        <v>Tenured</v>
      </c>
    </row>
    <row r="604" spans="1:9">
      <c r="A604" s="3" t="s">
        <v>99</v>
      </c>
      <c r="B604" s="35" t="str">
        <f>_xlfn.XLOOKUP(Table7[[#This Row],[EID]],Roster!A:A,Roster!E:E)</f>
        <v>han.oriz.24</v>
      </c>
      <c r="C604" s="35" t="str">
        <f>_xlfn.XLOOKUP(Table7[[#This Row],[EID]],Roster!A:A,Roster!F:F)</f>
        <v>Strategy</v>
      </c>
      <c r="D604">
        <v>9</v>
      </c>
      <c r="E604" s="2">
        <v>45070</v>
      </c>
      <c r="F604" s="2">
        <f>_xlfn.XLOOKUP(Table7[[#This Row],[EID]],Roster!A:A,Roster!G:G)</f>
        <v>39732</v>
      </c>
      <c r="G604" s="61">
        <f ca="1">(TODAY()-Table7[[#This Row],[Hire Date]])/365</f>
        <v>16.610958904109587</v>
      </c>
      <c r="H604" s="61">
        <f ca="1">Table7[[#This Row],[Year]]*12</f>
        <v>199.33150684931505</v>
      </c>
      <c r="I604" t="str">
        <f ca="1">IF(Table7[[#This Row],[Month]]&gt;=12,"Tenured","New Hire")</f>
        <v>Tenured</v>
      </c>
    </row>
    <row r="605" spans="1:9">
      <c r="A605" s="3" t="s">
        <v>100</v>
      </c>
      <c r="B605" s="35" t="str">
        <f>_xlfn.XLOOKUP(Table7[[#This Row],[EID]],Roster!A:A,Roster!E:E)</f>
        <v>oka.koch.55</v>
      </c>
      <c r="C605" s="35" t="str">
        <f>_xlfn.XLOOKUP(Table7[[#This Row],[EID]],Roster!A:A,Roster!F:F)</f>
        <v>F&amp;A</v>
      </c>
      <c r="D605">
        <v>7</v>
      </c>
      <c r="E605" s="2">
        <v>45070</v>
      </c>
      <c r="F605" s="2">
        <f>_xlfn.XLOOKUP(Table7[[#This Row],[EID]],Roster!A:A,Roster!G:G)</f>
        <v>44956</v>
      </c>
      <c r="G605" s="61">
        <f ca="1">(TODAY()-Table7[[#This Row],[Hire Date]])/365</f>
        <v>2.2986301369863016</v>
      </c>
      <c r="H605" s="61">
        <f ca="1">Table7[[#This Row],[Year]]*12</f>
        <v>27.583561643835619</v>
      </c>
      <c r="I605" t="str">
        <f ca="1">IF(Table7[[#This Row],[Month]]&gt;=12,"Tenured","New Hire")</f>
        <v>Tenured</v>
      </c>
    </row>
    <row r="606" spans="1:9">
      <c r="A606" s="3" t="s">
        <v>101</v>
      </c>
      <c r="B606" s="35" t="str">
        <f>_xlfn.XLOOKUP(Table7[[#This Row],[EID]],Roster!A:A,Roster!E:E)</f>
        <v>hir.kame.31</v>
      </c>
      <c r="C606" s="35" t="str">
        <f>_xlfn.XLOOKUP(Table7[[#This Row],[EID]],Roster!A:A,Roster!F:F)</f>
        <v>Health</v>
      </c>
      <c r="D606">
        <v>9</v>
      </c>
      <c r="E606" s="2">
        <v>45070</v>
      </c>
      <c r="F606" s="2">
        <f>_xlfn.XLOOKUP(Table7[[#This Row],[EID]],Roster!A:A,Roster!G:G)</f>
        <v>42161</v>
      </c>
      <c r="G606" s="61">
        <f ca="1">(TODAY()-Table7[[#This Row],[Hire Date]])/365</f>
        <v>9.956164383561644</v>
      </c>
      <c r="H606" s="61">
        <f ca="1">Table7[[#This Row],[Year]]*12</f>
        <v>119.47397260273974</v>
      </c>
      <c r="I606" t="str">
        <f ca="1">IF(Table7[[#This Row],[Month]]&gt;=12,"Tenured","New Hire")</f>
        <v>Tenured</v>
      </c>
    </row>
    <row r="607" spans="1:9">
      <c r="A607" s="3" t="s">
        <v>102</v>
      </c>
      <c r="B607" s="35" t="str">
        <f>_xlfn.XLOOKUP(Table7[[#This Row],[EID]],Roster!A:A,Roster!E:E)</f>
        <v>han.oriz.24</v>
      </c>
      <c r="C607" s="35" t="str">
        <f>_xlfn.XLOOKUP(Table7[[#This Row],[EID]],Roster!A:A,Roster!F:F)</f>
        <v>Network</v>
      </c>
      <c r="D607">
        <v>8</v>
      </c>
      <c r="E607" s="2">
        <v>45070</v>
      </c>
      <c r="F607" s="2">
        <f>_xlfn.XLOOKUP(Table7[[#This Row],[EID]],Roster!A:A,Roster!G:G)</f>
        <v>37784</v>
      </c>
      <c r="G607" s="61">
        <f ca="1">(TODAY()-Table7[[#This Row],[Hire Date]])/365</f>
        <v>21.947945205479453</v>
      </c>
      <c r="H607" s="61">
        <f ca="1">Table7[[#This Row],[Year]]*12</f>
        <v>263.37534246575342</v>
      </c>
      <c r="I607" t="str">
        <f ca="1">IF(Table7[[#This Row],[Month]]&gt;=12,"Tenured","New Hire")</f>
        <v>Tenured</v>
      </c>
    </row>
    <row r="608" spans="1:9">
      <c r="A608" s="3" t="s">
        <v>103</v>
      </c>
      <c r="B608" s="35" t="str">
        <f>_xlfn.XLOOKUP(Table7[[#This Row],[EID]],Roster!A:A,Roster!E:E)</f>
        <v>kig.imaz.62</v>
      </c>
      <c r="C608" s="35" t="str">
        <f>_xlfn.XLOOKUP(Table7[[#This Row],[EID]],Roster!A:A,Roster!F:F)</f>
        <v>HR</v>
      </c>
      <c r="D608">
        <v>9</v>
      </c>
      <c r="E608" s="2">
        <v>45070</v>
      </c>
      <c r="F608" s="2">
        <f>_xlfn.XLOOKUP(Table7[[#This Row],[EID]],Roster!A:A,Roster!G:G)</f>
        <v>44132</v>
      </c>
      <c r="G608" s="61">
        <f ca="1">(TODAY()-Table7[[#This Row],[Hire Date]])/365</f>
        <v>4.5561643835616437</v>
      </c>
      <c r="H608" s="61">
        <f ca="1">Table7[[#This Row],[Year]]*12</f>
        <v>54.673972602739724</v>
      </c>
      <c r="I608" t="str">
        <f ca="1">IF(Table7[[#This Row],[Month]]&gt;=12,"Tenured","New Hire")</f>
        <v>Tenured</v>
      </c>
    </row>
    <row r="609" spans="1:9">
      <c r="A609" s="3" t="s">
        <v>104</v>
      </c>
      <c r="B609" s="35" t="str">
        <f>_xlfn.XLOOKUP(Table7[[#This Row],[EID]],Roster!A:A,Roster!E:E)</f>
        <v>oka.koch.55</v>
      </c>
      <c r="C609" s="35" t="str">
        <f>_xlfn.XLOOKUP(Table7[[#This Row],[EID]],Roster!A:A,Roster!F:F)</f>
        <v>F&amp;A</v>
      </c>
      <c r="D609">
        <v>8</v>
      </c>
      <c r="E609" s="2">
        <v>45070</v>
      </c>
      <c r="F609" s="2">
        <f>_xlfn.XLOOKUP(Table7[[#This Row],[EID]],Roster!A:A,Roster!G:G)</f>
        <v>44977</v>
      </c>
      <c r="G609" s="61">
        <f ca="1">(TODAY()-Table7[[#This Row],[Hire Date]])/365</f>
        <v>2.2410958904109588</v>
      </c>
      <c r="H609" s="61">
        <f ca="1">Table7[[#This Row],[Year]]*12</f>
        <v>26.893150684931506</v>
      </c>
      <c r="I609" t="str">
        <f ca="1">IF(Table7[[#This Row],[Month]]&gt;=12,"Tenured","New Hire")</f>
        <v>Tenured</v>
      </c>
    </row>
    <row r="610" spans="1:9">
      <c r="A610" s="3" t="s">
        <v>105</v>
      </c>
      <c r="B610" s="35" t="str">
        <f>_xlfn.XLOOKUP(Table7[[#This Row],[EID]],Roster!A:A,Roster!E:E)</f>
        <v>oka.koch.55</v>
      </c>
      <c r="C610" s="35" t="str">
        <f>_xlfn.XLOOKUP(Table7[[#This Row],[EID]],Roster!A:A,Roster!F:F)</f>
        <v>F&amp;A</v>
      </c>
      <c r="D610">
        <v>7</v>
      </c>
      <c r="E610" s="2">
        <v>45070</v>
      </c>
      <c r="F610" s="2">
        <f>_xlfn.XLOOKUP(Table7[[#This Row],[EID]],Roster!A:A,Roster!G:G)</f>
        <v>37806</v>
      </c>
      <c r="G610" s="61">
        <f ca="1">(TODAY()-Table7[[#This Row],[Hire Date]])/365</f>
        <v>21.887671232876713</v>
      </c>
      <c r="H610" s="61">
        <f ca="1">Table7[[#This Row],[Year]]*12</f>
        <v>262.65205479452055</v>
      </c>
      <c r="I610" t="str">
        <f ca="1">IF(Table7[[#This Row],[Month]]&gt;=12,"Tenured","New Hire")</f>
        <v>Tenured</v>
      </c>
    </row>
    <row r="611" spans="1:9">
      <c r="A611" s="3" t="s">
        <v>106</v>
      </c>
      <c r="B611" s="35" t="str">
        <f>_xlfn.XLOOKUP(Table7[[#This Row],[EID]],Roster!A:A,Roster!E:E)</f>
        <v>hir.kame.31</v>
      </c>
      <c r="C611" s="35" t="str">
        <f>_xlfn.XLOOKUP(Table7[[#This Row],[EID]],Roster!A:A,Roster!F:F)</f>
        <v>Health</v>
      </c>
      <c r="D611">
        <v>7</v>
      </c>
      <c r="E611" s="2">
        <v>45070</v>
      </c>
      <c r="F611" s="2">
        <f>_xlfn.XLOOKUP(Table7[[#This Row],[EID]],Roster!A:A,Roster!G:G)</f>
        <v>40457</v>
      </c>
      <c r="G611" s="61">
        <f ca="1">(TODAY()-Table7[[#This Row],[Hire Date]])/365</f>
        <v>14.624657534246575</v>
      </c>
      <c r="H611" s="61">
        <f ca="1">Table7[[#This Row],[Year]]*12</f>
        <v>175.49589041095891</v>
      </c>
      <c r="I611" t="str">
        <f ca="1">IF(Table7[[#This Row],[Month]]&gt;=12,"Tenured","New Hire")</f>
        <v>Tenured</v>
      </c>
    </row>
    <row r="612" spans="1:9">
      <c r="A612" s="3" t="s">
        <v>108</v>
      </c>
      <c r="B612" s="35" t="str">
        <f>_xlfn.XLOOKUP(Table7[[#This Row],[EID]],Roster!A:A,Roster!E:E)</f>
        <v>kig.imaz.62</v>
      </c>
      <c r="C612" s="35" t="str">
        <f>_xlfn.XLOOKUP(Table7[[#This Row],[EID]],Roster!A:A,Roster!F:F)</f>
        <v>HR</v>
      </c>
      <c r="D612">
        <v>9</v>
      </c>
      <c r="E612" s="2">
        <v>45070</v>
      </c>
      <c r="F612" s="2">
        <f>_xlfn.XLOOKUP(Table7[[#This Row],[EID]],Roster!A:A,Roster!G:G)</f>
        <v>41289</v>
      </c>
      <c r="G612" s="61">
        <f ca="1">(TODAY()-Table7[[#This Row],[Hire Date]])/365</f>
        <v>12.345205479452055</v>
      </c>
      <c r="H612" s="61">
        <f ca="1">Table7[[#This Row],[Year]]*12</f>
        <v>148.14246575342466</v>
      </c>
      <c r="I612" t="str">
        <f ca="1">IF(Table7[[#This Row],[Month]]&gt;=12,"Tenured","New Hire")</f>
        <v>Tenured</v>
      </c>
    </row>
    <row r="613" spans="1:9">
      <c r="A613" s="3" t="s">
        <v>109</v>
      </c>
      <c r="B613" s="35" t="str">
        <f>_xlfn.XLOOKUP(Table7[[#This Row],[EID]],Roster!A:A,Roster!E:E)</f>
        <v>han.oriz.24</v>
      </c>
      <c r="C613" s="35" t="str">
        <f>_xlfn.XLOOKUP(Table7[[#This Row],[EID]],Roster!A:A,Roster!F:F)</f>
        <v>Strategy</v>
      </c>
      <c r="D613">
        <v>9</v>
      </c>
      <c r="E613" s="2">
        <v>45070</v>
      </c>
      <c r="F613" s="2">
        <f>_xlfn.XLOOKUP(Table7[[#This Row],[EID]],Roster!A:A,Roster!G:G)</f>
        <v>39092</v>
      </c>
      <c r="G613" s="61">
        <f ca="1">(TODAY()-Table7[[#This Row],[Hire Date]])/365</f>
        <v>18.364383561643837</v>
      </c>
      <c r="H613" s="61">
        <f ca="1">Table7[[#This Row],[Year]]*12</f>
        <v>220.37260273972606</v>
      </c>
      <c r="I613" t="str">
        <f ca="1">IF(Table7[[#This Row],[Month]]&gt;=12,"Tenured","New Hire")</f>
        <v>Tenured</v>
      </c>
    </row>
    <row r="614" spans="1:9">
      <c r="A614" s="3" t="s">
        <v>111</v>
      </c>
      <c r="B614" s="35" t="str">
        <f>_xlfn.XLOOKUP(Table7[[#This Row],[EID]],Roster!A:A,Roster!E:E)</f>
        <v>hir.kame.31</v>
      </c>
      <c r="C614" s="35" t="str">
        <f>_xlfn.XLOOKUP(Table7[[#This Row],[EID]],Roster!A:A,Roster!F:F)</f>
        <v>Health</v>
      </c>
      <c r="D614">
        <v>9</v>
      </c>
      <c r="E614" s="2">
        <v>45070</v>
      </c>
      <c r="F614" s="2">
        <f>_xlfn.XLOOKUP(Table7[[#This Row],[EID]],Roster!A:A,Roster!G:G)</f>
        <v>42145</v>
      </c>
      <c r="G614" s="61">
        <f ca="1">(TODAY()-Table7[[#This Row],[Hire Date]])/365</f>
        <v>10</v>
      </c>
      <c r="H614" s="61">
        <f ca="1">Table7[[#This Row],[Year]]*12</f>
        <v>120</v>
      </c>
      <c r="I614" t="str">
        <f ca="1">IF(Table7[[#This Row],[Month]]&gt;=12,"Tenured","New Hire")</f>
        <v>Tenured</v>
      </c>
    </row>
    <row r="615" spans="1:9">
      <c r="A615" s="3" t="s">
        <v>112</v>
      </c>
      <c r="B615" s="35" t="str">
        <f>_xlfn.XLOOKUP(Table7[[#This Row],[EID]],Roster!A:A,Roster!E:E)</f>
        <v>hir.kame.31</v>
      </c>
      <c r="C615" s="35" t="str">
        <f>_xlfn.XLOOKUP(Table7[[#This Row],[EID]],Roster!A:A,Roster!F:F)</f>
        <v>Health</v>
      </c>
      <c r="D615">
        <v>10</v>
      </c>
      <c r="E615" s="2">
        <v>45070</v>
      </c>
      <c r="F615" s="2">
        <f>_xlfn.XLOOKUP(Table7[[#This Row],[EID]],Roster!A:A,Roster!G:G)</f>
        <v>44989</v>
      </c>
      <c r="G615" s="61">
        <f ca="1">(TODAY()-Table7[[#This Row],[Hire Date]])/365</f>
        <v>2.2082191780821918</v>
      </c>
      <c r="H615" s="61">
        <f ca="1">Table7[[#This Row],[Year]]*12</f>
        <v>26.4986301369863</v>
      </c>
      <c r="I615" t="str">
        <f ca="1">IF(Table7[[#This Row],[Month]]&gt;=12,"Tenured","New Hire")</f>
        <v>Tenured</v>
      </c>
    </row>
    <row r="616" spans="1:9">
      <c r="A616" s="3" t="s">
        <v>113</v>
      </c>
      <c r="B616" s="35" t="str">
        <f>_xlfn.XLOOKUP(Table7[[#This Row],[EID]],Roster!A:A,Roster!E:E)</f>
        <v>kig.imaz.62</v>
      </c>
      <c r="C616" s="35" t="str">
        <f>_xlfn.XLOOKUP(Table7[[#This Row],[EID]],Roster!A:A,Roster!F:F)</f>
        <v>HR</v>
      </c>
      <c r="D616">
        <v>9</v>
      </c>
      <c r="E616" s="2">
        <v>45070</v>
      </c>
      <c r="F616" s="2">
        <f>_xlfn.XLOOKUP(Table7[[#This Row],[EID]],Roster!A:A,Roster!G:G)</f>
        <v>44152</v>
      </c>
      <c r="G616" s="61">
        <f ca="1">(TODAY()-Table7[[#This Row],[Hire Date]])/365</f>
        <v>4.5013698630136982</v>
      </c>
      <c r="H616" s="61">
        <f ca="1">Table7[[#This Row],[Year]]*12</f>
        <v>54.016438356164379</v>
      </c>
      <c r="I616" t="str">
        <f ca="1">IF(Table7[[#This Row],[Month]]&gt;=12,"Tenured","New Hire")</f>
        <v>Tenured</v>
      </c>
    </row>
    <row r="617" spans="1:9">
      <c r="A617" s="3" t="s">
        <v>114</v>
      </c>
      <c r="B617" s="35" t="str">
        <f>_xlfn.XLOOKUP(Table7[[#This Row],[EID]],Roster!A:A,Roster!E:E)</f>
        <v>han.oriz.24</v>
      </c>
      <c r="C617" s="35" t="str">
        <f>_xlfn.XLOOKUP(Table7[[#This Row],[EID]],Roster!A:A,Roster!F:F)</f>
        <v>Strategy</v>
      </c>
      <c r="D617">
        <v>9</v>
      </c>
      <c r="E617" s="2">
        <v>45070</v>
      </c>
      <c r="F617" s="2">
        <f>_xlfn.XLOOKUP(Table7[[#This Row],[EID]],Roster!A:A,Roster!G:G)</f>
        <v>37165</v>
      </c>
      <c r="G617" s="61">
        <f ca="1">(TODAY()-Table7[[#This Row],[Hire Date]])/365</f>
        <v>23.643835616438356</v>
      </c>
      <c r="H617" s="61">
        <f ca="1">Table7[[#This Row],[Year]]*12</f>
        <v>283.72602739726028</v>
      </c>
      <c r="I617" t="str">
        <f ca="1">IF(Table7[[#This Row],[Month]]&gt;=12,"Tenured","New Hire")</f>
        <v>Tenured</v>
      </c>
    </row>
    <row r="618" spans="1:9">
      <c r="A618" s="3" t="s">
        <v>115</v>
      </c>
      <c r="B618" s="35" t="str">
        <f>_xlfn.XLOOKUP(Table7[[#This Row],[EID]],Roster!A:A,Roster!E:E)</f>
        <v>oka.koch.55</v>
      </c>
      <c r="C618" s="35" t="str">
        <f>_xlfn.XLOOKUP(Table7[[#This Row],[EID]],Roster!A:A,Roster!F:F)</f>
        <v>F&amp;A</v>
      </c>
      <c r="D618">
        <v>7</v>
      </c>
      <c r="E618" s="2">
        <v>45070</v>
      </c>
      <c r="F618" s="2">
        <f>_xlfn.XLOOKUP(Table7[[#This Row],[EID]],Roster!A:A,Roster!G:G)</f>
        <v>44841</v>
      </c>
      <c r="G618" s="61">
        <f ca="1">(TODAY()-Table7[[#This Row],[Hire Date]])/365</f>
        <v>2.6136986301369864</v>
      </c>
      <c r="H618" s="61">
        <f ca="1">Table7[[#This Row],[Year]]*12</f>
        <v>31.364383561643837</v>
      </c>
      <c r="I618" t="str">
        <f ca="1">IF(Table7[[#This Row],[Month]]&gt;=12,"Tenured","New Hire")</f>
        <v>Tenured</v>
      </c>
    </row>
    <row r="619" spans="1:9">
      <c r="A619" s="3" t="s">
        <v>116</v>
      </c>
      <c r="B619" s="35" t="str">
        <f>_xlfn.XLOOKUP(Table7[[#This Row],[EID]],Roster!A:A,Roster!E:E)</f>
        <v>hir.kame.31</v>
      </c>
      <c r="C619" s="35" t="str">
        <f>_xlfn.XLOOKUP(Table7[[#This Row],[EID]],Roster!A:A,Roster!F:F)</f>
        <v>Health</v>
      </c>
      <c r="D619">
        <v>9</v>
      </c>
      <c r="E619" s="2">
        <v>45070</v>
      </c>
      <c r="F619" s="2">
        <f>_xlfn.XLOOKUP(Table7[[#This Row],[EID]],Roster!A:A,Roster!G:G)</f>
        <v>39490</v>
      </c>
      <c r="G619" s="61">
        <f ca="1">(TODAY()-Table7[[#This Row],[Hire Date]])/365</f>
        <v>17.273972602739725</v>
      </c>
      <c r="H619" s="61">
        <f ca="1">Table7[[#This Row],[Year]]*12</f>
        <v>207.2876712328767</v>
      </c>
      <c r="I619" t="str">
        <f ca="1">IF(Table7[[#This Row],[Month]]&gt;=12,"Tenured","New Hire")</f>
        <v>Tenured</v>
      </c>
    </row>
    <row r="620" spans="1:9">
      <c r="A620" s="3" t="s">
        <v>117</v>
      </c>
      <c r="B620" s="35" t="str">
        <f>_xlfn.XLOOKUP(Table7[[#This Row],[EID]],Roster!A:A,Roster!E:E)</f>
        <v>han.oriz.24</v>
      </c>
      <c r="C620" s="35" t="str">
        <f>_xlfn.XLOOKUP(Table7[[#This Row],[EID]],Roster!A:A,Roster!F:F)</f>
        <v>Network</v>
      </c>
      <c r="D620">
        <v>9</v>
      </c>
      <c r="E620" s="2">
        <v>45070</v>
      </c>
      <c r="F620" s="2">
        <f>_xlfn.XLOOKUP(Table7[[#This Row],[EID]],Roster!A:A,Roster!G:G)</f>
        <v>43495</v>
      </c>
      <c r="G620" s="61">
        <f ca="1">(TODAY()-Table7[[#This Row],[Hire Date]])/365</f>
        <v>6.3013698630136989</v>
      </c>
      <c r="H620" s="61">
        <f ca="1">Table7[[#This Row],[Year]]*12</f>
        <v>75.616438356164394</v>
      </c>
      <c r="I620" t="str">
        <f ca="1">IF(Table7[[#This Row],[Month]]&gt;=12,"Tenured","New Hire")</f>
        <v>Tenured</v>
      </c>
    </row>
    <row r="621" spans="1:9">
      <c r="A621" s="3" t="s">
        <v>118</v>
      </c>
      <c r="B621" s="35" t="str">
        <f>_xlfn.XLOOKUP(Table7[[#This Row],[EID]],Roster!A:A,Roster!E:E)</f>
        <v>kig.imaz.62</v>
      </c>
      <c r="C621" s="35" t="str">
        <f>_xlfn.XLOOKUP(Table7[[#This Row],[EID]],Roster!A:A,Roster!F:F)</f>
        <v>HR</v>
      </c>
      <c r="D621">
        <v>7</v>
      </c>
      <c r="E621" s="2">
        <v>45070</v>
      </c>
      <c r="F621" s="2">
        <f>_xlfn.XLOOKUP(Table7[[#This Row],[EID]],Roster!A:A,Roster!G:G)</f>
        <v>44965</v>
      </c>
      <c r="G621" s="61">
        <f ca="1">(TODAY()-Table7[[#This Row],[Hire Date]])/365</f>
        <v>2.2739726027397262</v>
      </c>
      <c r="H621" s="61">
        <f ca="1">Table7[[#This Row],[Year]]*12</f>
        <v>27.287671232876715</v>
      </c>
      <c r="I621" t="str">
        <f ca="1">IF(Table7[[#This Row],[Month]]&gt;=12,"Tenured","New Hire")</f>
        <v>Tenured</v>
      </c>
    </row>
    <row r="622" spans="1:9">
      <c r="A622" s="3" t="s">
        <v>119</v>
      </c>
      <c r="B622" s="35" t="str">
        <f>_xlfn.XLOOKUP(Table7[[#This Row],[EID]],Roster!A:A,Roster!E:E)</f>
        <v>hir.kame.31</v>
      </c>
      <c r="C622" s="35" t="str">
        <f>_xlfn.XLOOKUP(Table7[[#This Row],[EID]],Roster!A:A,Roster!F:F)</f>
        <v>Health</v>
      </c>
      <c r="D622">
        <v>8</v>
      </c>
      <c r="E622" s="2">
        <v>45070</v>
      </c>
      <c r="F622" s="2">
        <f>_xlfn.XLOOKUP(Table7[[#This Row],[EID]],Roster!A:A,Roster!G:G)</f>
        <v>38581</v>
      </c>
      <c r="G622" s="61">
        <f ca="1">(TODAY()-Table7[[#This Row],[Hire Date]])/365</f>
        <v>19.764383561643836</v>
      </c>
      <c r="H622" s="61">
        <f ca="1">Table7[[#This Row],[Year]]*12</f>
        <v>237.17260273972602</v>
      </c>
      <c r="I622" t="str">
        <f ca="1">IF(Table7[[#This Row],[Month]]&gt;=12,"Tenured","New Hire")</f>
        <v>Tenured</v>
      </c>
    </row>
    <row r="623" spans="1:9">
      <c r="A623" s="3" t="s">
        <v>121</v>
      </c>
      <c r="B623" s="35" t="str">
        <f>_xlfn.XLOOKUP(Table7[[#This Row],[EID]],Roster!A:A,Roster!E:E)</f>
        <v>hir.kame.31</v>
      </c>
      <c r="C623" s="35" t="str">
        <f>_xlfn.XLOOKUP(Table7[[#This Row],[EID]],Roster!A:A,Roster!F:F)</f>
        <v>Health</v>
      </c>
      <c r="D623">
        <v>10</v>
      </c>
      <c r="E623" s="2">
        <v>45070</v>
      </c>
      <c r="F623" s="2">
        <f>_xlfn.XLOOKUP(Table7[[#This Row],[EID]],Roster!A:A,Roster!G:G)</f>
        <v>44420</v>
      </c>
      <c r="G623" s="61">
        <f ca="1">(TODAY()-Table7[[#This Row],[Hire Date]])/365</f>
        <v>3.7671232876712328</v>
      </c>
      <c r="H623" s="61">
        <f ca="1">Table7[[#This Row],[Year]]*12</f>
        <v>45.205479452054796</v>
      </c>
      <c r="I623" t="str">
        <f ca="1">IF(Table7[[#This Row],[Month]]&gt;=12,"Tenured","New Hire")</f>
        <v>Tenured</v>
      </c>
    </row>
    <row r="624" spans="1:9">
      <c r="A624" s="3" t="s">
        <v>122</v>
      </c>
      <c r="B624" s="35" t="str">
        <f>_xlfn.XLOOKUP(Table7[[#This Row],[EID]],Roster!A:A,Roster!E:E)</f>
        <v>han.oriz.24</v>
      </c>
      <c r="C624" s="35" t="str">
        <f>_xlfn.XLOOKUP(Table7[[#This Row],[EID]],Roster!A:A,Roster!F:F)</f>
        <v>Network</v>
      </c>
      <c r="D624">
        <v>9</v>
      </c>
      <c r="E624" s="2">
        <v>45070</v>
      </c>
      <c r="F624" s="2">
        <f>_xlfn.XLOOKUP(Table7[[#This Row],[EID]],Roster!A:A,Roster!G:G)</f>
        <v>44961</v>
      </c>
      <c r="G624" s="61">
        <f ca="1">(TODAY()-Table7[[#This Row],[Hire Date]])/365</f>
        <v>2.2849315068493152</v>
      </c>
      <c r="H624" s="61">
        <f ca="1">Table7[[#This Row],[Year]]*12</f>
        <v>27.419178082191785</v>
      </c>
      <c r="I624" t="str">
        <f ca="1">IF(Table7[[#This Row],[Month]]&gt;=12,"Tenured","New Hire")</f>
        <v>Tenured</v>
      </c>
    </row>
    <row r="625" spans="1:9">
      <c r="A625" s="3" t="s">
        <v>123</v>
      </c>
      <c r="B625" s="35" t="str">
        <f>_xlfn.XLOOKUP(Table7[[#This Row],[EID]],Roster!A:A,Roster!E:E)</f>
        <v>kig.imaz.62</v>
      </c>
      <c r="C625" s="35" t="str">
        <f>_xlfn.XLOOKUP(Table7[[#This Row],[EID]],Roster!A:A,Roster!F:F)</f>
        <v>HR</v>
      </c>
      <c r="D625">
        <v>9</v>
      </c>
      <c r="E625" s="2">
        <v>45070</v>
      </c>
      <c r="F625" s="2">
        <f>_xlfn.XLOOKUP(Table7[[#This Row],[EID]],Roster!A:A,Roster!G:G)</f>
        <v>41094</v>
      </c>
      <c r="G625" s="61">
        <f ca="1">(TODAY()-Table7[[#This Row],[Hire Date]])/365</f>
        <v>12.87945205479452</v>
      </c>
      <c r="H625" s="61">
        <f ca="1">Table7[[#This Row],[Year]]*12</f>
        <v>154.55342465753424</v>
      </c>
      <c r="I625" t="str">
        <f ca="1">IF(Table7[[#This Row],[Month]]&gt;=12,"Tenured","New Hire")</f>
        <v>Tenured</v>
      </c>
    </row>
    <row r="626" spans="1:9">
      <c r="A626" s="3" t="s">
        <v>94</v>
      </c>
      <c r="B626" s="35" t="str">
        <f>_xlfn.XLOOKUP(Table7[[#This Row],[EID]],Roster!A:A,Roster!E:E)</f>
        <v>oka.koch.55</v>
      </c>
      <c r="C626" s="35" t="str">
        <f>_xlfn.XLOOKUP(Table7[[#This Row],[EID]],Roster!A:A,Roster!F:F)</f>
        <v>F&amp;A</v>
      </c>
      <c r="D626">
        <v>10</v>
      </c>
      <c r="E626" s="2">
        <v>45071</v>
      </c>
      <c r="F626" s="2">
        <f>_xlfn.XLOOKUP(Table7[[#This Row],[EID]],Roster!A:A,Roster!G:G)</f>
        <v>45032</v>
      </c>
      <c r="G626" s="61">
        <f ca="1">(TODAY()-Table7[[#This Row],[Hire Date]])/365</f>
        <v>2.0904109589041098</v>
      </c>
      <c r="H626" s="61">
        <f ca="1">Table7[[#This Row],[Year]]*12</f>
        <v>25.084931506849315</v>
      </c>
      <c r="I626" t="str">
        <f ca="1">IF(Table7[[#This Row],[Month]]&gt;=12,"Tenured","New Hire")</f>
        <v>Tenured</v>
      </c>
    </row>
    <row r="627" spans="1:9">
      <c r="A627" s="3" t="s">
        <v>96</v>
      </c>
      <c r="B627" s="35" t="str">
        <f>_xlfn.XLOOKUP(Table7[[#This Row],[EID]],Roster!A:A,Roster!E:E)</f>
        <v>hir.kame.31</v>
      </c>
      <c r="C627" s="35" t="str">
        <f>_xlfn.XLOOKUP(Table7[[#This Row],[EID]],Roster!A:A,Roster!F:F)</f>
        <v>Health</v>
      </c>
      <c r="D627">
        <v>10</v>
      </c>
      <c r="E627" s="2">
        <v>45071</v>
      </c>
      <c r="F627" s="2">
        <f>_xlfn.XLOOKUP(Table7[[#This Row],[EID]],Roster!A:A,Roster!G:G)</f>
        <v>44979</v>
      </c>
      <c r="G627" s="61">
        <f ca="1">(TODAY()-Table7[[#This Row],[Hire Date]])/365</f>
        <v>2.2356164383561645</v>
      </c>
      <c r="H627" s="61">
        <f ca="1">Table7[[#This Row],[Year]]*12</f>
        <v>26.827397260273976</v>
      </c>
      <c r="I627" t="str">
        <f ca="1">IF(Table7[[#This Row],[Month]]&gt;=12,"Tenured","New Hire")</f>
        <v>Tenured</v>
      </c>
    </row>
    <row r="628" spans="1:9">
      <c r="A628" s="3" t="s">
        <v>97</v>
      </c>
      <c r="B628" s="35" t="str">
        <f>_xlfn.XLOOKUP(Table7[[#This Row],[EID]],Roster!A:A,Roster!E:E)</f>
        <v>han.oriz.24</v>
      </c>
      <c r="C628" s="35" t="str">
        <f>_xlfn.XLOOKUP(Table7[[#This Row],[EID]],Roster!A:A,Roster!F:F)</f>
        <v>Network</v>
      </c>
      <c r="D628">
        <v>8</v>
      </c>
      <c r="E628" s="2">
        <v>45071</v>
      </c>
      <c r="F628" s="2">
        <f>_xlfn.XLOOKUP(Table7[[#This Row],[EID]],Roster!A:A,Roster!G:G)</f>
        <v>44419</v>
      </c>
      <c r="G628" s="61">
        <f ca="1">(TODAY()-Table7[[#This Row],[Hire Date]])/365</f>
        <v>3.7698630136986302</v>
      </c>
      <c r="H628" s="61">
        <f ca="1">Table7[[#This Row],[Year]]*12</f>
        <v>45.238356164383561</v>
      </c>
      <c r="I628" t="str">
        <f ca="1">IF(Table7[[#This Row],[Month]]&gt;=12,"Tenured","New Hire")</f>
        <v>Tenured</v>
      </c>
    </row>
    <row r="629" spans="1:9">
      <c r="A629" s="3" t="s">
        <v>98</v>
      </c>
      <c r="B629" s="35" t="str">
        <f>_xlfn.XLOOKUP(Table7[[#This Row],[EID]],Roster!A:A,Roster!E:E)</f>
        <v>kig.imaz.62</v>
      </c>
      <c r="C629" s="35" t="str">
        <f>_xlfn.XLOOKUP(Table7[[#This Row],[EID]],Roster!A:A,Roster!F:F)</f>
        <v>HR</v>
      </c>
      <c r="D629">
        <v>9</v>
      </c>
      <c r="E629" s="2">
        <v>45071</v>
      </c>
      <c r="F629" s="2">
        <f>_xlfn.XLOOKUP(Table7[[#This Row],[EID]],Roster!A:A,Roster!G:G)</f>
        <v>41964</v>
      </c>
      <c r="G629" s="61">
        <f ca="1">(TODAY()-Table7[[#This Row],[Hire Date]])/365</f>
        <v>10.495890410958904</v>
      </c>
      <c r="H629" s="61">
        <f ca="1">Table7[[#This Row],[Year]]*12</f>
        <v>125.95068493150684</v>
      </c>
      <c r="I629" t="str">
        <f ca="1">IF(Table7[[#This Row],[Month]]&gt;=12,"Tenured","New Hire")</f>
        <v>Tenured</v>
      </c>
    </row>
    <row r="630" spans="1:9">
      <c r="A630" s="3" t="s">
        <v>99</v>
      </c>
      <c r="B630" s="35" t="str">
        <f>_xlfn.XLOOKUP(Table7[[#This Row],[EID]],Roster!A:A,Roster!E:E)</f>
        <v>han.oriz.24</v>
      </c>
      <c r="C630" s="35" t="str">
        <f>_xlfn.XLOOKUP(Table7[[#This Row],[EID]],Roster!A:A,Roster!F:F)</f>
        <v>Strategy</v>
      </c>
      <c r="D630">
        <v>7</v>
      </c>
      <c r="E630" s="2">
        <v>45071</v>
      </c>
      <c r="F630" s="2">
        <f>_xlfn.XLOOKUP(Table7[[#This Row],[EID]],Roster!A:A,Roster!G:G)</f>
        <v>39732</v>
      </c>
      <c r="G630" s="61">
        <f ca="1">(TODAY()-Table7[[#This Row],[Hire Date]])/365</f>
        <v>16.610958904109587</v>
      </c>
      <c r="H630" s="61">
        <f ca="1">Table7[[#This Row],[Year]]*12</f>
        <v>199.33150684931505</v>
      </c>
      <c r="I630" t="str">
        <f ca="1">IF(Table7[[#This Row],[Month]]&gt;=12,"Tenured","New Hire")</f>
        <v>Tenured</v>
      </c>
    </row>
    <row r="631" spans="1:9">
      <c r="A631" s="3" t="s">
        <v>100</v>
      </c>
      <c r="B631" s="35" t="str">
        <f>_xlfn.XLOOKUP(Table7[[#This Row],[EID]],Roster!A:A,Roster!E:E)</f>
        <v>oka.koch.55</v>
      </c>
      <c r="C631" s="35" t="str">
        <f>_xlfn.XLOOKUP(Table7[[#This Row],[EID]],Roster!A:A,Roster!F:F)</f>
        <v>F&amp;A</v>
      </c>
      <c r="D631">
        <v>9</v>
      </c>
      <c r="E631" s="2">
        <v>45071</v>
      </c>
      <c r="F631" s="2">
        <f>_xlfn.XLOOKUP(Table7[[#This Row],[EID]],Roster!A:A,Roster!G:G)</f>
        <v>44956</v>
      </c>
      <c r="G631" s="61">
        <f ca="1">(TODAY()-Table7[[#This Row],[Hire Date]])/365</f>
        <v>2.2986301369863016</v>
      </c>
      <c r="H631" s="61">
        <f ca="1">Table7[[#This Row],[Year]]*12</f>
        <v>27.583561643835619</v>
      </c>
      <c r="I631" t="str">
        <f ca="1">IF(Table7[[#This Row],[Month]]&gt;=12,"Tenured","New Hire")</f>
        <v>Tenured</v>
      </c>
    </row>
    <row r="632" spans="1:9">
      <c r="A632" s="3" t="s">
        <v>101</v>
      </c>
      <c r="B632" s="35" t="str">
        <f>_xlfn.XLOOKUP(Table7[[#This Row],[EID]],Roster!A:A,Roster!E:E)</f>
        <v>hir.kame.31</v>
      </c>
      <c r="C632" s="35" t="str">
        <f>_xlfn.XLOOKUP(Table7[[#This Row],[EID]],Roster!A:A,Roster!F:F)</f>
        <v>Health</v>
      </c>
      <c r="D632">
        <v>9</v>
      </c>
      <c r="E632" s="2">
        <v>45071</v>
      </c>
      <c r="F632" s="2">
        <f>_xlfn.XLOOKUP(Table7[[#This Row],[EID]],Roster!A:A,Roster!G:G)</f>
        <v>42161</v>
      </c>
      <c r="G632" s="61">
        <f ca="1">(TODAY()-Table7[[#This Row],[Hire Date]])/365</f>
        <v>9.956164383561644</v>
      </c>
      <c r="H632" s="61">
        <f ca="1">Table7[[#This Row],[Year]]*12</f>
        <v>119.47397260273974</v>
      </c>
      <c r="I632" t="str">
        <f ca="1">IF(Table7[[#This Row],[Month]]&gt;=12,"Tenured","New Hire")</f>
        <v>Tenured</v>
      </c>
    </row>
    <row r="633" spans="1:9">
      <c r="A633" s="3" t="s">
        <v>102</v>
      </c>
      <c r="B633" s="35" t="str">
        <f>_xlfn.XLOOKUP(Table7[[#This Row],[EID]],Roster!A:A,Roster!E:E)</f>
        <v>han.oriz.24</v>
      </c>
      <c r="C633" s="35" t="str">
        <f>_xlfn.XLOOKUP(Table7[[#This Row],[EID]],Roster!A:A,Roster!F:F)</f>
        <v>Network</v>
      </c>
      <c r="D633">
        <v>10</v>
      </c>
      <c r="E633" s="2">
        <v>45071</v>
      </c>
      <c r="F633" s="2">
        <f>_xlfn.XLOOKUP(Table7[[#This Row],[EID]],Roster!A:A,Roster!G:G)</f>
        <v>37784</v>
      </c>
      <c r="G633" s="61">
        <f ca="1">(TODAY()-Table7[[#This Row],[Hire Date]])/365</f>
        <v>21.947945205479453</v>
      </c>
      <c r="H633" s="61">
        <f ca="1">Table7[[#This Row],[Year]]*12</f>
        <v>263.37534246575342</v>
      </c>
      <c r="I633" t="str">
        <f ca="1">IF(Table7[[#This Row],[Month]]&gt;=12,"Tenured","New Hire")</f>
        <v>Tenured</v>
      </c>
    </row>
    <row r="634" spans="1:9">
      <c r="A634" s="3" t="s">
        <v>103</v>
      </c>
      <c r="B634" s="35" t="str">
        <f>_xlfn.XLOOKUP(Table7[[#This Row],[EID]],Roster!A:A,Roster!E:E)</f>
        <v>kig.imaz.62</v>
      </c>
      <c r="C634" s="35" t="str">
        <f>_xlfn.XLOOKUP(Table7[[#This Row],[EID]],Roster!A:A,Roster!F:F)</f>
        <v>HR</v>
      </c>
      <c r="D634">
        <v>8</v>
      </c>
      <c r="E634" s="2">
        <v>45071</v>
      </c>
      <c r="F634" s="2">
        <f>_xlfn.XLOOKUP(Table7[[#This Row],[EID]],Roster!A:A,Roster!G:G)</f>
        <v>44132</v>
      </c>
      <c r="G634" s="61">
        <f ca="1">(TODAY()-Table7[[#This Row],[Hire Date]])/365</f>
        <v>4.5561643835616437</v>
      </c>
      <c r="H634" s="61">
        <f ca="1">Table7[[#This Row],[Year]]*12</f>
        <v>54.673972602739724</v>
      </c>
      <c r="I634" t="str">
        <f ca="1">IF(Table7[[#This Row],[Month]]&gt;=12,"Tenured","New Hire")</f>
        <v>Tenured</v>
      </c>
    </row>
    <row r="635" spans="1:9">
      <c r="A635" s="3" t="s">
        <v>104</v>
      </c>
      <c r="B635" s="35" t="str">
        <f>_xlfn.XLOOKUP(Table7[[#This Row],[EID]],Roster!A:A,Roster!E:E)</f>
        <v>oka.koch.55</v>
      </c>
      <c r="C635" s="35" t="str">
        <f>_xlfn.XLOOKUP(Table7[[#This Row],[EID]],Roster!A:A,Roster!F:F)</f>
        <v>F&amp;A</v>
      </c>
      <c r="D635">
        <v>4</v>
      </c>
      <c r="E635" s="2">
        <v>45071</v>
      </c>
      <c r="F635" s="2">
        <f>_xlfn.XLOOKUP(Table7[[#This Row],[EID]],Roster!A:A,Roster!G:G)</f>
        <v>44977</v>
      </c>
      <c r="G635" s="61">
        <f ca="1">(TODAY()-Table7[[#This Row],[Hire Date]])/365</f>
        <v>2.2410958904109588</v>
      </c>
      <c r="H635" s="61">
        <f ca="1">Table7[[#This Row],[Year]]*12</f>
        <v>26.893150684931506</v>
      </c>
      <c r="I635" t="str">
        <f ca="1">IF(Table7[[#This Row],[Month]]&gt;=12,"Tenured","New Hire")</f>
        <v>Tenured</v>
      </c>
    </row>
    <row r="636" spans="1:9">
      <c r="A636" s="3" t="s">
        <v>105</v>
      </c>
      <c r="B636" s="35" t="str">
        <f>_xlfn.XLOOKUP(Table7[[#This Row],[EID]],Roster!A:A,Roster!E:E)</f>
        <v>oka.koch.55</v>
      </c>
      <c r="C636" s="35" t="str">
        <f>_xlfn.XLOOKUP(Table7[[#This Row],[EID]],Roster!A:A,Roster!F:F)</f>
        <v>F&amp;A</v>
      </c>
      <c r="D636">
        <v>9</v>
      </c>
      <c r="E636" s="2">
        <v>45071</v>
      </c>
      <c r="F636" s="2">
        <f>_xlfn.XLOOKUP(Table7[[#This Row],[EID]],Roster!A:A,Roster!G:G)</f>
        <v>37806</v>
      </c>
      <c r="G636" s="61">
        <f ca="1">(TODAY()-Table7[[#This Row],[Hire Date]])/365</f>
        <v>21.887671232876713</v>
      </c>
      <c r="H636" s="61">
        <f ca="1">Table7[[#This Row],[Year]]*12</f>
        <v>262.65205479452055</v>
      </c>
      <c r="I636" t="str">
        <f ca="1">IF(Table7[[#This Row],[Month]]&gt;=12,"Tenured","New Hire")</f>
        <v>Tenured</v>
      </c>
    </row>
    <row r="637" spans="1:9">
      <c r="A637" s="3" t="s">
        <v>106</v>
      </c>
      <c r="B637" s="35" t="str">
        <f>_xlfn.XLOOKUP(Table7[[#This Row],[EID]],Roster!A:A,Roster!E:E)</f>
        <v>hir.kame.31</v>
      </c>
      <c r="C637" s="35" t="str">
        <f>_xlfn.XLOOKUP(Table7[[#This Row],[EID]],Roster!A:A,Roster!F:F)</f>
        <v>Health</v>
      </c>
      <c r="D637">
        <v>7</v>
      </c>
      <c r="E637" s="2">
        <v>45071</v>
      </c>
      <c r="F637" s="2">
        <f>_xlfn.XLOOKUP(Table7[[#This Row],[EID]],Roster!A:A,Roster!G:G)</f>
        <v>40457</v>
      </c>
      <c r="G637" s="61">
        <f ca="1">(TODAY()-Table7[[#This Row],[Hire Date]])/365</f>
        <v>14.624657534246575</v>
      </c>
      <c r="H637" s="61">
        <f ca="1">Table7[[#This Row],[Year]]*12</f>
        <v>175.49589041095891</v>
      </c>
      <c r="I637" t="str">
        <f ca="1">IF(Table7[[#This Row],[Month]]&gt;=12,"Tenured","New Hire")</f>
        <v>Tenured</v>
      </c>
    </row>
    <row r="638" spans="1:9">
      <c r="A638" s="3" t="s">
        <v>108</v>
      </c>
      <c r="B638" s="35" t="str">
        <f>_xlfn.XLOOKUP(Table7[[#This Row],[EID]],Roster!A:A,Roster!E:E)</f>
        <v>kig.imaz.62</v>
      </c>
      <c r="C638" s="35" t="str">
        <f>_xlfn.XLOOKUP(Table7[[#This Row],[EID]],Roster!A:A,Roster!F:F)</f>
        <v>HR</v>
      </c>
      <c r="D638">
        <v>10</v>
      </c>
      <c r="E638" s="2">
        <v>45071</v>
      </c>
      <c r="F638" s="2">
        <f>_xlfn.XLOOKUP(Table7[[#This Row],[EID]],Roster!A:A,Roster!G:G)</f>
        <v>41289</v>
      </c>
      <c r="G638" s="61">
        <f ca="1">(TODAY()-Table7[[#This Row],[Hire Date]])/365</f>
        <v>12.345205479452055</v>
      </c>
      <c r="H638" s="61">
        <f ca="1">Table7[[#This Row],[Year]]*12</f>
        <v>148.14246575342466</v>
      </c>
      <c r="I638" t="str">
        <f ca="1">IF(Table7[[#This Row],[Month]]&gt;=12,"Tenured","New Hire")</f>
        <v>Tenured</v>
      </c>
    </row>
    <row r="639" spans="1:9">
      <c r="A639" s="3" t="s">
        <v>109</v>
      </c>
      <c r="B639" s="35" t="str">
        <f>_xlfn.XLOOKUP(Table7[[#This Row],[EID]],Roster!A:A,Roster!E:E)</f>
        <v>han.oriz.24</v>
      </c>
      <c r="C639" s="35" t="str">
        <f>_xlfn.XLOOKUP(Table7[[#This Row],[EID]],Roster!A:A,Roster!F:F)</f>
        <v>Strategy</v>
      </c>
      <c r="D639">
        <v>7</v>
      </c>
      <c r="E639" s="2">
        <v>45071</v>
      </c>
      <c r="F639" s="2">
        <f>_xlfn.XLOOKUP(Table7[[#This Row],[EID]],Roster!A:A,Roster!G:G)</f>
        <v>39092</v>
      </c>
      <c r="G639" s="61">
        <f ca="1">(TODAY()-Table7[[#This Row],[Hire Date]])/365</f>
        <v>18.364383561643837</v>
      </c>
      <c r="H639" s="61">
        <f ca="1">Table7[[#This Row],[Year]]*12</f>
        <v>220.37260273972606</v>
      </c>
      <c r="I639" t="str">
        <f ca="1">IF(Table7[[#This Row],[Month]]&gt;=12,"Tenured","New Hire")</f>
        <v>Tenured</v>
      </c>
    </row>
    <row r="640" spans="1:9">
      <c r="A640" s="3" t="s">
        <v>111</v>
      </c>
      <c r="B640" s="35" t="str">
        <f>_xlfn.XLOOKUP(Table7[[#This Row],[EID]],Roster!A:A,Roster!E:E)</f>
        <v>hir.kame.31</v>
      </c>
      <c r="C640" s="35" t="str">
        <f>_xlfn.XLOOKUP(Table7[[#This Row],[EID]],Roster!A:A,Roster!F:F)</f>
        <v>Health</v>
      </c>
      <c r="D640">
        <v>10</v>
      </c>
      <c r="E640" s="2">
        <v>45071</v>
      </c>
      <c r="F640" s="2">
        <f>_xlfn.XLOOKUP(Table7[[#This Row],[EID]],Roster!A:A,Roster!G:G)</f>
        <v>42145</v>
      </c>
      <c r="G640" s="61">
        <f ca="1">(TODAY()-Table7[[#This Row],[Hire Date]])/365</f>
        <v>10</v>
      </c>
      <c r="H640" s="61">
        <f ca="1">Table7[[#This Row],[Year]]*12</f>
        <v>120</v>
      </c>
      <c r="I640" t="str">
        <f ca="1">IF(Table7[[#This Row],[Month]]&gt;=12,"Tenured","New Hire")</f>
        <v>Tenured</v>
      </c>
    </row>
    <row r="641" spans="1:9">
      <c r="A641" s="3" t="s">
        <v>112</v>
      </c>
      <c r="B641" s="35" t="str">
        <f>_xlfn.XLOOKUP(Table7[[#This Row],[EID]],Roster!A:A,Roster!E:E)</f>
        <v>hir.kame.31</v>
      </c>
      <c r="C641" s="35" t="str">
        <f>_xlfn.XLOOKUP(Table7[[#This Row],[EID]],Roster!A:A,Roster!F:F)</f>
        <v>Health</v>
      </c>
      <c r="D641">
        <v>9</v>
      </c>
      <c r="E641" s="2">
        <v>45071</v>
      </c>
      <c r="F641" s="2">
        <f>_xlfn.XLOOKUP(Table7[[#This Row],[EID]],Roster!A:A,Roster!G:G)</f>
        <v>44989</v>
      </c>
      <c r="G641" s="61">
        <f ca="1">(TODAY()-Table7[[#This Row],[Hire Date]])/365</f>
        <v>2.2082191780821918</v>
      </c>
      <c r="H641" s="61">
        <f ca="1">Table7[[#This Row],[Year]]*12</f>
        <v>26.4986301369863</v>
      </c>
      <c r="I641" t="str">
        <f ca="1">IF(Table7[[#This Row],[Month]]&gt;=12,"Tenured","New Hire")</f>
        <v>Tenured</v>
      </c>
    </row>
    <row r="642" spans="1:9">
      <c r="A642" s="3" t="s">
        <v>113</v>
      </c>
      <c r="B642" s="35" t="str">
        <f>_xlfn.XLOOKUP(Table7[[#This Row],[EID]],Roster!A:A,Roster!E:E)</f>
        <v>kig.imaz.62</v>
      </c>
      <c r="C642" s="35" t="str">
        <f>_xlfn.XLOOKUP(Table7[[#This Row],[EID]],Roster!A:A,Roster!F:F)</f>
        <v>HR</v>
      </c>
      <c r="D642">
        <v>10</v>
      </c>
      <c r="E642" s="2">
        <v>45071</v>
      </c>
      <c r="F642" s="2">
        <f>_xlfn.XLOOKUP(Table7[[#This Row],[EID]],Roster!A:A,Roster!G:G)</f>
        <v>44152</v>
      </c>
      <c r="G642" s="61">
        <f ca="1">(TODAY()-Table7[[#This Row],[Hire Date]])/365</f>
        <v>4.5013698630136982</v>
      </c>
      <c r="H642" s="61">
        <f ca="1">Table7[[#This Row],[Year]]*12</f>
        <v>54.016438356164379</v>
      </c>
      <c r="I642" t="str">
        <f ca="1">IF(Table7[[#This Row],[Month]]&gt;=12,"Tenured","New Hire")</f>
        <v>Tenured</v>
      </c>
    </row>
    <row r="643" spans="1:9">
      <c r="A643" s="3" t="s">
        <v>114</v>
      </c>
      <c r="B643" s="35" t="str">
        <f>_xlfn.XLOOKUP(Table7[[#This Row],[EID]],Roster!A:A,Roster!E:E)</f>
        <v>han.oriz.24</v>
      </c>
      <c r="C643" s="35" t="str">
        <f>_xlfn.XLOOKUP(Table7[[#This Row],[EID]],Roster!A:A,Roster!F:F)</f>
        <v>Strategy</v>
      </c>
      <c r="D643">
        <v>10</v>
      </c>
      <c r="E643" s="2">
        <v>45071</v>
      </c>
      <c r="F643" s="2">
        <f>_xlfn.XLOOKUP(Table7[[#This Row],[EID]],Roster!A:A,Roster!G:G)</f>
        <v>37165</v>
      </c>
      <c r="G643" s="61">
        <f ca="1">(TODAY()-Table7[[#This Row],[Hire Date]])/365</f>
        <v>23.643835616438356</v>
      </c>
      <c r="H643" s="61">
        <f ca="1">Table7[[#This Row],[Year]]*12</f>
        <v>283.72602739726028</v>
      </c>
      <c r="I643" t="str">
        <f ca="1">IF(Table7[[#This Row],[Month]]&gt;=12,"Tenured","New Hire")</f>
        <v>Tenured</v>
      </c>
    </row>
    <row r="644" spans="1:9">
      <c r="A644" s="3" t="s">
        <v>115</v>
      </c>
      <c r="B644" s="35" t="str">
        <f>_xlfn.XLOOKUP(Table7[[#This Row],[EID]],Roster!A:A,Roster!E:E)</f>
        <v>oka.koch.55</v>
      </c>
      <c r="C644" s="35" t="str">
        <f>_xlfn.XLOOKUP(Table7[[#This Row],[EID]],Roster!A:A,Roster!F:F)</f>
        <v>F&amp;A</v>
      </c>
      <c r="D644">
        <v>8</v>
      </c>
      <c r="E644" s="2">
        <v>45071</v>
      </c>
      <c r="F644" s="2">
        <f>_xlfn.XLOOKUP(Table7[[#This Row],[EID]],Roster!A:A,Roster!G:G)</f>
        <v>44841</v>
      </c>
      <c r="G644" s="61">
        <f ca="1">(TODAY()-Table7[[#This Row],[Hire Date]])/365</f>
        <v>2.6136986301369864</v>
      </c>
      <c r="H644" s="61">
        <f ca="1">Table7[[#This Row],[Year]]*12</f>
        <v>31.364383561643837</v>
      </c>
      <c r="I644" t="str">
        <f ca="1">IF(Table7[[#This Row],[Month]]&gt;=12,"Tenured","New Hire")</f>
        <v>Tenured</v>
      </c>
    </row>
    <row r="645" spans="1:9">
      <c r="A645" s="3" t="s">
        <v>116</v>
      </c>
      <c r="B645" s="35" t="str">
        <f>_xlfn.XLOOKUP(Table7[[#This Row],[EID]],Roster!A:A,Roster!E:E)</f>
        <v>hir.kame.31</v>
      </c>
      <c r="C645" s="35" t="str">
        <f>_xlfn.XLOOKUP(Table7[[#This Row],[EID]],Roster!A:A,Roster!F:F)</f>
        <v>Health</v>
      </c>
      <c r="D645">
        <v>10</v>
      </c>
      <c r="E645" s="2">
        <v>45071</v>
      </c>
      <c r="F645" s="2">
        <f>_xlfn.XLOOKUP(Table7[[#This Row],[EID]],Roster!A:A,Roster!G:G)</f>
        <v>39490</v>
      </c>
      <c r="G645" s="61">
        <f ca="1">(TODAY()-Table7[[#This Row],[Hire Date]])/365</f>
        <v>17.273972602739725</v>
      </c>
      <c r="H645" s="61">
        <f ca="1">Table7[[#This Row],[Year]]*12</f>
        <v>207.2876712328767</v>
      </c>
      <c r="I645" t="str">
        <f ca="1">IF(Table7[[#This Row],[Month]]&gt;=12,"Tenured","New Hire")</f>
        <v>Tenured</v>
      </c>
    </row>
    <row r="646" spans="1:9">
      <c r="A646" s="3" t="s">
        <v>117</v>
      </c>
      <c r="B646" s="35" t="str">
        <f>_xlfn.XLOOKUP(Table7[[#This Row],[EID]],Roster!A:A,Roster!E:E)</f>
        <v>han.oriz.24</v>
      </c>
      <c r="C646" s="35" t="str">
        <f>_xlfn.XLOOKUP(Table7[[#This Row],[EID]],Roster!A:A,Roster!F:F)</f>
        <v>Network</v>
      </c>
      <c r="D646">
        <v>7</v>
      </c>
      <c r="E646" s="2">
        <v>45071</v>
      </c>
      <c r="F646" s="2">
        <f>_xlfn.XLOOKUP(Table7[[#This Row],[EID]],Roster!A:A,Roster!G:G)</f>
        <v>43495</v>
      </c>
      <c r="G646" s="61">
        <f ca="1">(TODAY()-Table7[[#This Row],[Hire Date]])/365</f>
        <v>6.3013698630136989</v>
      </c>
      <c r="H646" s="61">
        <f ca="1">Table7[[#This Row],[Year]]*12</f>
        <v>75.616438356164394</v>
      </c>
      <c r="I646" t="str">
        <f ca="1">IF(Table7[[#This Row],[Month]]&gt;=12,"Tenured","New Hire")</f>
        <v>Tenured</v>
      </c>
    </row>
    <row r="647" spans="1:9">
      <c r="A647" s="3" t="s">
        <v>118</v>
      </c>
      <c r="B647" s="35" t="str">
        <f>_xlfn.XLOOKUP(Table7[[#This Row],[EID]],Roster!A:A,Roster!E:E)</f>
        <v>kig.imaz.62</v>
      </c>
      <c r="C647" s="35" t="str">
        <f>_xlfn.XLOOKUP(Table7[[#This Row],[EID]],Roster!A:A,Roster!F:F)</f>
        <v>HR</v>
      </c>
      <c r="D647">
        <v>7</v>
      </c>
      <c r="E647" s="2">
        <v>45071</v>
      </c>
      <c r="F647" s="2">
        <f>_xlfn.XLOOKUP(Table7[[#This Row],[EID]],Roster!A:A,Roster!G:G)</f>
        <v>44965</v>
      </c>
      <c r="G647" s="61">
        <f ca="1">(TODAY()-Table7[[#This Row],[Hire Date]])/365</f>
        <v>2.2739726027397262</v>
      </c>
      <c r="H647" s="61">
        <f ca="1">Table7[[#This Row],[Year]]*12</f>
        <v>27.287671232876715</v>
      </c>
      <c r="I647" t="str">
        <f ca="1">IF(Table7[[#This Row],[Month]]&gt;=12,"Tenured","New Hire")</f>
        <v>Tenured</v>
      </c>
    </row>
    <row r="648" spans="1:9">
      <c r="A648" s="3" t="s">
        <v>119</v>
      </c>
      <c r="B648" s="35" t="str">
        <f>_xlfn.XLOOKUP(Table7[[#This Row],[EID]],Roster!A:A,Roster!E:E)</f>
        <v>hir.kame.31</v>
      </c>
      <c r="C648" s="35" t="str">
        <f>_xlfn.XLOOKUP(Table7[[#This Row],[EID]],Roster!A:A,Roster!F:F)</f>
        <v>Health</v>
      </c>
      <c r="D648">
        <v>10</v>
      </c>
      <c r="E648" s="2">
        <v>45071</v>
      </c>
      <c r="F648" s="2">
        <f>_xlfn.XLOOKUP(Table7[[#This Row],[EID]],Roster!A:A,Roster!G:G)</f>
        <v>38581</v>
      </c>
      <c r="G648" s="61">
        <f ca="1">(TODAY()-Table7[[#This Row],[Hire Date]])/365</f>
        <v>19.764383561643836</v>
      </c>
      <c r="H648" s="61">
        <f ca="1">Table7[[#This Row],[Year]]*12</f>
        <v>237.17260273972602</v>
      </c>
      <c r="I648" t="str">
        <f ca="1">IF(Table7[[#This Row],[Month]]&gt;=12,"Tenured","New Hire")</f>
        <v>Tenured</v>
      </c>
    </row>
    <row r="649" spans="1:9">
      <c r="A649" s="3" t="s">
        <v>121</v>
      </c>
      <c r="B649" s="35" t="str">
        <f>_xlfn.XLOOKUP(Table7[[#This Row],[EID]],Roster!A:A,Roster!E:E)</f>
        <v>hir.kame.31</v>
      </c>
      <c r="C649" s="35" t="str">
        <f>_xlfn.XLOOKUP(Table7[[#This Row],[EID]],Roster!A:A,Roster!F:F)</f>
        <v>Health</v>
      </c>
      <c r="D649">
        <v>10</v>
      </c>
      <c r="E649" s="2">
        <v>45071</v>
      </c>
      <c r="F649" s="2">
        <f>_xlfn.XLOOKUP(Table7[[#This Row],[EID]],Roster!A:A,Roster!G:G)</f>
        <v>44420</v>
      </c>
      <c r="G649" s="61">
        <f ca="1">(TODAY()-Table7[[#This Row],[Hire Date]])/365</f>
        <v>3.7671232876712328</v>
      </c>
      <c r="H649" s="61">
        <f ca="1">Table7[[#This Row],[Year]]*12</f>
        <v>45.205479452054796</v>
      </c>
      <c r="I649" t="str">
        <f ca="1">IF(Table7[[#This Row],[Month]]&gt;=12,"Tenured","New Hire")</f>
        <v>Tenured</v>
      </c>
    </row>
    <row r="650" spans="1:9">
      <c r="A650" s="3" t="s">
        <v>122</v>
      </c>
      <c r="B650" s="35" t="str">
        <f>_xlfn.XLOOKUP(Table7[[#This Row],[EID]],Roster!A:A,Roster!E:E)</f>
        <v>han.oriz.24</v>
      </c>
      <c r="C650" s="35" t="str">
        <f>_xlfn.XLOOKUP(Table7[[#This Row],[EID]],Roster!A:A,Roster!F:F)</f>
        <v>Network</v>
      </c>
      <c r="D650">
        <v>9</v>
      </c>
      <c r="E650" s="2">
        <v>45071</v>
      </c>
      <c r="F650" s="2">
        <f>_xlfn.XLOOKUP(Table7[[#This Row],[EID]],Roster!A:A,Roster!G:G)</f>
        <v>44961</v>
      </c>
      <c r="G650" s="61">
        <f ca="1">(TODAY()-Table7[[#This Row],[Hire Date]])/365</f>
        <v>2.2849315068493152</v>
      </c>
      <c r="H650" s="61">
        <f ca="1">Table7[[#This Row],[Year]]*12</f>
        <v>27.419178082191785</v>
      </c>
      <c r="I650" t="str">
        <f ca="1">IF(Table7[[#This Row],[Month]]&gt;=12,"Tenured","New Hire")</f>
        <v>Tenured</v>
      </c>
    </row>
    <row r="651" spans="1:9">
      <c r="A651" s="3" t="s">
        <v>123</v>
      </c>
      <c r="B651" s="35" t="str">
        <f>_xlfn.XLOOKUP(Table7[[#This Row],[EID]],Roster!A:A,Roster!E:E)</f>
        <v>kig.imaz.62</v>
      </c>
      <c r="C651" s="35" t="str">
        <f>_xlfn.XLOOKUP(Table7[[#This Row],[EID]],Roster!A:A,Roster!F:F)</f>
        <v>HR</v>
      </c>
      <c r="D651">
        <v>9</v>
      </c>
      <c r="E651" s="2">
        <v>45071</v>
      </c>
      <c r="F651" s="2">
        <f>_xlfn.XLOOKUP(Table7[[#This Row],[EID]],Roster!A:A,Roster!G:G)</f>
        <v>41094</v>
      </c>
      <c r="G651" s="61">
        <f ca="1">(TODAY()-Table7[[#This Row],[Hire Date]])/365</f>
        <v>12.87945205479452</v>
      </c>
      <c r="H651" s="61">
        <f ca="1">Table7[[#This Row],[Year]]*12</f>
        <v>154.55342465753424</v>
      </c>
      <c r="I651" t="str">
        <f ca="1">IF(Table7[[#This Row],[Month]]&gt;=12,"Tenured","New Hire")</f>
        <v>Tenured</v>
      </c>
    </row>
    <row r="652" spans="1:9">
      <c r="A652" s="3" t="s">
        <v>94</v>
      </c>
      <c r="B652" s="35" t="str">
        <f>_xlfn.XLOOKUP(Table7[[#This Row],[EID]],Roster!A:A,Roster!E:E)</f>
        <v>oka.koch.55</v>
      </c>
      <c r="C652" s="35" t="str">
        <f>_xlfn.XLOOKUP(Table7[[#This Row],[EID]],Roster!A:A,Roster!F:F)</f>
        <v>F&amp;A</v>
      </c>
      <c r="D652">
        <v>10</v>
      </c>
      <c r="E652" s="2">
        <v>45072</v>
      </c>
      <c r="F652" s="2">
        <f>_xlfn.XLOOKUP(Table7[[#This Row],[EID]],Roster!A:A,Roster!G:G)</f>
        <v>45032</v>
      </c>
      <c r="G652" s="61">
        <f ca="1">(TODAY()-Table7[[#This Row],[Hire Date]])/365</f>
        <v>2.0904109589041098</v>
      </c>
      <c r="H652" s="61">
        <f ca="1">Table7[[#This Row],[Year]]*12</f>
        <v>25.084931506849315</v>
      </c>
      <c r="I652" t="str">
        <f ca="1">IF(Table7[[#This Row],[Month]]&gt;=12,"Tenured","New Hire")</f>
        <v>Tenured</v>
      </c>
    </row>
    <row r="653" spans="1:9">
      <c r="A653" s="3" t="s">
        <v>96</v>
      </c>
      <c r="B653" s="35" t="str">
        <f>_xlfn.XLOOKUP(Table7[[#This Row],[EID]],Roster!A:A,Roster!E:E)</f>
        <v>hir.kame.31</v>
      </c>
      <c r="C653" s="35" t="str">
        <f>_xlfn.XLOOKUP(Table7[[#This Row],[EID]],Roster!A:A,Roster!F:F)</f>
        <v>Health</v>
      </c>
      <c r="D653">
        <v>9</v>
      </c>
      <c r="E653" s="2">
        <v>45072</v>
      </c>
      <c r="F653" s="2">
        <f>_xlfn.XLOOKUP(Table7[[#This Row],[EID]],Roster!A:A,Roster!G:G)</f>
        <v>44979</v>
      </c>
      <c r="G653" s="61">
        <f ca="1">(TODAY()-Table7[[#This Row],[Hire Date]])/365</f>
        <v>2.2356164383561645</v>
      </c>
      <c r="H653" s="61">
        <f ca="1">Table7[[#This Row],[Year]]*12</f>
        <v>26.827397260273976</v>
      </c>
      <c r="I653" t="str">
        <f ca="1">IF(Table7[[#This Row],[Month]]&gt;=12,"Tenured","New Hire")</f>
        <v>Tenured</v>
      </c>
    </row>
    <row r="654" spans="1:9">
      <c r="A654" s="3" t="s">
        <v>97</v>
      </c>
      <c r="B654" s="35" t="str">
        <f>_xlfn.XLOOKUP(Table7[[#This Row],[EID]],Roster!A:A,Roster!E:E)</f>
        <v>han.oriz.24</v>
      </c>
      <c r="C654" s="35" t="str">
        <f>_xlfn.XLOOKUP(Table7[[#This Row],[EID]],Roster!A:A,Roster!F:F)</f>
        <v>Network</v>
      </c>
      <c r="D654">
        <v>7</v>
      </c>
      <c r="E654" s="2">
        <v>45072</v>
      </c>
      <c r="F654" s="2">
        <f>_xlfn.XLOOKUP(Table7[[#This Row],[EID]],Roster!A:A,Roster!G:G)</f>
        <v>44419</v>
      </c>
      <c r="G654" s="61">
        <f ca="1">(TODAY()-Table7[[#This Row],[Hire Date]])/365</f>
        <v>3.7698630136986302</v>
      </c>
      <c r="H654" s="61">
        <f ca="1">Table7[[#This Row],[Year]]*12</f>
        <v>45.238356164383561</v>
      </c>
      <c r="I654" t="str">
        <f ca="1">IF(Table7[[#This Row],[Month]]&gt;=12,"Tenured","New Hire")</f>
        <v>Tenured</v>
      </c>
    </row>
    <row r="655" spans="1:9">
      <c r="A655" s="3" t="s">
        <v>98</v>
      </c>
      <c r="B655" s="35" t="str">
        <f>_xlfn.XLOOKUP(Table7[[#This Row],[EID]],Roster!A:A,Roster!E:E)</f>
        <v>kig.imaz.62</v>
      </c>
      <c r="C655" s="35" t="str">
        <f>_xlfn.XLOOKUP(Table7[[#This Row],[EID]],Roster!A:A,Roster!F:F)</f>
        <v>HR</v>
      </c>
      <c r="D655">
        <v>8</v>
      </c>
      <c r="E655" s="2">
        <v>45072</v>
      </c>
      <c r="F655" s="2">
        <f>_xlfn.XLOOKUP(Table7[[#This Row],[EID]],Roster!A:A,Roster!G:G)</f>
        <v>41964</v>
      </c>
      <c r="G655" s="61">
        <f ca="1">(TODAY()-Table7[[#This Row],[Hire Date]])/365</f>
        <v>10.495890410958904</v>
      </c>
      <c r="H655" s="61">
        <f ca="1">Table7[[#This Row],[Year]]*12</f>
        <v>125.95068493150684</v>
      </c>
      <c r="I655" t="str">
        <f ca="1">IF(Table7[[#This Row],[Month]]&gt;=12,"Tenured","New Hire")</f>
        <v>Tenured</v>
      </c>
    </row>
    <row r="656" spans="1:9">
      <c r="A656" s="3" t="s">
        <v>99</v>
      </c>
      <c r="B656" s="35" t="str">
        <f>_xlfn.XLOOKUP(Table7[[#This Row],[EID]],Roster!A:A,Roster!E:E)</f>
        <v>han.oriz.24</v>
      </c>
      <c r="C656" s="35" t="str">
        <f>_xlfn.XLOOKUP(Table7[[#This Row],[EID]],Roster!A:A,Roster!F:F)</f>
        <v>Strategy</v>
      </c>
      <c r="D656">
        <v>8</v>
      </c>
      <c r="E656" s="2">
        <v>45072</v>
      </c>
      <c r="F656" s="2">
        <f>_xlfn.XLOOKUP(Table7[[#This Row],[EID]],Roster!A:A,Roster!G:G)</f>
        <v>39732</v>
      </c>
      <c r="G656" s="61">
        <f ca="1">(TODAY()-Table7[[#This Row],[Hire Date]])/365</f>
        <v>16.610958904109587</v>
      </c>
      <c r="H656" s="61">
        <f ca="1">Table7[[#This Row],[Year]]*12</f>
        <v>199.33150684931505</v>
      </c>
      <c r="I656" t="str">
        <f ca="1">IF(Table7[[#This Row],[Month]]&gt;=12,"Tenured","New Hire")</f>
        <v>Tenured</v>
      </c>
    </row>
    <row r="657" spans="1:9">
      <c r="A657" s="3" t="s">
        <v>100</v>
      </c>
      <c r="B657" s="35" t="str">
        <f>_xlfn.XLOOKUP(Table7[[#This Row],[EID]],Roster!A:A,Roster!E:E)</f>
        <v>oka.koch.55</v>
      </c>
      <c r="C657" s="35" t="str">
        <f>_xlfn.XLOOKUP(Table7[[#This Row],[EID]],Roster!A:A,Roster!F:F)</f>
        <v>F&amp;A</v>
      </c>
      <c r="D657">
        <v>9</v>
      </c>
      <c r="E657" s="2">
        <v>45072</v>
      </c>
      <c r="F657" s="2">
        <f>_xlfn.XLOOKUP(Table7[[#This Row],[EID]],Roster!A:A,Roster!G:G)</f>
        <v>44956</v>
      </c>
      <c r="G657" s="61">
        <f ca="1">(TODAY()-Table7[[#This Row],[Hire Date]])/365</f>
        <v>2.2986301369863016</v>
      </c>
      <c r="H657" s="61">
        <f ca="1">Table7[[#This Row],[Year]]*12</f>
        <v>27.583561643835619</v>
      </c>
      <c r="I657" t="str">
        <f ca="1">IF(Table7[[#This Row],[Month]]&gt;=12,"Tenured","New Hire")</f>
        <v>Tenured</v>
      </c>
    </row>
    <row r="658" spans="1:9">
      <c r="A658" s="3" t="s">
        <v>101</v>
      </c>
      <c r="B658" s="35" t="str">
        <f>_xlfn.XLOOKUP(Table7[[#This Row],[EID]],Roster!A:A,Roster!E:E)</f>
        <v>hir.kame.31</v>
      </c>
      <c r="C658" s="35" t="str">
        <f>_xlfn.XLOOKUP(Table7[[#This Row],[EID]],Roster!A:A,Roster!F:F)</f>
        <v>Health</v>
      </c>
      <c r="D658">
        <v>8</v>
      </c>
      <c r="E658" s="2">
        <v>45072</v>
      </c>
      <c r="F658" s="2">
        <f>_xlfn.XLOOKUP(Table7[[#This Row],[EID]],Roster!A:A,Roster!G:G)</f>
        <v>42161</v>
      </c>
      <c r="G658" s="61">
        <f ca="1">(TODAY()-Table7[[#This Row],[Hire Date]])/365</f>
        <v>9.956164383561644</v>
      </c>
      <c r="H658" s="61">
        <f ca="1">Table7[[#This Row],[Year]]*12</f>
        <v>119.47397260273974</v>
      </c>
      <c r="I658" t="str">
        <f ca="1">IF(Table7[[#This Row],[Month]]&gt;=12,"Tenured","New Hire")</f>
        <v>Tenured</v>
      </c>
    </row>
    <row r="659" spans="1:9">
      <c r="A659" s="3" t="s">
        <v>102</v>
      </c>
      <c r="B659" s="35" t="str">
        <f>_xlfn.XLOOKUP(Table7[[#This Row],[EID]],Roster!A:A,Roster!E:E)</f>
        <v>han.oriz.24</v>
      </c>
      <c r="C659" s="35" t="str">
        <f>_xlfn.XLOOKUP(Table7[[#This Row],[EID]],Roster!A:A,Roster!F:F)</f>
        <v>Network</v>
      </c>
      <c r="D659">
        <v>7</v>
      </c>
      <c r="E659" s="2">
        <v>45072</v>
      </c>
      <c r="F659" s="2">
        <f>_xlfn.XLOOKUP(Table7[[#This Row],[EID]],Roster!A:A,Roster!G:G)</f>
        <v>37784</v>
      </c>
      <c r="G659" s="61">
        <f ca="1">(TODAY()-Table7[[#This Row],[Hire Date]])/365</f>
        <v>21.947945205479453</v>
      </c>
      <c r="H659" s="61">
        <f ca="1">Table7[[#This Row],[Year]]*12</f>
        <v>263.37534246575342</v>
      </c>
      <c r="I659" t="str">
        <f ca="1">IF(Table7[[#This Row],[Month]]&gt;=12,"Tenured","New Hire")</f>
        <v>Tenured</v>
      </c>
    </row>
    <row r="660" spans="1:9">
      <c r="A660" s="3" t="s">
        <v>103</v>
      </c>
      <c r="B660" s="35" t="str">
        <f>_xlfn.XLOOKUP(Table7[[#This Row],[EID]],Roster!A:A,Roster!E:E)</f>
        <v>kig.imaz.62</v>
      </c>
      <c r="C660" s="35" t="str">
        <f>_xlfn.XLOOKUP(Table7[[#This Row],[EID]],Roster!A:A,Roster!F:F)</f>
        <v>HR</v>
      </c>
      <c r="D660">
        <v>8</v>
      </c>
      <c r="E660" s="2">
        <v>45072</v>
      </c>
      <c r="F660" s="2">
        <f>_xlfn.XLOOKUP(Table7[[#This Row],[EID]],Roster!A:A,Roster!G:G)</f>
        <v>44132</v>
      </c>
      <c r="G660" s="61">
        <f ca="1">(TODAY()-Table7[[#This Row],[Hire Date]])/365</f>
        <v>4.5561643835616437</v>
      </c>
      <c r="H660" s="61">
        <f ca="1">Table7[[#This Row],[Year]]*12</f>
        <v>54.673972602739724</v>
      </c>
      <c r="I660" t="str">
        <f ca="1">IF(Table7[[#This Row],[Month]]&gt;=12,"Tenured","New Hire")</f>
        <v>Tenured</v>
      </c>
    </row>
    <row r="661" spans="1:9">
      <c r="A661" s="3" t="s">
        <v>104</v>
      </c>
      <c r="B661" s="35" t="str">
        <f>_xlfn.XLOOKUP(Table7[[#This Row],[EID]],Roster!A:A,Roster!E:E)</f>
        <v>oka.koch.55</v>
      </c>
      <c r="C661" s="35" t="str">
        <f>_xlfn.XLOOKUP(Table7[[#This Row],[EID]],Roster!A:A,Roster!F:F)</f>
        <v>F&amp;A</v>
      </c>
      <c r="D661">
        <v>7</v>
      </c>
      <c r="E661" s="2">
        <v>45072</v>
      </c>
      <c r="F661" s="2">
        <f>_xlfn.XLOOKUP(Table7[[#This Row],[EID]],Roster!A:A,Roster!G:G)</f>
        <v>44977</v>
      </c>
      <c r="G661" s="61">
        <f ca="1">(TODAY()-Table7[[#This Row],[Hire Date]])/365</f>
        <v>2.2410958904109588</v>
      </c>
      <c r="H661" s="61">
        <f ca="1">Table7[[#This Row],[Year]]*12</f>
        <v>26.893150684931506</v>
      </c>
      <c r="I661" t="str">
        <f ca="1">IF(Table7[[#This Row],[Month]]&gt;=12,"Tenured","New Hire")</f>
        <v>Tenured</v>
      </c>
    </row>
    <row r="662" spans="1:9">
      <c r="A662" s="3" t="s">
        <v>105</v>
      </c>
      <c r="B662" s="35" t="str">
        <f>_xlfn.XLOOKUP(Table7[[#This Row],[EID]],Roster!A:A,Roster!E:E)</f>
        <v>oka.koch.55</v>
      </c>
      <c r="C662" s="35" t="str">
        <f>_xlfn.XLOOKUP(Table7[[#This Row],[EID]],Roster!A:A,Roster!F:F)</f>
        <v>F&amp;A</v>
      </c>
      <c r="D662">
        <v>7</v>
      </c>
      <c r="E662" s="2">
        <v>45072</v>
      </c>
      <c r="F662" s="2">
        <f>_xlfn.XLOOKUP(Table7[[#This Row],[EID]],Roster!A:A,Roster!G:G)</f>
        <v>37806</v>
      </c>
      <c r="G662" s="61">
        <f ca="1">(TODAY()-Table7[[#This Row],[Hire Date]])/365</f>
        <v>21.887671232876713</v>
      </c>
      <c r="H662" s="61">
        <f ca="1">Table7[[#This Row],[Year]]*12</f>
        <v>262.65205479452055</v>
      </c>
      <c r="I662" t="str">
        <f ca="1">IF(Table7[[#This Row],[Month]]&gt;=12,"Tenured","New Hire")</f>
        <v>Tenured</v>
      </c>
    </row>
    <row r="663" spans="1:9">
      <c r="A663" s="3" t="s">
        <v>106</v>
      </c>
      <c r="B663" s="35" t="str">
        <f>_xlfn.XLOOKUP(Table7[[#This Row],[EID]],Roster!A:A,Roster!E:E)</f>
        <v>hir.kame.31</v>
      </c>
      <c r="C663" s="35" t="str">
        <f>_xlfn.XLOOKUP(Table7[[#This Row],[EID]],Roster!A:A,Roster!F:F)</f>
        <v>Health</v>
      </c>
      <c r="D663">
        <v>8</v>
      </c>
      <c r="E663" s="2">
        <v>45072</v>
      </c>
      <c r="F663" s="2">
        <f>_xlfn.XLOOKUP(Table7[[#This Row],[EID]],Roster!A:A,Roster!G:G)</f>
        <v>40457</v>
      </c>
      <c r="G663" s="61">
        <f ca="1">(TODAY()-Table7[[#This Row],[Hire Date]])/365</f>
        <v>14.624657534246575</v>
      </c>
      <c r="H663" s="61">
        <f ca="1">Table7[[#This Row],[Year]]*12</f>
        <v>175.49589041095891</v>
      </c>
      <c r="I663" t="str">
        <f ca="1">IF(Table7[[#This Row],[Month]]&gt;=12,"Tenured","New Hire")</f>
        <v>Tenured</v>
      </c>
    </row>
    <row r="664" spans="1:9">
      <c r="A664" s="3" t="s">
        <v>108</v>
      </c>
      <c r="B664" s="35" t="str">
        <f>_xlfn.XLOOKUP(Table7[[#This Row],[EID]],Roster!A:A,Roster!E:E)</f>
        <v>kig.imaz.62</v>
      </c>
      <c r="C664" s="35" t="str">
        <f>_xlfn.XLOOKUP(Table7[[#This Row],[EID]],Roster!A:A,Roster!F:F)</f>
        <v>HR</v>
      </c>
      <c r="D664">
        <v>9</v>
      </c>
      <c r="E664" s="2">
        <v>45072</v>
      </c>
      <c r="F664" s="2">
        <f>_xlfn.XLOOKUP(Table7[[#This Row],[EID]],Roster!A:A,Roster!G:G)</f>
        <v>41289</v>
      </c>
      <c r="G664" s="61">
        <f ca="1">(TODAY()-Table7[[#This Row],[Hire Date]])/365</f>
        <v>12.345205479452055</v>
      </c>
      <c r="H664" s="61">
        <f ca="1">Table7[[#This Row],[Year]]*12</f>
        <v>148.14246575342466</v>
      </c>
      <c r="I664" t="str">
        <f ca="1">IF(Table7[[#This Row],[Month]]&gt;=12,"Tenured","New Hire")</f>
        <v>Tenured</v>
      </c>
    </row>
    <row r="665" spans="1:9">
      <c r="A665" s="3" t="s">
        <v>109</v>
      </c>
      <c r="B665" s="35" t="str">
        <f>_xlfn.XLOOKUP(Table7[[#This Row],[EID]],Roster!A:A,Roster!E:E)</f>
        <v>han.oriz.24</v>
      </c>
      <c r="C665" s="35" t="str">
        <f>_xlfn.XLOOKUP(Table7[[#This Row],[EID]],Roster!A:A,Roster!F:F)</f>
        <v>Strategy</v>
      </c>
      <c r="D665">
        <v>8</v>
      </c>
      <c r="E665" s="2">
        <v>45072</v>
      </c>
      <c r="F665" s="2">
        <f>_xlfn.XLOOKUP(Table7[[#This Row],[EID]],Roster!A:A,Roster!G:G)</f>
        <v>39092</v>
      </c>
      <c r="G665" s="61">
        <f ca="1">(TODAY()-Table7[[#This Row],[Hire Date]])/365</f>
        <v>18.364383561643837</v>
      </c>
      <c r="H665" s="61">
        <f ca="1">Table7[[#This Row],[Year]]*12</f>
        <v>220.37260273972606</v>
      </c>
      <c r="I665" t="str">
        <f ca="1">IF(Table7[[#This Row],[Month]]&gt;=12,"Tenured","New Hire")</f>
        <v>Tenured</v>
      </c>
    </row>
    <row r="666" spans="1:9">
      <c r="A666" s="3" t="s">
        <v>111</v>
      </c>
      <c r="B666" s="35" t="str">
        <f>_xlfn.XLOOKUP(Table7[[#This Row],[EID]],Roster!A:A,Roster!E:E)</f>
        <v>hir.kame.31</v>
      </c>
      <c r="C666" s="35" t="str">
        <f>_xlfn.XLOOKUP(Table7[[#This Row],[EID]],Roster!A:A,Roster!F:F)</f>
        <v>Health</v>
      </c>
      <c r="D666">
        <v>10</v>
      </c>
      <c r="E666" s="2">
        <v>45072</v>
      </c>
      <c r="F666" s="2">
        <f>_xlfn.XLOOKUP(Table7[[#This Row],[EID]],Roster!A:A,Roster!G:G)</f>
        <v>42145</v>
      </c>
      <c r="G666" s="61">
        <f ca="1">(TODAY()-Table7[[#This Row],[Hire Date]])/365</f>
        <v>10</v>
      </c>
      <c r="H666" s="61">
        <f ca="1">Table7[[#This Row],[Year]]*12</f>
        <v>120</v>
      </c>
      <c r="I666" t="str">
        <f ca="1">IF(Table7[[#This Row],[Month]]&gt;=12,"Tenured","New Hire")</f>
        <v>Tenured</v>
      </c>
    </row>
    <row r="667" spans="1:9">
      <c r="A667" s="3" t="s">
        <v>112</v>
      </c>
      <c r="B667" s="35" t="str">
        <f>_xlfn.XLOOKUP(Table7[[#This Row],[EID]],Roster!A:A,Roster!E:E)</f>
        <v>hir.kame.31</v>
      </c>
      <c r="C667" s="35" t="str">
        <f>_xlfn.XLOOKUP(Table7[[#This Row],[EID]],Roster!A:A,Roster!F:F)</f>
        <v>Health</v>
      </c>
      <c r="D667">
        <v>8</v>
      </c>
      <c r="E667" s="2">
        <v>45072</v>
      </c>
      <c r="F667" s="2">
        <f>_xlfn.XLOOKUP(Table7[[#This Row],[EID]],Roster!A:A,Roster!G:G)</f>
        <v>44989</v>
      </c>
      <c r="G667" s="61">
        <f ca="1">(TODAY()-Table7[[#This Row],[Hire Date]])/365</f>
        <v>2.2082191780821918</v>
      </c>
      <c r="H667" s="61">
        <f ca="1">Table7[[#This Row],[Year]]*12</f>
        <v>26.4986301369863</v>
      </c>
      <c r="I667" t="str">
        <f ca="1">IF(Table7[[#This Row],[Month]]&gt;=12,"Tenured","New Hire")</f>
        <v>Tenured</v>
      </c>
    </row>
    <row r="668" spans="1:9">
      <c r="A668" s="3" t="s">
        <v>113</v>
      </c>
      <c r="B668" s="35" t="str">
        <f>_xlfn.XLOOKUP(Table7[[#This Row],[EID]],Roster!A:A,Roster!E:E)</f>
        <v>kig.imaz.62</v>
      </c>
      <c r="C668" s="35" t="str">
        <f>_xlfn.XLOOKUP(Table7[[#This Row],[EID]],Roster!A:A,Roster!F:F)</f>
        <v>HR</v>
      </c>
      <c r="D668">
        <v>10</v>
      </c>
      <c r="E668" s="2">
        <v>45072</v>
      </c>
      <c r="F668" s="2">
        <f>_xlfn.XLOOKUP(Table7[[#This Row],[EID]],Roster!A:A,Roster!G:G)</f>
        <v>44152</v>
      </c>
      <c r="G668" s="61">
        <f ca="1">(TODAY()-Table7[[#This Row],[Hire Date]])/365</f>
        <v>4.5013698630136982</v>
      </c>
      <c r="H668" s="61">
        <f ca="1">Table7[[#This Row],[Year]]*12</f>
        <v>54.016438356164379</v>
      </c>
      <c r="I668" t="str">
        <f ca="1">IF(Table7[[#This Row],[Month]]&gt;=12,"Tenured","New Hire")</f>
        <v>Tenured</v>
      </c>
    </row>
    <row r="669" spans="1:9">
      <c r="A669" s="3" t="s">
        <v>114</v>
      </c>
      <c r="B669" s="35" t="str">
        <f>_xlfn.XLOOKUP(Table7[[#This Row],[EID]],Roster!A:A,Roster!E:E)</f>
        <v>han.oriz.24</v>
      </c>
      <c r="C669" s="35" t="str">
        <f>_xlfn.XLOOKUP(Table7[[#This Row],[EID]],Roster!A:A,Roster!F:F)</f>
        <v>Strategy</v>
      </c>
      <c r="D669">
        <v>7</v>
      </c>
      <c r="E669" s="2">
        <v>45072</v>
      </c>
      <c r="F669" s="2">
        <f>_xlfn.XLOOKUP(Table7[[#This Row],[EID]],Roster!A:A,Roster!G:G)</f>
        <v>37165</v>
      </c>
      <c r="G669" s="61">
        <f ca="1">(TODAY()-Table7[[#This Row],[Hire Date]])/365</f>
        <v>23.643835616438356</v>
      </c>
      <c r="H669" s="61">
        <f ca="1">Table7[[#This Row],[Year]]*12</f>
        <v>283.72602739726028</v>
      </c>
      <c r="I669" t="str">
        <f ca="1">IF(Table7[[#This Row],[Month]]&gt;=12,"Tenured","New Hire")</f>
        <v>Tenured</v>
      </c>
    </row>
    <row r="670" spans="1:9">
      <c r="A670" s="3" t="s">
        <v>115</v>
      </c>
      <c r="B670" s="35" t="str">
        <f>_xlfn.XLOOKUP(Table7[[#This Row],[EID]],Roster!A:A,Roster!E:E)</f>
        <v>oka.koch.55</v>
      </c>
      <c r="C670" s="35" t="str">
        <f>_xlfn.XLOOKUP(Table7[[#This Row],[EID]],Roster!A:A,Roster!F:F)</f>
        <v>F&amp;A</v>
      </c>
      <c r="D670">
        <v>10</v>
      </c>
      <c r="E670" s="2">
        <v>45072</v>
      </c>
      <c r="F670" s="2">
        <f>_xlfn.XLOOKUP(Table7[[#This Row],[EID]],Roster!A:A,Roster!G:G)</f>
        <v>44841</v>
      </c>
      <c r="G670" s="61">
        <f ca="1">(TODAY()-Table7[[#This Row],[Hire Date]])/365</f>
        <v>2.6136986301369864</v>
      </c>
      <c r="H670" s="61">
        <f ca="1">Table7[[#This Row],[Year]]*12</f>
        <v>31.364383561643837</v>
      </c>
      <c r="I670" t="str">
        <f ca="1">IF(Table7[[#This Row],[Month]]&gt;=12,"Tenured","New Hire")</f>
        <v>Tenured</v>
      </c>
    </row>
    <row r="671" spans="1:9">
      <c r="A671" s="3" t="s">
        <v>116</v>
      </c>
      <c r="B671" s="35" t="str">
        <f>_xlfn.XLOOKUP(Table7[[#This Row],[EID]],Roster!A:A,Roster!E:E)</f>
        <v>hir.kame.31</v>
      </c>
      <c r="C671" s="35" t="str">
        <f>_xlfn.XLOOKUP(Table7[[#This Row],[EID]],Roster!A:A,Roster!F:F)</f>
        <v>Health</v>
      </c>
      <c r="D671">
        <v>7</v>
      </c>
      <c r="E671" s="2">
        <v>45072</v>
      </c>
      <c r="F671" s="2">
        <f>_xlfn.XLOOKUP(Table7[[#This Row],[EID]],Roster!A:A,Roster!G:G)</f>
        <v>39490</v>
      </c>
      <c r="G671" s="61">
        <f ca="1">(TODAY()-Table7[[#This Row],[Hire Date]])/365</f>
        <v>17.273972602739725</v>
      </c>
      <c r="H671" s="61">
        <f ca="1">Table7[[#This Row],[Year]]*12</f>
        <v>207.2876712328767</v>
      </c>
      <c r="I671" t="str">
        <f ca="1">IF(Table7[[#This Row],[Month]]&gt;=12,"Tenured","New Hire")</f>
        <v>Tenured</v>
      </c>
    </row>
    <row r="672" spans="1:9">
      <c r="A672" s="3" t="s">
        <v>117</v>
      </c>
      <c r="B672" s="35" t="str">
        <f>_xlfn.XLOOKUP(Table7[[#This Row],[EID]],Roster!A:A,Roster!E:E)</f>
        <v>han.oriz.24</v>
      </c>
      <c r="C672" s="35" t="str">
        <f>_xlfn.XLOOKUP(Table7[[#This Row],[EID]],Roster!A:A,Roster!F:F)</f>
        <v>Network</v>
      </c>
      <c r="D672">
        <v>8</v>
      </c>
      <c r="E672" s="2">
        <v>45072</v>
      </c>
      <c r="F672" s="2">
        <f>_xlfn.XLOOKUP(Table7[[#This Row],[EID]],Roster!A:A,Roster!G:G)</f>
        <v>43495</v>
      </c>
      <c r="G672" s="61">
        <f ca="1">(TODAY()-Table7[[#This Row],[Hire Date]])/365</f>
        <v>6.3013698630136989</v>
      </c>
      <c r="H672" s="61">
        <f ca="1">Table7[[#This Row],[Year]]*12</f>
        <v>75.616438356164394</v>
      </c>
      <c r="I672" t="str">
        <f ca="1">IF(Table7[[#This Row],[Month]]&gt;=12,"Tenured","New Hire")</f>
        <v>Tenured</v>
      </c>
    </row>
    <row r="673" spans="1:9">
      <c r="A673" s="3" t="s">
        <v>118</v>
      </c>
      <c r="B673" s="35" t="str">
        <f>_xlfn.XLOOKUP(Table7[[#This Row],[EID]],Roster!A:A,Roster!E:E)</f>
        <v>kig.imaz.62</v>
      </c>
      <c r="C673" s="35" t="str">
        <f>_xlfn.XLOOKUP(Table7[[#This Row],[EID]],Roster!A:A,Roster!F:F)</f>
        <v>HR</v>
      </c>
      <c r="D673">
        <v>10</v>
      </c>
      <c r="E673" s="2">
        <v>45072</v>
      </c>
      <c r="F673" s="2">
        <f>_xlfn.XLOOKUP(Table7[[#This Row],[EID]],Roster!A:A,Roster!G:G)</f>
        <v>44965</v>
      </c>
      <c r="G673" s="61">
        <f ca="1">(TODAY()-Table7[[#This Row],[Hire Date]])/365</f>
        <v>2.2739726027397262</v>
      </c>
      <c r="H673" s="61">
        <f ca="1">Table7[[#This Row],[Year]]*12</f>
        <v>27.287671232876715</v>
      </c>
      <c r="I673" t="str">
        <f ca="1">IF(Table7[[#This Row],[Month]]&gt;=12,"Tenured","New Hire")</f>
        <v>Tenured</v>
      </c>
    </row>
    <row r="674" spans="1:9">
      <c r="A674" s="3" t="s">
        <v>119</v>
      </c>
      <c r="B674" s="35" t="str">
        <f>_xlfn.XLOOKUP(Table7[[#This Row],[EID]],Roster!A:A,Roster!E:E)</f>
        <v>hir.kame.31</v>
      </c>
      <c r="C674" s="35" t="str">
        <f>_xlfn.XLOOKUP(Table7[[#This Row],[EID]],Roster!A:A,Roster!F:F)</f>
        <v>Health</v>
      </c>
      <c r="D674">
        <v>7</v>
      </c>
      <c r="E674" s="2">
        <v>45072</v>
      </c>
      <c r="F674" s="2">
        <f>_xlfn.XLOOKUP(Table7[[#This Row],[EID]],Roster!A:A,Roster!G:G)</f>
        <v>38581</v>
      </c>
      <c r="G674" s="61">
        <f ca="1">(TODAY()-Table7[[#This Row],[Hire Date]])/365</f>
        <v>19.764383561643836</v>
      </c>
      <c r="H674" s="61">
        <f ca="1">Table7[[#This Row],[Year]]*12</f>
        <v>237.17260273972602</v>
      </c>
      <c r="I674" t="str">
        <f ca="1">IF(Table7[[#This Row],[Month]]&gt;=12,"Tenured","New Hire")</f>
        <v>Tenured</v>
      </c>
    </row>
    <row r="675" spans="1:9">
      <c r="A675" s="3" t="s">
        <v>121</v>
      </c>
      <c r="B675" s="35" t="str">
        <f>_xlfn.XLOOKUP(Table7[[#This Row],[EID]],Roster!A:A,Roster!E:E)</f>
        <v>hir.kame.31</v>
      </c>
      <c r="C675" s="35" t="str">
        <f>_xlfn.XLOOKUP(Table7[[#This Row],[EID]],Roster!A:A,Roster!F:F)</f>
        <v>Health</v>
      </c>
      <c r="D675">
        <v>8</v>
      </c>
      <c r="E675" s="2">
        <v>45072</v>
      </c>
      <c r="F675" s="2">
        <f>_xlfn.XLOOKUP(Table7[[#This Row],[EID]],Roster!A:A,Roster!G:G)</f>
        <v>44420</v>
      </c>
      <c r="G675" s="61">
        <f ca="1">(TODAY()-Table7[[#This Row],[Hire Date]])/365</f>
        <v>3.7671232876712328</v>
      </c>
      <c r="H675" s="61">
        <f ca="1">Table7[[#This Row],[Year]]*12</f>
        <v>45.205479452054796</v>
      </c>
      <c r="I675" t="str">
        <f ca="1">IF(Table7[[#This Row],[Month]]&gt;=12,"Tenured","New Hire")</f>
        <v>Tenured</v>
      </c>
    </row>
    <row r="676" spans="1:9">
      <c r="A676" s="3" t="s">
        <v>122</v>
      </c>
      <c r="B676" s="35" t="str">
        <f>_xlfn.XLOOKUP(Table7[[#This Row],[EID]],Roster!A:A,Roster!E:E)</f>
        <v>han.oriz.24</v>
      </c>
      <c r="C676" s="35" t="str">
        <f>_xlfn.XLOOKUP(Table7[[#This Row],[EID]],Roster!A:A,Roster!F:F)</f>
        <v>Network</v>
      </c>
      <c r="D676">
        <v>10</v>
      </c>
      <c r="E676" s="2">
        <v>45072</v>
      </c>
      <c r="F676" s="2">
        <f>_xlfn.XLOOKUP(Table7[[#This Row],[EID]],Roster!A:A,Roster!G:G)</f>
        <v>44961</v>
      </c>
      <c r="G676" s="61">
        <f ca="1">(TODAY()-Table7[[#This Row],[Hire Date]])/365</f>
        <v>2.2849315068493152</v>
      </c>
      <c r="H676" s="61">
        <f ca="1">Table7[[#This Row],[Year]]*12</f>
        <v>27.419178082191785</v>
      </c>
      <c r="I676" t="str">
        <f ca="1">IF(Table7[[#This Row],[Month]]&gt;=12,"Tenured","New Hire")</f>
        <v>Tenured</v>
      </c>
    </row>
    <row r="677" spans="1:9">
      <c r="A677" s="3" t="s">
        <v>123</v>
      </c>
      <c r="B677" s="35" t="str">
        <f>_xlfn.XLOOKUP(Table7[[#This Row],[EID]],Roster!A:A,Roster!E:E)</f>
        <v>kig.imaz.62</v>
      </c>
      <c r="C677" s="35" t="str">
        <f>_xlfn.XLOOKUP(Table7[[#This Row],[EID]],Roster!A:A,Roster!F:F)</f>
        <v>HR</v>
      </c>
      <c r="D677">
        <v>9</v>
      </c>
      <c r="E677" s="2">
        <v>45072</v>
      </c>
      <c r="F677" s="2">
        <f>_xlfn.XLOOKUP(Table7[[#This Row],[EID]],Roster!A:A,Roster!G:G)</f>
        <v>41094</v>
      </c>
      <c r="G677" s="61">
        <f ca="1">(TODAY()-Table7[[#This Row],[Hire Date]])/365</f>
        <v>12.87945205479452</v>
      </c>
      <c r="H677" s="61">
        <f ca="1">Table7[[#This Row],[Year]]*12</f>
        <v>154.55342465753424</v>
      </c>
      <c r="I677" t="str">
        <f ca="1">IF(Table7[[#This Row],[Month]]&gt;=12,"Tenured","New Hire")</f>
        <v>Tenured</v>
      </c>
    </row>
    <row r="678" spans="1:9">
      <c r="A678" s="3" t="s">
        <v>94</v>
      </c>
      <c r="B678" s="35" t="str">
        <f>_xlfn.XLOOKUP(Table7[[#This Row],[EID]],Roster!A:A,Roster!E:E)</f>
        <v>oka.koch.55</v>
      </c>
      <c r="C678" s="35" t="str">
        <f>_xlfn.XLOOKUP(Table7[[#This Row],[EID]],Roster!A:A,Roster!F:F)</f>
        <v>F&amp;A</v>
      </c>
      <c r="D678">
        <v>7</v>
      </c>
      <c r="E678" s="2">
        <v>45073</v>
      </c>
      <c r="F678" s="2">
        <f>_xlfn.XLOOKUP(Table7[[#This Row],[EID]],Roster!A:A,Roster!G:G)</f>
        <v>45032</v>
      </c>
      <c r="G678" s="61">
        <f ca="1">(TODAY()-Table7[[#This Row],[Hire Date]])/365</f>
        <v>2.0904109589041098</v>
      </c>
      <c r="H678" s="61">
        <f ca="1">Table7[[#This Row],[Year]]*12</f>
        <v>25.084931506849315</v>
      </c>
      <c r="I678" t="str">
        <f ca="1">IF(Table7[[#This Row],[Month]]&gt;=12,"Tenured","New Hire")</f>
        <v>Tenured</v>
      </c>
    </row>
    <row r="679" spans="1:9">
      <c r="A679" s="3" t="s">
        <v>96</v>
      </c>
      <c r="B679" s="35" t="str">
        <f>_xlfn.XLOOKUP(Table7[[#This Row],[EID]],Roster!A:A,Roster!E:E)</f>
        <v>hir.kame.31</v>
      </c>
      <c r="C679" s="35" t="str">
        <f>_xlfn.XLOOKUP(Table7[[#This Row],[EID]],Roster!A:A,Roster!F:F)</f>
        <v>Health</v>
      </c>
      <c r="D679">
        <v>9</v>
      </c>
      <c r="E679" s="2">
        <v>45073</v>
      </c>
      <c r="F679" s="2">
        <f>_xlfn.XLOOKUP(Table7[[#This Row],[EID]],Roster!A:A,Roster!G:G)</f>
        <v>44979</v>
      </c>
      <c r="G679" s="61">
        <f ca="1">(TODAY()-Table7[[#This Row],[Hire Date]])/365</f>
        <v>2.2356164383561645</v>
      </c>
      <c r="H679" s="61">
        <f ca="1">Table7[[#This Row],[Year]]*12</f>
        <v>26.827397260273976</v>
      </c>
      <c r="I679" t="str">
        <f ca="1">IF(Table7[[#This Row],[Month]]&gt;=12,"Tenured","New Hire")</f>
        <v>Tenured</v>
      </c>
    </row>
    <row r="680" spans="1:9">
      <c r="A680" s="3" t="s">
        <v>97</v>
      </c>
      <c r="B680" s="35" t="str">
        <f>_xlfn.XLOOKUP(Table7[[#This Row],[EID]],Roster!A:A,Roster!E:E)</f>
        <v>han.oriz.24</v>
      </c>
      <c r="C680" s="35" t="str">
        <f>_xlfn.XLOOKUP(Table7[[#This Row],[EID]],Roster!A:A,Roster!F:F)</f>
        <v>Network</v>
      </c>
      <c r="D680">
        <v>9</v>
      </c>
      <c r="E680" s="2">
        <v>45073</v>
      </c>
      <c r="F680" s="2">
        <f>_xlfn.XLOOKUP(Table7[[#This Row],[EID]],Roster!A:A,Roster!G:G)</f>
        <v>44419</v>
      </c>
      <c r="G680" s="61">
        <f ca="1">(TODAY()-Table7[[#This Row],[Hire Date]])/365</f>
        <v>3.7698630136986302</v>
      </c>
      <c r="H680" s="61">
        <f ca="1">Table7[[#This Row],[Year]]*12</f>
        <v>45.238356164383561</v>
      </c>
      <c r="I680" t="str">
        <f ca="1">IF(Table7[[#This Row],[Month]]&gt;=12,"Tenured","New Hire")</f>
        <v>Tenured</v>
      </c>
    </row>
    <row r="681" spans="1:9">
      <c r="A681" s="3" t="s">
        <v>98</v>
      </c>
      <c r="B681" s="35" t="str">
        <f>_xlfn.XLOOKUP(Table7[[#This Row],[EID]],Roster!A:A,Roster!E:E)</f>
        <v>kig.imaz.62</v>
      </c>
      <c r="C681" s="35" t="str">
        <f>_xlfn.XLOOKUP(Table7[[#This Row],[EID]],Roster!A:A,Roster!F:F)</f>
        <v>HR</v>
      </c>
      <c r="D681">
        <v>9</v>
      </c>
      <c r="E681" s="2">
        <v>45073</v>
      </c>
      <c r="F681" s="2">
        <f>_xlfn.XLOOKUP(Table7[[#This Row],[EID]],Roster!A:A,Roster!G:G)</f>
        <v>41964</v>
      </c>
      <c r="G681" s="61">
        <f ca="1">(TODAY()-Table7[[#This Row],[Hire Date]])/365</f>
        <v>10.495890410958904</v>
      </c>
      <c r="H681" s="61">
        <f ca="1">Table7[[#This Row],[Year]]*12</f>
        <v>125.95068493150684</v>
      </c>
      <c r="I681" t="str">
        <f ca="1">IF(Table7[[#This Row],[Month]]&gt;=12,"Tenured","New Hire")</f>
        <v>Tenured</v>
      </c>
    </row>
    <row r="682" spans="1:9">
      <c r="A682" s="3" t="s">
        <v>99</v>
      </c>
      <c r="B682" s="35" t="str">
        <f>_xlfn.XLOOKUP(Table7[[#This Row],[EID]],Roster!A:A,Roster!E:E)</f>
        <v>han.oriz.24</v>
      </c>
      <c r="C682" s="35" t="str">
        <f>_xlfn.XLOOKUP(Table7[[#This Row],[EID]],Roster!A:A,Roster!F:F)</f>
        <v>Strategy</v>
      </c>
      <c r="D682">
        <v>7</v>
      </c>
      <c r="E682" s="2">
        <v>45073</v>
      </c>
      <c r="F682" s="2">
        <f>_xlfn.XLOOKUP(Table7[[#This Row],[EID]],Roster!A:A,Roster!G:G)</f>
        <v>39732</v>
      </c>
      <c r="G682" s="61">
        <f ca="1">(TODAY()-Table7[[#This Row],[Hire Date]])/365</f>
        <v>16.610958904109587</v>
      </c>
      <c r="H682" s="61">
        <f ca="1">Table7[[#This Row],[Year]]*12</f>
        <v>199.33150684931505</v>
      </c>
      <c r="I682" t="str">
        <f ca="1">IF(Table7[[#This Row],[Month]]&gt;=12,"Tenured","New Hire")</f>
        <v>Tenured</v>
      </c>
    </row>
    <row r="683" spans="1:9">
      <c r="A683" s="3" t="s">
        <v>100</v>
      </c>
      <c r="B683" s="35" t="str">
        <f>_xlfn.XLOOKUP(Table7[[#This Row],[EID]],Roster!A:A,Roster!E:E)</f>
        <v>oka.koch.55</v>
      </c>
      <c r="C683" s="35" t="str">
        <f>_xlfn.XLOOKUP(Table7[[#This Row],[EID]],Roster!A:A,Roster!F:F)</f>
        <v>F&amp;A</v>
      </c>
      <c r="D683">
        <v>7</v>
      </c>
      <c r="E683" s="2">
        <v>45073</v>
      </c>
      <c r="F683" s="2">
        <f>_xlfn.XLOOKUP(Table7[[#This Row],[EID]],Roster!A:A,Roster!G:G)</f>
        <v>44956</v>
      </c>
      <c r="G683" s="61">
        <f ca="1">(TODAY()-Table7[[#This Row],[Hire Date]])/365</f>
        <v>2.2986301369863016</v>
      </c>
      <c r="H683" s="61">
        <f ca="1">Table7[[#This Row],[Year]]*12</f>
        <v>27.583561643835619</v>
      </c>
      <c r="I683" t="str">
        <f ca="1">IF(Table7[[#This Row],[Month]]&gt;=12,"Tenured","New Hire")</f>
        <v>Tenured</v>
      </c>
    </row>
    <row r="684" spans="1:9">
      <c r="A684" s="3" t="s">
        <v>101</v>
      </c>
      <c r="B684" s="35" t="str">
        <f>_xlfn.XLOOKUP(Table7[[#This Row],[EID]],Roster!A:A,Roster!E:E)</f>
        <v>hir.kame.31</v>
      </c>
      <c r="C684" s="35" t="str">
        <f>_xlfn.XLOOKUP(Table7[[#This Row],[EID]],Roster!A:A,Roster!F:F)</f>
        <v>Health</v>
      </c>
      <c r="D684">
        <v>8</v>
      </c>
      <c r="E684" s="2">
        <v>45073</v>
      </c>
      <c r="F684" s="2">
        <f>_xlfn.XLOOKUP(Table7[[#This Row],[EID]],Roster!A:A,Roster!G:G)</f>
        <v>42161</v>
      </c>
      <c r="G684" s="61">
        <f ca="1">(TODAY()-Table7[[#This Row],[Hire Date]])/365</f>
        <v>9.956164383561644</v>
      </c>
      <c r="H684" s="61">
        <f ca="1">Table7[[#This Row],[Year]]*12</f>
        <v>119.47397260273974</v>
      </c>
      <c r="I684" t="str">
        <f ca="1">IF(Table7[[#This Row],[Month]]&gt;=12,"Tenured","New Hire")</f>
        <v>Tenured</v>
      </c>
    </row>
    <row r="685" spans="1:9">
      <c r="A685" s="3" t="s">
        <v>102</v>
      </c>
      <c r="B685" s="35" t="str">
        <f>_xlfn.XLOOKUP(Table7[[#This Row],[EID]],Roster!A:A,Roster!E:E)</f>
        <v>han.oriz.24</v>
      </c>
      <c r="C685" s="35" t="str">
        <f>_xlfn.XLOOKUP(Table7[[#This Row],[EID]],Roster!A:A,Roster!F:F)</f>
        <v>Network</v>
      </c>
      <c r="D685">
        <v>8</v>
      </c>
      <c r="E685" s="2">
        <v>45073</v>
      </c>
      <c r="F685" s="2">
        <f>_xlfn.XLOOKUP(Table7[[#This Row],[EID]],Roster!A:A,Roster!G:G)</f>
        <v>37784</v>
      </c>
      <c r="G685" s="61">
        <f ca="1">(TODAY()-Table7[[#This Row],[Hire Date]])/365</f>
        <v>21.947945205479453</v>
      </c>
      <c r="H685" s="61">
        <f ca="1">Table7[[#This Row],[Year]]*12</f>
        <v>263.37534246575342</v>
      </c>
      <c r="I685" t="str">
        <f ca="1">IF(Table7[[#This Row],[Month]]&gt;=12,"Tenured","New Hire")</f>
        <v>Tenured</v>
      </c>
    </row>
    <row r="686" spans="1:9">
      <c r="A686" s="3" t="s">
        <v>103</v>
      </c>
      <c r="B686" s="35" t="str">
        <f>_xlfn.XLOOKUP(Table7[[#This Row],[EID]],Roster!A:A,Roster!E:E)</f>
        <v>kig.imaz.62</v>
      </c>
      <c r="C686" s="35" t="str">
        <f>_xlfn.XLOOKUP(Table7[[#This Row],[EID]],Roster!A:A,Roster!F:F)</f>
        <v>HR</v>
      </c>
      <c r="D686">
        <v>6</v>
      </c>
      <c r="E686" s="2">
        <v>45073</v>
      </c>
      <c r="F686" s="2">
        <f>_xlfn.XLOOKUP(Table7[[#This Row],[EID]],Roster!A:A,Roster!G:G)</f>
        <v>44132</v>
      </c>
      <c r="G686" s="61">
        <f ca="1">(TODAY()-Table7[[#This Row],[Hire Date]])/365</f>
        <v>4.5561643835616437</v>
      </c>
      <c r="H686" s="61">
        <f ca="1">Table7[[#This Row],[Year]]*12</f>
        <v>54.673972602739724</v>
      </c>
      <c r="I686" t="str">
        <f ca="1">IF(Table7[[#This Row],[Month]]&gt;=12,"Tenured","New Hire")</f>
        <v>Tenured</v>
      </c>
    </row>
    <row r="687" spans="1:9">
      <c r="A687" s="3" t="s">
        <v>104</v>
      </c>
      <c r="B687" s="35" t="str">
        <f>_xlfn.XLOOKUP(Table7[[#This Row],[EID]],Roster!A:A,Roster!E:E)</f>
        <v>oka.koch.55</v>
      </c>
      <c r="C687" s="35" t="str">
        <f>_xlfn.XLOOKUP(Table7[[#This Row],[EID]],Roster!A:A,Roster!F:F)</f>
        <v>F&amp;A</v>
      </c>
      <c r="D687">
        <v>7</v>
      </c>
      <c r="E687" s="2">
        <v>45073</v>
      </c>
      <c r="F687" s="2">
        <f>_xlfn.XLOOKUP(Table7[[#This Row],[EID]],Roster!A:A,Roster!G:G)</f>
        <v>44977</v>
      </c>
      <c r="G687" s="61">
        <f ca="1">(TODAY()-Table7[[#This Row],[Hire Date]])/365</f>
        <v>2.2410958904109588</v>
      </c>
      <c r="H687" s="61">
        <f ca="1">Table7[[#This Row],[Year]]*12</f>
        <v>26.893150684931506</v>
      </c>
      <c r="I687" t="str">
        <f ca="1">IF(Table7[[#This Row],[Month]]&gt;=12,"Tenured","New Hire")</f>
        <v>Tenured</v>
      </c>
    </row>
    <row r="688" spans="1:9">
      <c r="A688" s="3" t="s">
        <v>105</v>
      </c>
      <c r="B688" s="35" t="str">
        <f>_xlfn.XLOOKUP(Table7[[#This Row],[EID]],Roster!A:A,Roster!E:E)</f>
        <v>oka.koch.55</v>
      </c>
      <c r="C688" s="35" t="str">
        <f>_xlfn.XLOOKUP(Table7[[#This Row],[EID]],Roster!A:A,Roster!F:F)</f>
        <v>F&amp;A</v>
      </c>
      <c r="D688">
        <v>9</v>
      </c>
      <c r="E688" s="2">
        <v>45073</v>
      </c>
      <c r="F688" s="2">
        <f>_xlfn.XLOOKUP(Table7[[#This Row],[EID]],Roster!A:A,Roster!G:G)</f>
        <v>37806</v>
      </c>
      <c r="G688" s="61">
        <f ca="1">(TODAY()-Table7[[#This Row],[Hire Date]])/365</f>
        <v>21.887671232876713</v>
      </c>
      <c r="H688" s="61">
        <f ca="1">Table7[[#This Row],[Year]]*12</f>
        <v>262.65205479452055</v>
      </c>
      <c r="I688" t="str">
        <f ca="1">IF(Table7[[#This Row],[Month]]&gt;=12,"Tenured","New Hire")</f>
        <v>Tenured</v>
      </c>
    </row>
    <row r="689" spans="1:9">
      <c r="A689" s="3" t="s">
        <v>106</v>
      </c>
      <c r="B689" s="35" t="str">
        <f>_xlfn.XLOOKUP(Table7[[#This Row],[EID]],Roster!A:A,Roster!E:E)</f>
        <v>hir.kame.31</v>
      </c>
      <c r="C689" s="35" t="str">
        <f>_xlfn.XLOOKUP(Table7[[#This Row],[EID]],Roster!A:A,Roster!F:F)</f>
        <v>Health</v>
      </c>
      <c r="D689">
        <v>7</v>
      </c>
      <c r="E689" s="2">
        <v>45073</v>
      </c>
      <c r="F689" s="2">
        <f>_xlfn.XLOOKUP(Table7[[#This Row],[EID]],Roster!A:A,Roster!G:G)</f>
        <v>40457</v>
      </c>
      <c r="G689" s="61">
        <f ca="1">(TODAY()-Table7[[#This Row],[Hire Date]])/365</f>
        <v>14.624657534246575</v>
      </c>
      <c r="H689" s="61">
        <f ca="1">Table7[[#This Row],[Year]]*12</f>
        <v>175.49589041095891</v>
      </c>
      <c r="I689" t="str">
        <f ca="1">IF(Table7[[#This Row],[Month]]&gt;=12,"Tenured","New Hire")</f>
        <v>Tenured</v>
      </c>
    </row>
    <row r="690" spans="1:9">
      <c r="A690" s="3" t="s">
        <v>108</v>
      </c>
      <c r="B690" s="35" t="str">
        <f>_xlfn.XLOOKUP(Table7[[#This Row],[EID]],Roster!A:A,Roster!E:E)</f>
        <v>kig.imaz.62</v>
      </c>
      <c r="C690" s="35" t="str">
        <f>_xlfn.XLOOKUP(Table7[[#This Row],[EID]],Roster!A:A,Roster!F:F)</f>
        <v>HR</v>
      </c>
      <c r="D690">
        <v>9</v>
      </c>
      <c r="E690" s="2">
        <v>45073</v>
      </c>
      <c r="F690" s="2">
        <f>_xlfn.XLOOKUP(Table7[[#This Row],[EID]],Roster!A:A,Roster!G:G)</f>
        <v>41289</v>
      </c>
      <c r="G690" s="61">
        <f ca="1">(TODAY()-Table7[[#This Row],[Hire Date]])/365</f>
        <v>12.345205479452055</v>
      </c>
      <c r="H690" s="61">
        <f ca="1">Table7[[#This Row],[Year]]*12</f>
        <v>148.14246575342466</v>
      </c>
      <c r="I690" t="str">
        <f ca="1">IF(Table7[[#This Row],[Month]]&gt;=12,"Tenured","New Hire")</f>
        <v>Tenured</v>
      </c>
    </row>
    <row r="691" spans="1:9">
      <c r="A691" s="3" t="s">
        <v>109</v>
      </c>
      <c r="B691" s="35" t="str">
        <f>_xlfn.XLOOKUP(Table7[[#This Row],[EID]],Roster!A:A,Roster!E:E)</f>
        <v>han.oriz.24</v>
      </c>
      <c r="C691" s="35" t="str">
        <f>_xlfn.XLOOKUP(Table7[[#This Row],[EID]],Roster!A:A,Roster!F:F)</f>
        <v>Strategy</v>
      </c>
      <c r="D691">
        <v>10</v>
      </c>
      <c r="E691" s="2">
        <v>45073</v>
      </c>
      <c r="F691" s="2">
        <f>_xlfn.XLOOKUP(Table7[[#This Row],[EID]],Roster!A:A,Roster!G:G)</f>
        <v>39092</v>
      </c>
      <c r="G691" s="61">
        <f ca="1">(TODAY()-Table7[[#This Row],[Hire Date]])/365</f>
        <v>18.364383561643837</v>
      </c>
      <c r="H691" s="61">
        <f ca="1">Table7[[#This Row],[Year]]*12</f>
        <v>220.37260273972606</v>
      </c>
      <c r="I691" t="str">
        <f ca="1">IF(Table7[[#This Row],[Month]]&gt;=12,"Tenured","New Hire")</f>
        <v>Tenured</v>
      </c>
    </row>
    <row r="692" spans="1:9">
      <c r="A692" s="3" t="s">
        <v>111</v>
      </c>
      <c r="B692" s="35" t="str">
        <f>_xlfn.XLOOKUP(Table7[[#This Row],[EID]],Roster!A:A,Roster!E:E)</f>
        <v>hir.kame.31</v>
      </c>
      <c r="C692" s="35" t="str">
        <f>_xlfn.XLOOKUP(Table7[[#This Row],[EID]],Roster!A:A,Roster!F:F)</f>
        <v>Health</v>
      </c>
      <c r="D692">
        <v>8</v>
      </c>
      <c r="E692" s="2">
        <v>45073</v>
      </c>
      <c r="F692" s="2">
        <f>_xlfn.XLOOKUP(Table7[[#This Row],[EID]],Roster!A:A,Roster!G:G)</f>
        <v>42145</v>
      </c>
      <c r="G692" s="61">
        <f ca="1">(TODAY()-Table7[[#This Row],[Hire Date]])/365</f>
        <v>10</v>
      </c>
      <c r="H692" s="61">
        <f ca="1">Table7[[#This Row],[Year]]*12</f>
        <v>120</v>
      </c>
      <c r="I692" t="str">
        <f ca="1">IF(Table7[[#This Row],[Month]]&gt;=12,"Tenured","New Hire")</f>
        <v>Tenured</v>
      </c>
    </row>
    <row r="693" spans="1:9">
      <c r="A693" s="3" t="s">
        <v>112</v>
      </c>
      <c r="B693" s="35" t="str">
        <f>_xlfn.XLOOKUP(Table7[[#This Row],[EID]],Roster!A:A,Roster!E:E)</f>
        <v>hir.kame.31</v>
      </c>
      <c r="C693" s="35" t="str">
        <f>_xlfn.XLOOKUP(Table7[[#This Row],[EID]],Roster!A:A,Roster!F:F)</f>
        <v>Health</v>
      </c>
      <c r="D693">
        <v>10</v>
      </c>
      <c r="E693" s="2">
        <v>45073</v>
      </c>
      <c r="F693" s="2">
        <f>_xlfn.XLOOKUP(Table7[[#This Row],[EID]],Roster!A:A,Roster!G:G)</f>
        <v>44989</v>
      </c>
      <c r="G693" s="61">
        <f ca="1">(TODAY()-Table7[[#This Row],[Hire Date]])/365</f>
        <v>2.2082191780821918</v>
      </c>
      <c r="H693" s="61">
        <f ca="1">Table7[[#This Row],[Year]]*12</f>
        <v>26.4986301369863</v>
      </c>
      <c r="I693" t="str">
        <f ca="1">IF(Table7[[#This Row],[Month]]&gt;=12,"Tenured","New Hire")</f>
        <v>Tenured</v>
      </c>
    </row>
    <row r="694" spans="1:9">
      <c r="A694" s="3" t="s">
        <v>113</v>
      </c>
      <c r="B694" s="35" t="str">
        <f>_xlfn.XLOOKUP(Table7[[#This Row],[EID]],Roster!A:A,Roster!E:E)</f>
        <v>kig.imaz.62</v>
      </c>
      <c r="C694" s="35" t="str">
        <f>_xlfn.XLOOKUP(Table7[[#This Row],[EID]],Roster!A:A,Roster!F:F)</f>
        <v>HR</v>
      </c>
      <c r="D694">
        <v>7</v>
      </c>
      <c r="E694" s="2">
        <v>45073</v>
      </c>
      <c r="F694" s="2">
        <f>_xlfn.XLOOKUP(Table7[[#This Row],[EID]],Roster!A:A,Roster!G:G)</f>
        <v>44152</v>
      </c>
      <c r="G694" s="61">
        <f ca="1">(TODAY()-Table7[[#This Row],[Hire Date]])/365</f>
        <v>4.5013698630136982</v>
      </c>
      <c r="H694" s="61">
        <f ca="1">Table7[[#This Row],[Year]]*12</f>
        <v>54.016438356164379</v>
      </c>
      <c r="I694" t="str">
        <f ca="1">IF(Table7[[#This Row],[Month]]&gt;=12,"Tenured","New Hire")</f>
        <v>Tenured</v>
      </c>
    </row>
    <row r="695" spans="1:9">
      <c r="A695" s="3" t="s">
        <v>114</v>
      </c>
      <c r="B695" s="35" t="str">
        <f>_xlfn.XLOOKUP(Table7[[#This Row],[EID]],Roster!A:A,Roster!E:E)</f>
        <v>han.oriz.24</v>
      </c>
      <c r="C695" s="35" t="str">
        <f>_xlfn.XLOOKUP(Table7[[#This Row],[EID]],Roster!A:A,Roster!F:F)</f>
        <v>Strategy</v>
      </c>
      <c r="D695">
        <v>9</v>
      </c>
      <c r="E695" s="2">
        <v>45073</v>
      </c>
      <c r="F695" s="2">
        <f>_xlfn.XLOOKUP(Table7[[#This Row],[EID]],Roster!A:A,Roster!G:G)</f>
        <v>37165</v>
      </c>
      <c r="G695" s="61">
        <f ca="1">(TODAY()-Table7[[#This Row],[Hire Date]])/365</f>
        <v>23.643835616438356</v>
      </c>
      <c r="H695" s="61">
        <f ca="1">Table7[[#This Row],[Year]]*12</f>
        <v>283.72602739726028</v>
      </c>
      <c r="I695" t="str">
        <f ca="1">IF(Table7[[#This Row],[Month]]&gt;=12,"Tenured","New Hire")</f>
        <v>Tenured</v>
      </c>
    </row>
    <row r="696" spans="1:9">
      <c r="A696" s="3" t="s">
        <v>115</v>
      </c>
      <c r="B696" s="35" t="str">
        <f>_xlfn.XLOOKUP(Table7[[#This Row],[EID]],Roster!A:A,Roster!E:E)</f>
        <v>oka.koch.55</v>
      </c>
      <c r="C696" s="35" t="str">
        <f>_xlfn.XLOOKUP(Table7[[#This Row],[EID]],Roster!A:A,Roster!F:F)</f>
        <v>F&amp;A</v>
      </c>
      <c r="D696">
        <v>10</v>
      </c>
      <c r="E696" s="2">
        <v>45073</v>
      </c>
      <c r="F696" s="2">
        <f>_xlfn.XLOOKUP(Table7[[#This Row],[EID]],Roster!A:A,Roster!G:G)</f>
        <v>44841</v>
      </c>
      <c r="G696" s="61">
        <f ca="1">(TODAY()-Table7[[#This Row],[Hire Date]])/365</f>
        <v>2.6136986301369864</v>
      </c>
      <c r="H696" s="61">
        <f ca="1">Table7[[#This Row],[Year]]*12</f>
        <v>31.364383561643837</v>
      </c>
      <c r="I696" t="str">
        <f ca="1">IF(Table7[[#This Row],[Month]]&gt;=12,"Tenured","New Hire")</f>
        <v>Tenured</v>
      </c>
    </row>
    <row r="697" spans="1:9">
      <c r="A697" s="3" t="s">
        <v>116</v>
      </c>
      <c r="B697" s="35" t="str">
        <f>_xlfn.XLOOKUP(Table7[[#This Row],[EID]],Roster!A:A,Roster!E:E)</f>
        <v>hir.kame.31</v>
      </c>
      <c r="C697" s="35" t="str">
        <f>_xlfn.XLOOKUP(Table7[[#This Row],[EID]],Roster!A:A,Roster!F:F)</f>
        <v>Health</v>
      </c>
      <c r="D697">
        <v>8</v>
      </c>
      <c r="E697" s="2">
        <v>45073</v>
      </c>
      <c r="F697" s="2">
        <f>_xlfn.XLOOKUP(Table7[[#This Row],[EID]],Roster!A:A,Roster!G:G)</f>
        <v>39490</v>
      </c>
      <c r="G697" s="61">
        <f ca="1">(TODAY()-Table7[[#This Row],[Hire Date]])/365</f>
        <v>17.273972602739725</v>
      </c>
      <c r="H697" s="61">
        <f ca="1">Table7[[#This Row],[Year]]*12</f>
        <v>207.2876712328767</v>
      </c>
      <c r="I697" t="str">
        <f ca="1">IF(Table7[[#This Row],[Month]]&gt;=12,"Tenured","New Hire")</f>
        <v>Tenured</v>
      </c>
    </row>
    <row r="698" spans="1:9">
      <c r="A698" s="3" t="s">
        <v>117</v>
      </c>
      <c r="B698" s="35" t="str">
        <f>_xlfn.XLOOKUP(Table7[[#This Row],[EID]],Roster!A:A,Roster!E:E)</f>
        <v>han.oriz.24</v>
      </c>
      <c r="C698" s="35" t="str">
        <f>_xlfn.XLOOKUP(Table7[[#This Row],[EID]],Roster!A:A,Roster!F:F)</f>
        <v>Network</v>
      </c>
      <c r="D698">
        <v>6</v>
      </c>
      <c r="E698" s="2">
        <v>45073</v>
      </c>
      <c r="F698" s="2">
        <f>_xlfn.XLOOKUP(Table7[[#This Row],[EID]],Roster!A:A,Roster!G:G)</f>
        <v>43495</v>
      </c>
      <c r="G698" s="61">
        <f ca="1">(TODAY()-Table7[[#This Row],[Hire Date]])/365</f>
        <v>6.3013698630136989</v>
      </c>
      <c r="H698" s="61">
        <f ca="1">Table7[[#This Row],[Year]]*12</f>
        <v>75.616438356164394</v>
      </c>
      <c r="I698" t="str">
        <f ca="1">IF(Table7[[#This Row],[Month]]&gt;=12,"Tenured","New Hire")</f>
        <v>Tenured</v>
      </c>
    </row>
    <row r="699" spans="1:9">
      <c r="A699" s="3" t="s">
        <v>118</v>
      </c>
      <c r="B699" s="35" t="str">
        <f>_xlfn.XLOOKUP(Table7[[#This Row],[EID]],Roster!A:A,Roster!E:E)</f>
        <v>kig.imaz.62</v>
      </c>
      <c r="C699" s="35" t="str">
        <f>_xlfn.XLOOKUP(Table7[[#This Row],[EID]],Roster!A:A,Roster!F:F)</f>
        <v>HR</v>
      </c>
      <c r="D699">
        <v>10</v>
      </c>
      <c r="E699" s="2">
        <v>45073</v>
      </c>
      <c r="F699" s="2">
        <f>_xlfn.XLOOKUP(Table7[[#This Row],[EID]],Roster!A:A,Roster!G:G)</f>
        <v>44965</v>
      </c>
      <c r="G699" s="61">
        <f ca="1">(TODAY()-Table7[[#This Row],[Hire Date]])/365</f>
        <v>2.2739726027397262</v>
      </c>
      <c r="H699" s="61">
        <f ca="1">Table7[[#This Row],[Year]]*12</f>
        <v>27.287671232876715</v>
      </c>
      <c r="I699" t="str">
        <f ca="1">IF(Table7[[#This Row],[Month]]&gt;=12,"Tenured","New Hire")</f>
        <v>Tenured</v>
      </c>
    </row>
    <row r="700" spans="1:9">
      <c r="A700" s="3" t="s">
        <v>119</v>
      </c>
      <c r="B700" s="35" t="str">
        <f>_xlfn.XLOOKUP(Table7[[#This Row],[EID]],Roster!A:A,Roster!E:E)</f>
        <v>hir.kame.31</v>
      </c>
      <c r="C700" s="35" t="str">
        <f>_xlfn.XLOOKUP(Table7[[#This Row],[EID]],Roster!A:A,Roster!F:F)</f>
        <v>Health</v>
      </c>
      <c r="D700">
        <v>9</v>
      </c>
      <c r="E700" s="2">
        <v>45073</v>
      </c>
      <c r="F700" s="2">
        <f>_xlfn.XLOOKUP(Table7[[#This Row],[EID]],Roster!A:A,Roster!G:G)</f>
        <v>38581</v>
      </c>
      <c r="G700" s="61">
        <f ca="1">(TODAY()-Table7[[#This Row],[Hire Date]])/365</f>
        <v>19.764383561643836</v>
      </c>
      <c r="H700" s="61">
        <f ca="1">Table7[[#This Row],[Year]]*12</f>
        <v>237.17260273972602</v>
      </c>
      <c r="I700" t="str">
        <f ca="1">IF(Table7[[#This Row],[Month]]&gt;=12,"Tenured","New Hire")</f>
        <v>Tenured</v>
      </c>
    </row>
    <row r="701" spans="1:9">
      <c r="A701" s="3" t="s">
        <v>121</v>
      </c>
      <c r="B701" s="35" t="str">
        <f>_xlfn.XLOOKUP(Table7[[#This Row],[EID]],Roster!A:A,Roster!E:E)</f>
        <v>hir.kame.31</v>
      </c>
      <c r="C701" s="35" t="str">
        <f>_xlfn.XLOOKUP(Table7[[#This Row],[EID]],Roster!A:A,Roster!F:F)</f>
        <v>Health</v>
      </c>
      <c r="D701">
        <v>8</v>
      </c>
      <c r="E701" s="2">
        <v>45073</v>
      </c>
      <c r="F701" s="2">
        <f>_xlfn.XLOOKUP(Table7[[#This Row],[EID]],Roster!A:A,Roster!G:G)</f>
        <v>44420</v>
      </c>
      <c r="G701" s="61">
        <f ca="1">(TODAY()-Table7[[#This Row],[Hire Date]])/365</f>
        <v>3.7671232876712328</v>
      </c>
      <c r="H701" s="61">
        <f ca="1">Table7[[#This Row],[Year]]*12</f>
        <v>45.205479452054796</v>
      </c>
      <c r="I701" t="str">
        <f ca="1">IF(Table7[[#This Row],[Month]]&gt;=12,"Tenured","New Hire")</f>
        <v>Tenured</v>
      </c>
    </row>
    <row r="702" spans="1:9">
      <c r="A702" s="3" t="s">
        <v>122</v>
      </c>
      <c r="B702" s="35" t="str">
        <f>_xlfn.XLOOKUP(Table7[[#This Row],[EID]],Roster!A:A,Roster!E:E)</f>
        <v>han.oriz.24</v>
      </c>
      <c r="C702" s="35" t="str">
        <f>_xlfn.XLOOKUP(Table7[[#This Row],[EID]],Roster!A:A,Roster!F:F)</f>
        <v>Network</v>
      </c>
      <c r="D702">
        <v>10</v>
      </c>
      <c r="E702" s="2">
        <v>45073</v>
      </c>
      <c r="F702" s="2">
        <f>_xlfn.XLOOKUP(Table7[[#This Row],[EID]],Roster!A:A,Roster!G:G)</f>
        <v>44961</v>
      </c>
      <c r="G702" s="61">
        <f ca="1">(TODAY()-Table7[[#This Row],[Hire Date]])/365</f>
        <v>2.2849315068493152</v>
      </c>
      <c r="H702" s="61">
        <f ca="1">Table7[[#This Row],[Year]]*12</f>
        <v>27.419178082191785</v>
      </c>
      <c r="I702" t="str">
        <f ca="1">IF(Table7[[#This Row],[Month]]&gt;=12,"Tenured","New Hire")</f>
        <v>Tenured</v>
      </c>
    </row>
    <row r="703" spans="1:9">
      <c r="A703" s="3" t="s">
        <v>123</v>
      </c>
      <c r="B703" s="35" t="str">
        <f>_xlfn.XLOOKUP(Table7[[#This Row],[EID]],Roster!A:A,Roster!E:E)</f>
        <v>kig.imaz.62</v>
      </c>
      <c r="C703" s="35" t="str">
        <f>_xlfn.XLOOKUP(Table7[[#This Row],[EID]],Roster!A:A,Roster!F:F)</f>
        <v>HR</v>
      </c>
      <c r="D703">
        <v>9</v>
      </c>
      <c r="E703" s="2">
        <v>45073</v>
      </c>
      <c r="F703" s="2">
        <f>_xlfn.XLOOKUP(Table7[[#This Row],[EID]],Roster!A:A,Roster!G:G)</f>
        <v>41094</v>
      </c>
      <c r="G703" s="61">
        <f ca="1">(TODAY()-Table7[[#This Row],[Hire Date]])/365</f>
        <v>12.87945205479452</v>
      </c>
      <c r="H703" s="61">
        <f ca="1">Table7[[#This Row],[Year]]*12</f>
        <v>154.55342465753424</v>
      </c>
      <c r="I703" t="str">
        <f ca="1">IF(Table7[[#This Row],[Month]]&gt;=12,"Tenured","New Hire")</f>
        <v>Tenured</v>
      </c>
    </row>
    <row r="704" spans="1:9">
      <c r="A704" s="3" t="s">
        <v>94</v>
      </c>
      <c r="B704" s="35" t="str">
        <f>_xlfn.XLOOKUP(Table7[[#This Row],[EID]],Roster!A:A,Roster!E:E)</f>
        <v>oka.koch.55</v>
      </c>
      <c r="C704" s="35" t="str">
        <f>_xlfn.XLOOKUP(Table7[[#This Row],[EID]],Roster!A:A,Roster!F:F)</f>
        <v>F&amp;A</v>
      </c>
      <c r="D704">
        <v>6</v>
      </c>
      <c r="E704" s="2">
        <v>45074</v>
      </c>
      <c r="F704" s="2">
        <f>_xlfn.XLOOKUP(Table7[[#This Row],[EID]],Roster!A:A,Roster!G:G)</f>
        <v>45032</v>
      </c>
      <c r="G704" s="61">
        <f ca="1">(TODAY()-Table7[[#This Row],[Hire Date]])/365</f>
        <v>2.0904109589041098</v>
      </c>
      <c r="H704" s="61">
        <f ca="1">Table7[[#This Row],[Year]]*12</f>
        <v>25.084931506849315</v>
      </c>
      <c r="I704" t="str">
        <f ca="1">IF(Table7[[#This Row],[Month]]&gt;=12,"Tenured","New Hire")</f>
        <v>Tenured</v>
      </c>
    </row>
    <row r="705" spans="1:9">
      <c r="A705" s="3" t="s">
        <v>96</v>
      </c>
      <c r="B705" s="35" t="str">
        <f>_xlfn.XLOOKUP(Table7[[#This Row],[EID]],Roster!A:A,Roster!E:E)</f>
        <v>hir.kame.31</v>
      </c>
      <c r="C705" s="35" t="str">
        <f>_xlfn.XLOOKUP(Table7[[#This Row],[EID]],Roster!A:A,Roster!F:F)</f>
        <v>Health</v>
      </c>
      <c r="D705">
        <v>9</v>
      </c>
      <c r="E705" s="2">
        <v>45074</v>
      </c>
      <c r="F705" s="2">
        <f>_xlfn.XLOOKUP(Table7[[#This Row],[EID]],Roster!A:A,Roster!G:G)</f>
        <v>44979</v>
      </c>
      <c r="G705" s="61">
        <f ca="1">(TODAY()-Table7[[#This Row],[Hire Date]])/365</f>
        <v>2.2356164383561645</v>
      </c>
      <c r="H705" s="61">
        <f ca="1">Table7[[#This Row],[Year]]*12</f>
        <v>26.827397260273976</v>
      </c>
      <c r="I705" t="str">
        <f ca="1">IF(Table7[[#This Row],[Month]]&gt;=12,"Tenured","New Hire")</f>
        <v>Tenured</v>
      </c>
    </row>
    <row r="706" spans="1:9">
      <c r="A706" s="3" t="s">
        <v>97</v>
      </c>
      <c r="B706" s="35" t="str">
        <f>_xlfn.XLOOKUP(Table7[[#This Row],[EID]],Roster!A:A,Roster!E:E)</f>
        <v>han.oriz.24</v>
      </c>
      <c r="C706" s="35" t="str">
        <f>_xlfn.XLOOKUP(Table7[[#This Row],[EID]],Roster!A:A,Roster!F:F)</f>
        <v>Network</v>
      </c>
      <c r="D706">
        <v>9</v>
      </c>
      <c r="E706" s="2">
        <v>45074</v>
      </c>
      <c r="F706" s="2">
        <f>_xlfn.XLOOKUP(Table7[[#This Row],[EID]],Roster!A:A,Roster!G:G)</f>
        <v>44419</v>
      </c>
      <c r="G706" s="61">
        <f ca="1">(TODAY()-Table7[[#This Row],[Hire Date]])/365</f>
        <v>3.7698630136986302</v>
      </c>
      <c r="H706" s="61">
        <f ca="1">Table7[[#This Row],[Year]]*12</f>
        <v>45.238356164383561</v>
      </c>
      <c r="I706" t="str">
        <f ca="1">IF(Table7[[#This Row],[Month]]&gt;=12,"Tenured","New Hire")</f>
        <v>Tenured</v>
      </c>
    </row>
    <row r="707" spans="1:9">
      <c r="A707" s="3" t="s">
        <v>98</v>
      </c>
      <c r="B707" s="35" t="str">
        <f>_xlfn.XLOOKUP(Table7[[#This Row],[EID]],Roster!A:A,Roster!E:E)</f>
        <v>kig.imaz.62</v>
      </c>
      <c r="C707" s="35" t="str">
        <f>_xlfn.XLOOKUP(Table7[[#This Row],[EID]],Roster!A:A,Roster!F:F)</f>
        <v>HR</v>
      </c>
      <c r="D707">
        <v>6</v>
      </c>
      <c r="E707" s="2">
        <v>45074</v>
      </c>
      <c r="F707" s="2">
        <f>_xlfn.XLOOKUP(Table7[[#This Row],[EID]],Roster!A:A,Roster!G:G)</f>
        <v>41964</v>
      </c>
      <c r="G707" s="61">
        <f ca="1">(TODAY()-Table7[[#This Row],[Hire Date]])/365</f>
        <v>10.495890410958904</v>
      </c>
      <c r="H707" s="61">
        <f ca="1">Table7[[#This Row],[Year]]*12</f>
        <v>125.95068493150684</v>
      </c>
      <c r="I707" t="str">
        <f ca="1">IF(Table7[[#This Row],[Month]]&gt;=12,"Tenured","New Hire")</f>
        <v>Tenured</v>
      </c>
    </row>
    <row r="708" spans="1:9">
      <c r="A708" s="3" t="s">
        <v>99</v>
      </c>
      <c r="B708" s="35" t="str">
        <f>_xlfn.XLOOKUP(Table7[[#This Row],[EID]],Roster!A:A,Roster!E:E)</f>
        <v>han.oriz.24</v>
      </c>
      <c r="C708" s="35" t="str">
        <f>_xlfn.XLOOKUP(Table7[[#This Row],[EID]],Roster!A:A,Roster!F:F)</f>
        <v>Strategy</v>
      </c>
      <c r="D708">
        <v>5</v>
      </c>
      <c r="E708" s="2">
        <v>45074</v>
      </c>
      <c r="F708" s="2">
        <f>_xlfn.XLOOKUP(Table7[[#This Row],[EID]],Roster!A:A,Roster!G:G)</f>
        <v>39732</v>
      </c>
      <c r="G708" s="61">
        <f ca="1">(TODAY()-Table7[[#This Row],[Hire Date]])/365</f>
        <v>16.610958904109587</v>
      </c>
      <c r="H708" s="61">
        <f ca="1">Table7[[#This Row],[Year]]*12</f>
        <v>199.33150684931505</v>
      </c>
      <c r="I708" t="str">
        <f ca="1">IF(Table7[[#This Row],[Month]]&gt;=12,"Tenured","New Hire")</f>
        <v>Tenured</v>
      </c>
    </row>
    <row r="709" spans="1:9">
      <c r="A709" s="3" t="s">
        <v>100</v>
      </c>
      <c r="B709" s="35" t="str">
        <f>_xlfn.XLOOKUP(Table7[[#This Row],[EID]],Roster!A:A,Roster!E:E)</f>
        <v>oka.koch.55</v>
      </c>
      <c r="C709" s="35" t="str">
        <f>_xlfn.XLOOKUP(Table7[[#This Row],[EID]],Roster!A:A,Roster!F:F)</f>
        <v>F&amp;A</v>
      </c>
      <c r="D709">
        <v>8</v>
      </c>
      <c r="E709" s="2">
        <v>45074</v>
      </c>
      <c r="F709" s="2">
        <f>_xlfn.XLOOKUP(Table7[[#This Row],[EID]],Roster!A:A,Roster!G:G)</f>
        <v>44956</v>
      </c>
      <c r="G709" s="61">
        <f ca="1">(TODAY()-Table7[[#This Row],[Hire Date]])/365</f>
        <v>2.2986301369863016</v>
      </c>
      <c r="H709" s="61">
        <f ca="1">Table7[[#This Row],[Year]]*12</f>
        <v>27.583561643835619</v>
      </c>
      <c r="I709" t="str">
        <f ca="1">IF(Table7[[#This Row],[Month]]&gt;=12,"Tenured","New Hire")</f>
        <v>Tenured</v>
      </c>
    </row>
    <row r="710" spans="1:9">
      <c r="A710" s="3" t="s">
        <v>101</v>
      </c>
      <c r="B710" s="35" t="str">
        <f>_xlfn.XLOOKUP(Table7[[#This Row],[EID]],Roster!A:A,Roster!E:E)</f>
        <v>hir.kame.31</v>
      </c>
      <c r="C710" s="35" t="str">
        <f>_xlfn.XLOOKUP(Table7[[#This Row],[EID]],Roster!A:A,Roster!F:F)</f>
        <v>Health</v>
      </c>
      <c r="D710">
        <v>7</v>
      </c>
      <c r="E710" s="2">
        <v>45074</v>
      </c>
      <c r="F710" s="2">
        <f>_xlfn.XLOOKUP(Table7[[#This Row],[EID]],Roster!A:A,Roster!G:G)</f>
        <v>42161</v>
      </c>
      <c r="G710" s="61">
        <f ca="1">(TODAY()-Table7[[#This Row],[Hire Date]])/365</f>
        <v>9.956164383561644</v>
      </c>
      <c r="H710" s="61">
        <f ca="1">Table7[[#This Row],[Year]]*12</f>
        <v>119.47397260273974</v>
      </c>
      <c r="I710" t="str">
        <f ca="1">IF(Table7[[#This Row],[Month]]&gt;=12,"Tenured","New Hire")</f>
        <v>Tenured</v>
      </c>
    </row>
    <row r="711" spans="1:9">
      <c r="A711" s="3" t="s">
        <v>102</v>
      </c>
      <c r="B711" s="35" t="str">
        <f>_xlfn.XLOOKUP(Table7[[#This Row],[EID]],Roster!A:A,Roster!E:E)</f>
        <v>han.oriz.24</v>
      </c>
      <c r="C711" s="35" t="str">
        <f>_xlfn.XLOOKUP(Table7[[#This Row],[EID]],Roster!A:A,Roster!F:F)</f>
        <v>Network</v>
      </c>
      <c r="D711">
        <v>6</v>
      </c>
      <c r="E711" s="2">
        <v>45074</v>
      </c>
      <c r="F711" s="2">
        <f>_xlfn.XLOOKUP(Table7[[#This Row],[EID]],Roster!A:A,Roster!G:G)</f>
        <v>37784</v>
      </c>
      <c r="G711" s="61">
        <f ca="1">(TODAY()-Table7[[#This Row],[Hire Date]])/365</f>
        <v>21.947945205479453</v>
      </c>
      <c r="H711" s="61">
        <f ca="1">Table7[[#This Row],[Year]]*12</f>
        <v>263.37534246575342</v>
      </c>
      <c r="I711" t="str">
        <f ca="1">IF(Table7[[#This Row],[Month]]&gt;=12,"Tenured","New Hire")</f>
        <v>Tenured</v>
      </c>
    </row>
    <row r="712" spans="1:9">
      <c r="A712" s="3" t="s">
        <v>103</v>
      </c>
      <c r="B712" s="35" t="str">
        <f>_xlfn.XLOOKUP(Table7[[#This Row],[EID]],Roster!A:A,Roster!E:E)</f>
        <v>kig.imaz.62</v>
      </c>
      <c r="C712" s="35" t="str">
        <f>_xlfn.XLOOKUP(Table7[[#This Row],[EID]],Roster!A:A,Roster!F:F)</f>
        <v>HR</v>
      </c>
      <c r="D712">
        <v>7</v>
      </c>
      <c r="E712" s="2">
        <v>45074</v>
      </c>
      <c r="F712" s="2">
        <f>_xlfn.XLOOKUP(Table7[[#This Row],[EID]],Roster!A:A,Roster!G:G)</f>
        <v>44132</v>
      </c>
      <c r="G712" s="61">
        <f ca="1">(TODAY()-Table7[[#This Row],[Hire Date]])/365</f>
        <v>4.5561643835616437</v>
      </c>
      <c r="H712" s="61">
        <f ca="1">Table7[[#This Row],[Year]]*12</f>
        <v>54.673972602739724</v>
      </c>
      <c r="I712" t="str">
        <f ca="1">IF(Table7[[#This Row],[Month]]&gt;=12,"Tenured","New Hire")</f>
        <v>Tenured</v>
      </c>
    </row>
    <row r="713" spans="1:9">
      <c r="A713" s="3" t="s">
        <v>104</v>
      </c>
      <c r="B713" s="35" t="str">
        <f>_xlfn.XLOOKUP(Table7[[#This Row],[EID]],Roster!A:A,Roster!E:E)</f>
        <v>oka.koch.55</v>
      </c>
      <c r="C713" s="35" t="str">
        <f>_xlfn.XLOOKUP(Table7[[#This Row],[EID]],Roster!A:A,Roster!F:F)</f>
        <v>F&amp;A</v>
      </c>
      <c r="D713">
        <v>7</v>
      </c>
      <c r="E713" s="2">
        <v>45074</v>
      </c>
      <c r="F713" s="2">
        <f>_xlfn.XLOOKUP(Table7[[#This Row],[EID]],Roster!A:A,Roster!G:G)</f>
        <v>44977</v>
      </c>
      <c r="G713" s="61">
        <f ca="1">(TODAY()-Table7[[#This Row],[Hire Date]])/365</f>
        <v>2.2410958904109588</v>
      </c>
      <c r="H713" s="61">
        <f ca="1">Table7[[#This Row],[Year]]*12</f>
        <v>26.893150684931506</v>
      </c>
      <c r="I713" t="str">
        <f ca="1">IF(Table7[[#This Row],[Month]]&gt;=12,"Tenured","New Hire")</f>
        <v>Tenured</v>
      </c>
    </row>
    <row r="714" spans="1:9">
      <c r="A714" s="3" t="s">
        <v>105</v>
      </c>
      <c r="B714" s="35" t="str">
        <f>_xlfn.XLOOKUP(Table7[[#This Row],[EID]],Roster!A:A,Roster!E:E)</f>
        <v>oka.koch.55</v>
      </c>
      <c r="C714" s="35" t="str">
        <f>_xlfn.XLOOKUP(Table7[[#This Row],[EID]],Roster!A:A,Roster!F:F)</f>
        <v>F&amp;A</v>
      </c>
      <c r="D714">
        <v>5</v>
      </c>
      <c r="E714" s="2">
        <v>45074</v>
      </c>
      <c r="F714" s="2">
        <f>_xlfn.XLOOKUP(Table7[[#This Row],[EID]],Roster!A:A,Roster!G:G)</f>
        <v>37806</v>
      </c>
      <c r="G714" s="61">
        <f ca="1">(TODAY()-Table7[[#This Row],[Hire Date]])/365</f>
        <v>21.887671232876713</v>
      </c>
      <c r="H714" s="61">
        <f ca="1">Table7[[#This Row],[Year]]*12</f>
        <v>262.65205479452055</v>
      </c>
      <c r="I714" t="str">
        <f ca="1">IF(Table7[[#This Row],[Month]]&gt;=12,"Tenured","New Hire")</f>
        <v>Tenured</v>
      </c>
    </row>
    <row r="715" spans="1:9">
      <c r="A715" s="3" t="s">
        <v>106</v>
      </c>
      <c r="B715" s="35" t="str">
        <f>_xlfn.XLOOKUP(Table7[[#This Row],[EID]],Roster!A:A,Roster!E:E)</f>
        <v>hir.kame.31</v>
      </c>
      <c r="C715" s="35" t="str">
        <f>_xlfn.XLOOKUP(Table7[[#This Row],[EID]],Roster!A:A,Roster!F:F)</f>
        <v>Health</v>
      </c>
      <c r="D715">
        <v>10</v>
      </c>
      <c r="E715" s="2">
        <v>45074</v>
      </c>
      <c r="F715" s="2">
        <f>_xlfn.XLOOKUP(Table7[[#This Row],[EID]],Roster!A:A,Roster!G:G)</f>
        <v>40457</v>
      </c>
      <c r="G715" s="61">
        <f ca="1">(TODAY()-Table7[[#This Row],[Hire Date]])/365</f>
        <v>14.624657534246575</v>
      </c>
      <c r="H715" s="61">
        <f ca="1">Table7[[#This Row],[Year]]*12</f>
        <v>175.49589041095891</v>
      </c>
      <c r="I715" t="str">
        <f ca="1">IF(Table7[[#This Row],[Month]]&gt;=12,"Tenured","New Hire")</f>
        <v>Tenured</v>
      </c>
    </row>
    <row r="716" spans="1:9">
      <c r="A716" s="3" t="s">
        <v>108</v>
      </c>
      <c r="B716" s="35" t="str">
        <f>_xlfn.XLOOKUP(Table7[[#This Row],[EID]],Roster!A:A,Roster!E:E)</f>
        <v>kig.imaz.62</v>
      </c>
      <c r="C716" s="35" t="str">
        <f>_xlfn.XLOOKUP(Table7[[#This Row],[EID]],Roster!A:A,Roster!F:F)</f>
        <v>HR</v>
      </c>
      <c r="D716">
        <v>6</v>
      </c>
      <c r="E716" s="2">
        <v>45074</v>
      </c>
      <c r="F716" s="2">
        <f>_xlfn.XLOOKUP(Table7[[#This Row],[EID]],Roster!A:A,Roster!G:G)</f>
        <v>41289</v>
      </c>
      <c r="G716" s="61">
        <f ca="1">(TODAY()-Table7[[#This Row],[Hire Date]])/365</f>
        <v>12.345205479452055</v>
      </c>
      <c r="H716" s="61">
        <f ca="1">Table7[[#This Row],[Year]]*12</f>
        <v>148.14246575342466</v>
      </c>
      <c r="I716" t="str">
        <f ca="1">IF(Table7[[#This Row],[Month]]&gt;=12,"Tenured","New Hire")</f>
        <v>Tenured</v>
      </c>
    </row>
    <row r="717" spans="1:9">
      <c r="A717" s="3" t="s">
        <v>109</v>
      </c>
      <c r="B717" s="35" t="str">
        <f>_xlfn.XLOOKUP(Table7[[#This Row],[EID]],Roster!A:A,Roster!E:E)</f>
        <v>han.oriz.24</v>
      </c>
      <c r="C717" s="35" t="str">
        <f>_xlfn.XLOOKUP(Table7[[#This Row],[EID]],Roster!A:A,Roster!F:F)</f>
        <v>Strategy</v>
      </c>
      <c r="D717">
        <v>7</v>
      </c>
      <c r="E717" s="2">
        <v>45074</v>
      </c>
      <c r="F717" s="2">
        <f>_xlfn.XLOOKUP(Table7[[#This Row],[EID]],Roster!A:A,Roster!G:G)</f>
        <v>39092</v>
      </c>
      <c r="G717" s="61">
        <f ca="1">(TODAY()-Table7[[#This Row],[Hire Date]])/365</f>
        <v>18.364383561643837</v>
      </c>
      <c r="H717" s="61">
        <f ca="1">Table7[[#This Row],[Year]]*12</f>
        <v>220.37260273972606</v>
      </c>
      <c r="I717" t="str">
        <f ca="1">IF(Table7[[#This Row],[Month]]&gt;=12,"Tenured","New Hire")</f>
        <v>Tenured</v>
      </c>
    </row>
    <row r="718" spans="1:9">
      <c r="A718" s="3" t="s">
        <v>111</v>
      </c>
      <c r="B718" s="35" t="str">
        <f>_xlfn.XLOOKUP(Table7[[#This Row],[EID]],Roster!A:A,Roster!E:E)</f>
        <v>hir.kame.31</v>
      </c>
      <c r="C718" s="35" t="str">
        <f>_xlfn.XLOOKUP(Table7[[#This Row],[EID]],Roster!A:A,Roster!F:F)</f>
        <v>Health</v>
      </c>
      <c r="D718">
        <v>7</v>
      </c>
      <c r="E718" s="2">
        <v>45074</v>
      </c>
      <c r="F718" s="2">
        <f>_xlfn.XLOOKUP(Table7[[#This Row],[EID]],Roster!A:A,Roster!G:G)</f>
        <v>42145</v>
      </c>
      <c r="G718" s="61">
        <f ca="1">(TODAY()-Table7[[#This Row],[Hire Date]])/365</f>
        <v>10</v>
      </c>
      <c r="H718" s="61">
        <f ca="1">Table7[[#This Row],[Year]]*12</f>
        <v>120</v>
      </c>
      <c r="I718" t="str">
        <f ca="1">IF(Table7[[#This Row],[Month]]&gt;=12,"Tenured","New Hire")</f>
        <v>Tenured</v>
      </c>
    </row>
    <row r="719" spans="1:9">
      <c r="A719" s="3" t="s">
        <v>112</v>
      </c>
      <c r="B719" s="35" t="str">
        <f>_xlfn.XLOOKUP(Table7[[#This Row],[EID]],Roster!A:A,Roster!E:E)</f>
        <v>hir.kame.31</v>
      </c>
      <c r="C719" s="35" t="str">
        <f>_xlfn.XLOOKUP(Table7[[#This Row],[EID]],Roster!A:A,Roster!F:F)</f>
        <v>Health</v>
      </c>
      <c r="D719">
        <v>8</v>
      </c>
      <c r="E719" s="2">
        <v>45074</v>
      </c>
      <c r="F719" s="2">
        <f>_xlfn.XLOOKUP(Table7[[#This Row],[EID]],Roster!A:A,Roster!G:G)</f>
        <v>44989</v>
      </c>
      <c r="G719" s="61">
        <f ca="1">(TODAY()-Table7[[#This Row],[Hire Date]])/365</f>
        <v>2.2082191780821918</v>
      </c>
      <c r="H719" s="61">
        <f ca="1">Table7[[#This Row],[Year]]*12</f>
        <v>26.4986301369863</v>
      </c>
      <c r="I719" t="str">
        <f ca="1">IF(Table7[[#This Row],[Month]]&gt;=12,"Tenured","New Hire")</f>
        <v>Tenured</v>
      </c>
    </row>
    <row r="720" spans="1:9">
      <c r="A720" s="3" t="s">
        <v>113</v>
      </c>
      <c r="B720" s="35" t="str">
        <f>_xlfn.XLOOKUP(Table7[[#This Row],[EID]],Roster!A:A,Roster!E:E)</f>
        <v>kig.imaz.62</v>
      </c>
      <c r="C720" s="35" t="str">
        <f>_xlfn.XLOOKUP(Table7[[#This Row],[EID]],Roster!A:A,Roster!F:F)</f>
        <v>HR</v>
      </c>
      <c r="D720">
        <v>8</v>
      </c>
      <c r="E720" s="2">
        <v>45074</v>
      </c>
      <c r="F720" s="2">
        <f>_xlfn.XLOOKUP(Table7[[#This Row],[EID]],Roster!A:A,Roster!G:G)</f>
        <v>44152</v>
      </c>
      <c r="G720" s="61">
        <f ca="1">(TODAY()-Table7[[#This Row],[Hire Date]])/365</f>
        <v>4.5013698630136982</v>
      </c>
      <c r="H720" s="61">
        <f ca="1">Table7[[#This Row],[Year]]*12</f>
        <v>54.016438356164379</v>
      </c>
      <c r="I720" t="str">
        <f ca="1">IF(Table7[[#This Row],[Month]]&gt;=12,"Tenured","New Hire")</f>
        <v>Tenured</v>
      </c>
    </row>
    <row r="721" spans="1:9">
      <c r="A721" s="3" t="s">
        <v>114</v>
      </c>
      <c r="B721" s="35" t="str">
        <f>_xlfn.XLOOKUP(Table7[[#This Row],[EID]],Roster!A:A,Roster!E:E)</f>
        <v>han.oriz.24</v>
      </c>
      <c r="C721" s="35" t="str">
        <f>_xlfn.XLOOKUP(Table7[[#This Row],[EID]],Roster!A:A,Roster!F:F)</f>
        <v>Strategy</v>
      </c>
      <c r="D721">
        <v>7</v>
      </c>
      <c r="E721" s="2">
        <v>45074</v>
      </c>
      <c r="F721" s="2">
        <f>_xlfn.XLOOKUP(Table7[[#This Row],[EID]],Roster!A:A,Roster!G:G)</f>
        <v>37165</v>
      </c>
      <c r="G721" s="61">
        <f ca="1">(TODAY()-Table7[[#This Row],[Hire Date]])/365</f>
        <v>23.643835616438356</v>
      </c>
      <c r="H721" s="61">
        <f ca="1">Table7[[#This Row],[Year]]*12</f>
        <v>283.72602739726028</v>
      </c>
      <c r="I721" t="str">
        <f ca="1">IF(Table7[[#This Row],[Month]]&gt;=12,"Tenured","New Hire")</f>
        <v>Tenured</v>
      </c>
    </row>
    <row r="722" spans="1:9">
      <c r="A722" s="3" t="s">
        <v>115</v>
      </c>
      <c r="B722" s="35" t="str">
        <f>_xlfn.XLOOKUP(Table7[[#This Row],[EID]],Roster!A:A,Roster!E:E)</f>
        <v>oka.koch.55</v>
      </c>
      <c r="C722" s="35" t="str">
        <f>_xlfn.XLOOKUP(Table7[[#This Row],[EID]],Roster!A:A,Roster!F:F)</f>
        <v>F&amp;A</v>
      </c>
      <c r="D722">
        <v>10</v>
      </c>
      <c r="E722" s="2">
        <v>45074</v>
      </c>
      <c r="F722" s="2">
        <f>_xlfn.XLOOKUP(Table7[[#This Row],[EID]],Roster!A:A,Roster!G:G)</f>
        <v>44841</v>
      </c>
      <c r="G722" s="61">
        <f ca="1">(TODAY()-Table7[[#This Row],[Hire Date]])/365</f>
        <v>2.6136986301369864</v>
      </c>
      <c r="H722" s="61">
        <f ca="1">Table7[[#This Row],[Year]]*12</f>
        <v>31.364383561643837</v>
      </c>
      <c r="I722" t="str">
        <f ca="1">IF(Table7[[#This Row],[Month]]&gt;=12,"Tenured","New Hire")</f>
        <v>Tenured</v>
      </c>
    </row>
    <row r="723" spans="1:9">
      <c r="A723" s="3" t="s">
        <v>116</v>
      </c>
      <c r="B723" s="35" t="str">
        <f>_xlfn.XLOOKUP(Table7[[#This Row],[EID]],Roster!A:A,Roster!E:E)</f>
        <v>hir.kame.31</v>
      </c>
      <c r="C723" s="35" t="str">
        <f>_xlfn.XLOOKUP(Table7[[#This Row],[EID]],Roster!A:A,Roster!F:F)</f>
        <v>Health</v>
      </c>
      <c r="D723">
        <v>10</v>
      </c>
      <c r="E723" s="2">
        <v>45074</v>
      </c>
      <c r="F723" s="2">
        <f>_xlfn.XLOOKUP(Table7[[#This Row],[EID]],Roster!A:A,Roster!G:G)</f>
        <v>39490</v>
      </c>
      <c r="G723" s="61">
        <f ca="1">(TODAY()-Table7[[#This Row],[Hire Date]])/365</f>
        <v>17.273972602739725</v>
      </c>
      <c r="H723" s="61">
        <f ca="1">Table7[[#This Row],[Year]]*12</f>
        <v>207.2876712328767</v>
      </c>
      <c r="I723" t="str">
        <f ca="1">IF(Table7[[#This Row],[Month]]&gt;=12,"Tenured","New Hire")</f>
        <v>Tenured</v>
      </c>
    </row>
    <row r="724" spans="1:9">
      <c r="A724" s="3" t="s">
        <v>117</v>
      </c>
      <c r="B724" s="35" t="str">
        <f>_xlfn.XLOOKUP(Table7[[#This Row],[EID]],Roster!A:A,Roster!E:E)</f>
        <v>han.oriz.24</v>
      </c>
      <c r="C724" s="35" t="str">
        <f>_xlfn.XLOOKUP(Table7[[#This Row],[EID]],Roster!A:A,Roster!F:F)</f>
        <v>Network</v>
      </c>
      <c r="D724">
        <v>5</v>
      </c>
      <c r="E724" s="2">
        <v>45074</v>
      </c>
      <c r="F724" s="2">
        <f>_xlfn.XLOOKUP(Table7[[#This Row],[EID]],Roster!A:A,Roster!G:G)</f>
        <v>43495</v>
      </c>
      <c r="G724" s="61">
        <f ca="1">(TODAY()-Table7[[#This Row],[Hire Date]])/365</f>
        <v>6.3013698630136989</v>
      </c>
      <c r="H724" s="61">
        <f ca="1">Table7[[#This Row],[Year]]*12</f>
        <v>75.616438356164394</v>
      </c>
      <c r="I724" t="str">
        <f ca="1">IF(Table7[[#This Row],[Month]]&gt;=12,"Tenured","New Hire")</f>
        <v>Tenured</v>
      </c>
    </row>
    <row r="725" spans="1:9">
      <c r="A725" s="3" t="s">
        <v>118</v>
      </c>
      <c r="B725" s="35" t="str">
        <f>_xlfn.XLOOKUP(Table7[[#This Row],[EID]],Roster!A:A,Roster!E:E)</f>
        <v>kig.imaz.62</v>
      </c>
      <c r="C725" s="35" t="str">
        <f>_xlfn.XLOOKUP(Table7[[#This Row],[EID]],Roster!A:A,Roster!F:F)</f>
        <v>HR</v>
      </c>
      <c r="D725">
        <v>6</v>
      </c>
      <c r="E725" s="2">
        <v>45074</v>
      </c>
      <c r="F725" s="2">
        <f>_xlfn.XLOOKUP(Table7[[#This Row],[EID]],Roster!A:A,Roster!G:G)</f>
        <v>44965</v>
      </c>
      <c r="G725" s="61">
        <f ca="1">(TODAY()-Table7[[#This Row],[Hire Date]])/365</f>
        <v>2.2739726027397262</v>
      </c>
      <c r="H725" s="61">
        <f ca="1">Table7[[#This Row],[Year]]*12</f>
        <v>27.287671232876715</v>
      </c>
      <c r="I725" t="str">
        <f ca="1">IF(Table7[[#This Row],[Month]]&gt;=12,"Tenured","New Hire")</f>
        <v>Tenured</v>
      </c>
    </row>
    <row r="726" spans="1:9">
      <c r="A726" s="3" t="s">
        <v>119</v>
      </c>
      <c r="B726" s="35" t="str">
        <f>_xlfn.XLOOKUP(Table7[[#This Row],[EID]],Roster!A:A,Roster!E:E)</f>
        <v>hir.kame.31</v>
      </c>
      <c r="C726" s="35" t="str">
        <f>_xlfn.XLOOKUP(Table7[[#This Row],[EID]],Roster!A:A,Roster!F:F)</f>
        <v>Health</v>
      </c>
      <c r="D726">
        <v>8</v>
      </c>
      <c r="E726" s="2">
        <v>45074</v>
      </c>
      <c r="F726" s="2">
        <f>_xlfn.XLOOKUP(Table7[[#This Row],[EID]],Roster!A:A,Roster!G:G)</f>
        <v>38581</v>
      </c>
      <c r="G726" s="61">
        <f ca="1">(TODAY()-Table7[[#This Row],[Hire Date]])/365</f>
        <v>19.764383561643836</v>
      </c>
      <c r="H726" s="61">
        <f ca="1">Table7[[#This Row],[Year]]*12</f>
        <v>237.17260273972602</v>
      </c>
      <c r="I726" t="str">
        <f ca="1">IF(Table7[[#This Row],[Month]]&gt;=12,"Tenured","New Hire")</f>
        <v>Tenured</v>
      </c>
    </row>
    <row r="727" spans="1:9">
      <c r="A727" s="3" t="s">
        <v>121</v>
      </c>
      <c r="B727" s="35" t="str">
        <f>_xlfn.XLOOKUP(Table7[[#This Row],[EID]],Roster!A:A,Roster!E:E)</f>
        <v>hir.kame.31</v>
      </c>
      <c r="C727" s="35" t="str">
        <f>_xlfn.XLOOKUP(Table7[[#This Row],[EID]],Roster!A:A,Roster!F:F)</f>
        <v>Health</v>
      </c>
      <c r="D727">
        <v>7</v>
      </c>
      <c r="E727" s="2">
        <v>45074</v>
      </c>
      <c r="F727" s="2">
        <f>_xlfn.XLOOKUP(Table7[[#This Row],[EID]],Roster!A:A,Roster!G:G)</f>
        <v>44420</v>
      </c>
      <c r="G727" s="61">
        <f ca="1">(TODAY()-Table7[[#This Row],[Hire Date]])/365</f>
        <v>3.7671232876712328</v>
      </c>
      <c r="H727" s="61">
        <f ca="1">Table7[[#This Row],[Year]]*12</f>
        <v>45.205479452054796</v>
      </c>
      <c r="I727" t="str">
        <f ca="1">IF(Table7[[#This Row],[Month]]&gt;=12,"Tenured","New Hire")</f>
        <v>Tenured</v>
      </c>
    </row>
    <row r="728" spans="1:9">
      <c r="A728" s="3" t="s">
        <v>122</v>
      </c>
      <c r="B728" s="35" t="str">
        <f>_xlfn.XLOOKUP(Table7[[#This Row],[EID]],Roster!A:A,Roster!E:E)</f>
        <v>han.oriz.24</v>
      </c>
      <c r="C728" s="35" t="str">
        <f>_xlfn.XLOOKUP(Table7[[#This Row],[EID]],Roster!A:A,Roster!F:F)</f>
        <v>Network</v>
      </c>
      <c r="D728">
        <v>8</v>
      </c>
      <c r="E728" s="2">
        <v>45074</v>
      </c>
      <c r="F728" s="2">
        <f>_xlfn.XLOOKUP(Table7[[#This Row],[EID]],Roster!A:A,Roster!G:G)</f>
        <v>44961</v>
      </c>
      <c r="G728" s="61">
        <f ca="1">(TODAY()-Table7[[#This Row],[Hire Date]])/365</f>
        <v>2.2849315068493152</v>
      </c>
      <c r="H728" s="61">
        <f ca="1">Table7[[#This Row],[Year]]*12</f>
        <v>27.419178082191785</v>
      </c>
      <c r="I728" t="str">
        <f ca="1">IF(Table7[[#This Row],[Month]]&gt;=12,"Tenured","New Hire")</f>
        <v>Tenured</v>
      </c>
    </row>
    <row r="729" spans="1:9">
      <c r="A729" s="3" t="s">
        <v>123</v>
      </c>
      <c r="B729" s="35" t="str">
        <f>_xlfn.XLOOKUP(Table7[[#This Row],[EID]],Roster!A:A,Roster!E:E)</f>
        <v>kig.imaz.62</v>
      </c>
      <c r="C729" s="35" t="str">
        <f>_xlfn.XLOOKUP(Table7[[#This Row],[EID]],Roster!A:A,Roster!F:F)</f>
        <v>HR</v>
      </c>
      <c r="D729">
        <v>8</v>
      </c>
      <c r="E729" s="2">
        <v>45074</v>
      </c>
      <c r="F729" s="2">
        <f>_xlfn.XLOOKUP(Table7[[#This Row],[EID]],Roster!A:A,Roster!G:G)</f>
        <v>41094</v>
      </c>
      <c r="G729" s="61">
        <f ca="1">(TODAY()-Table7[[#This Row],[Hire Date]])/365</f>
        <v>12.87945205479452</v>
      </c>
      <c r="H729" s="61">
        <f ca="1">Table7[[#This Row],[Year]]*12</f>
        <v>154.55342465753424</v>
      </c>
      <c r="I729" t="str">
        <f ca="1">IF(Table7[[#This Row],[Month]]&gt;=12,"Tenured","New Hire")</f>
        <v>Tenured</v>
      </c>
    </row>
    <row r="730" spans="1:9">
      <c r="A730" s="3" t="s">
        <v>94</v>
      </c>
      <c r="B730" s="35" t="str">
        <f>_xlfn.XLOOKUP(Table7[[#This Row],[EID]],Roster!A:A,Roster!E:E)</f>
        <v>oka.koch.55</v>
      </c>
      <c r="C730" s="35" t="str">
        <f>_xlfn.XLOOKUP(Table7[[#This Row],[EID]],Roster!A:A,Roster!F:F)</f>
        <v>F&amp;A</v>
      </c>
      <c r="D730">
        <v>9</v>
      </c>
      <c r="E730" s="2">
        <v>45075</v>
      </c>
      <c r="F730" s="2">
        <f>_xlfn.XLOOKUP(Table7[[#This Row],[EID]],Roster!A:A,Roster!G:G)</f>
        <v>45032</v>
      </c>
      <c r="G730" s="61">
        <f ca="1">(TODAY()-Table7[[#This Row],[Hire Date]])/365</f>
        <v>2.0904109589041098</v>
      </c>
      <c r="H730" s="61">
        <f ca="1">Table7[[#This Row],[Year]]*12</f>
        <v>25.084931506849315</v>
      </c>
      <c r="I730" t="str">
        <f ca="1">IF(Table7[[#This Row],[Month]]&gt;=12,"Tenured","New Hire")</f>
        <v>Tenured</v>
      </c>
    </row>
    <row r="731" spans="1:9">
      <c r="A731" s="3" t="s">
        <v>96</v>
      </c>
      <c r="B731" s="35" t="str">
        <f>_xlfn.XLOOKUP(Table7[[#This Row],[EID]],Roster!A:A,Roster!E:E)</f>
        <v>hir.kame.31</v>
      </c>
      <c r="C731" s="35" t="str">
        <f>_xlfn.XLOOKUP(Table7[[#This Row],[EID]],Roster!A:A,Roster!F:F)</f>
        <v>Health</v>
      </c>
      <c r="D731">
        <v>9</v>
      </c>
      <c r="E731" s="2">
        <v>45075</v>
      </c>
      <c r="F731" s="2">
        <f>_xlfn.XLOOKUP(Table7[[#This Row],[EID]],Roster!A:A,Roster!G:G)</f>
        <v>44979</v>
      </c>
      <c r="G731" s="61">
        <f ca="1">(TODAY()-Table7[[#This Row],[Hire Date]])/365</f>
        <v>2.2356164383561645</v>
      </c>
      <c r="H731" s="61">
        <f ca="1">Table7[[#This Row],[Year]]*12</f>
        <v>26.827397260273976</v>
      </c>
      <c r="I731" t="str">
        <f ca="1">IF(Table7[[#This Row],[Month]]&gt;=12,"Tenured","New Hire")</f>
        <v>Tenured</v>
      </c>
    </row>
    <row r="732" spans="1:9">
      <c r="A732" s="3" t="s">
        <v>97</v>
      </c>
      <c r="B732" s="35" t="str">
        <f>_xlfn.XLOOKUP(Table7[[#This Row],[EID]],Roster!A:A,Roster!E:E)</f>
        <v>han.oriz.24</v>
      </c>
      <c r="C732" s="35" t="str">
        <f>_xlfn.XLOOKUP(Table7[[#This Row],[EID]],Roster!A:A,Roster!F:F)</f>
        <v>Network</v>
      </c>
      <c r="D732">
        <v>9</v>
      </c>
      <c r="E732" s="2">
        <v>45075</v>
      </c>
      <c r="F732" s="2">
        <f>_xlfn.XLOOKUP(Table7[[#This Row],[EID]],Roster!A:A,Roster!G:G)</f>
        <v>44419</v>
      </c>
      <c r="G732" s="61">
        <f ca="1">(TODAY()-Table7[[#This Row],[Hire Date]])/365</f>
        <v>3.7698630136986302</v>
      </c>
      <c r="H732" s="61">
        <f ca="1">Table7[[#This Row],[Year]]*12</f>
        <v>45.238356164383561</v>
      </c>
      <c r="I732" t="str">
        <f ca="1">IF(Table7[[#This Row],[Month]]&gt;=12,"Tenured","New Hire")</f>
        <v>Tenured</v>
      </c>
    </row>
    <row r="733" spans="1:9">
      <c r="A733" s="3" t="s">
        <v>98</v>
      </c>
      <c r="B733" s="35" t="str">
        <f>_xlfn.XLOOKUP(Table7[[#This Row],[EID]],Roster!A:A,Roster!E:E)</f>
        <v>kig.imaz.62</v>
      </c>
      <c r="C733" s="35" t="str">
        <f>_xlfn.XLOOKUP(Table7[[#This Row],[EID]],Roster!A:A,Roster!F:F)</f>
        <v>HR</v>
      </c>
      <c r="D733">
        <v>8</v>
      </c>
      <c r="E733" s="2">
        <v>45075</v>
      </c>
      <c r="F733" s="2">
        <f>_xlfn.XLOOKUP(Table7[[#This Row],[EID]],Roster!A:A,Roster!G:G)</f>
        <v>41964</v>
      </c>
      <c r="G733" s="61">
        <f ca="1">(TODAY()-Table7[[#This Row],[Hire Date]])/365</f>
        <v>10.495890410958904</v>
      </c>
      <c r="H733" s="61">
        <f ca="1">Table7[[#This Row],[Year]]*12</f>
        <v>125.95068493150684</v>
      </c>
      <c r="I733" t="str">
        <f ca="1">IF(Table7[[#This Row],[Month]]&gt;=12,"Tenured","New Hire")</f>
        <v>Tenured</v>
      </c>
    </row>
    <row r="734" spans="1:9">
      <c r="A734" s="3" t="s">
        <v>99</v>
      </c>
      <c r="B734" s="35" t="str">
        <f>_xlfn.XLOOKUP(Table7[[#This Row],[EID]],Roster!A:A,Roster!E:E)</f>
        <v>han.oriz.24</v>
      </c>
      <c r="C734" s="35" t="str">
        <f>_xlfn.XLOOKUP(Table7[[#This Row],[EID]],Roster!A:A,Roster!F:F)</f>
        <v>Strategy</v>
      </c>
      <c r="D734">
        <v>9</v>
      </c>
      <c r="E734" s="2">
        <v>45075</v>
      </c>
      <c r="F734" s="2">
        <f>_xlfn.XLOOKUP(Table7[[#This Row],[EID]],Roster!A:A,Roster!G:G)</f>
        <v>39732</v>
      </c>
      <c r="G734" s="61">
        <f ca="1">(TODAY()-Table7[[#This Row],[Hire Date]])/365</f>
        <v>16.610958904109587</v>
      </c>
      <c r="H734" s="61">
        <f ca="1">Table7[[#This Row],[Year]]*12</f>
        <v>199.33150684931505</v>
      </c>
      <c r="I734" t="str">
        <f ca="1">IF(Table7[[#This Row],[Month]]&gt;=12,"Tenured","New Hire")</f>
        <v>Tenured</v>
      </c>
    </row>
    <row r="735" spans="1:9">
      <c r="A735" s="3" t="s">
        <v>100</v>
      </c>
      <c r="B735" s="35" t="str">
        <f>_xlfn.XLOOKUP(Table7[[#This Row],[EID]],Roster!A:A,Roster!E:E)</f>
        <v>oka.koch.55</v>
      </c>
      <c r="C735" s="35" t="str">
        <f>_xlfn.XLOOKUP(Table7[[#This Row],[EID]],Roster!A:A,Roster!F:F)</f>
        <v>F&amp;A</v>
      </c>
      <c r="D735">
        <v>9</v>
      </c>
      <c r="E735" s="2">
        <v>45075</v>
      </c>
      <c r="F735" s="2">
        <f>_xlfn.XLOOKUP(Table7[[#This Row],[EID]],Roster!A:A,Roster!G:G)</f>
        <v>44956</v>
      </c>
      <c r="G735" s="61">
        <f ca="1">(TODAY()-Table7[[#This Row],[Hire Date]])/365</f>
        <v>2.2986301369863016</v>
      </c>
      <c r="H735" s="61">
        <f ca="1">Table7[[#This Row],[Year]]*12</f>
        <v>27.583561643835619</v>
      </c>
      <c r="I735" t="str">
        <f ca="1">IF(Table7[[#This Row],[Month]]&gt;=12,"Tenured","New Hire")</f>
        <v>Tenured</v>
      </c>
    </row>
    <row r="736" spans="1:9">
      <c r="A736" s="3" t="s">
        <v>101</v>
      </c>
      <c r="B736" s="35" t="str">
        <f>_xlfn.XLOOKUP(Table7[[#This Row],[EID]],Roster!A:A,Roster!E:E)</f>
        <v>hir.kame.31</v>
      </c>
      <c r="C736" s="35" t="str">
        <f>_xlfn.XLOOKUP(Table7[[#This Row],[EID]],Roster!A:A,Roster!F:F)</f>
        <v>Health</v>
      </c>
      <c r="D736">
        <v>9</v>
      </c>
      <c r="E736" s="2">
        <v>45075</v>
      </c>
      <c r="F736" s="2">
        <f>_xlfn.XLOOKUP(Table7[[#This Row],[EID]],Roster!A:A,Roster!G:G)</f>
        <v>42161</v>
      </c>
      <c r="G736" s="61">
        <f ca="1">(TODAY()-Table7[[#This Row],[Hire Date]])/365</f>
        <v>9.956164383561644</v>
      </c>
      <c r="H736" s="61">
        <f ca="1">Table7[[#This Row],[Year]]*12</f>
        <v>119.47397260273974</v>
      </c>
      <c r="I736" t="str">
        <f ca="1">IF(Table7[[#This Row],[Month]]&gt;=12,"Tenured","New Hire")</f>
        <v>Tenured</v>
      </c>
    </row>
    <row r="737" spans="1:9">
      <c r="A737" s="3" t="s">
        <v>102</v>
      </c>
      <c r="B737" s="35" t="str">
        <f>_xlfn.XLOOKUP(Table7[[#This Row],[EID]],Roster!A:A,Roster!E:E)</f>
        <v>han.oriz.24</v>
      </c>
      <c r="C737" s="35" t="str">
        <f>_xlfn.XLOOKUP(Table7[[#This Row],[EID]],Roster!A:A,Roster!F:F)</f>
        <v>Network</v>
      </c>
      <c r="D737">
        <v>10</v>
      </c>
      <c r="E737" s="2">
        <v>45075</v>
      </c>
      <c r="F737" s="2">
        <f>_xlfn.XLOOKUP(Table7[[#This Row],[EID]],Roster!A:A,Roster!G:G)</f>
        <v>37784</v>
      </c>
      <c r="G737" s="61">
        <f ca="1">(TODAY()-Table7[[#This Row],[Hire Date]])/365</f>
        <v>21.947945205479453</v>
      </c>
      <c r="H737" s="61">
        <f ca="1">Table7[[#This Row],[Year]]*12</f>
        <v>263.37534246575342</v>
      </c>
      <c r="I737" t="str">
        <f ca="1">IF(Table7[[#This Row],[Month]]&gt;=12,"Tenured","New Hire")</f>
        <v>Tenured</v>
      </c>
    </row>
    <row r="738" spans="1:9">
      <c r="A738" s="3" t="s">
        <v>103</v>
      </c>
      <c r="B738" s="35" t="str">
        <f>_xlfn.XLOOKUP(Table7[[#This Row],[EID]],Roster!A:A,Roster!E:E)</f>
        <v>kig.imaz.62</v>
      </c>
      <c r="C738" s="35" t="str">
        <f>_xlfn.XLOOKUP(Table7[[#This Row],[EID]],Roster!A:A,Roster!F:F)</f>
        <v>HR</v>
      </c>
      <c r="D738">
        <v>9</v>
      </c>
      <c r="E738" s="2">
        <v>45075</v>
      </c>
      <c r="F738" s="2">
        <f>_xlfn.XLOOKUP(Table7[[#This Row],[EID]],Roster!A:A,Roster!G:G)</f>
        <v>44132</v>
      </c>
      <c r="G738" s="61">
        <f ca="1">(TODAY()-Table7[[#This Row],[Hire Date]])/365</f>
        <v>4.5561643835616437</v>
      </c>
      <c r="H738" s="61">
        <f ca="1">Table7[[#This Row],[Year]]*12</f>
        <v>54.673972602739724</v>
      </c>
      <c r="I738" t="str">
        <f ca="1">IF(Table7[[#This Row],[Month]]&gt;=12,"Tenured","New Hire")</f>
        <v>Tenured</v>
      </c>
    </row>
    <row r="739" spans="1:9">
      <c r="A739" s="3" t="s">
        <v>104</v>
      </c>
      <c r="B739" s="35" t="str">
        <f>_xlfn.XLOOKUP(Table7[[#This Row],[EID]],Roster!A:A,Roster!E:E)</f>
        <v>oka.koch.55</v>
      </c>
      <c r="C739" s="35" t="str">
        <f>_xlfn.XLOOKUP(Table7[[#This Row],[EID]],Roster!A:A,Roster!F:F)</f>
        <v>F&amp;A</v>
      </c>
      <c r="D739">
        <v>3</v>
      </c>
      <c r="E739" s="2">
        <v>45075</v>
      </c>
      <c r="F739" s="2">
        <f>_xlfn.XLOOKUP(Table7[[#This Row],[EID]],Roster!A:A,Roster!G:G)</f>
        <v>44977</v>
      </c>
      <c r="G739" s="61">
        <f ca="1">(TODAY()-Table7[[#This Row],[Hire Date]])/365</f>
        <v>2.2410958904109588</v>
      </c>
      <c r="H739" s="61">
        <f ca="1">Table7[[#This Row],[Year]]*12</f>
        <v>26.893150684931506</v>
      </c>
      <c r="I739" t="str">
        <f ca="1">IF(Table7[[#This Row],[Month]]&gt;=12,"Tenured","New Hire")</f>
        <v>Tenured</v>
      </c>
    </row>
    <row r="740" spans="1:9">
      <c r="A740" s="3" t="s">
        <v>105</v>
      </c>
      <c r="B740" s="35" t="str">
        <f>_xlfn.XLOOKUP(Table7[[#This Row],[EID]],Roster!A:A,Roster!E:E)</f>
        <v>oka.koch.55</v>
      </c>
      <c r="C740" s="35" t="str">
        <f>_xlfn.XLOOKUP(Table7[[#This Row],[EID]],Roster!A:A,Roster!F:F)</f>
        <v>F&amp;A</v>
      </c>
      <c r="D740">
        <v>8</v>
      </c>
      <c r="E740" s="2">
        <v>45075</v>
      </c>
      <c r="F740" s="2">
        <f>_xlfn.XLOOKUP(Table7[[#This Row],[EID]],Roster!A:A,Roster!G:G)</f>
        <v>37806</v>
      </c>
      <c r="G740" s="61">
        <f ca="1">(TODAY()-Table7[[#This Row],[Hire Date]])/365</f>
        <v>21.887671232876713</v>
      </c>
      <c r="H740" s="61">
        <f ca="1">Table7[[#This Row],[Year]]*12</f>
        <v>262.65205479452055</v>
      </c>
      <c r="I740" t="str">
        <f ca="1">IF(Table7[[#This Row],[Month]]&gt;=12,"Tenured","New Hire")</f>
        <v>Tenured</v>
      </c>
    </row>
    <row r="741" spans="1:9">
      <c r="A741" s="3" t="s">
        <v>106</v>
      </c>
      <c r="B741" s="35" t="str">
        <f>_xlfn.XLOOKUP(Table7[[#This Row],[EID]],Roster!A:A,Roster!E:E)</f>
        <v>hir.kame.31</v>
      </c>
      <c r="C741" s="35" t="str">
        <f>_xlfn.XLOOKUP(Table7[[#This Row],[EID]],Roster!A:A,Roster!F:F)</f>
        <v>Health</v>
      </c>
      <c r="D741">
        <v>9</v>
      </c>
      <c r="E741" s="2">
        <v>45075</v>
      </c>
      <c r="F741" s="2">
        <f>_xlfn.XLOOKUP(Table7[[#This Row],[EID]],Roster!A:A,Roster!G:G)</f>
        <v>40457</v>
      </c>
      <c r="G741" s="61">
        <f ca="1">(TODAY()-Table7[[#This Row],[Hire Date]])/365</f>
        <v>14.624657534246575</v>
      </c>
      <c r="H741" s="61">
        <f ca="1">Table7[[#This Row],[Year]]*12</f>
        <v>175.49589041095891</v>
      </c>
      <c r="I741" t="str">
        <f ca="1">IF(Table7[[#This Row],[Month]]&gt;=12,"Tenured","New Hire")</f>
        <v>Tenured</v>
      </c>
    </row>
    <row r="742" spans="1:9">
      <c r="A742" s="3" t="s">
        <v>108</v>
      </c>
      <c r="B742" s="35" t="str">
        <f>_xlfn.XLOOKUP(Table7[[#This Row],[EID]],Roster!A:A,Roster!E:E)</f>
        <v>kig.imaz.62</v>
      </c>
      <c r="C742" s="35" t="str">
        <f>_xlfn.XLOOKUP(Table7[[#This Row],[EID]],Roster!A:A,Roster!F:F)</f>
        <v>HR</v>
      </c>
      <c r="D742">
        <v>8</v>
      </c>
      <c r="E742" s="2">
        <v>45075</v>
      </c>
      <c r="F742" s="2">
        <f>_xlfn.XLOOKUP(Table7[[#This Row],[EID]],Roster!A:A,Roster!G:G)</f>
        <v>41289</v>
      </c>
      <c r="G742" s="61">
        <f ca="1">(TODAY()-Table7[[#This Row],[Hire Date]])/365</f>
        <v>12.345205479452055</v>
      </c>
      <c r="H742" s="61">
        <f ca="1">Table7[[#This Row],[Year]]*12</f>
        <v>148.14246575342466</v>
      </c>
      <c r="I742" t="str">
        <f ca="1">IF(Table7[[#This Row],[Month]]&gt;=12,"Tenured","New Hire")</f>
        <v>Tenured</v>
      </c>
    </row>
    <row r="743" spans="1:9">
      <c r="A743" s="3" t="s">
        <v>109</v>
      </c>
      <c r="B743" s="35" t="str">
        <f>_xlfn.XLOOKUP(Table7[[#This Row],[EID]],Roster!A:A,Roster!E:E)</f>
        <v>han.oriz.24</v>
      </c>
      <c r="C743" s="35" t="str">
        <f>_xlfn.XLOOKUP(Table7[[#This Row],[EID]],Roster!A:A,Roster!F:F)</f>
        <v>Strategy</v>
      </c>
      <c r="D743">
        <v>9</v>
      </c>
      <c r="E743" s="2">
        <v>45075</v>
      </c>
      <c r="F743" s="2">
        <f>_xlfn.XLOOKUP(Table7[[#This Row],[EID]],Roster!A:A,Roster!G:G)</f>
        <v>39092</v>
      </c>
      <c r="G743" s="61">
        <f ca="1">(TODAY()-Table7[[#This Row],[Hire Date]])/365</f>
        <v>18.364383561643837</v>
      </c>
      <c r="H743" s="61">
        <f ca="1">Table7[[#This Row],[Year]]*12</f>
        <v>220.37260273972606</v>
      </c>
      <c r="I743" t="str">
        <f ca="1">IF(Table7[[#This Row],[Month]]&gt;=12,"Tenured","New Hire")</f>
        <v>Tenured</v>
      </c>
    </row>
    <row r="744" spans="1:9">
      <c r="A744" s="3" t="s">
        <v>111</v>
      </c>
      <c r="B744" s="35" t="str">
        <f>_xlfn.XLOOKUP(Table7[[#This Row],[EID]],Roster!A:A,Roster!E:E)</f>
        <v>hir.kame.31</v>
      </c>
      <c r="C744" s="35" t="str">
        <f>_xlfn.XLOOKUP(Table7[[#This Row],[EID]],Roster!A:A,Roster!F:F)</f>
        <v>Health</v>
      </c>
      <c r="D744">
        <v>10</v>
      </c>
      <c r="E744" s="2">
        <v>45075</v>
      </c>
      <c r="F744" s="2">
        <f>_xlfn.XLOOKUP(Table7[[#This Row],[EID]],Roster!A:A,Roster!G:G)</f>
        <v>42145</v>
      </c>
      <c r="G744" s="61">
        <f ca="1">(TODAY()-Table7[[#This Row],[Hire Date]])/365</f>
        <v>10</v>
      </c>
      <c r="H744" s="61">
        <f ca="1">Table7[[#This Row],[Year]]*12</f>
        <v>120</v>
      </c>
      <c r="I744" t="str">
        <f ca="1">IF(Table7[[#This Row],[Month]]&gt;=12,"Tenured","New Hire")</f>
        <v>Tenured</v>
      </c>
    </row>
    <row r="745" spans="1:9">
      <c r="A745" s="3" t="s">
        <v>112</v>
      </c>
      <c r="B745" s="35" t="str">
        <f>_xlfn.XLOOKUP(Table7[[#This Row],[EID]],Roster!A:A,Roster!E:E)</f>
        <v>hir.kame.31</v>
      </c>
      <c r="C745" s="35" t="str">
        <f>_xlfn.XLOOKUP(Table7[[#This Row],[EID]],Roster!A:A,Roster!F:F)</f>
        <v>Health</v>
      </c>
      <c r="D745">
        <v>9</v>
      </c>
      <c r="E745" s="2">
        <v>45075</v>
      </c>
      <c r="F745" s="2">
        <f>_xlfn.XLOOKUP(Table7[[#This Row],[EID]],Roster!A:A,Roster!G:G)</f>
        <v>44989</v>
      </c>
      <c r="G745" s="61">
        <f ca="1">(TODAY()-Table7[[#This Row],[Hire Date]])/365</f>
        <v>2.2082191780821918</v>
      </c>
      <c r="H745" s="61">
        <f ca="1">Table7[[#This Row],[Year]]*12</f>
        <v>26.4986301369863</v>
      </c>
      <c r="I745" t="str">
        <f ca="1">IF(Table7[[#This Row],[Month]]&gt;=12,"Tenured","New Hire")</f>
        <v>Tenured</v>
      </c>
    </row>
    <row r="746" spans="1:9">
      <c r="A746" s="3" t="s">
        <v>113</v>
      </c>
      <c r="B746" s="35" t="str">
        <f>_xlfn.XLOOKUP(Table7[[#This Row],[EID]],Roster!A:A,Roster!E:E)</f>
        <v>kig.imaz.62</v>
      </c>
      <c r="C746" s="35" t="str">
        <f>_xlfn.XLOOKUP(Table7[[#This Row],[EID]],Roster!A:A,Roster!F:F)</f>
        <v>HR</v>
      </c>
      <c r="D746">
        <v>8</v>
      </c>
      <c r="E746" s="2">
        <v>45075</v>
      </c>
      <c r="F746" s="2">
        <f>_xlfn.XLOOKUP(Table7[[#This Row],[EID]],Roster!A:A,Roster!G:G)</f>
        <v>44152</v>
      </c>
      <c r="G746" s="61">
        <f ca="1">(TODAY()-Table7[[#This Row],[Hire Date]])/365</f>
        <v>4.5013698630136982</v>
      </c>
      <c r="H746" s="61">
        <f ca="1">Table7[[#This Row],[Year]]*12</f>
        <v>54.016438356164379</v>
      </c>
      <c r="I746" t="str">
        <f ca="1">IF(Table7[[#This Row],[Month]]&gt;=12,"Tenured","New Hire")</f>
        <v>Tenured</v>
      </c>
    </row>
    <row r="747" spans="1:9">
      <c r="A747" s="3" t="s">
        <v>114</v>
      </c>
      <c r="B747" s="35" t="str">
        <f>_xlfn.XLOOKUP(Table7[[#This Row],[EID]],Roster!A:A,Roster!E:E)</f>
        <v>han.oriz.24</v>
      </c>
      <c r="C747" s="35" t="str">
        <f>_xlfn.XLOOKUP(Table7[[#This Row],[EID]],Roster!A:A,Roster!F:F)</f>
        <v>Strategy</v>
      </c>
      <c r="D747">
        <v>10</v>
      </c>
      <c r="E747" s="2">
        <v>45075</v>
      </c>
      <c r="F747" s="2">
        <f>_xlfn.XLOOKUP(Table7[[#This Row],[EID]],Roster!A:A,Roster!G:G)</f>
        <v>37165</v>
      </c>
      <c r="G747" s="61">
        <f ca="1">(TODAY()-Table7[[#This Row],[Hire Date]])/365</f>
        <v>23.643835616438356</v>
      </c>
      <c r="H747" s="61">
        <f ca="1">Table7[[#This Row],[Year]]*12</f>
        <v>283.72602739726028</v>
      </c>
      <c r="I747" t="str">
        <f ca="1">IF(Table7[[#This Row],[Month]]&gt;=12,"Tenured","New Hire")</f>
        <v>Tenured</v>
      </c>
    </row>
    <row r="748" spans="1:9">
      <c r="A748" s="3" t="s">
        <v>115</v>
      </c>
      <c r="B748" s="35" t="str">
        <f>_xlfn.XLOOKUP(Table7[[#This Row],[EID]],Roster!A:A,Roster!E:E)</f>
        <v>oka.koch.55</v>
      </c>
      <c r="C748" s="35" t="str">
        <f>_xlfn.XLOOKUP(Table7[[#This Row],[EID]],Roster!A:A,Roster!F:F)</f>
        <v>F&amp;A</v>
      </c>
      <c r="D748">
        <v>10</v>
      </c>
      <c r="E748" s="2">
        <v>45075</v>
      </c>
      <c r="F748" s="2">
        <f>_xlfn.XLOOKUP(Table7[[#This Row],[EID]],Roster!A:A,Roster!G:G)</f>
        <v>44841</v>
      </c>
      <c r="G748" s="61">
        <f ca="1">(TODAY()-Table7[[#This Row],[Hire Date]])/365</f>
        <v>2.6136986301369864</v>
      </c>
      <c r="H748" s="61">
        <f ca="1">Table7[[#This Row],[Year]]*12</f>
        <v>31.364383561643837</v>
      </c>
      <c r="I748" t="str">
        <f ca="1">IF(Table7[[#This Row],[Month]]&gt;=12,"Tenured","New Hire")</f>
        <v>Tenured</v>
      </c>
    </row>
    <row r="749" spans="1:9">
      <c r="A749" s="3" t="s">
        <v>116</v>
      </c>
      <c r="B749" s="35" t="str">
        <f>_xlfn.XLOOKUP(Table7[[#This Row],[EID]],Roster!A:A,Roster!E:E)</f>
        <v>hir.kame.31</v>
      </c>
      <c r="C749" s="35" t="str">
        <f>_xlfn.XLOOKUP(Table7[[#This Row],[EID]],Roster!A:A,Roster!F:F)</f>
        <v>Health</v>
      </c>
      <c r="D749">
        <v>9</v>
      </c>
      <c r="E749" s="2">
        <v>45075</v>
      </c>
      <c r="F749" s="2">
        <f>_xlfn.XLOOKUP(Table7[[#This Row],[EID]],Roster!A:A,Roster!G:G)</f>
        <v>39490</v>
      </c>
      <c r="G749" s="61">
        <f ca="1">(TODAY()-Table7[[#This Row],[Hire Date]])/365</f>
        <v>17.273972602739725</v>
      </c>
      <c r="H749" s="61">
        <f ca="1">Table7[[#This Row],[Year]]*12</f>
        <v>207.2876712328767</v>
      </c>
      <c r="I749" t="str">
        <f ca="1">IF(Table7[[#This Row],[Month]]&gt;=12,"Tenured","New Hire")</f>
        <v>Tenured</v>
      </c>
    </row>
    <row r="750" spans="1:9">
      <c r="A750" s="3" t="s">
        <v>117</v>
      </c>
      <c r="B750" s="35" t="str">
        <f>_xlfn.XLOOKUP(Table7[[#This Row],[EID]],Roster!A:A,Roster!E:E)</f>
        <v>han.oriz.24</v>
      </c>
      <c r="C750" s="35" t="str">
        <f>_xlfn.XLOOKUP(Table7[[#This Row],[EID]],Roster!A:A,Roster!F:F)</f>
        <v>Network</v>
      </c>
      <c r="D750">
        <v>10</v>
      </c>
      <c r="E750" s="2">
        <v>45075</v>
      </c>
      <c r="F750" s="2">
        <f>_xlfn.XLOOKUP(Table7[[#This Row],[EID]],Roster!A:A,Roster!G:G)</f>
        <v>43495</v>
      </c>
      <c r="G750" s="61">
        <f ca="1">(TODAY()-Table7[[#This Row],[Hire Date]])/365</f>
        <v>6.3013698630136989</v>
      </c>
      <c r="H750" s="61">
        <f ca="1">Table7[[#This Row],[Year]]*12</f>
        <v>75.616438356164394</v>
      </c>
      <c r="I750" t="str">
        <f ca="1">IF(Table7[[#This Row],[Month]]&gt;=12,"Tenured","New Hire")</f>
        <v>Tenured</v>
      </c>
    </row>
    <row r="751" spans="1:9">
      <c r="A751" s="3" t="s">
        <v>118</v>
      </c>
      <c r="B751" s="35" t="str">
        <f>_xlfn.XLOOKUP(Table7[[#This Row],[EID]],Roster!A:A,Roster!E:E)</f>
        <v>kig.imaz.62</v>
      </c>
      <c r="C751" s="35" t="str">
        <f>_xlfn.XLOOKUP(Table7[[#This Row],[EID]],Roster!A:A,Roster!F:F)</f>
        <v>HR</v>
      </c>
      <c r="D751">
        <v>8</v>
      </c>
      <c r="E751" s="2">
        <v>45075</v>
      </c>
      <c r="F751" s="2">
        <f>_xlfn.XLOOKUP(Table7[[#This Row],[EID]],Roster!A:A,Roster!G:G)</f>
        <v>44965</v>
      </c>
      <c r="G751" s="61">
        <f ca="1">(TODAY()-Table7[[#This Row],[Hire Date]])/365</f>
        <v>2.2739726027397262</v>
      </c>
      <c r="H751" s="61">
        <f ca="1">Table7[[#This Row],[Year]]*12</f>
        <v>27.287671232876715</v>
      </c>
      <c r="I751" t="str">
        <f ca="1">IF(Table7[[#This Row],[Month]]&gt;=12,"Tenured","New Hire")</f>
        <v>Tenured</v>
      </c>
    </row>
    <row r="752" spans="1:9">
      <c r="A752" s="3" t="s">
        <v>119</v>
      </c>
      <c r="B752" s="35" t="str">
        <f>_xlfn.XLOOKUP(Table7[[#This Row],[EID]],Roster!A:A,Roster!E:E)</f>
        <v>hir.kame.31</v>
      </c>
      <c r="C752" s="35" t="str">
        <f>_xlfn.XLOOKUP(Table7[[#This Row],[EID]],Roster!A:A,Roster!F:F)</f>
        <v>Health</v>
      </c>
      <c r="D752">
        <v>8</v>
      </c>
      <c r="E752" s="2">
        <v>45075</v>
      </c>
      <c r="F752" s="2">
        <f>_xlfn.XLOOKUP(Table7[[#This Row],[EID]],Roster!A:A,Roster!G:G)</f>
        <v>38581</v>
      </c>
      <c r="G752" s="61">
        <f ca="1">(TODAY()-Table7[[#This Row],[Hire Date]])/365</f>
        <v>19.764383561643836</v>
      </c>
      <c r="H752" s="61">
        <f ca="1">Table7[[#This Row],[Year]]*12</f>
        <v>237.17260273972602</v>
      </c>
      <c r="I752" t="str">
        <f ca="1">IF(Table7[[#This Row],[Month]]&gt;=12,"Tenured","New Hire")</f>
        <v>Tenured</v>
      </c>
    </row>
    <row r="753" spans="1:9">
      <c r="A753" s="3" t="s">
        <v>121</v>
      </c>
      <c r="B753" s="35" t="str">
        <f>_xlfn.XLOOKUP(Table7[[#This Row],[EID]],Roster!A:A,Roster!E:E)</f>
        <v>hir.kame.31</v>
      </c>
      <c r="C753" s="35" t="str">
        <f>_xlfn.XLOOKUP(Table7[[#This Row],[EID]],Roster!A:A,Roster!F:F)</f>
        <v>Health</v>
      </c>
      <c r="D753">
        <v>9</v>
      </c>
      <c r="E753" s="2">
        <v>45075</v>
      </c>
      <c r="F753" s="2">
        <f>_xlfn.XLOOKUP(Table7[[#This Row],[EID]],Roster!A:A,Roster!G:G)</f>
        <v>44420</v>
      </c>
      <c r="G753" s="61">
        <f ca="1">(TODAY()-Table7[[#This Row],[Hire Date]])/365</f>
        <v>3.7671232876712328</v>
      </c>
      <c r="H753" s="61">
        <f ca="1">Table7[[#This Row],[Year]]*12</f>
        <v>45.205479452054796</v>
      </c>
      <c r="I753" t="str">
        <f ca="1">IF(Table7[[#This Row],[Month]]&gt;=12,"Tenured","New Hire")</f>
        <v>Tenured</v>
      </c>
    </row>
    <row r="754" spans="1:9">
      <c r="A754" s="3" t="s">
        <v>122</v>
      </c>
      <c r="B754" s="35" t="str">
        <f>_xlfn.XLOOKUP(Table7[[#This Row],[EID]],Roster!A:A,Roster!E:E)</f>
        <v>han.oriz.24</v>
      </c>
      <c r="C754" s="35" t="str">
        <f>_xlfn.XLOOKUP(Table7[[#This Row],[EID]],Roster!A:A,Roster!F:F)</f>
        <v>Network</v>
      </c>
      <c r="D754">
        <v>9</v>
      </c>
      <c r="E754" s="2">
        <v>45075</v>
      </c>
      <c r="F754" s="2">
        <f>_xlfn.XLOOKUP(Table7[[#This Row],[EID]],Roster!A:A,Roster!G:G)</f>
        <v>44961</v>
      </c>
      <c r="G754" s="61">
        <f ca="1">(TODAY()-Table7[[#This Row],[Hire Date]])/365</f>
        <v>2.2849315068493152</v>
      </c>
      <c r="H754" s="61">
        <f ca="1">Table7[[#This Row],[Year]]*12</f>
        <v>27.419178082191785</v>
      </c>
      <c r="I754" t="str">
        <f ca="1">IF(Table7[[#This Row],[Month]]&gt;=12,"Tenured","New Hire")</f>
        <v>Tenured</v>
      </c>
    </row>
    <row r="755" spans="1:9">
      <c r="A755" s="3" t="s">
        <v>123</v>
      </c>
      <c r="B755" s="35" t="str">
        <f>_xlfn.XLOOKUP(Table7[[#This Row],[EID]],Roster!A:A,Roster!E:E)</f>
        <v>kig.imaz.62</v>
      </c>
      <c r="C755" s="35" t="str">
        <f>_xlfn.XLOOKUP(Table7[[#This Row],[EID]],Roster!A:A,Roster!F:F)</f>
        <v>HR</v>
      </c>
      <c r="D755">
        <v>10</v>
      </c>
      <c r="E755" s="2">
        <v>45075</v>
      </c>
      <c r="F755" s="2">
        <f>_xlfn.XLOOKUP(Table7[[#This Row],[EID]],Roster!A:A,Roster!G:G)</f>
        <v>41094</v>
      </c>
      <c r="G755" s="61">
        <f ca="1">(TODAY()-Table7[[#This Row],[Hire Date]])/365</f>
        <v>12.87945205479452</v>
      </c>
      <c r="H755" s="61">
        <f ca="1">Table7[[#This Row],[Year]]*12</f>
        <v>154.55342465753424</v>
      </c>
      <c r="I755" t="str">
        <f ca="1">IF(Table7[[#This Row],[Month]]&gt;=12,"Tenured","New Hire")</f>
        <v>Tenured</v>
      </c>
    </row>
    <row r="756" spans="1:9">
      <c r="A756" s="3" t="s">
        <v>94</v>
      </c>
      <c r="B756" s="35" t="str">
        <f>_xlfn.XLOOKUP(Table7[[#This Row],[EID]],Roster!A:A,Roster!E:E)</f>
        <v>oka.koch.55</v>
      </c>
      <c r="C756" s="35" t="str">
        <f>_xlfn.XLOOKUP(Table7[[#This Row],[EID]],Roster!A:A,Roster!F:F)</f>
        <v>F&amp;A</v>
      </c>
      <c r="D756">
        <v>8</v>
      </c>
      <c r="E756" s="2">
        <v>45076</v>
      </c>
      <c r="F756" s="2">
        <f>_xlfn.XLOOKUP(Table7[[#This Row],[EID]],Roster!A:A,Roster!G:G)</f>
        <v>45032</v>
      </c>
      <c r="G756" s="61">
        <f ca="1">(TODAY()-Table7[[#This Row],[Hire Date]])/365</f>
        <v>2.0904109589041098</v>
      </c>
      <c r="H756" s="61">
        <f ca="1">Table7[[#This Row],[Year]]*12</f>
        <v>25.084931506849315</v>
      </c>
      <c r="I756" t="str">
        <f ca="1">IF(Table7[[#This Row],[Month]]&gt;=12,"Tenured","New Hire")</f>
        <v>Tenured</v>
      </c>
    </row>
    <row r="757" spans="1:9">
      <c r="A757" s="3" t="s">
        <v>96</v>
      </c>
      <c r="B757" s="35" t="str">
        <f>_xlfn.XLOOKUP(Table7[[#This Row],[EID]],Roster!A:A,Roster!E:E)</f>
        <v>hir.kame.31</v>
      </c>
      <c r="C757" s="35" t="str">
        <f>_xlfn.XLOOKUP(Table7[[#This Row],[EID]],Roster!A:A,Roster!F:F)</f>
        <v>Health</v>
      </c>
      <c r="D757">
        <v>9</v>
      </c>
      <c r="E757" s="2">
        <v>45076</v>
      </c>
      <c r="F757" s="2">
        <f>_xlfn.XLOOKUP(Table7[[#This Row],[EID]],Roster!A:A,Roster!G:G)</f>
        <v>44979</v>
      </c>
      <c r="G757" s="61">
        <f ca="1">(TODAY()-Table7[[#This Row],[Hire Date]])/365</f>
        <v>2.2356164383561645</v>
      </c>
      <c r="H757" s="61">
        <f ca="1">Table7[[#This Row],[Year]]*12</f>
        <v>26.827397260273976</v>
      </c>
      <c r="I757" t="str">
        <f ca="1">IF(Table7[[#This Row],[Month]]&gt;=12,"Tenured","New Hire")</f>
        <v>Tenured</v>
      </c>
    </row>
    <row r="758" spans="1:9">
      <c r="A758" s="3" t="s">
        <v>97</v>
      </c>
      <c r="B758" s="35" t="str">
        <f>_xlfn.XLOOKUP(Table7[[#This Row],[EID]],Roster!A:A,Roster!E:E)</f>
        <v>han.oriz.24</v>
      </c>
      <c r="C758" s="35" t="str">
        <f>_xlfn.XLOOKUP(Table7[[#This Row],[EID]],Roster!A:A,Roster!F:F)</f>
        <v>Network</v>
      </c>
      <c r="D758">
        <v>10</v>
      </c>
      <c r="E758" s="2">
        <v>45076</v>
      </c>
      <c r="F758" s="2">
        <f>_xlfn.XLOOKUP(Table7[[#This Row],[EID]],Roster!A:A,Roster!G:G)</f>
        <v>44419</v>
      </c>
      <c r="G758" s="61">
        <f ca="1">(TODAY()-Table7[[#This Row],[Hire Date]])/365</f>
        <v>3.7698630136986302</v>
      </c>
      <c r="H758" s="61">
        <f ca="1">Table7[[#This Row],[Year]]*12</f>
        <v>45.238356164383561</v>
      </c>
      <c r="I758" t="str">
        <f ca="1">IF(Table7[[#This Row],[Month]]&gt;=12,"Tenured","New Hire")</f>
        <v>Tenured</v>
      </c>
    </row>
    <row r="759" spans="1:9">
      <c r="A759" s="3" t="s">
        <v>98</v>
      </c>
      <c r="B759" s="35" t="str">
        <f>_xlfn.XLOOKUP(Table7[[#This Row],[EID]],Roster!A:A,Roster!E:E)</f>
        <v>kig.imaz.62</v>
      </c>
      <c r="C759" s="35" t="str">
        <f>_xlfn.XLOOKUP(Table7[[#This Row],[EID]],Roster!A:A,Roster!F:F)</f>
        <v>HR</v>
      </c>
      <c r="D759">
        <v>8</v>
      </c>
      <c r="E759" s="2">
        <v>45076</v>
      </c>
      <c r="F759" s="2">
        <f>_xlfn.XLOOKUP(Table7[[#This Row],[EID]],Roster!A:A,Roster!G:G)</f>
        <v>41964</v>
      </c>
      <c r="G759" s="61">
        <f ca="1">(TODAY()-Table7[[#This Row],[Hire Date]])/365</f>
        <v>10.495890410958904</v>
      </c>
      <c r="H759" s="61">
        <f ca="1">Table7[[#This Row],[Year]]*12</f>
        <v>125.95068493150684</v>
      </c>
      <c r="I759" t="str">
        <f ca="1">IF(Table7[[#This Row],[Month]]&gt;=12,"Tenured","New Hire")</f>
        <v>Tenured</v>
      </c>
    </row>
    <row r="760" spans="1:9">
      <c r="A760" s="3" t="s">
        <v>99</v>
      </c>
      <c r="B760" s="35" t="str">
        <f>_xlfn.XLOOKUP(Table7[[#This Row],[EID]],Roster!A:A,Roster!E:E)</f>
        <v>han.oriz.24</v>
      </c>
      <c r="C760" s="35" t="str">
        <f>_xlfn.XLOOKUP(Table7[[#This Row],[EID]],Roster!A:A,Roster!F:F)</f>
        <v>Strategy</v>
      </c>
      <c r="D760">
        <v>9</v>
      </c>
      <c r="E760" s="2">
        <v>45076</v>
      </c>
      <c r="F760" s="2">
        <f>_xlfn.XLOOKUP(Table7[[#This Row],[EID]],Roster!A:A,Roster!G:G)</f>
        <v>39732</v>
      </c>
      <c r="G760" s="61">
        <f ca="1">(TODAY()-Table7[[#This Row],[Hire Date]])/365</f>
        <v>16.610958904109587</v>
      </c>
      <c r="H760" s="61">
        <f ca="1">Table7[[#This Row],[Year]]*12</f>
        <v>199.33150684931505</v>
      </c>
      <c r="I760" t="str">
        <f ca="1">IF(Table7[[#This Row],[Month]]&gt;=12,"Tenured","New Hire")</f>
        <v>Tenured</v>
      </c>
    </row>
    <row r="761" spans="1:9">
      <c r="A761" s="3" t="s">
        <v>100</v>
      </c>
      <c r="B761" s="35" t="str">
        <f>_xlfn.XLOOKUP(Table7[[#This Row],[EID]],Roster!A:A,Roster!E:E)</f>
        <v>oka.koch.55</v>
      </c>
      <c r="C761" s="35" t="str">
        <f>_xlfn.XLOOKUP(Table7[[#This Row],[EID]],Roster!A:A,Roster!F:F)</f>
        <v>F&amp;A</v>
      </c>
      <c r="D761">
        <v>10</v>
      </c>
      <c r="E761" s="2">
        <v>45076</v>
      </c>
      <c r="F761" s="2">
        <f>_xlfn.XLOOKUP(Table7[[#This Row],[EID]],Roster!A:A,Roster!G:G)</f>
        <v>44956</v>
      </c>
      <c r="G761" s="61">
        <f ca="1">(TODAY()-Table7[[#This Row],[Hire Date]])/365</f>
        <v>2.2986301369863016</v>
      </c>
      <c r="H761" s="61">
        <f ca="1">Table7[[#This Row],[Year]]*12</f>
        <v>27.583561643835619</v>
      </c>
      <c r="I761" t="str">
        <f ca="1">IF(Table7[[#This Row],[Month]]&gt;=12,"Tenured","New Hire")</f>
        <v>Tenured</v>
      </c>
    </row>
    <row r="762" spans="1:9">
      <c r="A762" s="3" t="s">
        <v>101</v>
      </c>
      <c r="B762" s="35" t="str">
        <f>_xlfn.XLOOKUP(Table7[[#This Row],[EID]],Roster!A:A,Roster!E:E)</f>
        <v>hir.kame.31</v>
      </c>
      <c r="C762" s="35" t="str">
        <f>_xlfn.XLOOKUP(Table7[[#This Row],[EID]],Roster!A:A,Roster!F:F)</f>
        <v>Health</v>
      </c>
      <c r="D762">
        <v>9</v>
      </c>
      <c r="E762" s="2">
        <v>45076</v>
      </c>
      <c r="F762" s="2">
        <f>_xlfn.XLOOKUP(Table7[[#This Row],[EID]],Roster!A:A,Roster!G:G)</f>
        <v>42161</v>
      </c>
      <c r="G762" s="61">
        <f ca="1">(TODAY()-Table7[[#This Row],[Hire Date]])/365</f>
        <v>9.956164383561644</v>
      </c>
      <c r="H762" s="61">
        <f ca="1">Table7[[#This Row],[Year]]*12</f>
        <v>119.47397260273974</v>
      </c>
      <c r="I762" t="str">
        <f ca="1">IF(Table7[[#This Row],[Month]]&gt;=12,"Tenured","New Hire")</f>
        <v>Tenured</v>
      </c>
    </row>
    <row r="763" spans="1:9">
      <c r="A763" s="3" t="s">
        <v>102</v>
      </c>
      <c r="B763" s="35" t="str">
        <f>_xlfn.XLOOKUP(Table7[[#This Row],[EID]],Roster!A:A,Roster!E:E)</f>
        <v>han.oriz.24</v>
      </c>
      <c r="C763" s="35" t="str">
        <f>_xlfn.XLOOKUP(Table7[[#This Row],[EID]],Roster!A:A,Roster!F:F)</f>
        <v>Network</v>
      </c>
      <c r="D763">
        <v>9</v>
      </c>
      <c r="E763" s="2">
        <v>45076</v>
      </c>
      <c r="F763" s="2">
        <f>_xlfn.XLOOKUP(Table7[[#This Row],[EID]],Roster!A:A,Roster!G:G)</f>
        <v>37784</v>
      </c>
      <c r="G763" s="61">
        <f ca="1">(TODAY()-Table7[[#This Row],[Hire Date]])/365</f>
        <v>21.947945205479453</v>
      </c>
      <c r="H763" s="61">
        <f ca="1">Table7[[#This Row],[Year]]*12</f>
        <v>263.37534246575342</v>
      </c>
      <c r="I763" t="str">
        <f ca="1">IF(Table7[[#This Row],[Month]]&gt;=12,"Tenured","New Hire")</f>
        <v>Tenured</v>
      </c>
    </row>
    <row r="764" spans="1:9">
      <c r="A764" s="3" t="s">
        <v>103</v>
      </c>
      <c r="B764" s="35" t="str">
        <f>_xlfn.XLOOKUP(Table7[[#This Row],[EID]],Roster!A:A,Roster!E:E)</f>
        <v>kig.imaz.62</v>
      </c>
      <c r="C764" s="35" t="str">
        <f>_xlfn.XLOOKUP(Table7[[#This Row],[EID]],Roster!A:A,Roster!F:F)</f>
        <v>HR</v>
      </c>
      <c r="D764">
        <v>8</v>
      </c>
      <c r="E764" s="2">
        <v>45076</v>
      </c>
      <c r="F764" s="2">
        <f>_xlfn.XLOOKUP(Table7[[#This Row],[EID]],Roster!A:A,Roster!G:G)</f>
        <v>44132</v>
      </c>
      <c r="G764" s="61">
        <f ca="1">(TODAY()-Table7[[#This Row],[Hire Date]])/365</f>
        <v>4.5561643835616437</v>
      </c>
      <c r="H764" s="61">
        <f ca="1">Table7[[#This Row],[Year]]*12</f>
        <v>54.673972602739724</v>
      </c>
      <c r="I764" t="str">
        <f ca="1">IF(Table7[[#This Row],[Month]]&gt;=12,"Tenured","New Hire")</f>
        <v>Tenured</v>
      </c>
    </row>
    <row r="765" spans="1:9">
      <c r="A765" s="3" t="s">
        <v>104</v>
      </c>
      <c r="B765" s="35" t="str">
        <f>_xlfn.XLOOKUP(Table7[[#This Row],[EID]],Roster!A:A,Roster!E:E)</f>
        <v>oka.koch.55</v>
      </c>
      <c r="C765" s="35" t="str">
        <f>_xlfn.XLOOKUP(Table7[[#This Row],[EID]],Roster!A:A,Roster!F:F)</f>
        <v>F&amp;A</v>
      </c>
      <c r="D765">
        <v>9</v>
      </c>
      <c r="E765" s="2">
        <v>45076</v>
      </c>
      <c r="F765" s="2">
        <f>_xlfn.XLOOKUP(Table7[[#This Row],[EID]],Roster!A:A,Roster!G:G)</f>
        <v>44977</v>
      </c>
      <c r="G765" s="61">
        <f ca="1">(TODAY()-Table7[[#This Row],[Hire Date]])/365</f>
        <v>2.2410958904109588</v>
      </c>
      <c r="H765" s="61">
        <f ca="1">Table7[[#This Row],[Year]]*12</f>
        <v>26.893150684931506</v>
      </c>
      <c r="I765" t="str">
        <f ca="1">IF(Table7[[#This Row],[Month]]&gt;=12,"Tenured","New Hire")</f>
        <v>Tenured</v>
      </c>
    </row>
    <row r="766" spans="1:9">
      <c r="A766" s="3" t="s">
        <v>105</v>
      </c>
      <c r="B766" s="35" t="str">
        <f>_xlfn.XLOOKUP(Table7[[#This Row],[EID]],Roster!A:A,Roster!E:E)</f>
        <v>oka.koch.55</v>
      </c>
      <c r="C766" s="35" t="str">
        <f>_xlfn.XLOOKUP(Table7[[#This Row],[EID]],Roster!A:A,Roster!F:F)</f>
        <v>F&amp;A</v>
      </c>
      <c r="D766">
        <v>10</v>
      </c>
      <c r="E766" s="2">
        <v>45076</v>
      </c>
      <c r="F766" s="2">
        <f>_xlfn.XLOOKUP(Table7[[#This Row],[EID]],Roster!A:A,Roster!G:G)</f>
        <v>37806</v>
      </c>
      <c r="G766" s="61">
        <f ca="1">(TODAY()-Table7[[#This Row],[Hire Date]])/365</f>
        <v>21.887671232876713</v>
      </c>
      <c r="H766" s="61">
        <f ca="1">Table7[[#This Row],[Year]]*12</f>
        <v>262.65205479452055</v>
      </c>
      <c r="I766" t="str">
        <f ca="1">IF(Table7[[#This Row],[Month]]&gt;=12,"Tenured","New Hire")</f>
        <v>Tenured</v>
      </c>
    </row>
    <row r="767" spans="1:9">
      <c r="A767" s="3" t="s">
        <v>106</v>
      </c>
      <c r="B767" s="35" t="str">
        <f>_xlfn.XLOOKUP(Table7[[#This Row],[EID]],Roster!A:A,Roster!E:E)</f>
        <v>hir.kame.31</v>
      </c>
      <c r="C767" s="35" t="str">
        <f>_xlfn.XLOOKUP(Table7[[#This Row],[EID]],Roster!A:A,Roster!F:F)</f>
        <v>Health</v>
      </c>
      <c r="D767">
        <v>10</v>
      </c>
      <c r="E767" s="2">
        <v>45076</v>
      </c>
      <c r="F767" s="2">
        <f>_xlfn.XLOOKUP(Table7[[#This Row],[EID]],Roster!A:A,Roster!G:G)</f>
        <v>40457</v>
      </c>
      <c r="G767" s="61">
        <f ca="1">(TODAY()-Table7[[#This Row],[Hire Date]])/365</f>
        <v>14.624657534246575</v>
      </c>
      <c r="H767" s="61">
        <f ca="1">Table7[[#This Row],[Year]]*12</f>
        <v>175.49589041095891</v>
      </c>
      <c r="I767" t="str">
        <f ca="1">IF(Table7[[#This Row],[Month]]&gt;=12,"Tenured","New Hire")</f>
        <v>Tenured</v>
      </c>
    </row>
    <row r="768" spans="1:9">
      <c r="A768" s="3" t="s">
        <v>108</v>
      </c>
      <c r="B768" s="35" t="str">
        <f>_xlfn.XLOOKUP(Table7[[#This Row],[EID]],Roster!A:A,Roster!E:E)</f>
        <v>kig.imaz.62</v>
      </c>
      <c r="C768" s="35" t="str">
        <f>_xlfn.XLOOKUP(Table7[[#This Row],[EID]],Roster!A:A,Roster!F:F)</f>
        <v>HR</v>
      </c>
      <c r="D768">
        <v>8</v>
      </c>
      <c r="E768" s="2">
        <v>45076</v>
      </c>
      <c r="F768" s="2">
        <f>_xlfn.XLOOKUP(Table7[[#This Row],[EID]],Roster!A:A,Roster!G:G)</f>
        <v>41289</v>
      </c>
      <c r="G768" s="61">
        <f ca="1">(TODAY()-Table7[[#This Row],[Hire Date]])/365</f>
        <v>12.345205479452055</v>
      </c>
      <c r="H768" s="61">
        <f ca="1">Table7[[#This Row],[Year]]*12</f>
        <v>148.14246575342466</v>
      </c>
      <c r="I768" t="str">
        <f ca="1">IF(Table7[[#This Row],[Month]]&gt;=12,"Tenured","New Hire")</f>
        <v>Tenured</v>
      </c>
    </row>
    <row r="769" spans="1:9">
      <c r="A769" s="3" t="s">
        <v>109</v>
      </c>
      <c r="B769" s="35" t="str">
        <f>_xlfn.XLOOKUP(Table7[[#This Row],[EID]],Roster!A:A,Roster!E:E)</f>
        <v>han.oriz.24</v>
      </c>
      <c r="C769" s="35" t="str">
        <f>_xlfn.XLOOKUP(Table7[[#This Row],[EID]],Roster!A:A,Roster!F:F)</f>
        <v>Strategy</v>
      </c>
      <c r="D769">
        <v>8</v>
      </c>
      <c r="E769" s="2">
        <v>45076</v>
      </c>
      <c r="F769" s="2">
        <f>_xlfn.XLOOKUP(Table7[[#This Row],[EID]],Roster!A:A,Roster!G:G)</f>
        <v>39092</v>
      </c>
      <c r="G769" s="61">
        <f ca="1">(TODAY()-Table7[[#This Row],[Hire Date]])/365</f>
        <v>18.364383561643837</v>
      </c>
      <c r="H769" s="61">
        <f ca="1">Table7[[#This Row],[Year]]*12</f>
        <v>220.37260273972606</v>
      </c>
      <c r="I769" t="str">
        <f ca="1">IF(Table7[[#This Row],[Month]]&gt;=12,"Tenured","New Hire")</f>
        <v>Tenured</v>
      </c>
    </row>
    <row r="770" spans="1:9">
      <c r="A770" s="3" t="s">
        <v>111</v>
      </c>
      <c r="B770" s="35" t="str">
        <f>_xlfn.XLOOKUP(Table7[[#This Row],[EID]],Roster!A:A,Roster!E:E)</f>
        <v>hir.kame.31</v>
      </c>
      <c r="C770" s="35" t="str">
        <f>_xlfn.XLOOKUP(Table7[[#This Row],[EID]],Roster!A:A,Roster!F:F)</f>
        <v>Health</v>
      </c>
      <c r="D770">
        <v>9</v>
      </c>
      <c r="E770" s="2">
        <v>45076</v>
      </c>
      <c r="F770" s="2">
        <f>_xlfn.XLOOKUP(Table7[[#This Row],[EID]],Roster!A:A,Roster!G:G)</f>
        <v>42145</v>
      </c>
      <c r="G770" s="61">
        <f ca="1">(TODAY()-Table7[[#This Row],[Hire Date]])/365</f>
        <v>10</v>
      </c>
      <c r="H770" s="61">
        <f ca="1">Table7[[#This Row],[Year]]*12</f>
        <v>120</v>
      </c>
      <c r="I770" t="str">
        <f ca="1">IF(Table7[[#This Row],[Month]]&gt;=12,"Tenured","New Hire")</f>
        <v>Tenured</v>
      </c>
    </row>
    <row r="771" spans="1:9">
      <c r="A771" s="3" t="s">
        <v>112</v>
      </c>
      <c r="B771" s="35" t="str">
        <f>_xlfn.XLOOKUP(Table7[[#This Row],[EID]],Roster!A:A,Roster!E:E)</f>
        <v>hir.kame.31</v>
      </c>
      <c r="C771" s="35" t="str">
        <f>_xlfn.XLOOKUP(Table7[[#This Row],[EID]],Roster!A:A,Roster!F:F)</f>
        <v>Health</v>
      </c>
      <c r="D771">
        <v>10</v>
      </c>
      <c r="E771" s="2">
        <v>45076</v>
      </c>
      <c r="F771" s="2">
        <f>_xlfn.XLOOKUP(Table7[[#This Row],[EID]],Roster!A:A,Roster!G:G)</f>
        <v>44989</v>
      </c>
      <c r="G771" s="61">
        <f ca="1">(TODAY()-Table7[[#This Row],[Hire Date]])/365</f>
        <v>2.2082191780821918</v>
      </c>
      <c r="H771" s="61">
        <f ca="1">Table7[[#This Row],[Year]]*12</f>
        <v>26.4986301369863</v>
      </c>
      <c r="I771" t="str">
        <f ca="1">IF(Table7[[#This Row],[Month]]&gt;=12,"Tenured","New Hire")</f>
        <v>Tenured</v>
      </c>
    </row>
    <row r="772" spans="1:9">
      <c r="A772" s="3" t="s">
        <v>113</v>
      </c>
      <c r="B772" s="35" t="str">
        <f>_xlfn.XLOOKUP(Table7[[#This Row],[EID]],Roster!A:A,Roster!E:E)</f>
        <v>kig.imaz.62</v>
      </c>
      <c r="C772" s="35" t="str">
        <f>_xlfn.XLOOKUP(Table7[[#This Row],[EID]],Roster!A:A,Roster!F:F)</f>
        <v>HR</v>
      </c>
      <c r="D772">
        <v>8</v>
      </c>
      <c r="E772" s="2">
        <v>45076</v>
      </c>
      <c r="F772" s="2">
        <f>_xlfn.XLOOKUP(Table7[[#This Row],[EID]],Roster!A:A,Roster!G:G)</f>
        <v>44152</v>
      </c>
      <c r="G772" s="61">
        <f ca="1">(TODAY()-Table7[[#This Row],[Hire Date]])/365</f>
        <v>4.5013698630136982</v>
      </c>
      <c r="H772" s="61">
        <f ca="1">Table7[[#This Row],[Year]]*12</f>
        <v>54.016438356164379</v>
      </c>
      <c r="I772" t="str">
        <f ca="1">IF(Table7[[#This Row],[Month]]&gt;=12,"Tenured","New Hire")</f>
        <v>Tenured</v>
      </c>
    </row>
    <row r="773" spans="1:9">
      <c r="A773" s="3" t="s">
        <v>114</v>
      </c>
      <c r="B773" s="35" t="str">
        <f>_xlfn.XLOOKUP(Table7[[#This Row],[EID]],Roster!A:A,Roster!E:E)</f>
        <v>han.oriz.24</v>
      </c>
      <c r="C773" s="35" t="str">
        <f>_xlfn.XLOOKUP(Table7[[#This Row],[EID]],Roster!A:A,Roster!F:F)</f>
        <v>Strategy</v>
      </c>
      <c r="D773">
        <v>10</v>
      </c>
      <c r="E773" s="2">
        <v>45076</v>
      </c>
      <c r="F773" s="2">
        <f>_xlfn.XLOOKUP(Table7[[#This Row],[EID]],Roster!A:A,Roster!G:G)</f>
        <v>37165</v>
      </c>
      <c r="G773" s="61">
        <f ca="1">(TODAY()-Table7[[#This Row],[Hire Date]])/365</f>
        <v>23.643835616438356</v>
      </c>
      <c r="H773" s="61">
        <f ca="1">Table7[[#This Row],[Year]]*12</f>
        <v>283.72602739726028</v>
      </c>
      <c r="I773" t="str">
        <f ca="1">IF(Table7[[#This Row],[Month]]&gt;=12,"Tenured","New Hire")</f>
        <v>Tenured</v>
      </c>
    </row>
    <row r="774" spans="1:9">
      <c r="A774" s="3" t="s">
        <v>115</v>
      </c>
      <c r="B774" s="35" t="str">
        <f>_xlfn.XLOOKUP(Table7[[#This Row],[EID]],Roster!A:A,Roster!E:E)</f>
        <v>oka.koch.55</v>
      </c>
      <c r="C774" s="35" t="str">
        <f>_xlfn.XLOOKUP(Table7[[#This Row],[EID]],Roster!A:A,Roster!F:F)</f>
        <v>F&amp;A</v>
      </c>
      <c r="D774">
        <v>10</v>
      </c>
      <c r="E774" s="2">
        <v>45076</v>
      </c>
      <c r="F774" s="2">
        <f>_xlfn.XLOOKUP(Table7[[#This Row],[EID]],Roster!A:A,Roster!G:G)</f>
        <v>44841</v>
      </c>
      <c r="G774" s="61">
        <f ca="1">(TODAY()-Table7[[#This Row],[Hire Date]])/365</f>
        <v>2.6136986301369864</v>
      </c>
      <c r="H774" s="61">
        <f ca="1">Table7[[#This Row],[Year]]*12</f>
        <v>31.364383561643837</v>
      </c>
      <c r="I774" t="str">
        <f ca="1">IF(Table7[[#This Row],[Month]]&gt;=12,"Tenured","New Hire")</f>
        <v>Tenured</v>
      </c>
    </row>
    <row r="775" spans="1:9">
      <c r="A775" s="3" t="s">
        <v>116</v>
      </c>
      <c r="B775" s="35" t="str">
        <f>_xlfn.XLOOKUP(Table7[[#This Row],[EID]],Roster!A:A,Roster!E:E)</f>
        <v>hir.kame.31</v>
      </c>
      <c r="C775" s="35" t="str">
        <f>_xlfn.XLOOKUP(Table7[[#This Row],[EID]],Roster!A:A,Roster!F:F)</f>
        <v>Health</v>
      </c>
      <c r="D775">
        <v>8</v>
      </c>
      <c r="E775" s="2">
        <v>45076</v>
      </c>
      <c r="F775" s="2">
        <f>_xlfn.XLOOKUP(Table7[[#This Row],[EID]],Roster!A:A,Roster!G:G)</f>
        <v>39490</v>
      </c>
      <c r="G775" s="61">
        <f ca="1">(TODAY()-Table7[[#This Row],[Hire Date]])/365</f>
        <v>17.273972602739725</v>
      </c>
      <c r="H775" s="61">
        <f ca="1">Table7[[#This Row],[Year]]*12</f>
        <v>207.2876712328767</v>
      </c>
      <c r="I775" t="str">
        <f ca="1">IF(Table7[[#This Row],[Month]]&gt;=12,"Tenured","New Hire")</f>
        <v>Tenured</v>
      </c>
    </row>
    <row r="776" spans="1:9">
      <c r="A776" s="3" t="s">
        <v>117</v>
      </c>
      <c r="B776" s="35" t="str">
        <f>_xlfn.XLOOKUP(Table7[[#This Row],[EID]],Roster!A:A,Roster!E:E)</f>
        <v>han.oriz.24</v>
      </c>
      <c r="C776" s="35" t="str">
        <f>_xlfn.XLOOKUP(Table7[[#This Row],[EID]],Roster!A:A,Roster!F:F)</f>
        <v>Network</v>
      </c>
      <c r="D776">
        <v>10</v>
      </c>
      <c r="E776" s="2">
        <v>45076</v>
      </c>
      <c r="F776" s="2">
        <f>_xlfn.XLOOKUP(Table7[[#This Row],[EID]],Roster!A:A,Roster!G:G)</f>
        <v>43495</v>
      </c>
      <c r="G776" s="61">
        <f ca="1">(TODAY()-Table7[[#This Row],[Hire Date]])/365</f>
        <v>6.3013698630136989</v>
      </c>
      <c r="H776" s="61">
        <f ca="1">Table7[[#This Row],[Year]]*12</f>
        <v>75.616438356164394</v>
      </c>
      <c r="I776" t="str">
        <f ca="1">IF(Table7[[#This Row],[Month]]&gt;=12,"Tenured","New Hire")</f>
        <v>Tenured</v>
      </c>
    </row>
    <row r="777" spans="1:9">
      <c r="A777" s="3" t="s">
        <v>118</v>
      </c>
      <c r="B777" s="35" t="str">
        <f>_xlfn.XLOOKUP(Table7[[#This Row],[EID]],Roster!A:A,Roster!E:E)</f>
        <v>kig.imaz.62</v>
      </c>
      <c r="C777" s="35" t="str">
        <f>_xlfn.XLOOKUP(Table7[[#This Row],[EID]],Roster!A:A,Roster!F:F)</f>
        <v>HR</v>
      </c>
      <c r="D777">
        <v>9</v>
      </c>
      <c r="E777" s="2">
        <v>45076</v>
      </c>
      <c r="F777" s="2">
        <f>_xlfn.XLOOKUP(Table7[[#This Row],[EID]],Roster!A:A,Roster!G:G)</f>
        <v>44965</v>
      </c>
      <c r="G777" s="61">
        <f ca="1">(TODAY()-Table7[[#This Row],[Hire Date]])/365</f>
        <v>2.2739726027397262</v>
      </c>
      <c r="H777" s="61">
        <f ca="1">Table7[[#This Row],[Year]]*12</f>
        <v>27.287671232876715</v>
      </c>
      <c r="I777" t="str">
        <f ca="1">IF(Table7[[#This Row],[Month]]&gt;=12,"Tenured","New Hire")</f>
        <v>Tenured</v>
      </c>
    </row>
    <row r="778" spans="1:9">
      <c r="A778" s="3" t="s">
        <v>119</v>
      </c>
      <c r="B778" s="35" t="str">
        <f>_xlfn.XLOOKUP(Table7[[#This Row],[EID]],Roster!A:A,Roster!E:E)</f>
        <v>hir.kame.31</v>
      </c>
      <c r="C778" s="35" t="str">
        <f>_xlfn.XLOOKUP(Table7[[#This Row],[EID]],Roster!A:A,Roster!F:F)</f>
        <v>Health</v>
      </c>
      <c r="D778">
        <v>9</v>
      </c>
      <c r="E778" s="2">
        <v>45076</v>
      </c>
      <c r="F778" s="2">
        <f>_xlfn.XLOOKUP(Table7[[#This Row],[EID]],Roster!A:A,Roster!G:G)</f>
        <v>38581</v>
      </c>
      <c r="G778" s="61">
        <f ca="1">(TODAY()-Table7[[#This Row],[Hire Date]])/365</f>
        <v>19.764383561643836</v>
      </c>
      <c r="H778" s="61">
        <f ca="1">Table7[[#This Row],[Year]]*12</f>
        <v>237.17260273972602</v>
      </c>
      <c r="I778" t="str">
        <f ca="1">IF(Table7[[#This Row],[Month]]&gt;=12,"Tenured","New Hire")</f>
        <v>Tenured</v>
      </c>
    </row>
    <row r="779" spans="1:9">
      <c r="A779" s="3" t="s">
        <v>121</v>
      </c>
      <c r="B779" s="35" t="str">
        <f>_xlfn.XLOOKUP(Table7[[#This Row],[EID]],Roster!A:A,Roster!E:E)</f>
        <v>hir.kame.31</v>
      </c>
      <c r="C779" s="35" t="str">
        <f>_xlfn.XLOOKUP(Table7[[#This Row],[EID]],Roster!A:A,Roster!F:F)</f>
        <v>Health</v>
      </c>
      <c r="D779">
        <v>9</v>
      </c>
      <c r="E779" s="2">
        <v>45076</v>
      </c>
      <c r="F779" s="2">
        <f>_xlfn.XLOOKUP(Table7[[#This Row],[EID]],Roster!A:A,Roster!G:G)</f>
        <v>44420</v>
      </c>
      <c r="G779" s="61">
        <f ca="1">(TODAY()-Table7[[#This Row],[Hire Date]])/365</f>
        <v>3.7671232876712328</v>
      </c>
      <c r="H779" s="61">
        <f ca="1">Table7[[#This Row],[Year]]*12</f>
        <v>45.205479452054796</v>
      </c>
      <c r="I779" t="str">
        <f ca="1">IF(Table7[[#This Row],[Month]]&gt;=12,"Tenured","New Hire")</f>
        <v>Tenured</v>
      </c>
    </row>
    <row r="780" spans="1:9">
      <c r="A780" s="3" t="s">
        <v>122</v>
      </c>
      <c r="B780" s="35" t="str">
        <f>_xlfn.XLOOKUP(Table7[[#This Row],[EID]],Roster!A:A,Roster!E:E)</f>
        <v>han.oriz.24</v>
      </c>
      <c r="C780" s="35" t="str">
        <f>_xlfn.XLOOKUP(Table7[[#This Row],[EID]],Roster!A:A,Roster!F:F)</f>
        <v>Network</v>
      </c>
      <c r="D780">
        <v>10</v>
      </c>
      <c r="E780" s="2">
        <v>45076</v>
      </c>
      <c r="F780" s="2">
        <f>_xlfn.XLOOKUP(Table7[[#This Row],[EID]],Roster!A:A,Roster!G:G)</f>
        <v>44961</v>
      </c>
      <c r="G780" s="61">
        <f ca="1">(TODAY()-Table7[[#This Row],[Hire Date]])/365</f>
        <v>2.2849315068493152</v>
      </c>
      <c r="H780" s="61">
        <f ca="1">Table7[[#This Row],[Year]]*12</f>
        <v>27.419178082191785</v>
      </c>
      <c r="I780" t="str">
        <f ca="1">IF(Table7[[#This Row],[Month]]&gt;=12,"Tenured","New Hire")</f>
        <v>Tenured</v>
      </c>
    </row>
    <row r="781" spans="1:9">
      <c r="A781" s="3" t="s">
        <v>123</v>
      </c>
      <c r="B781" s="35" t="str">
        <f>_xlfn.XLOOKUP(Table7[[#This Row],[EID]],Roster!A:A,Roster!E:E)</f>
        <v>kig.imaz.62</v>
      </c>
      <c r="C781" s="35" t="str">
        <f>_xlfn.XLOOKUP(Table7[[#This Row],[EID]],Roster!A:A,Roster!F:F)</f>
        <v>HR</v>
      </c>
      <c r="D781">
        <v>8</v>
      </c>
      <c r="E781" s="2">
        <v>45076</v>
      </c>
      <c r="F781" s="2">
        <f>_xlfn.XLOOKUP(Table7[[#This Row],[EID]],Roster!A:A,Roster!G:G)</f>
        <v>41094</v>
      </c>
      <c r="G781" s="61">
        <f ca="1">(TODAY()-Table7[[#This Row],[Hire Date]])/365</f>
        <v>12.87945205479452</v>
      </c>
      <c r="H781" s="61">
        <f ca="1">Table7[[#This Row],[Year]]*12</f>
        <v>154.55342465753424</v>
      </c>
      <c r="I781" t="str">
        <f ca="1">IF(Table7[[#This Row],[Month]]&gt;=12,"Tenured","New Hire")</f>
        <v>Tenured</v>
      </c>
    </row>
    <row r="782" spans="1:9">
      <c r="A782" s="3" t="s">
        <v>94</v>
      </c>
      <c r="B782" s="35" t="str">
        <f>_xlfn.XLOOKUP(Table7[[#This Row],[EID]],Roster!A:A,Roster!E:E)</f>
        <v>oka.koch.55</v>
      </c>
      <c r="C782" s="35" t="str">
        <f>_xlfn.XLOOKUP(Table7[[#This Row],[EID]],Roster!A:A,Roster!F:F)</f>
        <v>F&amp;A</v>
      </c>
      <c r="D782">
        <v>8</v>
      </c>
      <c r="E782" s="2">
        <v>45077</v>
      </c>
      <c r="F782" s="2">
        <f>_xlfn.XLOOKUP(Table7[[#This Row],[EID]],Roster!A:A,Roster!G:G)</f>
        <v>45032</v>
      </c>
      <c r="G782" s="61">
        <f ca="1">(TODAY()-Table7[[#This Row],[Hire Date]])/365</f>
        <v>2.0904109589041098</v>
      </c>
      <c r="H782" s="61">
        <f ca="1">Table7[[#This Row],[Year]]*12</f>
        <v>25.084931506849315</v>
      </c>
      <c r="I782" t="str">
        <f ca="1">IF(Table7[[#This Row],[Month]]&gt;=12,"Tenured","New Hire")</f>
        <v>Tenured</v>
      </c>
    </row>
    <row r="783" spans="1:9">
      <c r="A783" s="3" t="s">
        <v>96</v>
      </c>
      <c r="B783" s="35" t="str">
        <f>_xlfn.XLOOKUP(Table7[[#This Row],[EID]],Roster!A:A,Roster!E:E)</f>
        <v>hir.kame.31</v>
      </c>
      <c r="C783" s="35" t="str">
        <f>_xlfn.XLOOKUP(Table7[[#This Row],[EID]],Roster!A:A,Roster!F:F)</f>
        <v>Health</v>
      </c>
      <c r="D783">
        <v>9</v>
      </c>
      <c r="E783" s="2">
        <v>45077</v>
      </c>
      <c r="F783" s="2">
        <f>_xlfn.XLOOKUP(Table7[[#This Row],[EID]],Roster!A:A,Roster!G:G)</f>
        <v>44979</v>
      </c>
      <c r="G783" s="61">
        <f ca="1">(TODAY()-Table7[[#This Row],[Hire Date]])/365</f>
        <v>2.2356164383561645</v>
      </c>
      <c r="H783" s="61">
        <f ca="1">Table7[[#This Row],[Year]]*12</f>
        <v>26.827397260273976</v>
      </c>
      <c r="I783" t="str">
        <f ca="1">IF(Table7[[#This Row],[Month]]&gt;=12,"Tenured","New Hire")</f>
        <v>Tenured</v>
      </c>
    </row>
    <row r="784" spans="1:9">
      <c r="A784" s="3" t="s">
        <v>97</v>
      </c>
      <c r="B784" s="35" t="str">
        <f>_xlfn.XLOOKUP(Table7[[#This Row],[EID]],Roster!A:A,Roster!E:E)</f>
        <v>han.oriz.24</v>
      </c>
      <c r="C784" s="35" t="str">
        <f>_xlfn.XLOOKUP(Table7[[#This Row],[EID]],Roster!A:A,Roster!F:F)</f>
        <v>Network</v>
      </c>
      <c r="D784">
        <v>8</v>
      </c>
      <c r="E784" s="2">
        <v>45077</v>
      </c>
      <c r="F784" s="2">
        <f>_xlfn.XLOOKUP(Table7[[#This Row],[EID]],Roster!A:A,Roster!G:G)</f>
        <v>44419</v>
      </c>
      <c r="G784" s="61">
        <f ca="1">(TODAY()-Table7[[#This Row],[Hire Date]])/365</f>
        <v>3.7698630136986302</v>
      </c>
      <c r="H784" s="61">
        <f ca="1">Table7[[#This Row],[Year]]*12</f>
        <v>45.238356164383561</v>
      </c>
      <c r="I784" t="str">
        <f ca="1">IF(Table7[[#This Row],[Month]]&gt;=12,"Tenured","New Hire")</f>
        <v>Tenured</v>
      </c>
    </row>
    <row r="785" spans="1:9">
      <c r="A785" s="3" t="s">
        <v>98</v>
      </c>
      <c r="B785" s="35" t="str">
        <f>_xlfn.XLOOKUP(Table7[[#This Row],[EID]],Roster!A:A,Roster!E:E)</f>
        <v>kig.imaz.62</v>
      </c>
      <c r="C785" s="35" t="str">
        <f>_xlfn.XLOOKUP(Table7[[#This Row],[EID]],Roster!A:A,Roster!F:F)</f>
        <v>HR</v>
      </c>
      <c r="D785">
        <v>9</v>
      </c>
      <c r="E785" s="2">
        <v>45077</v>
      </c>
      <c r="F785" s="2">
        <f>_xlfn.XLOOKUP(Table7[[#This Row],[EID]],Roster!A:A,Roster!G:G)</f>
        <v>41964</v>
      </c>
      <c r="G785" s="61">
        <f ca="1">(TODAY()-Table7[[#This Row],[Hire Date]])/365</f>
        <v>10.495890410958904</v>
      </c>
      <c r="H785" s="61">
        <f ca="1">Table7[[#This Row],[Year]]*12</f>
        <v>125.95068493150684</v>
      </c>
      <c r="I785" t="str">
        <f ca="1">IF(Table7[[#This Row],[Month]]&gt;=12,"Tenured","New Hire")</f>
        <v>Tenured</v>
      </c>
    </row>
    <row r="786" spans="1:9">
      <c r="A786" s="3" t="s">
        <v>99</v>
      </c>
      <c r="B786" s="35" t="str">
        <f>_xlfn.XLOOKUP(Table7[[#This Row],[EID]],Roster!A:A,Roster!E:E)</f>
        <v>han.oriz.24</v>
      </c>
      <c r="C786" s="35" t="str">
        <f>_xlfn.XLOOKUP(Table7[[#This Row],[EID]],Roster!A:A,Roster!F:F)</f>
        <v>Strategy</v>
      </c>
      <c r="D786">
        <v>10</v>
      </c>
      <c r="E786" s="2">
        <v>45077</v>
      </c>
      <c r="F786" s="2">
        <f>_xlfn.XLOOKUP(Table7[[#This Row],[EID]],Roster!A:A,Roster!G:G)</f>
        <v>39732</v>
      </c>
      <c r="G786" s="61">
        <f ca="1">(TODAY()-Table7[[#This Row],[Hire Date]])/365</f>
        <v>16.610958904109587</v>
      </c>
      <c r="H786" s="61">
        <f ca="1">Table7[[#This Row],[Year]]*12</f>
        <v>199.33150684931505</v>
      </c>
      <c r="I786" t="str">
        <f ca="1">IF(Table7[[#This Row],[Month]]&gt;=12,"Tenured","New Hire")</f>
        <v>Tenured</v>
      </c>
    </row>
    <row r="787" spans="1:9">
      <c r="A787" s="3" t="s">
        <v>100</v>
      </c>
      <c r="B787" s="35" t="str">
        <f>_xlfn.XLOOKUP(Table7[[#This Row],[EID]],Roster!A:A,Roster!E:E)</f>
        <v>oka.koch.55</v>
      </c>
      <c r="C787" s="35" t="str">
        <f>_xlfn.XLOOKUP(Table7[[#This Row],[EID]],Roster!A:A,Roster!F:F)</f>
        <v>F&amp;A</v>
      </c>
      <c r="D787">
        <v>8</v>
      </c>
      <c r="E787" s="2">
        <v>45077</v>
      </c>
      <c r="F787" s="2">
        <f>_xlfn.XLOOKUP(Table7[[#This Row],[EID]],Roster!A:A,Roster!G:G)</f>
        <v>44956</v>
      </c>
      <c r="G787" s="61">
        <f ca="1">(TODAY()-Table7[[#This Row],[Hire Date]])/365</f>
        <v>2.2986301369863016</v>
      </c>
      <c r="H787" s="61">
        <f ca="1">Table7[[#This Row],[Year]]*12</f>
        <v>27.583561643835619</v>
      </c>
      <c r="I787" t="str">
        <f ca="1">IF(Table7[[#This Row],[Month]]&gt;=12,"Tenured","New Hire")</f>
        <v>Tenured</v>
      </c>
    </row>
    <row r="788" spans="1:9">
      <c r="A788" s="3" t="s">
        <v>101</v>
      </c>
      <c r="B788" s="35" t="str">
        <f>_xlfn.XLOOKUP(Table7[[#This Row],[EID]],Roster!A:A,Roster!E:E)</f>
        <v>hir.kame.31</v>
      </c>
      <c r="C788" s="35" t="str">
        <f>_xlfn.XLOOKUP(Table7[[#This Row],[EID]],Roster!A:A,Roster!F:F)</f>
        <v>Health</v>
      </c>
      <c r="D788">
        <v>10</v>
      </c>
      <c r="E788" s="2">
        <v>45077</v>
      </c>
      <c r="F788" s="2">
        <f>_xlfn.XLOOKUP(Table7[[#This Row],[EID]],Roster!A:A,Roster!G:G)</f>
        <v>42161</v>
      </c>
      <c r="G788" s="61">
        <f ca="1">(TODAY()-Table7[[#This Row],[Hire Date]])/365</f>
        <v>9.956164383561644</v>
      </c>
      <c r="H788" s="61">
        <f ca="1">Table7[[#This Row],[Year]]*12</f>
        <v>119.47397260273974</v>
      </c>
      <c r="I788" t="str">
        <f ca="1">IF(Table7[[#This Row],[Month]]&gt;=12,"Tenured","New Hire")</f>
        <v>Tenured</v>
      </c>
    </row>
    <row r="789" spans="1:9">
      <c r="A789" s="3" t="s">
        <v>102</v>
      </c>
      <c r="B789" s="35" t="str">
        <f>_xlfn.XLOOKUP(Table7[[#This Row],[EID]],Roster!A:A,Roster!E:E)</f>
        <v>han.oriz.24</v>
      </c>
      <c r="C789" s="35" t="str">
        <f>_xlfn.XLOOKUP(Table7[[#This Row],[EID]],Roster!A:A,Roster!F:F)</f>
        <v>Network</v>
      </c>
      <c r="D789">
        <v>8</v>
      </c>
      <c r="E789" s="2">
        <v>45077</v>
      </c>
      <c r="F789" s="2">
        <f>_xlfn.XLOOKUP(Table7[[#This Row],[EID]],Roster!A:A,Roster!G:G)</f>
        <v>37784</v>
      </c>
      <c r="G789" s="61">
        <f ca="1">(TODAY()-Table7[[#This Row],[Hire Date]])/365</f>
        <v>21.947945205479453</v>
      </c>
      <c r="H789" s="61">
        <f ca="1">Table7[[#This Row],[Year]]*12</f>
        <v>263.37534246575342</v>
      </c>
      <c r="I789" t="str">
        <f ca="1">IF(Table7[[#This Row],[Month]]&gt;=12,"Tenured","New Hire")</f>
        <v>Tenured</v>
      </c>
    </row>
    <row r="790" spans="1:9">
      <c r="A790" s="3" t="s">
        <v>103</v>
      </c>
      <c r="B790" s="35" t="str">
        <f>_xlfn.XLOOKUP(Table7[[#This Row],[EID]],Roster!A:A,Roster!E:E)</f>
        <v>kig.imaz.62</v>
      </c>
      <c r="C790" s="35" t="str">
        <f>_xlfn.XLOOKUP(Table7[[#This Row],[EID]],Roster!A:A,Roster!F:F)</f>
        <v>HR</v>
      </c>
      <c r="D790">
        <v>8</v>
      </c>
      <c r="E790" s="2">
        <v>45077</v>
      </c>
      <c r="F790" s="2">
        <f>_xlfn.XLOOKUP(Table7[[#This Row],[EID]],Roster!A:A,Roster!G:G)</f>
        <v>44132</v>
      </c>
      <c r="G790" s="61">
        <f ca="1">(TODAY()-Table7[[#This Row],[Hire Date]])/365</f>
        <v>4.5561643835616437</v>
      </c>
      <c r="H790" s="61">
        <f ca="1">Table7[[#This Row],[Year]]*12</f>
        <v>54.673972602739724</v>
      </c>
      <c r="I790" t="str">
        <f ca="1">IF(Table7[[#This Row],[Month]]&gt;=12,"Tenured","New Hire")</f>
        <v>Tenured</v>
      </c>
    </row>
    <row r="791" spans="1:9">
      <c r="A791" s="3" t="s">
        <v>104</v>
      </c>
      <c r="B791" s="35" t="str">
        <f>_xlfn.XLOOKUP(Table7[[#This Row],[EID]],Roster!A:A,Roster!E:E)</f>
        <v>oka.koch.55</v>
      </c>
      <c r="C791" s="35" t="str">
        <f>_xlfn.XLOOKUP(Table7[[#This Row],[EID]],Roster!A:A,Roster!F:F)</f>
        <v>F&amp;A</v>
      </c>
      <c r="D791">
        <v>5</v>
      </c>
      <c r="E791" s="2">
        <v>45077</v>
      </c>
      <c r="F791" s="2">
        <f>_xlfn.XLOOKUP(Table7[[#This Row],[EID]],Roster!A:A,Roster!G:G)</f>
        <v>44977</v>
      </c>
      <c r="G791" s="61">
        <f ca="1">(TODAY()-Table7[[#This Row],[Hire Date]])/365</f>
        <v>2.2410958904109588</v>
      </c>
      <c r="H791" s="61">
        <f ca="1">Table7[[#This Row],[Year]]*12</f>
        <v>26.893150684931506</v>
      </c>
      <c r="I791" t="str">
        <f ca="1">IF(Table7[[#This Row],[Month]]&gt;=12,"Tenured","New Hire")</f>
        <v>Tenured</v>
      </c>
    </row>
    <row r="792" spans="1:9">
      <c r="A792" s="3" t="s">
        <v>105</v>
      </c>
      <c r="B792" s="35" t="str">
        <f>_xlfn.XLOOKUP(Table7[[#This Row],[EID]],Roster!A:A,Roster!E:E)</f>
        <v>oka.koch.55</v>
      </c>
      <c r="C792" s="35" t="str">
        <f>_xlfn.XLOOKUP(Table7[[#This Row],[EID]],Roster!A:A,Roster!F:F)</f>
        <v>F&amp;A</v>
      </c>
      <c r="D792">
        <v>8</v>
      </c>
      <c r="E792" s="2">
        <v>45077</v>
      </c>
      <c r="F792" s="2">
        <f>_xlfn.XLOOKUP(Table7[[#This Row],[EID]],Roster!A:A,Roster!G:G)</f>
        <v>37806</v>
      </c>
      <c r="G792" s="61">
        <f ca="1">(TODAY()-Table7[[#This Row],[Hire Date]])/365</f>
        <v>21.887671232876713</v>
      </c>
      <c r="H792" s="61">
        <f ca="1">Table7[[#This Row],[Year]]*12</f>
        <v>262.65205479452055</v>
      </c>
      <c r="I792" t="str">
        <f ca="1">IF(Table7[[#This Row],[Month]]&gt;=12,"Tenured","New Hire")</f>
        <v>Tenured</v>
      </c>
    </row>
    <row r="793" spans="1:9">
      <c r="A793" s="3" t="s">
        <v>106</v>
      </c>
      <c r="B793" s="35" t="str">
        <f>_xlfn.XLOOKUP(Table7[[#This Row],[EID]],Roster!A:A,Roster!E:E)</f>
        <v>hir.kame.31</v>
      </c>
      <c r="C793" s="35" t="str">
        <f>_xlfn.XLOOKUP(Table7[[#This Row],[EID]],Roster!A:A,Roster!F:F)</f>
        <v>Health</v>
      </c>
      <c r="D793">
        <v>8</v>
      </c>
      <c r="E793" s="2">
        <v>45077</v>
      </c>
      <c r="F793" s="2">
        <f>_xlfn.XLOOKUP(Table7[[#This Row],[EID]],Roster!A:A,Roster!G:G)</f>
        <v>40457</v>
      </c>
      <c r="G793" s="61">
        <f ca="1">(TODAY()-Table7[[#This Row],[Hire Date]])/365</f>
        <v>14.624657534246575</v>
      </c>
      <c r="H793" s="61">
        <f ca="1">Table7[[#This Row],[Year]]*12</f>
        <v>175.49589041095891</v>
      </c>
      <c r="I793" t="str">
        <f ca="1">IF(Table7[[#This Row],[Month]]&gt;=12,"Tenured","New Hire")</f>
        <v>Tenured</v>
      </c>
    </row>
    <row r="794" spans="1:9">
      <c r="A794" s="3" t="s">
        <v>108</v>
      </c>
      <c r="B794" s="35" t="str">
        <f>_xlfn.XLOOKUP(Table7[[#This Row],[EID]],Roster!A:A,Roster!E:E)</f>
        <v>kig.imaz.62</v>
      </c>
      <c r="C794" s="35" t="str">
        <f>_xlfn.XLOOKUP(Table7[[#This Row],[EID]],Roster!A:A,Roster!F:F)</f>
        <v>HR</v>
      </c>
      <c r="D794">
        <v>9</v>
      </c>
      <c r="E794" s="2">
        <v>45077</v>
      </c>
      <c r="F794" s="2">
        <f>_xlfn.XLOOKUP(Table7[[#This Row],[EID]],Roster!A:A,Roster!G:G)</f>
        <v>41289</v>
      </c>
      <c r="G794" s="61">
        <f ca="1">(TODAY()-Table7[[#This Row],[Hire Date]])/365</f>
        <v>12.345205479452055</v>
      </c>
      <c r="H794" s="61">
        <f ca="1">Table7[[#This Row],[Year]]*12</f>
        <v>148.14246575342466</v>
      </c>
      <c r="I794" t="str">
        <f ca="1">IF(Table7[[#This Row],[Month]]&gt;=12,"Tenured","New Hire")</f>
        <v>Tenured</v>
      </c>
    </row>
    <row r="795" spans="1:9">
      <c r="A795" s="3" t="s">
        <v>109</v>
      </c>
      <c r="B795" s="35" t="str">
        <f>_xlfn.XLOOKUP(Table7[[#This Row],[EID]],Roster!A:A,Roster!E:E)</f>
        <v>han.oriz.24</v>
      </c>
      <c r="C795" s="35" t="str">
        <f>_xlfn.XLOOKUP(Table7[[#This Row],[EID]],Roster!A:A,Roster!F:F)</f>
        <v>Strategy</v>
      </c>
      <c r="D795">
        <v>10</v>
      </c>
      <c r="E795" s="2">
        <v>45077</v>
      </c>
      <c r="F795" s="2">
        <f>_xlfn.XLOOKUP(Table7[[#This Row],[EID]],Roster!A:A,Roster!G:G)</f>
        <v>39092</v>
      </c>
      <c r="G795" s="61">
        <f ca="1">(TODAY()-Table7[[#This Row],[Hire Date]])/365</f>
        <v>18.364383561643837</v>
      </c>
      <c r="H795" s="61">
        <f ca="1">Table7[[#This Row],[Year]]*12</f>
        <v>220.37260273972606</v>
      </c>
      <c r="I795" t="str">
        <f ca="1">IF(Table7[[#This Row],[Month]]&gt;=12,"Tenured","New Hire")</f>
        <v>Tenured</v>
      </c>
    </row>
    <row r="796" spans="1:9">
      <c r="A796" s="3" t="s">
        <v>111</v>
      </c>
      <c r="B796" s="35" t="str">
        <f>_xlfn.XLOOKUP(Table7[[#This Row],[EID]],Roster!A:A,Roster!E:E)</f>
        <v>hir.kame.31</v>
      </c>
      <c r="C796" s="35" t="str">
        <f>_xlfn.XLOOKUP(Table7[[#This Row],[EID]],Roster!A:A,Roster!F:F)</f>
        <v>Health</v>
      </c>
      <c r="D796">
        <v>8</v>
      </c>
      <c r="E796" s="2">
        <v>45077</v>
      </c>
      <c r="F796" s="2">
        <f>_xlfn.XLOOKUP(Table7[[#This Row],[EID]],Roster!A:A,Roster!G:G)</f>
        <v>42145</v>
      </c>
      <c r="G796" s="61">
        <f ca="1">(TODAY()-Table7[[#This Row],[Hire Date]])/365</f>
        <v>10</v>
      </c>
      <c r="H796" s="61">
        <f ca="1">Table7[[#This Row],[Year]]*12</f>
        <v>120</v>
      </c>
      <c r="I796" t="str">
        <f ca="1">IF(Table7[[#This Row],[Month]]&gt;=12,"Tenured","New Hire")</f>
        <v>Tenured</v>
      </c>
    </row>
    <row r="797" spans="1:9">
      <c r="A797" s="3" t="s">
        <v>112</v>
      </c>
      <c r="B797" s="35" t="str">
        <f>_xlfn.XLOOKUP(Table7[[#This Row],[EID]],Roster!A:A,Roster!E:E)</f>
        <v>hir.kame.31</v>
      </c>
      <c r="C797" s="35" t="str">
        <f>_xlfn.XLOOKUP(Table7[[#This Row],[EID]],Roster!A:A,Roster!F:F)</f>
        <v>Health</v>
      </c>
      <c r="D797">
        <v>8</v>
      </c>
      <c r="E797" s="2">
        <v>45077</v>
      </c>
      <c r="F797" s="2">
        <f>_xlfn.XLOOKUP(Table7[[#This Row],[EID]],Roster!A:A,Roster!G:G)</f>
        <v>44989</v>
      </c>
      <c r="G797" s="61">
        <f ca="1">(TODAY()-Table7[[#This Row],[Hire Date]])/365</f>
        <v>2.2082191780821918</v>
      </c>
      <c r="H797" s="61">
        <f ca="1">Table7[[#This Row],[Year]]*12</f>
        <v>26.4986301369863</v>
      </c>
      <c r="I797" t="str">
        <f ca="1">IF(Table7[[#This Row],[Month]]&gt;=12,"Tenured","New Hire")</f>
        <v>Tenured</v>
      </c>
    </row>
    <row r="798" spans="1:9">
      <c r="A798" s="3" t="s">
        <v>113</v>
      </c>
      <c r="B798" s="35" t="str">
        <f>_xlfn.XLOOKUP(Table7[[#This Row],[EID]],Roster!A:A,Roster!E:E)</f>
        <v>kig.imaz.62</v>
      </c>
      <c r="C798" s="35" t="str">
        <f>_xlfn.XLOOKUP(Table7[[#This Row],[EID]],Roster!A:A,Roster!F:F)</f>
        <v>HR</v>
      </c>
      <c r="D798">
        <v>9</v>
      </c>
      <c r="E798" s="2">
        <v>45077</v>
      </c>
      <c r="F798" s="2">
        <f>_xlfn.XLOOKUP(Table7[[#This Row],[EID]],Roster!A:A,Roster!G:G)</f>
        <v>44152</v>
      </c>
      <c r="G798" s="61">
        <f ca="1">(TODAY()-Table7[[#This Row],[Hire Date]])/365</f>
        <v>4.5013698630136982</v>
      </c>
      <c r="H798" s="61">
        <f ca="1">Table7[[#This Row],[Year]]*12</f>
        <v>54.016438356164379</v>
      </c>
      <c r="I798" t="str">
        <f ca="1">IF(Table7[[#This Row],[Month]]&gt;=12,"Tenured","New Hire")</f>
        <v>Tenured</v>
      </c>
    </row>
    <row r="799" spans="1:9">
      <c r="A799" s="3" t="s">
        <v>114</v>
      </c>
      <c r="B799" s="35" t="str">
        <f>_xlfn.XLOOKUP(Table7[[#This Row],[EID]],Roster!A:A,Roster!E:E)</f>
        <v>han.oriz.24</v>
      </c>
      <c r="C799" s="35" t="str">
        <f>_xlfn.XLOOKUP(Table7[[#This Row],[EID]],Roster!A:A,Roster!F:F)</f>
        <v>Strategy</v>
      </c>
      <c r="D799">
        <v>9</v>
      </c>
      <c r="E799" s="2">
        <v>45077</v>
      </c>
      <c r="F799" s="2">
        <f>_xlfn.XLOOKUP(Table7[[#This Row],[EID]],Roster!A:A,Roster!G:G)</f>
        <v>37165</v>
      </c>
      <c r="G799" s="61">
        <f ca="1">(TODAY()-Table7[[#This Row],[Hire Date]])/365</f>
        <v>23.643835616438356</v>
      </c>
      <c r="H799" s="61">
        <f ca="1">Table7[[#This Row],[Year]]*12</f>
        <v>283.72602739726028</v>
      </c>
      <c r="I799" t="str">
        <f ca="1">IF(Table7[[#This Row],[Month]]&gt;=12,"Tenured","New Hire")</f>
        <v>Tenured</v>
      </c>
    </row>
    <row r="800" spans="1:9">
      <c r="A800" s="3" t="s">
        <v>115</v>
      </c>
      <c r="B800" s="35" t="str">
        <f>_xlfn.XLOOKUP(Table7[[#This Row],[EID]],Roster!A:A,Roster!E:E)</f>
        <v>oka.koch.55</v>
      </c>
      <c r="C800" s="35" t="str">
        <f>_xlfn.XLOOKUP(Table7[[#This Row],[EID]],Roster!A:A,Roster!F:F)</f>
        <v>F&amp;A</v>
      </c>
      <c r="D800">
        <v>10</v>
      </c>
      <c r="E800" s="2">
        <v>45077</v>
      </c>
      <c r="F800" s="2">
        <f>_xlfn.XLOOKUP(Table7[[#This Row],[EID]],Roster!A:A,Roster!G:G)</f>
        <v>44841</v>
      </c>
      <c r="G800" s="61">
        <f ca="1">(TODAY()-Table7[[#This Row],[Hire Date]])/365</f>
        <v>2.6136986301369864</v>
      </c>
      <c r="H800" s="61">
        <f ca="1">Table7[[#This Row],[Year]]*12</f>
        <v>31.364383561643837</v>
      </c>
      <c r="I800" t="str">
        <f ca="1">IF(Table7[[#This Row],[Month]]&gt;=12,"Tenured","New Hire")</f>
        <v>Tenured</v>
      </c>
    </row>
    <row r="801" spans="1:9">
      <c r="A801" s="3" t="s">
        <v>116</v>
      </c>
      <c r="B801" s="35" t="str">
        <f>_xlfn.XLOOKUP(Table7[[#This Row],[EID]],Roster!A:A,Roster!E:E)</f>
        <v>hir.kame.31</v>
      </c>
      <c r="C801" s="35" t="str">
        <f>_xlfn.XLOOKUP(Table7[[#This Row],[EID]],Roster!A:A,Roster!F:F)</f>
        <v>Health</v>
      </c>
      <c r="D801">
        <v>8</v>
      </c>
      <c r="E801" s="2">
        <v>45077</v>
      </c>
      <c r="F801" s="2">
        <f>_xlfn.XLOOKUP(Table7[[#This Row],[EID]],Roster!A:A,Roster!G:G)</f>
        <v>39490</v>
      </c>
      <c r="G801" s="61">
        <f ca="1">(TODAY()-Table7[[#This Row],[Hire Date]])/365</f>
        <v>17.273972602739725</v>
      </c>
      <c r="H801" s="61">
        <f ca="1">Table7[[#This Row],[Year]]*12</f>
        <v>207.2876712328767</v>
      </c>
      <c r="I801" t="str">
        <f ca="1">IF(Table7[[#This Row],[Month]]&gt;=12,"Tenured","New Hire")</f>
        <v>Tenured</v>
      </c>
    </row>
    <row r="802" spans="1:9">
      <c r="A802" s="3" t="s">
        <v>117</v>
      </c>
      <c r="B802" s="35" t="str">
        <f>_xlfn.XLOOKUP(Table7[[#This Row],[EID]],Roster!A:A,Roster!E:E)</f>
        <v>han.oriz.24</v>
      </c>
      <c r="C802" s="35" t="str">
        <f>_xlfn.XLOOKUP(Table7[[#This Row],[EID]],Roster!A:A,Roster!F:F)</f>
        <v>Network</v>
      </c>
      <c r="D802">
        <v>8</v>
      </c>
      <c r="E802" s="2">
        <v>45077</v>
      </c>
      <c r="F802" s="2">
        <f>_xlfn.XLOOKUP(Table7[[#This Row],[EID]],Roster!A:A,Roster!G:G)</f>
        <v>43495</v>
      </c>
      <c r="G802" s="61">
        <f ca="1">(TODAY()-Table7[[#This Row],[Hire Date]])/365</f>
        <v>6.3013698630136989</v>
      </c>
      <c r="H802" s="61">
        <f ca="1">Table7[[#This Row],[Year]]*12</f>
        <v>75.616438356164394</v>
      </c>
      <c r="I802" t="str">
        <f ca="1">IF(Table7[[#This Row],[Month]]&gt;=12,"Tenured","New Hire")</f>
        <v>Tenured</v>
      </c>
    </row>
    <row r="803" spans="1:9">
      <c r="A803" s="3" t="s">
        <v>118</v>
      </c>
      <c r="B803" s="35" t="str">
        <f>_xlfn.XLOOKUP(Table7[[#This Row],[EID]],Roster!A:A,Roster!E:E)</f>
        <v>kig.imaz.62</v>
      </c>
      <c r="C803" s="35" t="str">
        <f>_xlfn.XLOOKUP(Table7[[#This Row],[EID]],Roster!A:A,Roster!F:F)</f>
        <v>HR</v>
      </c>
      <c r="D803">
        <v>9</v>
      </c>
      <c r="E803" s="2">
        <v>45077</v>
      </c>
      <c r="F803" s="2">
        <f>_xlfn.XLOOKUP(Table7[[#This Row],[EID]],Roster!A:A,Roster!G:G)</f>
        <v>44965</v>
      </c>
      <c r="G803" s="61">
        <f ca="1">(TODAY()-Table7[[#This Row],[Hire Date]])/365</f>
        <v>2.2739726027397262</v>
      </c>
      <c r="H803" s="61">
        <f ca="1">Table7[[#This Row],[Year]]*12</f>
        <v>27.287671232876715</v>
      </c>
      <c r="I803" t="str">
        <f ca="1">IF(Table7[[#This Row],[Month]]&gt;=12,"Tenured","New Hire")</f>
        <v>Tenured</v>
      </c>
    </row>
    <row r="804" spans="1:9">
      <c r="A804" s="3" t="s">
        <v>119</v>
      </c>
      <c r="B804" s="35" t="str">
        <f>_xlfn.XLOOKUP(Table7[[#This Row],[EID]],Roster!A:A,Roster!E:E)</f>
        <v>hir.kame.31</v>
      </c>
      <c r="C804" s="35" t="str">
        <f>_xlfn.XLOOKUP(Table7[[#This Row],[EID]],Roster!A:A,Roster!F:F)</f>
        <v>Health</v>
      </c>
      <c r="D804">
        <v>10</v>
      </c>
      <c r="E804" s="2">
        <v>45077</v>
      </c>
      <c r="F804" s="2">
        <f>_xlfn.XLOOKUP(Table7[[#This Row],[EID]],Roster!A:A,Roster!G:G)</f>
        <v>38581</v>
      </c>
      <c r="G804" s="61">
        <f ca="1">(TODAY()-Table7[[#This Row],[Hire Date]])/365</f>
        <v>19.764383561643836</v>
      </c>
      <c r="H804" s="61">
        <f ca="1">Table7[[#This Row],[Year]]*12</f>
        <v>237.17260273972602</v>
      </c>
      <c r="I804" t="str">
        <f ca="1">IF(Table7[[#This Row],[Month]]&gt;=12,"Tenured","New Hire")</f>
        <v>Tenured</v>
      </c>
    </row>
    <row r="805" spans="1:9">
      <c r="A805" s="3" t="s">
        <v>121</v>
      </c>
      <c r="B805" s="35" t="str">
        <f>_xlfn.XLOOKUP(Table7[[#This Row],[EID]],Roster!A:A,Roster!E:E)</f>
        <v>hir.kame.31</v>
      </c>
      <c r="C805" s="35" t="str">
        <f>_xlfn.XLOOKUP(Table7[[#This Row],[EID]],Roster!A:A,Roster!F:F)</f>
        <v>Health</v>
      </c>
      <c r="D805">
        <v>8</v>
      </c>
      <c r="E805" s="2">
        <v>45077</v>
      </c>
      <c r="F805" s="2">
        <f>_xlfn.XLOOKUP(Table7[[#This Row],[EID]],Roster!A:A,Roster!G:G)</f>
        <v>44420</v>
      </c>
      <c r="G805" s="61">
        <f ca="1">(TODAY()-Table7[[#This Row],[Hire Date]])/365</f>
        <v>3.7671232876712328</v>
      </c>
      <c r="H805" s="61">
        <f ca="1">Table7[[#This Row],[Year]]*12</f>
        <v>45.205479452054796</v>
      </c>
      <c r="I805" t="str">
        <f ca="1">IF(Table7[[#This Row],[Month]]&gt;=12,"Tenured","New Hire")</f>
        <v>Tenured</v>
      </c>
    </row>
    <row r="806" spans="1:9">
      <c r="A806" s="3" t="s">
        <v>122</v>
      </c>
      <c r="B806" s="35" t="str">
        <f>_xlfn.XLOOKUP(Table7[[#This Row],[EID]],Roster!A:A,Roster!E:E)</f>
        <v>han.oriz.24</v>
      </c>
      <c r="C806" s="35" t="str">
        <f>_xlfn.XLOOKUP(Table7[[#This Row],[EID]],Roster!A:A,Roster!F:F)</f>
        <v>Network</v>
      </c>
      <c r="D806">
        <v>9</v>
      </c>
      <c r="E806" s="2">
        <v>45077</v>
      </c>
      <c r="F806" s="2">
        <f>_xlfn.XLOOKUP(Table7[[#This Row],[EID]],Roster!A:A,Roster!G:G)</f>
        <v>44961</v>
      </c>
      <c r="G806" s="61">
        <f ca="1">(TODAY()-Table7[[#This Row],[Hire Date]])/365</f>
        <v>2.2849315068493152</v>
      </c>
      <c r="H806" s="61">
        <f ca="1">Table7[[#This Row],[Year]]*12</f>
        <v>27.419178082191785</v>
      </c>
      <c r="I806" t="str">
        <f ca="1">IF(Table7[[#This Row],[Month]]&gt;=12,"Tenured","New Hire")</f>
        <v>Tenured</v>
      </c>
    </row>
    <row r="807" spans="1:9">
      <c r="A807" s="3" t="s">
        <v>123</v>
      </c>
      <c r="B807" s="35" t="str">
        <f>_xlfn.XLOOKUP(Table7[[#This Row],[EID]],Roster!A:A,Roster!E:E)</f>
        <v>kig.imaz.62</v>
      </c>
      <c r="C807" s="35" t="str">
        <f>_xlfn.XLOOKUP(Table7[[#This Row],[EID]],Roster!A:A,Roster!F:F)</f>
        <v>HR</v>
      </c>
      <c r="D807">
        <v>8</v>
      </c>
      <c r="E807" s="2">
        <v>45077</v>
      </c>
      <c r="F807" s="2">
        <f>_xlfn.XLOOKUP(Table7[[#This Row],[EID]],Roster!A:A,Roster!G:G)</f>
        <v>41094</v>
      </c>
      <c r="G807" s="61">
        <f ca="1">(TODAY()-Table7[[#This Row],[Hire Date]])/365</f>
        <v>12.87945205479452</v>
      </c>
      <c r="H807" s="61">
        <f ca="1">Table7[[#This Row],[Year]]*12</f>
        <v>154.55342465753424</v>
      </c>
      <c r="I807" t="str">
        <f ca="1">IF(Table7[[#This Row],[Month]]&gt;=12,"Tenured","New Hire")</f>
        <v>Tenured</v>
      </c>
    </row>
    <row r="808" spans="1:9">
      <c r="A808" s="3" t="s">
        <v>94</v>
      </c>
      <c r="B808" s="35" t="str">
        <f>_xlfn.XLOOKUP(Table7[[#This Row],[EID]],Roster!A:A,Roster!E:E)</f>
        <v>oka.koch.55</v>
      </c>
      <c r="C808" s="35" t="str">
        <f>_xlfn.XLOOKUP(Table7[[#This Row],[EID]],Roster!A:A,Roster!F:F)</f>
        <v>F&amp;A</v>
      </c>
      <c r="D808">
        <v>9</v>
      </c>
      <c r="E808" s="2">
        <v>45078</v>
      </c>
      <c r="F808" s="2">
        <f>_xlfn.XLOOKUP(Table7[[#This Row],[EID]],Roster!A:A,Roster!G:G)</f>
        <v>45032</v>
      </c>
      <c r="G808" s="61">
        <f ca="1">(TODAY()-Table7[[#This Row],[Hire Date]])/365</f>
        <v>2.0904109589041098</v>
      </c>
      <c r="H808" s="61">
        <f ca="1">Table7[[#This Row],[Year]]*12</f>
        <v>25.084931506849315</v>
      </c>
      <c r="I808" t="str">
        <f ca="1">IF(Table7[[#This Row],[Month]]&gt;=12,"Tenured","New Hire")</f>
        <v>Tenured</v>
      </c>
    </row>
    <row r="809" spans="1:9">
      <c r="A809" s="3" t="s">
        <v>96</v>
      </c>
      <c r="B809" s="35" t="str">
        <f>_xlfn.XLOOKUP(Table7[[#This Row],[EID]],Roster!A:A,Roster!E:E)</f>
        <v>hir.kame.31</v>
      </c>
      <c r="C809" s="35" t="str">
        <f>_xlfn.XLOOKUP(Table7[[#This Row],[EID]],Roster!A:A,Roster!F:F)</f>
        <v>Health</v>
      </c>
      <c r="D809">
        <v>9</v>
      </c>
      <c r="E809" s="2">
        <v>45078</v>
      </c>
      <c r="F809" s="2">
        <f>_xlfn.XLOOKUP(Table7[[#This Row],[EID]],Roster!A:A,Roster!G:G)</f>
        <v>44979</v>
      </c>
      <c r="G809" s="61">
        <f ca="1">(TODAY()-Table7[[#This Row],[Hire Date]])/365</f>
        <v>2.2356164383561645</v>
      </c>
      <c r="H809" s="61">
        <f ca="1">Table7[[#This Row],[Year]]*12</f>
        <v>26.827397260273976</v>
      </c>
      <c r="I809" t="str">
        <f ca="1">IF(Table7[[#This Row],[Month]]&gt;=12,"Tenured","New Hire")</f>
        <v>Tenured</v>
      </c>
    </row>
    <row r="810" spans="1:9">
      <c r="A810" s="3" t="s">
        <v>97</v>
      </c>
      <c r="B810" s="35" t="str">
        <f>_xlfn.XLOOKUP(Table7[[#This Row],[EID]],Roster!A:A,Roster!E:E)</f>
        <v>han.oriz.24</v>
      </c>
      <c r="C810" s="35" t="str">
        <f>_xlfn.XLOOKUP(Table7[[#This Row],[EID]],Roster!A:A,Roster!F:F)</f>
        <v>Network</v>
      </c>
      <c r="D810">
        <v>9</v>
      </c>
      <c r="E810" s="2">
        <v>45078</v>
      </c>
      <c r="F810" s="2">
        <f>_xlfn.XLOOKUP(Table7[[#This Row],[EID]],Roster!A:A,Roster!G:G)</f>
        <v>44419</v>
      </c>
      <c r="G810" s="61">
        <f ca="1">(TODAY()-Table7[[#This Row],[Hire Date]])/365</f>
        <v>3.7698630136986302</v>
      </c>
      <c r="H810" s="61">
        <f ca="1">Table7[[#This Row],[Year]]*12</f>
        <v>45.238356164383561</v>
      </c>
      <c r="I810" t="str">
        <f ca="1">IF(Table7[[#This Row],[Month]]&gt;=12,"Tenured","New Hire")</f>
        <v>Tenured</v>
      </c>
    </row>
    <row r="811" spans="1:9">
      <c r="A811" s="3" t="s">
        <v>98</v>
      </c>
      <c r="B811" s="35" t="str">
        <f>_xlfn.XLOOKUP(Table7[[#This Row],[EID]],Roster!A:A,Roster!E:E)</f>
        <v>kig.imaz.62</v>
      </c>
      <c r="C811" s="35" t="str">
        <f>_xlfn.XLOOKUP(Table7[[#This Row],[EID]],Roster!A:A,Roster!F:F)</f>
        <v>HR</v>
      </c>
      <c r="D811">
        <v>8</v>
      </c>
      <c r="E811" s="2">
        <v>45078</v>
      </c>
      <c r="F811" s="2">
        <f>_xlfn.XLOOKUP(Table7[[#This Row],[EID]],Roster!A:A,Roster!G:G)</f>
        <v>41964</v>
      </c>
      <c r="G811" s="61">
        <f ca="1">(TODAY()-Table7[[#This Row],[Hire Date]])/365</f>
        <v>10.495890410958904</v>
      </c>
      <c r="H811" s="61">
        <f ca="1">Table7[[#This Row],[Year]]*12</f>
        <v>125.95068493150684</v>
      </c>
      <c r="I811" t="str">
        <f ca="1">IF(Table7[[#This Row],[Month]]&gt;=12,"Tenured","New Hire")</f>
        <v>Tenured</v>
      </c>
    </row>
    <row r="812" spans="1:9">
      <c r="A812" s="3" t="s">
        <v>99</v>
      </c>
      <c r="B812" s="35" t="str">
        <f>_xlfn.XLOOKUP(Table7[[#This Row],[EID]],Roster!A:A,Roster!E:E)</f>
        <v>han.oriz.24</v>
      </c>
      <c r="C812" s="35" t="str">
        <f>_xlfn.XLOOKUP(Table7[[#This Row],[EID]],Roster!A:A,Roster!F:F)</f>
        <v>Strategy</v>
      </c>
      <c r="D812">
        <v>10</v>
      </c>
      <c r="E812" s="2">
        <v>45078</v>
      </c>
      <c r="F812" s="2">
        <f>_xlfn.XLOOKUP(Table7[[#This Row],[EID]],Roster!A:A,Roster!G:G)</f>
        <v>39732</v>
      </c>
      <c r="G812" s="61">
        <f ca="1">(TODAY()-Table7[[#This Row],[Hire Date]])/365</f>
        <v>16.610958904109587</v>
      </c>
      <c r="H812" s="61">
        <f ca="1">Table7[[#This Row],[Year]]*12</f>
        <v>199.33150684931505</v>
      </c>
      <c r="I812" t="str">
        <f ca="1">IF(Table7[[#This Row],[Month]]&gt;=12,"Tenured","New Hire")</f>
        <v>Tenured</v>
      </c>
    </row>
    <row r="813" spans="1:9">
      <c r="A813" s="3" t="s">
        <v>100</v>
      </c>
      <c r="B813" s="35" t="str">
        <f>_xlfn.XLOOKUP(Table7[[#This Row],[EID]],Roster!A:A,Roster!E:E)</f>
        <v>oka.koch.55</v>
      </c>
      <c r="C813" s="35" t="str">
        <f>_xlfn.XLOOKUP(Table7[[#This Row],[EID]],Roster!A:A,Roster!F:F)</f>
        <v>F&amp;A</v>
      </c>
      <c r="D813">
        <v>9</v>
      </c>
      <c r="E813" s="2">
        <v>45078</v>
      </c>
      <c r="F813" s="2">
        <f>_xlfn.XLOOKUP(Table7[[#This Row],[EID]],Roster!A:A,Roster!G:G)</f>
        <v>44956</v>
      </c>
      <c r="G813" s="61">
        <f ca="1">(TODAY()-Table7[[#This Row],[Hire Date]])/365</f>
        <v>2.2986301369863016</v>
      </c>
      <c r="H813" s="61">
        <f ca="1">Table7[[#This Row],[Year]]*12</f>
        <v>27.583561643835619</v>
      </c>
      <c r="I813" t="str">
        <f ca="1">IF(Table7[[#This Row],[Month]]&gt;=12,"Tenured","New Hire")</f>
        <v>Tenured</v>
      </c>
    </row>
    <row r="814" spans="1:9">
      <c r="A814" s="3" t="s">
        <v>101</v>
      </c>
      <c r="B814" s="35" t="str">
        <f>_xlfn.XLOOKUP(Table7[[#This Row],[EID]],Roster!A:A,Roster!E:E)</f>
        <v>hir.kame.31</v>
      </c>
      <c r="C814" s="35" t="str">
        <f>_xlfn.XLOOKUP(Table7[[#This Row],[EID]],Roster!A:A,Roster!F:F)</f>
        <v>Health</v>
      </c>
      <c r="D814">
        <v>8</v>
      </c>
      <c r="E814" s="2">
        <v>45078</v>
      </c>
      <c r="F814" s="2">
        <f>_xlfn.XLOOKUP(Table7[[#This Row],[EID]],Roster!A:A,Roster!G:G)</f>
        <v>42161</v>
      </c>
      <c r="G814" s="61">
        <f ca="1">(TODAY()-Table7[[#This Row],[Hire Date]])/365</f>
        <v>9.956164383561644</v>
      </c>
      <c r="H814" s="61">
        <f ca="1">Table7[[#This Row],[Year]]*12</f>
        <v>119.47397260273974</v>
      </c>
      <c r="I814" t="str">
        <f ca="1">IF(Table7[[#This Row],[Month]]&gt;=12,"Tenured","New Hire")</f>
        <v>Tenured</v>
      </c>
    </row>
    <row r="815" spans="1:9">
      <c r="A815" s="3" t="s">
        <v>102</v>
      </c>
      <c r="B815" s="35" t="str">
        <f>_xlfn.XLOOKUP(Table7[[#This Row],[EID]],Roster!A:A,Roster!E:E)</f>
        <v>han.oriz.24</v>
      </c>
      <c r="C815" s="35" t="str">
        <f>_xlfn.XLOOKUP(Table7[[#This Row],[EID]],Roster!A:A,Roster!F:F)</f>
        <v>Network</v>
      </c>
      <c r="D815">
        <v>9</v>
      </c>
      <c r="E815" s="2">
        <v>45078</v>
      </c>
      <c r="F815" s="2">
        <f>_xlfn.XLOOKUP(Table7[[#This Row],[EID]],Roster!A:A,Roster!G:G)</f>
        <v>37784</v>
      </c>
      <c r="G815" s="61">
        <f ca="1">(TODAY()-Table7[[#This Row],[Hire Date]])/365</f>
        <v>21.947945205479453</v>
      </c>
      <c r="H815" s="61">
        <f ca="1">Table7[[#This Row],[Year]]*12</f>
        <v>263.37534246575342</v>
      </c>
      <c r="I815" t="str">
        <f ca="1">IF(Table7[[#This Row],[Month]]&gt;=12,"Tenured","New Hire")</f>
        <v>Tenured</v>
      </c>
    </row>
    <row r="816" spans="1:9">
      <c r="A816" s="3" t="s">
        <v>103</v>
      </c>
      <c r="B816" s="35" t="str">
        <f>_xlfn.XLOOKUP(Table7[[#This Row],[EID]],Roster!A:A,Roster!E:E)</f>
        <v>kig.imaz.62</v>
      </c>
      <c r="C816" s="35" t="str">
        <f>_xlfn.XLOOKUP(Table7[[#This Row],[EID]],Roster!A:A,Roster!F:F)</f>
        <v>HR</v>
      </c>
      <c r="D816">
        <v>9</v>
      </c>
      <c r="E816" s="2">
        <v>45078</v>
      </c>
      <c r="F816" s="2">
        <f>_xlfn.XLOOKUP(Table7[[#This Row],[EID]],Roster!A:A,Roster!G:G)</f>
        <v>44132</v>
      </c>
      <c r="G816" s="61">
        <f ca="1">(TODAY()-Table7[[#This Row],[Hire Date]])/365</f>
        <v>4.5561643835616437</v>
      </c>
      <c r="H816" s="61">
        <f ca="1">Table7[[#This Row],[Year]]*12</f>
        <v>54.673972602739724</v>
      </c>
      <c r="I816" t="str">
        <f ca="1">IF(Table7[[#This Row],[Month]]&gt;=12,"Tenured","New Hire")</f>
        <v>Tenured</v>
      </c>
    </row>
    <row r="817" spans="1:9">
      <c r="A817" s="3" t="s">
        <v>104</v>
      </c>
      <c r="B817" s="35" t="str">
        <f>_xlfn.XLOOKUP(Table7[[#This Row],[EID]],Roster!A:A,Roster!E:E)</f>
        <v>oka.koch.55</v>
      </c>
      <c r="C817" s="35" t="str">
        <f>_xlfn.XLOOKUP(Table7[[#This Row],[EID]],Roster!A:A,Roster!F:F)</f>
        <v>F&amp;A</v>
      </c>
      <c r="D817">
        <v>8</v>
      </c>
      <c r="E817" s="2">
        <v>45078</v>
      </c>
      <c r="F817" s="2">
        <f>_xlfn.XLOOKUP(Table7[[#This Row],[EID]],Roster!A:A,Roster!G:G)</f>
        <v>44977</v>
      </c>
      <c r="G817" s="61">
        <f ca="1">(TODAY()-Table7[[#This Row],[Hire Date]])/365</f>
        <v>2.2410958904109588</v>
      </c>
      <c r="H817" s="61">
        <f ca="1">Table7[[#This Row],[Year]]*12</f>
        <v>26.893150684931506</v>
      </c>
      <c r="I817" t="str">
        <f ca="1">IF(Table7[[#This Row],[Month]]&gt;=12,"Tenured","New Hire")</f>
        <v>Tenured</v>
      </c>
    </row>
    <row r="818" spans="1:9">
      <c r="A818" s="3" t="s">
        <v>105</v>
      </c>
      <c r="B818" s="35" t="str">
        <f>_xlfn.XLOOKUP(Table7[[#This Row],[EID]],Roster!A:A,Roster!E:E)</f>
        <v>oka.koch.55</v>
      </c>
      <c r="C818" s="35" t="str">
        <f>_xlfn.XLOOKUP(Table7[[#This Row],[EID]],Roster!A:A,Roster!F:F)</f>
        <v>F&amp;A</v>
      </c>
      <c r="D818">
        <v>9</v>
      </c>
      <c r="E818" s="2">
        <v>45078</v>
      </c>
      <c r="F818" s="2">
        <f>_xlfn.XLOOKUP(Table7[[#This Row],[EID]],Roster!A:A,Roster!G:G)</f>
        <v>37806</v>
      </c>
      <c r="G818" s="61">
        <f ca="1">(TODAY()-Table7[[#This Row],[Hire Date]])/365</f>
        <v>21.887671232876713</v>
      </c>
      <c r="H818" s="61">
        <f ca="1">Table7[[#This Row],[Year]]*12</f>
        <v>262.65205479452055</v>
      </c>
      <c r="I818" t="str">
        <f ca="1">IF(Table7[[#This Row],[Month]]&gt;=12,"Tenured","New Hire")</f>
        <v>Tenured</v>
      </c>
    </row>
    <row r="819" spans="1:9">
      <c r="A819" s="3" t="s">
        <v>106</v>
      </c>
      <c r="B819" s="35" t="str">
        <f>_xlfn.XLOOKUP(Table7[[#This Row],[EID]],Roster!A:A,Roster!E:E)</f>
        <v>hir.kame.31</v>
      </c>
      <c r="C819" s="35" t="str">
        <f>_xlfn.XLOOKUP(Table7[[#This Row],[EID]],Roster!A:A,Roster!F:F)</f>
        <v>Health</v>
      </c>
      <c r="D819">
        <v>10</v>
      </c>
      <c r="E819" s="2">
        <v>45078</v>
      </c>
      <c r="F819" s="2">
        <f>_xlfn.XLOOKUP(Table7[[#This Row],[EID]],Roster!A:A,Roster!G:G)</f>
        <v>40457</v>
      </c>
      <c r="G819" s="61">
        <f ca="1">(TODAY()-Table7[[#This Row],[Hire Date]])/365</f>
        <v>14.624657534246575</v>
      </c>
      <c r="H819" s="61">
        <f ca="1">Table7[[#This Row],[Year]]*12</f>
        <v>175.49589041095891</v>
      </c>
      <c r="I819" t="str">
        <f ca="1">IF(Table7[[#This Row],[Month]]&gt;=12,"Tenured","New Hire")</f>
        <v>Tenured</v>
      </c>
    </row>
    <row r="820" spans="1:9">
      <c r="A820" s="3" t="s">
        <v>108</v>
      </c>
      <c r="B820" s="35" t="str">
        <f>_xlfn.XLOOKUP(Table7[[#This Row],[EID]],Roster!A:A,Roster!E:E)</f>
        <v>kig.imaz.62</v>
      </c>
      <c r="C820" s="35" t="str">
        <f>_xlfn.XLOOKUP(Table7[[#This Row],[EID]],Roster!A:A,Roster!F:F)</f>
        <v>HR</v>
      </c>
      <c r="D820">
        <v>10</v>
      </c>
      <c r="E820" s="2">
        <v>45078</v>
      </c>
      <c r="F820" s="2">
        <f>_xlfn.XLOOKUP(Table7[[#This Row],[EID]],Roster!A:A,Roster!G:G)</f>
        <v>41289</v>
      </c>
      <c r="G820" s="61">
        <f ca="1">(TODAY()-Table7[[#This Row],[Hire Date]])/365</f>
        <v>12.345205479452055</v>
      </c>
      <c r="H820" s="61">
        <f ca="1">Table7[[#This Row],[Year]]*12</f>
        <v>148.14246575342466</v>
      </c>
      <c r="I820" t="str">
        <f ca="1">IF(Table7[[#This Row],[Month]]&gt;=12,"Tenured","New Hire")</f>
        <v>Tenured</v>
      </c>
    </row>
    <row r="821" spans="1:9">
      <c r="A821" s="3" t="s">
        <v>109</v>
      </c>
      <c r="B821" s="35" t="str">
        <f>_xlfn.XLOOKUP(Table7[[#This Row],[EID]],Roster!A:A,Roster!E:E)</f>
        <v>han.oriz.24</v>
      </c>
      <c r="C821" s="35" t="str">
        <f>_xlfn.XLOOKUP(Table7[[#This Row],[EID]],Roster!A:A,Roster!F:F)</f>
        <v>Strategy</v>
      </c>
      <c r="D821">
        <v>9</v>
      </c>
      <c r="E821" s="2">
        <v>45078</v>
      </c>
      <c r="F821" s="2">
        <f>_xlfn.XLOOKUP(Table7[[#This Row],[EID]],Roster!A:A,Roster!G:G)</f>
        <v>39092</v>
      </c>
      <c r="G821" s="61">
        <f ca="1">(TODAY()-Table7[[#This Row],[Hire Date]])/365</f>
        <v>18.364383561643837</v>
      </c>
      <c r="H821" s="61">
        <f ca="1">Table7[[#This Row],[Year]]*12</f>
        <v>220.37260273972606</v>
      </c>
      <c r="I821" t="str">
        <f ca="1">IF(Table7[[#This Row],[Month]]&gt;=12,"Tenured","New Hire")</f>
        <v>Tenured</v>
      </c>
    </row>
    <row r="822" spans="1:9">
      <c r="A822" s="3" t="s">
        <v>111</v>
      </c>
      <c r="B822" s="35" t="str">
        <f>_xlfn.XLOOKUP(Table7[[#This Row],[EID]],Roster!A:A,Roster!E:E)</f>
        <v>hir.kame.31</v>
      </c>
      <c r="C822" s="35" t="str">
        <f>_xlfn.XLOOKUP(Table7[[#This Row],[EID]],Roster!A:A,Roster!F:F)</f>
        <v>Health</v>
      </c>
      <c r="D822">
        <v>10</v>
      </c>
      <c r="E822" s="2">
        <v>45078</v>
      </c>
      <c r="F822" s="2">
        <f>_xlfn.XLOOKUP(Table7[[#This Row],[EID]],Roster!A:A,Roster!G:G)</f>
        <v>42145</v>
      </c>
      <c r="G822" s="61">
        <f ca="1">(TODAY()-Table7[[#This Row],[Hire Date]])/365</f>
        <v>10</v>
      </c>
      <c r="H822" s="61">
        <f ca="1">Table7[[#This Row],[Year]]*12</f>
        <v>120</v>
      </c>
      <c r="I822" t="str">
        <f ca="1">IF(Table7[[#This Row],[Month]]&gt;=12,"Tenured","New Hire")</f>
        <v>Tenured</v>
      </c>
    </row>
    <row r="823" spans="1:9">
      <c r="A823" s="3" t="s">
        <v>112</v>
      </c>
      <c r="B823" s="35" t="str">
        <f>_xlfn.XLOOKUP(Table7[[#This Row],[EID]],Roster!A:A,Roster!E:E)</f>
        <v>hir.kame.31</v>
      </c>
      <c r="C823" s="35" t="str">
        <f>_xlfn.XLOOKUP(Table7[[#This Row],[EID]],Roster!A:A,Roster!F:F)</f>
        <v>Health</v>
      </c>
      <c r="D823">
        <v>9</v>
      </c>
      <c r="E823" s="2">
        <v>45078</v>
      </c>
      <c r="F823" s="2">
        <f>_xlfn.XLOOKUP(Table7[[#This Row],[EID]],Roster!A:A,Roster!G:G)</f>
        <v>44989</v>
      </c>
      <c r="G823" s="61">
        <f ca="1">(TODAY()-Table7[[#This Row],[Hire Date]])/365</f>
        <v>2.2082191780821918</v>
      </c>
      <c r="H823" s="61">
        <f ca="1">Table7[[#This Row],[Year]]*12</f>
        <v>26.4986301369863</v>
      </c>
      <c r="I823" t="str">
        <f ca="1">IF(Table7[[#This Row],[Month]]&gt;=12,"Tenured","New Hire")</f>
        <v>Tenured</v>
      </c>
    </row>
    <row r="824" spans="1:9">
      <c r="A824" s="3" t="s">
        <v>113</v>
      </c>
      <c r="B824" s="35" t="str">
        <f>_xlfn.XLOOKUP(Table7[[#This Row],[EID]],Roster!A:A,Roster!E:E)</f>
        <v>kig.imaz.62</v>
      </c>
      <c r="C824" s="35" t="str">
        <f>_xlfn.XLOOKUP(Table7[[#This Row],[EID]],Roster!A:A,Roster!F:F)</f>
        <v>HR</v>
      </c>
      <c r="D824">
        <v>9</v>
      </c>
      <c r="E824" s="2">
        <v>45078</v>
      </c>
      <c r="F824" s="2">
        <f>_xlfn.XLOOKUP(Table7[[#This Row],[EID]],Roster!A:A,Roster!G:G)</f>
        <v>44152</v>
      </c>
      <c r="G824" s="61">
        <f ca="1">(TODAY()-Table7[[#This Row],[Hire Date]])/365</f>
        <v>4.5013698630136982</v>
      </c>
      <c r="H824" s="61">
        <f ca="1">Table7[[#This Row],[Year]]*12</f>
        <v>54.016438356164379</v>
      </c>
      <c r="I824" t="str">
        <f ca="1">IF(Table7[[#This Row],[Month]]&gt;=12,"Tenured","New Hire")</f>
        <v>Tenured</v>
      </c>
    </row>
    <row r="825" spans="1:9">
      <c r="A825" s="3" t="s">
        <v>114</v>
      </c>
      <c r="B825" s="35" t="str">
        <f>_xlfn.XLOOKUP(Table7[[#This Row],[EID]],Roster!A:A,Roster!E:E)</f>
        <v>han.oriz.24</v>
      </c>
      <c r="C825" s="35" t="str">
        <f>_xlfn.XLOOKUP(Table7[[#This Row],[EID]],Roster!A:A,Roster!F:F)</f>
        <v>Strategy</v>
      </c>
      <c r="D825">
        <v>9</v>
      </c>
      <c r="E825" s="2">
        <v>45078</v>
      </c>
      <c r="F825" s="2">
        <f>_xlfn.XLOOKUP(Table7[[#This Row],[EID]],Roster!A:A,Roster!G:G)</f>
        <v>37165</v>
      </c>
      <c r="G825" s="61">
        <f ca="1">(TODAY()-Table7[[#This Row],[Hire Date]])/365</f>
        <v>23.643835616438356</v>
      </c>
      <c r="H825" s="61">
        <f ca="1">Table7[[#This Row],[Year]]*12</f>
        <v>283.72602739726028</v>
      </c>
      <c r="I825" t="str">
        <f ca="1">IF(Table7[[#This Row],[Month]]&gt;=12,"Tenured","New Hire")</f>
        <v>Tenured</v>
      </c>
    </row>
    <row r="826" spans="1:9">
      <c r="A826" s="3" t="s">
        <v>115</v>
      </c>
      <c r="B826" s="35" t="str">
        <f>_xlfn.XLOOKUP(Table7[[#This Row],[EID]],Roster!A:A,Roster!E:E)</f>
        <v>oka.koch.55</v>
      </c>
      <c r="C826" s="35" t="str">
        <f>_xlfn.XLOOKUP(Table7[[#This Row],[EID]],Roster!A:A,Roster!F:F)</f>
        <v>F&amp;A</v>
      </c>
      <c r="D826">
        <v>8</v>
      </c>
      <c r="E826" s="2">
        <v>45078</v>
      </c>
      <c r="F826" s="2">
        <f>_xlfn.XLOOKUP(Table7[[#This Row],[EID]],Roster!A:A,Roster!G:G)</f>
        <v>44841</v>
      </c>
      <c r="G826" s="61">
        <f ca="1">(TODAY()-Table7[[#This Row],[Hire Date]])/365</f>
        <v>2.6136986301369864</v>
      </c>
      <c r="H826" s="61">
        <f ca="1">Table7[[#This Row],[Year]]*12</f>
        <v>31.364383561643837</v>
      </c>
      <c r="I826" t="str">
        <f ca="1">IF(Table7[[#This Row],[Month]]&gt;=12,"Tenured","New Hire")</f>
        <v>Tenured</v>
      </c>
    </row>
    <row r="827" spans="1:9">
      <c r="A827" s="3" t="s">
        <v>116</v>
      </c>
      <c r="B827" s="35" t="str">
        <f>_xlfn.XLOOKUP(Table7[[#This Row],[EID]],Roster!A:A,Roster!E:E)</f>
        <v>hir.kame.31</v>
      </c>
      <c r="C827" s="35" t="str">
        <f>_xlfn.XLOOKUP(Table7[[#This Row],[EID]],Roster!A:A,Roster!F:F)</f>
        <v>Health</v>
      </c>
      <c r="D827">
        <v>9</v>
      </c>
      <c r="E827" s="2">
        <v>45078</v>
      </c>
      <c r="F827" s="2">
        <f>_xlfn.XLOOKUP(Table7[[#This Row],[EID]],Roster!A:A,Roster!G:G)</f>
        <v>39490</v>
      </c>
      <c r="G827" s="61">
        <f ca="1">(TODAY()-Table7[[#This Row],[Hire Date]])/365</f>
        <v>17.273972602739725</v>
      </c>
      <c r="H827" s="61">
        <f ca="1">Table7[[#This Row],[Year]]*12</f>
        <v>207.2876712328767</v>
      </c>
      <c r="I827" t="str">
        <f ca="1">IF(Table7[[#This Row],[Month]]&gt;=12,"Tenured","New Hire")</f>
        <v>Tenured</v>
      </c>
    </row>
    <row r="828" spans="1:9">
      <c r="A828" s="3" t="s">
        <v>117</v>
      </c>
      <c r="B828" s="35" t="str">
        <f>_xlfn.XLOOKUP(Table7[[#This Row],[EID]],Roster!A:A,Roster!E:E)</f>
        <v>han.oriz.24</v>
      </c>
      <c r="C828" s="35" t="str">
        <f>_xlfn.XLOOKUP(Table7[[#This Row],[EID]],Roster!A:A,Roster!F:F)</f>
        <v>Network</v>
      </c>
      <c r="D828">
        <v>9</v>
      </c>
      <c r="E828" s="2">
        <v>45078</v>
      </c>
      <c r="F828" s="2">
        <f>_xlfn.XLOOKUP(Table7[[#This Row],[EID]],Roster!A:A,Roster!G:G)</f>
        <v>43495</v>
      </c>
      <c r="G828" s="61">
        <f ca="1">(TODAY()-Table7[[#This Row],[Hire Date]])/365</f>
        <v>6.3013698630136989</v>
      </c>
      <c r="H828" s="61">
        <f ca="1">Table7[[#This Row],[Year]]*12</f>
        <v>75.616438356164394</v>
      </c>
      <c r="I828" t="str">
        <f ca="1">IF(Table7[[#This Row],[Month]]&gt;=12,"Tenured","New Hire")</f>
        <v>Tenured</v>
      </c>
    </row>
    <row r="829" spans="1:9">
      <c r="A829" s="3" t="s">
        <v>118</v>
      </c>
      <c r="B829" s="35" t="str">
        <f>_xlfn.XLOOKUP(Table7[[#This Row],[EID]],Roster!A:A,Roster!E:E)</f>
        <v>kig.imaz.62</v>
      </c>
      <c r="C829" s="35" t="str">
        <f>_xlfn.XLOOKUP(Table7[[#This Row],[EID]],Roster!A:A,Roster!F:F)</f>
        <v>HR</v>
      </c>
      <c r="D829">
        <v>8</v>
      </c>
      <c r="E829" s="2">
        <v>45078</v>
      </c>
      <c r="F829" s="2">
        <f>_xlfn.XLOOKUP(Table7[[#This Row],[EID]],Roster!A:A,Roster!G:G)</f>
        <v>44965</v>
      </c>
      <c r="G829" s="61">
        <f ca="1">(TODAY()-Table7[[#This Row],[Hire Date]])/365</f>
        <v>2.2739726027397262</v>
      </c>
      <c r="H829" s="61">
        <f ca="1">Table7[[#This Row],[Year]]*12</f>
        <v>27.287671232876715</v>
      </c>
      <c r="I829" t="str">
        <f ca="1">IF(Table7[[#This Row],[Month]]&gt;=12,"Tenured","New Hire")</f>
        <v>Tenured</v>
      </c>
    </row>
    <row r="830" spans="1:9">
      <c r="A830" s="3" t="s">
        <v>119</v>
      </c>
      <c r="B830" s="35" t="str">
        <f>_xlfn.XLOOKUP(Table7[[#This Row],[EID]],Roster!A:A,Roster!E:E)</f>
        <v>hir.kame.31</v>
      </c>
      <c r="C830" s="35" t="str">
        <f>_xlfn.XLOOKUP(Table7[[#This Row],[EID]],Roster!A:A,Roster!F:F)</f>
        <v>Health</v>
      </c>
      <c r="D830">
        <v>9</v>
      </c>
      <c r="E830" s="2">
        <v>45078</v>
      </c>
      <c r="F830" s="2">
        <f>_xlfn.XLOOKUP(Table7[[#This Row],[EID]],Roster!A:A,Roster!G:G)</f>
        <v>38581</v>
      </c>
      <c r="G830" s="61">
        <f ca="1">(TODAY()-Table7[[#This Row],[Hire Date]])/365</f>
        <v>19.764383561643836</v>
      </c>
      <c r="H830" s="61">
        <f ca="1">Table7[[#This Row],[Year]]*12</f>
        <v>237.17260273972602</v>
      </c>
      <c r="I830" t="str">
        <f ca="1">IF(Table7[[#This Row],[Month]]&gt;=12,"Tenured","New Hire")</f>
        <v>Tenured</v>
      </c>
    </row>
    <row r="831" spans="1:9">
      <c r="A831" s="3" t="s">
        <v>121</v>
      </c>
      <c r="B831" s="35" t="str">
        <f>_xlfn.XLOOKUP(Table7[[#This Row],[EID]],Roster!A:A,Roster!E:E)</f>
        <v>hir.kame.31</v>
      </c>
      <c r="C831" s="35" t="str">
        <f>_xlfn.XLOOKUP(Table7[[#This Row],[EID]],Roster!A:A,Roster!F:F)</f>
        <v>Health</v>
      </c>
      <c r="D831">
        <v>9</v>
      </c>
      <c r="E831" s="2">
        <v>45078</v>
      </c>
      <c r="F831" s="2">
        <f>_xlfn.XLOOKUP(Table7[[#This Row],[EID]],Roster!A:A,Roster!G:G)</f>
        <v>44420</v>
      </c>
      <c r="G831" s="61">
        <f ca="1">(TODAY()-Table7[[#This Row],[Hire Date]])/365</f>
        <v>3.7671232876712328</v>
      </c>
      <c r="H831" s="61">
        <f ca="1">Table7[[#This Row],[Year]]*12</f>
        <v>45.205479452054796</v>
      </c>
      <c r="I831" t="str">
        <f ca="1">IF(Table7[[#This Row],[Month]]&gt;=12,"Tenured","New Hire")</f>
        <v>Tenured</v>
      </c>
    </row>
    <row r="832" spans="1:9">
      <c r="A832" s="3" t="s">
        <v>122</v>
      </c>
      <c r="B832" s="35" t="str">
        <f>_xlfn.XLOOKUP(Table7[[#This Row],[EID]],Roster!A:A,Roster!E:E)</f>
        <v>han.oriz.24</v>
      </c>
      <c r="C832" s="35" t="str">
        <f>_xlfn.XLOOKUP(Table7[[#This Row],[EID]],Roster!A:A,Roster!F:F)</f>
        <v>Network</v>
      </c>
      <c r="D832">
        <v>10</v>
      </c>
      <c r="E832" s="2">
        <v>45078</v>
      </c>
      <c r="F832" s="2">
        <f>_xlfn.XLOOKUP(Table7[[#This Row],[EID]],Roster!A:A,Roster!G:G)</f>
        <v>44961</v>
      </c>
      <c r="G832" s="61">
        <f ca="1">(TODAY()-Table7[[#This Row],[Hire Date]])/365</f>
        <v>2.2849315068493152</v>
      </c>
      <c r="H832" s="61">
        <f ca="1">Table7[[#This Row],[Year]]*12</f>
        <v>27.419178082191785</v>
      </c>
      <c r="I832" t="str">
        <f ca="1">IF(Table7[[#This Row],[Month]]&gt;=12,"Tenured","New Hire")</f>
        <v>Tenured</v>
      </c>
    </row>
    <row r="833" spans="1:9">
      <c r="A833" s="3" t="s">
        <v>123</v>
      </c>
      <c r="B833" s="35" t="str">
        <f>_xlfn.XLOOKUP(Table7[[#This Row],[EID]],Roster!A:A,Roster!E:E)</f>
        <v>kig.imaz.62</v>
      </c>
      <c r="C833" s="35" t="str">
        <f>_xlfn.XLOOKUP(Table7[[#This Row],[EID]],Roster!A:A,Roster!F:F)</f>
        <v>HR</v>
      </c>
      <c r="D833">
        <v>9</v>
      </c>
      <c r="E833" s="2">
        <v>45078</v>
      </c>
      <c r="F833" s="2">
        <f>_xlfn.XLOOKUP(Table7[[#This Row],[EID]],Roster!A:A,Roster!G:G)</f>
        <v>41094</v>
      </c>
      <c r="G833" s="61">
        <f ca="1">(TODAY()-Table7[[#This Row],[Hire Date]])/365</f>
        <v>12.87945205479452</v>
      </c>
      <c r="H833" s="61">
        <f ca="1">Table7[[#This Row],[Year]]*12</f>
        <v>154.55342465753424</v>
      </c>
      <c r="I833" t="str">
        <f ca="1">IF(Table7[[#This Row],[Month]]&gt;=12,"Tenured","New Hire")</f>
        <v>Tenured</v>
      </c>
    </row>
    <row r="834" spans="1:9">
      <c r="A834" s="3" t="s">
        <v>94</v>
      </c>
      <c r="B834" s="35" t="str">
        <f>_xlfn.XLOOKUP(Table7[[#This Row],[EID]],Roster!A:A,Roster!E:E)</f>
        <v>oka.koch.55</v>
      </c>
      <c r="C834" s="35" t="str">
        <f>_xlfn.XLOOKUP(Table7[[#This Row],[EID]],Roster!A:A,Roster!F:F)</f>
        <v>F&amp;A</v>
      </c>
      <c r="D834">
        <v>9</v>
      </c>
      <c r="E834" s="2">
        <v>45079</v>
      </c>
      <c r="F834" s="2">
        <f>_xlfn.XLOOKUP(Table7[[#This Row],[EID]],Roster!A:A,Roster!G:G)</f>
        <v>45032</v>
      </c>
      <c r="G834" s="61">
        <f ca="1">(TODAY()-Table7[[#This Row],[Hire Date]])/365</f>
        <v>2.0904109589041098</v>
      </c>
      <c r="H834" s="61">
        <f ca="1">Table7[[#This Row],[Year]]*12</f>
        <v>25.084931506849315</v>
      </c>
      <c r="I834" t="str">
        <f ca="1">IF(Table7[[#This Row],[Month]]&gt;=12,"Tenured","New Hire")</f>
        <v>Tenured</v>
      </c>
    </row>
    <row r="835" spans="1:9">
      <c r="A835" s="3" t="s">
        <v>96</v>
      </c>
      <c r="B835" s="35" t="str">
        <f>_xlfn.XLOOKUP(Table7[[#This Row],[EID]],Roster!A:A,Roster!E:E)</f>
        <v>hir.kame.31</v>
      </c>
      <c r="C835" s="35" t="str">
        <f>_xlfn.XLOOKUP(Table7[[#This Row],[EID]],Roster!A:A,Roster!F:F)</f>
        <v>Health</v>
      </c>
      <c r="D835">
        <v>10</v>
      </c>
      <c r="E835" s="2">
        <v>45079</v>
      </c>
      <c r="F835" s="2">
        <f>_xlfn.XLOOKUP(Table7[[#This Row],[EID]],Roster!A:A,Roster!G:G)</f>
        <v>44979</v>
      </c>
      <c r="G835" s="61">
        <f ca="1">(TODAY()-Table7[[#This Row],[Hire Date]])/365</f>
        <v>2.2356164383561645</v>
      </c>
      <c r="H835" s="61">
        <f ca="1">Table7[[#This Row],[Year]]*12</f>
        <v>26.827397260273976</v>
      </c>
      <c r="I835" t="str">
        <f ca="1">IF(Table7[[#This Row],[Month]]&gt;=12,"Tenured","New Hire")</f>
        <v>Tenured</v>
      </c>
    </row>
    <row r="836" spans="1:9">
      <c r="A836" s="3" t="s">
        <v>97</v>
      </c>
      <c r="B836" s="35" t="str">
        <f>_xlfn.XLOOKUP(Table7[[#This Row],[EID]],Roster!A:A,Roster!E:E)</f>
        <v>han.oriz.24</v>
      </c>
      <c r="C836" s="35" t="str">
        <f>_xlfn.XLOOKUP(Table7[[#This Row],[EID]],Roster!A:A,Roster!F:F)</f>
        <v>Network</v>
      </c>
      <c r="D836">
        <v>9</v>
      </c>
      <c r="E836" s="2">
        <v>45079</v>
      </c>
      <c r="F836" s="2">
        <f>_xlfn.XLOOKUP(Table7[[#This Row],[EID]],Roster!A:A,Roster!G:G)</f>
        <v>44419</v>
      </c>
      <c r="G836" s="61">
        <f ca="1">(TODAY()-Table7[[#This Row],[Hire Date]])/365</f>
        <v>3.7698630136986302</v>
      </c>
      <c r="H836" s="61">
        <f ca="1">Table7[[#This Row],[Year]]*12</f>
        <v>45.238356164383561</v>
      </c>
      <c r="I836" t="str">
        <f ca="1">IF(Table7[[#This Row],[Month]]&gt;=12,"Tenured","New Hire")</f>
        <v>Tenured</v>
      </c>
    </row>
    <row r="837" spans="1:9">
      <c r="A837" s="3" t="s">
        <v>98</v>
      </c>
      <c r="B837" s="35" t="str">
        <f>_xlfn.XLOOKUP(Table7[[#This Row],[EID]],Roster!A:A,Roster!E:E)</f>
        <v>kig.imaz.62</v>
      </c>
      <c r="C837" s="35" t="str">
        <f>_xlfn.XLOOKUP(Table7[[#This Row],[EID]],Roster!A:A,Roster!F:F)</f>
        <v>HR</v>
      </c>
      <c r="D837">
        <v>9</v>
      </c>
      <c r="E837" s="2">
        <v>45079</v>
      </c>
      <c r="F837" s="2">
        <f>_xlfn.XLOOKUP(Table7[[#This Row],[EID]],Roster!A:A,Roster!G:G)</f>
        <v>41964</v>
      </c>
      <c r="G837" s="61">
        <f ca="1">(TODAY()-Table7[[#This Row],[Hire Date]])/365</f>
        <v>10.495890410958904</v>
      </c>
      <c r="H837" s="61">
        <f ca="1">Table7[[#This Row],[Year]]*12</f>
        <v>125.95068493150684</v>
      </c>
      <c r="I837" t="str">
        <f ca="1">IF(Table7[[#This Row],[Month]]&gt;=12,"Tenured","New Hire")</f>
        <v>Tenured</v>
      </c>
    </row>
    <row r="838" spans="1:9">
      <c r="A838" s="3" t="s">
        <v>99</v>
      </c>
      <c r="B838" s="35" t="str">
        <f>_xlfn.XLOOKUP(Table7[[#This Row],[EID]],Roster!A:A,Roster!E:E)</f>
        <v>han.oriz.24</v>
      </c>
      <c r="C838" s="35" t="str">
        <f>_xlfn.XLOOKUP(Table7[[#This Row],[EID]],Roster!A:A,Roster!F:F)</f>
        <v>Strategy</v>
      </c>
      <c r="D838">
        <v>10</v>
      </c>
      <c r="E838" s="2">
        <v>45079</v>
      </c>
      <c r="F838" s="2">
        <f>_xlfn.XLOOKUP(Table7[[#This Row],[EID]],Roster!A:A,Roster!G:G)</f>
        <v>39732</v>
      </c>
      <c r="G838" s="61">
        <f ca="1">(TODAY()-Table7[[#This Row],[Hire Date]])/365</f>
        <v>16.610958904109587</v>
      </c>
      <c r="H838" s="61">
        <f ca="1">Table7[[#This Row],[Year]]*12</f>
        <v>199.33150684931505</v>
      </c>
      <c r="I838" t="str">
        <f ca="1">IF(Table7[[#This Row],[Month]]&gt;=12,"Tenured","New Hire")</f>
        <v>Tenured</v>
      </c>
    </row>
    <row r="839" spans="1:9">
      <c r="A839" s="3" t="s">
        <v>100</v>
      </c>
      <c r="B839" s="35" t="str">
        <f>_xlfn.XLOOKUP(Table7[[#This Row],[EID]],Roster!A:A,Roster!E:E)</f>
        <v>oka.koch.55</v>
      </c>
      <c r="C839" s="35" t="str">
        <f>_xlfn.XLOOKUP(Table7[[#This Row],[EID]],Roster!A:A,Roster!F:F)</f>
        <v>F&amp;A</v>
      </c>
      <c r="D839">
        <v>10</v>
      </c>
      <c r="E839" s="2">
        <v>45079</v>
      </c>
      <c r="F839" s="2">
        <f>_xlfn.XLOOKUP(Table7[[#This Row],[EID]],Roster!A:A,Roster!G:G)</f>
        <v>44956</v>
      </c>
      <c r="G839" s="61">
        <f ca="1">(TODAY()-Table7[[#This Row],[Hire Date]])/365</f>
        <v>2.2986301369863016</v>
      </c>
      <c r="H839" s="61">
        <f ca="1">Table7[[#This Row],[Year]]*12</f>
        <v>27.583561643835619</v>
      </c>
      <c r="I839" t="str">
        <f ca="1">IF(Table7[[#This Row],[Month]]&gt;=12,"Tenured","New Hire")</f>
        <v>Tenured</v>
      </c>
    </row>
    <row r="840" spans="1:9">
      <c r="A840" s="3" t="s">
        <v>101</v>
      </c>
      <c r="B840" s="35" t="str">
        <f>_xlfn.XLOOKUP(Table7[[#This Row],[EID]],Roster!A:A,Roster!E:E)</f>
        <v>hir.kame.31</v>
      </c>
      <c r="C840" s="35" t="str">
        <f>_xlfn.XLOOKUP(Table7[[#This Row],[EID]],Roster!A:A,Roster!F:F)</f>
        <v>Health</v>
      </c>
      <c r="D840">
        <v>9</v>
      </c>
      <c r="E840" s="2">
        <v>45079</v>
      </c>
      <c r="F840" s="2">
        <f>_xlfn.XLOOKUP(Table7[[#This Row],[EID]],Roster!A:A,Roster!G:G)</f>
        <v>42161</v>
      </c>
      <c r="G840" s="61">
        <f ca="1">(TODAY()-Table7[[#This Row],[Hire Date]])/365</f>
        <v>9.956164383561644</v>
      </c>
      <c r="H840" s="61">
        <f ca="1">Table7[[#This Row],[Year]]*12</f>
        <v>119.47397260273974</v>
      </c>
      <c r="I840" t="str">
        <f ca="1">IF(Table7[[#This Row],[Month]]&gt;=12,"Tenured","New Hire")</f>
        <v>Tenured</v>
      </c>
    </row>
    <row r="841" spans="1:9">
      <c r="A841" s="3" t="s">
        <v>102</v>
      </c>
      <c r="B841" s="35" t="str">
        <f>_xlfn.XLOOKUP(Table7[[#This Row],[EID]],Roster!A:A,Roster!E:E)</f>
        <v>han.oriz.24</v>
      </c>
      <c r="C841" s="35" t="str">
        <f>_xlfn.XLOOKUP(Table7[[#This Row],[EID]],Roster!A:A,Roster!F:F)</f>
        <v>Network</v>
      </c>
      <c r="D841">
        <v>10</v>
      </c>
      <c r="E841" s="2">
        <v>45079</v>
      </c>
      <c r="F841" s="2">
        <f>_xlfn.XLOOKUP(Table7[[#This Row],[EID]],Roster!A:A,Roster!G:G)</f>
        <v>37784</v>
      </c>
      <c r="G841" s="61">
        <f ca="1">(TODAY()-Table7[[#This Row],[Hire Date]])/365</f>
        <v>21.947945205479453</v>
      </c>
      <c r="H841" s="61">
        <f ca="1">Table7[[#This Row],[Year]]*12</f>
        <v>263.37534246575342</v>
      </c>
      <c r="I841" t="str">
        <f ca="1">IF(Table7[[#This Row],[Month]]&gt;=12,"Tenured","New Hire")</f>
        <v>Tenured</v>
      </c>
    </row>
    <row r="842" spans="1:9">
      <c r="A842" s="3" t="s">
        <v>103</v>
      </c>
      <c r="B842" s="35" t="str">
        <f>_xlfn.XLOOKUP(Table7[[#This Row],[EID]],Roster!A:A,Roster!E:E)</f>
        <v>kig.imaz.62</v>
      </c>
      <c r="C842" s="35" t="str">
        <f>_xlfn.XLOOKUP(Table7[[#This Row],[EID]],Roster!A:A,Roster!F:F)</f>
        <v>HR</v>
      </c>
      <c r="D842">
        <v>9</v>
      </c>
      <c r="E842" s="2">
        <v>45079</v>
      </c>
      <c r="F842" s="2">
        <f>_xlfn.XLOOKUP(Table7[[#This Row],[EID]],Roster!A:A,Roster!G:G)</f>
        <v>44132</v>
      </c>
      <c r="G842" s="61">
        <f ca="1">(TODAY()-Table7[[#This Row],[Hire Date]])/365</f>
        <v>4.5561643835616437</v>
      </c>
      <c r="H842" s="61">
        <f ca="1">Table7[[#This Row],[Year]]*12</f>
        <v>54.673972602739724</v>
      </c>
      <c r="I842" t="str">
        <f ca="1">IF(Table7[[#This Row],[Month]]&gt;=12,"Tenured","New Hire")</f>
        <v>Tenured</v>
      </c>
    </row>
    <row r="843" spans="1:9">
      <c r="A843" s="3" t="s">
        <v>104</v>
      </c>
      <c r="B843" s="35" t="str">
        <f>_xlfn.XLOOKUP(Table7[[#This Row],[EID]],Roster!A:A,Roster!E:E)</f>
        <v>oka.koch.55</v>
      </c>
      <c r="C843" s="35" t="str">
        <f>_xlfn.XLOOKUP(Table7[[#This Row],[EID]],Roster!A:A,Roster!F:F)</f>
        <v>F&amp;A</v>
      </c>
      <c r="D843">
        <v>4</v>
      </c>
      <c r="E843" s="2">
        <v>45079</v>
      </c>
      <c r="F843" s="2">
        <f>_xlfn.XLOOKUP(Table7[[#This Row],[EID]],Roster!A:A,Roster!G:G)</f>
        <v>44977</v>
      </c>
      <c r="G843" s="61">
        <f ca="1">(TODAY()-Table7[[#This Row],[Hire Date]])/365</f>
        <v>2.2410958904109588</v>
      </c>
      <c r="H843" s="61">
        <f ca="1">Table7[[#This Row],[Year]]*12</f>
        <v>26.893150684931506</v>
      </c>
      <c r="I843" t="str">
        <f ca="1">IF(Table7[[#This Row],[Month]]&gt;=12,"Tenured","New Hire")</f>
        <v>Tenured</v>
      </c>
    </row>
    <row r="844" spans="1:9">
      <c r="A844" s="3" t="s">
        <v>105</v>
      </c>
      <c r="B844" s="35" t="str">
        <f>_xlfn.XLOOKUP(Table7[[#This Row],[EID]],Roster!A:A,Roster!E:E)</f>
        <v>oka.koch.55</v>
      </c>
      <c r="C844" s="35" t="str">
        <f>_xlfn.XLOOKUP(Table7[[#This Row],[EID]],Roster!A:A,Roster!F:F)</f>
        <v>F&amp;A</v>
      </c>
      <c r="D844">
        <v>10</v>
      </c>
      <c r="E844" s="2">
        <v>45079</v>
      </c>
      <c r="F844" s="2">
        <f>_xlfn.XLOOKUP(Table7[[#This Row],[EID]],Roster!A:A,Roster!G:G)</f>
        <v>37806</v>
      </c>
      <c r="G844" s="61">
        <f ca="1">(TODAY()-Table7[[#This Row],[Hire Date]])/365</f>
        <v>21.887671232876713</v>
      </c>
      <c r="H844" s="61">
        <f ca="1">Table7[[#This Row],[Year]]*12</f>
        <v>262.65205479452055</v>
      </c>
      <c r="I844" t="str">
        <f ca="1">IF(Table7[[#This Row],[Month]]&gt;=12,"Tenured","New Hire")</f>
        <v>Tenured</v>
      </c>
    </row>
    <row r="845" spans="1:9">
      <c r="A845" s="3" t="s">
        <v>106</v>
      </c>
      <c r="B845" s="35" t="str">
        <f>_xlfn.XLOOKUP(Table7[[#This Row],[EID]],Roster!A:A,Roster!E:E)</f>
        <v>hir.kame.31</v>
      </c>
      <c r="C845" s="35" t="str">
        <f>_xlfn.XLOOKUP(Table7[[#This Row],[EID]],Roster!A:A,Roster!F:F)</f>
        <v>Health</v>
      </c>
      <c r="D845">
        <v>10</v>
      </c>
      <c r="E845" s="2">
        <v>45079</v>
      </c>
      <c r="F845" s="2">
        <f>_xlfn.XLOOKUP(Table7[[#This Row],[EID]],Roster!A:A,Roster!G:G)</f>
        <v>40457</v>
      </c>
      <c r="G845" s="61">
        <f ca="1">(TODAY()-Table7[[#This Row],[Hire Date]])/365</f>
        <v>14.624657534246575</v>
      </c>
      <c r="H845" s="61">
        <f ca="1">Table7[[#This Row],[Year]]*12</f>
        <v>175.49589041095891</v>
      </c>
      <c r="I845" t="str">
        <f ca="1">IF(Table7[[#This Row],[Month]]&gt;=12,"Tenured","New Hire")</f>
        <v>Tenured</v>
      </c>
    </row>
    <row r="846" spans="1:9">
      <c r="A846" s="3" t="s">
        <v>108</v>
      </c>
      <c r="B846" s="35" t="str">
        <f>_xlfn.XLOOKUP(Table7[[#This Row],[EID]],Roster!A:A,Roster!E:E)</f>
        <v>kig.imaz.62</v>
      </c>
      <c r="C846" s="35" t="str">
        <f>_xlfn.XLOOKUP(Table7[[#This Row],[EID]],Roster!A:A,Roster!F:F)</f>
        <v>HR</v>
      </c>
      <c r="D846">
        <v>9</v>
      </c>
      <c r="E846" s="2">
        <v>45079</v>
      </c>
      <c r="F846" s="2">
        <f>_xlfn.XLOOKUP(Table7[[#This Row],[EID]],Roster!A:A,Roster!G:G)</f>
        <v>41289</v>
      </c>
      <c r="G846" s="61">
        <f ca="1">(TODAY()-Table7[[#This Row],[Hire Date]])/365</f>
        <v>12.345205479452055</v>
      </c>
      <c r="H846" s="61">
        <f ca="1">Table7[[#This Row],[Year]]*12</f>
        <v>148.14246575342466</v>
      </c>
      <c r="I846" t="str">
        <f ca="1">IF(Table7[[#This Row],[Month]]&gt;=12,"Tenured","New Hire")</f>
        <v>Tenured</v>
      </c>
    </row>
    <row r="847" spans="1:9">
      <c r="A847" s="3" t="s">
        <v>109</v>
      </c>
      <c r="B847" s="35" t="str">
        <f>_xlfn.XLOOKUP(Table7[[#This Row],[EID]],Roster!A:A,Roster!E:E)</f>
        <v>han.oriz.24</v>
      </c>
      <c r="C847" s="35" t="str">
        <f>_xlfn.XLOOKUP(Table7[[#This Row],[EID]],Roster!A:A,Roster!F:F)</f>
        <v>Strategy</v>
      </c>
      <c r="D847">
        <v>9</v>
      </c>
      <c r="E847" s="2">
        <v>45079</v>
      </c>
      <c r="F847" s="2">
        <f>_xlfn.XLOOKUP(Table7[[#This Row],[EID]],Roster!A:A,Roster!G:G)</f>
        <v>39092</v>
      </c>
      <c r="G847" s="61">
        <f ca="1">(TODAY()-Table7[[#This Row],[Hire Date]])/365</f>
        <v>18.364383561643837</v>
      </c>
      <c r="H847" s="61">
        <f ca="1">Table7[[#This Row],[Year]]*12</f>
        <v>220.37260273972606</v>
      </c>
      <c r="I847" t="str">
        <f ca="1">IF(Table7[[#This Row],[Month]]&gt;=12,"Tenured","New Hire")</f>
        <v>Tenured</v>
      </c>
    </row>
    <row r="848" spans="1:9">
      <c r="A848" s="3" t="s">
        <v>111</v>
      </c>
      <c r="B848" s="35" t="str">
        <f>_xlfn.XLOOKUP(Table7[[#This Row],[EID]],Roster!A:A,Roster!E:E)</f>
        <v>hir.kame.31</v>
      </c>
      <c r="C848" s="35" t="str">
        <f>_xlfn.XLOOKUP(Table7[[#This Row],[EID]],Roster!A:A,Roster!F:F)</f>
        <v>Health</v>
      </c>
      <c r="D848">
        <v>10</v>
      </c>
      <c r="E848" s="2">
        <v>45079</v>
      </c>
      <c r="F848" s="2">
        <f>_xlfn.XLOOKUP(Table7[[#This Row],[EID]],Roster!A:A,Roster!G:G)</f>
        <v>42145</v>
      </c>
      <c r="G848" s="61">
        <f ca="1">(TODAY()-Table7[[#This Row],[Hire Date]])/365</f>
        <v>10</v>
      </c>
      <c r="H848" s="61">
        <f ca="1">Table7[[#This Row],[Year]]*12</f>
        <v>120</v>
      </c>
      <c r="I848" t="str">
        <f ca="1">IF(Table7[[#This Row],[Month]]&gt;=12,"Tenured","New Hire")</f>
        <v>Tenured</v>
      </c>
    </row>
    <row r="849" spans="1:9">
      <c r="A849" s="3" t="s">
        <v>112</v>
      </c>
      <c r="B849" s="35" t="str">
        <f>_xlfn.XLOOKUP(Table7[[#This Row],[EID]],Roster!A:A,Roster!E:E)</f>
        <v>hir.kame.31</v>
      </c>
      <c r="C849" s="35" t="str">
        <f>_xlfn.XLOOKUP(Table7[[#This Row],[EID]],Roster!A:A,Roster!F:F)</f>
        <v>Health</v>
      </c>
      <c r="D849">
        <v>10</v>
      </c>
      <c r="E849" s="2">
        <v>45079</v>
      </c>
      <c r="F849" s="2">
        <f>_xlfn.XLOOKUP(Table7[[#This Row],[EID]],Roster!A:A,Roster!G:G)</f>
        <v>44989</v>
      </c>
      <c r="G849" s="61">
        <f ca="1">(TODAY()-Table7[[#This Row],[Hire Date]])/365</f>
        <v>2.2082191780821918</v>
      </c>
      <c r="H849" s="61">
        <f ca="1">Table7[[#This Row],[Year]]*12</f>
        <v>26.4986301369863</v>
      </c>
      <c r="I849" t="str">
        <f ca="1">IF(Table7[[#This Row],[Month]]&gt;=12,"Tenured","New Hire")</f>
        <v>Tenured</v>
      </c>
    </row>
    <row r="850" spans="1:9">
      <c r="A850" s="3" t="s">
        <v>113</v>
      </c>
      <c r="B850" s="35" t="str">
        <f>_xlfn.XLOOKUP(Table7[[#This Row],[EID]],Roster!A:A,Roster!E:E)</f>
        <v>kig.imaz.62</v>
      </c>
      <c r="C850" s="35" t="str">
        <f>_xlfn.XLOOKUP(Table7[[#This Row],[EID]],Roster!A:A,Roster!F:F)</f>
        <v>HR</v>
      </c>
      <c r="D850">
        <v>9</v>
      </c>
      <c r="E850" s="2">
        <v>45079</v>
      </c>
      <c r="F850" s="2">
        <f>_xlfn.XLOOKUP(Table7[[#This Row],[EID]],Roster!A:A,Roster!G:G)</f>
        <v>44152</v>
      </c>
      <c r="G850" s="61">
        <f ca="1">(TODAY()-Table7[[#This Row],[Hire Date]])/365</f>
        <v>4.5013698630136982</v>
      </c>
      <c r="H850" s="61">
        <f ca="1">Table7[[#This Row],[Year]]*12</f>
        <v>54.016438356164379</v>
      </c>
      <c r="I850" t="str">
        <f ca="1">IF(Table7[[#This Row],[Month]]&gt;=12,"Tenured","New Hire")</f>
        <v>Tenured</v>
      </c>
    </row>
    <row r="851" spans="1:9">
      <c r="A851" s="3" t="s">
        <v>114</v>
      </c>
      <c r="B851" s="35" t="str">
        <f>_xlfn.XLOOKUP(Table7[[#This Row],[EID]],Roster!A:A,Roster!E:E)</f>
        <v>han.oriz.24</v>
      </c>
      <c r="C851" s="35" t="str">
        <f>_xlfn.XLOOKUP(Table7[[#This Row],[EID]],Roster!A:A,Roster!F:F)</f>
        <v>Strategy</v>
      </c>
      <c r="D851">
        <v>10</v>
      </c>
      <c r="E851" s="2">
        <v>45079</v>
      </c>
      <c r="F851" s="2">
        <f>_xlfn.XLOOKUP(Table7[[#This Row],[EID]],Roster!A:A,Roster!G:G)</f>
        <v>37165</v>
      </c>
      <c r="G851" s="61">
        <f ca="1">(TODAY()-Table7[[#This Row],[Hire Date]])/365</f>
        <v>23.643835616438356</v>
      </c>
      <c r="H851" s="61">
        <f ca="1">Table7[[#This Row],[Year]]*12</f>
        <v>283.72602739726028</v>
      </c>
      <c r="I851" t="str">
        <f ca="1">IF(Table7[[#This Row],[Month]]&gt;=12,"Tenured","New Hire")</f>
        <v>Tenured</v>
      </c>
    </row>
    <row r="852" spans="1:9">
      <c r="A852" s="3" t="s">
        <v>115</v>
      </c>
      <c r="B852" s="35" t="str">
        <f>_xlfn.XLOOKUP(Table7[[#This Row],[EID]],Roster!A:A,Roster!E:E)</f>
        <v>oka.koch.55</v>
      </c>
      <c r="C852" s="35" t="str">
        <f>_xlfn.XLOOKUP(Table7[[#This Row],[EID]],Roster!A:A,Roster!F:F)</f>
        <v>F&amp;A</v>
      </c>
      <c r="D852">
        <v>10</v>
      </c>
      <c r="E852" s="2">
        <v>45079</v>
      </c>
      <c r="F852" s="2">
        <f>_xlfn.XLOOKUP(Table7[[#This Row],[EID]],Roster!A:A,Roster!G:G)</f>
        <v>44841</v>
      </c>
      <c r="G852" s="61">
        <f ca="1">(TODAY()-Table7[[#This Row],[Hire Date]])/365</f>
        <v>2.6136986301369864</v>
      </c>
      <c r="H852" s="61">
        <f ca="1">Table7[[#This Row],[Year]]*12</f>
        <v>31.364383561643837</v>
      </c>
      <c r="I852" t="str">
        <f ca="1">IF(Table7[[#This Row],[Month]]&gt;=12,"Tenured","New Hire")</f>
        <v>Tenured</v>
      </c>
    </row>
    <row r="853" spans="1:9">
      <c r="A853" s="3" t="s">
        <v>116</v>
      </c>
      <c r="B853" s="35" t="str">
        <f>_xlfn.XLOOKUP(Table7[[#This Row],[EID]],Roster!A:A,Roster!E:E)</f>
        <v>hir.kame.31</v>
      </c>
      <c r="C853" s="35" t="str">
        <f>_xlfn.XLOOKUP(Table7[[#This Row],[EID]],Roster!A:A,Roster!F:F)</f>
        <v>Health</v>
      </c>
      <c r="D853">
        <v>9</v>
      </c>
      <c r="E853" s="2">
        <v>45079</v>
      </c>
      <c r="F853" s="2">
        <f>_xlfn.XLOOKUP(Table7[[#This Row],[EID]],Roster!A:A,Roster!G:G)</f>
        <v>39490</v>
      </c>
      <c r="G853" s="61">
        <f ca="1">(TODAY()-Table7[[#This Row],[Hire Date]])/365</f>
        <v>17.273972602739725</v>
      </c>
      <c r="H853" s="61">
        <f ca="1">Table7[[#This Row],[Year]]*12</f>
        <v>207.2876712328767</v>
      </c>
      <c r="I853" t="str">
        <f ca="1">IF(Table7[[#This Row],[Month]]&gt;=12,"Tenured","New Hire")</f>
        <v>Tenured</v>
      </c>
    </row>
    <row r="854" spans="1:9">
      <c r="A854" s="3" t="s">
        <v>117</v>
      </c>
      <c r="B854" s="35" t="str">
        <f>_xlfn.XLOOKUP(Table7[[#This Row],[EID]],Roster!A:A,Roster!E:E)</f>
        <v>han.oriz.24</v>
      </c>
      <c r="C854" s="35" t="str">
        <f>_xlfn.XLOOKUP(Table7[[#This Row],[EID]],Roster!A:A,Roster!F:F)</f>
        <v>Network</v>
      </c>
      <c r="D854">
        <v>10</v>
      </c>
      <c r="E854" s="2">
        <v>45079</v>
      </c>
      <c r="F854" s="2">
        <f>_xlfn.XLOOKUP(Table7[[#This Row],[EID]],Roster!A:A,Roster!G:G)</f>
        <v>43495</v>
      </c>
      <c r="G854" s="61">
        <f ca="1">(TODAY()-Table7[[#This Row],[Hire Date]])/365</f>
        <v>6.3013698630136989</v>
      </c>
      <c r="H854" s="61">
        <f ca="1">Table7[[#This Row],[Year]]*12</f>
        <v>75.616438356164394</v>
      </c>
      <c r="I854" t="str">
        <f ca="1">IF(Table7[[#This Row],[Month]]&gt;=12,"Tenured","New Hire")</f>
        <v>Tenured</v>
      </c>
    </row>
    <row r="855" spans="1:9">
      <c r="A855" s="3" t="s">
        <v>118</v>
      </c>
      <c r="B855" s="35" t="str">
        <f>_xlfn.XLOOKUP(Table7[[#This Row],[EID]],Roster!A:A,Roster!E:E)</f>
        <v>kig.imaz.62</v>
      </c>
      <c r="C855" s="35" t="str">
        <f>_xlfn.XLOOKUP(Table7[[#This Row],[EID]],Roster!A:A,Roster!F:F)</f>
        <v>HR</v>
      </c>
      <c r="D855">
        <v>9</v>
      </c>
      <c r="E855" s="2">
        <v>45079</v>
      </c>
      <c r="F855" s="2">
        <f>_xlfn.XLOOKUP(Table7[[#This Row],[EID]],Roster!A:A,Roster!G:G)</f>
        <v>44965</v>
      </c>
      <c r="G855" s="61">
        <f ca="1">(TODAY()-Table7[[#This Row],[Hire Date]])/365</f>
        <v>2.2739726027397262</v>
      </c>
      <c r="H855" s="61">
        <f ca="1">Table7[[#This Row],[Year]]*12</f>
        <v>27.287671232876715</v>
      </c>
      <c r="I855" t="str">
        <f ca="1">IF(Table7[[#This Row],[Month]]&gt;=12,"Tenured","New Hire")</f>
        <v>Tenured</v>
      </c>
    </row>
    <row r="856" spans="1:9">
      <c r="A856" s="3" t="s">
        <v>119</v>
      </c>
      <c r="B856" s="35" t="str">
        <f>_xlfn.XLOOKUP(Table7[[#This Row],[EID]],Roster!A:A,Roster!E:E)</f>
        <v>hir.kame.31</v>
      </c>
      <c r="C856" s="35" t="str">
        <f>_xlfn.XLOOKUP(Table7[[#This Row],[EID]],Roster!A:A,Roster!F:F)</f>
        <v>Health</v>
      </c>
      <c r="D856">
        <v>10</v>
      </c>
      <c r="E856" s="2">
        <v>45079</v>
      </c>
      <c r="F856" s="2">
        <f>_xlfn.XLOOKUP(Table7[[#This Row],[EID]],Roster!A:A,Roster!G:G)</f>
        <v>38581</v>
      </c>
      <c r="G856" s="61">
        <f ca="1">(TODAY()-Table7[[#This Row],[Hire Date]])/365</f>
        <v>19.764383561643836</v>
      </c>
      <c r="H856" s="61">
        <f ca="1">Table7[[#This Row],[Year]]*12</f>
        <v>237.17260273972602</v>
      </c>
      <c r="I856" t="str">
        <f ca="1">IF(Table7[[#This Row],[Month]]&gt;=12,"Tenured","New Hire")</f>
        <v>Tenured</v>
      </c>
    </row>
    <row r="857" spans="1:9">
      <c r="A857" s="3" t="s">
        <v>121</v>
      </c>
      <c r="B857" s="35" t="str">
        <f>_xlfn.XLOOKUP(Table7[[#This Row],[EID]],Roster!A:A,Roster!E:E)</f>
        <v>hir.kame.31</v>
      </c>
      <c r="C857" s="35" t="str">
        <f>_xlfn.XLOOKUP(Table7[[#This Row],[EID]],Roster!A:A,Roster!F:F)</f>
        <v>Health</v>
      </c>
      <c r="D857">
        <v>9</v>
      </c>
      <c r="E857" s="2">
        <v>45079</v>
      </c>
      <c r="F857" s="2">
        <f>_xlfn.XLOOKUP(Table7[[#This Row],[EID]],Roster!A:A,Roster!G:G)</f>
        <v>44420</v>
      </c>
      <c r="G857" s="61">
        <f ca="1">(TODAY()-Table7[[#This Row],[Hire Date]])/365</f>
        <v>3.7671232876712328</v>
      </c>
      <c r="H857" s="61">
        <f ca="1">Table7[[#This Row],[Year]]*12</f>
        <v>45.205479452054796</v>
      </c>
      <c r="I857" t="str">
        <f ca="1">IF(Table7[[#This Row],[Month]]&gt;=12,"Tenured","New Hire")</f>
        <v>Tenured</v>
      </c>
    </row>
    <row r="858" spans="1:9">
      <c r="A858" s="3" t="s">
        <v>122</v>
      </c>
      <c r="B858" s="35" t="str">
        <f>_xlfn.XLOOKUP(Table7[[#This Row],[EID]],Roster!A:A,Roster!E:E)</f>
        <v>han.oriz.24</v>
      </c>
      <c r="C858" s="35" t="str">
        <f>_xlfn.XLOOKUP(Table7[[#This Row],[EID]],Roster!A:A,Roster!F:F)</f>
        <v>Network</v>
      </c>
      <c r="D858">
        <v>10</v>
      </c>
      <c r="E858" s="2">
        <v>45079</v>
      </c>
      <c r="F858" s="2">
        <f>_xlfn.XLOOKUP(Table7[[#This Row],[EID]],Roster!A:A,Roster!G:G)</f>
        <v>44961</v>
      </c>
      <c r="G858" s="61">
        <f ca="1">(TODAY()-Table7[[#This Row],[Hire Date]])/365</f>
        <v>2.2849315068493152</v>
      </c>
      <c r="H858" s="61">
        <f ca="1">Table7[[#This Row],[Year]]*12</f>
        <v>27.419178082191785</v>
      </c>
      <c r="I858" t="str">
        <f ca="1">IF(Table7[[#This Row],[Month]]&gt;=12,"Tenured","New Hire")</f>
        <v>Tenured</v>
      </c>
    </row>
    <row r="859" spans="1:9">
      <c r="A859" s="3" t="s">
        <v>123</v>
      </c>
      <c r="B859" s="35" t="str">
        <f>_xlfn.XLOOKUP(Table7[[#This Row],[EID]],Roster!A:A,Roster!E:E)</f>
        <v>kig.imaz.62</v>
      </c>
      <c r="C859" s="35" t="str">
        <f>_xlfn.XLOOKUP(Table7[[#This Row],[EID]],Roster!A:A,Roster!F:F)</f>
        <v>HR</v>
      </c>
      <c r="D859">
        <v>10</v>
      </c>
      <c r="E859" s="2">
        <v>45079</v>
      </c>
      <c r="F859" s="2">
        <f>_xlfn.XLOOKUP(Table7[[#This Row],[EID]],Roster!A:A,Roster!G:G)</f>
        <v>41094</v>
      </c>
      <c r="G859" s="61">
        <f ca="1">(TODAY()-Table7[[#This Row],[Hire Date]])/365</f>
        <v>12.87945205479452</v>
      </c>
      <c r="H859" s="61">
        <f ca="1">Table7[[#This Row],[Year]]*12</f>
        <v>154.55342465753424</v>
      </c>
      <c r="I859" t="str">
        <f ca="1">IF(Table7[[#This Row],[Month]]&gt;=12,"Tenured","New Hire")</f>
        <v>Tenured</v>
      </c>
    </row>
    <row r="860" spans="1:9">
      <c r="A860" s="3" t="s">
        <v>94</v>
      </c>
      <c r="B860" s="35" t="str">
        <f>_xlfn.XLOOKUP(Table7[[#This Row],[EID]],Roster!A:A,Roster!E:E)</f>
        <v>oka.koch.55</v>
      </c>
      <c r="C860" s="35" t="str">
        <f>_xlfn.XLOOKUP(Table7[[#This Row],[EID]],Roster!A:A,Roster!F:F)</f>
        <v>F&amp;A</v>
      </c>
      <c r="D860">
        <v>9</v>
      </c>
      <c r="E860" s="2">
        <v>45080</v>
      </c>
      <c r="F860" s="2">
        <f>_xlfn.XLOOKUP(Table7[[#This Row],[EID]],Roster!A:A,Roster!G:G)</f>
        <v>45032</v>
      </c>
      <c r="G860" s="61">
        <f ca="1">(TODAY()-Table7[[#This Row],[Hire Date]])/365</f>
        <v>2.0904109589041098</v>
      </c>
      <c r="H860" s="61">
        <f ca="1">Table7[[#This Row],[Year]]*12</f>
        <v>25.084931506849315</v>
      </c>
      <c r="I860" t="str">
        <f ca="1">IF(Table7[[#This Row],[Month]]&gt;=12,"Tenured","New Hire")</f>
        <v>Tenured</v>
      </c>
    </row>
    <row r="861" spans="1:9">
      <c r="A861" s="3" t="s">
        <v>96</v>
      </c>
      <c r="B861" s="35" t="str">
        <f>_xlfn.XLOOKUP(Table7[[#This Row],[EID]],Roster!A:A,Roster!E:E)</f>
        <v>hir.kame.31</v>
      </c>
      <c r="C861" s="35" t="str">
        <f>_xlfn.XLOOKUP(Table7[[#This Row],[EID]],Roster!A:A,Roster!F:F)</f>
        <v>Health</v>
      </c>
      <c r="D861">
        <v>8</v>
      </c>
      <c r="E861" s="2">
        <v>45080</v>
      </c>
      <c r="F861" s="2">
        <f>_xlfn.XLOOKUP(Table7[[#This Row],[EID]],Roster!A:A,Roster!G:G)</f>
        <v>44979</v>
      </c>
      <c r="G861" s="61">
        <f ca="1">(TODAY()-Table7[[#This Row],[Hire Date]])/365</f>
        <v>2.2356164383561645</v>
      </c>
      <c r="H861" s="61">
        <f ca="1">Table7[[#This Row],[Year]]*12</f>
        <v>26.827397260273976</v>
      </c>
      <c r="I861" t="str">
        <f ca="1">IF(Table7[[#This Row],[Month]]&gt;=12,"Tenured","New Hire")</f>
        <v>Tenured</v>
      </c>
    </row>
    <row r="862" spans="1:9">
      <c r="A862" s="3" t="s">
        <v>97</v>
      </c>
      <c r="B862" s="35" t="str">
        <f>_xlfn.XLOOKUP(Table7[[#This Row],[EID]],Roster!A:A,Roster!E:E)</f>
        <v>han.oriz.24</v>
      </c>
      <c r="C862" s="35" t="str">
        <f>_xlfn.XLOOKUP(Table7[[#This Row],[EID]],Roster!A:A,Roster!F:F)</f>
        <v>Network</v>
      </c>
      <c r="D862">
        <v>8</v>
      </c>
      <c r="E862" s="2">
        <v>45080</v>
      </c>
      <c r="F862" s="2">
        <f>_xlfn.XLOOKUP(Table7[[#This Row],[EID]],Roster!A:A,Roster!G:G)</f>
        <v>44419</v>
      </c>
      <c r="G862" s="61">
        <f ca="1">(TODAY()-Table7[[#This Row],[Hire Date]])/365</f>
        <v>3.7698630136986302</v>
      </c>
      <c r="H862" s="61">
        <f ca="1">Table7[[#This Row],[Year]]*12</f>
        <v>45.238356164383561</v>
      </c>
      <c r="I862" t="str">
        <f ca="1">IF(Table7[[#This Row],[Month]]&gt;=12,"Tenured","New Hire")</f>
        <v>Tenured</v>
      </c>
    </row>
    <row r="863" spans="1:9">
      <c r="A863" s="3" t="s">
        <v>98</v>
      </c>
      <c r="B863" s="35" t="str">
        <f>_xlfn.XLOOKUP(Table7[[#This Row],[EID]],Roster!A:A,Roster!E:E)</f>
        <v>kig.imaz.62</v>
      </c>
      <c r="C863" s="35" t="str">
        <f>_xlfn.XLOOKUP(Table7[[#This Row],[EID]],Roster!A:A,Roster!F:F)</f>
        <v>HR</v>
      </c>
      <c r="D863">
        <v>10</v>
      </c>
      <c r="E863" s="2">
        <v>45080</v>
      </c>
      <c r="F863" s="2">
        <f>_xlfn.XLOOKUP(Table7[[#This Row],[EID]],Roster!A:A,Roster!G:G)</f>
        <v>41964</v>
      </c>
      <c r="G863" s="61">
        <f ca="1">(TODAY()-Table7[[#This Row],[Hire Date]])/365</f>
        <v>10.495890410958904</v>
      </c>
      <c r="H863" s="61">
        <f ca="1">Table7[[#This Row],[Year]]*12</f>
        <v>125.95068493150684</v>
      </c>
      <c r="I863" t="str">
        <f ca="1">IF(Table7[[#This Row],[Month]]&gt;=12,"Tenured","New Hire")</f>
        <v>Tenured</v>
      </c>
    </row>
    <row r="864" spans="1:9">
      <c r="A864" s="3" t="s">
        <v>99</v>
      </c>
      <c r="B864" s="35" t="str">
        <f>_xlfn.XLOOKUP(Table7[[#This Row],[EID]],Roster!A:A,Roster!E:E)</f>
        <v>han.oriz.24</v>
      </c>
      <c r="C864" s="35" t="str">
        <f>_xlfn.XLOOKUP(Table7[[#This Row],[EID]],Roster!A:A,Roster!F:F)</f>
        <v>Strategy</v>
      </c>
      <c r="D864">
        <v>9</v>
      </c>
      <c r="E864" s="2">
        <v>45080</v>
      </c>
      <c r="F864" s="2">
        <f>_xlfn.XLOOKUP(Table7[[#This Row],[EID]],Roster!A:A,Roster!G:G)</f>
        <v>39732</v>
      </c>
      <c r="G864" s="61">
        <f ca="1">(TODAY()-Table7[[#This Row],[Hire Date]])/365</f>
        <v>16.610958904109587</v>
      </c>
      <c r="H864" s="61">
        <f ca="1">Table7[[#This Row],[Year]]*12</f>
        <v>199.33150684931505</v>
      </c>
      <c r="I864" t="str">
        <f ca="1">IF(Table7[[#This Row],[Month]]&gt;=12,"Tenured","New Hire")</f>
        <v>Tenured</v>
      </c>
    </row>
    <row r="865" spans="1:9">
      <c r="A865" s="3" t="s">
        <v>100</v>
      </c>
      <c r="B865" s="35" t="str">
        <f>_xlfn.XLOOKUP(Table7[[#This Row],[EID]],Roster!A:A,Roster!E:E)</f>
        <v>oka.koch.55</v>
      </c>
      <c r="C865" s="35" t="str">
        <f>_xlfn.XLOOKUP(Table7[[#This Row],[EID]],Roster!A:A,Roster!F:F)</f>
        <v>F&amp;A</v>
      </c>
      <c r="D865">
        <v>8</v>
      </c>
      <c r="E865" s="2">
        <v>45080</v>
      </c>
      <c r="F865" s="2">
        <f>_xlfn.XLOOKUP(Table7[[#This Row],[EID]],Roster!A:A,Roster!G:G)</f>
        <v>44956</v>
      </c>
      <c r="G865" s="61">
        <f ca="1">(TODAY()-Table7[[#This Row],[Hire Date]])/365</f>
        <v>2.2986301369863016</v>
      </c>
      <c r="H865" s="61">
        <f ca="1">Table7[[#This Row],[Year]]*12</f>
        <v>27.583561643835619</v>
      </c>
      <c r="I865" t="str">
        <f ca="1">IF(Table7[[#This Row],[Month]]&gt;=12,"Tenured","New Hire")</f>
        <v>Tenured</v>
      </c>
    </row>
    <row r="866" spans="1:9">
      <c r="A866" s="3" t="s">
        <v>101</v>
      </c>
      <c r="B866" s="35" t="str">
        <f>_xlfn.XLOOKUP(Table7[[#This Row],[EID]],Roster!A:A,Roster!E:E)</f>
        <v>hir.kame.31</v>
      </c>
      <c r="C866" s="35" t="str">
        <f>_xlfn.XLOOKUP(Table7[[#This Row],[EID]],Roster!A:A,Roster!F:F)</f>
        <v>Health</v>
      </c>
      <c r="D866">
        <v>9</v>
      </c>
      <c r="E866" s="2">
        <v>45080</v>
      </c>
      <c r="F866" s="2">
        <f>_xlfn.XLOOKUP(Table7[[#This Row],[EID]],Roster!A:A,Roster!G:G)</f>
        <v>42161</v>
      </c>
      <c r="G866" s="61">
        <f ca="1">(TODAY()-Table7[[#This Row],[Hire Date]])/365</f>
        <v>9.956164383561644</v>
      </c>
      <c r="H866" s="61">
        <f ca="1">Table7[[#This Row],[Year]]*12</f>
        <v>119.47397260273974</v>
      </c>
      <c r="I866" t="str">
        <f ca="1">IF(Table7[[#This Row],[Month]]&gt;=12,"Tenured","New Hire")</f>
        <v>Tenured</v>
      </c>
    </row>
    <row r="867" spans="1:9">
      <c r="A867" s="3" t="s">
        <v>102</v>
      </c>
      <c r="B867" s="35" t="str">
        <f>_xlfn.XLOOKUP(Table7[[#This Row],[EID]],Roster!A:A,Roster!E:E)</f>
        <v>han.oriz.24</v>
      </c>
      <c r="C867" s="35" t="str">
        <f>_xlfn.XLOOKUP(Table7[[#This Row],[EID]],Roster!A:A,Roster!F:F)</f>
        <v>Network</v>
      </c>
      <c r="D867">
        <v>8</v>
      </c>
      <c r="E867" s="2">
        <v>45080</v>
      </c>
      <c r="F867" s="2">
        <f>_xlfn.XLOOKUP(Table7[[#This Row],[EID]],Roster!A:A,Roster!G:G)</f>
        <v>37784</v>
      </c>
      <c r="G867" s="61">
        <f ca="1">(TODAY()-Table7[[#This Row],[Hire Date]])/365</f>
        <v>21.947945205479453</v>
      </c>
      <c r="H867" s="61">
        <f ca="1">Table7[[#This Row],[Year]]*12</f>
        <v>263.37534246575342</v>
      </c>
      <c r="I867" t="str">
        <f ca="1">IF(Table7[[#This Row],[Month]]&gt;=12,"Tenured","New Hire")</f>
        <v>Tenured</v>
      </c>
    </row>
    <row r="868" spans="1:9">
      <c r="A868" s="3" t="s">
        <v>103</v>
      </c>
      <c r="B868" s="35" t="str">
        <f>_xlfn.XLOOKUP(Table7[[#This Row],[EID]],Roster!A:A,Roster!E:E)</f>
        <v>kig.imaz.62</v>
      </c>
      <c r="C868" s="35" t="str">
        <f>_xlfn.XLOOKUP(Table7[[#This Row],[EID]],Roster!A:A,Roster!F:F)</f>
        <v>HR</v>
      </c>
      <c r="D868">
        <v>9</v>
      </c>
      <c r="E868" s="2">
        <v>45080</v>
      </c>
      <c r="F868" s="2">
        <f>_xlfn.XLOOKUP(Table7[[#This Row],[EID]],Roster!A:A,Roster!G:G)</f>
        <v>44132</v>
      </c>
      <c r="G868" s="61">
        <f ca="1">(TODAY()-Table7[[#This Row],[Hire Date]])/365</f>
        <v>4.5561643835616437</v>
      </c>
      <c r="H868" s="61">
        <f ca="1">Table7[[#This Row],[Year]]*12</f>
        <v>54.673972602739724</v>
      </c>
      <c r="I868" t="str">
        <f ca="1">IF(Table7[[#This Row],[Month]]&gt;=12,"Tenured","New Hire")</f>
        <v>Tenured</v>
      </c>
    </row>
    <row r="869" spans="1:9">
      <c r="A869" s="3" t="s">
        <v>104</v>
      </c>
      <c r="B869" s="35" t="str">
        <f>_xlfn.XLOOKUP(Table7[[#This Row],[EID]],Roster!A:A,Roster!E:E)</f>
        <v>oka.koch.55</v>
      </c>
      <c r="C869" s="35" t="str">
        <f>_xlfn.XLOOKUP(Table7[[#This Row],[EID]],Roster!A:A,Roster!F:F)</f>
        <v>F&amp;A</v>
      </c>
      <c r="D869">
        <v>3</v>
      </c>
      <c r="E869" s="2">
        <v>45080</v>
      </c>
      <c r="F869" s="2">
        <f>_xlfn.XLOOKUP(Table7[[#This Row],[EID]],Roster!A:A,Roster!G:G)</f>
        <v>44977</v>
      </c>
      <c r="G869" s="61">
        <f ca="1">(TODAY()-Table7[[#This Row],[Hire Date]])/365</f>
        <v>2.2410958904109588</v>
      </c>
      <c r="H869" s="61">
        <f ca="1">Table7[[#This Row],[Year]]*12</f>
        <v>26.893150684931506</v>
      </c>
      <c r="I869" t="str">
        <f ca="1">IF(Table7[[#This Row],[Month]]&gt;=12,"Tenured","New Hire")</f>
        <v>Tenured</v>
      </c>
    </row>
    <row r="870" spans="1:9">
      <c r="A870" s="3" t="s">
        <v>105</v>
      </c>
      <c r="B870" s="35" t="str">
        <f>_xlfn.XLOOKUP(Table7[[#This Row],[EID]],Roster!A:A,Roster!E:E)</f>
        <v>oka.koch.55</v>
      </c>
      <c r="C870" s="35" t="str">
        <f>_xlfn.XLOOKUP(Table7[[#This Row],[EID]],Roster!A:A,Roster!F:F)</f>
        <v>F&amp;A</v>
      </c>
      <c r="D870">
        <v>9</v>
      </c>
      <c r="E870" s="2">
        <v>45080</v>
      </c>
      <c r="F870" s="2">
        <f>_xlfn.XLOOKUP(Table7[[#This Row],[EID]],Roster!A:A,Roster!G:G)</f>
        <v>37806</v>
      </c>
      <c r="G870" s="61">
        <f ca="1">(TODAY()-Table7[[#This Row],[Hire Date]])/365</f>
        <v>21.887671232876713</v>
      </c>
      <c r="H870" s="61">
        <f ca="1">Table7[[#This Row],[Year]]*12</f>
        <v>262.65205479452055</v>
      </c>
      <c r="I870" t="str">
        <f ca="1">IF(Table7[[#This Row],[Month]]&gt;=12,"Tenured","New Hire")</f>
        <v>Tenured</v>
      </c>
    </row>
    <row r="871" spans="1:9">
      <c r="A871" s="3" t="s">
        <v>106</v>
      </c>
      <c r="B871" s="35" t="str">
        <f>_xlfn.XLOOKUP(Table7[[#This Row],[EID]],Roster!A:A,Roster!E:E)</f>
        <v>hir.kame.31</v>
      </c>
      <c r="C871" s="35" t="str">
        <f>_xlfn.XLOOKUP(Table7[[#This Row],[EID]],Roster!A:A,Roster!F:F)</f>
        <v>Health</v>
      </c>
      <c r="D871">
        <v>9</v>
      </c>
      <c r="E871" s="2">
        <v>45080</v>
      </c>
      <c r="F871" s="2">
        <f>_xlfn.XLOOKUP(Table7[[#This Row],[EID]],Roster!A:A,Roster!G:G)</f>
        <v>40457</v>
      </c>
      <c r="G871" s="61">
        <f ca="1">(TODAY()-Table7[[#This Row],[Hire Date]])/365</f>
        <v>14.624657534246575</v>
      </c>
      <c r="H871" s="61">
        <f ca="1">Table7[[#This Row],[Year]]*12</f>
        <v>175.49589041095891</v>
      </c>
      <c r="I871" t="str">
        <f ca="1">IF(Table7[[#This Row],[Month]]&gt;=12,"Tenured","New Hire")</f>
        <v>Tenured</v>
      </c>
    </row>
    <row r="872" spans="1:9">
      <c r="A872" s="3" t="s">
        <v>108</v>
      </c>
      <c r="B872" s="35" t="str">
        <f>_xlfn.XLOOKUP(Table7[[#This Row],[EID]],Roster!A:A,Roster!E:E)</f>
        <v>kig.imaz.62</v>
      </c>
      <c r="C872" s="35" t="str">
        <f>_xlfn.XLOOKUP(Table7[[#This Row],[EID]],Roster!A:A,Roster!F:F)</f>
        <v>HR</v>
      </c>
      <c r="D872">
        <v>9</v>
      </c>
      <c r="E872" s="2">
        <v>45080</v>
      </c>
      <c r="F872" s="2">
        <f>_xlfn.XLOOKUP(Table7[[#This Row],[EID]],Roster!A:A,Roster!G:G)</f>
        <v>41289</v>
      </c>
      <c r="G872" s="61">
        <f ca="1">(TODAY()-Table7[[#This Row],[Hire Date]])/365</f>
        <v>12.345205479452055</v>
      </c>
      <c r="H872" s="61">
        <f ca="1">Table7[[#This Row],[Year]]*12</f>
        <v>148.14246575342466</v>
      </c>
      <c r="I872" t="str">
        <f ca="1">IF(Table7[[#This Row],[Month]]&gt;=12,"Tenured","New Hire")</f>
        <v>Tenured</v>
      </c>
    </row>
    <row r="873" spans="1:9">
      <c r="A873" s="3" t="s">
        <v>109</v>
      </c>
      <c r="B873" s="35" t="str">
        <f>_xlfn.XLOOKUP(Table7[[#This Row],[EID]],Roster!A:A,Roster!E:E)</f>
        <v>han.oriz.24</v>
      </c>
      <c r="C873" s="35" t="str">
        <f>_xlfn.XLOOKUP(Table7[[#This Row],[EID]],Roster!A:A,Roster!F:F)</f>
        <v>Strategy</v>
      </c>
      <c r="D873">
        <v>8</v>
      </c>
      <c r="E873" s="2">
        <v>45080</v>
      </c>
      <c r="F873" s="2">
        <f>_xlfn.XLOOKUP(Table7[[#This Row],[EID]],Roster!A:A,Roster!G:G)</f>
        <v>39092</v>
      </c>
      <c r="G873" s="61">
        <f ca="1">(TODAY()-Table7[[#This Row],[Hire Date]])/365</f>
        <v>18.364383561643837</v>
      </c>
      <c r="H873" s="61">
        <f ca="1">Table7[[#This Row],[Year]]*12</f>
        <v>220.37260273972606</v>
      </c>
      <c r="I873" t="str">
        <f ca="1">IF(Table7[[#This Row],[Month]]&gt;=12,"Tenured","New Hire")</f>
        <v>Tenured</v>
      </c>
    </row>
    <row r="874" spans="1:9">
      <c r="A874" s="3" t="s">
        <v>111</v>
      </c>
      <c r="B874" s="35" t="str">
        <f>_xlfn.XLOOKUP(Table7[[#This Row],[EID]],Roster!A:A,Roster!E:E)</f>
        <v>hir.kame.31</v>
      </c>
      <c r="C874" s="35" t="str">
        <f>_xlfn.XLOOKUP(Table7[[#This Row],[EID]],Roster!A:A,Roster!F:F)</f>
        <v>Health</v>
      </c>
      <c r="D874">
        <v>9</v>
      </c>
      <c r="E874" s="2">
        <v>45080</v>
      </c>
      <c r="F874" s="2">
        <f>_xlfn.XLOOKUP(Table7[[#This Row],[EID]],Roster!A:A,Roster!G:G)</f>
        <v>42145</v>
      </c>
      <c r="G874" s="61">
        <f ca="1">(TODAY()-Table7[[#This Row],[Hire Date]])/365</f>
        <v>10</v>
      </c>
      <c r="H874" s="61">
        <f ca="1">Table7[[#This Row],[Year]]*12</f>
        <v>120</v>
      </c>
      <c r="I874" t="str">
        <f ca="1">IF(Table7[[#This Row],[Month]]&gt;=12,"Tenured","New Hire")</f>
        <v>Tenured</v>
      </c>
    </row>
    <row r="875" spans="1:9">
      <c r="A875" s="3" t="s">
        <v>112</v>
      </c>
      <c r="B875" s="35" t="str">
        <f>_xlfn.XLOOKUP(Table7[[#This Row],[EID]],Roster!A:A,Roster!E:E)</f>
        <v>hir.kame.31</v>
      </c>
      <c r="C875" s="35" t="str">
        <f>_xlfn.XLOOKUP(Table7[[#This Row],[EID]],Roster!A:A,Roster!F:F)</f>
        <v>Health</v>
      </c>
      <c r="D875">
        <v>9</v>
      </c>
      <c r="E875" s="2">
        <v>45080</v>
      </c>
      <c r="F875" s="2">
        <f>_xlfn.XLOOKUP(Table7[[#This Row],[EID]],Roster!A:A,Roster!G:G)</f>
        <v>44989</v>
      </c>
      <c r="G875" s="61">
        <f ca="1">(TODAY()-Table7[[#This Row],[Hire Date]])/365</f>
        <v>2.2082191780821918</v>
      </c>
      <c r="H875" s="61">
        <f ca="1">Table7[[#This Row],[Year]]*12</f>
        <v>26.4986301369863</v>
      </c>
      <c r="I875" t="str">
        <f ca="1">IF(Table7[[#This Row],[Month]]&gt;=12,"Tenured","New Hire")</f>
        <v>Tenured</v>
      </c>
    </row>
    <row r="876" spans="1:9">
      <c r="A876" s="3" t="s">
        <v>113</v>
      </c>
      <c r="B876" s="35" t="str">
        <f>_xlfn.XLOOKUP(Table7[[#This Row],[EID]],Roster!A:A,Roster!E:E)</f>
        <v>kig.imaz.62</v>
      </c>
      <c r="C876" s="35" t="str">
        <f>_xlfn.XLOOKUP(Table7[[#This Row],[EID]],Roster!A:A,Roster!F:F)</f>
        <v>HR</v>
      </c>
      <c r="D876">
        <v>10</v>
      </c>
      <c r="E876" s="2">
        <v>45080</v>
      </c>
      <c r="F876" s="2">
        <f>_xlfn.XLOOKUP(Table7[[#This Row],[EID]],Roster!A:A,Roster!G:G)</f>
        <v>44152</v>
      </c>
      <c r="G876" s="61">
        <f ca="1">(TODAY()-Table7[[#This Row],[Hire Date]])/365</f>
        <v>4.5013698630136982</v>
      </c>
      <c r="H876" s="61">
        <f ca="1">Table7[[#This Row],[Year]]*12</f>
        <v>54.016438356164379</v>
      </c>
      <c r="I876" t="str">
        <f ca="1">IF(Table7[[#This Row],[Month]]&gt;=12,"Tenured","New Hire")</f>
        <v>Tenured</v>
      </c>
    </row>
    <row r="877" spans="1:9">
      <c r="A877" s="3" t="s">
        <v>114</v>
      </c>
      <c r="B877" s="35" t="str">
        <f>_xlfn.XLOOKUP(Table7[[#This Row],[EID]],Roster!A:A,Roster!E:E)</f>
        <v>han.oriz.24</v>
      </c>
      <c r="C877" s="35" t="str">
        <f>_xlfn.XLOOKUP(Table7[[#This Row],[EID]],Roster!A:A,Roster!F:F)</f>
        <v>Strategy</v>
      </c>
      <c r="D877">
        <v>10</v>
      </c>
      <c r="E877" s="2">
        <v>45080</v>
      </c>
      <c r="F877" s="2">
        <f>_xlfn.XLOOKUP(Table7[[#This Row],[EID]],Roster!A:A,Roster!G:G)</f>
        <v>37165</v>
      </c>
      <c r="G877" s="61">
        <f ca="1">(TODAY()-Table7[[#This Row],[Hire Date]])/365</f>
        <v>23.643835616438356</v>
      </c>
      <c r="H877" s="61">
        <f ca="1">Table7[[#This Row],[Year]]*12</f>
        <v>283.72602739726028</v>
      </c>
      <c r="I877" t="str">
        <f ca="1">IF(Table7[[#This Row],[Month]]&gt;=12,"Tenured","New Hire")</f>
        <v>Tenured</v>
      </c>
    </row>
    <row r="878" spans="1:9">
      <c r="A878" s="3" t="s">
        <v>115</v>
      </c>
      <c r="B878" s="35" t="str">
        <f>_xlfn.XLOOKUP(Table7[[#This Row],[EID]],Roster!A:A,Roster!E:E)</f>
        <v>oka.koch.55</v>
      </c>
      <c r="C878" s="35" t="str">
        <f>_xlfn.XLOOKUP(Table7[[#This Row],[EID]],Roster!A:A,Roster!F:F)</f>
        <v>F&amp;A</v>
      </c>
      <c r="D878">
        <v>9</v>
      </c>
      <c r="E878" s="2">
        <v>45080</v>
      </c>
      <c r="F878" s="2">
        <f>_xlfn.XLOOKUP(Table7[[#This Row],[EID]],Roster!A:A,Roster!G:G)</f>
        <v>44841</v>
      </c>
      <c r="G878" s="61">
        <f ca="1">(TODAY()-Table7[[#This Row],[Hire Date]])/365</f>
        <v>2.6136986301369864</v>
      </c>
      <c r="H878" s="61">
        <f ca="1">Table7[[#This Row],[Year]]*12</f>
        <v>31.364383561643837</v>
      </c>
      <c r="I878" t="str">
        <f ca="1">IF(Table7[[#This Row],[Month]]&gt;=12,"Tenured","New Hire")</f>
        <v>Tenured</v>
      </c>
    </row>
    <row r="879" spans="1:9">
      <c r="A879" s="3" t="s">
        <v>116</v>
      </c>
      <c r="B879" s="35" t="str">
        <f>_xlfn.XLOOKUP(Table7[[#This Row],[EID]],Roster!A:A,Roster!E:E)</f>
        <v>hir.kame.31</v>
      </c>
      <c r="C879" s="35" t="str">
        <f>_xlfn.XLOOKUP(Table7[[#This Row],[EID]],Roster!A:A,Roster!F:F)</f>
        <v>Health</v>
      </c>
      <c r="D879">
        <v>9</v>
      </c>
      <c r="E879" s="2">
        <v>45080</v>
      </c>
      <c r="F879" s="2">
        <f>_xlfn.XLOOKUP(Table7[[#This Row],[EID]],Roster!A:A,Roster!G:G)</f>
        <v>39490</v>
      </c>
      <c r="G879" s="61">
        <f ca="1">(TODAY()-Table7[[#This Row],[Hire Date]])/365</f>
        <v>17.273972602739725</v>
      </c>
      <c r="H879" s="61">
        <f ca="1">Table7[[#This Row],[Year]]*12</f>
        <v>207.2876712328767</v>
      </c>
      <c r="I879" t="str">
        <f ca="1">IF(Table7[[#This Row],[Month]]&gt;=12,"Tenured","New Hire")</f>
        <v>Tenured</v>
      </c>
    </row>
    <row r="880" spans="1:9">
      <c r="A880" s="3" t="s">
        <v>117</v>
      </c>
      <c r="B880" s="35" t="str">
        <f>_xlfn.XLOOKUP(Table7[[#This Row],[EID]],Roster!A:A,Roster!E:E)</f>
        <v>han.oriz.24</v>
      </c>
      <c r="C880" s="35" t="str">
        <f>_xlfn.XLOOKUP(Table7[[#This Row],[EID]],Roster!A:A,Roster!F:F)</f>
        <v>Network</v>
      </c>
      <c r="D880">
        <v>8</v>
      </c>
      <c r="E880" s="2">
        <v>45080</v>
      </c>
      <c r="F880" s="2">
        <f>_xlfn.XLOOKUP(Table7[[#This Row],[EID]],Roster!A:A,Roster!G:G)</f>
        <v>43495</v>
      </c>
      <c r="G880" s="61">
        <f ca="1">(TODAY()-Table7[[#This Row],[Hire Date]])/365</f>
        <v>6.3013698630136989</v>
      </c>
      <c r="H880" s="61">
        <f ca="1">Table7[[#This Row],[Year]]*12</f>
        <v>75.616438356164394</v>
      </c>
      <c r="I880" t="str">
        <f ca="1">IF(Table7[[#This Row],[Month]]&gt;=12,"Tenured","New Hire")</f>
        <v>Tenured</v>
      </c>
    </row>
    <row r="881" spans="1:9">
      <c r="A881" s="3" t="s">
        <v>118</v>
      </c>
      <c r="B881" s="35" t="str">
        <f>_xlfn.XLOOKUP(Table7[[#This Row],[EID]],Roster!A:A,Roster!E:E)</f>
        <v>kig.imaz.62</v>
      </c>
      <c r="C881" s="35" t="str">
        <f>_xlfn.XLOOKUP(Table7[[#This Row],[EID]],Roster!A:A,Roster!F:F)</f>
        <v>HR</v>
      </c>
      <c r="D881">
        <v>9</v>
      </c>
      <c r="E881" s="2">
        <v>45080</v>
      </c>
      <c r="F881" s="2">
        <f>_xlfn.XLOOKUP(Table7[[#This Row],[EID]],Roster!A:A,Roster!G:G)</f>
        <v>44965</v>
      </c>
      <c r="G881" s="61">
        <f ca="1">(TODAY()-Table7[[#This Row],[Hire Date]])/365</f>
        <v>2.2739726027397262</v>
      </c>
      <c r="H881" s="61">
        <f ca="1">Table7[[#This Row],[Year]]*12</f>
        <v>27.287671232876715</v>
      </c>
      <c r="I881" t="str">
        <f ca="1">IF(Table7[[#This Row],[Month]]&gt;=12,"Tenured","New Hire")</f>
        <v>Tenured</v>
      </c>
    </row>
    <row r="882" spans="1:9">
      <c r="A882" s="3" t="s">
        <v>119</v>
      </c>
      <c r="B882" s="35" t="str">
        <f>_xlfn.XLOOKUP(Table7[[#This Row],[EID]],Roster!A:A,Roster!E:E)</f>
        <v>hir.kame.31</v>
      </c>
      <c r="C882" s="35" t="str">
        <f>_xlfn.XLOOKUP(Table7[[#This Row],[EID]],Roster!A:A,Roster!F:F)</f>
        <v>Health</v>
      </c>
      <c r="D882">
        <v>9</v>
      </c>
      <c r="E882" s="2">
        <v>45080</v>
      </c>
      <c r="F882" s="2">
        <f>_xlfn.XLOOKUP(Table7[[#This Row],[EID]],Roster!A:A,Roster!G:G)</f>
        <v>38581</v>
      </c>
      <c r="G882" s="61">
        <f ca="1">(TODAY()-Table7[[#This Row],[Hire Date]])/365</f>
        <v>19.764383561643836</v>
      </c>
      <c r="H882" s="61">
        <f ca="1">Table7[[#This Row],[Year]]*12</f>
        <v>237.17260273972602</v>
      </c>
      <c r="I882" t="str">
        <f ca="1">IF(Table7[[#This Row],[Month]]&gt;=12,"Tenured","New Hire")</f>
        <v>Tenured</v>
      </c>
    </row>
    <row r="883" spans="1:9">
      <c r="A883" s="3" t="s">
        <v>121</v>
      </c>
      <c r="B883" s="35" t="str">
        <f>_xlfn.XLOOKUP(Table7[[#This Row],[EID]],Roster!A:A,Roster!E:E)</f>
        <v>hir.kame.31</v>
      </c>
      <c r="C883" s="35" t="str">
        <f>_xlfn.XLOOKUP(Table7[[#This Row],[EID]],Roster!A:A,Roster!F:F)</f>
        <v>Health</v>
      </c>
      <c r="D883">
        <v>9</v>
      </c>
      <c r="E883" s="2">
        <v>45080</v>
      </c>
      <c r="F883" s="2">
        <f>_xlfn.XLOOKUP(Table7[[#This Row],[EID]],Roster!A:A,Roster!G:G)</f>
        <v>44420</v>
      </c>
      <c r="G883" s="61">
        <f ca="1">(TODAY()-Table7[[#This Row],[Hire Date]])/365</f>
        <v>3.7671232876712328</v>
      </c>
      <c r="H883" s="61">
        <f ca="1">Table7[[#This Row],[Year]]*12</f>
        <v>45.205479452054796</v>
      </c>
      <c r="I883" t="str">
        <f ca="1">IF(Table7[[#This Row],[Month]]&gt;=12,"Tenured","New Hire")</f>
        <v>Tenured</v>
      </c>
    </row>
    <row r="884" spans="1:9">
      <c r="A884" s="3" t="s">
        <v>122</v>
      </c>
      <c r="B884" s="35" t="str">
        <f>_xlfn.XLOOKUP(Table7[[#This Row],[EID]],Roster!A:A,Roster!E:E)</f>
        <v>han.oriz.24</v>
      </c>
      <c r="C884" s="35" t="str">
        <f>_xlfn.XLOOKUP(Table7[[#This Row],[EID]],Roster!A:A,Roster!F:F)</f>
        <v>Network</v>
      </c>
      <c r="D884">
        <v>9</v>
      </c>
      <c r="E884" s="2">
        <v>45080</v>
      </c>
      <c r="F884" s="2">
        <f>_xlfn.XLOOKUP(Table7[[#This Row],[EID]],Roster!A:A,Roster!G:G)</f>
        <v>44961</v>
      </c>
      <c r="G884" s="61">
        <f ca="1">(TODAY()-Table7[[#This Row],[Hire Date]])/365</f>
        <v>2.2849315068493152</v>
      </c>
      <c r="H884" s="61">
        <f ca="1">Table7[[#This Row],[Year]]*12</f>
        <v>27.419178082191785</v>
      </c>
      <c r="I884" t="str">
        <f ca="1">IF(Table7[[#This Row],[Month]]&gt;=12,"Tenured","New Hire")</f>
        <v>Tenured</v>
      </c>
    </row>
    <row r="885" spans="1:9">
      <c r="A885" s="3" t="s">
        <v>123</v>
      </c>
      <c r="B885" s="35" t="str">
        <f>_xlfn.XLOOKUP(Table7[[#This Row],[EID]],Roster!A:A,Roster!E:E)</f>
        <v>kig.imaz.62</v>
      </c>
      <c r="C885" s="35" t="str">
        <f>_xlfn.XLOOKUP(Table7[[#This Row],[EID]],Roster!A:A,Roster!F:F)</f>
        <v>HR</v>
      </c>
      <c r="D885">
        <v>10</v>
      </c>
      <c r="E885" s="2">
        <v>45080</v>
      </c>
      <c r="F885" s="2">
        <f>_xlfn.XLOOKUP(Table7[[#This Row],[EID]],Roster!A:A,Roster!G:G)</f>
        <v>41094</v>
      </c>
      <c r="G885" s="61">
        <f ca="1">(TODAY()-Table7[[#This Row],[Hire Date]])/365</f>
        <v>12.87945205479452</v>
      </c>
      <c r="H885" s="61">
        <f ca="1">Table7[[#This Row],[Year]]*12</f>
        <v>154.55342465753424</v>
      </c>
      <c r="I885" t="str">
        <f ca="1">IF(Table7[[#This Row],[Month]]&gt;=12,"Tenured","New Hire")</f>
        <v>Tenured</v>
      </c>
    </row>
    <row r="886" spans="1:9">
      <c r="A886" s="3" t="s">
        <v>94</v>
      </c>
      <c r="B886" s="35" t="str">
        <f>_xlfn.XLOOKUP(Table7[[#This Row],[EID]],Roster!A:A,Roster!E:E)</f>
        <v>oka.koch.55</v>
      </c>
      <c r="C886" s="35" t="str">
        <f>_xlfn.XLOOKUP(Table7[[#This Row],[EID]],Roster!A:A,Roster!F:F)</f>
        <v>F&amp;A</v>
      </c>
      <c r="D886">
        <v>8</v>
      </c>
      <c r="E886" s="2">
        <v>45081</v>
      </c>
      <c r="F886" s="2">
        <f>_xlfn.XLOOKUP(Table7[[#This Row],[EID]],Roster!A:A,Roster!G:G)</f>
        <v>45032</v>
      </c>
      <c r="G886" s="61">
        <f ca="1">(TODAY()-Table7[[#This Row],[Hire Date]])/365</f>
        <v>2.0904109589041098</v>
      </c>
      <c r="H886" s="61">
        <f ca="1">Table7[[#This Row],[Year]]*12</f>
        <v>25.084931506849315</v>
      </c>
      <c r="I886" t="str">
        <f ca="1">IF(Table7[[#This Row],[Month]]&gt;=12,"Tenured","New Hire")</f>
        <v>Tenured</v>
      </c>
    </row>
    <row r="887" spans="1:9">
      <c r="A887" s="3" t="s">
        <v>96</v>
      </c>
      <c r="B887" s="35" t="str">
        <f>_xlfn.XLOOKUP(Table7[[#This Row],[EID]],Roster!A:A,Roster!E:E)</f>
        <v>hir.kame.31</v>
      </c>
      <c r="C887" s="35" t="str">
        <f>_xlfn.XLOOKUP(Table7[[#This Row],[EID]],Roster!A:A,Roster!F:F)</f>
        <v>Health</v>
      </c>
      <c r="D887">
        <v>10</v>
      </c>
      <c r="E887" s="2">
        <v>45081</v>
      </c>
      <c r="F887" s="2">
        <f>_xlfn.XLOOKUP(Table7[[#This Row],[EID]],Roster!A:A,Roster!G:G)</f>
        <v>44979</v>
      </c>
      <c r="G887" s="61">
        <f ca="1">(TODAY()-Table7[[#This Row],[Hire Date]])/365</f>
        <v>2.2356164383561645</v>
      </c>
      <c r="H887" s="61">
        <f ca="1">Table7[[#This Row],[Year]]*12</f>
        <v>26.827397260273976</v>
      </c>
      <c r="I887" t="str">
        <f ca="1">IF(Table7[[#This Row],[Month]]&gt;=12,"Tenured","New Hire")</f>
        <v>Tenured</v>
      </c>
    </row>
    <row r="888" spans="1:9">
      <c r="A888" s="3" t="s">
        <v>97</v>
      </c>
      <c r="B888" s="35" t="str">
        <f>_xlfn.XLOOKUP(Table7[[#This Row],[EID]],Roster!A:A,Roster!E:E)</f>
        <v>han.oriz.24</v>
      </c>
      <c r="C888" s="35" t="str">
        <f>_xlfn.XLOOKUP(Table7[[#This Row],[EID]],Roster!A:A,Roster!F:F)</f>
        <v>Network</v>
      </c>
      <c r="D888">
        <v>8</v>
      </c>
      <c r="E888" s="2">
        <v>45081</v>
      </c>
      <c r="F888" s="2">
        <f>_xlfn.XLOOKUP(Table7[[#This Row],[EID]],Roster!A:A,Roster!G:G)</f>
        <v>44419</v>
      </c>
      <c r="G888" s="61">
        <f ca="1">(TODAY()-Table7[[#This Row],[Hire Date]])/365</f>
        <v>3.7698630136986302</v>
      </c>
      <c r="H888" s="61">
        <f ca="1">Table7[[#This Row],[Year]]*12</f>
        <v>45.238356164383561</v>
      </c>
      <c r="I888" t="str">
        <f ca="1">IF(Table7[[#This Row],[Month]]&gt;=12,"Tenured","New Hire")</f>
        <v>Tenured</v>
      </c>
    </row>
    <row r="889" spans="1:9">
      <c r="A889" s="3" t="s">
        <v>98</v>
      </c>
      <c r="B889" s="35" t="str">
        <f>_xlfn.XLOOKUP(Table7[[#This Row],[EID]],Roster!A:A,Roster!E:E)</f>
        <v>kig.imaz.62</v>
      </c>
      <c r="C889" s="35" t="str">
        <f>_xlfn.XLOOKUP(Table7[[#This Row],[EID]],Roster!A:A,Roster!F:F)</f>
        <v>HR</v>
      </c>
      <c r="D889">
        <v>8</v>
      </c>
      <c r="E889" s="2">
        <v>45081</v>
      </c>
      <c r="F889" s="2">
        <f>_xlfn.XLOOKUP(Table7[[#This Row],[EID]],Roster!A:A,Roster!G:G)</f>
        <v>41964</v>
      </c>
      <c r="G889" s="61">
        <f ca="1">(TODAY()-Table7[[#This Row],[Hire Date]])/365</f>
        <v>10.495890410958904</v>
      </c>
      <c r="H889" s="61">
        <f ca="1">Table7[[#This Row],[Year]]*12</f>
        <v>125.95068493150684</v>
      </c>
      <c r="I889" t="str">
        <f ca="1">IF(Table7[[#This Row],[Month]]&gt;=12,"Tenured","New Hire")</f>
        <v>Tenured</v>
      </c>
    </row>
    <row r="890" spans="1:9">
      <c r="A890" s="3" t="s">
        <v>99</v>
      </c>
      <c r="B890" s="35" t="str">
        <f>_xlfn.XLOOKUP(Table7[[#This Row],[EID]],Roster!A:A,Roster!E:E)</f>
        <v>han.oriz.24</v>
      </c>
      <c r="C890" s="35" t="str">
        <f>_xlfn.XLOOKUP(Table7[[#This Row],[EID]],Roster!A:A,Roster!F:F)</f>
        <v>Strategy</v>
      </c>
      <c r="D890">
        <v>8</v>
      </c>
      <c r="E890" s="2">
        <v>45081</v>
      </c>
      <c r="F890" s="2">
        <f>_xlfn.XLOOKUP(Table7[[#This Row],[EID]],Roster!A:A,Roster!G:G)</f>
        <v>39732</v>
      </c>
      <c r="G890" s="61">
        <f ca="1">(TODAY()-Table7[[#This Row],[Hire Date]])/365</f>
        <v>16.610958904109587</v>
      </c>
      <c r="H890" s="61">
        <f ca="1">Table7[[#This Row],[Year]]*12</f>
        <v>199.33150684931505</v>
      </c>
      <c r="I890" t="str">
        <f ca="1">IF(Table7[[#This Row],[Month]]&gt;=12,"Tenured","New Hire")</f>
        <v>Tenured</v>
      </c>
    </row>
    <row r="891" spans="1:9">
      <c r="A891" s="3" t="s">
        <v>100</v>
      </c>
      <c r="B891" s="35" t="str">
        <f>_xlfn.XLOOKUP(Table7[[#This Row],[EID]],Roster!A:A,Roster!E:E)</f>
        <v>oka.koch.55</v>
      </c>
      <c r="C891" s="35" t="str">
        <f>_xlfn.XLOOKUP(Table7[[#This Row],[EID]],Roster!A:A,Roster!F:F)</f>
        <v>F&amp;A</v>
      </c>
      <c r="D891">
        <v>9</v>
      </c>
      <c r="E891" s="2">
        <v>45081</v>
      </c>
      <c r="F891" s="2">
        <f>_xlfn.XLOOKUP(Table7[[#This Row],[EID]],Roster!A:A,Roster!G:G)</f>
        <v>44956</v>
      </c>
      <c r="G891" s="61">
        <f ca="1">(TODAY()-Table7[[#This Row],[Hire Date]])/365</f>
        <v>2.2986301369863016</v>
      </c>
      <c r="H891" s="61">
        <f ca="1">Table7[[#This Row],[Year]]*12</f>
        <v>27.583561643835619</v>
      </c>
      <c r="I891" t="str">
        <f ca="1">IF(Table7[[#This Row],[Month]]&gt;=12,"Tenured","New Hire")</f>
        <v>Tenured</v>
      </c>
    </row>
    <row r="892" spans="1:9">
      <c r="A892" s="3" t="s">
        <v>101</v>
      </c>
      <c r="B892" s="35" t="str">
        <f>_xlfn.XLOOKUP(Table7[[#This Row],[EID]],Roster!A:A,Roster!E:E)</f>
        <v>hir.kame.31</v>
      </c>
      <c r="C892" s="35" t="str">
        <f>_xlfn.XLOOKUP(Table7[[#This Row],[EID]],Roster!A:A,Roster!F:F)</f>
        <v>Health</v>
      </c>
      <c r="D892">
        <v>8</v>
      </c>
      <c r="E892" s="2">
        <v>45081</v>
      </c>
      <c r="F892" s="2">
        <f>_xlfn.XLOOKUP(Table7[[#This Row],[EID]],Roster!A:A,Roster!G:G)</f>
        <v>42161</v>
      </c>
      <c r="G892" s="61">
        <f ca="1">(TODAY()-Table7[[#This Row],[Hire Date]])/365</f>
        <v>9.956164383561644</v>
      </c>
      <c r="H892" s="61">
        <f ca="1">Table7[[#This Row],[Year]]*12</f>
        <v>119.47397260273974</v>
      </c>
      <c r="I892" t="str">
        <f ca="1">IF(Table7[[#This Row],[Month]]&gt;=12,"Tenured","New Hire")</f>
        <v>Tenured</v>
      </c>
    </row>
    <row r="893" spans="1:9">
      <c r="A893" s="3" t="s">
        <v>102</v>
      </c>
      <c r="B893" s="35" t="str">
        <f>_xlfn.XLOOKUP(Table7[[#This Row],[EID]],Roster!A:A,Roster!E:E)</f>
        <v>han.oriz.24</v>
      </c>
      <c r="C893" s="35" t="str">
        <f>_xlfn.XLOOKUP(Table7[[#This Row],[EID]],Roster!A:A,Roster!F:F)</f>
        <v>Network</v>
      </c>
      <c r="D893">
        <v>10</v>
      </c>
      <c r="E893" s="2">
        <v>45081</v>
      </c>
      <c r="F893" s="2">
        <f>_xlfn.XLOOKUP(Table7[[#This Row],[EID]],Roster!A:A,Roster!G:G)</f>
        <v>37784</v>
      </c>
      <c r="G893" s="61">
        <f ca="1">(TODAY()-Table7[[#This Row],[Hire Date]])/365</f>
        <v>21.947945205479453</v>
      </c>
      <c r="H893" s="61">
        <f ca="1">Table7[[#This Row],[Year]]*12</f>
        <v>263.37534246575342</v>
      </c>
      <c r="I893" t="str">
        <f ca="1">IF(Table7[[#This Row],[Month]]&gt;=12,"Tenured","New Hire")</f>
        <v>Tenured</v>
      </c>
    </row>
    <row r="894" spans="1:9">
      <c r="A894" s="3" t="s">
        <v>103</v>
      </c>
      <c r="B894" s="35" t="str">
        <f>_xlfn.XLOOKUP(Table7[[#This Row],[EID]],Roster!A:A,Roster!E:E)</f>
        <v>kig.imaz.62</v>
      </c>
      <c r="C894" s="35" t="str">
        <f>_xlfn.XLOOKUP(Table7[[#This Row],[EID]],Roster!A:A,Roster!F:F)</f>
        <v>HR</v>
      </c>
      <c r="D894">
        <v>10</v>
      </c>
      <c r="E894" s="2">
        <v>45081</v>
      </c>
      <c r="F894" s="2">
        <f>_xlfn.XLOOKUP(Table7[[#This Row],[EID]],Roster!A:A,Roster!G:G)</f>
        <v>44132</v>
      </c>
      <c r="G894" s="61">
        <f ca="1">(TODAY()-Table7[[#This Row],[Hire Date]])/365</f>
        <v>4.5561643835616437</v>
      </c>
      <c r="H894" s="61">
        <f ca="1">Table7[[#This Row],[Year]]*12</f>
        <v>54.673972602739724</v>
      </c>
      <c r="I894" t="str">
        <f ca="1">IF(Table7[[#This Row],[Month]]&gt;=12,"Tenured","New Hire")</f>
        <v>Tenured</v>
      </c>
    </row>
    <row r="895" spans="1:9">
      <c r="A895" s="3" t="s">
        <v>104</v>
      </c>
      <c r="B895" s="35" t="str">
        <f>_xlfn.XLOOKUP(Table7[[#This Row],[EID]],Roster!A:A,Roster!E:E)</f>
        <v>oka.koch.55</v>
      </c>
      <c r="C895" s="35" t="str">
        <f>_xlfn.XLOOKUP(Table7[[#This Row],[EID]],Roster!A:A,Roster!F:F)</f>
        <v>F&amp;A</v>
      </c>
      <c r="D895">
        <v>9</v>
      </c>
      <c r="E895" s="2">
        <v>45081</v>
      </c>
      <c r="F895" s="2">
        <f>_xlfn.XLOOKUP(Table7[[#This Row],[EID]],Roster!A:A,Roster!G:G)</f>
        <v>44977</v>
      </c>
      <c r="G895" s="61">
        <f ca="1">(TODAY()-Table7[[#This Row],[Hire Date]])/365</f>
        <v>2.2410958904109588</v>
      </c>
      <c r="H895" s="61">
        <f ca="1">Table7[[#This Row],[Year]]*12</f>
        <v>26.893150684931506</v>
      </c>
      <c r="I895" t="str">
        <f ca="1">IF(Table7[[#This Row],[Month]]&gt;=12,"Tenured","New Hire")</f>
        <v>Tenured</v>
      </c>
    </row>
    <row r="896" spans="1:9">
      <c r="A896" s="3" t="s">
        <v>105</v>
      </c>
      <c r="B896" s="35" t="str">
        <f>_xlfn.XLOOKUP(Table7[[#This Row],[EID]],Roster!A:A,Roster!E:E)</f>
        <v>oka.koch.55</v>
      </c>
      <c r="C896" s="35" t="str">
        <f>_xlfn.XLOOKUP(Table7[[#This Row],[EID]],Roster!A:A,Roster!F:F)</f>
        <v>F&amp;A</v>
      </c>
      <c r="D896">
        <v>10</v>
      </c>
      <c r="E896" s="2">
        <v>45081</v>
      </c>
      <c r="F896" s="2">
        <f>_xlfn.XLOOKUP(Table7[[#This Row],[EID]],Roster!A:A,Roster!G:G)</f>
        <v>37806</v>
      </c>
      <c r="G896" s="61">
        <f ca="1">(TODAY()-Table7[[#This Row],[Hire Date]])/365</f>
        <v>21.887671232876713</v>
      </c>
      <c r="H896" s="61">
        <f ca="1">Table7[[#This Row],[Year]]*12</f>
        <v>262.65205479452055</v>
      </c>
      <c r="I896" t="str">
        <f ca="1">IF(Table7[[#This Row],[Month]]&gt;=12,"Tenured","New Hire")</f>
        <v>Tenured</v>
      </c>
    </row>
    <row r="897" spans="1:9">
      <c r="A897" s="3" t="s">
        <v>106</v>
      </c>
      <c r="B897" s="35" t="str">
        <f>_xlfn.XLOOKUP(Table7[[#This Row],[EID]],Roster!A:A,Roster!E:E)</f>
        <v>hir.kame.31</v>
      </c>
      <c r="C897" s="35" t="str">
        <f>_xlfn.XLOOKUP(Table7[[#This Row],[EID]],Roster!A:A,Roster!F:F)</f>
        <v>Health</v>
      </c>
      <c r="D897">
        <v>8</v>
      </c>
      <c r="E897" s="2">
        <v>45081</v>
      </c>
      <c r="F897" s="2">
        <f>_xlfn.XLOOKUP(Table7[[#This Row],[EID]],Roster!A:A,Roster!G:G)</f>
        <v>40457</v>
      </c>
      <c r="G897" s="61">
        <f ca="1">(TODAY()-Table7[[#This Row],[Hire Date]])/365</f>
        <v>14.624657534246575</v>
      </c>
      <c r="H897" s="61">
        <f ca="1">Table7[[#This Row],[Year]]*12</f>
        <v>175.49589041095891</v>
      </c>
      <c r="I897" t="str">
        <f ca="1">IF(Table7[[#This Row],[Month]]&gt;=12,"Tenured","New Hire")</f>
        <v>Tenured</v>
      </c>
    </row>
    <row r="898" spans="1:9">
      <c r="A898" s="3" t="s">
        <v>108</v>
      </c>
      <c r="B898" s="35" t="str">
        <f>_xlfn.XLOOKUP(Table7[[#This Row],[EID]],Roster!A:A,Roster!E:E)</f>
        <v>kig.imaz.62</v>
      </c>
      <c r="C898" s="35" t="str">
        <f>_xlfn.XLOOKUP(Table7[[#This Row],[EID]],Roster!A:A,Roster!F:F)</f>
        <v>HR</v>
      </c>
      <c r="D898">
        <v>10</v>
      </c>
      <c r="E898" s="2">
        <v>45081</v>
      </c>
      <c r="F898" s="2">
        <f>_xlfn.XLOOKUP(Table7[[#This Row],[EID]],Roster!A:A,Roster!G:G)</f>
        <v>41289</v>
      </c>
      <c r="G898" s="61">
        <f ca="1">(TODAY()-Table7[[#This Row],[Hire Date]])/365</f>
        <v>12.345205479452055</v>
      </c>
      <c r="H898" s="61">
        <f ca="1">Table7[[#This Row],[Year]]*12</f>
        <v>148.14246575342466</v>
      </c>
      <c r="I898" t="str">
        <f ca="1">IF(Table7[[#This Row],[Month]]&gt;=12,"Tenured","New Hire")</f>
        <v>Tenured</v>
      </c>
    </row>
    <row r="899" spans="1:9">
      <c r="A899" s="3" t="s">
        <v>109</v>
      </c>
      <c r="B899" s="35" t="str">
        <f>_xlfn.XLOOKUP(Table7[[#This Row],[EID]],Roster!A:A,Roster!E:E)</f>
        <v>han.oriz.24</v>
      </c>
      <c r="C899" s="35" t="str">
        <f>_xlfn.XLOOKUP(Table7[[#This Row],[EID]],Roster!A:A,Roster!F:F)</f>
        <v>Strategy</v>
      </c>
      <c r="D899">
        <v>10</v>
      </c>
      <c r="E899" s="2">
        <v>45081</v>
      </c>
      <c r="F899" s="2">
        <f>_xlfn.XLOOKUP(Table7[[#This Row],[EID]],Roster!A:A,Roster!G:G)</f>
        <v>39092</v>
      </c>
      <c r="G899" s="61">
        <f ca="1">(TODAY()-Table7[[#This Row],[Hire Date]])/365</f>
        <v>18.364383561643837</v>
      </c>
      <c r="H899" s="61">
        <f ca="1">Table7[[#This Row],[Year]]*12</f>
        <v>220.37260273972606</v>
      </c>
      <c r="I899" t="str">
        <f ca="1">IF(Table7[[#This Row],[Month]]&gt;=12,"Tenured","New Hire")</f>
        <v>Tenured</v>
      </c>
    </row>
    <row r="900" spans="1:9">
      <c r="A900" s="3" t="s">
        <v>111</v>
      </c>
      <c r="B900" s="35" t="str">
        <f>_xlfn.XLOOKUP(Table7[[#This Row],[EID]],Roster!A:A,Roster!E:E)</f>
        <v>hir.kame.31</v>
      </c>
      <c r="C900" s="35" t="str">
        <f>_xlfn.XLOOKUP(Table7[[#This Row],[EID]],Roster!A:A,Roster!F:F)</f>
        <v>Health</v>
      </c>
      <c r="D900">
        <v>8</v>
      </c>
      <c r="E900" s="2">
        <v>45081</v>
      </c>
      <c r="F900" s="2">
        <f>_xlfn.XLOOKUP(Table7[[#This Row],[EID]],Roster!A:A,Roster!G:G)</f>
        <v>42145</v>
      </c>
      <c r="G900" s="61">
        <f ca="1">(TODAY()-Table7[[#This Row],[Hire Date]])/365</f>
        <v>10</v>
      </c>
      <c r="H900" s="61">
        <f ca="1">Table7[[#This Row],[Year]]*12</f>
        <v>120</v>
      </c>
      <c r="I900" t="str">
        <f ca="1">IF(Table7[[#This Row],[Month]]&gt;=12,"Tenured","New Hire")</f>
        <v>Tenured</v>
      </c>
    </row>
    <row r="901" spans="1:9">
      <c r="A901" s="3" t="s">
        <v>112</v>
      </c>
      <c r="B901" s="35" t="str">
        <f>_xlfn.XLOOKUP(Table7[[#This Row],[EID]],Roster!A:A,Roster!E:E)</f>
        <v>hir.kame.31</v>
      </c>
      <c r="C901" s="35" t="str">
        <f>_xlfn.XLOOKUP(Table7[[#This Row],[EID]],Roster!A:A,Roster!F:F)</f>
        <v>Health</v>
      </c>
      <c r="D901">
        <v>8</v>
      </c>
      <c r="E901" s="2">
        <v>45081</v>
      </c>
      <c r="F901" s="2">
        <f>_xlfn.XLOOKUP(Table7[[#This Row],[EID]],Roster!A:A,Roster!G:G)</f>
        <v>44989</v>
      </c>
      <c r="G901" s="61">
        <f ca="1">(TODAY()-Table7[[#This Row],[Hire Date]])/365</f>
        <v>2.2082191780821918</v>
      </c>
      <c r="H901" s="61">
        <f ca="1">Table7[[#This Row],[Year]]*12</f>
        <v>26.4986301369863</v>
      </c>
      <c r="I901" t="str">
        <f ca="1">IF(Table7[[#This Row],[Month]]&gt;=12,"Tenured","New Hire")</f>
        <v>Tenured</v>
      </c>
    </row>
    <row r="902" spans="1:9">
      <c r="A902" s="3" t="s">
        <v>113</v>
      </c>
      <c r="B902" s="35" t="str">
        <f>_xlfn.XLOOKUP(Table7[[#This Row],[EID]],Roster!A:A,Roster!E:E)</f>
        <v>kig.imaz.62</v>
      </c>
      <c r="C902" s="35" t="str">
        <f>_xlfn.XLOOKUP(Table7[[#This Row],[EID]],Roster!A:A,Roster!F:F)</f>
        <v>HR</v>
      </c>
      <c r="D902">
        <v>10</v>
      </c>
      <c r="E902" s="2">
        <v>45081</v>
      </c>
      <c r="F902" s="2">
        <f>_xlfn.XLOOKUP(Table7[[#This Row],[EID]],Roster!A:A,Roster!G:G)</f>
        <v>44152</v>
      </c>
      <c r="G902" s="61">
        <f ca="1">(TODAY()-Table7[[#This Row],[Hire Date]])/365</f>
        <v>4.5013698630136982</v>
      </c>
      <c r="H902" s="61">
        <f ca="1">Table7[[#This Row],[Year]]*12</f>
        <v>54.016438356164379</v>
      </c>
      <c r="I902" t="str">
        <f ca="1">IF(Table7[[#This Row],[Month]]&gt;=12,"Tenured","New Hire")</f>
        <v>Tenured</v>
      </c>
    </row>
    <row r="903" spans="1:9">
      <c r="A903" s="3" t="s">
        <v>114</v>
      </c>
      <c r="B903" s="35" t="str">
        <f>_xlfn.XLOOKUP(Table7[[#This Row],[EID]],Roster!A:A,Roster!E:E)</f>
        <v>han.oriz.24</v>
      </c>
      <c r="C903" s="35" t="str">
        <f>_xlfn.XLOOKUP(Table7[[#This Row],[EID]],Roster!A:A,Roster!F:F)</f>
        <v>Strategy</v>
      </c>
      <c r="D903">
        <v>9</v>
      </c>
      <c r="E903" s="2">
        <v>45081</v>
      </c>
      <c r="F903" s="2">
        <f>_xlfn.XLOOKUP(Table7[[#This Row],[EID]],Roster!A:A,Roster!G:G)</f>
        <v>37165</v>
      </c>
      <c r="G903" s="61">
        <f ca="1">(TODAY()-Table7[[#This Row],[Hire Date]])/365</f>
        <v>23.643835616438356</v>
      </c>
      <c r="H903" s="61">
        <f ca="1">Table7[[#This Row],[Year]]*12</f>
        <v>283.72602739726028</v>
      </c>
      <c r="I903" t="str">
        <f ca="1">IF(Table7[[#This Row],[Month]]&gt;=12,"Tenured","New Hire")</f>
        <v>Tenured</v>
      </c>
    </row>
    <row r="904" spans="1:9">
      <c r="A904" s="3" t="s">
        <v>115</v>
      </c>
      <c r="B904" s="35" t="str">
        <f>_xlfn.XLOOKUP(Table7[[#This Row],[EID]],Roster!A:A,Roster!E:E)</f>
        <v>oka.koch.55</v>
      </c>
      <c r="C904" s="35" t="str">
        <f>_xlfn.XLOOKUP(Table7[[#This Row],[EID]],Roster!A:A,Roster!F:F)</f>
        <v>F&amp;A</v>
      </c>
      <c r="D904">
        <v>9</v>
      </c>
      <c r="E904" s="2">
        <v>45081</v>
      </c>
      <c r="F904" s="2">
        <f>_xlfn.XLOOKUP(Table7[[#This Row],[EID]],Roster!A:A,Roster!G:G)</f>
        <v>44841</v>
      </c>
      <c r="G904" s="61">
        <f ca="1">(TODAY()-Table7[[#This Row],[Hire Date]])/365</f>
        <v>2.6136986301369864</v>
      </c>
      <c r="H904" s="61">
        <f ca="1">Table7[[#This Row],[Year]]*12</f>
        <v>31.364383561643837</v>
      </c>
      <c r="I904" t="str">
        <f ca="1">IF(Table7[[#This Row],[Month]]&gt;=12,"Tenured","New Hire")</f>
        <v>Tenured</v>
      </c>
    </row>
    <row r="905" spans="1:9">
      <c r="A905" s="3" t="s">
        <v>116</v>
      </c>
      <c r="B905" s="35" t="str">
        <f>_xlfn.XLOOKUP(Table7[[#This Row],[EID]],Roster!A:A,Roster!E:E)</f>
        <v>hir.kame.31</v>
      </c>
      <c r="C905" s="35" t="str">
        <f>_xlfn.XLOOKUP(Table7[[#This Row],[EID]],Roster!A:A,Roster!F:F)</f>
        <v>Health</v>
      </c>
      <c r="D905">
        <v>9</v>
      </c>
      <c r="E905" s="2">
        <v>45081</v>
      </c>
      <c r="F905" s="2">
        <f>_xlfn.XLOOKUP(Table7[[#This Row],[EID]],Roster!A:A,Roster!G:G)</f>
        <v>39490</v>
      </c>
      <c r="G905" s="61">
        <f ca="1">(TODAY()-Table7[[#This Row],[Hire Date]])/365</f>
        <v>17.273972602739725</v>
      </c>
      <c r="H905" s="61">
        <f ca="1">Table7[[#This Row],[Year]]*12</f>
        <v>207.2876712328767</v>
      </c>
      <c r="I905" t="str">
        <f ca="1">IF(Table7[[#This Row],[Month]]&gt;=12,"Tenured","New Hire")</f>
        <v>Tenured</v>
      </c>
    </row>
    <row r="906" spans="1:9">
      <c r="A906" s="3" t="s">
        <v>117</v>
      </c>
      <c r="B906" s="35" t="str">
        <f>_xlfn.XLOOKUP(Table7[[#This Row],[EID]],Roster!A:A,Roster!E:E)</f>
        <v>han.oriz.24</v>
      </c>
      <c r="C906" s="35" t="str">
        <f>_xlfn.XLOOKUP(Table7[[#This Row],[EID]],Roster!A:A,Roster!F:F)</f>
        <v>Network</v>
      </c>
      <c r="D906">
        <v>10</v>
      </c>
      <c r="E906" s="2">
        <v>45081</v>
      </c>
      <c r="F906" s="2">
        <f>_xlfn.XLOOKUP(Table7[[#This Row],[EID]],Roster!A:A,Roster!G:G)</f>
        <v>43495</v>
      </c>
      <c r="G906" s="61">
        <f ca="1">(TODAY()-Table7[[#This Row],[Hire Date]])/365</f>
        <v>6.3013698630136989</v>
      </c>
      <c r="H906" s="61">
        <f ca="1">Table7[[#This Row],[Year]]*12</f>
        <v>75.616438356164394</v>
      </c>
      <c r="I906" t="str">
        <f ca="1">IF(Table7[[#This Row],[Month]]&gt;=12,"Tenured","New Hire")</f>
        <v>Tenured</v>
      </c>
    </row>
    <row r="907" spans="1:9">
      <c r="A907" s="3" t="s">
        <v>118</v>
      </c>
      <c r="B907" s="35" t="str">
        <f>_xlfn.XLOOKUP(Table7[[#This Row],[EID]],Roster!A:A,Roster!E:E)</f>
        <v>kig.imaz.62</v>
      </c>
      <c r="C907" s="35" t="str">
        <f>_xlfn.XLOOKUP(Table7[[#This Row],[EID]],Roster!A:A,Roster!F:F)</f>
        <v>HR</v>
      </c>
      <c r="D907">
        <v>8</v>
      </c>
      <c r="E907" s="2">
        <v>45081</v>
      </c>
      <c r="F907" s="2">
        <f>_xlfn.XLOOKUP(Table7[[#This Row],[EID]],Roster!A:A,Roster!G:G)</f>
        <v>44965</v>
      </c>
      <c r="G907" s="61">
        <f ca="1">(TODAY()-Table7[[#This Row],[Hire Date]])/365</f>
        <v>2.2739726027397262</v>
      </c>
      <c r="H907" s="61">
        <f ca="1">Table7[[#This Row],[Year]]*12</f>
        <v>27.287671232876715</v>
      </c>
      <c r="I907" t="str">
        <f ca="1">IF(Table7[[#This Row],[Month]]&gt;=12,"Tenured","New Hire")</f>
        <v>Tenured</v>
      </c>
    </row>
    <row r="908" spans="1:9">
      <c r="A908" s="3" t="s">
        <v>119</v>
      </c>
      <c r="B908" s="35" t="str">
        <f>_xlfn.XLOOKUP(Table7[[#This Row],[EID]],Roster!A:A,Roster!E:E)</f>
        <v>hir.kame.31</v>
      </c>
      <c r="C908" s="35" t="str">
        <f>_xlfn.XLOOKUP(Table7[[#This Row],[EID]],Roster!A:A,Roster!F:F)</f>
        <v>Health</v>
      </c>
      <c r="D908">
        <v>8</v>
      </c>
      <c r="E908" s="2">
        <v>45081</v>
      </c>
      <c r="F908" s="2">
        <f>_xlfn.XLOOKUP(Table7[[#This Row],[EID]],Roster!A:A,Roster!G:G)</f>
        <v>38581</v>
      </c>
      <c r="G908" s="61">
        <f ca="1">(TODAY()-Table7[[#This Row],[Hire Date]])/365</f>
        <v>19.764383561643836</v>
      </c>
      <c r="H908" s="61">
        <f ca="1">Table7[[#This Row],[Year]]*12</f>
        <v>237.17260273972602</v>
      </c>
      <c r="I908" t="str">
        <f ca="1">IF(Table7[[#This Row],[Month]]&gt;=12,"Tenured","New Hire")</f>
        <v>Tenured</v>
      </c>
    </row>
    <row r="909" spans="1:9">
      <c r="A909" s="3" t="s">
        <v>121</v>
      </c>
      <c r="B909" s="35" t="str">
        <f>_xlfn.XLOOKUP(Table7[[#This Row],[EID]],Roster!A:A,Roster!E:E)</f>
        <v>hir.kame.31</v>
      </c>
      <c r="C909" s="35" t="str">
        <f>_xlfn.XLOOKUP(Table7[[#This Row],[EID]],Roster!A:A,Roster!F:F)</f>
        <v>Health</v>
      </c>
      <c r="D909">
        <v>9</v>
      </c>
      <c r="E909" s="2">
        <v>45081</v>
      </c>
      <c r="F909" s="2">
        <f>_xlfn.XLOOKUP(Table7[[#This Row],[EID]],Roster!A:A,Roster!G:G)</f>
        <v>44420</v>
      </c>
      <c r="G909" s="61">
        <f ca="1">(TODAY()-Table7[[#This Row],[Hire Date]])/365</f>
        <v>3.7671232876712328</v>
      </c>
      <c r="H909" s="61">
        <f ca="1">Table7[[#This Row],[Year]]*12</f>
        <v>45.205479452054796</v>
      </c>
      <c r="I909" t="str">
        <f ca="1">IF(Table7[[#This Row],[Month]]&gt;=12,"Tenured","New Hire")</f>
        <v>Tenured</v>
      </c>
    </row>
    <row r="910" spans="1:9">
      <c r="A910" s="3" t="s">
        <v>122</v>
      </c>
      <c r="B910" s="35" t="str">
        <f>_xlfn.XLOOKUP(Table7[[#This Row],[EID]],Roster!A:A,Roster!E:E)</f>
        <v>han.oriz.24</v>
      </c>
      <c r="C910" s="35" t="str">
        <f>_xlfn.XLOOKUP(Table7[[#This Row],[EID]],Roster!A:A,Roster!F:F)</f>
        <v>Network</v>
      </c>
      <c r="D910">
        <v>10</v>
      </c>
      <c r="E910" s="2">
        <v>45081</v>
      </c>
      <c r="F910" s="2">
        <f>_xlfn.XLOOKUP(Table7[[#This Row],[EID]],Roster!A:A,Roster!G:G)</f>
        <v>44961</v>
      </c>
      <c r="G910" s="61">
        <f ca="1">(TODAY()-Table7[[#This Row],[Hire Date]])/365</f>
        <v>2.2849315068493152</v>
      </c>
      <c r="H910" s="61">
        <f ca="1">Table7[[#This Row],[Year]]*12</f>
        <v>27.419178082191785</v>
      </c>
      <c r="I910" t="str">
        <f ca="1">IF(Table7[[#This Row],[Month]]&gt;=12,"Tenured","New Hire")</f>
        <v>Tenured</v>
      </c>
    </row>
    <row r="911" spans="1:9">
      <c r="A911" s="3" t="s">
        <v>123</v>
      </c>
      <c r="B911" s="35" t="str">
        <f>_xlfn.XLOOKUP(Table7[[#This Row],[EID]],Roster!A:A,Roster!E:E)</f>
        <v>kig.imaz.62</v>
      </c>
      <c r="C911" s="35" t="str">
        <f>_xlfn.XLOOKUP(Table7[[#This Row],[EID]],Roster!A:A,Roster!F:F)</f>
        <v>HR</v>
      </c>
      <c r="D911">
        <v>10</v>
      </c>
      <c r="E911" s="2">
        <v>45081</v>
      </c>
      <c r="F911" s="2">
        <f>_xlfn.XLOOKUP(Table7[[#This Row],[EID]],Roster!A:A,Roster!G:G)</f>
        <v>41094</v>
      </c>
      <c r="G911" s="61">
        <f ca="1">(TODAY()-Table7[[#This Row],[Hire Date]])/365</f>
        <v>12.87945205479452</v>
      </c>
      <c r="H911" s="61">
        <f ca="1">Table7[[#This Row],[Year]]*12</f>
        <v>154.55342465753424</v>
      </c>
      <c r="I911" t="str">
        <f ca="1">IF(Table7[[#This Row],[Month]]&gt;=12,"Tenured","New Hire")</f>
        <v>Tenured</v>
      </c>
    </row>
    <row r="912" spans="1:9">
      <c r="A912" s="3" t="s">
        <v>94</v>
      </c>
      <c r="B912" s="35" t="str">
        <f>_xlfn.XLOOKUP(Table7[[#This Row],[EID]],Roster!A:A,Roster!E:E)</f>
        <v>oka.koch.55</v>
      </c>
      <c r="C912" s="35" t="str">
        <f>_xlfn.XLOOKUP(Table7[[#This Row],[EID]],Roster!A:A,Roster!F:F)</f>
        <v>F&amp;A</v>
      </c>
      <c r="D912">
        <v>10</v>
      </c>
      <c r="E912" s="2">
        <v>45082</v>
      </c>
      <c r="F912" s="2">
        <f>_xlfn.XLOOKUP(Table7[[#This Row],[EID]],Roster!A:A,Roster!G:G)</f>
        <v>45032</v>
      </c>
      <c r="G912" s="61">
        <f ca="1">(TODAY()-Table7[[#This Row],[Hire Date]])/365</f>
        <v>2.0904109589041098</v>
      </c>
      <c r="H912" s="61">
        <f ca="1">Table7[[#This Row],[Year]]*12</f>
        <v>25.084931506849315</v>
      </c>
      <c r="I912" t="str">
        <f ca="1">IF(Table7[[#This Row],[Month]]&gt;=12,"Tenured","New Hire")</f>
        <v>Tenured</v>
      </c>
    </row>
    <row r="913" spans="1:9">
      <c r="A913" s="3" t="s">
        <v>96</v>
      </c>
      <c r="B913" s="35" t="str">
        <f>_xlfn.XLOOKUP(Table7[[#This Row],[EID]],Roster!A:A,Roster!E:E)</f>
        <v>hir.kame.31</v>
      </c>
      <c r="C913" s="35" t="str">
        <f>_xlfn.XLOOKUP(Table7[[#This Row],[EID]],Roster!A:A,Roster!F:F)</f>
        <v>Health</v>
      </c>
      <c r="D913">
        <v>9</v>
      </c>
      <c r="E913" s="2">
        <v>45082</v>
      </c>
      <c r="F913" s="2">
        <f>_xlfn.XLOOKUP(Table7[[#This Row],[EID]],Roster!A:A,Roster!G:G)</f>
        <v>44979</v>
      </c>
      <c r="G913" s="61">
        <f ca="1">(TODAY()-Table7[[#This Row],[Hire Date]])/365</f>
        <v>2.2356164383561645</v>
      </c>
      <c r="H913" s="61">
        <f ca="1">Table7[[#This Row],[Year]]*12</f>
        <v>26.827397260273976</v>
      </c>
      <c r="I913" t="str">
        <f ca="1">IF(Table7[[#This Row],[Month]]&gt;=12,"Tenured","New Hire")</f>
        <v>Tenured</v>
      </c>
    </row>
    <row r="914" spans="1:9">
      <c r="A914" s="3" t="s">
        <v>97</v>
      </c>
      <c r="B914" s="35" t="str">
        <f>_xlfn.XLOOKUP(Table7[[#This Row],[EID]],Roster!A:A,Roster!E:E)</f>
        <v>han.oriz.24</v>
      </c>
      <c r="C914" s="35" t="str">
        <f>_xlfn.XLOOKUP(Table7[[#This Row],[EID]],Roster!A:A,Roster!F:F)</f>
        <v>Network</v>
      </c>
      <c r="D914">
        <v>10</v>
      </c>
      <c r="E914" s="2">
        <v>45082</v>
      </c>
      <c r="F914" s="2">
        <f>_xlfn.XLOOKUP(Table7[[#This Row],[EID]],Roster!A:A,Roster!G:G)</f>
        <v>44419</v>
      </c>
      <c r="G914" s="61">
        <f ca="1">(TODAY()-Table7[[#This Row],[Hire Date]])/365</f>
        <v>3.7698630136986302</v>
      </c>
      <c r="H914" s="61">
        <f ca="1">Table7[[#This Row],[Year]]*12</f>
        <v>45.238356164383561</v>
      </c>
      <c r="I914" t="str">
        <f ca="1">IF(Table7[[#This Row],[Month]]&gt;=12,"Tenured","New Hire")</f>
        <v>Tenured</v>
      </c>
    </row>
    <row r="915" spans="1:9">
      <c r="A915" s="3" t="s">
        <v>98</v>
      </c>
      <c r="B915" s="35" t="str">
        <f>_xlfn.XLOOKUP(Table7[[#This Row],[EID]],Roster!A:A,Roster!E:E)</f>
        <v>kig.imaz.62</v>
      </c>
      <c r="C915" s="35" t="str">
        <f>_xlfn.XLOOKUP(Table7[[#This Row],[EID]],Roster!A:A,Roster!F:F)</f>
        <v>HR</v>
      </c>
      <c r="D915">
        <v>10</v>
      </c>
      <c r="E915" s="2">
        <v>45082</v>
      </c>
      <c r="F915" s="2">
        <f>_xlfn.XLOOKUP(Table7[[#This Row],[EID]],Roster!A:A,Roster!G:G)</f>
        <v>41964</v>
      </c>
      <c r="G915" s="61">
        <f ca="1">(TODAY()-Table7[[#This Row],[Hire Date]])/365</f>
        <v>10.495890410958904</v>
      </c>
      <c r="H915" s="61">
        <f ca="1">Table7[[#This Row],[Year]]*12</f>
        <v>125.95068493150684</v>
      </c>
      <c r="I915" t="str">
        <f ca="1">IF(Table7[[#This Row],[Month]]&gt;=12,"Tenured","New Hire")</f>
        <v>Tenured</v>
      </c>
    </row>
    <row r="916" spans="1:9">
      <c r="A916" s="3" t="s">
        <v>99</v>
      </c>
      <c r="B916" s="35" t="str">
        <f>_xlfn.XLOOKUP(Table7[[#This Row],[EID]],Roster!A:A,Roster!E:E)</f>
        <v>han.oriz.24</v>
      </c>
      <c r="C916" s="35" t="str">
        <f>_xlfn.XLOOKUP(Table7[[#This Row],[EID]],Roster!A:A,Roster!F:F)</f>
        <v>Strategy</v>
      </c>
      <c r="D916">
        <v>10</v>
      </c>
      <c r="E916" s="2">
        <v>45082</v>
      </c>
      <c r="F916" s="2">
        <f>_xlfn.XLOOKUP(Table7[[#This Row],[EID]],Roster!A:A,Roster!G:G)</f>
        <v>39732</v>
      </c>
      <c r="G916" s="61">
        <f ca="1">(TODAY()-Table7[[#This Row],[Hire Date]])/365</f>
        <v>16.610958904109587</v>
      </c>
      <c r="H916" s="61">
        <f ca="1">Table7[[#This Row],[Year]]*12</f>
        <v>199.33150684931505</v>
      </c>
      <c r="I916" t="str">
        <f ca="1">IF(Table7[[#This Row],[Month]]&gt;=12,"Tenured","New Hire")</f>
        <v>Tenured</v>
      </c>
    </row>
    <row r="917" spans="1:9">
      <c r="A917" s="3" t="s">
        <v>100</v>
      </c>
      <c r="B917" s="35" t="str">
        <f>_xlfn.XLOOKUP(Table7[[#This Row],[EID]],Roster!A:A,Roster!E:E)</f>
        <v>oka.koch.55</v>
      </c>
      <c r="C917" s="35" t="str">
        <f>_xlfn.XLOOKUP(Table7[[#This Row],[EID]],Roster!A:A,Roster!F:F)</f>
        <v>F&amp;A</v>
      </c>
      <c r="D917">
        <v>10</v>
      </c>
      <c r="E917" s="2">
        <v>45082</v>
      </c>
      <c r="F917" s="2">
        <f>_xlfn.XLOOKUP(Table7[[#This Row],[EID]],Roster!A:A,Roster!G:G)</f>
        <v>44956</v>
      </c>
      <c r="G917" s="61">
        <f ca="1">(TODAY()-Table7[[#This Row],[Hire Date]])/365</f>
        <v>2.2986301369863016</v>
      </c>
      <c r="H917" s="61">
        <f ca="1">Table7[[#This Row],[Year]]*12</f>
        <v>27.583561643835619</v>
      </c>
      <c r="I917" t="str">
        <f ca="1">IF(Table7[[#This Row],[Month]]&gt;=12,"Tenured","New Hire")</f>
        <v>Tenured</v>
      </c>
    </row>
    <row r="918" spans="1:9">
      <c r="A918" s="3" t="s">
        <v>101</v>
      </c>
      <c r="B918" s="35" t="str">
        <f>_xlfn.XLOOKUP(Table7[[#This Row],[EID]],Roster!A:A,Roster!E:E)</f>
        <v>hir.kame.31</v>
      </c>
      <c r="C918" s="35" t="str">
        <f>_xlfn.XLOOKUP(Table7[[#This Row],[EID]],Roster!A:A,Roster!F:F)</f>
        <v>Health</v>
      </c>
      <c r="D918">
        <v>10</v>
      </c>
      <c r="E918" s="2">
        <v>45082</v>
      </c>
      <c r="F918" s="2">
        <f>_xlfn.XLOOKUP(Table7[[#This Row],[EID]],Roster!A:A,Roster!G:G)</f>
        <v>42161</v>
      </c>
      <c r="G918" s="61">
        <f ca="1">(TODAY()-Table7[[#This Row],[Hire Date]])/365</f>
        <v>9.956164383561644</v>
      </c>
      <c r="H918" s="61">
        <f ca="1">Table7[[#This Row],[Year]]*12</f>
        <v>119.47397260273974</v>
      </c>
      <c r="I918" t="str">
        <f ca="1">IF(Table7[[#This Row],[Month]]&gt;=12,"Tenured","New Hire")</f>
        <v>Tenured</v>
      </c>
    </row>
    <row r="919" spans="1:9">
      <c r="A919" s="3" t="s">
        <v>102</v>
      </c>
      <c r="B919" s="35" t="str">
        <f>_xlfn.XLOOKUP(Table7[[#This Row],[EID]],Roster!A:A,Roster!E:E)</f>
        <v>han.oriz.24</v>
      </c>
      <c r="C919" s="35" t="str">
        <f>_xlfn.XLOOKUP(Table7[[#This Row],[EID]],Roster!A:A,Roster!F:F)</f>
        <v>Network</v>
      </c>
      <c r="D919">
        <v>10</v>
      </c>
      <c r="E919" s="2">
        <v>45082</v>
      </c>
      <c r="F919" s="2">
        <f>_xlfn.XLOOKUP(Table7[[#This Row],[EID]],Roster!A:A,Roster!G:G)</f>
        <v>37784</v>
      </c>
      <c r="G919" s="61">
        <f ca="1">(TODAY()-Table7[[#This Row],[Hire Date]])/365</f>
        <v>21.947945205479453</v>
      </c>
      <c r="H919" s="61">
        <f ca="1">Table7[[#This Row],[Year]]*12</f>
        <v>263.37534246575342</v>
      </c>
      <c r="I919" t="str">
        <f ca="1">IF(Table7[[#This Row],[Month]]&gt;=12,"Tenured","New Hire")</f>
        <v>Tenured</v>
      </c>
    </row>
    <row r="920" spans="1:9">
      <c r="A920" s="3" t="s">
        <v>103</v>
      </c>
      <c r="B920" s="35" t="str">
        <f>_xlfn.XLOOKUP(Table7[[#This Row],[EID]],Roster!A:A,Roster!E:E)</f>
        <v>kig.imaz.62</v>
      </c>
      <c r="C920" s="35" t="str">
        <f>_xlfn.XLOOKUP(Table7[[#This Row],[EID]],Roster!A:A,Roster!F:F)</f>
        <v>HR</v>
      </c>
      <c r="D920">
        <v>8</v>
      </c>
      <c r="E920" s="2">
        <v>45082</v>
      </c>
      <c r="F920" s="2">
        <f>_xlfn.XLOOKUP(Table7[[#This Row],[EID]],Roster!A:A,Roster!G:G)</f>
        <v>44132</v>
      </c>
      <c r="G920" s="61">
        <f ca="1">(TODAY()-Table7[[#This Row],[Hire Date]])/365</f>
        <v>4.5561643835616437</v>
      </c>
      <c r="H920" s="61">
        <f ca="1">Table7[[#This Row],[Year]]*12</f>
        <v>54.673972602739724</v>
      </c>
      <c r="I920" t="str">
        <f ca="1">IF(Table7[[#This Row],[Month]]&gt;=12,"Tenured","New Hire")</f>
        <v>Tenured</v>
      </c>
    </row>
    <row r="921" spans="1:9">
      <c r="A921" s="3" t="s">
        <v>104</v>
      </c>
      <c r="B921" s="35" t="str">
        <f>_xlfn.XLOOKUP(Table7[[#This Row],[EID]],Roster!A:A,Roster!E:E)</f>
        <v>oka.koch.55</v>
      </c>
      <c r="C921" s="35" t="str">
        <f>_xlfn.XLOOKUP(Table7[[#This Row],[EID]],Roster!A:A,Roster!F:F)</f>
        <v>F&amp;A</v>
      </c>
      <c r="D921">
        <v>8</v>
      </c>
      <c r="E921" s="2">
        <v>45082</v>
      </c>
      <c r="F921" s="2">
        <f>_xlfn.XLOOKUP(Table7[[#This Row],[EID]],Roster!A:A,Roster!G:G)</f>
        <v>44977</v>
      </c>
      <c r="G921" s="61">
        <f ca="1">(TODAY()-Table7[[#This Row],[Hire Date]])/365</f>
        <v>2.2410958904109588</v>
      </c>
      <c r="H921" s="61">
        <f ca="1">Table7[[#This Row],[Year]]*12</f>
        <v>26.893150684931506</v>
      </c>
      <c r="I921" t="str">
        <f ca="1">IF(Table7[[#This Row],[Month]]&gt;=12,"Tenured","New Hire")</f>
        <v>Tenured</v>
      </c>
    </row>
    <row r="922" spans="1:9">
      <c r="A922" s="3" t="s">
        <v>105</v>
      </c>
      <c r="B922" s="35" t="str">
        <f>_xlfn.XLOOKUP(Table7[[#This Row],[EID]],Roster!A:A,Roster!E:E)</f>
        <v>oka.koch.55</v>
      </c>
      <c r="C922" s="35" t="str">
        <f>_xlfn.XLOOKUP(Table7[[#This Row],[EID]],Roster!A:A,Roster!F:F)</f>
        <v>F&amp;A</v>
      </c>
      <c r="D922">
        <v>9</v>
      </c>
      <c r="E922" s="2">
        <v>45082</v>
      </c>
      <c r="F922" s="2">
        <f>_xlfn.XLOOKUP(Table7[[#This Row],[EID]],Roster!A:A,Roster!G:G)</f>
        <v>37806</v>
      </c>
      <c r="G922" s="61">
        <f ca="1">(TODAY()-Table7[[#This Row],[Hire Date]])/365</f>
        <v>21.887671232876713</v>
      </c>
      <c r="H922" s="61">
        <f ca="1">Table7[[#This Row],[Year]]*12</f>
        <v>262.65205479452055</v>
      </c>
      <c r="I922" t="str">
        <f ca="1">IF(Table7[[#This Row],[Month]]&gt;=12,"Tenured","New Hire")</f>
        <v>Tenured</v>
      </c>
    </row>
    <row r="923" spans="1:9">
      <c r="A923" s="3" t="s">
        <v>106</v>
      </c>
      <c r="B923" s="35" t="str">
        <f>_xlfn.XLOOKUP(Table7[[#This Row],[EID]],Roster!A:A,Roster!E:E)</f>
        <v>hir.kame.31</v>
      </c>
      <c r="C923" s="35" t="str">
        <f>_xlfn.XLOOKUP(Table7[[#This Row],[EID]],Roster!A:A,Roster!F:F)</f>
        <v>Health</v>
      </c>
      <c r="D923">
        <v>10</v>
      </c>
      <c r="E923" s="2">
        <v>45082</v>
      </c>
      <c r="F923" s="2">
        <f>_xlfn.XLOOKUP(Table7[[#This Row],[EID]],Roster!A:A,Roster!G:G)</f>
        <v>40457</v>
      </c>
      <c r="G923" s="61">
        <f ca="1">(TODAY()-Table7[[#This Row],[Hire Date]])/365</f>
        <v>14.624657534246575</v>
      </c>
      <c r="H923" s="61">
        <f ca="1">Table7[[#This Row],[Year]]*12</f>
        <v>175.49589041095891</v>
      </c>
      <c r="I923" t="str">
        <f ca="1">IF(Table7[[#This Row],[Month]]&gt;=12,"Tenured","New Hire")</f>
        <v>Tenured</v>
      </c>
    </row>
    <row r="924" spans="1:9">
      <c r="A924" s="3" t="s">
        <v>108</v>
      </c>
      <c r="B924" s="35" t="str">
        <f>_xlfn.XLOOKUP(Table7[[#This Row],[EID]],Roster!A:A,Roster!E:E)</f>
        <v>kig.imaz.62</v>
      </c>
      <c r="C924" s="35" t="str">
        <f>_xlfn.XLOOKUP(Table7[[#This Row],[EID]],Roster!A:A,Roster!F:F)</f>
        <v>HR</v>
      </c>
      <c r="D924">
        <v>10</v>
      </c>
      <c r="E924" s="2">
        <v>45082</v>
      </c>
      <c r="F924" s="2">
        <f>_xlfn.XLOOKUP(Table7[[#This Row],[EID]],Roster!A:A,Roster!G:G)</f>
        <v>41289</v>
      </c>
      <c r="G924" s="61">
        <f ca="1">(TODAY()-Table7[[#This Row],[Hire Date]])/365</f>
        <v>12.345205479452055</v>
      </c>
      <c r="H924" s="61">
        <f ca="1">Table7[[#This Row],[Year]]*12</f>
        <v>148.14246575342466</v>
      </c>
      <c r="I924" t="str">
        <f ca="1">IF(Table7[[#This Row],[Month]]&gt;=12,"Tenured","New Hire")</f>
        <v>Tenured</v>
      </c>
    </row>
    <row r="925" spans="1:9">
      <c r="A925" s="3" t="s">
        <v>109</v>
      </c>
      <c r="B925" s="35" t="str">
        <f>_xlfn.XLOOKUP(Table7[[#This Row],[EID]],Roster!A:A,Roster!E:E)</f>
        <v>han.oriz.24</v>
      </c>
      <c r="C925" s="35" t="str">
        <f>_xlfn.XLOOKUP(Table7[[#This Row],[EID]],Roster!A:A,Roster!F:F)</f>
        <v>Strategy</v>
      </c>
      <c r="D925">
        <v>8</v>
      </c>
      <c r="E925" s="2">
        <v>45082</v>
      </c>
      <c r="F925" s="2">
        <f>_xlfn.XLOOKUP(Table7[[#This Row],[EID]],Roster!A:A,Roster!G:G)</f>
        <v>39092</v>
      </c>
      <c r="G925" s="61">
        <f ca="1">(TODAY()-Table7[[#This Row],[Hire Date]])/365</f>
        <v>18.364383561643837</v>
      </c>
      <c r="H925" s="61">
        <f ca="1">Table7[[#This Row],[Year]]*12</f>
        <v>220.37260273972606</v>
      </c>
      <c r="I925" t="str">
        <f ca="1">IF(Table7[[#This Row],[Month]]&gt;=12,"Tenured","New Hire")</f>
        <v>Tenured</v>
      </c>
    </row>
    <row r="926" spans="1:9">
      <c r="A926" s="3" t="s">
        <v>111</v>
      </c>
      <c r="B926" s="35" t="str">
        <f>_xlfn.XLOOKUP(Table7[[#This Row],[EID]],Roster!A:A,Roster!E:E)</f>
        <v>hir.kame.31</v>
      </c>
      <c r="C926" s="35" t="str">
        <f>_xlfn.XLOOKUP(Table7[[#This Row],[EID]],Roster!A:A,Roster!F:F)</f>
        <v>Health</v>
      </c>
      <c r="D926">
        <v>8</v>
      </c>
      <c r="E926" s="2">
        <v>45082</v>
      </c>
      <c r="F926" s="2">
        <f>_xlfn.XLOOKUP(Table7[[#This Row],[EID]],Roster!A:A,Roster!G:G)</f>
        <v>42145</v>
      </c>
      <c r="G926" s="61">
        <f ca="1">(TODAY()-Table7[[#This Row],[Hire Date]])/365</f>
        <v>10</v>
      </c>
      <c r="H926" s="61">
        <f ca="1">Table7[[#This Row],[Year]]*12</f>
        <v>120</v>
      </c>
      <c r="I926" t="str">
        <f ca="1">IF(Table7[[#This Row],[Month]]&gt;=12,"Tenured","New Hire")</f>
        <v>Tenured</v>
      </c>
    </row>
    <row r="927" spans="1:9">
      <c r="A927" s="3" t="s">
        <v>112</v>
      </c>
      <c r="B927" s="35" t="str">
        <f>_xlfn.XLOOKUP(Table7[[#This Row],[EID]],Roster!A:A,Roster!E:E)</f>
        <v>hir.kame.31</v>
      </c>
      <c r="C927" s="35" t="str">
        <f>_xlfn.XLOOKUP(Table7[[#This Row],[EID]],Roster!A:A,Roster!F:F)</f>
        <v>Health</v>
      </c>
      <c r="D927">
        <v>10</v>
      </c>
      <c r="E927" s="2">
        <v>45082</v>
      </c>
      <c r="F927" s="2">
        <f>_xlfn.XLOOKUP(Table7[[#This Row],[EID]],Roster!A:A,Roster!G:G)</f>
        <v>44989</v>
      </c>
      <c r="G927" s="61">
        <f ca="1">(TODAY()-Table7[[#This Row],[Hire Date]])/365</f>
        <v>2.2082191780821918</v>
      </c>
      <c r="H927" s="61">
        <f ca="1">Table7[[#This Row],[Year]]*12</f>
        <v>26.4986301369863</v>
      </c>
      <c r="I927" t="str">
        <f ca="1">IF(Table7[[#This Row],[Month]]&gt;=12,"Tenured","New Hire")</f>
        <v>Tenured</v>
      </c>
    </row>
    <row r="928" spans="1:9">
      <c r="A928" s="3" t="s">
        <v>113</v>
      </c>
      <c r="B928" s="35" t="str">
        <f>_xlfn.XLOOKUP(Table7[[#This Row],[EID]],Roster!A:A,Roster!E:E)</f>
        <v>kig.imaz.62</v>
      </c>
      <c r="C928" s="35" t="str">
        <f>_xlfn.XLOOKUP(Table7[[#This Row],[EID]],Roster!A:A,Roster!F:F)</f>
        <v>HR</v>
      </c>
      <c r="D928">
        <v>8</v>
      </c>
      <c r="E928" s="2">
        <v>45082</v>
      </c>
      <c r="F928" s="2">
        <f>_xlfn.XLOOKUP(Table7[[#This Row],[EID]],Roster!A:A,Roster!G:G)</f>
        <v>44152</v>
      </c>
      <c r="G928" s="61">
        <f ca="1">(TODAY()-Table7[[#This Row],[Hire Date]])/365</f>
        <v>4.5013698630136982</v>
      </c>
      <c r="H928" s="61">
        <f ca="1">Table7[[#This Row],[Year]]*12</f>
        <v>54.016438356164379</v>
      </c>
      <c r="I928" t="str">
        <f ca="1">IF(Table7[[#This Row],[Month]]&gt;=12,"Tenured","New Hire")</f>
        <v>Tenured</v>
      </c>
    </row>
    <row r="929" spans="1:9">
      <c r="A929" s="3" t="s">
        <v>114</v>
      </c>
      <c r="B929" s="35" t="str">
        <f>_xlfn.XLOOKUP(Table7[[#This Row],[EID]],Roster!A:A,Roster!E:E)</f>
        <v>han.oriz.24</v>
      </c>
      <c r="C929" s="35" t="str">
        <f>_xlfn.XLOOKUP(Table7[[#This Row],[EID]],Roster!A:A,Roster!F:F)</f>
        <v>Strategy</v>
      </c>
      <c r="D929">
        <v>9</v>
      </c>
      <c r="E929" s="2">
        <v>45082</v>
      </c>
      <c r="F929" s="2">
        <f>_xlfn.XLOOKUP(Table7[[#This Row],[EID]],Roster!A:A,Roster!G:G)</f>
        <v>37165</v>
      </c>
      <c r="G929" s="61">
        <f ca="1">(TODAY()-Table7[[#This Row],[Hire Date]])/365</f>
        <v>23.643835616438356</v>
      </c>
      <c r="H929" s="61">
        <f ca="1">Table7[[#This Row],[Year]]*12</f>
        <v>283.72602739726028</v>
      </c>
      <c r="I929" t="str">
        <f ca="1">IF(Table7[[#This Row],[Month]]&gt;=12,"Tenured","New Hire")</f>
        <v>Tenured</v>
      </c>
    </row>
    <row r="930" spans="1:9">
      <c r="A930" s="3" t="s">
        <v>115</v>
      </c>
      <c r="B930" s="35" t="str">
        <f>_xlfn.XLOOKUP(Table7[[#This Row],[EID]],Roster!A:A,Roster!E:E)</f>
        <v>oka.koch.55</v>
      </c>
      <c r="C930" s="35" t="str">
        <f>_xlfn.XLOOKUP(Table7[[#This Row],[EID]],Roster!A:A,Roster!F:F)</f>
        <v>F&amp;A</v>
      </c>
      <c r="D930">
        <v>8</v>
      </c>
      <c r="E930" s="2">
        <v>45082</v>
      </c>
      <c r="F930" s="2">
        <f>_xlfn.XLOOKUP(Table7[[#This Row],[EID]],Roster!A:A,Roster!G:G)</f>
        <v>44841</v>
      </c>
      <c r="G930" s="61">
        <f ca="1">(TODAY()-Table7[[#This Row],[Hire Date]])/365</f>
        <v>2.6136986301369864</v>
      </c>
      <c r="H930" s="61">
        <f ca="1">Table7[[#This Row],[Year]]*12</f>
        <v>31.364383561643837</v>
      </c>
      <c r="I930" t="str">
        <f ca="1">IF(Table7[[#This Row],[Month]]&gt;=12,"Tenured","New Hire")</f>
        <v>Tenured</v>
      </c>
    </row>
    <row r="931" spans="1:9">
      <c r="A931" s="3" t="s">
        <v>116</v>
      </c>
      <c r="B931" s="35" t="str">
        <f>_xlfn.XLOOKUP(Table7[[#This Row],[EID]],Roster!A:A,Roster!E:E)</f>
        <v>hir.kame.31</v>
      </c>
      <c r="C931" s="35" t="str">
        <f>_xlfn.XLOOKUP(Table7[[#This Row],[EID]],Roster!A:A,Roster!F:F)</f>
        <v>Health</v>
      </c>
      <c r="D931">
        <v>9</v>
      </c>
      <c r="E931" s="2">
        <v>45082</v>
      </c>
      <c r="F931" s="2">
        <f>_xlfn.XLOOKUP(Table7[[#This Row],[EID]],Roster!A:A,Roster!G:G)</f>
        <v>39490</v>
      </c>
      <c r="G931" s="61">
        <f ca="1">(TODAY()-Table7[[#This Row],[Hire Date]])/365</f>
        <v>17.273972602739725</v>
      </c>
      <c r="H931" s="61">
        <f ca="1">Table7[[#This Row],[Year]]*12</f>
        <v>207.2876712328767</v>
      </c>
      <c r="I931" t="str">
        <f ca="1">IF(Table7[[#This Row],[Month]]&gt;=12,"Tenured","New Hire")</f>
        <v>Tenured</v>
      </c>
    </row>
    <row r="932" spans="1:9">
      <c r="A932" s="3" t="s">
        <v>117</v>
      </c>
      <c r="B932" s="35" t="str">
        <f>_xlfn.XLOOKUP(Table7[[#This Row],[EID]],Roster!A:A,Roster!E:E)</f>
        <v>han.oriz.24</v>
      </c>
      <c r="C932" s="35" t="str">
        <f>_xlfn.XLOOKUP(Table7[[#This Row],[EID]],Roster!A:A,Roster!F:F)</f>
        <v>Network</v>
      </c>
      <c r="D932">
        <v>9</v>
      </c>
      <c r="E932" s="2">
        <v>45082</v>
      </c>
      <c r="F932" s="2">
        <f>_xlfn.XLOOKUP(Table7[[#This Row],[EID]],Roster!A:A,Roster!G:G)</f>
        <v>43495</v>
      </c>
      <c r="G932" s="61">
        <f ca="1">(TODAY()-Table7[[#This Row],[Hire Date]])/365</f>
        <v>6.3013698630136989</v>
      </c>
      <c r="H932" s="61">
        <f ca="1">Table7[[#This Row],[Year]]*12</f>
        <v>75.616438356164394</v>
      </c>
      <c r="I932" t="str">
        <f ca="1">IF(Table7[[#This Row],[Month]]&gt;=12,"Tenured","New Hire")</f>
        <v>Tenured</v>
      </c>
    </row>
    <row r="933" spans="1:9">
      <c r="A933" s="3" t="s">
        <v>118</v>
      </c>
      <c r="B933" s="35" t="str">
        <f>_xlfn.XLOOKUP(Table7[[#This Row],[EID]],Roster!A:A,Roster!E:E)</f>
        <v>kig.imaz.62</v>
      </c>
      <c r="C933" s="35" t="str">
        <f>_xlfn.XLOOKUP(Table7[[#This Row],[EID]],Roster!A:A,Roster!F:F)</f>
        <v>HR</v>
      </c>
      <c r="D933">
        <v>10</v>
      </c>
      <c r="E933" s="2">
        <v>45082</v>
      </c>
      <c r="F933" s="2">
        <f>_xlfn.XLOOKUP(Table7[[#This Row],[EID]],Roster!A:A,Roster!G:G)</f>
        <v>44965</v>
      </c>
      <c r="G933" s="61">
        <f ca="1">(TODAY()-Table7[[#This Row],[Hire Date]])/365</f>
        <v>2.2739726027397262</v>
      </c>
      <c r="H933" s="61">
        <f ca="1">Table7[[#This Row],[Year]]*12</f>
        <v>27.287671232876715</v>
      </c>
      <c r="I933" t="str">
        <f ca="1">IF(Table7[[#This Row],[Month]]&gt;=12,"Tenured","New Hire")</f>
        <v>Tenured</v>
      </c>
    </row>
    <row r="934" spans="1:9">
      <c r="A934" s="3" t="s">
        <v>119</v>
      </c>
      <c r="B934" s="35" t="str">
        <f>_xlfn.XLOOKUP(Table7[[#This Row],[EID]],Roster!A:A,Roster!E:E)</f>
        <v>hir.kame.31</v>
      </c>
      <c r="C934" s="35" t="str">
        <f>_xlfn.XLOOKUP(Table7[[#This Row],[EID]],Roster!A:A,Roster!F:F)</f>
        <v>Health</v>
      </c>
      <c r="D934">
        <v>8</v>
      </c>
      <c r="E934" s="2">
        <v>45082</v>
      </c>
      <c r="F934" s="2">
        <f>_xlfn.XLOOKUP(Table7[[#This Row],[EID]],Roster!A:A,Roster!G:G)</f>
        <v>38581</v>
      </c>
      <c r="G934" s="61">
        <f ca="1">(TODAY()-Table7[[#This Row],[Hire Date]])/365</f>
        <v>19.764383561643836</v>
      </c>
      <c r="H934" s="61">
        <f ca="1">Table7[[#This Row],[Year]]*12</f>
        <v>237.17260273972602</v>
      </c>
      <c r="I934" t="str">
        <f ca="1">IF(Table7[[#This Row],[Month]]&gt;=12,"Tenured","New Hire")</f>
        <v>Tenured</v>
      </c>
    </row>
    <row r="935" spans="1:9">
      <c r="A935" s="3" t="s">
        <v>121</v>
      </c>
      <c r="B935" s="35" t="str">
        <f>_xlfn.XLOOKUP(Table7[[#This Row],[EID]],Roster!A:A,Roster!E:E)</f>
        <v>hir.kame.31</v>
      </c>
      <c r="C935" s="35" t="str">
        <f>_xlfn.XLOOKUP(Table7[[#This Row],[EID]],Roster!A:A,Roster!F:F)</f>
        <v>Health</v>
      </c>
      <c r="D935">
        <v>9</v>
      </c>
      <c r="E935" s="2">
        <v>45082</v>
      </c>
      <c r="F935" s="2">
        <f>_xlfn.XLOOKUP(Table7[[#This Row],[EID]],Roster!A:A,Roster!G:G)</f>
        <v>44420</v>
      </c>
      <c r="G935" s="61">
        <f ca="1">(TODAY()-Table7[[#This Row],[Hire Date]])/365</f>
        <v>3.7671232876712328</v>
      </c>
      <c r="H935" s="61">
        <f ca="1">Table7[[#This Row],[Year]]*12</f>
        <v>45.205479452054796</v>
      </c>
      <c r="I935" t="str">
        <f ca="1">IF(Table7[[#This Row],[Month]]&gt;=12,"Tenured","New Hire")</f>
        <v>Tenured</v>
      </c>
    </row>
    <row r="936" spans="1:9">
      <c r="A936" s="3" t="s">
        <v>122</v>
      </c>
      <c r="B936" s="35" t="str">
        <f>_xlfn.XLOOKUP(Table7[[#This Row],[EID]],Roster!A:A,Roster!E:E)</f>
        <v>han.oriz.24</v>
      </c>
      <c r="C936" s="35" t="str">
        <f>_xlfn.XLOOKUP(Table7[[#This Row],[EID]],Roster!A:A,Roster!F:F)</f>
        <v>Network</v>
      </c>
      <c r="D936">
        <v>9</v>
      </c>
      <c r="E936" s="2">
        <v>45082</v>
      </c>
      <c r="F936" s="2">
        <f>_xlfn.XLOOKUP(Table7[[#This Row],[EID]],Roster!A:A,Roster!G:G)</f>
        <v>44961</v>
      </c>
      <c r="G936" s="61">
        <f ca="1">(TODAY()-Table7[[#This Row],[Hire Date]])/365</f>
        <v>2.2849315068493152</v>
      </c>
      <c r="H936" s="61">
        <f ca="1">Table7[[#This Row],[Year]]*12</f>
        <v>27.419178082191785</v>
      </c>
      <c r="I936" t="str">
        <f ca="1">IF(Table7[[#This Row],[Month]]&gt;=12,"Tenured","New Hire")</f>
        <v>Tenured</v>
      </c>
    </row>
    <row r="937" spans="1:9">
      <c r="A937" s="3" t="s">
        <v>123</v>
      </c>
      <c r="B937" s="35" t="str">
        <f>_xlfn.XLOOKUP(Table7[[#This Row],[EID]],Roster!A:A,Roster!E:E)</f>
        <v>kig.imaz.62</v>
      </c>
      <c r="C937" s="35" t="str">
        <f>_xlfn.XLOOKUP(Table7[[#This Row],[EID]],Roster!A:A,Roster!F:F)</f>
        <v>HR</v>
      </c>
      <c r="D937">
        <v>9</v>
      </c>
      <c r="E937" s="2">
        <v>45082</v>
      </c>
      <c r="F937" s="2">
        <f>_xlfn.XLOOKUP(Table7[[#This Row],[EID]],Roster!A:A,Roster!G:G)</f>
        <v>41094</v>
      </c>
      <c r="G937" s="61">
        <f ca="1">(TODAY()-Table7[[#This Row],[Hire Date]])/365</f>
        <v>12.87945205479452</v>
      </c>
      <c r="H937" s="61">
        <f ca="1">Table7[[#This Row],[Year]]*12</f>
        <v>154.55342465753424</v>
      </c>
      <c r="I937" t="str">
        <f ca="1">IF(Table7[[#This Row],[Month]]&gt;=12,"Tenured","New Hire")</f>
        <v>Tenured</v>
      </c>
    </row>
    <row r="938" spans="1:9">
      <c r="A938" s="3" t="s">
        <v>94</v>
      </c>
      <c r="B938" s="35" t="str">
        <f>_xlfn.XLOOKUP(Table7[[#This Row],[EID]],Roster!A:A,Roster!E:E)</f>
        <v>oka.koch.55</v>
      </c>
      <c r="C938" s="35" t="str">
        <f>_xlfn.XLOOKUP(Table7[[#This Row],[EID]],Roster!A:A,Roster!F:F)</f>
        <v>F&amp;A</v>
      </c>
      <c r="D938">
        <v>10</v>
      </c>
      <c r="E938" s="2">
        <v>45083</v>
      </c>
      <c r="F938" s="2">
        <f>_xlfn.XLOOKUP(Table7[[#This Row],[EID]],Roster!A:A,Roster!G:G)</f>
        <v>45032</v>
      </c>
      <c r="G938" s="61">
        <f ca="1">(TODAY()-Table7[[#This Row],[Hire Date]])/365</f>
        <v>2.0904109589041098</v>
      </c>
      <c r="H938" s="61">
        <f ca="1">Table7[[#This Row],[Year]]*12</f>
        <v>25.084931506849315</v>
      </c>
      <c r="I938" t="str">
        <f ca="1">IF(Table7[[#This Row],[Month]]&gt;=12,"Tenured","New Hire")</f>
        <v>Tenured</v>
      </c>
    </row>
    <row r="939" spans="1:9">
      <c r="A939" s="3" t="s">
        <v>96</v>
      </c>
      <c r="B939" s="35" t="str">
        <f>_xlfn.XLOOKUP(Table7[[#This Row],[EID]],Roster!A:A,Roster!E:E)</f>
        <v>hir.kame.31</v>
      </c>
      <c r="C939" s="35" t="str">
        <f>_xlfn.XLOOKUP(Table7[[#This Row],[EID]],Roster!A:A,Roster!F:F)</f>
        <v>Health</v>
      </c>
      <c r="D939">
        <v>8</v>
      </c>
      <c r="E939" s="2">
        <v>45083</v>
      </c>
      <c r="F939" s="2">
        <f>_xlfn.XLOOKUP(Table7[[#This Row],[EID]],Roster!A:A,Roster!G:G)</f>
        <v>44979</v>
      </c>
      <c r="G939" s="61">
        <f ca="1">(TODAY()-Table7[[#This Row],[Hire Date]])/365</f>
        <v>2.2356164383561645</v>
      </c>
      <c r="H939" s="61">
        <f ca="1">Table7[[#This Row],[Year]]*12</f>
        <v>26.827397260273976</v>
      </c>
      <c r="I939" t="str">
        <f ca="1">IF(Table7[[#This Row],[Month]]&gt;=12,"Tenured","New Hire")</f>
        <v>Tenured</v>
      </c>
    </row>
    <row r="940" spans="1:9">
      <c r="A940" s="3" t="s">
        <v>97</v>
      </c>
      <c r="B940" s="35" t="str">
        <f>_xlfn.XLOOKUP(Table7[[#This Row],[EID]],Roster!A:A,Roster!E:E)</f>
        <v>han.oriz.24</v>
      </c>
      <c r="C940" s="35" t="str">
        <f>_xlfn.XLOOKUP(Table7[[#This Row],[EID]],Roster!A:A,Roster!F:F)</f>
        <v>Network</v>
      </c>
      <c r="D940">
        <v>9</v>
      </c>
      <c r="E940" s="2">
        <v>45083</v>
      </c>
      <c r="F940" s="2">
        <f>_xlfn.XLOOKUP(Table7[[#This Row],[EID]],Roster!A:A,Roster!G:G)</f>
        <v>44419</v>
      </c>
      <c r="G940" s="61">
        <f ca="1">(TODAY()-Table7[[#This Row],[Hire Date]])/365</f>
        <v>3.7698630136986302</v>
      </c>
      <c r="H940" s="61">
        <f ca="1">Table7[[#This Row],[Year]]*12</f>
        <v>45.238356164383561</v>
      </c>
      <c r="I940" t="str">
        <f ca="1">IF(Table7[[#This Row],[Month]]&gt;=12,"Tenured","New Hire")</f>
        <v>Tenured</v>
      </c>
    </row>
    <row r="941" spans="1:9">
      <c r="A941" s="3" t="s">
        <v>98</v>
      </c>
      <c r="B941" s="35" t="str">
        <f>_xlfn.XLOOKUP(Table7[[#This Row],[EID]],Roster!A:A,Roster!E:E)</f>
        <v>kig.imaz.62</v>
      </c>
      <c r="C941" s="35" t="str">
        <f>_xlfn.XLOOKUP(Table7[[#This Row],[EID]],Roster!A:A,Roster!F:F)</f>
        <v>HR</v>
      </c>
      <c r="D941">
        <v>8</v>
      </c>
      <c r="E941" s="2">
        <v>45083</v>
      </c>
      <c r="F941" s="2">
        <f>_xlfn.XLOOKUP(Table7[[#This Row],[EID]],Roster!A:A,Roster!G:G)</f>
        <v>41964</v>
      </c>
      <c r="G941" s="61">
        <f ca="1">(TODAY()-Table7[[#This Row],[Hire Date]])/365</f>
        <v>10.495890410958904</v>
      </c>
      <c r="H941" s="61">
        <f ca="1">Table7[[#This Row],[Year]]*12</f>
        <v>125.95068493150684</v>
      </c>
      <c r="I941" t="str">
        <f ca="1">IF(Table7[[#This Row],[Month]]&gt;=12,"Tenured","New Hire")</f>
        <v>Tenured</v>
      </c>
    </row>
    <row r="942" spans="1:9">
      <c r="A942" s="3" t="s">
        <v>99</v>
      </c>
      <c r="B942" s="35" t="str">
        <f>_xlfn.XLOOKUP(Table7[[#This Row],[EID]],Roster!A:A,Roster!E:E)</f>
        <v>han.oriz.24</v>
      </c>
      <c r="C942" s="35" t="str">
        <f>_xlfn.XLOOKUP(Table7[[#This Row],[EID]],Roster!A:A,Roster!F:F)</f>
        <v>Strategy</v>
      </c>
      <c r="D942">
        <v>8</v>
      </c>
      <c r="E942" s="2">
        <v>45083</v>
      </c>
      <c r="F942" s="2">
        <f>_xlfn.XLOOKUP(Table7[[#This Row],[EID]],Roster!A:A,Roster!G:G)</f>
        <v>39732</v>
      </c>
      <c r="G942" s="61">
        <f ca="1">(TODAY()-Table7[[#This Row],[Hire Date]])/365</f>
        <v>16.610958904109587</v>
      </c>
      <c r="H942" s="61">
        <f ca="1">Table7[[#This Row],[Year]]*12</f>
        <v>199.33150684931505</v>
      </c>
      <c r="I942" t="str">
        <f ca="1">IF(Table7[[#This Row],[Month]]&gt;=12,"Tenured","New Hire")</f>
        <v>Tenured</v>
      </c>
    </row>
    <row r="943" spans="1:9">
      <c r="A943" s="3" t="s">
        <v>100</v>
      </c>
      <c r="B943" s="35" t="str">
        <f>_xlfn.XLOOKUP(Table7[[#This Row],[EID]],Roster!A:A,Roster!E:E)</f>
        <v>oka.koch.55</v>
      </c>
      <c r="C943" s="35" t="str">
        <f>_xlfn.XLOOKUP(Table7[[#This Row],[EID]],Roster!A:A,Roster!F:F)</f>
        <v>F&amp;A</v>
      </c>
      <c r="D943">
        <v>10</v>
      </c>
      <c r="E943" s="2">
        <v>45083</v>
      </c>
      <c r="F943" s="2">
        <f>_xlfn.XLOOKUP(Table7[[#This Row],[EID]],Roster!A:A,Roster!G:G)</f>
        <v>44956</v>
      </c>
      <c r="G943" s="61">
        <f ca="1">(TODAY()-Table7[[#This Row],[Hire Date]])/365</f>
        <v>2.2986301369863016</v>
      </c>
      <c r="H943" s="61">
        <f ca="1">Table7[[#This Row],[Year]]*12</f>
        <v>27.583561643835619</v>
      </c>
      <c r="I943" t="str">
        <f ca="1">IF(Table7[[#This Row],[Month]]&gt;=12,"Tenured","New Hire")</f>
        <v>Tenured</v>
      </c>
    </row>
    <row r="944" spans="1:9">
      <c r="A944" s="3" t="s">
        <v>101</v>
      </c>
      <c r="B944" s="35" t="str">
        <f>_xlfn.XLOOKUP(Table7[[#This Row],[EID]],Roster!A:A,Roster!E:E)</f>
        <v>hir.kame.31</v>
      </c>
      <c r="C944" s="35" t="str">
        <f>_xlfn.XLOOKUP(Table7[[#This Row],[EID]],Roster!A:A,Roster!F:F)</f>
        <v>Health</v>
      </c>
      <c r="D944">
        <v>9</v>
      </c>
      <c r="E944" s="2">
        <v>45083</v>
      </c>
      <c r="F944" s="2">
        <f>_xlfn.XLOOKUP(Table7[[#This Row],[EID]],Roster!A:A,Roster!G:G)</f>
        <v>42161</v>
      </c>
      <c r="G944" s="61">
        <f ca="1">(TODAY()-Table7[[#This Row],[Hire Date]])/365</f>
        <v>9.956164383561644</v>
      </c>
      <c r="H944" s="61">
        <f ca="1">Table7[[#This Row],[Year]]*12</f>
        <v>119.47397260273974</v>
      </c>
      <c r="I944" t="str">
        <f ca="1">IF(Table7[[#This Row],[Month]]&gt;=12,"Tenured","New Hire")</f>
        <v>Tenured</v>
      </c>
    </row>
    <row r="945" spans="1:9">
      <c r="A945" s="3" t="s">
        <v>102</v>
      </c>
      <c r="B945" s="35" t="str">
        <f>_xlfn.XLOOKUP(Table7[[#This Row],[EID]],Roster!A:A,Roster!E:E)</f>
        <v>han.oriz.24</v>
      </c>
      <c r="C945" s="35" t="str">
        <f>_xlfn.XLOOKUP(Table7[[#This Row],[EID]],Roster!A:A,Roster!F:F)</f>
        <v>Network</v>
      </c>
      <c r="D945">
        <v>9</v>
      </c>
      <c r="E945" s="2">
        <v>45083</v>
      </c>
      <c r="F945" s="2">
        <f>_xlfn.XLOOKUP(Table7[[#This Row],[EID]],Roster!A:A,Roster!G:G)</f>
        <v>37784</v>
      </c>
      <c r="G945" s="61">
        <f ca="1">(TODAY()-Table7[[#This Row],[Hire Date]])/365</f>
        <v>21.947945205479453</v>
      </c>
      <c r="H945" s="61">
        <f ca="1">Table7[[#This Row],[Year]]*12</f>
        <v>263.37534246575342</v>
      </c>
      <c r="I945" t="str">
        <f ca="1">IF(Table7[[#This Row],[Month]]&gt;=12,"Tenured","New Hire")</f>
        <v>Tenured</v>
      </c>
    </row>
    <row r="946" spans="1:9">
      <c r="A946" s="3" t="s">
        <v>103</v>
      </c>
      <c r="B946" s="35" t="str">
        <f>_xlfn.XLOOKUP(Table7[[#This Row],[EID]],Roster!A:A,Roster!E:E)</f>
        <v>kig.imaz.62</v>
      </c>
      <c r="C946" s="35" t="str">
        <f>_xlfn.XLOOKUP(Table7[[#This Row],[EID]],Roster!A:A,Roster!F:F)</f>
        <v>HR</v>
      </c>
      <c r="D946">
        <v>10</v>
      </c>
      <c r="E946" s="2">
        <v>45083</v>
      </c>
      <c r="F946" s="2">
        <f>_xlfn.XLOOKUP(Table7[[#This Row],[EID]],Roster!A:A,Roster!G:G)</f>
        <v>44132</v>
      </c>
      <c r="G946" s="61">
        <f ca="1">(TODAY()-Table7[[#This Row],[Hire Date]])/365</f>
        <v>4.5561643835616437</v>
      </c>
      <c r="H946" s="61">
        <f ca="1">Table7[[#This Row],[Year]]*12</f>
        <v>54.673972602739724</v>
      </c>
      <c r="I946" t="str">
        <f ca="1">IF(Table7[[#This Row],[Month]]&gt;=12,"Tenured","New Hire")</f>
        <v>Tenured</v>
      </c>
    </row>
    <row r="947" spans="1:9">
      <c r="A947" s="3" t="s">
        <v>104</v>
      </c>
      <c r="B947" s="35" t="str">
        <f>_xlfn.XLOOKUP(Table7[[#This Row],[EID]],Roster!A:A,Roster!E:E)</f>
        <v>oka.koch.55</v>
      </c>
      <c r="C947" s="35" t="str">
        <f>_xlfn.XLOOKUP(Table7[[#This Row],[EID]],Roster!A:A,Roster!F:F)</f>
        <v>F&amp;A</v>
      </c>
      <c r="D947">
        <v>5</v>
      </c>
      <c r="E947" s="2">
        <v>45083</v>
      </c>
      <c r="F947" s="2">
        <f>_xlfn.XLOOKUP(Table7[[#This Row],[EID]],Roster!A:A,Roster!G:G)</f>
        <v>44977</v>
      </c>
      <c r="G947" s="61">
        <f ca="1">(TODAY()-Table7[[#This Row],[Hire Date]])/365</f>
        <v>2.2410958904109588</v>
      </c>
      <c r="H947" s="61">
        <f ca="1">Table7[[#This Row],[Year]]*12</f>
        <v>26.893150684931506</v>
      </c>
      <c r="I947" t="str">
        <f ca="1">IF(Table7[[#This Row],[Month]]&gt;=12,"Tenured","New Hire")</f>
        <v>Tenured</v>
      </c>
    </row>
    <row r="948" spans="1:9">
      <c r="A948" s="3" t="s">
        <v>105</v>
      </c>
      <c r="B948" s="35" t="str">
        <f>_xlfn.XLOOKUP(Table7[[#This Row],[EID]],Roster!A:A,Roster!E:E)</f>
        <v>oka.koch.55</v>
      </c>
      <c r="C948" s="35" t="str">
        <f>_xlfn.XLOOKUP(Table7[[#This Row],[EID]],Roster!A:A,Roster!F:F)</f>
        <v>F&amp;A</v>
      </c>
      <c r="D948">
        <v>9</v>
      </c>
      <c r="E948" s="2">
        <v>45083</v>
      </c>
      <c r="F948" s="2">
        <f>_xlfn.XLOOKUP(Table7[[#This Row],[EID]],Roster!A:A,Roster!G:G)</f>
        <v>37806</v>
      </c>
      <c r="G948" s="61">
        <f ca="1">(TODAY()-Table7[[#This Row],[Hire Date]])/365</f>
        <v>21.887671232876713</v>
      </c>
      <c r="H948" s="61">
        <f ca="1">Table7[[#This Row],[Year]]*12</f>
        <v>262.65205479452055</v>
      </c>
      <c r="I948" t="str">
        <f ca="1">IF(Table7[[#This Row],[Month]]&gt;=12,"Tenured","New Hire")</f>
        <v>Tenured</v>
      </c>
    </row>
    <row r="949" spans="1:9">
      <c r="A949" s="3" t="s">
        <v>106</v>
      </c>
      <c r="B949" s="35" t="str">
        <f>_xlfn.XLOOKUP(Table7[[#This Row],[EID]],Roster!A:A,Roster!E:E)</f>
        <v>hir.kame.31</v>
      </c>
      <c r="C949" s="35" t="str">
        <f>_xlfn.XLOOKUP(Table7[[#This Row],[EID]],Roster!A:A,Roster!F:F)</f>
        <v>Health</v>
      </c>
      <c r="D949">
        <v>9</v>
      </c>
      <c r="E949" s="2">
        <v>45083</v>
      </c>
      <c r="F949" s="2">
        <f>_xlfn.XLOOKUP(Table7[[#This Row],[EID]],Roster!A:A,Roster!G:G)</f>
        <v>40457</v>
      </c>
      <c r="G949" s="61">
        <f ca="1">(TODAY()-Table7[[#This Row],[Hire Date]])/365</f>
        <v>14.624657534246575</v>
      </c>
      <c r="H949" s="61">
        <f ca="1">Table7[[#This Row],[Year]]*12</f>
        <v>175.49589041095891</v>
      </c>
      <c r="I949" t="str">
        <f ca="1">IF(Table7[[#This Row],[Month]]&gt;=12,"Tenured","New Hire")</f>
        <v>Tenured</v>
      </c>
    </row>
    <row r="950" spans="1:9">
      <c r="A950" s="3" t="s">
        <v>108</v>
      </c>
      <c r="B950" s="35" t="str">
        <f>_xlfn.XLOOKUP(Table7[[#This Row],[EID]],Roster!A:A,Roster!E:E)</f>
        <v>kig.imaz.62</v>
      </c>
      <c r="C950" s="35" t="str">
        <f>_xlfn.XLOOKUP(Table7[[#This Row],[EID]],Roster!A:A,Roster!F:F)</f>
        <v>HR</v>
      </c>
      <c r="D950">
        <v>10</v>
      </c>
      <c r="E950" s="2">
        <v>45083</v>
      </c>
      <c r="F950" s="2">
        <f>_xlfn.XLOOKUP(Table7[[#This Row],[EID]],Roster!A:A,Roster!G:G)</f>
        <v>41289</v>
      </c>
      <c r="G950" s="61">
        <f ca="1">(TODAY()-Table7[[#This Row],[Hire Date]])/365</f>
        <v>12.345205479452055</v>
      </c>
      <c r="H950" s="61">
        <f ca="1">Table7[[#This Row],[Year]]*12</f>
        <v>148.14246575342466</v>
      </c>
      <c r="I950" t="str">
        <f ca="1">IF(Table7[[#This Row],[Month]]&gt;=12,"Tenured","New Hire")</f>
        <v>Tenured</v>
      </c>
    </row>
    <row r="951" spans="1:9">
      <c r="A951" s="3" t="s">
        <v>109</v>
      </c>
      <c r="B951" s="35" t="str">
        <f>_xlfn.XLOOKUP(Table7[[#This Row],[EID]],Roster!A:A,Roster!E:E)</f>
        <v>han.oriz.24</v>
      </c>
      <c r="C951" s="35" t="str">
        <f>_xlfn.XLOOKUP(Table7[[#This Row],[EID]],Roster!A:A,Roster!F:F)</f>
        <v>Strategy</v>
      </c>
      <c r="D951">
        <v>9</v>
      </c>
      <c r="E951" s="2">
        <v>45083</v>
      </c>
      <c r="F951" s="2">
        <f>_xlfn.XLOOKUP(Table7[[#This Row],[EID]],Roster!A:A,Roster!G:G)</f>
        <v>39092</v>
      </c>
      <c r="G951" s="61">
        <f ca="1">(TODAY()-Table7[[#This Row],[Hire Date]])/365</f>
        <v>18.364383561643837</v>
      </c>
      <c r="H951" s="61">
        <f ca="1">Table7[[#This Row],[Year]]*12</f>
        <v>220.37260273972606</v>
      </c>
      <c r="I951" t="str">
        <f ca="1">IF(Table7[[#This Row],[Month]]&gt;=12,"Tenured","New Hire")</f>
        <v>Tenured</v>
      </c>
    </row>
    <row r="952" spans="1:9">
      <c r="A952" s="3" t="s">
        <v>111</v>
      </c>
      <c r="B952" s="35" t="str">
        <f>_xlfn.XLOOKUP(Table7[[#This Row],[EID]],Roster!A:A,Roster!E:E)</f>
        <v>hir.kame.31</v>
      </c>
      <c r="C952" s="35" t="str">
        <f>_xlfn.XLOOKUP(Table7[[#This Row],[EID]],Roster!A:A,Roster!F:F)</f>
        <v>Health</v>
      </c>
      <c r="D952">
        <v>9</v>
      </c>
      <c r="E952" s="2">
        <v>45083</v>
      </c>
      <c r="F952" s="2">
        <f>_xlfn.XLOOKUP(Table7[[#This Row],[EID]],Roster!A:A,Roster!G:G)</f>
        <v>42145</v>
      </c>
      <c r="G952" s="61">
        <f ca="1">(TODAY()-Table7[[#This Row],[Hire Date]])/365</f>
        <v>10</v>
      </c>
      <c r="H952" s="61">
        <f ca="1">Table7[[#This Row],[Year]]*12</f>
        <v>120</v>
      </c>
      <c r="I952" t="str">
        <f ca="1">IF(Table7[[#This Row],[Month]]&gt;=12,"Tenured","New Hire")</f>
        <v>Tenured</v>
      </c>
    </row>
    <row r="953" spans="1:9">
      <c r="A953" s="3" t="s">
        <v>112</v>
      </c>
      <c r="B953" s="35" t="str">
        <f>_xlfn.XLOOKUP(Table7[[#This Row],[EID]],Roster!A:A,Roster!E:E)</f>
        <v>hir.kame.31</v>
      </c>
      <c r="C953" s="35" t="str">
        <f>_xlfn.XLOOKUP(Table7[[#This Row],[EID]],Roster!A:A,Roster!F:F)</f>
        <v>Health</v>
      </c>
      <c r="D953">
        <v>10</v>
      </c>
      <c r="E953" s="2">
        <v>45083</v>
      </c>
      <c r="F953" s="2">
        <f>_xlfn.XLOOKUP(Table7[[#This Row],[EID]],Roster!A:A,Roster!G:G)</f>
        <v>44989</v>
      </c>
      <c r="G953" s="61">
        <f ca="1">(TODAY()-Table7[[#This Row],[Hire Date]])/365</f>
        <v>2.2082191780821918</v>
      </c>
      <c r="H953" s="61">
        <f ca="1">Table7[[#This Row],[Year]]*12</f>
        <v>26.4986301369863</v>
      </c>
      <c r="I953" t="str">
        <f ca="1">IF(Table7[[#This Row],[Month]]&gt;=12,"Tenured","New Hire")</f>
        <v>Tenured</v>
      </c>
    </row>
    <row r="954" spans="1:9">
      <c r="A954" s="3" t="s">
        <v>113</v>
      </c>
      <c r="B954" s="35" t="str">
        <f>_xlfn.XLOOKUP(Table7[[#This Row],[EID]],Roster!A:A,Roster!E:E)</f>
        <v>kig.imaz.62</v>
      </c>
      <c r="C954" s="35" t="str">
        <f>_xlfn.XLOOKUP(Table7[[#This Row],[EID]],Roster!A:A,Roster!F:F)</f>
        <v>HR</v>
      </c>
      <c r="D954">
        <v>10</v>
      </c>
      <c r="E954" s="2">
        <v>45083</v>
      </c>
      <c r="F954" s="2">
        <f>_xlfn.XLOOKUP(Table7[[#This Row],[EID]],Roster!A:A,Roster!G:G)</f>
        <v>44152</v>
      </c>
      <c r="G954" s="61">
        <f ca="1">(TODAY()-Table7[[#This Row],[Hire Date]])/365</f>
        <v>4.5013698630136982</v>
      </c>
      <c r="H954" s="61">
        <f ca="1">Table7[[#This Row],[Year]]*12</f>
        <v>54.016438356164379</v>
      </c>
      <c r="I954" t="str">
        <f ca="1">IF(Table7[[#This Row],[Month]]&gt;=12,"Tenured","New Hire")</f>
        <v>Tenured</v>
      </c>
    </row>
    <row r="955" spans="1:9">
      <c r="A955" s="3" t="s">
        <v>114</v>
      </c>
      <c r="B955" s="35" t="str">
        <f>_xlfn.XLOOKUP(Table7[[#This Row],[EID]],Roster!A:A,Roster!E:E)</f>
        <v>han.oriz.24</v>
      </c>
      <c r="C955" s="35" t="str">
        <f>_xlfn.XLOOKUP(Table7[[#This Row],[EID]],Roster!A:A,Roster!F:F)</f>
        <v>Strategy</v>
      </c>
      <c r="D955">
        <v>9</v>
      </c>
      <c r="E955" s="2">
        <v>45083</v>
      </c>
      <c r="F955" s="2">
        <f>_xlfn.XLOOKUP(Table7[[#This Row],[EID]],Roster!A:A,Roster!G:G)</f>
        <v>37165</v>
      </c>
      <c r="G955" s="61">
        <f ca="1">(TODAY()-Table7[[#This Row],[Hire Date]])/365</f>
        <v>23.643835616438356</v>
      </c>
      <c r="H955" s="61">
        <f ca="1">Table7[[#This Row],[Year]]*12</f>
        <v>283.72602739726028</v>
      </c>
      <c r="I955" t="str">
        <f ca="1">IF(Table7[[#This Row],[Month]]&gt;=12,"Tenured","New Hire")</f>
        <v>Tenured</v>
      </c>
    </row>
    <row r="956" spans="1:9">
      <c r="A956" s="3" t="s">
        <v>115</v>
      </c>
      <c r="B956" s="35" t="str">
        <f>_xlfn.XLOOKUP(Table7[[#This Row],[EID]],Roster!A:A,Roster!E:E)</f>
        <v>oka.koch.55</v>
      </c>
      <c r="C956" s="35" t="str">
        <f>_xlfn.XLOOKUP(Table7[[#This Row],[EID]],Roster!A:A,Roster!F:F)</f>
        <v>F&amp;A</v>
      </c>
      <c r="D956">
        <v>10</v>
      </c>
      <c r="E956" s="2">
        <v>45083</v>
      </c>
      <c r="F956" s="2">
        <f>_xlfn.XLOOKUP(Table7[[#This Row],[EID]],Roster!A:A,Roster!G:G)</f>
        <v>44841</v>
      </c>
      <c r="G956" s="61">
        <f ca="1">(TODAY()-Table7[[#This Row],[Hire Date]])/365</f>
        <v>2.6136986301369864</v>
      </c>
      <c r="H956" s="61">
        <f ca="1">Table7[[#This Row],[Year]]*12</f>
        <v>31.364383561643837</v>
      </c>
      <c r="I956" t="str">
        <f ca="1">IF(Table7[[#This Row],[Month]]&gt;=12,"Tenured","New Hire")</f>
        <v>Tenured</v>
      </c>
    </row>
    <row r="957" spans="1:9">
      <c r="A957" s="3" t="s">
        <v>116</v>
      </c>
      <c r="B957" s="35" t="str">
        <f>_xlfn.XLOOKUP(Table7[[#This Row],[EID]],Roster!A:A,Roster!E:E)</f>
        <v>hir.kame.31</v>
      </c>
      <c r="C957" s="35" t="str">
        <f>_xlfn.XLOOKUP(Table7[[#This Row],[EID]],Roster!A:A,Roster!F:F)</f>
        <v>Health</v>
      </c>
      <c r="D957">
        <v>9</v>
      </c>
      <c r="E957" s="2">
        <v>45083</v>
      </c>
      <c r="F957" s="2">
        <f>_xlfn.XLOOKUP(Table7[[#This Row],[EID]],Roster!A:A,Roster!G:G)</f>
        <v>39490</v>
      </c>
      <c r="G957" s="61">
        <f ca="1">(TODAY()-Table7[[#This Row],[Hire Date]])/365</f>
        <v>17.273972602739725</v>
      </c>
      <c r="H957" s="61">
        <f ca="1">Table7[[#This Row],[Year]]*12</f>
        <v>207.2876712328767</v>
      </c>
      <c r="I957" t="str">
        <f ca="1">IF(Table7[[#This Row],[Month]]&gt;=12,"Tenured","New Hire")</f>
        <v>Tenured</v>
      </c>
    </row>
    <row r="958" spans="1:9">
      <c r="A958" s="3" t="s">
        <v>117</v>
      </c>
      <c r="B958" s="35" t="str">
        <f>_xlfn.XLOOKUP(Table7[[#This Row],[EID]],Roster!A:A,Roster!E:E)</f>
        <v>han.oriz.24</v>
      </c>
      <c r="C958" s="35" t="str">
        <f>_xlfn.XLOOKUP(Table7[[#This Row],[EID]],Roster!A:A,Roster!F:F)</f>
        <v>Network</v>
      </c>
      <c r="D958">
        <v>10</v>
      </c>
      <c r="E958" s="2">
        <v>45083</v>
      </c>
      <c r="F958" s="2">
        <f>_xlfn.XLOOKUP(Table7[[#This Row],[EID]],Roster!A:A,Roster!G:G)</f>
        <v>43495</v>
      </c>
      <c r="G958" s="61">
        <f ca="1">(TODAY()-Table7[[#This Row],[Hire Date]])/365</f>
        <v>6.3013698630136989</v>
      </c>
      <c r="H958" s="61">
        <f ca="1">Table7[[#This Row],[Year]]*12</f>
        <v>75.616438356164394</v>
      </c>
      <c r="I958" t="str">
        <f ca="1">IF(Table7[[#This Row],[Month]]&gt;=12,"Tenured","New Hire")</f>
        <v>Tenured</v>
      </c>
    </row>
    <row r="959" spans="1:9">
      <c r="A959" s="3" t="s">
        <v>118</v>
      </c>
      <c r="B959" s="35" t="str">
        <f>_xlfn.XLOOKUP(Table7[[#This Row],[EID]],Roster!A:A,Roster!E:E)</f>
        <v>kig.imaz.62</v>
      </c>
      <c r="C959" s="35" t="str">
        <f>_xlfn.XLOOKUP(Table7[[#This Row],[EID]],Roster!A:A,Roster!F:F)</f>
        <v>HR</v>
      </c>
      <c r="D959">
        <v>10</v>
      </c>
      <c r="E959" s="2">
        <v>45083</v>
      </c>
      <c r="F959" s="2">
        <f>_xlfn.XLOOKUP(Table7[[#This Row],[EID]],Roster!A:A,Roster!G:G)</f>
        <v>44965</v>
      </c>
      <c r="G959" s="61">
        <f ca="1">(TODAY()-Table7[[#This Row],[Hire Date]])/365</f>
        <v>2.2739726027397262</v>
      </c>
      <c r="H959" s="61">
        <f ca="1">Table7[[#This Row],[Year]]*12</f>
        <v>27.287671232876715</v>
      </c>
      <c r="I959" t="str">
        <f ca="1">IF(Table7[[#This Row],[Month]]&gt;=12,"Tenured","New Hire")</f>
        <v>Tenured</v>
      </c>
    </row>
    <row r="960" spans="1:9">
      <c r="A960" s="3" t="s">
        <v>119</v>
      </c>
      <c r="B960" s="35" t="str">
        <f>_xlfn.XLOOKUP(Table7[[#This Row],[EID]],Roster!A:A,Roster!E:E)</f>
        <v>hir.kame.31</v>
      </c>
      <c r="C960" s="35" t="str">
        <f>_xlfn.XLOOKUP(Table7[[#This Row],[EID]],Roster!A:A,Roster!F:F)</f>
        <v>Health</v>
      </c>
      <c r="D960">
        <v>8</v>
      </c>
      <c r="E960" s="2">
        <v>45083</v>
      </c>
      <c r="F960" s="2">
        <f>_xlfn.XLOOKUP(Table7[[#This Row],[EID]],Roster!A:A,Roster!G:G)</f>
        <v>38581</v>
      </c>
      <c r="G960" s="61">
        <f ca="1">(TODAY()-Table7[[#This Row],[Hire Date]])/365</f>
        <v>19.764383561643836</v>
      </c>
      <c r="H960" s="61">
        <f ca="1">Table7[[#This Row],[Year]]*12</f>
        <v>237.17260273972602</v>
      </c>
      <c r="I960" t="str">
        <f ca="1">IF(Table7[[#This Row],[Month]]&gt;=12,"Tenured","New Hire")</f>
        <v>Tenured</v>
      </c>
    </row>
    <row r="961" spans="1:9">
      <c r="A961" s="3" t="s">
        <v>121</v>
      </c>
      <c r="B961" s="35" t="str">
        <f>_xlfn.XLOOKUP(Table7[[#This Row],[EID]],Roster!A:A,Roster!E:E)</f>
        <v>hir.kame.31</v>
      </c>
      <c r="C961" s="35" t="str">
        <f>_xlfn.XLOOKUP(Table7[[#This Row],[EID]],Roster!A:A,Roster!F:F)</f>
        <v>Health</v>
      </c>
      <c r="D961">
        <v>10</v>
      </c>
      <c r="E961" s="2">
        <v>45083</v>
      </c>
      <c r="F961" s="2">
        <f>_xlfn.XLOOKUP(Table7[[#This Row],[EID]],Roster!A:A,Roster!G:G)</f>
        <v>44420</v>
      </c>
      <c r="G961" s="61">
        <f ca="1">(TODAY()-Table7[[#This Row],[Hire Date]])/365</f>
        <v>3.7671232876712328</v>
      </c>
      <c r="H961" s="61">
        <f ca="1">Table7[[#This Row],[Year]]*12</f>
        <v>45.205479452054796</v>
      </c>
      <c r="I961" t="str">
        <f ca="1">IF(Table7[[#This Row],[Month]]&gt;=12,"Tenured","New Hire")</f>
        <v>Tenured</v>
      </c>
    </row>
    <row r="962" spans="1:9">
      <c r="A962" s="3" t="s">
        <v>122</v>
      </c>
      <c r="B962" s="35" t="str">
        <f>_xlfn.XLOOKUP(Table7[[#This Row],[EID]],Roster!A:A,Roster!E:E)</f>
        <v>han.oriz.24</v>
      </c>
      <c r="C962" s="35" t="str">
        <f>_xlfn.XLOOKUP(Table7[[#This Row],[EID]],Roster!A:A,Roster!F:F)</f>
        <v>Network</v>
      </c>
      <c r="D962">
        <v>9</v>
      </c>
      <c r="E962" s="2">
        <v>45083</v>
      </c>
      <c r="F962" s="2">
        <f>_xlfn.XLOOKUP(Table7[[#This Row],[EID]],Roster!A:A,Roster!G:G)</f>
        <v>44961</v>
      </c>
      <c r="G962" s="61">
        <f ca="1">(TODAY()-Table7[[#This Row],[Hire Date]])/365</f>
        <v>2.2849315068493152</v>
      </c>
      <c r="H962" s="61">
        <f ca="1">Table7[[#This Row],[Year]]*12</f>
        <v>27.419178082191785</v>
      </c>
      <c r="I962" t="str">
        <f ca="1">IF(Table7[[#This Row],[Month]]&gt;=12,"Tenured","New Hire")</f>
        <v>Tenured</v>
      </c>
    </row>
    <row r="963" spans="1:9">
      <c r="A963" s="3" t="s">
        <v>123</v>
      </c>
      <c r="B963" s="35" t="str">
        <f>_xlfn.XLOOKUP(Table7[[#This Row],[EID]],Roster!A:A,Roster!E:E)</f>
        <v>kig.imaz.62</v>
      </c>
      <c r="C963" s="35" t="str">
        <f>_xlfn.XLOOKUP(Table7[[#This Row],[EID]],Roster!A:A,Roster!F:F)</f>
        <v>HR</v>
      </c>
      <c r="D963">
        <v>8</v>
      </c>
      <c r="E963" s="2">
        <v>45083</v>
      </c>
      <c r="F963" s="2">
        <f>_xlfn.XLOOKUP(Table7[[#This Row],[EID]],Roster!A:A,Roster!G:G)</f>
        <v>41094</v>
      </c>
      <c r="G963" s="61">
        <f ca="1">(TODAY()-Table7[[#This Row],[Hire Date]])/365</f>
        <v>12.87945205479452</v>
      </c>
      <c r="H963" s="61">
        <f ca="1">Table7[[#This Row],[Year]]*12</f>
        <v>154.55342465753424</v>
      </c>
      <c r="I963" t="str">
        <f ca="1">IF(Table7[[#This Row],[Month]]&gt;=12,"Tenured","New Hire")</f>
        <v>Tenured</v>
      </c>
    </row>
    <row r="964" spans="1:9">
      <c r="A964" s="3" t="s">
        <v>94</v>
      </c>
      <c r="B964" s="35" t="str">
        <f>_xlfn.XLOOKUP(Table7[[#This Row],[EID]],Roster!A:A,Roster!E:E)</f>
        <v>oka.koch.55</v>
      </c>
      <c r="C964" s="35" t="str">
        <f>_xlfn.XLOOKUP(Table7[[#This Row],[EID]],Roster!A:A,Roster!F:F)</f>
        <v>F&amp;A</v>
      </c>
      <c r="D964">
        <v>9</v>
      </c>
      <c r="E964" s="2">
        <v>45084</v>
      </c>
      <c r="F964" s="2">
        <f>_xlfn.XLOOKUP(Table7[[#This Row],[EID]],Roster!A:A,Roster!G:G)</f>
        <v>45032</v>
      </c>
      <c r="G964" s="61">
        <f ca="1">(TODAY()-Table7[[#This Row],[Hire Date]])/365</f>
        <v>2.0904109589041098</v>
      </c>
      <c r="H964" s="61">
        <f ca="1">Table7[[#This Row],[Year]]*12</f>
        <v>25.084931506849315</v>
      </c>
      <c r="I964" t="str">
        <f ca="1">IF(Table7[[#This Row],[Month]]&gt;=12,"Tenured","New Hire")</f>
        <v>Tenured</v>
      </c>
    </row>
    <row r="965" spans="1:9">
      <c r="A965" s="3" t="s">
        <v>96</v>
      </c>
      <c r="B965" s="35" t="str">
        <f>_xlfn.XLOOKUP(Table7[[#This Row],[EID]],Roster!A:A,Roster!E:E)</f>
        <v>hir.kame.31</v>
      </c>
      <c r="C965" s="35" t="str">
        <f>_xlfn.XLOOKUP(Table7[[#This Row],[EID]],Roster!A:A,Roster!F:F)</f>
        <v>Health</v>
      </c>
      <c r="D965">
        <v>8</v>
      </c>
      <c r="E965" s="2">
        <v>45084</v>
      </c>
      <c r="F965" s="2">
        <f>_xlfn.XLOOKUP(Table7[[#This Row],[EID]],Roster!A:A,Roster!G:G)</f>
        <v>44979</v>
      </c>
      <c r="G965" s="61">
        <f ca="1">(TODAY()-Table7[[#This Row],[Hire Date]])/365</f>
        <v>2.2356164383561645</v>
      </c>
      <c r="H965" s="61">
        <f ca="1">Table7[[#This Row],[Year]]*12</f>
        <v>26.827397260273976</v>
      </c>
      <c r="I965" t="str">
        <f ca="1">IF(Table7[[#This Row],[Month]]&gt;=12,"Tenured","New Hire")</f>
        <v>Tenured</v>
      </c>
    </row>
    <row r="966" spans="1:9">
      <c r="A966" s="3" t="s">
        <v>97</v>
      </c>
      <c r="B966" s="35" t="str">
        <f>_xlfn.XLOOKUP(Table7[[#This Row],[EID]],Roster!A:A,Roster!E:E)</f>
        <v>han.oriz.24</v>
      </c>
      <c r="C966" s="35" t="str">
        <f>_xlfn.XLOOKUP(Table7[[#This Row],[EID]],Roster!A:A,Roster!F:F)</f>
        <v>Network</v>
      </c>
      <c r="D966">
        <v>10</v>
      </c>
      <c r="E966" s="2">
        <v>45084</v>
      </c>
      <c r="F966" s="2">
        <f>_xlfn.XLOOKUP(Table7[[#This Row],[EID]],Roster!A:A,Roster!G:G)</f>
        <v>44419</v>
      </c>
      <c r="G966" s="61">
        <f ca="1">(TODAY()-Table7[[#This Row],[Hire Date]])/365</f>
        <v>3.7698630136986302</v>
      </c>
      <c r="H966" s="61">
        <f ca="1">Table7[[#This Row],[Year]]*12</f>
        <v>45.238356164383561</v>
      </c>
      <c r="I966" t="str">
        <f ca="1">IF(Table7[[#This Row],[Month]]&gt;=12,"Tenured","New Hire")</f>
        <v>Tenured</v>
      </c>
    </row>
    <row r="967" spans="1:9">
      <c r="A967" s="3" t="s">
        <v>98</v>
      </c>
      <c r="B967" s="35" t="str">
        <f>_xlfn.XLOOKUP(Table7[[#This Row],[EID]],Roster!A:A,Roster!E:E)</f>
        <v>kig.imaz.62</v>
      </c>
      <c r="C967" s="35" t="str">
        <f>_xlfn.XLOOKUP(Table7[[#This Row],[EID]],Roster!A:A,Roster!F:F)</f>
        <v>HR</v>
      </c>
      <c r="D967">
        <v>10</v>
      </c>
      <c r="E967" s="2">
        <v>45084</v>
      </c>
      <c r="F967" s="2">
        <f>_xlfn.XLOOKUP(Table7[[#This Row],[EID]],Roster!A:A,Roster!G:G)</f>
        <v>41964</v>
      </c>
      <c r="G967" s="61">
        <f ca="1">(TODAY()-Table7[[#This Row],[Hire Date]])/365</f>
        <v>10.495890410958904</v>
      </c>
      <c r="H967" s="61">
        <f ca="1">Table7[[#This Row],[Year]]*12</f>
        <v>125.95068493150684</v>
      </c>
      <c r="I967" t="str">
        <f ca="1">IF(Table7[[#This Row],[Month]]&gt;=12,"Tenured","New Hire")</f>
        <v>Tenured</v>
      </c>
    </row>
    <row r="968" spans="1:9">
      <c r="A968" s="3" t="s">
        <v>99</v>
      </c>
      <c r="B968" s="35" t="str">
        <f>_xlfn.XLOOKUP(Table7[[#This Row],[EID]],Roster!A:A,Roster!E:E)</f>
        <v>han.oriz.24</v>
      </c>
      <c r="C968" s="35" t="str">
        <f>_xlfn.XLOOKUP(Table7[[#This Row],[EID]],Roster!A:A,Roster!F:F)</f>
        <v>Strategy</v>
      </c>
      <c r="D968">
        <v>10</v>
      </c>
      <c r="E968" s="2">
        <v>45084</v>
      </c>
      <c r="F968" s="2">
        <f>_xlfn.XLOOKUP(Table7[[#This Row],[EID]],Roster!A:A,Roster!G:G)</f>
        <v>39732</v>
      </c>
      <c r="G968" s="61">
        <f ca="1">(TODAY()-Table7[[#This Row],[Hire Date]])/365</f>
        <v>16.610958904109587</v>
      </c>
      <c r="H968" s="61">
        <f ca="1">Table7[[#This Row],[Year]]*12</f>
        <v>199.33150684931505</v>
      </c>
      <c r="I968" t="str">
        <f ca="1">IF(Table7[[#This Row],[Month]]&gt;=12,"Tenured","New Hire")</f>
        <v>Tenured</v>
      </c>
    </row>
    <row r="969" spans="1:9">
      <c r="A969" s="3" t="s">
        <v>100</v>
      </c>
      <c r="B969" s="35" t="str">
        <f>_xlfn.XLOOKUP(Table7[[#This Row],[EID]],Roster!A:A,Roster!E:E)</f>
        <v>oka.koch.55</v>
      </c>
      <c r="C969" s="35" t="str">
        <f>_xlfn.XLOOKUP(Table7[[#This Row],[EID]],Roster!A:A,Roster!F:F)</f>
        <v>F&amp;A</v>
      </c>
      <c r="D969">
        <v>8</v>
      </c>
      <c r="E969" s="2">
        <v>45084</v>
      </c>
      <c r="F969" s="2">
        <f>_xlfn.XLOOKUP(Table7[[#This Row],[EID]],Roster!A:A,Roster!G:G)</f>
        <v>44956</v>
      </c>
      <c r="G969" s="61">
        <f ca="1">(TODAY()-Table7[[#This Row],[Hire Date]])/365</f>
        <v>2.2986301369863016</v>
      </c>
      <c r="H969" s="61">
        <f ca="1">Table7[[#This Row],[Year]]*12</f>
        <v>27.583561643835619</v>
      </c>
      <c r="I969" t="str">
        <f ca="1">IF(Table7[[#This Row],[Month]]&gt;=12,"Tenured","New Hire")</f>
        <v>Tenured</v>
      </c>
    </row>
    <row r="970" spans="1:9">
      <c r="A970" s="3" t="s">
        <v>101</v>
      </c>
      <c r="B970" s="35" t="str">
        <f>_xlfn.XLOOKUP(Table7[[#This Row],[EID]],Roster!A:A,Roster!E:E)</f>
        <v>hir.kame.31</v>
      </c>
      <c r="C970" s="35" t="str">
        <f>_xlfn.XLOOKUP(Table7[[#This Row],[EID]],Roster!A:A,Roster!F:F)</f>
        <v>Health</v>
      </c>
      <c r="D970">
        <v>9</v>
      </c>
      <c r="E970" s="2">
        <v>45084</v>
      </c>
      <c r="F970" s="2">
        <f>_xlfn.XLOOKUP(Table7[[#This Row],[EID]],Roster!A:A,Roster!G:G)</f>
        <v>42161</v>
      </c>
      <c r="G970" s="61">
        <f ca="1">(TODAY()-Table7[[#This Row],[Hire Date]])/365</f>
        <v>9.956164383561644</v>
      </c>
      <c r="H970" s="61">
        <f ca="1">Table7[[#This Row],[Year]]*12</f>
        <v>119.47397260273974</v>
      </c>
      <c r="I970" t="str">
        <f ca="1">IF(Table7[[#This Row],[Month]]&gt;=12,"Tenured","New Hire")</f>
        <v>Tenured</v>
      </c>
    </row>
    <row r="971" spans="1:9">
      <c r="A971" s="3" t="s">
        <v>102</v>
      </c>
      <c r="B971" s="35" t="str">
        <f>_xlfn.XLOOKUP(Table7[[#This Row],[EID]],Roster!A:A,Roster!E:E)</f>
        <v>han.oriz.24</v>
      </c>
      <c r="C971" s="35" t="str">
        <f>_xlfn.XLOOKUP(Table7[[#This Row],[EID]],Roster!A:A,Roster!F:F)</f>
        <v>Network</v>
      </c>
      <c r="D971">
        <v>8</v>
      </c>
      <c r="E971" s="2">
        <v>45084</v>
      </c>
      <c r="F971" s="2">
        <f>_xlfn.XLOOKUP(Table7[[#This Row],[EID]],Roster!A:A,Roster!G:G)</f>
        <v>37784</v>
      </c>
      <c r="G971" s="61">
        <f ca="1">(TODAY()-Table7[[#This Row],[Hire Date]])/365</f>
        <v>21.947945205479453</v>
      </c>
      <c r="H971" s="61">
        <f ca="1">Table7[[#This Row],[Year]]*12</f>
        <v>263.37534246575342</v>
      </c>
      <c r="I971" t="str">
        <f ca="1">IF(Table7[[#This Row],[Month]]&gt;=12,"Tenured","New Hire")</f>
        <v>Tenured</v>
      </c>
    </row>
    <row r="972" spans="1:9">
      <c r="A972" s="3" t="s">
        <v>103</v>
      </c>
      <c r="B972" s="35" t="str">
        <f>_xlfn.XLOOKUP(Table7[[#This Row],[EID]],Roster!A:A,Roster!E:E)</f>
        <v>kig.imaz.62</v>
      </c>
      <c r="C972" s="35" t="str">
        <f>_xlfn.XLOOKUP(Table7[[#This Row],[EID]],Roster!A:A,Roster!F:F)</f>
        <v>HR</v>
      </c>
      <c r="D972">
        <v>9</v>
      </c>
      <c r="E972" s="2">
        <v>45084</v>
      </c>
      <c r="F972" s="2">
        <f>_xlfn.XLOOKUP(Table7[[#This Row],[EID]],Roster!A:A,Roster!G:G)</f>
        <v>44132</v>
      </c>
      <c r="G972" s="61">
        <f ca="1">(TODAY()-Table7[[#This Row],[Hire Date]])/365</f>
        <v>4.5561643835616437</v>
      </c>
      <c r="H972" s="61">
        <f ca="1">Table7[[#This Row],[Year]]*12</f>
        <v>54.673972602739724</v>
      </c>
      <c r="I972" t="str">
        <f ca="1">IF(Table7[[#This Row],[Month]]&gt;=12,"Tenured","New Hire")</f>
        <v>Tenured</v>
      </c>
    </row>
    <row r="973" spans="1:9">
      <c r="A973" s="3" t="s">
        <v>104</v>
      </c>
      <c r="B973" s="35" t="str">
        <f>_xlfn.XLOOKUP(Table7[[#This Row],[EID]],Roster!A:A,Roster!E:E)</f>
        <v>oka.koch.55</v>
      </c>
      <c r="C973" s="35" t="str">
        <f>_xlfn.XLOOKUP(Table7[[#This Row],[EID]],Roster!A:A,Roster!F:F)</f>
        <v>F&amp;A</v>
      </c>
      <c r="D973">
        <v>9</v>
      </c>
      <c r="E973" s="2">
        <v>45084</v>
      </c>
      <c r="F973" s="2">
        <f>_xlfn.XLOOKUP(Table7[[#This Row],[EID]],Roster!A:A,Roster!G:G)</f>
        <v>44977</v>
      </c>
      <c r="G973" s="61">
        <f ca="1">(TODAY()-Table7[[#This Row],[Hire Date]])/365</f>
        <v>2.2410958904109588</v>
      </c>
      <c r="H973" s="61">
        <f ca="1">Table7[[#This Row],[Year]]*12</f>
        <v>26.893150684931506</v>
      </c>
      <c r="I973" t="str">
        <f ca="1">IF(Table7[[#This Row],[Month]]&gt;=12,"Tenured","New Hire")</f>
        <v>Tenured</v>
      </c>
    </row>
    <row r="974" spans="1:9">
      <c r="A974" s="3" t="s">
        <v>105</v>
      </c>
      <c r="B974" s="35" t="str">
        <f>_xlfn.XLOOKUP(Table7[[#This Row],[EID]],Roster!A:A,Roster!E:E)</f>
        <v>oka.koch.55</v>
      </c>
      <c r="C974" s="35" t="str">
        <f>_xlfn.XLOOKUP(Table7[[#This Row],[EID]],Roster!A:A,Roster!F:F)</f>
        <v>F&amp;A</v>
      </c>
      <c r="D974">
        <v>10</v>
      </c>
      <c r="E974" s="2">
        <v>45084</v>
      </c>
      <c r="F974" s="2">
        <f>_xlfn.XLOOKUP(Table7[[#This Row],[EID]],Roster!A:A,Roster!G:G)</f>
        <v>37806</v>
      </c>
      <c r="G974" s="61">
        <f ca="1">(TODAY()-Table7[[#This Row],[Hire Date]])/365</f>
        <v>21.887671232876713</v>
      </c>
      <c r="H974" s="61">
        <f ca="1">Table7[[#This Row],[Year]]*12</f>
        <v>262.65205479452055</v>
      </c>
      <c r="I974" t="str">
        <f ca="1">IF(Table7[[#This Row],[Month]]&gt;=12,"Tenured","New Hire")</f>
        <v>Tenured</v>
      </c>
    </row>
    <row r="975" spans="1:9">
      <c r="A975" s="3" t="s">
        <v>106</v>
      </c>
      <c r="B975" s="35" t="str">
        <f>_xlfn.XLOOKUP(Table7[[#This Row],[EID]],Roster!A:A,Roster!E:E)</f>
        <v>hir.kame.31</v>
      </c>
      <c r="C975" s="35" t="str">
        <f>_xlfn.XLOOKUP(Table7[[#This Row],[EID]],Roster!A:A,Roster!F:F)</f>
        <v>Health</v>
      </c>
      <c r="D975">
        <v>10</v>
      </c>
      <c r="E975" s="2">
        <v>45084</v>
      </c>
      <c r="F975" s="2">
        <f>_xlfn.XLOOKUP(Table7[[#This Row],[EID]],Roster!A:A,Roster!G:G)</f>
        <v>40457</v>
      </c>
      <c r="G975" s="61">
        <f ca="1">(TODAY()-Table7[[#This Row],[Hire Date]])/365</f>
        <v>14.624657534246575</v>
      </c>
      <c r="H975" s="61">
        <f ca="1">Table7[[#This Row],[Year]]*12</f>
        <v>175.49589041095891</v>
      </c>
      <c r="I975" t="str">
        <f ca="1">IF(Table7[[#This Row],[Month]]&gt;=12,"Tenured","New Hire")</f>
        <v>Tenured</v>
      </c>
    </row>
    <row r="976" spans="1:9">
      <c r="A976" s="3" t="s">
        <v>108</v>
      </c>
      <c r="B976" s="35" t="str">
        <f>_xlfn.XLOOKUP(Table7[[#This Row],[EID]],Roster!A:A,Roster!E:E)</f>
        <v>kig.imaz.62</v>
      </c>
      <c r="C976" s="35" t="str">
        <f>_xlfn.XLOOKUP(Table7[[#This Row],[EID]],Roster!A:A,Roster!F:F)</f>
        <v>HR</v>
      </c>
      <c r="D976">
        <v>8</v>
      </c>
      <c r="E976" s="2">
        <v>45084</v>
      </c>
      <c r="F976" s="2">
        <f>_xlfn.XLOOKUP(Table7[[#This Row],[EID]],Roster!A:A,Roster!G:G)</f>
        <v>41289</v>
      </c>
      <c r="G976" s="61">
        <f ca="1">(TODAY()-Table7[[#This Row],[Hire Date]])/365</f>
        <v>12.345205479452055</v>
      </c>
      <c r="H976" s="61">
        <f ca="1">Table7[[#This Row],[Year]]*12</f>
        <v>148.14246575342466</v>
      </c>
      <c r="I976" t="str">
        <f ca="1">IF(Table7[[#This Row],[Month]]&gt;=12,"Tenured","New Hire")</f>
        <v>Tenured</v>
      </c>
    </row>
    <row r="977" spans="1:9">
      <c r="A977" s="3" t="s">
        <v>109</v>
      </c>
      <c r="B977" s="35" t="str">
        <f>_xlfn.XLOOKUP(Table7[[#This Row],[EID]],Roster!A:A,Roster!E:E)</f>
        <v>han.oriz.24</v>
      </c>
      <c r="C977" s="35" t="str">
        <f>_xlfn.XLOOKUP(Table7[[#This Row],[EID]],Roster!A:A,Roster!F:F)</f>
        <v>Strategy</v>
      </c>
      <c r="D977">
        <v>10</v>
      </c>
      <c r="E977" s="2">
        <v>45084</v>
      </c>
      <c r="F977" s="2">
        <f>_xlfn.XLOOKUP(Table7[[#This Row],[EID]],Roster!A:A,Roster!G:G)</f>
        <v>39092</v>
      </c>
      <c r="G977" s="61">
        <f ca="1">(TODAY()-Table7[[#This Row],[Hire Date]])/365</f>
        <v>18.364383561643837</v>
      </c>
      <c r="H977" s="61">
        <f ca="1">Table7[[#This Row],[Year]]*12</f>
        <v>220.37260273972606</v>
      </c>
      <c r="I977" t="str">
        <f ca="1">IF(Table7[[#This Row],[Month]]&gt;=12,"Tenured","New Hire")</f>
        <v>Tenured</v>
      </c>
    </row>
    <row r="978" spans="1:9">
      <c r="A978" s="3" t="s">
        <v>111</v>
      </c>
      <c r="B978" s="35" t="str">
        <f>_xlfn.XLOOKUP(Table7[[#This Row],[EID]],Roster!A:A,Roster!E:E)</f>
        <v>hir.kame.31</v>
      </c>
      <c r="C978" s="35" t="str">
        <f>_xlfn.XLOOKUP(Table7[[#This Row],[EID]],Roster!A:A,Roster!F:F)</f>
        <v>Health</v>
      </c>
      <c r="D978">
        <v>10</v>
      </c>
      <c r="E978" s="2">
        <v>45084</v>
      </c>
      <c r="F978" s="2">
        <f>_xlfn.XLOOKUP(Table7[[#This Row],[EID]],Roster!A:A,Roster!G:G)</f>
        <v>42145</v>
      </c>
      <c r="G978" s="61">
        <f ca="1">(TODAY()-Table7[[#This Row],[Hire Date]])/365</f>
        <v>10</v>
      </c>
      <c r="H978" s="61">
        <f ca="1">Table7[[#This Row],[Year]]*12</f>
        <v>120</v>
      </c>
      <c r="I978" t="str">
        <f ca="1">IF(Table7[[#This Row],[Month]]&gt;=12,"Tenured","New Hire")</f>
        <v>Tenured</v>
      </c>
    </row>
    <row r="979" spans="1:9">
      <c r="A979" s="3" t="s">
        <v>112</v>
      </c>
      <c r="B979" s="35" t="str">
        <f>_xlfn.XLOOKUP(Table7[[#This Row],[EID]],Roster!A:A,Roster!E:E)</f>
        <v>hir.kame.31</v>
      </c>
      <c r="C979" s="35" t="str">
        <f>_xlfn.XLOOKUP(Table7[[#This Row],[EID]],Roster!A:A,Roster!F:F)</f>
        <v>Health</v>
      </c>
      <c r="D979">
        <v>9</v>
      </c>
      <c r="E979" s="2">
        <v>45084</v>
      </c>
      <c r="F979" s="2">
        <f>_xlfn.XLOOKUP(Table7[[#This Row],[EID]],Roster!A:A,Roster!G:G)</f>
        <v>44989</v>
      </c>
      <c r="G979" s="61">
        <f ca="1">(TODAY()-Table7[[#This Row],[Hire Date]])/365</f>
        <v>2.2082191780821918</v>
      </c>
      <c r="H979" s="61">
        <f ca="1">Table7[[#This Row],[Year]]*12</f>
        <v>26.4986301369863</v>
      </c>
      <c r="I979" t="str">
        <f ca="1">IF(Table7[[#This Row],[Month]]&gt;=12,"Tenured","New Hire")</f>
        <v>Tenured</v>
      </c>
    </row>
    <row r="980" spans="1:9">
      <c r="A980" s="3" t="s">
        <v>113</v>
      </c>
      <c r="B980" s="35" t="str">
        <f>_xlfn.XLOOKUP(Table7[[#This Row],[EID]],Roster!A:A,Roster!E:E)</f>
        <v>kig.imaz.62</v>
      </c>
      <c r="C980" s="35" t="str">
        <f>_xlfn.XLOOKUP(Table7[[#This Row],[EID]],Roster!A:A,Roster!F:F)</f>
        <v>HR</v>
      </c>
      <c r="D980">
        <v>10</v>
      </c>
      <c r="E980" s="2">
        <v>45084</v>
      </c>
      <c r="F980" s="2">
        <f>_xlfn.XLOOKUP(Table7[[#This Row],[EID]],Roster!A:A,Roster!G:G)</f>
        <v>44152</v>
      </c>
      <c r="G980" s="61">
        <f ca="1">(TODAY()-Table7[[#This Row],[Hire Date]])/365</f>
        <v>4.5013698630136982</v>
      </c>
      <c r="H980" s="61">
        <f ca="1">Table7[[#This Row],[Year]]*12</f>
        <v>54.016438356164379</v>
      </c>
      <c r="I980" t="str">
        <f ca="1">IF(Table7[[#This Row],[Month]]&gt;=12,"Tenured","New Hire")</f>
        <v>Tenured</v>
      </c>
    </row>
    <row r="981" spans="1:9">
      <c r="A981" s="3" t="s">
        <v>114</v>
      </c>
      <c r="B981" s="35" t="str">
        <f>_xlfn.XLOOKUP(Table7[[#This Row],[EID]],Roster!A:A,Roster!E:E)</f>
        <v>han.oriz.24</v>
      </c>
      <c r="C981" s="35" t="str">
        <f>_xlfn.XLOOKUP(Table7[[#This Row],[EID]],Roster!A:A,Roster!F:F)</f>
        <v>Strategy</v>
      </c>
      <c r="D981">
        <v>8</v>
      </c>
      <c r="E981" s="2">
        <v>45084</v>
      </c>
      <c r="F981" s="2">
        <f>_xlfn.XLOOKUP(Table7[[#This Row],[EID]],Roster!A:A,Roster!G:G)</f>
        <v>37165</v>
      </c>
      <c r="G981" s="61">
        <f ca="1">(TODAY()-Table7[[#This Row],[Hire Date]])/365</f>
        <v>23.643835616438356</v>
      </c>
      <c r="H981" s="61">
        <f ca="1">Table7[[#This Row],[Year]]*12</f>
        <v>283.72602739726028</v>
      </c>
      <c r="I981" t="str">
        <f ca="1">IF(Table7[[#This Row],[Month]]&gt;=12,"Tenured","New Hire")</f>
        <v>Tenured</v>
      </c>
    </row>
    <row r="982" spans="1:9">
      <c r="A982" s="3" t="s">
        <v>115</v>
      </c>
      <c r="B982" s="35" t="str">
        <f>_xlfn.XLOOKUP(Table7[[#This Row],[EID]],Roster!A:A,Roster!E:E)</f>
        <v>oka.koch.55</v>
      </c>
      <c r="C982" s="35" t="str">
        <f>_xlfn.XLOOKUP(Table7[[#This Row],[EID]],Roster!A:A,Roster!F:F)</f>
        <v>F&amp;A</v>
      </c>
      <c r="D982">
        <v>9</v>
      </c>
      <c r="E982" s="2">
        <v>45084</v>
      </c>
      <c r="F982" s="2">
        <f>_xlfn.XLOOKUP(Table7[[#This Row],[EID]],Roster!A:A,Roster!G:G)</f>
        <v>44841</v>
      </c>
      <c r="G982" s="61">
        <f ca="1">(TODAY()-Table7[[#This Row],[Hire Date]])/365</f>
        <v>2.6136986301369864</v>
      </c>
      <c r="H982" s="61">
        <f ca="1">Table7[[#This Row],[Year]]*12</f>
        <v>31.364383561643837</v>
      </c>
      <c r="I982" t="str">
        <f ca="1">IF(Table7[[#This Row],[Month]]&gt;=12,"Tenured","New Hire")</f>
        <v>Tenured</v>
      </c>
    </row>
    <row r="983" spans="1:9">
      <c r="A983" s="3" t="s">
        <v>116</v>
      </c>
      <c r="B983" s="35" t="str">
        <f>_xlfn.XLOOKUP(Table7[[#This Row],[EID]],Roster!A:A,Roster!E:E)</f>
        <v>hir.kame.31</v>
      </c>
      <c r="C983" s="35" t="str">
        <f>_xlfn.XLOOKUP(Table7[[#This Row],[EID]],Roster!A:A,Roster!F:F)</f>
        <v>Health</v>
      </c>
      <c r="D983">
        <v>8</v>
      </c>
      <c r="E983" s="2">
        <v>45084</v>
      </c>
      <c r="F983" s="2">
        <f>_xlfn.XLOOKUP(Table7[[#This Row],[EID]],Roster!A:A,Roster!G:G)</f>
        <v>39490</v>
      </c>
      <c r="G983" s="61">
        <f ca="1">(TODAY()-Table7[[#This Row],[Hire Date]])/365</f>
        <v>17.273972602739725</v>
      </c>
      <c r="H983" s="61">
        <f ca="1">Table7[[#This Row],[Year]]*12</f>
        <v>207.2876712328767</v>
      </c>
      <c r="I983" t="str">
        <f ca="1">IF(Table7[[#This Row],[Month]]&gt;=12,"Tenured","New Hire")</f>
        <v>Tenured</v>
      </c>
    </row>
    <row r="984" spans="1:9">
      <c r="A984" s="3" t="s">
        <v>117</v>
      </c>
      <c r="B984" s="35" t="str">
        <f>_xlfn.XLOOKUP(Table7[[#This Row],[EID]],Roster!A:A,Roster!E:E)</f>
        <v>han.oriz.24</v>
      </c>
      <c r="C984" s="35" t="str">
        <f>_xlfn.XLOOKUP(Table7[[#This Row],[EID]],Roster!A:A,Roster!F:F)</f>
        <v>Network</v>
      </c>
      <c r="D984">
        <v>9</v>
      </c>
      <c r="E984" s="2">
        <v>45084</v>
      </c>
      <c r="F984" s="2">
        <f>_xlfn.XLOOKUP(Table7[[#This Row],[EID]],Roster!A:A,Roster!G:G)</f>
        <v>43495</v>
      </c>
      <c r="G984" s="61">
        <f ca="1">(TODAY()-Table7[[#This Row],[Hire Date]])/365</f>
        <v>6.3013698630136989</v>
      </c>
      <c r="H984" s="61">
        <f ca="1">Table7[[#This Row],[Year]]*12</f>
        <v>75.616438356164394</v>
      </c>
      <c r="I984" t="str">
        <f ca="1">IF(Table7[[#This Row],[Month]]&gt;=12,"Tenured","New Hire")</f>
        <v>Tenured</v>
      </c>
    </row>
    <row r="985" spans="1:9">
      <c r="A985" s="3" t="s">
        <v>118</v>
      </c>
      <c r="B985" s="35" t="str">
        <f>_xlfn.XLOOKUP(Table7[[#This Row],[EID]],Roster!A:A,Roster!E:E)</f>
        <v>kig.imaz.62</v>
      </c>
      <c r="C985" s="35" t="str">
        <f>_xlfn.XLOOKUP(Table7[[#This Row],[EID]],Roster!A:A,Roster!F:F)</f>
        <v>HR</v>
      </c>
      <c r="D985">
        <v>8</v>
      </c>
      <c r="E985" s="2">
        <v>45084</v>
      </c>
      <c r="F985" s="2">
        <f>_xlfn.XLOOKUP(Table7[[#This Row],[EID]],Roster!A:A,Roster!G:G)</f>
        <v>44965</v>
      </c>
      <c r="G985" s="61">
        <f ca="1">(TODAY()-Table7[[#This Row],[Hire Date]])/365</f>
        <v>2.2739726027397262</v>
      </c>
      <c r="H985" s="61">
        <f ca="1">Table7[[#This Row],[Year]]*12</f>
        <v>27.287671232876715</v>
      </c>
      <c r="I985" t="str">
        <f ca="1">IF(Table7[[#This Row],[Month]]&gt;=12,"Tenured","New Hire")</f>
        <v>Tenured</v>
      </c>
    </row>
    <row r="986" spans="1:9">
      <c r="A986" s="3" t="s">
        <v>119</v>
      </c>
      <c r="B986" s="35" t="str">
        <f>_xlfn.XLOOKUP(Table7[[#This Row],[EID]],Roster!A:A,Roster!E:E)</f>
        <v>hir.kame.31</v>
      </c>
      <c r="C986" s="35" t="str">
        <f>_xlfn.XLOOKUP(Table7[[#This Row],[EID]],Roster!A:A,Roster!F:F)</f>
        <v>Health</v>
      </c>
      <c r="D986">
        <v>9</v>
      </c>
      <c r="E986" s="2">
        <v>45084</v>
      </c>
      <c r="F986" s="2">
        <f>_xlfn.XLOOKUP(Table7[[#This Row],[EID]],Roster!A:A,Roster!G:G)</f>
        <v>38581</v>
      </c>
      <c r="G986" s="61">
        <f ca="1">(TODAY()-Table7[[#This Row],[Hire Date]])/365</f>
        <v>19.764383561643836</v>
      </c>
      <c r="H986" s="61">
        <f ca="1">Table7[[#This Row],[Year]]*12</f>
        <v>237.17260273972602</v>
      </c>
      <c r="I986" t="str">
        <f ca="1">IF(Table7[[#This Row],[Month]]&gt;=12,"Tenured","New Hire")</f>
        <v>Tenured</v>
      </c>
    </row>
    <row r="987" spans="1:9">
      <c r="A987" s="3" t="s">
        <v>121</v>
      </c>
      <c r="B987" s="35" t="str">
        <f>_xlfn.XLOOKUP(Table7[[#This Row],[EID]],Roster!A:A,Roster!E:E)</f>
        <v>hir.kame.31</v>
      </c>
      <c r="C987" s="35" t="str">
        <f>_xlfn.XLOOKUP(Table7[[#This Row],[EID]],Roster!A:A,Roster!F:F)</f>
        <v>Health</v>
      </c>
      <c r="D987">
        <v>8</v>
      </c>
      <c r="E987" s="2">
        <v>45084</v>
      </c>
      <c r="F987" s="2">
        <f>_xlfn.XLOOKUP(Table7[[#This Row],[EID]],Roster!A:A,Roster!G:G)</f>
        <v>44420</v>
      </c>
      <c r="G987" s="61">
        <f ca="1">(TODAY()-Table7[[#This Row],[Hire Date]])/365</f>
        <v>3.7671232876712328</v>
      </c>
      <c r="H987" s="61">
        <f ca="1">Table7[[#This Row],[Year]]*12</f>
        <v>45.205479452054796</v>
      </c>
      <c r="I987" t="str">
        <f ca="1">IF(Table7[[#This Row],[Month]]&gt;=12,"Tenured","New Hire")</f>
        <v>Tenured</v>
      </c>
    </row>
    <row r="988" spans="1:9">
      <c r="A988" s="3" t="s">
        <v>122</v>
      </c>
      <c r="B988" s="35" t="str">
        <f>_xlfn.XLOOKUP(Table7[[#This Row],[EID]],Roster!A:A,Roster!E:E)</f>
        <v>han.oriz.24</v>
      </c>
      <c r="C988" s="35" t="str">
        <f>_xlfn.XLOOKUP(Table7[[#This Row],[EID]],Roster!A:A,Roster!F:F)</f>
        <v>Network</v>
      </c>
      <c r="D988">
        <v>10</v>
      </c>
      <c r="E988" s="2">
        <v>45084</v>
      </c>
      <c r="F988" s="2">
        <f>_xlfn.XLOOKUP(Table7[[#This Row],[EID]],Roster!A:A,Roster!G:G)</f>
        <v>44961</v>
      </c>
      <c r="G988" s="61">
        <f ca="1">(TODAY()-Table7[[#This Row],[Hire Date]])/365</f>
        <v>2.2849315068493152</v>
      </c>
      <c r="H988" s="61">
        <f ca="1">Table7[[#This Row],[Year]]*12</f>
        <v>27.419178082191785</v>
      </c>
      <c r="I988" t="str">
        <f ca="1">IF(Table7[[#This Row],[Month]]&gt;=12,"Tenured","New Hire")</f>
        <v>Tenured</v>
      </c>
    </row>
    <row r="989" spans="1:9">
      <c r="A989" s="3" t="s">
        <v>123</v>
      </c>
      <c r="B989" s="35" t="str">
        <f>_xlfn.XLOOKUP(Table7[[#This Row],[EID]],Roster!A:A,Roster!E:E)</f>
        <v>kig.imaz.62</v>
      </c>
      <c r="C989" s="35" t="str">
        <f>_xlfn.XLOOKUP(Table7[[#This Row],[EID]],Roster!A:A,Roster!F:F)</f>
        <v>HR</v>
      </c>
      <c r="D989">
        <v>10</v>
      </c>
      <c r="E989" s="2">
        <v>45084</v>
      </c>
      <c r="F989" s="2">
        <f>_xlfn.XLOOKUP(Table7[[#This Row],[EID]],Roster!A:A,Roster!G:G)</f>
        <v>41094</v>
      </c>
      <c r="G989" s="61">
        <f ca="1">(TODAY()-Table7[[#This Row],[Hire Date]])/365</f>
        <v>12.87945205479452</v>
      </c>
      <c r="H989" s="61">
        <f ca="1">Table7[[#This Row],[Year]]*12</f>
        <v>154.55342465753424</v>
      </c>
      <c r="I989" t="str">
        <f ca="1">IF(Table7[[#This Row],[Month]]&gt;=12,"Tenured","New Hire")</f>
        <v>Tenured</v>
      </c>
    </row>
    <row r="990" spans="1:9">
      <c r="A990" s="3" t="s">
        <v>94</v>
      </c>
      <c r="B990" s="35" t="str">
        <f>_xlfn.XLOOKUP(Table7[[#This Row],[EID]],Roster!A:A,Roster!E:E)</f>
        <v>oka.koch.55</v>
      </c>
      <c r="C990" s="35" t="str">
        <f>_xlfn.XLOOKUP(Table7[[#This Row],[EID]],Roster!A:A,Roster!F:F)</f>
        <v>F&amp;A</v>
      </c>
      <c r="D990">
        <v>8</v>
      </c>
      <c r="E990" s="2">
        <v>45085</v>
      </c>
      <c r="F990" s="2">
        <f>_xlfn.XLOOKUP(Table7[[#This Row],[EID]],Roster!A:A,Roster!G:G)</f>
        <v>45032</v>
      </c>
      <c r="G990" s="61">
        <f ca="1">(TODAY()-Table7[[#This Row],[Hire Date]])/365</f>
        <v>2.0904109589041098</v>
      </c>
      <c r="H990" s="61">
        <f ca="1">Table7[[#This Row],[Year]]*12</f>
        <v>25.084931506849315</v>
      </c>
      <c r="I990" t="str">
        <f ca="1">IF(Table7[[#This Row],[Month]]&gt;=12,"Tenured","New Hire")</f>
        <v>Tenured</v>
      </c>
    </row>
    <row r="991" spans="1:9">
      <c r="A991" s="3" t="s">
        <v>96</v>
      </c>
      <c r="B991" s="35" t="str">
        <f>_xlfn.XLOOKUP(Table7[[#This Row],[EID]],Roster!A:A,Roster!E:E)</f>
        <v>hir.kame.31</v>
      </c>
      <c r="C991" s="35" t="str">
        <f>_xlfn.XLOOKUP(Table7[[#This Row],[EID]],Roster!A:A,Roster!F:F)</f>
        <v>Health</v>
      </c>
      <c r="D991">
        <v>9</v>
      </c>
      <c r="E991" s="2">
        <v>45085</v>
      </c>
      <c r="F991" s="2">
        <f>_xlfn.XLOOKUP(Table7[[#This Row],[EID]],Roster!A:A,Roster!G:G)</f>
        <v>44979</v>
      </c>
      <c r="G991" s="61">
        <f ca="1">(TODAY()-Table7[[#This Row],[Hire Date]])/365</f>
        <v>2.2356164383561645</v>
      </c>
      <c r="H991" s="61">
        <f ca="1">Table7[[#This Row],[Year]]*12</f>
        <v>26.827397260273976</v>
      </c>
      <c r="I991" t="str">
        <f ca="1">IF(Table7[[#This Row],[Month]]&gt;=12,"Tenured","New Hire")</f>
        <v>Tenured</v>
      </c>
    </row>
    <row r="992" spans="1:9">
      <c r="A992" s="3" t="s">
        <v>97</v>
      </c>
      <c r="B992" s="35" t="str">
        <f>_xlfn.XLOOKUP(Table7[[#This Row],[EID]],Roster!A:A,Roster!E:E)</f>
        <v>han.oriz.24</v>
      </c>
      <c r="C992" s="35" t="str">
        <f>_xlfn.XLOOKUP(Table7[[#This Row],[EID]],Roster!A:A,Roster!F:F)</f>
        <v>Network</v>
      </c>
      <c r="D992">
        <v>9</v>
      </c>
      <c r="E992" s="2">
        <v>45085</v>
      </c>
      <c r="F992" s="2">
        <f>_xlfn.XLOOKUP(Table7[[#This Row],[EID]],Roster!A:A,Roster!G:G)</f>
        <v>44419</v>
      </c>
      <c r="G992" s="61">
        <f ca="1">(TODAY()-Table7[[#This Row],[Hire Date]])/365</f>
        <v>3.7698630136986302</v>
      </c>
      <c r="H992" s="61">
        <f ca="1">Table7[[#This Row],[Year]]*12</f>
        <v>45.238356164383561</v>
      </c>
      <c r="I992" t="str">
        <f ca="1">IF(Table7[[#This Row],[Month]]&gt;=12,"Tenured","New Hire")</f>
        <v>Tenured</v>
      </c>
    </row>
    <row r="993" spans="1:9">
      <c r="A993" s="3" t="s">
        <v>98</v>
      </c>
      <c r="B993" s="35" t="str">
        <f>_xlfn.XLOOKUP(Table7[[#This Row],[EID]],Roster!A:A,Roster!E:E)</f>
        <v>kig.imaz.62</v>
      </c>
      <c r="C993" s="35" t="str">
        <f>_xlfn.XLOOKUP(Table7[[#This Row],[EID]],Roster!A:A,Roster!F:F)</f>
        <v>HR</v>
      </c>
      <c r="D993">
        <v>9</v>
      </c>
      <c r="E993" s="2">
        <v>45085</v>
      </c>
      <c r="F993" s="2">
        <f>_xlfn.XLOOKUP(Table7[[#This Row],[EID]],Roster!A:A,Roster!G:G)</f>
        <v>41964</v>
      </c>
      <c r="G993" s="61">
        <f ca="1">(TODAY()-Table7[[#This Row],[Hire Date]])/365</f>
        <v>10.495890410958904</v>
      </c>
      <c r="H993" s="61">
        <f ca="1">Table7[[#This Row],[Year]]*12</f>
        <v>125.95068493150684</v>
      </c>
      <c r="I993" t="str">
        <f ca="1">IF(Table7[[#This Row],[Month]]&gt;=12,"Tenured","New Hire")</f>
        <v>Tenured</v>
      </c>
    </row>
    <row r="994" spans="1:9">
      <c r="A994" s="3" t="s">
        <v>99</v>
      </c>
      <c r="B994" s="35" t="str">
        <f>_xlfn.XLOOKUP(Table7[[#This Row],[EID]],Roster!A:A,Roster!E:E)</f>
        <v>han.oriz.24</v>
      </c>
      <c r="C994" s="35" t="str">
        <f>_xlfn.XLOOKUP(Table7[[#This Row],[EID]],Roster!A:A,Roster!F:F)</f>
        <v>Strategy</v>
      </c>
      <c r="D994">
        <v>10</v>
      </c>
      <c r="E994" s="2">
        <v>45085</v>
      </c>
      <c r="F994" s="2">
        <f>_xlfn.XLOOKUP(Table7[[#This Row],[EID]],Roster!A:A,Roster!G:G)</f>
        <v>39732</v>
      </c>
      <c r="G994" s="61">
        <f ca="1">(TODAY()-Table7[[#This Row],[Hire Date]])/365</f>
        <v>16.610958904109587</v>
      </c>
      <c r="H994" s="61">
        <f ca="1">Table7[[#This Row],[Year]]*12</f>
        <v>199.33150684931505</v>
      </c>
      <c r="I994" t="str">
        <f ca="1">IF(Table7[[#This Row],[Month]]&gt;=12,"Tenured","New Hire")</f>
        <v>Tenured</v>
      </c>
    </row>
    <row r="995" spans="1:9">
      <c r="A995" s="3" t="s">
        <v>100</v>
      </c>
      <c r="B995" s="35" t="str">
        <f>_xlfn.XLOOKUP(Table7[[#This Row],[EID]],Roster!A:A,Roster!E:E)</f>
        <v>oka.koch.55</v>
      </c>
      <c r="C995" s="35" t="str">
        <f>_xlfn.XLOOKUP(Table7[[#This Row],[EID]],Roster!A:A,Roster!F:F)</f>
        <v>F&amp;A</v>
      </c>
      <c r="D995">
        <v>9</v>
      </c>
      <c r="E995" s="2">
        <v>45085</v>
      </c>
      <c r="F995" s="2">
        <f>_xlfn.XLOOKUP(Table7[[#This Row],[EID]],Roster!A:A,Roster!G:G)</f>
        <v>44956</v>
      </c>
      <c r="G995" s="61">
        <f ca="1">(TODAY()-Table7[[#This Row],[Hire Date]])/365</f>
        <v>2.2986301369863016</v>
      </c>
      <c r="H995" s="61">
        <f ca="1">Table7[[#This Row],[Year]]*12</f>
        <v>27.583561643835619</v>
      </c>
      <c r="I995" t="str">
        <f ca="1">IF(Table7[[#This Row],[Month]]&gt;=12,"Tenured","New Hire")</f>
        <v>Tenured</v>
      </c>
    </row>
    <row r="996" spans="1:9">
      <c r="A996" s="3" t="s">
        <v>101</v>
      </c>
      <c r="B996" s="35" t="str">
        <f>_xlfn.XLOOKUP(Table7[[#This Row],[EID]],Roster!A:A,Roster!E:E)</f>
        <v>hir.kame.31</v>
      </c>
      <c r="C996" s="35" t="str">
        <f>_xlfn.XLOOKUP(Table7[[#This Row],[EID]],Roster!A:A,Roster!F:F)</f>
        <v>Health</v>
      </c>
      <c r="D996">
        <v>8</v>
      </c>
      <c r="E996" s="2">
        <v>45085</v>
      </c>
      <c r="F996" s="2">
        <f>_xlfn.XLOOKUP(Table7[[#This Row],[EID]],Roster!A:A,Roster!G:G)</f>
        <v>42161</v>
      </c>
      <c r="G996" s="61">
        <f ca="1">(TODAY()-Table7[[#This Row],[Hire Date]])/365</f>
        <v>9.956164383561644</v>
      </c>
      <c r="H996" s="61">
        <f ca="1">Table7[[#This Row],[Year]]*12</f>
        <v>119.47397260273974</v>
      </c>
      <c r="I996" t="str">
        <f ca="1">IF(Table7[[#This Row],[Month]]&gt;=12,"Tenured","New Hire")</f>
        <v>Tenured</v>
      </c>
    </row>
    <row r="997" spans="1:9">
      <c r="A997" s="3" t="s">
        <v>102</v>
      </c>
      <c r="B997" s="35" t="str">
        <f>_xlfn.XLOOKUP(Table7[[#This Row],[EID]],Roster!A:A,Roster!E:E)</f>
        <v>han.oriz.24</v>
      </c>
      <c r="C997" s="35" t="str">
        <f>_xlfn.XLOOKUP(Table7[[#This Row],[EID]],Roster!A:A,Roster!F:F)</f>
        <v>Network</v>
      </c>
      <c r="D997">
        <v>8</v>
      </c>
      <c r="E997" s="2">
        <v>45085</v>
      </c>
      <c r="F997" s="2">
        <f>_xlfn.XLOOKUP(Table7[[#This Row],[EID]],Roster!A:A,Roster!G:G)</f>
        <v>37784</v>
      </c>
      <c r="G997" s="61">
        <f ca="1">(TODAY()-Table7[[#This Row],[Hire Date]])/365</f>
        <v>21.947945205479453</v>
      </c>
      <c r="H997" s="61">
        <f ca="1">Table7[[#This Row],[Year]]*12</f>
        <v>263.37534246575342</v>
      </c>
      <c r="I997" t="str">
        <f ca="1">IF(Table7[[#This Row],[Month]]&gt;=12,"Tenured","New Hire")</f>
        <v>Tenured</v>
      </c>
    </row>
    <row r="998" spans="1:9">
      <c r="A998" s="3" t="s">
        <v>103</v>
      </c>
      <c r="B998" s="35" t="str">
        <f>_xlfn.XLOOKUP(Table7[[#This Row],[EID]],Roster!A:A,Roster!E:E)</f>
        <v>kig.imaz.62</v>
      </c>
      <c r="C998" s="35" t="str">
        <f>_xlfn.XLOOKUP(Table7[[#This Row],[EID]],Roster!A:A,Roster!F:F)</f>
        <v>HR</v>
      </c>
      <c r="D998">
        <v>10</v>
      </c>
      <c r="E998" s="2">
        <v>45085</v>
      </c>
      <c r="F998" s="2">
        <f>_xlfn.XLOOKUP(Table7[[#This Row],[EID]],Roster!A:A,Roster!G:G)</f>
        <v>44132</v>
      </c>
      <c r="G998" s="61">
        <f ca="1">(TODAY()-Table7[[#This Row],[Hire Date]])/365</f>
        <v>4.5561643835616437</v>
      </c>
      <c r="H998" s="61">
        <f ca="1">Table7[[#This Row],[Year]]*12</f>
        <v>54.673972602739724</v>
      </c>
      <c r="I998" t="str">
        <f ca="1">IF(Table7[[#This Row],[Month]]&gt;=12,"Tenured","New Hire")</f>
        <v>Tenured</v>
      </c>
    </row>
    <row r="999" spans="1:9">
      <c r="A999" s="3" t="s">
        <v>104</v>
      </c>
      <c r="B999" s="35" t="str">
        <f>_xlfn.XLOOKUP(Table7[[#This Row],[EID]],Roster!A:A,Roster!E:E)</f>
        <v>oka.koch.55</v>
      </c>
      <c r="C999" s="35" t="str">
        <f>_xlfn.XLOOKUP(Table7[[#This Row],[EID]],Roster!A:A,Roster!F:F)</f>
        <v>F&amp;A</v>
      </c>
      <c r="D999">
        <v>8</v>
      </c>
      <c r="E999" s="2">
        <v>45085</v>
      </c>
      <c r="F999" s="2">
        <f>_xlfn.XLOOKUP(Table7[[#This Row],[EID]],Roster!A:A,Roster!G:G)</f>
        <v>44977</v>
      </c>
      <c r="G999" s="61">
        <f ca="1">(TODAY()-Table7[[#This Row],[Hire Date]])/365</f>
        <v>2.2410958904109588</v>
      </c>
      <c r="H999" s="61">
        <f ca="1">Table7[[#This Row],[Year]]*12</f>
        <v>26.893150684931506</v>
      </c>
      <c r="I999" t="str">
        <f ca="1">IF(Table7[[#This Row],[Month]]&gt;=12,"Tenured","New Hire")</f>
        <v>Tenured</v>
      </c>
    </row>
    <row r="1000" spans="1:9">
      <c r="A1000" s="3" t="s">
        <v>105</v>
      </c>
      <c r="B1000" s="35" t="str">
        <f>_xlfn.XLOOKUP(Table7[[#This Row],[EID]],Roster!A:A,Roster!E:E)</f>
        <v>oka.koch.55</v>
      </c>
      <c r="C1000" s="35" t="str">
        <f>_xlfn.XLOOKUP(Table7[[#This Row],[EID]],Roster!A:A,Roster!F:F)</f>
        <v>F&amp;A</v>
      </c>
      <c r="D1000">
        <v>10</v>
      </c>
      <c r="E1000" s="2">
        <v>45085</v>
      </c>
      <c r="F1000" s="2">
        <f>_xlfn.XLOOKUP(Table7[[#This Row],[EID]],Roster!A:A,Roster!G:G)</f>
        <v>37806</v>
      </c>
      <c r="G1000" s="61">
        <f ca="1">(TODAY()-Table7[[#This Row],[Hire Date]])/365</f>
        <v>21.887671232876713</v>
      </c>
      <c r="H1000" s="61">
        <f ca="1">Table7[[#This Row],[Year]]*12</f>
        <v>262.65205479452055</v>
      </c>
      <c r="I1000" t="str">
        <f ca="1">IF(Table7[[#This Row],[Month]]&gt;=12,"Tenured","New Hire")</f>
        <v>Tenured</v>
      </c>
    </row>
    <row r="1001" spans="1:9">
      <c r="A1001" s="3" t="s">
        <v>106</v>
      </c>
      <c r="B1001" s="35" t="str">
        <f>_xlfn.XLOOKUP(Table7[[#This Row],[EID]],Roster!A:A,Roster!E:E)</f>
        <v>hir.kame.31</v>
      </c>
      <c r="C1001" s="35" t="str">
        <f>_xlfn.XLOOKUP(Table7[[#This Row],[EID]],Roster!A:A,Roster!F:F)</f>
        <v>Health</v>
      </c>
      <c r="D1001">
        <v>9</v>
      </c>
      <c r="E1001" s="2">
        <v>45085</v>
      </c>
      <c r="F1001" s="2">
        <f>_xlfn.XLOOKUP(Table7[[#This Row],[EID]],Roster!A:A,Roster!G:G)</f>
        <v>40457</v>
      </c>
      <c r="G1001" s="61">
        <f ca="1">(TODAY()-Table7[[#This Row],[Hire Date]])/365</f>
        <v>14.624657534246575</v>
      </c>
      <c r="H1001" s="61">
        <f ca="1">Table7[[#This Row],[Year]]*12</f>
        <v>175.49589041095891</v>
      </c>
      <c r="I1001" t="str">
        <f ca="1">IF(Table7[[#This Row],[Month]]&gt;=12,"Tenured","New Hire")</f>
        <v>Tenured</v>
      </c>
    </row>
    <row r="1002" spans="1:9">
      <c r="A1002" s="3" t="s">
        <v>108</v>
      </c>
      <c r="B1002" s="35" t="str">
        <f>_xlfn.XLOOKUP(Table7[[#This Row],[EID]],Roster!A:A,Roster!E:E)</f>
        <v>kig.imaz.62</v>
      </c>
      <c r="C1002" s="35" t="str">
        <f>_xlfn.XLOOKUP(Table7[[#This Row],[EID]],Roster!A:A,Roster!F:F)</f>
        <v>HR</v>
      </c>
      <c r="D1002">
        <v>10</v>
      </c>
      <c r="E1002" s="2">
        <v>45085</v>
      </c>
      <c r="F1002" s="2">
        <f>_xlfn.XLOOKUP(Table7[[#This Row],[EID]],Roster!A:A,Roster!G:G)</f>
        <v>41289</v>
      </c>
      <c r="G1002" s="61">
        <f ca="1">(TODAY()-Table7[[#This Row],[Hire Date]])/365</f>
        <v>12.345205479452055</v>
      </c>
      <c r="H1002" s="61">
        <f ca="1">Table7[[#This Row],[Year]]*12</f>
        <v>148.14246575342466</v>
      </c>
      <c r="I1002" t="str">
        <f ca="1">IF(Table7[[#This Row],[Month]]&gt;=12,"Tenured","New Hire")</f>
        <v>Tenured</v>
      </c>
    </row>
    <row r="1003" spans="1:9">
      <c r="A1003" s="3" t="s">
        <v>109</v>
      </c>
      <c r="B1003" s="35" t="str">
        <f>_xlfn.XLOOKUP(Table7[[#This Row],[EID]],Roster!A:A,Roster!E:E)</f>
        <v>han.oriz.24</v>
      </c>
      <c r="C1003" s="35" t="str">
        <f>_xlfn.XLOOKUP(Table7[[#This Row],[EID]],Roster!A:A,Roster!F:F)</f>
        <v>Strategy</v>
      </c>
      <c r="D1003">
        <v>9</v>
      </c>
      <c r="E1003" s="2">
        <v>45085</v>
      </c>
      <c r="F1003" s="2">
        <f>_xlfn.XLOOKUP(Table7[[#This Row],[EID]],Roster!A:A,Roster!G:G)</f>
        <v>39092</v>
      </c>
      <c r="G1003" s="61">
        <f ca="1">(TODAY()-Table7[[#This Row],[Hire Date]])/365</f>
        <v>18.364383561643837</v>
      </c>
      <c r="H1003" s="61">
        <f ca="1">Table7[[#This Row],[Year]]*12</f>
        <v>220.37260273972606</v>
      </c>
      <c r="I1003" t="str">
        <f ca="1">IF(Table7[[#This Row],[Month]]&gt;=12,"Tenured","New Hire")</f>
        <v>Tenured</v>
      </c>
    </row>
    <row r="1004" spans="1:9">
      <c r="A1004" s="3" t="s">
        <v>111</v>
      </c>
      <c r="B1004" s="35" t="str">
        <f>_xlfn.XLOOKUP(Table7[[#This Row],[EID]],Roster!A:A,Roster!E:E)</f>
        <v>hir.kame.31</v>
      </c>
      <c r="C1004" s="35" t="str">
        <f>_xlfn.XLOOKUP(Table7[[#This Row],[EID]],Roster!A:A,Roster!F:F)</f>
        <v>Health</v>
      </c>
      <c r="D1004">
        <v>9</v>
      </c>
      <c r="E1004" s="2">
        <v>45085</v>
      </c>
      <c r="F1004" s="2">
        <f>_xlfn.XLOOKUP(Table7[[#This Row],[EID]],Roster!A:A,Roster!G:G)</f>
        <v>42145</v>
      </c>
      <c r="G1004" s="61">
        <f ca="1">(TODAY()-Table7[[#This Row],[Hire Date]])/365</f>
        <v>10</v>
      </c>
      <c r="H1004" s="61">
        <f ca="1">Table7[[#This Row],[Year]]*12</f>
        <v>120</v>
      </c>
      <c r="I1004" t="str">
        <f ca="1">IF(Table7[[#This Row],[Month]]&gt;=12,"Tenured","New Hire")</f>
        <v>Tenured</v>
      </c>
    </row>
    <row r="1005" spans="1:9">
      <c r="A1005" s="3" t="s">
        <v>112</v>
      </c>
      <c r="B1005" s="35" t="str">
        <f>_xlfn.XLOOKUP(Table7[[#This Row],[EID]],Roster!A:A,Roster!E:E)</f>
        <v>hir.kame.31</v>
      </c>
      <c r="C1005" s="35" t="str">
        <f>_xlfn.XLOOKUP(Table7[[#This Row],[EID]],Roster!A:A,Roster!F:F)</f>
        <v>Health</v>
      </c>
      <c r="D1005">
        <v>8</v>
      </c>
      <c r="E1005" s="2">
        <v>45085</v>
      </c>
      <c r="F1005" s="2">
        <f>_xlfn.XLOOKUP(Table7[[#This Row],[EID]],Roster!A:A,Roster!G:G)</f>
        <v>44989</v>
      </c>
      <c r="G1005" s="61">
        <f ca="1">(TODAY()-Table7[[#This Row],[Hire Date]])/365</f>
        <v>2.2082191780821918</v>
      </c>
      <c r="H1005" s="61">
        <f ca="1">Table7[[#This Row],[Year]]*12</f>
        <v>26.4986301369863</v>
      </c>
      <c r="I1005" t="str">
        <f ca="1">IF(Table7[[#This Row],[Month]]&gt;=12,"Tenured","New Hire")</f>
        <v>Tenured</v>
      </c>
    </row>
    <row r="1006" spans="1:9">
      <c r="A1006" s="3" t="s">
        <v>113</v>
      </c>
      <c r="B1006" s="35" t="str">
        <f>_xlfn.XLOOKUP(Table7[[#This Row],[EID]],Roster!A:A,Roster!E:E)</f>
        <v>kig.imaz.62</v>
      </c>
      <c r="C1006" s="35" t="str">
        <f>_xlfn.XLOOKUP(Table7[[#This Row],[EID]],Roster!A:A,Roster!F:F)</f>
        <v>HR</v>
      </c>
      <c r="D1006">
        <v>10</v>
      </c>
      <c r="E1006" s="2">
        <v>45085</v>
      </c>
      <c r="F1006" s="2">
        <f>_xlfn.XLOOKUP(Table7[[#This Row],[EID]],Roster!A:A,Roster!G:G)</f>
        <v>44152</v>
      </c>
      <c r="G1006" s="61">
        <f ca="1">(TODAY()-Table7[[#This Row],[Hire Date]])/365</f>
        <v>4.5013698630136982</v>
      </c>
      <c r="H1006" s="61">
        <f ca="1">Table7[[#This Row],[Year]]*12</f>
        <v>54.016438356164379</v>
      </c>
      <c r="I1006" t="str">
        <f ca="1">IF(Table7[[#This Row],[Month]]&gt;=12,"Tenured","New Hire")</f>
        <v>Tenured</v>
      </c>
    </row>
    <row r="1007" spans="1:9">
      <c r="A1007" s="3" t="s">
        <v>114</v>
      </c>
      <c r="B1007" s="35" t="str">
        <f>_xlfn.XLOOKUP(Table7[[#This Row],[EID]],Roster!A:A,Roster!E:E)</f>
        <v>han.oriz.24</v>
      </c>
      <c r="C1007" s="35" t="str">
        <f>_xlfn.XLOOKUP(Table7[[#This Row],[EID]],Roster!A:A,Roster!F:F)</f>
        <v>Strategy</v>
      </c>
      <c r="D1007">
        <v>10</v>
      </c>
      <c r="E1007" s="2">
        <v>45085</v>
      </c>
      <c r="F1007" s="2">
        <f>_xlfn.XLOOKUP(Table7[[#This Row],[EID]],Roster!A:A,Roster!G:G)</f>
        <v>37165</v>
      </c>
      <c r="G1007" s="61">
        <f ca="1">(TODAY()-Table7[[#This Row],[Hire Date]])/365</f>
        <v>23.643835616438356</v>
      </c>
      <c r="H1007" s="61">
        <f ca="1">Table7[[#This Row],[Year]]*12</f>
        <v>283.72602739726028</v>
      </c>
      <c r="I1007" t="str">
        <f ca="1">IF(Table7[[#This Row],[Month]]&gt;=12,"Tenured","New Hire")</f>
        <v>Tenured</v>
      </c>
    </row>
    <row r="1008" spans="1:9">
      <c r="A1008" s="3" t="s">
        <v>115</v>
      </c>
      <c r="B1008" s="35" t="str">
        <f>_xlfn.XLOOKUP(Table7[[#This Row],[EID]],Roster!A:A,Roster!E:E)</f>
        <v>oka.koch.55</v>
      </c>
      <c r="C1008" s="35" t="str">
        <f>_xlfn.XLOOKUP(Table7[[#This Row],[EID]],Roster!A:A,Roster!F:F)</f>
        <v>F&amp;A</v>
      </c>
      <c r="D1008">
        <v>9</v>
      </c>
      <c r="E1008" s="2">
        <v>45085</v>
      </c>
      <c r="F1008" s="2">
        <f>_xlfn.XLOOKUP(Table7[[#This Row],[EID]],Roster!A:A,Roster!G:G)</f>
        <v>44841</v>
      </c>
      <c r="G1008" s="61">
        <f ca="1">(TODAY()-Table7[[#This Row],[Hire Date]])/365</f>
        <v>2.6136986301369864</v>
      </c>
      <c r="H1008" s="61">
        <f ca="1">Table7[[#This Row],[Year]]*12</f>
        <v>31.364383561643837</v>
      </c>
      <c r="I1008" t="str">
        <f ca="1">IF(Table7[[#This Row],[Month]]&gt;=12,"Tenured","New Hire")</f>
        <v>Tenured</v>
      </c>
    </row>
    <row r="1009" spans="1:9">
      <c r="A1009" s="3" t="s">
        <v>116</v>
      </c>
      <c r="B1009" s="35" t="str">
        <f>_xlfn.XLOOKUP(Table7[[#This Row],[EID]],Roster!A:A,Roster!E:E)</f>
        <v>hir.kame.31</v>
      </c>
      <c r="C1009" s="35" t="str">
        <f>_xlfn.XLOOKUP(Table7[[#This Row],[EID]],Roster!A:A,Roster!F:F)</f>
        <v>Health</v>
      </c>
      <c r="D1009">
        <v>9</v>
      </c>
      <c r="E1009" s="2">
        <v>45085</v>
      </c>
      <c r="F1009" s="2">
        <f>_xlfn.XLOOKUP(Table7[[#This Row],[EID]],Roster!A:A,Roster!G:G)</f>
        <v>39490</v>
      </c>
      <c r="G1009" s="61">
        <f ca="1">(TODAY()-Table7[[#This Row],[Hire Date]])/365</f>
        <v>17.273972602739725</v>
      </c>
      <c r="H1009" s="61">
        <f ca="1">Table7[[#This Row],[Year]]*12</f>
        <v>207.2876712328767</v>
      </c>
      <c r="I1009" t="str">
        <f ca="1">IF(Table7[[#This Row],[Month]]&gt;=12,"Tenured","New Hire")</f>
        <v>Tenured</v>
      </c>
    </row>
    <row r="1010" spans="1:9">
      <c r="A1010" s="3" t="s">
        <v>117</v>
      </c>
      <c r="B1010" s="35" t="str">
        <f>_xlfn.XLOOKUP(Table7[[#This Row],[EID]],Roster!A:A,Roster!E:E)</f>
        <v>han.oriz.24</v>
      </c>
      <c r="C1010" s="35" t="str">
        <f>_xlfn.XLOOKUP(Table7[[#This Row],[EID]],Roster!A:A,Roster!F:F)</f>
        <v>Network</v>
      </c>
      <c r="D1010">
        <v>9</v>
      </c>
      <c r="E1010" s="2">
        <v>45085</v>
      </c>
      <c r="F1010" s="2">
        <f>_xlfn.XLOOKUP(Table7[[#This Row],[EID]],Roster!A:A,Roster!G:G)</f>
        <v>43495</v>
      </c>
      <c r="G1010" s="61">
        <f ca="1">(TODAY()-Table7[[#This Row],[Hire Date]])/365</f>
        <v>6.3013698630136989</v>
      </c>
      <c r="H1010" s="61">
        <f ca="1">Table7[[#This Row],[Year]]*12</f>
        <v>75.616438356164394</v>
      </c>
      <c r="I1010" t="str">
        <f ca="1">IF(Table7[[#This Row],[Month]]&gt;=12,"Tenured","New Hire")</f>
        <v>Tenured</v>
      </c>
    </row>
    <row r="1011" spans="1:9">
      <c r="A1011" s="3" t="s">
        <v>118</v>
      </c>
      <c r="B1011" s="35" t="str">
        <f>_xlfn.XLOOKUP(Table7[[#This Row],[EID]],Roster!A:A,Roster!E:E)</f>
        <v>kig.imaz.62</v>
      </c>
      <c r="C1011" s="35" t="str">
        <f>_xlfn.XLOOKUP(Table7[[#This Row],[EID]],Roster!A:A,Roster!F:F)</f>
        <v>HR</v>
      </c>
      <c r="D1011">
        <v>8</v>
      </c>
      <c r="E1011" s="2">
        <v>45085</v>
      </c>
      <c r="F1011" s="2">
        <f>_xlfn.XLOOKUP(Table7[[#This Row],[EID]],Roster!A:A,Roster!G:G)</f>
        <v>44965</v>
      </c>
      <c r="G1011" s="61">
        <f ca="1">(TODAY()-Table7[[#This Row],[Hire Date]])/365</f>
        <v>2.2739726027397262</v>
      </c>
      <c r="H1011" s="61">
        <f ca="1">Table7[[#This Row],[Year]]*12</f>
        <v>27.287671232876715</v>
      </c>
      <c r="I1011" t="str">
        <f ca="1">IF(Table7[[#This Row],[Month]]&gt;=12,"Tenured","New Hire")</f>
        <v>Tenured</v>
      </c>
    </row>
    <row r="1012" spans="1:9">
      <c r="A1012" s="3" t="s">
        <v>119</v>
      </c>
      <c r="B1012" s="35" t="str">
        <f>_xlfn.XLOOKUP(Table7[[#This Row],[EID]],Roster!A:A,Roster!E:E)</f>
        <v>hir.kame.31</v>
      </c>
      <c r="C1012" s="35" t="str">
        <f>_xlfn.XLOOKUP(Table7[[#This Row],[EID]],Roster!A:A,Roster!F:F)</f>
        <v>Health</v>
      </c>
      <c r="D1012">
        <v>10</v>
      </c>
      <c r="E1012" s="2">
        <v>45085</v>
      </c>
      <c r="F1012" s="2">
        <f>_xlfn.XLOOKUP(Table7[[#This Row],[EID]],Roster!A:A,Roster!G:G)</f>
        <v>38581</v>
      </c>
      <c r="G1012" s="61">
        <f ca="1">(TODAY()-Table7[[#This Row],[Hire Date]])/365</f>
        <v>19.764383561643836</v>
      </c>
      <c r="H1012" s="61">
        <f ca="1">Table7[[#This Row],[Year]]*12</f>
        <v>237.17260273972602</v>
      </c>
      <c r="I1012" t="str">
        <f ca="1">IF(Table7[[#This Row],[Month]]&gt;=12,"Tenured","New Hire")</f>
        <v>Tenured</v>
      </c>
    </row>
    <row r="1013" spans="1:9">
      <c r="A1013" s="3" t="s">
        <v>121</v>
      </c>
      <c r="B1013" s="35" t="str">
        <f>_xlfn.XLOOKUP(Table7[[#This Row],[EID]],Roster!A:A,Roster!E:E)</f>
        <v>hir.kame.31</v>
      </c>
      <c r="C1013" s="35" t="str">
        <f>_xlfn.XLOOKUP(Table7[[#This Row],[EID]],Roster!A:A,Roster!F:F)</f>
        <v>Health</v>
      </c>
      <c r="D1013">
        <v>8</v>
      </c>
      <c r="E1013" s="2">
        <v>45085</v>
      </c>
      <c r="F1013" s="2">
        <f>_xlfn.XLOOKUP(Table7[[#This Row],[EID]],Roster!A:A,Roster!G:G)</f>
        <v>44420</v>
      </c>
      <c r="G1013" s="61">
        <f ca="1">(TODAY()-Table7[[#This Row],[Hire Date]])/365</f>
        <v>3.7671232876712328</v>
      </c>
      <c r="H1013" s="61">
        <f ca="1">Table7[[#This Row],[Year]]*12</f>
        <v>45.205479452054796</v>
      </c>
      <c r="I1013" t="str">
        <f ca="1">IF(Table7[[#This Row],[Month]]&gt;=12,"Tenured","New Hire")</f>
        <v>Tenured</v>
      </c>
    </row>
    <row r="1014" spans="1:9">
      <c r="A1014" s="3" t="s">
        <v>122</v>
      </c>
      <c r="B1014" s="35" t="str">
        <f>_xlfn.XLOOKUP(Table7[[#This Row],[EID]],Roster!A:A,Roster!E:E)</f>
        <v>han.oriz.24</v>
      </c>
      <c r="C1014" s="35" t="str">
        <f>_xlfn.XLOOKUP(Table7[[#This Row],[EID]],Roster!A:A,Roster!F:F)</f>
        <v>Network</v>
      </c>
      <c r="D1014">
        <v>8</v>
      </c>
      <c r="E1014" s="2">
        <v>45085</v>
      </c>
      <c r="F1014" s="2">
        <f>_xlfn.XLOOKUP(Table7[[#This Row],[EID]],Roster!A:A,Roster!G:G)</f>
        <v>44961</v>
      </c>
      <c r="G1014" s="61">
        <f ca="1">(TODAY()-Table7[[#This Row],[Hire Date]])/365</f>
        <v>2.2849315068493152</v>
      </c>
      <c r="H1014" s="61">
        <f ca="1">Table7[[#This Row],[Year]]*12</f>
        <v>27.419178082191785</v>
      </c>
      <c r="I1014" t="str">
        <f ca="1">IF(Table7[[#This Row],[Month]]&gt;=12,"Tenured","New Hire")</f>
        <v>Tenured</v>
      </c>
    </row>
    <row r="1015" spans="1:9">
      <c r="A1015" s="3" t="s">
        <v>123</v>
      </c>
      <c r="B1015" s="35" t="str">
        <f>_xlfn.XLOOKUP(Table7[[#This Row],[EID]],Roster!A:A,Roster!E:E)</f>
        <v>kig.imaz.62</v>
      </c>
      <c r="C1015" s="35" t="str">
        <f>_xlfn.XLOOKUP(Table7[[#This Row],[EID]],Roster!A:A,Roster!F:F)</f>
        <v>HR</v>
      </c>
      <c r="D1015">
        <v>10</v>
      </c>
      <c r="E1015" s="2">
        <v>45085</v>
      </c>
      <c r="F1015" s="2">
        <f>_xlfn.XLOOKUP(Table7[[#This Row],[EID]],Roster!A:A,Roster!G:G)</f>
        <v>41094</v>
      </c>
      <c r="G1015" s="61">
        <f ca="1">(TODAY()-Table7[[#This Row],[Hire Date]])/365</f>
        <v>12.87945205479452</v>
      </c>
      <c r="H1015" s="61">
        <f ca="1">Table7[[#This Row],[Year]]*12</f>
        <v>154.55342465753424</v>
      </c>
      <c r="I1015" t="str">
        <f ca="1">IF(Table7[[#This Row],[Month]]&gt;=12,"Tenured","New Hire")</f>
        <v>Tenured</v>
      </c>
    </row>
    <row r="1016" spans="1:9">
      <c r="A1016" s="3" t="s">
        <v>94</v>
      </c>
      <c r="B1016" s="35" t="str">
        <f>_xlfn.XLOOKUP(Table7[[#This Row],[EID]],Roster!A:A,Roster!E:E)</f>
        <v>oka.koch.55</v>
      </c>
      <c r="C1016" s="35" t="str">
        <f>_xlfn.XLOOKUP(Table7[[#This Row],[EID]],Roster!A:A,Roster!F:F)</f>
        <v>F&amp;A</v>
      </c>
      <c r="D1016">
        <v>8</v>
      </c>
      <c r="E1016" s="2">
        <v>45086</v>
      </c>
      <c r="F1016" s="2">
        <f>_xlfn.XLOOKUP(Table7[[#This Row],[EID]],Roster!A:A,Roster!G:G)</f>
        <v>45032</v>
      </c>
      <c r="G1016" s="61">
        <f ca="1">(TODAY()-Table7[[#This Row],[Hire Date]])/365</f>
        <v>2.0904109589041098</v>
      </c>
      <c r="H1016" s="61">
        <f ca="1">Table7[[#This Row],[Year]]*12</f>
        <v>25.084931506849315</v>
      </c>
      <c r="I1016" t="str">
        <f ca="1">IF(Table7[[#This Row],[Month]]&gt;=12,"Tenured","New Hire")</f>
        <v>Tenured</v>
      </c>
    </row>
    <row r="1017" spans="1:9">
      <c r="A1017" s="3" t="s">
        <v>96</v>
      </c>
      <c r="B1017" s="35" t="str">
        <f>_xlfn.XLOOKUP(Table7[[#This Row],[EID]],Roster!A:A,Roster!E:E)</f>
        <v>hir.kame.31</v>
      </c>
      <c r="C1017" s="35" t="str">
        <f>_xlfn.XLOOKUP(Table7[[#This Row],[EID]],Roster!A:A,Roster!F:F)</f>
        <v>Health</v>
      </c>
      <c r="D1017">
        <v>7</v>
      </c>
      <c r="E1017" s="2">
        <v>45086</v>
      </c>
      <c r="F1017" s="2">
        <f>_xlfn.XLOOKUP(Table7[[#This Row],[EID]],Roster!A:A,Roster!G:G)</f>
        <v>44979</v>
      </c>
      <c r="G1017" s="61">
        <f ca="1">(TODAY()-Table7[[#This Row],[Hire Date]])/365</f>
        <v>2.2356164383561645</v>
      </c>
      <c r="H1017" s="61">
        <f ca="1">Table7[[#This Row],[Year]]*12</f>
        <v>26.827397260273976</v>
      </c>
      <c r="I1017" t="str">
        <f ca="1">IF(Table7[[#This Row],[Month]]&gt;=12,"Tenured","New Hire")</f>
        <v>Tenured</v>
      </c>
    </row>
    <row r="1018" spans="1:9">
      <c r="A1018" s="3" t="s">
        <v>97</v>
      </c>
      <c r="B1018" s="35" t="str">
        <f>_xlfn.XLOOKUP(Table7[[#This Row],[EID]],Roster!A:A,Roster!E:E)</f>
        <v>han.oriz.24</v>
      </c>
      <c r="C1018" s="35" t="str">
        <f>_xlfn.XLOOKUP(Table7[[#This Row],[EID]],Roster!A:A,Roster!F:F)</f>
        <v>Network</v>
      </c>
      <c r="D1018">
        <v>9</v>
      </c>
      <c r="E1018" s="2">
        <v>45086</v>
      </c>
      <c r="F1018" s="2">
        <f>_xlfn.XLOOKUP(Table7[[#This Row],[EID]],Roster!A:A,Roster!G:G)</f>
        <v>44419</v>
      </c>
      <c r="G1018" s="61">
        <f ca="1">(TODAY()-Table7[[#This Row],[Hire Date]])/365</f>
        <v>3.7698630136986302</v>
      </c>
      <c r="H1018" s="61">
        <f ca="1">Table7[[#This Row],[Year]]*12</f>
        <v>45.238356164383561</v>
      </c>
      <c r="I1018" t="str">
        <f ca="1">IF(Table7[[#This Row],[Month]]&gt;=12,"Tenured","New Hire")</f>
        <v>Tenured</v>
      </c>
    </row>
    <row r="1019" spans="1:9">
      <c r="A1019" s="3" t="s">
        <v>98</v>
      </c>
      <c r="B1019" s="35" t="str">
        <f>_xlfn.XLOOKUP(Table7[[#This Row],[EID]],Roster!A:A,Roster!E:E)</f>
        <v>kig.imaz.62</v>
      </c>
      <c r="C1019" s="35" t="str">
        <f>_xlfn.XLOOKUP(Table7[[#This Row],[EID]],Roster!A:A,Roster!F:F)</f>
        <v>HR</v>
      </c>
      <c r="D1019">
        <v>7</v>
      </c>
      <c r="E1019" s="2">
        <v>45086</v>
      </c>
      <c r="F1019" s="2">
        <f>_xlfn.XLOOKUP(Table7[[#This Row],[EID]],Roster!A:A,Roster!G:G)</f>
        <v>41964</v>
      </c>
      <c r="G1019" s="61">
        <f ca="1">(TODAY()-Table7[[#This Row],[Hire Date]])/365</f>
        <v>10.495890410958904</v>
      </c>
      <c r="H1019" s="61">
        <f ca="1">Table7[[#This Row],[Year]]*12</f>
        <v>125.95068493150684</v>
      </c>
      <c r="I1019" t="str">
        <f ca="1">IF(Table7[[#This Row],[Month]]&gt;=12,"Tenured","New Hire")</f>
        <v>Tenured</v>
      </c>
    </row>
    <row r="1020" spans="1:9">
      <c r="A1020" s="3" t="s">
        <v>99</v>
      </c>
      <c r="B1020" s="35" t="str">
        <f>_xlfn.XLOOKUP(Table7[[#This Row],[EID]],Roster!A:A,Roster!E:E)</f>
        <v>han.oriz.24</v>
      </c>
      <c r="C1020" s="35" t="str">
        <f>_xlfn.XLOOKUP(Table7[[#This Row],[EID]],Roster!A:A,Roster!F:F)</f>
        <v>Strategy</v>
      </c>
      <c r="D1020">
        <v>9</v>
      </c>
      <c r="E1020" s="2">
        <v>45086</v>
      </c>
      <c r="F1020" s="2">
        <f>_xlfn.XLOOKUP(Table7[[#This Row],[EID]],Roster!A:A,Roster!G:G)</f>
        <v>39732</v>
      </c>
      <c r="G1020" s="61">
        <f ca="1">(TODAY()-Table7[[#This Row],[Hire Date]])/365</f>
        <v>16.610958904109587</v>
      </c>
      <c r="H1020" s="61">
        <f ca="1">Table7[[#This Row],[Year]]*12</f>
        <v>199.33150684931505</v>
      </c>
      <c r="I1020" t="str">
        <f ca="1">IF(Table7[[#This Row],[Month]]&gt;=12,"Tenured","New Hire")</f>
        <v>Tenured</v>
      </c>
    </row>
    <row r="1021" spans="1:9">
      <c r="A1021" s="3" t="s">
        <v>100</v>
      </c>
      <c r="B1021" s="35" t="str">
        <f>_xlfn.XLOOKUP(Table7[[#This Row],[EID]],Roster!A:A,Roster!E:E)</f>
        <v>oka.koch.55</v>
      </c>
      <c r="C1021" s="35" t="str">
        <f>_xlfn.XLOOKUP(Table7[[#This Row],[EID]],Roster!A:A,Roster!F:F)</f>
        <v>F&amp;A</v>
      </c>
      <c r="D1021">
        <v>8</v>
      </c>
      <c r="E1021" s="2">
        <v>45086</v>
      </c>
      <c r="F1021" s="2">
        <f>_xlfn.XLOOKUP(Table7[[#This Row],[EID]],Roster!A:A,Roster!G:G)</f>
        <v>44956</v>
      </c>
      <c r="G1021" s="61">
        <f ca="1">(TODAY()-Table7[[#This Row],[Hire Date]])/365</f>
        <v>2.2986301369863016</v>
      </c>
      <c r="H1021" s="61">
        <f ca="1">Table7[[#This Row],[Year]]*12</f>
        <v>27.583561643835619</v>
      </c>
      <c r="I1021" t="str">
        <f ca="1">IF(Table7[[#This Row],[Month]]&gt;=12,"Tenured","New Hire")</f>
        <v>Tenured</v>
      </c>
    </row>
    <row r="1022" spans="1:9">
      <c r="A1022" s="3" t="s">
        <v>101</v>
      </c>
      <c r="B1022" s="35" t="str">
        <f>_xlfn.XLOOKUP(Table7[[#This Row],[EID]],Roster!A:A,Roster!E:E)</f>
        <v>hir.kame.31</v>
      </c>
      <c r="C1022" s="35" t="str">
        <f>_xlfn.XLOOKUP(Table7[[#This Row],[EID]],Roster!A:A,Roster!F:F)</f>
        <v>Health</v>
      </c>
      <c r="D1022">
        <v>8</v>
      </c>
      <c r="E1022" s="2">
        <v>45086</v>
      </c>
      <c r="F1022" s="2">
        <f>_xlfn.XLOOKUP(Table7[[#This Row],[EID]],Roster!A:A,Roster!G:G)</f>
        <v>42161</v>
      </c>
      <c r="G1022" s="61">
        <f ca="1">(TODAY()-Table7[[#This Row],[Hire Date]])/365</f>
        <v>9.956164383561644</v>
      </c>
      <c r="H1022" s="61">
        <f ca="1">Table7[[#This Row],[Year]]*12</f>
        <v>119.47397260273974</v>
      </c>
      <c r="I1022" t="str">
        <f ca="1">IF(Table7[[#This Row],[Month]]&gt;=12,"Tenured","New Hire")</f>
        <v>Tenured</v>
      </c>
    </row>
    <row r="1023" spans="1:9">
      <c r="A1023" s="3" t="s">
        <v>102</v>
      </c>
      <c r="B1023" s="35" t="str">
        <f>_xlfn.XLOOKUP(Table7[[#This Row],[EID]],Roster!A:A,Roster!E:E)</f>
        <v>han.oriz.24</v>
      </c>
      <c r="C1023" s="35" t="str">
        <f>_xlfn.XLOOKUP(Table7[[#This Row],[EID]],Roster!A:A,Roster!F:F)</f>
        <v>Network</v>
      </c>
      <c r="D1023">
        <v>7</v>
      </c>
      <c r="E1023" s="2">
        <v>45086</v>
      </c>
      <c r="F1023" s="2">
        <f>_xlfn.XLOOKUP(Table7[[#This Row],[EID]],Roster!A:A,Roster!G:G)</f>
        <v>37784</v>
      </c>
      <c r="G1023" s="61">
        <f ca="1">(TODAY()-Table7[[#This Row],[Hire Date]])/365</f>
        <v>21.947945205479453</v>
      </c>
      <c r="H1023" s="61">
        <f ca="1">Table7[[#This Row],[Year]]*12</f>
        <v>263.37534246575342</v>
      </c>
      <c r="I1023" t="str">
        <f ca="1">IF(Table7[[#This Row],[Month]]&gt;=12,"Tenured","New Hire")</f>
        <v>Tenured</v>
      </c>
    </row>
    <row r="1024" spans="1:9">
      <c r="A1024" s="3" t="s">
        <v>103</v>
      </c>
      <c r="B1024" s="35" t="str">
        <f>_xlfn.XLOOKUP(Table7[[#This Row],[EID]],Roster!A:A,Roster!E:E)</f>
        <v>kig.imaz.62</v>
      </c>
      <c r="C1024" s="35" t="str">
        <f>_xlfn.XLOOKUP(Table7[[#This Row],[EID]],Roster!A:A,Roster!F:F)</f>
        <v>HR</v>
      </c>
      <c r="D1024">
        <v>7</v>
      </c>
      <c r="E1024" s="2">
        <v>45086</v>
      </c>
      <c r="F1024" s="2">
        <f>_xlfn.XLOOKUP(Table7[[#This Row],[EID]],Roster!A:A,Roster!G:G)</f>
        <v>44132</v>
      </c>
      <c r="G1024" s="61">
        <f ca="1">(TODAY()-Table7[[#This Row],[Hire Date]])/365</f>
        <v>4.5561643835616437</v>
      </c>
      <c r="H1024" s="61">
        <f ca="1">Table7[[#This Row],[Year]]*12</f>
        <v>54.673972602739724</v>
      </c>
      <c r="I1024" t="str">
        <f ca="1">IF(Table7[[#This Row],[Month]]&gt;=12,"Tenured","New Hire")</f>
        <v>Tenured</v>
      </c>
    </row>
    <row r="1025" spans="1:9">
      <c r="A1025" s="3" t="s">
        <v>104</v>
      </c>
      <c r="B1025" s="35" t="str">
        <f>_xlfn.XLOOKUP(Table7[[#This Row],[EID]],Roster!A:A,Roster!E:E)</f>
        <v>oka.koch.55</v>
      </c>
      <c r="C1025" s="35" t="str">
        <f>_xlfn.XLOOKUP(Table7[[#This Row],[EID]],Roster!A:A,Roster!F:F)</f>
        <v>F&amp;A</v>
      </c>
      <c r="D1025">
        <v>3</v>
      </c>
      <c r="E1025" s="2">
        <v>45086</v>
      </c>
      <c r="F1025" s="2">
        <f>_xlfn.XLOOKUP(Table7[[#This Row],[EID]],Roster!A:A,Roster!G:G)</f>
        <v>44977</v>
      </c>
      <c r="G1025" s="61">
        <f ca="1">(TODAY()-Table7[[#This Row],[Hire Date]])/365</f>
        <v>2.2410958904109588</v>
      </c>
      <c r="H1025" s="61">
        <f ca="1">Table7[[#This Row],[Year]]*12</f>
        <v>26.893150684931506</v>
      </c>
      <c r="I1025" t="str">
        <f ca="1">IF(Table7[[#This Row],[Month]]&gt;=12,"Tenured","New Hire")</f>
        <v>Tenured</v>
      </c>
    </row>
    <row r="1026" spans="1:9">
      <c r="A1026" s="3" t="s">
        <v>105</v>
      </c>
      <c r="B1026" s="35" t="str">
        <f>_xlfn.XLOOKUP(Table7[[#This Row],[EID]],Roster!A:A,Roster!E:E)</f>
        <v>oka.koch.55</v>
      </c>
      <c r="C1026" s="35" t="str">
        <f>_xlfn.XLOOKUP(Table7[[#This Row],[EID]],Roster!A:A,Roster!F:F)</f>
        <v>F&amp;A</v>
      </c>
      <c r="D1026">
        <v>7</v>
      </c>
      <c r="E1026" s="2">
        <v>45086</v>
      </c>
      <c r="F1026" s="2">
        <f>_xlfn.XLOOKUP(Table7[[#This Row],[EID]],Roster!A:A,Roster!G:G)</f>
        <v>37806</v>
      </c>
      <c r="G1026" s="61">
        <f ca="1">(TODAY()-Table7[[#This Row],[Hire Date]])/365</f>
        <v>21.887671232876713</v>
      </c>
      <c r="H1026" s="61">
        <f ca="1">Table7[[#This Row],[Year]]*12</f>
        <v>262.65205479452055</v>
      </c>
      <c r="I1026" t="str">
        <f ca="1">IF(Table7[[#This Row],[Month]]&gt;=12,"Tenured","New Hire")</f>
        <v>Tenured</v>
      </c>
    </row>
    <row r="1027" spans="1:9">
      <c r="A1027" s="3" t="s">
        <v>106</v>
      </c>
      <c r="B1027" s="35" t="str">
        <f>_xlfn.XLOOKUP(Table7[[#This Row],[EID]],Roster!A:A,Roster!E:E)</f>
        <v>hir.kame.31</v>
      </c>
      <c r="C1027" s="35" t="str">
        <f>_xlfn.XLOOKUP(Table7[[#This Row],[EID]],Roster!A:A,Roster!F:F)</f>
        <v>Health</v>
      </c>
      <c r="D1027">
        <v>10</v>
      </c>
      <c r="E1027" s="2">
        <v>45086</v>
      </c>
      <c r="F1027" s="2">
        <f>_xlfn.XLOOKUP(Table7[[#This Row],[EID]],Roster!A:A,Roster!G:G)</f>
        <v>40457</v>
      </c>
      <c r="G1027" s="61">
        <f ca="1">(TODAY()-Table7[[#This Row],[Hire Date]])/365</f>
        <v>14.624657534246575</v>
      </c>
      <c r="H1027" s="61">
        <f ca="1">Table7[[#This Row],[Year]]*12</f>
        <v>175.49589041095891</v>
      </c>
      <c r="I1027" t="str">
        <f ca="1">IF(Table7[[#This Row],[Month]]&gt;=12,"Tenured","New Hire")</f>
        <v>Tenured</v>
      </c>
    </row>
    <row r="1028" spans="1:9">
      <c r="A1028" s="3" t="s">
        <v>108</v>
      </c>
      <c r="B1028" s="35" t="str">
        <f>_xlfn.XLOOKUP(Table7[[#This Row],[EID]],Roster!A:A,Roster!E:E)</f>
        <v>kig.imaz.62</v>
      </c>
      <c r="C1028" s="35" t="str">
        <f>_xlfn.XLOOKUP(Table7[[#This Row],[EID]],Roster!A:A,Roster!F:F)</f>
        <v>HR</v>
      </c>
      <c r="D1028">
        <v>7</v>
      </c>
      <c r="E1028" s="2">
        <v>45086</v>
      </c>
      <c r="F1028" s="2">
        <f>_xlfn.XLOOKUP(Table7[[#This Row],[EID]],Roster!A:A,Roster!G:G)</f>
        <v>41289</v>
      </c>
      <c r="G1028" s="61">
        <f ca="1">(TODAY()-Table7[[#This Row],[Hire Date]])/365</f>
        <v>12.345205479452055</v>
      </c>
      <c r="H1028" s="61">
        <f ca="1">Table7[[#This Row],[Year]]*12</f>
        <v>148.14246575342466</v>
      </c>
      <c r="I1028" t="str">
        <f ca="1">IF(Table7[[#This Row],[Month]]&gt;=12,"Tenured","New Hire")</f>
        <v>Tenured</v>
      </c>
    </row>
    <row r="1029" spans="1:9">
      <c r="A1029" s="3" t="s">
        <v>109</v>
      </c>
      <c r="B1029" s="35" t="str">
        <f>_xlfn.XLOOKUP(Table7[[#This Row],[EID]],Roster!A:A,Roster!E:E)</f>
        <v>han.oriz.24</v>
      </c>
      <c r="C1029" s="35" t="str">
        <f>_xlfn.XLOOKUP(Table7[[#This Row],[EID]],Roster!A:A,Roster!F:F)</f>
        <v>Strategy</v>
      </c>
      <c r="D1029">
        <v>7</v>
      </c>
      <c r="E1029" s="2">
        <v>45086</v>
      </c>
      <c r="F1029" s="2">
        <f>_xlfn.XLOOKUP(Table7[[#This Row],[EID]],Roster!A:A,Roster!G:G)</f>
        <v>39092</v>
      </c>
      <c r="G1029" s="61">
        <f ca="1">(TODAY()-Table7[[#This Row],[Hire Date]])/365</f>
        <v>18.364383561643837</v>
      </c>
      <c r="H1029" s="61">
        <f ca="1">Table7[[#This Row],[Year]]*12</f>
        <v>220.37260273972606</v>
      </c>
      <c r="I1029" t="str">
        <f ca="1">IF(Table7[[#This Row],[Month]]&gt;=12,"Tenured","New Hire")</f>
        <v>Tenured</v>
      </c>
    </row>
    <row r="1030" spans="1:9">
      <c r="A1030" s="3" t="s">
        <v>111</v>
      </c>
      <c r="B1030" s="35" t="str">
        <f>_xlfn.XLOOKUP(Table7[[#This Row],[EID]],Roster!A:A,Roster!E:E)</f>
        <v>hir.kame.31</v>
      </c>
      <c r="C1030" s="35" t="str">
        <f>_xlfn.XLOOKUP(Table7[[#This Row],[EID]],Roster!A:A,Roster!F:F)</f>
        <v>Health</v>
      </c>
      <c r="D1030">
        <v>7</v>
      </c>
      <c r="E1030" s="2">
        <v>45086</v>
      </c>
      <c r="F1030" s="2">
        <f>_xlfn.XLOOKUP(Table7[[#This Row],[EID]],Roster!A:A,Roster!G:G)</f>
        <v>42145</v>
      </c>
      <c r="G1030" s="61">
        <f ca="1">(TODAY()-Table7[[#This Row],[Hire Date]])/365</f>
        <v>10</v>
      </c>
      <c r="H1030" s="61">
        <f ca="1">Table7[[#This Row],[Year]]*12</f>
        <v>120</v>
      </c>
      <c r="I1030" t="str">
        <f ca="1">IF(Table7[[#This Row],[Month]]&gt;=12,"Tenured","New Hire")</f>
        <v>Tenured</v>
      </c>
    </row>
    <row r="1031" spans="1:9">
      <c r="A1031" s="3" t="s">
        <v>112</v>
      </c>
      <c r="B1031" s="35" t="str">
        <f>_xlfn.XLOOKUP(Table7[[#This Row],[EID]],Roster!A:A,Roster!E:E)</f>
        <v>hir.kame.31</v>
      </c>
      <c r="C1031" s="35" t="str">
        <f>_xlfn.XLOOKUP(Table7[[#This Row],[EID]],Roster!A:A,Roster!F:F)</f>
        <v>Health</v>
      </c>
      <c r="D1031">
        <v>7</v>
      </c>
      <c r="E1031" s="2">
        <v>45086</v>
      </c>
      <c r="F1031" s="2">
        <f>_xlfn.XLOOKUP(Table7[[#This Row],[EID]],Roster!A:A,Roster!G:G)</f>
        <v>44989</v>
      </c>
      <c r="G1031" s="61">
        <f ca="1">(TODAY()-Table7[[#This Row],[Hire Date]])/365</f>
        <v>2.2082191780821918</v>
      </c>
      <c r="H1031" s="61">
        <f ca="1">Table7[[#This Row],[Year]]*12</f>
        <v>26.4986301369863</v>
      </c>
      <c r="I1031" t="str">
        <f ca="1">IF(Table7[[#This Row],[Month]]&gt;=12,"Tenured","New Hire")</f>
        <v>Tenured</v>
      </c>
    </row>
    <row r="1032" spans="1:9">
      <c r="A1032" s="3" t="s">
        <v>113</v>
      </c>
      <c r="B1032" s="35" t="str">
        <f>_xlfn.XLOOKUP(Table7[[#This Row],[EID]],Roster!A:A,Roster!E:E)</f>
        <v>kig.imaz.62</v>
      </c>
      <c r="C1032" s="35" t="str">
        <f>_xlfn.XLOOKUP(Table7[[#This Row],[EID]],Roster!A:A,Roster!F:F)</f>
        <v>HR</v>
      </c>
      <c r="D1032">
        <v>10</v>
      </c>
      <c r="E1032" s="2">
        <v>45086</v>
      </c>
      <c r="F1032" s="2">
        <f>_xlfn.XLOOKUP(Table7[[#This Row],[EID]],Roster!A:A,Roster!G:G)</f>
        <v>44152</v>
      </c>
      <c r="G1032" s="61">
        <f ca="1">(TODAY()-Table7[[#This Row],[Hire Date]])/365</f>
        <v>4.5013698630136982</v>
      </c>
      <c r="H1032" s="61">
        <f ca="1">Table7[[#This Row],[Year]]*12</f>
        <v>54.016438356164379</v>
      </c>
      <c r="I1032" t="str">
        <f ca="1">IF(Table7[[#This Row],[Month]]&gt;=12,"Tenured","New Hire")</f>
        <v>Tenured</v>
      </c>
    </row>
    <row r="1033" spans="1:9">
      <c r="A1033" s="3" t="s">
        <v>114</v>
      </c>
      <c r="B1033" s="35" t="str">
        <f>_xlfn.XLOOKUP(Table7[[#This Row],[EID]],Roster!A:A,Roster!E:E)</f>
        <v>han.oriz.24</v>
      </c>
      <c r="C1033" s="35" t="str">
        <f>_xlfn.XLOOKUP(Table7[[#This Row],[EID]],Roster!A:A,Roster!F:F)</f>
        <v>Strategy</v>
      </c>
      <c r="D1033">
        <v>9</v>
      </c>
      <c r="E1033" s="2">
        <v>45086</v>
      </c>
      <c r="F1033" s="2">
        <f>_xlfn.XLOOKUP(Table7[[#This Row],[EID]],Roster!A:A,Roster!G:G)</f>
        <v>37165</v>
      </c>
      <c r="G1033" s="61">
        <f ca="1">(TODAY()-Table7[[#This Row],[Hire Date]])/365</f>
        <v>23.643835616438356</v>
      </c>
      <c r="H1033" s="61">
        <f ca="1">Table7[[#This Row],[Year]]*12</f>
        <v>283.72602739726028</v>
      </c>
      <c r="I1033" t="str">
        <f ca="1">IF(Table7[[#This Row],[Month]]&gt;=12,"Tenured","New Hire")</f>
        <v>Tenured</v>
      </c>
    </row>
    <row r="1034" spans="1:9">
      <c r="A1034" s="3" t="s">
        <v>115</v>
      </c>
      <c r="B1034" s="35" t="str">
        <f>_xlfn.XLOOKUP(Table7[[#This Row],[EID]],Roster!A:A,Roster!E:E)</f>
        <v>oka.koch.55</v>
      </c>
      <c r="C1034" s="35" t="str">
        <f>_xlfn.XLOOKUP(Table7[[#This Row],[EID]],Roster!A:A,Roster!F:F)</f>
        <v>F&amp;A</v>
      </c>
      <c r="D1034">
        <v>9</v>
      </c>
      <c r="E1034" s="2">
        <v>45086</v>
      </c>
      <c r="F1034" s="2">
        <f>_xlfn.XLOOKUP(Table7[[#This Row],[EID]],Roster!A:A,Roster!G:G)</f>
        <v>44841</v>
      </c>
      <c r="G1034" s="61">
        <f ca="1">(TODAY()-Table7[[#This Row],[Hire Date]])/365</f>
        <v>2.6136986301369864</v>
      </c>
      <c r="H1034" s="61">
        <f ca="1">Table7[[#This Row],[Year]]*12</f>
        <v>31.364383561643837</v>
      </c>
      <c r="I1034" t="str">
        <f ca="1">IF(Table7[[#This Row],[Month]]&gt;=12,"Tenured","New Hire")</f>
        <v>Tenured</v>
      </c>
    </row>
    <row r="1035" spans="1:9">
      <c r="A1035" s="3" t="s">
        <v>116</v>
      </c>
      <c r="B1035" s="35" t="str">
        <f>_xlfn.XLOOKUP(Table7[[#This Row],[EID]],Roster!A:A,Roster!E:E)</f>
        <v>hir.kame.31</v>
      </c>
      <c r="C1035" s="35" t="str">
        <f>_xlfn.XLOOKUP(Table7[[#This Row],[EID]],Roster!A:A,Roster!F:F)</f>
        <v>Health</v>
      </c>
      <c r="D1035">
        <v>8</v>
      </c>
      <c r="E1035" s="2">
        <v>45086</v>
      </c>
      <c r="F1035" s="2">
        <f>_xlfn.XLOOKUP(Table7[[#This Row],[EID]],Roster!A:A,Roster!G:G)</f>
        <v>39490</v>
      </c>
      <c r="G1035" s="61">
        <f ca="1">(TODAY()-Table7[[#This Row],[Hire Date]])/365</f>
        <v>17.273972602739725</v>
      </c>
      <c r="H1035" s="61">
        <f ca="1">Table7[[#This Row],[Year]]*12</f>
        <v>207.2876712328767</v>
      </c>
      <c r="I1035" t="str">
        <f ca="1">IF(Table7[[#This Row],[Month]]&gt;=12,"Tenured","New Hire")</f>
        <v>Tenured</v>
      </c>
    </row>
    <row r="1036" spans="1:9">
      <c r="A1036" s="3" t="s">
        <v>117</v>
      </c>
      <c r="B1036" s="35" t="str">
        <f>_xlfn.XLOOKUP(Table7[[#This Row],[EID]],Roster!A:A,Roster!E:E)</f>
        <v>han.oriz.24</v>
      </c>
      <c r="C1036" s="35" t="str">
        <f>_xlfn.XLOOKUP(Table7[[#This Row],[EID]],Roster!A:A,Roster!F:F)</f>
        <v>Network</v>
      </c>
      <c r="D1036">
        <v>10</v>
      </c>
      <c r="E1036" s="2">
        <v>45086</v>
      </c>
      <c r="F1036" s="2">
        <f>_xlfn.XLOOKUP(Table7[[#This Row],[EID]],Roster!A:A,Roster!G:G)</f>
        <v>43495</v>
      </c>
      <c r="G1036" s="61">
        <f ca="1">(TODAY()-Table7[[#This Row],[Hire Date]])/365</f>
        <v>6.3013698630136989</v>
      </c>
      <c r="H1036" s="61">
        <f ca="1">Table7[[#This Row],[Year]]*12</f>
        <v>75.616438356164394</v>
      </c>
      <c r="I1036" t="str">
        <f ca="1">IF(Table7[[#This Row],[Month]]&gt;=12,"Tenured","New Hire")</f>
        <v>Tenured</v>
      </c>
    </row>
    <row r="1037" spans="1:9">
      <c r="A1037" s="3" t="s">
        <v>118</v>
      </c>
      <c r="B1037" s="35" t="str">
        <f>_xlfn.XLOOKUP(Table7[[#This Row],[EID]],Roster!A:A,Roster!E:E)</f>
        <v>kig.imaz.62</v>
      </c>
      <c r="C1037" s="35" t="str">
        <f>_xlfn.XLOOKUP(Table7[[#This Row],[EID]],Roster!A:A,Roster!F:F)</f>
        <v>HR</v>
      </c>
      <c r="D1037">
        <v>8</v>
      </c>
      <c r="E1037" s="2">
        <v>45086</v>
      </c>
      <c r="F1037" s="2">
        <f>_xlfn.XLOOKUP(Table7[[#This Row],[EID]],Roster!A:A,Roster!G:G)</f>
        <v>44965</v>
      </c>
      <c r="G1037" s="61">
        <f ca="1">(TODAY()-Table7[[#This Row],[Hire Date]])/365</f>
        <v>2.2739726027397262</v>
      </c>
      <c r="H1037" s="61">
        <f ca="1">Table7[[#This Row],[Year]]*12</f>
        <v>27.287671232876715</v>
      </c>
      <c r="I1037" t="str">
        <f ca="1">IF(Table7[[#This Row],[Month]]&gt;=12,"Tenured","New Hire")</f>
        <v>Tenured</v>
      </c>
    </row>
    <row r="1038" spans="1:9">
      <c r="A1038" s="3" t="s">
        <v>119</v>
      </c>
      <c r="B1038" s="35" t="str">
        <f>_xlfn.XLOOKUP(Table7[[#This Row],[EID]],Roster!A:A,Roster!E:E)</f>
        <v>hir.kame.31</v>
      </c>
      <c r="C1038" s="35" t="str">
        <f>_xlfn.XLOOKUP(Table7[[#This Row],[EID]],Roster!A:A,Roster!F:F)</f>
        <v>Health</v>
      </c>
      <c r="D1038">
        <v>9</v>
      </c>
      <c r="E1038" s="2">
        <v>45086</v>
      </c>
      <c r="F1038" s="2">
        <f>_xlfn.XLOOKUP(Table7[[#This Row],[EID]],Roster!A:A,Roster!G:G)</f>
        <v>38581</v>
      </c>
      <c r="G1038" s="61">
        <f ca="1">(TODAY()-Table7[[#This Row],[Hire Date]])/365</f>
        <v>19.764383561643836</v>
      </c>
      <c r="H1038" s="61">
        <f ca="1">Table7[[#This Row],[Year]]*12</f>
        <v>237.17260273972602</v>
      </c>
      <c r="I1038" t="str">
        <f ca="1">IF(Table7[[#This Row],[Month]]&gt;=12,"Tenured","New Hire")</f>
        <v>Tenured</v>
      </c>
    </row>
    <row r="1039" spans="1:9">
      <c r="A1039" s="3" t="s">
        <v>121</v>
      </c>
      <c r="B1039" s="35" t="str">
        <f>_xlfn.XLOOKUP(Table7[[#This Row],[EID]],Roster!A:A,Roster!E:E)</f>
        <v>hir.kame.31</v>
      </c>
      <c r="C1039" s="35" t="str">
        <f>_xlfn.XLOOKUP(Table7[[#This Row],[EID]],Roster!A:A,Roster!F:F)</f>
        <v>Health</v>
      </c>
      <c r="D1039">
        <v>10</v>
      </c>
      <c r="E1039" s="2">
        <v>45086</v>
      </c>
      <c r="F1039" s="2">
        <f>_xlfn.XLOOKUP(Table7[[#This Row],[EID]],Roster!A:A,Roster!G:G)</f>
        <v>44420</v>
      </c>
      <c r="G1039" s="61">
        <f ca="1">(TODAY()-Table7[[#This Row],[Hire Date]])/365</f>
        <v>3.7671232876712328</v>
      </c>
      <c r="H1039" s="61">
        <f ca="1">Table7[[#This Row],[Year]]*12</f>
        <v>45.205479452054796</v>
      </c>
      <c r="I1039" t="str">
        <f ca="1">IF(Table7[[#This Row],[Month]]&gt;=12,"Tenured","New Hire")</f>
        <v>Tenured</v>
      </c>
    </row>
    <row r="1040" spans="1:9">
      <c r="A1040" s="3" t="s">
        <v>122</v>
      </c>
      <c r="B1040" s="35" t="str">
        <f>_xlfn.XLOOKUP(Table7[[#This Row],[EID]],Roster!A:A,Roster!E:E)</f>
        <v>han.oriz.24</v>
      </c>
      <c r="C1040" s="35" t="str">
        <f>_xlfn.XLOOKUP(Table7[[#This Row],[EID]],Roster!A:A,Roster!F:F)</f>
        <v>Network</v>
      </c>
      <c r="D1040">
        <v>7</v>
      </c>
      <c r="E1040" s="2">
        <v>45086</v>
      </c>
      <c r="F1040" s="2">
        <f>_xlfn.XLOOKUP(Table7[[#This Row],[EID]],Roster!A:A,Roster!G:G)</f>
        <v>44961</v>
      </c>
      <c r="G1040" s="61">
        <f ca="1">(TODAY()-Table7[[#This Row],[Hire Date]])/365</f>
        <v>2.2849315068493152</v>
      </c>
      <c r="H1040" s="61">
        <f ca="1">Table7[[#This Row],[Year]]*12</f>
        <v>27.419178082191785</v>
      </c>
      <c r="I1040" t="str">
        <f ca="1">IF(Table7[[#This Row],[Month]]&gt;=12,"Tenured","New Hire")</f>
        <v>Tenured</v>
      </c>
    </row>
    <row r="1041" spans="1:9">
      <c r="A1041" s="3" t="s">
        <v>123</v>
      </c>
      <c r="B1041" s="35" t="str">
        <f>_xlfn.XLOOKUP(Table7[[#This Row],[EID]],Roster!A:A,Roster!E:E)</f>
        <v>kig.imaz.62</v>
      </c>
      <c r="C1041" s="35" t="str">
        <f>_xlfn.XLOOKUP(Table7[[#This Row],[EID]],Roster!A:A,Roster!F:F)</f>
        <v>HR</v>
      </c>
      <c r="D1041">
        <v>10</v>
      </c>
      <c r="E1041" s="2">
        <v>45086</v>
      </c>
      <c r="F1041" s="2">
        <f>_xlfn.XLOOKUP(Table7[[#This Row],[EID]],Roster!A:A,Roster!G:G)</f>
        <v>41094</v>
      </c>
      <c r="G1041" s="61">
        <f ca="1">(TODAY()-Table7[[#This Row],[Hire Date]])/365</f>
        <v>12.87945205479452</v>
      </c>
      <c r="H1041" s="61">
        <f ca="1">Table7[[#This Row],[Year]]*12</f>
        <v>154.55342465753424</v>
      </c>
      <c r="I1041" t="str">
        <f ca="1">IF(Table7[[#This Row],[Month]]&gt;=12,"Tenured","New Hire")</f>
        <v>Tenured</v>
      </c>
    </row>
    <row r="1042" spans="1:9">
      <c r="A1042" s="3" t="s">
        <v>94</v>
      </c>
      <c r="B1042" s="35" t="str">
        <f>_xlfn.XLOOKUP(Table7[[#This Row],[EID]],Roster!A:A,Roster!E:E)</f>
        <v>oka.koch.55</v>
      </c>
      <c r="C1042" s="35" t="str">
        <f>_xlfn.XLOOKUP(Table7[[#This Row],[EID]],Roster!A:A,Roster!F:F)</f>
        <v>F&amp;A</v>
      </c>
      <c r="D1042">
        <v>10</v>
      </c>
      <c r="E1042" s="2">
        <v>45087</v>
      </c>
      <c r="F1042" s="2">
        <f>_xlfn.XLOOKUP(Table7[[#This Row],[EID]],Roster!A:A,Roster!G:G)</f>
        <v>45032</v>
      </c>
      <c r="G1042" s="61">
        <f ca="1">(TODAY()-Table7[[#This Row],[Hire Date]])/365</f>
        <v>2.0904109589041098</v>
      </c>
      <c r="H1042" s="61">
        <f ca="1">Table7[[#This Row],[Year]]*12</f>
        <v>25.084931506849315</v>
      </c>
      <c r="I1042" t="str">
        <f ca="1">IF(Table7[[#This Row],[Month]]&gt;=12,"Tenured","New Hire")</f>
        <v>Tenured</v>
      </c>
    </row>
    <row r="1043" spans="1:9">
      <c r="A1043" s="3" t="s">
        <v>96</v>
      </c>
      <c r="B1043" s="35" t="str">
        <f>_xlfn.XLOOKUP(Table7[[#This Row],[EID]],Roster!A:A,Roster!E:E)</f>
        <v>hir.kame.31</v>
      </c>
      <c r="C1043" s="35" t="str">
        <f>_xlfn.XLOOKUP(Table7[[#This Row],[EID]],Roster!A:A,Roster!F:F)</f>
        <v>Health</v>
      </c>
      <c r="D1043">
        <v>10</v>
      </c>
      <c r="E1043" s="2">
        <v>45087</v>
      </c>
      <c r="F1043" s="2">
        <f>_xlfn.XLOOKUP(Table7[[#This Row],[EID]],Roster!A:A,Roster!G:G)</f>
        <v>44979</v>
      </c>
      <c r="G1043" s="61">
        <f ca="1">(TODAY()-Table7[[#This Row],[Hire Date]])/365</f>
        <v>2.2356164383561645</v>
      </c>
      <c r="H1043" s="61">
        <f ca="1">Table7[[#This Row],[Year]]*12</f>
        <v>26.827397260273976</v>
      </c>
      <c r="I1043" t="str">
        <f ca="1">IF(Table7[[#This Row],[Month]]&gt;=12,"Tenured","New Hire")</f>
        <v>Tenured</v>
      </c>
    </row>
    <row r="1044" spans="1:9">
      <c r="A1044" s="3" t="s">
        <v>97</v>
      </c>
      <c r="B1044" s="35" t="str">
        <f>_xlfn.XLOOKUP(Table7[[#This Row],[EID]],Roster!A:A,Roster!E:E)</f>
        <v>han.oriz.24</v>
      </c>
      <c r="C1044" s="35" t="str">
        <f>_xlfn.XLOOKUP(Table7[[#This Row],[EID]],Roster!A:A,Roster!F:F)</f>
        <v>Network</v>
      </c>
      <c r="D1044">
        <v>10</v>
      </c>
      <c r="E1044" s="2">
        <v>45087</v>
      </c>
      <c r="F1044" s="2">
        <f>_xlfn.XLOOKUP(Table7[[#This Row],[EID]],Roster!A:A,Roster!G:G)</f>
        <v>44419</v>
      </c>
      <c r="G1044" s="61">
        <f ca="1">(TODAY()-Table7[[#This Row],[Hire Date]])/365</f>
        <v>3.7698630136986302</v>
      </c>
      <c r="H1044" s="61">
        <f ca="1">Table7[[#This Row],[Year]]*12</f>
        <v>45.238356164383561</v>
      </c>
      <c r="I1044" t="str">
        <f ca="1">IF(Table7[[#This Row],[Month]]&gt;=12,"Tenured","New Hire")</f>
        <v>Tenured</v>
      </c>
    </row>
    <row r="1045" spans="1:9">
      <c r="A1045" s="3" t="s">
        <v>98</v>
      </c>
      <c r="B1045" s="35" t="str">
        <f>_xlfn.XLOOKUP(Table7[[#This Row],[EID]],Roster!A:A,Roster!E:E)</f>
        <v>kig.imaz.62</v>
      </c>
      <c r="C1045" s="35" t="str">
        <f>_xlfn.XLOOKUP(Table7[[#This Row],[EID]],Roster!A:A,Roster!F:F)</f>
        <v>HR</v>
      </c>
      <c r="D1045">
        <v>8</v>
      </c>
      <c r="E1045" s="2">
        <v>45087</v>
      </c>
      <c r="F1045" s="2">
        <f>_xlfn.XLOOKUP(Table7[[#This Row],[EID]],Roster!A:A,Roster!G:G)</f>
        <v>41964</v>
      </c>
      <c r="G1045" s="61">
        <f ca="1">(TODAY()-Table7[[#This Row],[Hire Date]])/365</f>
        <v>10.495890410958904</v>
      </c>
      <c r="H1045" s="61">
        <f ca="1">Table7[[#This Row],[Year]]*12</f>
        <v>125.95068493150684</v>
      </c>
      <c r="I1045" t="str">
        <f ca="1">IF(Table7[[#This Row],[Month]]&gt;=12,"Tenured","New Hire")</f>
        <v>Tenured</v>
      </c>
    </row>
    <row r="1046" spans="1:9">
      <c r="A1046" s="3" t="s">
        <v>99</v>
      </c>
      <c r="B1046" s="35" t="str">
        <f>_xlfn.XLOOKUP(Table7[[#This Row],[EID]],Roster!A:A,Roster!E:E)</f>
        <v>han.oriz.24</v>
      </c>
      <c r="C1046" s="35" t="str">
        <f>_xlfn.XLOOKUP(Table7[[#This Row],[EID]],Roster!A:A,Roster!F:F)</f>
        <v>Strategy</v>
      </c>
      <c r="D1046">
        <v>10</v>
      </c>
      <c r="E1046" s="2">
        <v>45087</v>
      </c>
      <c r="F1046" s="2">
        <f>_xlfn.XLOOKUP(Table7[[#This Row],[EID]],Roster!A:A,Roster!G:G)</f>
        <v>39732</v>
      </c>
      <c r="G1046" s="61">
        <f ca="1">(TODAY()-Table7[[#This Row],[Hire Date]])/365</f>
        <v>16.610958904109587</v>
      </c>
      <c r="H1046" s="61">
        <f ca="1">Table7[[#This Row],[Year]]*12</f>
        <v>199.33150684931505</v>
      </c>
      <c r="I1046" t="str">
        <f ca="1">IF(Table7[[#This Row],[Month]]&gt;=12,"Tenured","New Hire")</f>
        <v>Tenured</v>
      </c>
    </row>
    <row r="1047" spans="1:9">
      <c r="A1047" s="3" t="s">
        <v>100</v>
      </c>
      <c r="B1047" s="35" t="str">
        <f>_xlfn.XLOOKUP(Table7[[#This Row],[EID]],Roster!A:A,Roster!E:E)</f>
        <v>oka.koch.55</v>
      </c>
      <c r="C1047" s="35" t="str">
        <f>_xlfn.XLOOKUP(Table7[[#This Row],[EID]],Roster!A:A,Roster!F:F)</f>
        <v>F&amp;A</v>
      </c>
      <c r="D1047">
        <v>9</v>
      </c>
      <c r="E1047" s="2">
        <v>45087</v>
      </c>
      <c r="F1047" s="2">
        <f>_xlfn.XLOOKUP(Table7[[#This Row],[EID]],Roster!A:A,Roster!G:G)</f>
        <v>44956</v>
      </c>
      <c r="G1047" s="61">
        <f ca="1">(TODAY()-Table7[[#This Row],[Hire Date]])/365</f>
        <v>2.2986301369863016</v>
      </c>
      <c r="H1047" s="61">
        <f ca="1">Table7[[#This Row],[Year]]*12</f>
        <v>27.583561643835619</v>
      </c>
      <c r="I1047" t="str">
        <f ca="1">IF(Table7[[#This Row],[Month]]&gt;=12,"Tenured","New Hire")</f>
        <v>Tenured</v>
      </c>
    </row>
    <row r="1048" spans="1:9">
      <c r="A1048" s="3" t="s">
        <v>101</v>
      </c>
      <c r="B1048" s="35" t="str">
        <f>_xlfn.XLOOKUP(Table7[[#This Row],[EID]],Roster!A:A,Roster!E:E)</f>
        <v>hir.kame.31</v>
      </c>
      <c r="C1048" s="35" t="str">
        <f>_xlfn.XLOOKUP(Table7[[#This Row],[EID]],Roster!A:A,Roster!F:F)</f>
        <v>Health</v>
      </c>
      <c r="D1048">
        <v>8</v>
      </c>
      <c r="E1048" s="2">
        <v>45087</v>
      </c>
      <c r="F1048" s="2">
        <f>_xlfn.XLOOKUP(Table7[[#This Row],[EID]],Roster!A:A,Roster!G:G)</f>
        <v>42161</v>
      </c>
      <c r="G1048" s="61">
        <f ca="1">(TODAY()-Table7[[#This Row],[Hire Date]])/365</f>
        <v>9.956164383561644</v>
      </c>
      <c r="H1048" s="61">
        <f ca="1">Table7[[#This Row],[Year]]*12</f>
        <v>119.47397260273974</v>
      </c>
      <c r="I1048" t="str">
        <f ca="1">IF(Table7[[#This Row],[Month]]&gt;=12,"Tenured","New Hire")</f>
        <v>Tenured</v>
      </c>
    </row>
    <row r="1049" spans="1:9">
      <c r="A1049" s="3" t="s">
        <v>102</v>
      </c>
      <c r="B1049" s="35" t="str">
        <f>_xlfn.XLOOKUP(Table7[[#This Row],[EID]],Roster!A:A,Roster!E:E)</f>
        <v>han.oriz.24</v>
      </c>
      <c r="C1049" s="35" t="str">
        <f>_xlfn.XLOOKUP(Table7[[#This Row],[EID]],Roster!A:A,Roster!F:F)</f>
        <v>Network</v>
      </c>
      <c r="D1049">
        <v>10</v>
      </c>
      <c r="E1049" s="2">
        <v>45087</v>
      </c>
      <c r="F1049" s="2">
        <f>_xlfn.XLOOKUP(Table7[[#This Row],[EID]],Roster!A:A,Roster!G:G)</f>
        <v>37784</v>
      </c>
      <c r="G1049" s="61">
        <f ca="1">(TODAY()-Table7[[#This Row],[Hire Date]])/365</f>
        <v>21.947945205479453</v>
      </c>
      <c r="H1049" s="61">
        <f ca="1">Table7[[#This Row],[Year]]*12</f>
        <v>263.37534246575342</v>
      </c>
      <c r="I1049" t="str">
        <f ca="1">IF(Table7[[#This Row],[Month]]&gt;=12,"Tenured","New Hire")</f>
        <v>Tenured</v>
      </c>
    </row>
    <row r="1050" spans="1:9">
      <c r="A1050" s="3" t="s">
        <v>103</v>
      </c>
      <c r="B1050" s="35" t="str">
        <f>_xlfn.XLOOKUP(Table7[[#This Row],[EID]],Roster!A:A,Roster!E:E)</f>
        <v>kig.imaz.62</v>
      </c>
      <c r="C1050" s="35" t="str">
        <f>_xlfn.XLOOKUP(Table7[[#This Row],[EID]],Roster!A:A,Roster!F:F)</f>
        <v>HR</v>
      </c>
      <c r="D1050">
        <v>9</v>
      </c>
      <c r="E1050" s="2">
        <v>45087</v>
      </c>
      <c r="F1050" s="2">
        <f>_xlfn.XLOOKUP(Table7[[#This Row],[EID]],Roster!A:A,Roster!G:G)</f>
        <v>44132</v>
      </c>
      <c r="G1050" s="61">
        <f ca="1">(TODAY()-Table7[[#This Row],[Hire Date]])/365</f>
        <v>4.5561643835616437</v>
      </c>
      <c r="H1050" s="61">
        <f ca="1">Table7[[#This Row],[Year]]*12</f>
        <v>54.673972602739724</v>
      </c>
      <c r="I1050" t="str">
        <f ca="1">IF(Table7[[#This Row],[Month]]&gt;=12,"Tenured","New Hire")</f>
        <v>Tenured</v>
      </c>
    </row>
    <row r="1051" spans="1:9">
      <c r="A1051" s="3" t="s">
        <v>104</v>
      </c>
      <c r="B1051" s="35" t="str">
        <f>_xlfn.XLOOKUP(Table7[[#This Row],[EID]],Roster!A:A,Roster!E:E)</f>
        <v>oka.koch.55</v>
      </c>
      <c r="C1051" s="35" t="str">
        <f>_xlfn.XLOOKUP(Table7[[#This Row],[EID]],Roster!A:A,Roster!F:F)</f>
        <v>F&amp;A</v>
      </c>
      <c r="D1051">
        <v>3</v>
      </c>
      <c r="E1051" s="2">
        <v>45087</v>
      </c>
      <c r="F1051" s="2">
        <f>_xlfn.XLOOKUP(Table7[[#This Row],[EID]],Roster!A:A,Roster!G:G)</f>
        <v>44977</v>
      </c>
      <c r="G1051" s="61">
        <f ca="1">(TODAY()-Table7[[#This Row],[Hire Date]])/365</f>
        <v>2.2410958904109588</v>
      </c>
      <c r="H1051" s="61">
        <f ca="1">Table7[[#This Row],[Year]]*12</f>
        <v>26.893150684931506</v>
      </c>
      <c r="I1051" t="str">
        <f ca="1">IF(Table7[[#This Row],[Month]]&gt;=12,"Tenured","New Hire")</f>
        <v>Tenured</v>
      </c>
    </row>
    <row r="1052" spans="1:9">
      <c r="A1052" s="3" t="s">
        <v>105</v>
      </c>
      <c r="B1052" s="35" t="str">
        <f>_xlfn.XLOOKUP(Table7[[#This Row],[EID]],Roster!A:A,Roster!E:E)</f>
        <v>oka.koch.55</v>
      </c>
      <c r="C1052" s="35" t="str">
        <f>_xlfn.XLOOKUP(Table7[[#This Row],[EID]],Roster!A:A,Roster!F:F)</f>
        <v>F&amp;A</v>
      </c>
      <c r="D1052">
        <v>10</v>
      </c>
      <c r="E1052" s="2">
        <v>45087</v>
      </c>
      <c r="F1052" s="2">
        <f>_xlfn.XLOOKUP(Table7[[#This Row],[EID]],Roster!A:A,Roster!G:G)</f>
        <v>37806</v>
      </c>
      <c r="G1052" s="61">
        <f ca="1">(TODAY()-Table7[[#This Row],[Hire Date]])/365</f>
        <v>21.887671232876713</v>
      </c>
      <c r="H1052" s="61">
        <f ca="1">Table7[[#This Row],[Year]]*12</f>
        <v>262.65205479452055</v>
      </c>
      <c r="I1052" t="str">
        <f ca="1">IF(Table7[[#This Row],[Month]]&gt;=12,"Tenured","New Hire")</f>
        <v>Tenured</v>
      </c>
    </row>
    <row r="1053" spans="1:9">
      <c r="A1053" s="3" t="s">
        <v>106</v>
      </c>
      <c r="B1053" s="35" t="str">
        <f>_xlfn.XLOOKUP(Table7[[#This Row],[EID]],Roster!A:A,Roster!E:E)</f>
        <v>hir.kame.31</v>
      </c>
      <c r="C1053" s="35" t="str">
        <f>_xlfn.XLOOKUP(Table7[[#This Row],[EID]],Roster!A:A,Roster!F:F)</f>
        <v>Health</v>
      </c>
      <c r="D1053">
        <v>8</v>
      </c>
      <c r="E1053" s="2">
        <v>45087</v>
      </c>
      <c r="F1053" s="2">
        <f>_xlfn.XLOOKUP(Table7[[#This Row],[EID]],Roster!A:A,Roster!G:G)</f>
        <v>40457</v>
      </c>
      <c r="G1053" s="61">
        <f ca="1">(TODAY()-Table7[[#This Row],[Hire Date]])/365</f>
        <v>14.624657534246575</v>
      </c>
      <c r="H1053" s="61">
        <f ca="1">Table7[[#This Row],[Year]]*12</f>
        <v>175.49589041095891</v>
      </c>
      <c r="I1053" t="str">
        <f ca="1">IF(Table7[[#This Row],[Month]]&gt;=12,"Tenured","New Hire")</f>
        <v>Tenured</v>
      </c>
    </row>
    <row r="1054" spans="1:9">
      <c r="A1054" s="3" t="s">
        <v>108</v>
      </c>
      <c r="B1054" s="35" t="str">
        <f>_xlfn.XLOOKUP(Table7[[#This Row],[EID]],Roster!A:A,Roster!E:E)</f>
        <v>kig.imaz.62</v>
      </c>
      <c r="C1054" s="35" t="str">
        <f>_xlfn.XLOOKUP(Table7[[#This Row],[EID]],Roster!A:A,Roster!F:F)</f>
        <v>HR</v>
      </c>
      <c r="D1054">
        <v>9</v>
      </c>
      <c r="E1054" s="2">
        <v>45087</v>
      </c>
      <c r="F1054" s="2">
        <f>_xlfn.XLOOKUP(Table7[[#This Row],[EID]],Roster!A:A,Roster!G:G)</f>
        <v>41289</v>
      </c>
      <c r="G1054" s="61">
        <f ca="1">(TODAY()-Table7[[#This Row],[Hire Date]])/365</f>
        <v>12.345205479452055</v>
      </c>
      <c r="H1054" s="61">
        <f ca="1">Table7[[#This Row],[Year]]*12</f>
        <v>148.14246575342466</v>
      </c>
      <c r="I1054" t="str">
        <f ca="1">IF(Table7[[#This Row],[Month]]&gt;=12,"Tenured","New Hire")</f>
        <v>Tenured</v>
      </c>
    </row>
    <row r="1055" spans="1:9">
      <c r="A1055" s="3" t="s">
        <v>109</v>
      </c>
      <c r="B1055" s="35" t="str">
        <f>_xlfn.XLOOKUP(Table7[[#This Row],[EID]],Roster!A:A,Roster!E:E)</f>
        <v>han.oriz.24</v>
      </c>
      <c r="C1055" s="35" t="str">
        <f>_xlfn.XLOOKUP(Table7[[#This Row],[EID]],Roster!A:A,Roster!F:F)</f>
        <v>Strategy</v>
      </c>
      <c r="D1055">
        <v>9</v>
      </c>
      <c r="E1055" s="2">
        <v>45087</v>
      </c>
      <c r="F1055" s="2">
        <f>_xlfn.XLOOKUP(Table7[[#This Row],[EID]],Roster!A:A,Roster!G:G)</f>
        <v>39092</v>
      </c>
      <c r="G1055" s="61">
        <f ca="1">(TODAY()-Table7[[#This Row],[Hire Date]])/365</f>
        <v>18.364383561643837</v>
      </c>
      <c r="H1055" s="61">
        <f ca="1">Table7[[#This Row],[Year]]*12</f>
        <v>220.37260273972606</v>
      </c>
      <c r="I1055" t="str">
        <f ca="1">IF(Table7[[#This Row],[Month]]&gt;=12,"Tenured","New Hire")</f>
        <v>Tenured</v>
      </c>
    </row>
    <row r="1056" spans="1:9">
      <c r="A1056" s="3" t="s">
        <v>111</v>
      </c>
      <c r="B1056" s="35" t="str">
        <f>_xlfn.XLOOKUP(Table7[[#This Row],[EID]],Roster!A:A,Roster!E:E)</f>
        <v>hir.kame.31</v>
      </c>
      <c r="C1056" s="35" t="str">
        <f>_xlfn.XLOOKUP(Table7[[#This Row],[EID]],Roster!A:A,Roster!F:F)</f>
        <v>Health</v>
      </c>
      <c r="D1056">
        <v>10</v>
      </c>
      <c r="E1056" s="2">
        <v>45087</v>
      </c>
      <c r="F1056" s="2">
        <f>_xlfn.XLOOKUP(Table7[[#This Row],[EID]],Roster!A:A,Roster!G:G)</f>
        <v>42145</v>
      </c>
      <c r="G1056" s="61">
        <f ca="1">(TODAY()-Table7[[#This Row],[Hire Date]])/365</f>
        <v>10</v>
      </c>
      <c r="H1056" s="61">
        <f ca="1">Table7[[#This Row],[Year]]*12</f>
        <v>120</v>
      </c>
      <c r="I1056" t="str">
        <f ca="1">IF(Table7[[#This Row],[Month]]&gt;=12,"Tenured","New Hire")</f>
        <v>Tenured</v>
      </c>
    </row>
    <row r="1057" spans="1:9">
      <c r="A1057" s="3" t="s">
        <v>112</v>
      </c>
      <c r="B1057" s="35" t="str">
        <f>_xlfn.XLOOKUP(Table7[[#This Row],[EID]],Roster!A:A,Roster!E:E)</f>
        <v>hir.kame.31</v>
      </c>
      <c r="C1057" s="35" t="str">
        <f>_xlfn.XLOOKUP(Table7[[#This Row],[EID]],Roster!A:A,Roster!F:F)</f>
        <v>Health</v>
      </c>
      <c r="D1057">
        <v>8</v>
      </c>
      <c r="E1057" s="2">
        <v>45087</v>
      </c>
      <c r="F1057" s="2">
        <f>_xlfn.XLOOKUP(Table7[[#This Row],[EID]],Roster!A:A,Roster!G:G)</f>
        <v>44989</v>
      </c>
      <c r="G1057" s="61">
        <f ca="1">(TODAY()-Table7[[#This Row],[Hire Date]])/365</f>
        <v>2.2082191780821918</v>
      </c>
      <c r="H1057" s="61">
        <f ca="1">Table7[[#This Row],[Year]]*12</f>
        <v>26.4986301369863</v>
      </c>
      <c r="I1057" t="str">
        <f ca="1">IF(Table7[[#This Row],[Month]]&gt;=12,"Tenured","New Hire")</f>
        <v>Tenured</v>
      </c>
    </row>
    <row r="1058" spans="1:9">
      <c r="A1058" s="3" t="s">
        <v>113</v>
      </c>
      <c r="B1058" s="35" t="str">
        <f>_xlfn.XLOOKUP(Table7[[#This Row],[EID]],Roster!A:A,Roster!E:E)</f>
        <v>kig.imaz.62</v>
      </c>
      <c r="C1058" s="35" t="str">
        <f>_xlfn.XLOOKUP(Table7[[#This Row],[EID]],Roster!A:A,Roster!F:F)</f>
        <v>HR</v>
      </c>
      <c r="D1058">
        <v>10</v>
      </c>
      <c r="E1058" s="2">
        <v>45087</v>
      </c>
      <c r="F1058" s="2">
        <f>_xlfn.XLOOKUP(Table7[[#This Row],[EID]],Roster!A:A,Roster!G:G)</f>
        <v>44152</v>
      </c>
      <c r="G1058" s="61">
        <f ca="1">(TODAY()-Table7[[#This Row],[Hire Date]])/365</f>
        <v>4.5013698630136982</v>
      </c>
      <c r="H1058" s="61">
        <f ca="1">Table7[[#This Row],[Year]]*12</f>
        <v>54.016438356164379</v>
      </c>
      <c r="I1058" t="str">
        <f ca="1">IF(Table7[[#This Row],[Month]]&gt;=12,"Tenured","New Hire")</f>
        <v>Tenured</v>
      </c>
    </row>
    <row r="1059" spans="1:9">
      <c r="A1059" s="3" t="s">
        <v>114</v>
      </c>
      <c r="B1059" s="35" t="str">
        <f>_xlfn.XLOOKUP(Table7[[#This Row],[EID]],Roster!A:A,Roster!E:E)</f>
        <v>han.oriz.24</v>
      </c>
      <c r="C1059" s="35" t="str">
        <f>_xlfn.XLOOKUP(Table7[[#This Row],[EID]],Roster!A:A,Roster!F:F)</f>
        <v>Strategy</v>
      </c>
      <c r="D1059">
        <v>10</v>
      </c>
      <c r="E1059" s="2">
        <v>45087</v>
      </c>
      <c r="F1059" s="2">
        <f>_xlfn.XLOOKUP(Table7[[#This Row],[EID]],Roster!A:A,Roster!G:G)</f>
        <v>37165</v>
      </c>
      <c r="G1059" s="61">
        <f ca="1">(TODAY()-Table7[[#This Row],[Hire Date]])/365</f>
        <v>23.643835616438356</v>
      </c>
      <c r="H1059" s="61">
        <f ca="1">Table7[[#This Row],[Year]]*12</f>
        <v>283.72602739726028</v>
      </c>
      <c r="I1059" t="str">
        <f ca="1">IF(Table7[[#This Row],[Month]]&gt;=12,"Tenured","New Hire")</f>
        <v>Tenured</v>
      </c>
    </row>
    <row r="1060" spans="1:9">
      <c r="A1060" s="3" t="s">
        <v>115</v>
      </c>
      <c r="B1060" s="35" t="str">
        <f>_xlfn.XLOOKUP(Table7[[#This Row],[EID]],Roster!A:A,Roster!E:E)</f>
        <v>oka.koch.55</v>
      </c>
      <c r="C1060" s="35" t="str">
        <f>_xlfn.XLOOKUP(Table7[[#This Row],[EID]],Roster!A:A,Roster!F:F)</f>
        <v>F&amp;A</v>
      </c>
      <c r="D1060">
        <v>9</v>
      </c>
      <c r="E1060" s="2">
        <v>45087</v>
      </c>
      <c r="F1060" s="2">
        <f>_xlfn.XLOOKUP(Table7[[#This Row],[EID]],Roster!A:A,Roster!G:G)</f>
        <v>44841</v>
      </c>
      <c r="G1060" s="61">
        <f ca="1">(TODAY()-Table7[[#This Row],[Hire Date]])/365</f>
        <v>2.6136986301369864</v>
      </c>
      <c r="H1060" s="61">
        <f ca="1">Table7[[#This Row],[Year]]*12</f>
        <v>31.364383561643837</v>
      </c>
      <c r="I1060" t="str">
        <f ca="1">IF(Table7[[#This Row],[Month]]&gt;=12,"Tenured","New Hire")</f>
        <v>Tenured</v>
      </c>
    </row>
    <row r="1061" spans="1:9">
      <c r="A1061" s="3" t="s">
        <v>116</v>
      </c>
      <c r="B1061" s="35" t="str">
        <f>_xlfn.XLOOKUP(Table7[[#This Row],[EID]],Roster!A:A,Roster!E:E)</f>
        <v>hir.kame.31</v>
      </c>
      <c r="C1061" s="35" t="str">
        <f>_xlfn.XLOOKUP(Table7[[#This Row],[EID]],Roster!A:A,Roster!F:F)</f>
        <v>Health</v>
      </c>
      <c r="D1061">
        <v>10</v>
      </c>
      <c r="E1061" s="2">
        <v>45087</v>
      </c>
      <c r="F1061" s="2">
        <f>_xlfn.XLOOKUP(Table7[[#This Row],[EID]],Roster!A:A,Roster!G:G)</f>
        <v>39490</v>
      </c>
      <c r="G1061" s="61">
        <f ca="1">(TODAY()-Table7[[#This Row],[Hire Date]])/365</f>
        <v>17.273972602739725</v>
      </c>
      <c r="H1061" s="61">
        <f ca="1">Table7[[#This Row],[Year]]*12</f>
        <v>207.2876712328767</v>
      </c>
      <c r="I1061" t="str">
        <f ca="1">IF(Table7[[#This Row],[Month]]&gt;=12,"Tenured","New Hire")</f>
        <v>Tenured</v>
      </c>
    </row>
    <row r="1062" spans="1:9">
      <c r="A1062" s="3" t="s">
        <v>117</v>
      </c>
      <c r="B1062" s="35" t="str">
        <f>_xlfn.XLOOKUP(Table7[[#This Row],[EID]],Roster!A:A,Roster!E:E)</f>
        <v>han.oriz.24</v>
      </c>
      <c r="C1062" s="35" t="str">
        <f>_xlfn.XLOOKUP(Table7[[#This Row],[EID]],Roster!A:A,Roster!F:F)</f>
        <v>Network</v>
      </c>
      <c r="D1062">
        <v>10</v>
      </c>
      <c r="E1062" s="2">
        <v>45087</v>
      </c>
      <c r="F1062" s="2">
        <f>_xlfn.XLOOKUP(Table7[[#This Row],[EID]],Roster!A:A,Roster!G:G)</f>
        <v>43495</v>
      </c>
      <c r="G1062" s="61">
        <f ca="1">(TODAY()-Table7[[#This Row],[Hire Date]])/365</f>
        <v>6.3013698630136989</v>
      </c>
      <c r="H1062" s="61">
        <f ca="1">Table7[[#This Row],[Year]]*12</f>
        <v>75.616438356164394</v>
      </c>
      <c r="I1062" t="str">
        <f ca="1">IF(Table7[[#This Row],[Month]]&gt;=12,"Tenured","New Hire")</f>
        <v>Tenured</v>
      </c>
    </row>
    <row r="1063" spans="1:9">
      <c r="A1063" s="3" t="s">
        <v>118</v>
      </c>
      <c r="B1063" s="35" t="str">
        <f>_xlfn.XLOOKUP(Table7[[#This Row],[EID]],Roster!A:A,Roster!E:E)</f>
        <v>kig.imaz.62</v>
      </c>
      <c r="C1063" s="35" t="str">
        <f>_xlfn.XLOOKUP(Table7[[#This Row],[EID]],Roster!A:A,Roster!F:F)</f>
        <v>HR</v>
      </c>
      <c r="D1063">
        <v>9</v>
      </c>
      <c r="E1063" s="2">
        <v>45087</v>
      </c>
      <c r="F1063" s="2">
        <f>_xlfn.XLOOKUP(Table7[[#This Row],[EID]],Roster!A:A,Roster!G:G)</f>
        <v>44965</v>
      </c>
      <c r="G1063" s="61">
        <f ca="1">(TODAY()-Table7[[#This Row],[Hire Date]])/365</f>
        <v>2.2739726027397262</v>
      </c>
      <c r="H1063" s="61">
        <f ca="1">Table7[[#This Row],[Year]]*12</f>
        <v>27.287671232876715</v>
      </c>
      <c r="I1063" t="str">
        <f ca="1">IF(Table7[[#This Row],[Month]]&gt;=12,"Tenured","New Hire")</f>
        <v>Tenured</v>
      </c>
    </row>
    <row r="1064" spans="1:9">
      <c r="A1064" s="3" t="s">
        <v>119</v>
      </c>
      <c r="B1064" s="35" t="str">
        <f>_xlfn.XLOOKUP(Table7[[#This Row],[EID]],Roster!A:A,Roster!E:E)</f>
        <v>hir.kame.31</v>
      </c>
      <c r="C1064" s="35" t="str">
        <f>_xlfn.XLOOKUP(Table7[[#This Row],[EID]],Roster!A:A,Roster!F:F)</f>
        <v>Health</v>
      </c>
      <c r="D1064">
        <v>8</v>
      </c>
      <c r="E1064" s="2">
        <v>45087</v>
      </c>
      <c r="F1064" s="2">
        <f>_xlfn.XLOOKUP(Table7[[#This Row],[EID]],Roster!A:A,Roster!G:G)</f>
        <v>38581</v>
      </c>
      <c r="G1064" s="61">
        <f ca="1">(TODAY()-Table7[[#This Row],[Hire Date]])/365</f>
        <v>19.764383561643836</v>
      </c>
      <c r="H1064" s="61">
        <f ca="1">Table7[[#This Row],[Year]]*12</f>
        <v>237.17260273972602</v>
      </c>
      <c r="I1064" t="str">
        <f ca="1">IF(Table7[[#This Row],[Month]]&gt;=12,"Tenured","New Hire")</f>
        <v>Tenured</v>
      </c>
    </row>
    <row r="1065" spans="1:9">
      <c r="A1065" s="3" t="s">
        <v>121</v>
      </c>
      <c r="B1065" s="35" t="str">
        <f>_xlfn.XLOOKUP(Table7[[#This Row],[EID]],Roster!A:A,Roster!E:E)</f>
        <v>hir.kame.31</v>
      </c>
      <c r="C1065" s="35" t="str">
        <f>_xlfn.XLOOKUP(Table7[[#This Row],[EID]],Roster!A:A,Roster!F:F)</f>
        <v>Health</v>
      </c>
      <c r="D1065">
        <v>10</v>
      </c>
      <c r="E1065" s="2">
        <v>45087</v>
      </c>
      <c r="F1065" s="2">
        <f>_xlfn.XLOOKUP(Table7[[#This Row],[EID]],Roster!A:A,Roster!G:G)</f>
        <v>44420</v>
      </c>
      <c r="G1065" s="61">
        <f ca="1">(TODAY()-Table7[[#This Row],[Hire Date]])/365</f>
        <v>3.7671232876712328</v>
      </c>
      <c r="H1065" s="61">
        <f ca="1">Table7[[#This Row],[Year]]*12</f>
        <v>45.205479452054796</v>
      </c>
      <c r="I1065" t="str">
        <f ca="1">IF(Table7[[#This Row],[Month]]&gt;=12,"Tenured","New Hire")</f>
        <v>Tenured</v>
      </c>
    </row>
    <row r="1066" spans="1:9">
      <c r="A1066" s="3" t="s">
        <v>122</v>
      </c>
      <c r="B1066" s="35" t="str">
        <f>_xlfn.XLOOKUP(Table7[[#This Row],[EID]],Roster!A:A,Roster!E:E)</f>
        <v>han.oriz.24</v>
      </c>
      <c r="C1066" s="35" t="str">
        <f>_xlfn.XLOOKUP(Table7[[#This Row],[EID]],Roster!A:A,Roster!F:F)</f>
        <v>Network</v>
      </c>
      <c r="D1066">
        <v>10</v>
      </c>
      <c r="E1066" s="2">
        <v>45087</v>
      </c>
      <c r="F1066" s="2">
        <f>_xlfn.XLOOKUP(Table7[[#This Row],[EID]],Roster!A:A,Roster!G:G)</f>
        <v>44961</v>
      </c>
      <c r="G1066" s="61">
        <f ca="1">(TODAY()-Table7[[#This Row],[Hire Date]])/365</f>
        <v>2.2849315068493152</v>
      </c>
      <c r="H1066" s="61">
        <f ca="1">Table7[[#This Row],[Year]]*12</f>
        <v>27.419178082191785</v>
      </c>
      <c r="I1066" t="str">
        <f ca="1">IF(Table7[[#This Row],[Month]]&gt;=12,"Tenured","New Hire")</f>
        <v>Tenured</v>
      </c>
    </row>
    <row r="1067" spans="1:9">
      <c r="A1067" s="3" t="s">
        <v>123</v>
      </c>
      <c r="B1067" s="35" t="str">
        <f>_xlfn.XLOOKUP(Table7[[#This Row],[EID]],Roster!A:A,Roster!E:E)</f>
        <v>kig.imaz.62</v>
      </c>
      <c r="C1067" s="35" t="str">
        <f>_xlfn.XLOOKUP(Table7[[#This Row],[EID]],Roster!A:A,Roster!F:F)</f>
        <v>HR</v>
      </c>
      <c r="D1067">
        <v>10</v>
      </c>
      <c r="E1067" s="2">
        <v>45087</v>
      </c>
      <c r="F1067" s="2">
        <f>_xlfn.XLOOKUP(Table7[[#This Row],[EID]],Roster!A:A,Roster!G:G)</f>
        <v>41094</v>
      </c>
      <c r="G1067" s="61">
        <f ca="1">(TODAY()-Table7[[#This Row],[Hire Date]])/365</f>
        <v>12.87945205479452</v>
      </c>
      <c r="H1067" s="61">
        <f ca="1">Table7[[#This Row],[Year]]*12</f>
        <v>154.55342465753424</v>
      </c>
      <c r="I1067" t="str">
        <f ca="1">IF(Table7[[#This Row],[Month]]&gt;=12,"Tenured","New Hire")</f>
        <v>Tenured</v>
      </c>
    </row>
    <row r="1068" spans="1:9">
      <c r="A1068" s="3" t="s">
        <v>94</v>
      </c>
      <c r="B1068" s="35" t="str">
        <f>_xlfn.XLOOKUP(Table7[[#This Row],[EID]],Roster!A:A,Roster!E:E)</f>
        <v>oka.koch.55</v>
      </c>
      <c r="C1068" s="35" t="str">
        <f>_xlfn.XLOOKUP(Table7[[#This Row],[EID]],Roster!A:A,Roster!F:F)</f>
        <v>F&amp;A</v>
      </c>
      <c r="D1068">
        <v>9</v>
      </c>
      <c r="E1068" s="2">
        <v>45088</v>
      </c>
      <c r="F1068" s="2">
        <f>_xlfn.XLOOKUP(Table7[[#This Row],[EID]],Roster!A:A,Roster!G:G)</f>
        <v>45032</v>
      </c>
      <c r="G1068" s="61">
        <f ca="1">(TODAY()-Table7[[#This Row],[Hire Date]])/365</f>
        <v>2.0904109589041098</v>
      </c>
      <c r="H1068" s="61">
        <f ca="1">Table7[[#This Row],[Year]]*12</f>
        <v>25.084931506849315</v>
      </c>
      <c r="I1068" t="str">
        <f ca="1">IF(Table7[[#This Row],[Month]]&gt;=12,"Tenured","New Hire")</f>
        <v>Tenured</v>
      </c>
    </row>
    <row r="1069" spans="1:9">
      <c r="A1069" s="3" t="s">
        <v>96</v>
      </c>
      <c r="B1069" s="35" t="str">
        <f>_xlfn.XLOOKUP(Table7[[#This Row],[EID]],Roster!A:A,Roster!E:E)</f>
        <v>hir.kame.31</v>
      </c>
      <c r="C1069" s="35" t="str">
        <f>_xlfn.XLOOKUP(Table7[[#This Row],[EID]],Roster!A:A,Roster!F:F)</f>
        <v>Health</v>
      </c>
      <c r="D1069">
        <v>8</v>
      </c>
      <c r="E1069" s="2">
        <v>45088</v>
      </c>
      <c r="F1069" s="2">
        <f>_xlfn.XLOOKUP(Table7[[#This Row],[EID]],Roster!A:A,Roster!G:G)</f>
        <v>44979</v>
      </c>
      <c r="G1069" s="61">
        <f ca="1">(TODAY()-Table7[[#This Row],[Hire Date]])/365</f>
        <v>2.2356164383561645</v>
      </c>
      <c r="H1069" s="61">
        <f ca="1">Table7[[#This Row],[Year]]*12</f>
        <v>26.827397260273976</v>
      </c>
      <c r="I1069" t="str">
        <f ca="1">IF(Table7[[#This Row],[Month]]&gt;=12,"Tenured","New Hire")</f>
        <v>Tenured</v>
      </c>
    </row>
    <row r="1070" spans="1:9">
      <c r="A1070" s="3" t="s">
        <v>97</v>
      </c>
      <c r="B1070" s="35" t="str">
        <f>_xlfn.XLOOKUP(Table7[[#This Row],[EID]],Roster!A:A,Roster!E:E)</f>
        <v>han.oriz.24</v>
      </c>
      <c r="C1070" s="35" t="str">
        <f>_xlfn.XLOOKUP(Table7[[#This Row],[EID]],Roster!A:A,Roster!F:F)</f>
        <v>Network</v>
      </c>
      <c r="D1070">
        <v>8</v>
      </c>
      <c r="E1070" s="2">
        <v>45088</v>
      </c>
      <c r="F1070" s="2">
        <f>_xlfn.XLOOKUP(Table7[[#This Row],[EID]],Roster!A:A,Roster!G:G)</f>
        <v>44419</v>
      </c>
      <c r="G1070" s="61">
        <f ca="1">(TODAY()-Table7[[#This Row],[Hire Date]])/365</f>
        <v>3.7698630136986302</v>
      </c>
      <c r="H1070" s="61">
        <f ca="1">Table7[[#This Row],[Year]]*12</f>
        <v>45.238356164383561</v>
      </c>
      <c r="I1070" t="str">
        <f ca="1">IF(Table7[[#This Row],[Month]]&gt;=12,"Tenured","New Hire")</f>
        <v>Tenured</v>
      </c>
    </row>
    <row r="1071" spans="1:9">
      <c r="A1071" s="3" t="s">
        <v>98</v>
      </c>
      <c r="B1071" s="35" t="str">
        <f>_xlfn.XLOOKUP(Table7[[#This Row],[EID]],Roster!A:A,Roster!E:E)</f>
        <v>kig.imaz.62</v>
      </c>
      <c r="C1071" s="35" t="str">
        <f>_xlfn.XLOOKUP(Table7[[#This Row],[EID]],Roster!A:A,Roster!F:F)</f>
        <v>HR</v>
      </c>
      <c r="D1071">
        <v>9</v>
      </c>
      <c r="E1071" s="2">
        <v>45088</v>
      </c>
      <c r="F1071" s="2">
        <f>_xlfn.XLOOKUP(Table7[[#This Row],[EID]],Roster!A:A,Roster!G:G)</f>
        <v>41964</v>
      </c>
      <c r="G1071" s="61">
        <f ca="1">(TODAY()-Table7[[#This Row],[Hire Date]])/365</f>
        <v>10.495890410958904</v>
      </c>
      <c r="H1071" s="61">
        <f ca="1">Table7[[#This Row],[Year]]*12</f>
        <v>125.95068493150684</v>
      </c>
      <c r="I1071" t="str">
        <f ca="1">IF(Table7[[#This Row],[Month]]&gt;=12,"Tenured","New Hire")</f>
        <v>Tenured</v>
      </c>
    </row>
    <row r="1072" spans="1:9">
      <c r="A1072" s="3" t="s">
        <v>99</v>
      </c>
      <c r="B1072" s="35" t="str">
        <f>_xlfn.XLOOKUP(Table7[[#This Row],[EID]],Roster!A:A,Roster!E:E)</f>
        <v>han.oriz.24</v>
      </c>
      <c r="C1072" s="35" t="str">
        <f>_xlfn.XLOOKUP(Table7[[#This Row],[EID]],Roster!A:A,Roster!F:F)</f>
        <v>Strategy</v>
      </c>
      <c r="D1072">
        <v>8</v>
      </c>
      <c r="E1072" s="2">
        <v>45088</v>
      </c>
      <c r="F1072" s="2">
        <f>_xlfn.XLOOKUP(Table7[[#This Row],[EID]],Roster!A:A,Roster!G:G)</f>
        <v>39732</v>
      </c>
      <c r="G1072" s="61">
        <f ca="1">(TODAY()-Table7[[#This Row],[Hire Date]])/365</f>
        <v>16.610958904109587</v>
      </c>
      <c r="H1072" s="61">
        <f ca="1">Table7[[#This Row],[Year]]*12</f>
        <v>199.33150684931505</v>
      </c>
      <c r="I1072" t="str">
        <f ca="1">IF(Table7[[#This Row],[Month]]&gt;=12,"Tenured","New Hire")</f>
        <v>Tenured</v>
      </c>
    </row>
    <row r="1073" spans="1:9">
      <c r="A1073" s="3" t="s">
        <v>100</v>
      </c>
      <c r="B1073" s="35" t="str">
        <f>_xlfn.XLOOKUP(Table7[[#This Row],[EID]],Roster!A:A,Roster!E:E)</f>
        <v>oka.koch.55</v>
      </c>
      <c r="C1073" s="35" t="str">
        <f>_xlfn.XLOOKUP(Table7[[#This Row],[EID]],Roster!A:A,Roster!F:F)</f>
        <v>F&amp;A</v>
      </c>
      <c r="D1073">
        <v>8</v>
      </c>
      <c r="E1073" s="2">
        <v>45088</v>
      </c>
      <c r="F1073" s="2">
        <f>_xlfn.XLOOKUP(Table7[[#This Row],[EID]],Roster!A:A,Roster!G:G)</f>
        <v>44956</v>
      </c>
      <c r="G1073" s="61">
        <f ca="1">(TODAY()-Table7[[#This Row],[Hire Date]])/365</f>
        <v>2.2986301369863016</v>
      </c>
      <c r="H1073" s="61">
        <f ca="1">Table7[[#This Row],[Year]]*12</f>
        <v>27.583561643835619</v>
      </c>
      <c r="I1073" t="str">
        <f ca="1">IF(Table7[[#This Row],[Month]]&gt;=12,"Tenured","New Hire")</f>
        <v>Tenured</v>
      </c>
    </row>
    <row r="1074" spans="1:9">
      <c r="A1074" s="3" t="s">
        <v>101</v>
      </c>
      <c r="B1074" s="35" t="str">
        <f>_xlfn.XLOOKUP(Table7[[#This Row],[EID]],Roster!A:A,Roster!E:E)</f>
        <v>hir.kame.31</v>
      </c>
      <c r="C1074" s="35" t="str">
        <f>_xlfn.XLOOKUP(Table7[[#This Row],[EID]],Roster!A:A,Roster!F:F)</f>
        <v>Health</v>
      </c>
      <c r="D1074">
        <v>9</v>
      </c>
      <c r="E1074" s="2">
        <v>45088</v>
      </c>
      <c r="F1074" s="2">
        <f>_xlfn.XLOOKUP(Table7[[#This Row],[EID]],Roster!A:A,Roster!G:G)</f>
        <v>42161</v>
      </c>
      <c r="G1074" s="61">
        <f ca="1">(TODAY()-Table7[[#This Row],[Hire Date]])/365</f>
        <v>9.956164383561644</v>
      </c>
      <c r="H1074" s="61">
        <f ca="1">Table7[[#This Row],[Year]]*12</f>
        <v>119.47397260273974</v>
      </c>
      <c r="I1074" t="str">
        <f ca="1">IF(Table7[[#This Row],[Month]]&gt;=12,"Tenured","New Hire")</f>
        <v>Tenured</v>
      </c>
    </row>
    <row r="1075" spans="1:9">
      <c r="A1075" s="3" t="s">
        <v>102</v>
      </c>
      <c r="B1075" s="35" t="str">
        <f>_xlfn.XLOOKUP(Table7[[#This Row],[EID]],Roster!A:A,Roster!E:E)</f>
        <v>han.oriz.24</v>
      </c>
      <c r="C1075" s="35" t="str">
        <f>_xlfn.XLOOKUP(Table7[[#This Row],[EID]],Roster!A:A,Roster!F:F)</f>
        <v>Network</v>
      </c>
      <c r="D1075">
        <v>9</v>
      </c>
      <c r="E1075" s="2">
        <v>45088</v>
      </c>
      <c r="F1075" s="2">
        <f>_xlfn.XLOOKUP(Table7[[#This Row],[EID]],Roster!A:A,Roster!G:G)</f>
        <v>37784</v>
      </c>
      <c r="G1075" s="61">
        <f ca="1">(TODAY()-Table7[[#This Row],[Hire Date]])/365</f>
        <v>21.947945205479453</v>
      </c>
      <c r="H1075" s="61">
        <f ca="1">Table7[[#This Row],[Year]]*12</f>
        <v>263.37534246575342</v>
      </c>
      <c r="I1075" t="str">
        <f ca="1">IF(Table7[[#This Row],[Month]]&gt;=12,"Tenured","New Hire")</f>
        <v>Tenured</v>
      </c>
    </row>
    <row r="1076" spans="1:9">
      <c r="A1076" s="3" t="s">
        <v>103</v>
      </c>
      <c r="B1076" s="35" t="str">
        <f>_xlfn.XLOOKUP(Table7[[#This Row],[EID]],Roster!A:A,Roster!E:E)</f>
        <v>kig.imaz.62</v>
      </c>
      <c r="C1076" s="35" t="str">
        <f>_xlfn.XLOOKUP(Table7[[#This Row],[EID]],Roster!A:A,Roster!F:F)</f>
        <v>HR</v>
      </c>
      <c r="D1076">
        <v>9</v>
      </c>
      <c r="E1076" s="2">
        <v>45088</v>
      </c>
      <c r="F1076" s="2">
        <f>_xlfn.XLOOKUP(Table7[[#This Row],[EID]],Roster!A:A,Roster!G:G)</f>
        <v>44132</v>
      </c>
      <c r="G1076" s="61">
        <f ca="1">(TODAY()-Table7[[#This Row],[Hire Date]])/365</f>
        <v>4.5561643835616437</v>
      </c>
      <c r="H1076" s="61">
        <f ca="1">Table7[[#This Row],[Year]]*12</f>
        <v>54.673972602739724</v>
      </c>
      <c r="I1076" t="str">
        <f ca="1">IF(Table7[[#This Row],[Month]]&gt;=12,"Tenured","New Hire")</f>
        <v>Tenured</v>
      </c>
    </row>
    <row r="1077" spans="1:9">
      <c r="A1077" s="3" t="s">
        <v>104</v>
      </c>
      <c r="B1077" s="35" t="str">
        <f>_xlfn.XLOOKUP(Table7[[#This Row],[EID]],Roster!A:A,Roster!E:E)</f>
        <v>oka.koch.55</v>
      </c>
      <c r="C1077" s="35" t="str">
        <f>_xlfn.XLOOKUP(Table7[[#This Row],[EID]],Roster!A:A,Roster!F:F)</f>
        <v>F&amp;A</v>
      </c>
      <c r="D1077">
        <v>8</v>
      </c>
      <c r="E1077" s="2">
        <v>45088</v>
      </c>
      <c r="F1077" s="2">
        <f>_xlfn.XLOOKUP(Table7[[#This Row],[EID]],Roster!A:A,Roster!G:G)</f>
        <v>44977</v>
      </c>
      <c r="G1077" s="61">
        <f ca="1">(TODAY()-Table7[[#This Row],[Hire Date]])/365</f>
        <v>2.2410958904109588</v>
      </c>
      <c r="H1077" s="61">
        <f ca="1">Table7[[#This Row],[Year]]*12</f>
        <v>26.893150684931506</v>
      </c>
      <c r="I1077" t="str">
        <f ca="1">IF(Table7[[#This Row],[Month]]&gt;=12,"Tenured","New Hire")</f>
        <v>Tenured</v>
      </c>
    </row>
    <row r="1078" spans="1:9">
      <c r="A1078" s="3" t="s">
        <v>105</v>
      </c>
      <c r="B1078" s="35" t="str">
        <f>_xlfn.XLOOKUP(Table7[[#This Row],[EID]],Roster!A:A,Roster!E:E)</f>
        <v>oka.koch.55</v>
      </c>
      <c r="C1078" s="35" t="str">
        <f>_xlfn.XLOOKUP(Table7[[#This Row],[EID]],Roster!A:A,Roster!F:F)</f>
        <v>F&amp;A</v>
      </c>
      <c r="D1078">
        <v>9</v>
      </c>
      <c r="E1078" s="2">
        <v>45088</v>
      </c>
      <c r="F1078" s="2">
        <f>_xlfn.XLOOKUP(Table7[[#This Row],[EID]],Roster!A:A,Roster!G:G)</f>
        <v>37806</v>
      </c>
      <c r="G1078" s="61">
        <f ca="1">(TODAY()-Table7[[#This Row],[Hire Date]])/365</f>
        <v>21.887671232876713</v>
      </c>
      <c r="H1078" s="61">
        <f ca="1">Table7[[#This Row],[Year]]*12</f>
        <v>262.65205479452055</v>
      </c>
      <c r="I1078" t="str">
        <f ca="1">IF(Table7[[#This Row],[Month]]&gt;=12,"Tenured","New Hire")</f>
        <v>Tenured</v>
      </c>
    </row>
    <row r="1079" spans="1:9">
      <c r="A1079" s="3" t="s">
        <v>106</v>
      </c>
      <c r="B1079" s="35" t="str">
        <f>_xlfn.XLOOKUP(Table7[[#This Row],[EID]],Roster!A:A,Roster!E:E)</f>
        <v>hir.kame.31</v>
      </c>
      <c r="C1079" s="35" t="str">
        <f>_xlfn.XLOOKUP(Table7[[#This Row],[EID]],Roster!A:A,Roster!F:F)</f>
        <v>Health</v>
      </c>
      <c r="D1079">
        <v>10</v>
      </c>
      <c r="E1079" s="2">
        <v>45088</v>
      </c>
      <c r="F1079" s="2">
        <f>_xlfn.XLOOKUP(Table7[[#This Row],[EID]],Roster!A:A,Roster!G:G)</f>
        <v>40457</v>
      </c>
      <c r="G1079" s="61">
        <f ca="1">(TODAY()-Table7[[#This Row],[Hire Date]])/365</f>
        <v>14.624657534246575</v>
      </c>
      <c r="H1079" s="61">
        <f ca="1">Table7[[#This Row],[Year]]*12</f>
        <v>175.49589041095891</v>
      </c>
      <c r="I1079" t="str">
        <f ca="1">IF(Table7[[#This Row],[Month]]&gt;=12,"Tenured","New Hire")</f>
        <v>Tenured</v>
      </c>
    </row>
    <row r="1080" spans="1:9">
      <c r="A1080" s="3" t="s">
        <v>108</v>
      </c>
      <c r="B1080" s="35" t="str">
        <f>_xlfn.XLOOKUP(Table7[[#This Row],[EID]],Roster!A:A,Roster!E:E)</f>
        <v>kig.imaz.62</v>
      </c>
      <c r="C1080" s="35" t="str">
        <f>_xlfn.XLOOKUP(Table7[[#This Row],[EID]],Roster!A:A,Roster!F:F)</f>
        <v>HR</v>
      </c>
      <c r="D1080">
        <v>10</v>
      </c>
      <c r="E1080" s="2">
        <v>45088</v>
      </c>
      <c r="F1080" s="2">
        <f>_xlfn.XLOOKUP(Table7[[#This Row],[EID]],Roster!A:A,Roster!G:G)</f>
        <v>41289</v>
      </c>
      <c r="G1080" s="61">
        <f ca="1">(TODAY()-Table7[[#This Row],[Hire Date]])/365</f>
        <v>12.345205479452055</v>
      </c>
      <c r="H1080" s="61">
        <f ca="1">Table7[[#This Row],[Year]]*12</f>
        <v>148.14246575342466</v>
      </c>
      <c r="I1080" t="str">
        <f ca="1">IF(Table7[[#This Row],[Month]]&gt;=12,"Tenured","New Hire")</f>
        <v>Tenured</v>
      </c>
    </row>
    <row r="1081" spans="1:9">
      <c r="A1081" s="3" t="s">
        <v>109</v>
      </c>
      <c r="B1081" s="35" t="str">
        <f>_xlfn.XLOOKUP(Table7[[#This Row],[EID]],Roster!A:A,Roster!E:E)</f>
        <v>han.oriz.24</v>
      </c>
      <c r="C1081" s="35" t="str">
        <f>_xlfn.XLOOKUP(Table7[[#This Row],[EID]],Roster!A:A,Roster!F:F)</f>
        <v>Strategy</v>
      </c>
      <c r="D1081">
        <v>9</v>
      </c>
      <c r="E1081" s="2">
        <v>45088</v>
      </c>
      <c r="F1081" s="2">
        <f>_xlfn.XLOOKUP(Table7[[#This Row],[EID]],Roster!A:A,Roster!G:G)</f>
        <v>39092</v>
      </c>
      <c r="G1081" s="61">
        <f ca="1">(TODAY()-Table7[[#This Row],[Hire Date]])/365</f>
        <v>18.364383561643837</v>
      </c>
      <c r="H1081" s="61">
        <f ca="1">Table7[[#This Row],[Year]]*12</f>
        <v>220.37260273972606</v>
      </c>
      <c r="I1081" t="str">
        <f ca="1">IF(Table7[[#This Row],[Month]]&gt;=12,"Tenured","New Hire")</f>
        <v>Tenured</v>
      </c>
    </row>
    <row r="1082" spans="1:9">
      <c r="A1082" s="3" t="s">
        <v>111</v>
      </c>
      <c r="B1082" s="35" t="str">
        <f>_xlfn.XLOOKUP(Table7[[#This Row],[EID]],Roster!A:A,Roster!E:E)</f>
        <v>hir.kame.31</v>
      </c>
      <c r="C1082" s="35" t="str">
        <f>_xlfn.XLOOKUP(Table7[[#This Row],[EID]],Roster!A:A,Roster!F:F)</f>
        <v>Health</v>
      </c>
      <c r="D1082">
        <v>10</v>
      </c>
      <c r="E1082" s="2">
        <v>45088</v>
      </c>
      <c r="F1082" s="2">
        <f>_xlfn.XLOOKUP(Table7[[#This Row],[EID]],Roster!A:A,Roster!G:G)</f>
        <v>42145</v>
      </c>
      <c r="G1082" s="61">
        <f ca="1">(TODAY()-Table7[[#This Row],[Hire Date]])/365</f>
        <v>10</v>
      </c>
      <c r="H1082" s="61">
        <f ca="1">Table7[[#This Row],[Year]]*12</f>
        <v>120</v>
      </c>
      <c r="I1082" t="str">
        <f ca="1">IF(Table7[[#This Row],[Month]]&gt;=12,"Tenured","New Hire")</f>
        <v>Tenured</v>
      </c>
    </row>
    <row r="1083" spans="1:9">
      <c r="A1083" s="3" t="s">
        <v>112</v>
      </c>
      <c r="B1083" s="35" t="str">
        <f>_xlfn.XLOOKUP(Table7[[#This Row],[EID]],Roster!A:A,Roster!E:E)</f>
        <v>hir.kame.31</v>
      </c>
      <c r="C1083" s="35" t="str">
        <f>_xlfn.XLOOKUP(Table7[[#This Row],[EID]],Roster!A:A,Roster!F:F)</f>
        <v>Health</v>
      </c>
      <c r="D1083">
        <v>10</v>
      </c>
      <c r="E1083" s="2">
        <v>45088</v>
      </c>
      <c r="F1083" s="2">
        <f>_xlfn.XLOOKUP(Table7[[#This Row],[EID]],Roster!A:A,Roster!G:G)</f>
        <v>44989</v>
      </c>
      <c r="G1083" s="61">
        <f ca="1">(TODAY()-Table7[[#This Row],[Hire Date]])/365</f>
        <v>2.2082191780821918</v>
      </c>
      <c r="H1083" s="61">
        <f ca="1">Table7[[#This Row],[Year]]*12</f>
        <v>26.4986301369863</v>
      </c>
      <c r="I1083" t="str">
        <f ca="1">IF(Table7[[#This Row],[Month]]&gt;=12,"Tenured","New Hire")</f>
        <v>Tenured</v>
      </c>
    </row>
    <row r="1084" spans="1:9">
      <c r="A1084" s="3" t="s">
        <v>113</v>
      </c>
      <c r="B1084" s="35" t="str">
        <f>_xlfn.XLOOKUP(Table7[[#This Row],[EID]],Roster!A:A,Roster!E:E)</f>
        <v>kig.imaz.62</v>
      </c>
      <c r="C1084" s="35" t="str">
        <f>_xlfn.XLOOKUP(Table7[[#This Row],[EID]],Roster!A:A,Roster!F:F)</f>
        <v>HR</v>
      </c>
      <c r="D1084">
        <v>8</v>
      </c>
      <c r="E1084" s="2">
        <v>45088</v>
      </c>
      <c r="F1084" s="2">
        <f>_xlfn.XLOOKUP(Table7[[#This Row],[EID]],Roster!A:A,Roster!G:G)</f>
        <v>44152</v>
      </c>
      <c r="G1084" s="61">
        <f ca="1">(TODAY()-Table7[[#This Row],[Hire Date]])/365</f>
        <v>4.5013698630136982</v>
      </c>
      <c r="H1084" s="61">
        <f ca="1">Table7[[#This Row],[Year]]*12</f>
        <v>54.016438356164379</v>
      </c>
      <c r="I1084" t="str">
        <f ca="1">IF(Table7[[#This Row],[Month]]&gt;=12,"Tenured","New Hire")</f>
        <v>Tenured</v>
      </c>
    </row>
    <row r="1085" spans="1:9">
      <c r="A1085" s="3" t="s">
        <v>114</v>
      </c>
      <c r="B1085" s="35" t="str">
        <f>_xlfn.XLOOKUP(Table7[[#This Row],[EID]],Roster!A:A,Roster!E:E)</f>
        <v>han.oriz.24</v>
      </c>
      <c r="C1085" s="35" t="str">
        <f>_xlfn.XLOOKUP(Table7[[#This Row],[EID]],Roster!A:A,Roster!F:F)</f>
        <v>Strategy</v>
      </c>
      <c r="D1085">
        <v>10</v>
      </c>
      <c r="E1085" s="2">
        <v>45088</v>
      </c>
      <c r="F1085" s="2">
        <f>_xlfn.XLOOKUP(Table7[[#This Row],[EID]],Roster!A:A,Roster!G:G)</f>
        <v>37165</v>
      </c>
      <c r="G1085" s="61">
        <f ca="1">(TODAY()-Table7[[#This Row],[Hire Date]])/365</f>
        <v>23.643835616438356</v>
      </c>
      <c r="H1085" s="61">
        <f ca="1">Table7[[#This Row],[Year]]*12</f>
        <v>283.72602739726028</v>
      </c>
      <c r="I1085" t="str">
        <f ca="1">IF(Table7[[#This Row],[Month]]&gt;=12,"Tenured","New Hire")</f>
        <v>Tenured</v>
      </c>
    </row>
    <row r="1086" spans="1:9">
      <c r="A1086" s="3" t="s">
        <v>115</v>
      </c>
      <c r="B1086" s="35" t="str">
        <f>_xlfn.XLOOKUP(Table7[[#This Row],[EID]],Roster!A:A,Roster!E:E)</f>
        <v>oka.koch.55</v>
      </c>
      <c r="C1086" s="35" t="str">
        <f>_xlfn.XLOOKUP(Table7[[#This Row],[EID]],Roster!A:A,Roster!F:F)</f>
        <v>F&amp;A</v>
      </c>
      <c r="D1086">
        <v>8</v>
      </c>
      <c r="E1086" s="2">
        <v>45088</v>
      </c>
      <c r="F1086" s="2">
        <f>_xlfn.XLOOKUP(Table7[[#This Row],[EID]],Roster!A:A,Roster!G:G)</f>
        <v>44841</v>
      </c>
      <c r="G1086" s="61">
        <f ca="1">(TODAY()-Table7[[#This Row],[Hire Date]])/365</f>
        <v>2.6136986301369864</v>
      </c>
      <c r="H1086" s="61">
        <f ca="1">Table7[[#This Row],[Year]]*12</f>
        <v>31.364383561643837</v>
      </c>
      <c r="I1086" t="str">
        <f ca="1">IF(Table7[[#This Row],[Month]]&gt;=12,"Tenured","New Hire")</f>
        <v>Tenured</v>
      </c>
    </row>
    <row r="1087" spans="1:9">
      <c r="A1087" s="3" t="s">
        <v>116</v>
      </c>
      <c r="B1087" s="35" t="str">
        <f>_xlfn.XLOOKUP(Table7[[#This Row],[EID]],Roster!A:A,Roster!E:E)</f>
        <v>hir.kame.31</v>
      </c>
      <c r="C1087" s="35" t="str">
        <f>_xlfn.XLOOKUP(Table7[[#This Row],[EID]],Roster!A:A,Roster!F:F)</f>
        <v>Health</v>
      </c>
      <c r="D1087">
        <v>8</v>
      </c>
      <c r="E1087" s="2">
        <v>45088</v>
      </c>
      <c r="F1087" s="2">
        <f>_xlfn.XLOOKUP(Table7[[#This Row],[EID]],Roster!A:A,Roster!G:G)</f>
        <v>39490</v>
      </c>
      <c r="G1087" s="61">
        <f ca="1">(TODAY()-Table7[[#This Row],[Hire Date]])/365</f>
        <v>17.273972602739725</v>
      </c>
      <c r="H1087" s="61">
        <f ca="1">Table7[[#This Row],[Year]]*12</f>
        <v>207.2876712328767</v>
      </c>
      <c r="I1087" t="str">
        <f ca="1">IF(Table7[[#This Row],[Month]]&gt;=12,"Tenured","New Hire")</f>
        <v>Tenured</v>
      </c>
    </row>
    <row r="1088" spans="1:9">
      <c r="A1088" s="3" t="s">
        <v>117</v>
      </c>
      <c r="B1088" s="35" t="str">
        <f>_xlfn.XLOOKUP(Table7[[#This Row],[EID]],Roster!A:A,Roster!E:E)</f>
        <v>han.oriz.24</v>
      </c>
      <c r="C1088" s="35" t="str">
        <f>_xlfn.XLOOKUP(Table7[[#This Row],[EID]],Roster!A:A,Roster!F:F)</f>
        <v>Network</v>
      </c>
      <c r="D1088">
        <v>10</v>
      </c>
      <c r="E1088" s="2">
        <v>45088</v>
      </c>
      <c r="F1088" s="2">
        <f>_xlfn.XLOOKUP(Table7[[#This Row],[EID]],Roster!A:A,Roster!G:G)</f>
        <v>43495</v>
      </c>
      <c r="G1088" s="61">
        <f ca="1">(TODAY()-Table7[[#This Row],[Hire Date]])/365</f>
        <v>6.3013698630136989</v>
      </c>
      <c r="H1088" s="61">
        <f ca="1">Table7[[#This Row],[Year]]*12</f>
        <v>75.616438356164394</v>
      </c>
      <c r="I1088" t="str">
        <f ca="1">IF(Table7[[#This Row],[Month]]&gt;=12,"Tenured","New Hire")</f>
        <v>Tenured</v>
      </c>
    </row>
    <row r="1089" spans="1:9">
      <c r="A1089" s="3" t="s">
        <v>118</v>
      </c>
      <c r="B1089" s="35" t="str">
        <f>_xlfn.XLOOKUP(Table7[[#This Row],[EID]],Roster!A:A,Roster!E:E)</f>
        <v>kig.imaz.62</v>
      </c>
      <c r="C1089" s="35" t="str">
        <f>_xlfn.XLOOKUP(Table7[[#This Row],[EID]],Roster!A:A,Roster!F:F)</f>
        <v>HR</v>
      </c>
      <c r="D1089">
        <v>10</v>
      </c>
      <c r="E1089" s="2">
        <v>45088</v>
      </c>
      <c r="F1089" s="2">
        <f>_xlfn.XLOOKUP(Table7[[#This Row],[EID]],Roster!A:A,Roster!G:G)</f>
        <v>44965</v>
      </c>
      <c r="G1089" s="61">
        <f ca="1">(TODAY()-Table7[[#This Row],[Hire Date]])/365</f>
        <v>2.2739726027397262</v>
      </c>
      <c r="H1089" s="61">
        <f ca="1">Table7[[#This Row],[Year]]*12</f>
        <v>27.287671232876715</v>
      </c>
      <c r="I1089" t="str">
        <f ca="1">IF(Table7[[#This Row],[Month]]&gt;=12,"Tenured","New Hire")</f>
        <v>Tenured</v>
      </c>
    </row>
    <row r="1090" spans="1:9">
      <c r="A1090" s="3" t="s">
        <v>119</v>
      </c>
      <c r="B1090" s="35" t="str">
        <f>_xlfn.XLOOKUP(Table7[[#This Row],[EID]],Roster!A:A,Roster!E:E)</f>
        <v>hir.kame.31</v>
      </c>
      <c r="C1090" s="35" t="str">
        <f>_xlfn.XLOOKUP(Table7[[#This Row],[EID]],Roster!A:A,Roster!F:F)</f>
        <v>Health</v>
      </c>
      <c r="D1090">
        <v>8</v>
      </c>
      <c r="E1090" s="2">
        <v>45088</v>
      </c>
      <c r="F1090" s="2">
        <f>_xlfn.XLOOKUP(Table7[[#This Row],[EID]],Roster!A:A,Roster!G:G)</f>
        <v>38581</v>
      </c>
      <c r="G1090" s="61">
        <f ca="1">(TODAY()-Table7[[#This Row],[Hire Date]])/365</f>
        <v>19.764383561643836</v>
      </c>
      <c r="H1090" s="61">
        <f ca="1">Table7[[#This Row],[Year]]*12</f>
        <v>237.17260273972602</v>
      </c>
      <c r="I1090" t="str">
        <f ca="1">IF(Table7[[#This Row],[Month]]&gt;=12,"Tenured","New Hire")</f>
        <v>Tenured</v>
      </c>
    </row>
    <row r="1091" spans="1:9">
      <c r="A1091" s="3" t="s">
        <v>121</v>
      </c>
      <c r="B1091" s="35" t="str">
        <f>_xlfn.XLOOKUP(Table7[[#This Row],[EID]],Roster!A:A,Roster!E:E)</f>
        <v>hir.kame.31</v>
      </c>
      <c r="C1091" s="35" t="str">
        <f>_xlfn.XLOOKUP(Table7[[#This Row],[EID]],Roster!A:A,Roster!F:F)</f>
        <v>Health</v>
      </c>
      <c r="D1091">
        <v>9</v>
      </c>
      <c r="E1091" s="2">
        <v>45088</v>
      </c>
      <c r="F1091" s="2">
        <f>_xlfn.XLOOKUP(Table7[[#This Row],[EID]],Roster!A:A,Roster!G:G)</f>
        <v>44420</v>
      </c>
      <c r="G1091" s="61">
        <f ca="1">(TODAY()-Table7[[#This Row],[Hire Date]])/365</f>
        <v>3.7671232876712328</v>
      </c>
      <c r="H1091" s="61">
        <f ca="1">Table7[[#This Row],[Year]]*12</f>
        <v>45.205479452054796</v>
      </c>
      <c r="I1091" t="str">
        <f ca="1">IF(Table7[[#This Row],[Month]]&gt;=12,"Tenured","New Hire")</f>
        <v>Tenured</v>
      </c>
    </row>
    <row r="1092" spans="1:9">
      <c r="A1092" s="3" t="s">
        <v>122</v>
      </c>
      <c r="B1092" s="35" t="str">
        <f>_xlfn.XLOOKUP(Table7[[#This Row],[EID]],Roster!A:A,Roster!E:E)</f>
        <v>han.oriz.24</v>
      </c>
      <c r="C1092" s="35" t="str">
        <f>_xlfn.XLOOKUP(Table7[[#This Row],[EID]],Roster!A:A,Roster!F:F)</f>
        <v>Network</v>
      </c>
      <c r="D1092">
        <v>8</v>
      </c>
      <c r="E1092" s="2">
        <v>45088</v>
      </c>
      <c r="F1092" s="2">
        <f>_xlfn.XLOOKUP(Table7[[#This Row],[EID]],Roster!A:A,Roster!G:G)</f>
        <v>44961</v>
      </c>
      <c r="G1092" s="61">
        <f ca="1">(TODAY()-Table7[[#This Row],[Hire Date]])/365</f>
        <v>2.2849315068493152</v>
      </c>
      <c r="H1092" s="61">
        <f ca="1">Table7[[#This Row],[Year]]*12</f>
        <v>27.419178082191785</v>
      </c>
      <c r="I1092" t="str">
        <f ca="1">IF(Table7[[#This Row],[Month]]&gt;=12,"Tenured","New Hire")</f>
        <v>Tenured</v>
      </c>
    </row>
    <row r="1093" spans="1:9">
      <c r="A1093" s="3" t="s">
        <v>123</v>
      </c>
      <c r="B1093" s="35" t="str">
        <f>_xlfn.XLOOKUP(Table7[[#This Row],[EID]],Roster!A:A,Roster!E:E)</f>
        <v>kig.imaz.62</v>
      </c>
      <c r="C1093" s="35" t="str">
        <f>_xlfn.XLOOKUP(Table7[[#This Row],[EID]],Roster!A:A,Roster!F:F)</f>
        <v>HR</v>
      </c>
      <c r="D1093">
        <v>8</v>
      </c>
      <c r="E1093" s="2">
        <v>45088</v>
      </c>
      <c r="F1093" s="2">
        <f>_xlfn.XLOOKUP(Table7[[#This Row],[EID]],Roster!A:A,Roster!G:G)</f>
        <v>41094</v>
      </c>
      <c r="G1093" s="61">
        <f ca="1">(TODAY()-Table7[[#This Row],[Hire Date]])/365</f>
        <v>12.87945205479452</v>
      </c>
      <c r="H1093" s="61">
        <f ca="1">Table7[[#This Row],[Year]]*12</f>
        <v>154.55342465753424</v>
      </c>
      <c r="I1093" t="str">
        <f ca="1">IF(Table7[[#This Row],[Month]]&gt;=12,"Tenured","New Hire")</f>
        <v>Tenured</v>
      </c>
    </row>
    <row r="1094" spans="1:9">
      <c r="A1094" s="3" t="s">
        <v>94</v>
      </c>
      <c r="B1094" s="35" t="str">
        <f>_xlfn.XLOOKUP(Table7[[#This Row],[EID]],Roster!A:A,Roster!E:E)</f>
        <v>oka.koch.55</v>
      </c>
      <c r="C1094" s="35" t="str">
        <f>_xlfn.XLOOKUP(Table7[[#This Row],[EID]],Roster!A:A,Roster!F:F)</f>
        <v>F&amp;A</v>
      </c>
      <c r="D1094">
        <v>10</v>
      </c>
      <c r="E1094" s="2">
        <v>45089</v>
      </c>
      <c r="F1094" s="2">
        <f>_xlfn.XLOOKUP(Table7[[#This Row],[EID]],Roster!A:A,Roster!G:G)</f>
        <v>45032</v>
      </c>
      <c r="G1094" s="61">
        <f ca="1">(TODAY()-Table7[[#This Row],[Hire Date]])/365</f>
        <v>2.0904109589041098</v>
      </c>
      <c r="H1094" s="61">
        <f ca="1">Table7[[#This Row],[Year]]*12</f>
        <v>25.084931506849315</v>
      </c>
      <c r="I1094" t="str">
        <f ca="1">IF(Table7[[#This Row],[Month]]&gt;=12,"Tenured","New Hire")</f>
        <v>Tenured</v>
      </c>
    </row>
    <row r="1095" spans="1:9">
      <c r="A1095" s="3" t="s">
        <v>96</v>
      </c>
      <c r="B1095" s="35" t="str">
        <f>_xlfn.XLOOKUP(Table7[[#This Row],[EID]],Roster!A:A,Roster!E:E)</f>
        <v>hir.kame.31</v>
      </c>
      <c r="C1095" s="35" t="str">
        <f>_xlfn.XLOOKUP(Table7[[#This Row],[EID]],Roster!A:A,Roster!F:F)</f>
        <v>Health</v>
      </c>
      <c r="D1095">
        <v>8</v>
      </c>
      <c r="E1095" s="2">
        <v>45089</v>
      </c>
      <c r="F1095" s="2">
        <f>_xlfn.XLOOKUP(Table7[[#This Row],[EID]],Roster!A:A,Roster!G:G)</f>
        <v>44979</v>
      </c>
      <c r="G1095" s="61">
        <f ca="1">(TODAY()-Table7[[#This Row],[Hire Date]])/365</f>
        <v>2.2356164383561645</v>
      </c>
      <c r="H1095" s="61">
        <f ca="1">Table7[[#This Row],[Year]]*12</f>
        <v>26.827397260273976</v>
      </c>
      <c r="I1095" t="str">
        <f ca="1">IF(Table7[[#This Row],[Month]]&gt;=12,"Tenured","New Hire")</f>
        <v>Tenured</v>
      </c>
    </row>
    <row r="1096" spans="1:9">
      <c r="A1096" s="3" t="s">
        <v>97</v>
      </c>
      <c r="B1096" s="35" t="str">
        <f>_xlfn.XLOOKUP(Table7[[#This Row],[EID]],Roster!A:A,Roster!E:E)</f>
        <v>han.oriz.24</v>
      </c>
      <c r="C1096" s="35" t="str">
        <f>_xlfn.XLOOKUP(Table7[[#This Row],[EID]],Roster!A:A,Roster!F:F)</f>
        <v>Network</v>
      </c>
      <c r="D1096">
        <v>8</v>
      </c>
      <c r="E1096" s="2">
        <v>45089</v>
      </c>
      <c r="F1096" s="2">
        <f>_xlfn.XLOOKUP(Table7[[#This Row],[EID]],Roster!A:A,Roster!G:G)</f>
        <v>44419</v>
      </c>
      <c r="G1096" s="61">
        <f ca="1">(TODAY()-Table7[[#This Row],[Hire Date]])/365</f>
        <v>3.7698630136986302</v>
      </c>
      <c r="H1096" s="61">
        <f ca="1">Table7[[#This Row],[Year]]*12</f>
        <v>45.238356164383561</v>
      </c>
      <c r="I1096" t="str">
        <f ca="1">IF(Table7[[#This Row],[Month]]&gt;=12,"Tenured","New Hire")</f>
        <v>Tenured</v>
      </c>
    </row>
    <row r="1097" spans="1:9">
      <c r="A1097" s="3" t="s">
        <v>98</v>
      </c>
      <c r="B1097" s="35" t="str">
        <f>_xlfn.XLOOKUP(Table7[[#This Row],[EID]],Roster!A:A,Roster!E:E)</f>
        <v>kig.imaz.62</v>
      </c>
      <c r="C1097" s="35" t="str">
        <f>_xlfn.XLOOKUP(Table7[[#This Row],[EID]],Roster!A:A,Roster!F:F)</f>
        <v>HR</v>
      </c>
      <c r="D1097">
        <v>10</v>
      </c>
      <c r="E1097" s="2">
        <v>45089</v>
      </c>
      <c r="F1097" s="2">
        <f>_xlfn.XLOOKUP(Table7[[#This Row],[EID]],Roster!A:A,Roster!G:G)</f>
        <v>41964</v>
      </c>
      <c r="G1097" s="61">
        <f ca="1">(TODAY()-Table7[[#This Row],[Hire Date]])/365</f>
        <v>10.495890410958904</v>
      </c>
      <c r="H1097" s="61">
        <f ca="1">Table7[[#This Row],[Year]]*12</f>
        <v>125.95068493150684</v>
      </c>
      <c r="I1097" t="str">
        <f ca="1">IF(Table7[[#This Row],[Month]]&gt;=12,"Tenured","New Hire")</f>
        <v>Tenured</v>
      </c>
    </row>
    <row r="1098" spans="1:9">
      <c r="A1098" s="3" t="s">
        <v>99</v>
      </c>
      <c r="B1098" s="35" t="str">
        <f>_xlfn.XLOOKUP(Table7[[#This Row],[EID]],Roster!A:A,Roster!E:E)</f>
        <v>han.oriz.24</v>
      </c>
      <c r="C1098" s="35" t="str">
        <f>_xlfn.XLOOKUP(Table7[[#This Row],[EID]],Roster!A:A,Roster!F:F)</f>
        <v>Strategy</v>
      </c>
      <c r="D1098">
        <v>8</v>
      </c>
      <c r="E1098" s="2">
        <v>45089</v>
      </c>
      <c r="F1098" s="2">
        <f>_xlfn.XLOOKUP(Table7[[#This Row],[EID]],Roster!A:A,Roster!G:G)</f>
        <v>39732</v>
      </c>
      <c r="G1098" s="61">
        <f ca="1">(TODAY()-Table7[[#This Row],[Hire Date]])/365</f>
        <v>16.610958904109587</v>
      </c>
      <c r="H1098" s="61">
        <f ca="1">Table7[[#This Row],[Year]]*12</f>
        <v>199.33150684931505</v>
      </c>
      <c r="I1098" t="str">
        <f ca="1">IF(Table7[[#This Row],[Month]]&gt;=12,"Tenured","New Hire")</f>
        <v>Tenured</v>
      </c>
    </row>
    <row r="1099" spans="1:9">
      <c r="A1099" s="3" t="s">
        <v>100</v>
      </c>
      <c r="B1099" s="35" t="str">
        <f>_xlfn.XLOOKUP(Table7[[#This Row],[EID]],Roster!A:A,Roster!E:E)</f>
        <v>oka.koch.55</v>
      </c>
      <c r="C1099" s="35" t="str">
        <f>_xlfn.XLOOKUP(Table7[[#This Row],[EID]],Roster!A:A,Roster!F:F)</f>
        <v>F&amp;A</v>
      </c>
      <c r="D1099">
        <v>10</v>
      </c>
      <c r="E1099" s="2">
        <v>45089</v>
      </c>
      <c r="F1099" s="2">
        <f>_xlfn.XLOOKUP(Table7[[#This Row],[EID]],Roster!A:A,Roster!G:G)</f>
        <v>44956</v>
      </c>
      <c r="G1099" s="61">
        <f ca="1">(TODAY()-Table7[[#This Row],[Hire Date]])/365</f>
        <v>2.2986301369863016</v>
      </c>
      <c r="H1099" s="61">
        <f ca="1">Table7[[#This Row],[Year]]*12</f>
        <v>27.583561643835619</v>
      </c>
      <c r="I1099" t="str">
        <f ca="1">IF(Table7[[#This Row],[Month]]&gt;=12,"Tenured","New Hire")</f>
        <v>Tenured</v>
      </c>
    </row>
    <row r="1100" spans="1:9">
      <c r="A1100" s="3" t="s">
        <v>101</v>
      </c>
      <c r="B1100" s="35" t="str">
        <f>_xlfn.XLOOKUP(Table7[[#This Row],[EID]],Roster!A:A,Roster!E:E)</f>
        <v>hir.kame.31</v>
      </c>
      <c r="C1100" s="35" t="str">
        <f>_xlfn.XLOOKUP(Table7[[#This Row],[EID]],Roster!A:A,Roster!F:F)</f>
        <v>Health</v>
      </c>
      <c r="D1100">
        <v>10</v>
      </c>
      <c r="E1100" s="2">
        <v>45089</v>
      </c>
      <c r="F1100" s="2">
        <f>_xlfn.XLOOKUP(Table7[[#This Row],[EID]],Roster!A:A,Roster!G:G)</f>
        <v>42161</v>
      </c>
      <c r="G1100" s="61">
        <f ca="1">(TODAY()-Table7[[#This Row],[Hire Date]])/365</f>
        <v>9.956164383561644</v>
      </c>
      <c r="H1100" s="61">
        <f ca="1">Table7[[#This Row],[Year]]*12</f>
        <v>119.47397260273974</v>
      </c>
      <c r="I1100" t="str">
        <f ca="1">IF(Table7[[#This Row],[Month]]&gt;=12,"Tenured","New Hire")</f>
        <v>Tenured</v>
      </c>
    </row>
    <row r="1101" spans="1:9">
      <c r="A1101" s="3" t="s">
        <v>102</v>
      </c>
      <c r="B1101" s="35" t="str">
        <f>_xlfn.XLOOKUP(Table7[[#This Row],[EID]],Roster!A:A,Roster!E:E)</f>
        <v>han.oriz.24</v>
      </c>
      <c r="C1101" s="35" t="str">
        <f>_xlfn.XLOOKUP(Table7[[#This Row],[EID]],Roster!A:A,Roster!F:F)</f>
        <v>Network</v>
      </c>
      <c r="D1101">
        <v>8</v>
      </c>
      <c r="E1101" s="2">
        <v>45089</v>
      </c>
      <c r="F1101" s="2">
        <f>_xlfn.XLOOKUP(Table7[[#This Row],[EID]],Roster!A:A,Roster!G:G)</f>
        <v>37784</v>
      </c>
      <c r="G1101" s="61">
        <f ca="1">(TODAY()-Table7[[#This Row],[Hire Date]])/365</f>
        <v>21.947945205479453</v>
      </c>
      <c r="H1101" s="61">
        <f ca="1">Table7[[#This Row],[Year]]*12</f>
        <v>263.37534246575342</v>
      </c>
      <c r="I1101" t="str">
        <f ca="1">IF(Table7[[#This Row],[Month]]&gt;=12,"Tenured","New Hire")</f>
        <v>Tenured</v>
      </c>
    </row>
    <row r="1102" spans="1:9">
      <c r="A1102" s="3" t="s">
        <v>103</v>
      </c>
      <c r="B1102" s="35" t="str">
        <f>_xlfn.XLOOKUP(Table7[[#This Row],[EID]],Roster!A:A,Roster!E:E)</f>
        <v>kig.imaz.62</v>
      </c>
      <c r="C1102" s="35" t="str">
        <f>_xlfn.XLOOKUP(Table7[[#This Row],[EID]],Roster!A:A,Roster!F:F)</f>
        <v>HR</v>
      </c>
      <c r="D1102">
        <v>10</v>
      </c>
      <c r="E1102" s="2">
        <v>45089</v>
      </c>
      <c r="F1102" s="2">
        <f>_xlfn.XLOOKUP(Table7[[#This Row],[EID]],Roster!A:A,Roster!G:G)</f>
        <v>44132</v>
      </c>
      <c r="G1102" s="61">
        <f ca="1">(TODAY()-Table7[[#This Row],[Hire Date]])/365</f>
        <v>4.5561643835616437</v>
      </c>
      <c r="H1102" s="61">
        <f ca="1">Table7[[#This Row],[Year]]*12</f>
        <v>54.673972602739724</v>
      </c>
      <c r="I1102" t="str">
        <f ca="1">IF(Table7[[#This Row],[Month]]&gt;=12,"Tenured","New Hire")</f>
        <v>Tenured</v>
      </c>
    </row>
    <row r="1103" spans="1:9">
      <c r="A1103" s="3" t="s">
        <v>104</v>
      </c>
      <c r="B1103" s="35" t="str">
        <f>_xlfn.XLOOKUP(Table7[[#This Row],[EID]],Roster!A:A,Roster!E:E)</f>
        <v>oka.koch.55</v>
      </c>
      <c r="C1103" s="35" t="str">
        <f>_xlfn.XLOOKUP(Table7[[#This Row],[EID]],Roster!A:A,Roster!F:F)</f>
        <v>F&amp;A</v>
      </c>
      <c r="D1103">
        <v>9</v>
      </c>
      <c r="E1103" s="2">
        <v>45089</v>
      </c>
      <c r="F1103" s="2">
        <f>_xlfn.XLOOKUP(Table7[[#This Row],[EID]],Roster!A:A,Roster!G:G)</f>
        <v>44977</v>
      </c>
      <c r="G1103" s="61">
        <f ca="1">(TODAY()-Table7[[#This Row],[Hire Date]])/365</f>
        <v>2.2410958904109588</v>
      </c>
      <c r="H1103" s="61">
        <f ca="1">Table7[[#This Row],[Year]]*12</f>
        <v>26.893150684931506</v>
      </c>
      <c r="I1103" t="str">
        <f ca="1">IF(Table7[[#This Row],[Month]]&gt;=12,"Tenured","New Hire")</f>
        <v>Tenured</v>
      </c>
    </row>
    <row r="1104" spans="1:9">
      <c r="A1104" s="3" t="s">
        <v>105</v>
      </c>
      <c r="B1104" s="35" t="str">
        <f>_xlfn.XLOOKUP(Table7[[#This Row],[EID]],Roster!A:A,Roster!E:E)</f>
        <v>oka.koch.55</v>
      </c>
      <c r="C1104" s="35" t="str">
        <f>_xlfn.XLOOKUP(Table7[[#This Row],[EID]],Roster!A:A,Roster!F:F)</f>
        <v>F&amp;A</v>
      </c>
      <c r="D1104">
        <v>10</v>
      </c>
      <c r="E1104" s="2">
        <v>45089</v>
      </c>
      <c r="F1104" s="2">
        <f>_xlfn.XLOOKUP(Table7[[#This Row],[EID]],Roster!A:A,Roster!G:G)</f>
        <v>37806</v>
      </c>
      <c r="G1104" s="61">
        <f ca="1">(TODAY()-Table7[[#This Row],[Hire Date]])/365</f>
        <v>21.887671232876713</v>
      </c>
      <c r="H1104" s="61">
        <f ca="1">Table7[[#This Row],[Year]]*12</f>
        <v>262.65205479452055</v>
      </c>
      <c r="I1104" t="str">
        <f ca="1">IF(Table7[[#This Row],[Month]]&gt;=12,"Tenured","New Hire")</f>
        <v>Tenured</v>
      </c>
    </row>
    <row r="1105" spans="1:9">
      <c r="A1105" s="3" t="s">
        <v>106</v>
      </c>
      <c r="B1105" s="35" t="str">
        <f>_xlfn.XLOOKUP(Table7[[#This Row],[EID]],Roster!A:A,Roster!E:E)</f>
        <v>hir.kame.31</v>
      </c>
      <c r="C1105" s="35" t="str">
        <f>_xlfn.XLOOKUP(Table7[[#This Row],[EID]],Roster!A:A,Roster!F:F)</f>
        <v>Health</v>
      </c>
      <c r="D1105">
        <v>8</v>
      </c>
      <c r="E1105" s="2">
        <v>45089</v>
      </c>
      <c r="F1105" s="2">
        <f>_xlfn.XLOOKUP(Table7[[#This Row],[EID]],Roster!A:A,Roster!G:G)</f>
        <v>40457</v>
      </c>
      <c r="G1105" s="61">
        <f ca="1">(TODAY()-Table7[[#This Row],[Hire Date]])/365</f>
        <v>14.624657534246575</v>
      </c>
      <c r="H1105" s="61">
        <f ca="1">Table7[[#This Row],[Year]]*12</f>
        <v>175.49589041095891</v>
      </c>
      <c r="I1105" t="str">
        <f ca="1">IF(Table7[[#This Row],[Month]]&gt;=12,"Tenured","New Hire")</f>
        <v>Tenured</v>
      </c>
    </row>
    <row r="1106" spans="1:9">
      <c r="A1106" s="3" t="s">
        <v>108</v>
      </c>
      <c r="B1106" s="35" t="str">
        <f>_xlfn.XLOOKUP(Table7[[#This Row],[EID]],Roster!A:A,Roster!E:E)</f>
        <v>kig.imaz.62</v>
      </c>
      <c r="C1106" s="35" t="str">
        <f>_xlfn.XLOOKUP(Table7[[#This Row],[EID]],Roster!A:A,Roster!F:F)</f>
        <v>HR</v>
      </c>
      <c r="D1106">
        <v>9</v>
      </c>
      <c r="E1106" s="2">
        <v>45089</v>
      </c>
      <c r="F1106" s="2">
        <f>_xlfn.XLOOKUP(Table7[[#This Row],[EID]],Roster!A:A,Roster!G:G)</f>
        <v>41289</v>
      </c>
      <c r="G1106" s="61">
        <f ca="1">(TODAY()-Table7[[#This Row],[Hire Date]])/365</f>
        <v>12.345205479452055</v>
      </c>
      <c r="H1106" s="61">
        <f ca="1">Table7[[#This Row],[Year]]*12</f>
        <v>148.14246575342466</v>
      </c>
      <c r="I1106" t="str">
        <f ca="1">IF(Table7[[#This Row],[Month]]&gt;=12,"Tenured","New Hire")</f>
        <v>Tenured</v>
      </c>
    </row>
    <row r="1107" spans="1:9">
      <c r="A1107" s="3" t="s">
        <v>109</v>
      </c>
      <c r="B1107" s="35" t="str">
        <f>_xlfn.XLOOKUP(Table7[[#This Row],[EID]],Roster!A:A,Roster!E:E)</f>
        <v>han.oriz.24</v>
      </c>
      <c r="C1107" s="35" t="str">
        <f>_xlfn.XLOOKUP(Table7[[#This Row],[EID]],Roster!A:A,Roster!F:F)</f>
        <v>Strategy</v>
      </c>
      <c r="D1107">
        <v>8</v>
      </c>
      <c r="E1107" s="2">
        <v>45089</v>
      </c>
      <c r="F1107" s="2">
        <f>_xlfn.XLOOKUP(Table7[[#This Row],[EID]],Roster!A:A,Roster!G:G)</f>
        <v>39092</v>
      </c>
      <c r="G1107" s="61">
        <f ca="1">(TODAY()-Table7[[#This Row],[Hire Date]])/365</f>
        <v>18.364383561643837</v>
      </c>
      <c r="H1107" s="61">
        <f ca="1">Table7[[#This Row],[Year]]*12</f>
        <v>220.37260273972606</v>
      </c>
      <c r="I1107" t="str">
        <f ca="1">IF(Table7[[#This Row],[Month]]&gt;=12,"Tenured","New Hire")</f>
        <v>Tenured</v>
      </c>
    </row>
    <row r="1108" spans="1:9">
      <c r="A1108" s="3" t="s">
        <v>111</v>
      </c>
      <c r="B1108" s="35" t="str">
        <f>_xlfn.XLOOKUP(Table7[[#This Row],[EID]],Roster!A:A,Roster!E:E)</f>
        <v>hir.kame.31</v>
      </c>
      <c r="C1108" s="35" t="str">
        <f>_xlfn.XLOOKUP(Table7[[#This Row],[EID]],Roster!A:A,Roster!F:F)</f>
        <v>Health</v>
      </c>
      <c r="D1108">
        <v>8</v>
      </c>
      <c r="E1108" s="2">
        <v>45089</v>
      </c>
      <c r="F1108" s="2">
        <f>_xlfn.XLOOKUP(Table7[[#This Row],[EID]],Roster!A:A,Roster!G:G)</f>
        <v>42145</v>
      </c>
      <c r="G1108" s="61">
        <f ca="1">(TODAY()-Table7[[#This Row],[Hire Date]])/365</f>
        <v>10</v>
      </c>
      <c r="H1108" s="61">
        <f ca="1">Table7[[#This Row],[Year]]*12</f>
        <v>120</v>
      </c>
      <c r="I1108" t="str">
        <f ca="1">IF(Table7[[#This Row],[Month]]&gt;=12,"Tenured","New Hire")</f>
        <v>Tenured</v>
      </c>
    </row>
    <row r="1109" spans="1:9">
      <c r="A1109" s="3" t="s">
        <v>112</v>
      </c>
      <c r="B1109" s="35" t="str">
        <f>_xlfn.XLOOKUP(Table7[[#This Row],[EID]],Roster!A:A,Roster!E:E)</f>
        <v>hir.kame.31</v>
      </c>
      <c r="C1109" s="35" t="str">
        <f>_xlfn.XLOOKUP(Table7[[#This Row],[EID]],Roster!A:A,Roster!F:F)</f>
        <v>Health</v>
      </c>
      <c r="D1109">
        <v>8</v>
      </c>
      <c r="E1109" s="2">
        <v>45089</v>
      </c>
      <c r="F1109" s="2">
        <f>_xlfn.XLOOKUP(Table7[[#This Row],[EID]],Roster!A:A,Roster!G:G)</f>
        <v>44989</v>
      </c>
      <c r="G1109" s="61">
        <f ca="1">(TODAY()-Table7[[#This Row],[Hire Date]])/365</f>
        <v>2.2082191780821918</v>
      </c>
      <c r="H1109" s="61">
        <f ca="1">Table7[[#This Row],[Year]]*12</f>
        <v>26.4986301369863</v>
      </c>
      <c r="I1109" t="str">
        <f ca="1">IF(Table7[[#This Row],[Month]]&gt;=12,"Tenured","New Hire")</f>
        <v>Tenured</v>
      </c>
    </row>
    <row r="1110" spans="1:9">
      <c r="A1110" s="3" t="s">
        <v>113</v>
      </c>
      <c r="B1110" s="35" t="str">
        <f>_xlfn.XLOOKUP(Table7[[#This Row],[EID]],Roster!A:A,Roster!E:E)</f>
        <v>kig.imaz.62</v>
      </c>
      <c r="C1110" s="35" t="str">
        <f>_xlfn.XLOOKUP(Table7[[#This Row],[EID]],Roster!A:A,Roster!F:F)</f>
        <v>HR</v>
      </c>
      <c r="D1110">
        <v>9</v>
      </c>
      <c r="E1110" s="2">
        <v>45089</v>
      </c>
      <c r="F1110" s="2">
        <f>_xlfn.XLOOKUP(Table7[[#This Row],[EID]],Roster!A:A,Roster!G:G)</f>
        <v>44152</v>
      </c>
      <c r="G1110" s="61">
        <f ca="1">(TODAY()-Table7[[#This Row],[Hire Date]])/365</f>
        <v>4.5013698630136982</v>
      </c>
      <c r="H1110" s="61">
        <f ca="1">Table7[[#This Row],[Year]]*12</f>
        <v>54.016438356164379</v>
      </c>
      <c r="I1110" t="str">
        <f ca="1">IF(Table7[[#This Row],[Month]]&gt;=12,"Tenured","New Hire")</f>
        <v>Tenured</v>
      </c>
    </row>
    <row r="1111" spans="1:9">
      <c r="A1111" s="3" t="s">
        <v>114</v>
      </c>
      <c r="B1111" s="35" t="str">
        <f>_xlfn.XLOOKUP(Table7[[#This Row],[EID]],Roster!A:A,Roster!E:E)</f>
        <v>han.oriz.24</v>
      </c>
      <c r="C1111" s="35" t="str">
        <f>_xlfn.XLOOKUP(Table7[[#This Row],[EID]],Roster!A:A,Roster!F:F)</f>
        <v>Strategy</v>
      </c>
      <c r="D1111">
        <v>8</v>
      </c>
      <c r="E1111" s="2">
        <v>45089</v>
      </c>
      <c r="F1111" s="2">
        <f>_xlfn.XLOOKUP(Table7[[#This Row],[EID]],Roster!A:A,Roster!G:G)</f>
        <v>37165</v>
      </c>
      <c r="G1111" s="61">
        <f ca="1">(TODAY()-Table7[[#This Row],[Hire Date]])/365</f>
        <v>23.643835616438356</v>
      </c>
      <c r="H1111" s="61">
        <f ca="1">Table7[[#This Row],[Year]]*12</f>
        <v>283.72602739726028</v>
      </c>
      <c r="I1111" t="str">
        <f ca="1">IF(Table7[[#This Row],[Month]]&gt;=12,"Tenured","New Hire")</f>
        <v>Tenured</v>
      </c>
    </row>
    <row r="1112" spans="1:9">
      <c r="A1112" s="3" t="s">
        <v>115</v>
      </c>
      <c r="B1112" s="35" t="str">
        <f>_xlfn.XLOOKUP(Table7[[#This Row],[EID]],Roster!A:A,Roster!E:E)</f>
        <v>oka.koch.55</v>
      </c>
      <c r="C1112" s="35" t="str">
        <f>_xlfn.XLOOKUP(Table7[[#This Row],[EID]],Roster!A:A,Roster!F:F)</f>
        <v>F&amp;A</v>
      </c>
      <c r="D1112">
        <v>9</v>
      </c>
      <c r="E1112" s="2">
        <v>45089</v>
      </c>
      <c r="F1112" s="2">
        <f>_xlfn.XLOOKUP(Table7[[#This Row],[EID]],Roster!A:A,Roster!G:G)</f>
        <v>44841</v>
      </c>
      <c r="G1112" s="61">
        <f ca="1">(TODAY()-Table7[[#This Row],[Hire Date]])/365</f>
        <v>2.6136986301369864</v>
      </c>
      <c r="H1112" s="61">
        <f ca="1">Table7[[#This Row],[Year]]*12</f>
        <v>31.364383561643837</v>
      </c>
      <c r="I1112" t="str">
        <f ca="1">IF(Table7[[#This Row],[Month]]&gt;=12,"Tenured","New Hire")</f>
        <v>Tenured</v>
      </c>
    </row>
    <row r="1113" spans="1:9">
      <c r="A1113" s="3" t="s">
        <v>116</v>
      </c>
      <c r="B1113" s="35" t="str">
        <f>_xlfn.XLOOKUP(Table7[[#This Row],[EID]],Roster!A:A,Roster!E:E)</f>
        <v>hir.kame.31</v>
      </c>
      <c r="C1113" s="35" t="str">
        <f>_xlfn.XLOOKUP(Table7[[#This Row],[EID]],Roster!A:A,Roster!F:F)</f>
        <v>Health</v>
      </c>
      <c r="D1113">
        <v>10</v>
      </c>
      <c r="E1113" s="2">
        <v>45089</v>
      </c>
      <c r="F1113" s="2">
        <f>_xlfn.XLOOKUP(Table7[[#This Row],[EID]],Roster!A:A,Roster!G:G)</f>
        <v>39490</v>
      </c>
      <c r="G1113" s="61">
        <f ca="1">(TODAY()-Table7[[#This Row],[Hire Date]])/365</f>
        <v>17.273972602739725</v>
      </c>
      <c r="H1113" s="61">
        <f ca="1">Table7[[#This Row],[Year]]*12</f>
        <v>207.2876712328767</v>
      </c>
      <c r="I1113" t="str">
        <f ca="1">IF(Table7[[#This Row],[Month]]&gt;=12,"Tenured","New Hire")</f>
        <v>Tenured</v>
      </c>
    </row>
    <row r="1114" spans="1:9">
      <c r="A1114" s="3" t="s">
        <v>117</v>
      </c>
      <c r="B1114" s="35" t="str">
        <f>_xlfn.XLOOKUP(Table7[[#This Row],[EID]],Roster!A:A,Roster!E:E)</f>
        <v>han.oriz.24</v>
      </c>
      <c r="C1114" s="35" t="str">
        <f>_xlfn.XLOOKUP(Table7[[#This Row],[EID]],Roster!A:A,Roster!F:F)</f>
        <v>Network</v>
      </c>
      <c r="D1114">
        <v>8</v>
      </c>
      <c r="E1114" s="2">
        <v>45089</v>
      </c>
      <c r="F1114" s="2">
        <f>_xlfn.XLOOKUP(Table7[[#This Row],[EID]],Roster!A:A,Roster!G:G)</f>
        <v>43495</v>
      </c>
      <c r="G1114" s="61">
        <f ca="1">(TODAY()-Table7[[#This Row],[Hire Date]])/365</f>
        <v>6.3013698630136989</v>
      </c>
      <c r="H1114" s="61">
        <f ca="1">Table7[[#This Row],[Year]]*12</f>
        <v>75.616438356164394</v>
      </c>
      <c r="I1114" t="str">
        <f ca="1">IF(Table7[[#This Row],[Month]]&gt;=12,"Tenured","New Hire")</f>
        <v>Tenured</v>
      </c>
    </row>
    <row r="1115" spans="1:9">
      <c r="A1115" s="3" t="s">
        <v>118</v>
      </c>
      <c r="B1115" s="35" t="str">
        <f>_xlfn.XLOOKUP(Table7[[#This Row],[EID]],Roster!A:A,Roster!E:E)</f>
        <v>kig.imaz.62</v>
      </c>
      <c r="C1115" s="35" t="str">
        <f>_xlfn.XLOOKUP(Table7[[#This Row],[EID]],Roster!A:A,Roster!F:F)</f>
        <v>HR</v>
      </c>
      <c r="D1115">
        <v>8</v>
      </c>
      <c r="E1115" s="2">
        <v>45089</v>
      </c>
      <c r="F1115" s="2">
        <f>_xlfn.XLOOKUP(Table7[[#This Row],[EID]],Roster!A:A,Roster!G:G)</f>
        <v>44965</v>
      </c>
      <c r="G1115" s="61">
        <f ca="1">(TODAY()-Table7[[#This Row],[Hire Date]])/365</f>
        <v>2.2739726027397262</v>
      </c>
      <c r="H1115" s="61">
        <f ca="1">Table7[[#This Row],[Year]]*12</f>
        <v>27.287671232876715</v>
      </c>
      <c r="I1115" t="str">
        <f ca="1">IF(Table7[[#This Row],[Month]]&gt;=12,"Tenured","New Hire")</f>
        <v>Tenured</v>
      </c>
    </row>
    <row r="1116" spans="1:9">
      <c r="A1116" s="3" t="s">
        <v>119</v>
      </c>
      <c r="B1116" s="35" t="str">
        <f>_xlfn.XLOOKUP(Table7[[#This Row],[EID]],Roster!A:A,Roster!E:E)</f>
        <v>hir.kame.31</v>
      </c>
      <c r="C1116" s="35" t="str">
        <f>_xlfn.XLOOKUP(Table7[[#This Row],[EID]],Roster!A:A,Roster!F:F)</f>
        <v>Health</v>
      </c>
      <c r="D1116">
        <v>8</v>
      </c>
      <c r="E1116" s="2">
        <v>45089</v>
      </c>
      <c r="F1116" s="2">
        <f>_xlfn.XLOOKUP(Table7[[#This Row],[EID]],Roster!A:A,Roster!G:G)</f>
        <v>38581</v>
      </c>
      <c r="G1116" s="61">
        <f ca="1">(TODAY()-Table7[[#This Row],[Hire Date]])/365</f>
        <v>19.764383561643836</v>
      </c>
      <c r="H1116" s="61">
        <f ca="1">Table7[[#This Row],[Year]]*12</f>
        <v>237.17260273972602</v>
      </c>
      <c r="I1116" t="str">
        <f ca="1">IF(Table7[[#This Row],[Month]]&gt;=12,"Tenured","New Hire")</f>
        <v>Tenured</v>
      </c>
    </row>
    <row r="1117" spans="1:9">
      <c r="A1117" s="3" t="s">
        <v>121</v>
      </c>
      <c r="B1117" s="35" t="str">
        <f>_xlfn.XLOOKUP(Table7[[#This Row],[EID]],Roster!A:A,Roster!E:E)</f>
        <v>hir.kame.31</v>
      </c>
      <c r="C1117" s="35" t="str">
        <f>_xlfn.XLOOKUP(Table7[[#This Row],[EID]],Roster!A:A,Roster!F:F)</f>
        <v>Health</v>
      </c>
      <c r="D1117">
        <v>8</v>
      </c>
      <c r="E1117" s="2">
        <v>45089</v>
      </c>
      <c r="F1117" s="2">
        <f>_xlfn.XLOOKUP(Table7[[#This Row],[EID]],Roster!A:A,Roster!G:G)</f>
        <v>44420</v>
      </c>
      <c r="G1117" s="61">
        <f ca="1">(TODAY()-Table7[[#This Row],[Hire Date]])/365</f>
        <v>3.7671232876712328</v>
      </c>
      <c r="H1117" s="61">
        <f ca="1">Table7[[#This Row],[Year]]*12</f>
        <v>45.205479452054796</v>
      </c>
      <c r="I1117" t="str">
        <f ca="1">IF(Table7[[#This Row],[Month]]&gt;=12,"Tenured","New Hire")</f>
        <v>Tenured</v>
      </c>
    </row>
    <row r="1118" spans="1:9">
      <c r="A1118" s="3" t="s">
        <v>122</v>
      </c>
      <c r="B1118" s="35" t="str">
        <f>_xlfn.XLOOKUP(Table7[[#This Row],[EID]],Roster!A:A,Roster!E:E)</f>
        <v>han.oriz.24</v>
      </c>
      <c r="C1118" s="35" t="str">
        <f>_xlfn.XLOOKUP(Table7[[#This Row],[EID]],Roster!A:A,Roster!F:F)</f>
        <v>Network</v>
      </c>
      <c r="D1118">
        <v>9</v>
      </c>
      <c r="E1118" s="2">
        <v>45089</v>
      </c>
      <c r="F1118" s="2">
        <f>_xlfn.XLOOKUP(Table7[[#This Row],[EID]],Roster!A:A,Roster!G:G)</f>
        <v>44961</v>
      </c>
      <c r="G1118" s="61">
        <f ca="1">(TODAY()-Table7[[#This Row],[Hire Date]])/365</f>
        <v>2.2849315068493152</v>
      </c>
      <c r="H1118" s="61">
        <f ca="1">Table7[[#This Row],[Year]]*12</f>
        <v>27.419178082191785</v>
      </c>
      <c r="I1118" t="str">
        <f ca="1">IF(Table7[[#This Row],[Month]]&gt;=12,"Tenured","New Hire")</f>
        <v>Tenured</v>
      </c>
    </row>
    <row r="1119" spans="1:9">
      <c r="A1119" s="3" t="s">
        <v>123</v>
      </c>
      <c r="B1119" s="35" t="str">
        <f>_xlfn.XLOOKUP(Table7[[#This Row],[EID]],Roster!A:A,Roster!E:E)</f>
        <v>kig.imaz.62</v>
      </c>
      <c r="C1119" s="35" t="str">
        <f>_xlfn.XLOOKUP(Table7[[#This Row],[EID]],Roster!A:A,Roster!F:F)</f>
        <v>HR</v>
      </c>
      <c r="D1119">
        <v>10</v>
      </c>
      <c r="E1119" s="2">
        <v>45089</v>
      </c>
      <c r="F1119" s="2">
        <f>_xlfn.XLOOKUP(Table7[[#This Row],[EID]],Roster!A:A,Roster!G:G)</f>
        <v>41094</v>
      </c>
      <c r="G1119" s="61">
        <f ca="1">(TODAY()-Table7[[#This Row],[Hire Date]])/365</f>
        <v>12.87945205479452</v>
      </c>
      <c r="H1119" s="61">
        <f ca="1">Table7[[#This Row],[Year]]*12</f>
        <v>154.55342465753424</v>
      </c>
      <c r="I1119" t="str">
        <f ca="1">IF(Table7[[#This Row],[Month]]&gt;=12,"Tenured","New Hire")</f>
        <v>Tenured</v>
      </c>
    </row>
    <row r="1120" spans="1:9">
      <c r="A1120" s="3" t="s">
        <v>94</v>
      </c>
      <c r="B1120" s="35" t="str">
        <f>_xlfn.XLOOKUP(Table7[[#This Row],[EID]],Roster!A:A,Roster!E:E)</f>
        <v>oka.koch.55</v>
      </c>
      <c r="C1120" s="35" t="str">
        <f>_xlfn.XLOOKUP(Table7[[#This Row],[EID]],Roster!A:A,Roster!F:F)</f>
        <v>F&amp;A</v>
      </c>
      <c r="D1120">
        <v>8</v>
      </c>
      <c r="E1120" s="2">
        <v>45090</v>
      </c>
      <c r="F1120" s="2">
        <f>_xlfn.XLOOKUP(Table7[[#This Row],[EID]],Roster!A:A,Roster!G:G)</f>
        <v>45032</v>
      </c>
      <c r="G1120" s="61">
        <f ca="1">(TODAY()-Table7[[#This Row],[Hire Date]])/365</f>
        <v>2.0904109589041098</v>
      </c>
      <c r="H1120" s="61">
        <f ca="1">Table7[[#This Row],[Year]]*12</f>
        <v>25.084931506849315</v>
      </c>
      <c r="I1120" t="str">
        <f ca="1">IF(Table7[[#This Row],[Month]]&gt;=12,"Tenured","New Hire")</f>
        <v>Tenured</v>
      </c>
    </row>
    <row r="1121" spans="1:9">
      <c r="A1121" s="3" t="s">
        <v>96</v>
      </c>
      <c r="B1121" s="35" t="str">
        <f>_xlfn.XLOOKUP(Table7[[#This Row],[EID]],Roster!A:A,Roster!E:E)</f>
        <v>hir.kame.31</v>
      </c>
      <c r="C1121" s="35" t="str">
        <f>_xlfn.XLOOKUP(Table7[[#This Row],[EID]],Roster!A:A,Roster!F:F)</f>
        <v>Health</v>
      </c>
      <c r="D1121">
        <v>8</v>
      </c>
      <c r="E1121" s="2">
        <v>45090</v>
      </c>
      <c r="F1121" s="2">
        <f>_xlfn.XLOOKUP(Table7[[#This Row],[EID]],Roster!A:A,Roster!G:G)</f>
        <v>44979</v>
      </c>
      <c r="G1121" s="61">
        <f ca="1">(TODAY()-Table7[[#This Row],[Hire Date]])/365</f>
        <v>2.2356164383561645</v>
      </c>
      <c r="H1121" s="61">
        <f ca="1">Table7[[#This Row],[Year]]*12</f>
        <v>26.827397260273976</v>
      </c>
      <c r="I1121" t="str">
        <f ca="1">IF(Table7[[#This Row],[Month]]&gt;=12,"Tenured","New Hire")</f>
        <v>Tenured</v>
      </c>
    </row>
    <row r="1122" spans="1:9">
      <c r="A1122" s="3" t="s">
        <v>97</v>
      </c>
      <c r="B1122" s="35" t="str">
        <f>_xlfn.XLOOKUP(Table7[[#This Row],[EID]],Roster!A:A,Roster!E:E)</f>
        <v>han.oriz.24</v>
      </c>
      <c r="C1122" s="35" t="str">
        <f>_xlfn.XLOOKUP(Table7[[#This Row],[EID]],Roster!A:A,Roster!F:F)</f>
        <v>Network</v>
      </c>
      <c r="D1122">
        <v>8</v>
      </c>
      <c r="E1122" s="2">
        <v>45090</v>
      </c>
      <c r="F1122" s="2">
        <f>_xlfn.XLOOKUP(Table7[[#This Row],[EID]],Roster!A:A,Roster!G:G)</f>
        <v>44419</v>
      </c>
      <c r="G1122" s="61">
        <f ca="1">(TODAY()-Table7[[#This Row],[Hire Date]])/365</f>
        <v>3.7698630136986302</v>
      </c>
      <c r="H1122" s="61">
        <f ca="1">Table7[[#This Row],[Year]]*12</f>
        <v>45.238356164383561</v>
      </c>
      <c r="I1122" t="str">
        <f ca="1">IF(Table7[[#This Row],[Month]]&gt;=12,"Tenured","New Hire")</f>
        <v>Tenured</v>
      </c>
    </row>
    <row r="1123" spans="1:9">
      <c r="A1123" s="3" t="s">
        <v>98</v>
      </c>
      <c r="B1123" s="35" t="str">
        <f>_xlfn.XLOOKUP(Table7[[#This Row],[EID]],Roster!A:A,Roster!E:E)</f>
        <v>kig.imaz.62</v>
      </c>
      <c r="C1123" s="35" t="str">
        <f>_xlfn.XLOOKUP(Table7[[#This Row],[EID]],Roster!A:A,Roster!F:F)</f>
        <v>HR</v>
      </c>
      <c r="D1123">
        <v>8</v>
      </c>
      <c r="E1123" s="2">
        <v>45090</v>
      </c>
      <c r="F1123" s="2">
        <f>_xlfn.XLOOKUP(Table7[[#This Row],[EID]],Roster!A:A,Roster!G:G)</f>
        <v>41964</v>
      </c>
      <c r="G1123" s="61">
        <f ca="1">(TODAY()-Table7[[#This Row],[Hire Date]])/365</f>
        <v>10.495890410958904</v>
      </c>
      <c r="H1123" s="61">
        <f ca="1">Table7[[#This Row],[Year]]*12</f>
        <v>125.95068493150684</v>
      </c>
      <c r="I1123" t="str">
        <f ca="1">IF(Table7[[#This Row],[Month]]&gt;=12,"Tenured","New Hire")</f>
        <v>Tenured</v>
      </c>
    </row>
    <row r="1124" spans="1:9">
      <c r="A1124" s="3" t="s">
        <v>99</v>
      </c>
      <c r="B1124" s="35" t="str">
        <f>_xlfn.XLOOKUP(Table7[[#This Row],[EID]],Roster!A:A,Roster!E:E)</f>
        <v>han.oriz.24</v>
      </c>
      <c r="C1124" s="35" t="str">
        <f>_xlfn.XLOOKUP(Table7[[#This Row],[EID]],Roster!A:A,Roster!F:F)</f>
        <v>Strategy</v>
      </c>
      <c r="D1124">
        <v>9</v>
      </c>
      <c r="E1124" s="2">
        <v>45090</v>
      </c>
      <c r="F1124" s="2">
        <f>_xlfn.XLOOKUP(Table7[[#This Row],[EID]],Roster!A:A,Roster!G:G)</f>
        <v>39732</v>
      </c>
      <c r="G1124" s="61">
        <f ca="1">(TODAY()-Table7[[#This Row],[Hire Date]])/365</f>
        <v>16.610958904109587</v>
      </c>
      <c r="H1124" s="61">
        <f ca="1">Table7[[#This Row],[Year]]*12</f>
        <v>199.33150684931505</v>
      </c>
      <c r="I1124" t="str">
        <f ca="1">IF(Table7[[#This Row],[Month]]&gt;=12,"Tenured","New Hire")</f>
        <v>Tenured</v>
      </c>
    </row>
    <row r="1125" spans="1:9">
      <c r="A1125" s="3" t="s">
        <v>100</v>
      </c>
      <c r="B1125" s="35" t="str">
        <f>_xlfn.XLOOKUP(Table7[[#This Row],[EID]],Roster!A:A,Roster!E:E)</f>
        <v>oka.koch.55</v>
      </c>
      <c r="C1125" s="35" t="str">
        <f>_xlfn.XLOOKUP(Table7[[#This Row],[EID]],Roster!A:A,Roster!F:F)</f>
        <v>F&amp;A</v>
      </c>
      <c r="D1125">
        <v>10</v>
      </c>
      <c r="E1125" s="2">
        <v>45090</v>
      </c>
      <c r="F1125" s="2">
        <f>_xlfn.XLOOKUP(Table7[[#This Row],[EID]],Roster!A:A,Roster!G:G)</f>
        <v>44956</v>
      </c>
      <c r="G1125" s="61">
        <f ca="1">(TODAY()-Table7[[#This Row],[Hire Date]])/365</f>
        <v>2.2986301369863016</v>
      </c>
      <c r="H1125" s="61">
        <f ca="1">Table7[[#This Row],[Year]]*12</f>
        <v>27.583561643835619</v>
      </c>
      <c r="I1125" t="str">
        <f ca="1">IF(Table7[[#This Row],[Month]]&gt;=12,"Tenured","New Hire")</f>
        <v>Tenured</v>
      </c>
    </row>
    <row r="1126" spans="1:9">
      <c r="A1126" s="3" t="s">
        <v>101</v>
      </c>
      <c r="B1126" s="35" t="str">
        <f>_xlfn.XLOOKUP(Table7[[#This Row],[EID]],Roster!A:A,Roster!E:E)</f>
        <v>hir.kame.31</v>
      </c>
      <c r="C1126" s="35" t="str">
        <f>_xlfn.XLOOKUP(Table7[[#This Row],[EID]],Roster!A:A,Roster!F:F)</f>
        <v>Health</v>
      </c>
      <c r="D1126">
        <v>8</v>
      </c>
      <c r="E1126" s="2">
        <v>45090</v>
      </c>
      <c r="F1126" s="2">
        <f>_xlfn.XLOOKUP(Table7[[#This Row],[EID]],Roster!A:A,Roster!G:G)</f>
        <v>42161</v>
      </c>
      <c r="G1126" s="61">
        <f ca="1">(TODAY()-Table7[[#This Row],[Hire Date]])/365</f>
        <v>9.956164383561644</v>
      </c>
      <c r="H1126" s="61">
        <f ca="1">Table7[[#This Row],[Year]]*12</f>
        <v>119.47397260273974</v>
      </c>
      <c r="I1126" t="str">
        <f ca="1">IF(Table7[[#This Row],[Month]]&gt;=12,"Tenured","New Hire")</f>
        <v>Tenured</v>
      </c>
    </row>
    <row r="1127" spans="1:9">
      <c r="A1127" s="3" t="s">
        <v>102</v>
      </c>
      <c r="B1127" s="35" t="str">
        <f>_xlfn.XLOOKUP(Table7[[#This Row],[EID]],Roster!A:A,Roster!E:E)</f>
        <v>han.oriz.24</v>
      </c>
      <c r="C1127" s="35" t="str">
        <f>_xlfn.XLOOKUP(Table7[[#This Row],[EID]],Roster!A:A,Roster!F:F)</f>
        <v>Network</v>
      </c>
      <c r="D1127">
        <v>8</v>
      </c>
      <c r="E1127" s="2">
        <v>45090</v>
      </c>
      <c r="F1127" s="2">
        <f>_xlfn.XLOOKUP(Table7[[#This Row],[EID]],Roster!A:A,Roster!G:G)</f>
        <v>37784</v>
      </c>
      <c r="G1127" s="61">
        <f ca="1">(TODAY()-Table7[[#This Row],[Hire Date]])/365</f>
        <v>21.947945205479453</v>
      </c>
      <c r="H1127" s="61">
        <f ca="1">Table7[[#This Row],[Year]]*12</f>
        <v>263.37534246575342</v>
      </c>
      <c r="I1127" t="str">
        <f ca="1">IF(Table7[[#This Row],[Month]]&gt;=12,"Tenured","New Hire")</f>
        <v>Tenured</v>
      </c>
    </row>
    <row r="1128" spans="1:9">
      <c r="A1128" s="3" t="s">
        <v>103</v>
      </c>
      <c r="B1128" s="35" t="str">
        <f>_xlfn.XLOOKUP(Table7[[#This Row],[EID]],Roster!A:A,Roster!E:E)</f>
        <v>kig.imaz.62</v>
      </c>
      <c r="C1128" s="35" t="str">
        <f>_xlfn.XLOOKUP(Table7[[#This Row],[EID]],Roster!A:A,Roster!F:F)</f>
        <v>HR</v>
      </c>
      <c r="D1128">
        <v>10</v>
      </c>
      <c r="E1128" s="2">
        <v>45090</v>
      </c>
      <c r="F1128" s="2">
        <f>_xlfn.XLOOKUP(Table7[[#This Row],[EID]],Roster!A:A,Roster!G:G)</f>
        <v>44132</v>
      </c>
      <c r="G1128" s="61">
        <f ca="1">(TODAY()-Table7[[#This Row],[Hire Date]])/365</f>
        <v>4.5561643835616437</v>
      </c>
      <c r="H1128" s="61">
        <f ca="1">Table7[[#This Row],[Year]]*12</f>
        <v>54.673972602739724</v>
      </c>
      <c r="I1128" t="str">
        <f ca="1">IF(Table7[[#This Row],[Month]]&gt;=12,"Tenured","New Hire")</f>
        <v>Tenured</v>
      </c>
    </row>
    <row r="1129" spans="1:9">
      <c r="A1129" s="3" t="s">
        <v>104</v>
      </c>
      <c r="B1129" s="35" t="str">
        <f>_xlfn.XLOOKUP(Table7[[#This Row],[EID]],Roster!A:A,Roster!E:E)</f>
        <v>oka.koch.55</v>
      </c>
      <c r="C1129" s="35" t="str">
        <f>_xlfn.XLOOKUP(Table7[[#This Row],[EID]],Roster!A:A,Roster!F:F)</f>
        <v>F&amp;A</v>
      </c>
      <c r="D1129">
        <v>8</v>
      </c>
      <c r="E1129" s="2">
        <v>45090</v>
      </c>
      <c r="F1129" s="2">
        <f>_xlfn.XLOOKUP(Table7[[#This Row],[EID]],Roster!A:A,Roster!G:G)</f>
        <v>44977</v>
      </c>
      <c r="G1129" s="61">
        <f ca="1">(TODAY()-Table7[[#This Row],[Hire Date]])/365</f>
        <v>2.2410958904109588</v>
      </c>
      <c r="H1129" s="61">
        <f ca="1">Table7[[#This Row],[Year]]*12</f>
        <v>26.893150684931506</v>
      </c>
      <c r="I1129" t="str">
        <f ca="1">IF(Table7[[#This Row],[Month]]&gt;=12,"Tenured","New Hire")</f>
        <v>Tenured</v>
      </c>
    </row>
    <row r="1130" spans="1:9">
      <c r="A1130" s="3" t="s">
        <v>105</v>
      </c>
      <c r="B1130" s="35" t="str">
        <f>_xlfn.XLOOKUP(Table7[[#This Row],[EID]],Roster!A:A,Roster!E:E)</f>
        <v>oka.koch.55</v>
      </c>
      <c r="C1130" s="35" t="str">
        <f>_xlfn.XLOOKUP(Table7[[#This Row],[EID]],Roster!A:A,Roster!F:F)</f>
        <v>F&amp;A</v>
      </c>
      <c r="D1130">
        <v>9</v>
      </c>
      <c r="E1130" s="2">
        <v>45090</v>
      </c>
      <c r="F1130" s="2">
        <f>_xlfn.XLOOKUP(Table7[[#This Row],[EID]],Roster!A:A,Roster!G:G)</f>
        <v>37806</v>
      </c>
      <c r="G1130" s="61">
        <f ca="1">(TODAY()-Table7[[#This Row],[Hire Date]])/365</f>
        <v>21.887671232876713</v>
      </c>
      <c r="H1130" s="61">
        <f ca="1">Table7[[#This Row],[Year]]*12</f>
        <v>262.65205479452055</v>
      </c>
      <c r="I1130" t="str">
        <f ca="1">IF(Table7[[#This Row],[Month]]&gt;=12,"Tenured","New Hire")</f>
        <v>Tenured</v>
      </c>
    </row>
    <row r="1131" spans="1:9">
      <c r="A1131" s="3" t="s">
        <v>106</v>
      </c>
      <c r="B1131" s="35" t="str">
        <f>_xlfn.XLOOKUP(Table7[[#This Row],[EID]],Roster!A:A,Roster!E:E)</f>
        <v>hir.kame.31</v>
      </c>
      <c r="C1131" s="35" t="str">
        <f>_xlfn.XLOOKUP(Table7[[#This Row],[EID]],Roster!A:A,Roster!F:F)</f>
        <v>Health</v>
      </c>
      <c r="D1131">
        <v>10</v>
      </c>
      <c r="E1131" s="2">
        <v>45090</v>
      </c>
      <c r="F1131" s="2">
        <f>_xlfn.XLOOKUP(Table7[[#This Row],[EID]],Roster!A:A,Roster!G:G)</f>
        <v>40457</v>
      </c>
      <c r="G1131" s="61">
        <f ca="1">(TODAY()-Table7[[#This Row],[Hire Date]])/365</f>
        <v>14.624657534246575</v>
      </c>
      <c r="H1131" s="61">
        <f ca="1">Table7[[#This Row],[Year]]*12</f>
        <v>175.49589041095891</v>
      </c>
      <c r="I1131" t="str">
        <f ca="1">IF(Table7[[#This Row],[Month]]&gt;=12,"Tenured","New Hire")</f>
        <v>Tenured</v>
      </c>
    </row>
    <row r="1132" spans="1:9">
      <c r="A1132" s="3" t="s">
        <v>108</v>
      </c>
      <c r="B1132" s="35" t="str">
        <f>_xlfn.XLOOKUP(Table7[[#This Row],[EID]],Roster!A:A,Roster!E:E)</f>
        <v>kig.imaz.62</v>
      </c>
      <c r="C1132" s="35" t="str">
        <f>_xlfn.XLOOKUP(Table7[[#This Row],[EID]],Roster!A:A,Roster!F:F)</f>
        <v>HR</v>
      </c>
      <c r="D1132">
        <v>9</v>
      </c>
      <c r="E1132" s="2">
        <v>45090</v>
      </c>
      <c r="F1132" s="2">
        <f>_xlfn.XLOOKUP(Table7[[#This Row],[EID]],Roster!A:A,Roster!G:G)</f>
        <v>41289</v>
      </c>
      <c r="G1132" s="61">
        <f ca="1">(TODAY()-Table7[[#This Row],[Hire Date]])/365</f>
        <v>12.345205479452055</v>
      </c>
      <c r="H1132" s="61">
        <f ca="1">Table7[[#This Row],[Year]]*12</f>
        <v>148.14246575342466</v>
      </c>
      <c r="I1132" t="str">
        <f ca="1">IF(Table7[[#This Row],[Month]]&gt;=12,"Tenured","New Hire")</f>
        <v>Tenured</v>
      </c>
    </row>
    <row r="1133" spans="1:9">
      <c r="A1133" s="3" t="s">
        <v>109</v>
      </c>
      <c r="B1133" s="35" t="str">
        <f>_xlfn.XLOOKUP(Table7[[#This Row],[EID]],Roster!A:A,Roster!E:E)</f>
        <v>han.oriz.24</v>
      </c>
      <c r="C1133" s="35" t="str">
        <f>_xlfn.XLOOKUP(Table7[[#This Row],[EID]],Roster!A:A,Roster!F:F)</f>
        <v>Strategy</v>
      </c>
      <c r="D1133">
        <v>8</v>
      </c>
      <c r="E1133" s="2">
        <v>45090</v>
      </c>
      <c r="F1133" s="2">
        <f>_xlfn.XLOOKUP(Table7[[#This Row],[EID]],Roster!A:A,Roster!G:G)</f>
        <v>39092</v>
      </c>
      <c r="G1133" s="61">
        <f ca="1">(TODAY()-Table7[[#This Row],[Hire Date]])/365</f>
        <v>18.364383561643837</v>
      </c>
      <c r="H1133" s="61">
        <f ca="1">Table7[[#This Row],[Year]]*12</f>
        <v>220.37260273972606</v>
      </c>
      <c r="I1133" t="str">
        <f ca="1">IF(Table7[[#This Row],[Month]]&gt;=12,"Tenured","New Hire")</f>
        <v>Tenured</v>
      </c>
    </row>
    <row r="1134" spans="1:9">
      <c r="A1134" s="3" t="s">
        <v>111</v>
      </c>
      <c r="B1134" s="35" t="str">
        <f>_xlfn.XLOOKUP(Table7[[#This Row],[EID]],Roster!A:A,Roster!E:E)</f>
        <v>hir.kame.31</v>
      </c>
      <c r="C1134" s="35" t="str">
        <f>_xlfn.XLOOKUP(Table7[[#This Row],[EID]],Roster!A:A,Roster!F:F)</f>
        <v>Health</v>
      </c>
      <c r="D1134">
        <v>8</v>
      </c>
      <c r="E1134" s="2">
        <v>45090</v>
      </c>
      <c r="F1134" s="2">
        <f>_xlfn.XLOOKUP(Table7[[#This Row],[EID]],Roster!A:A,Roster!G:G)</f>
        <v>42145</v>
      </c>
      <c r="G1134" s="61">
        <f ca="1">(TODAY()-Table7[[#This Row],[Hire Date]])/365</f>
        <v>10</v>
      </c>
      <c r="H1134" s="61">
        <f ca="1">Table7[[#This Row],[Year]]*12</f>
        <v>120</v>
      </c>
      <c r="I1134" t="str">
        <f ca="1">IF(Table7[[#This Row],[Month]]&gt;=12,"Tenured","New Hire")</f>
        <v>Tenured</v>
      </c>
    </row>
    <row r="1135" spans="1:9">
      <c r="A1135" s="3" t="s">
        <v>112</v>
      </c>
      <c r="B1135" s="35" t="str">
        <f>_xlfn.XLOOKUP(Table7[[#This Row],[EID]],Roster!A:A,Roster!E:E)</f>
        <v>hir.kame.31</v>
      </c>
      <c r="C1135" s="35" t="str">
        <f>_xlfn.XLOOKUP(Table7[[#This Row],[EID]],Roster!A:A,Roster!F:F)</f>
        <v>Health</v>
      </c>
      <c r="D1135">
        <v>10</v>
      </c>
      <c r="E1135" s="2">
        <v>45090</v>
      </c>
      <c r="F1135" s="2">
        <f>_xlfn.XLOOKUP(Table7[[#This Row],[EID]],Roster!A:A,Roster!G:G)</f>
        <v>44989</v>
      </c>
      <c r="G1135" s="61">
        <f ca="1">(TODAY()-Table7[[#This Row],[Hire Date]])/365</f>
        <v>2.2082191780821918</v>
      </c>
      <c r="H1135" s="61">
        <f ca="1">Table7[[#This Row],[Year]]*12</f>
        <v>26.4986301369863</v>
      </c>
      <c r="I1135" t="str">
        <f ca="1">IF(Table7[[#This Row],[Month]]&gt;=12,"Tenured","New Hire")</f>
        <v>Tenured</v>
      </c>
    </row>
    <row r="1136" spans="1:9">
      <c r="A1136" s="3" t="s">
        <v>113</v>
      </c>
      <c r="B1136" s="35" t="str">
        <f>_xlfn.XLOOKUP(Table7[[#This Row],[EID]],Roster!A:A,Roster!E:E)</f>
        <v>kig.imaz.62</v>
      </c>
      <c r="C1136" s="35" t="str">
        <f>_xlfn.XLOOKUP(Table7[[#This Row],[EID]],Roster!A:A,Roster!F:F)</f>
        <v>HR</v>
      </c>
      <c r="D1136">
        <v>10</v>
      </c>
      <c r="E1136" s="2">
        <v>45090</v>
      </c>
      <c r="F1136" s="2">
        <f>_xlfn.XLOOKUP(Table7[[#This Row],[EID]],Roster!A:A,Roster!G:G)</f>
        <v>44152</v>
      </c>
      <c r="G1136" s="61">
        <f ca="1">(TODAY()-Table7[[#This Row],[Hire Date]])/365</f>
        <v>4.5013698630136982</v>
      </c>
      <c r="H1136" s="61">
        <f ca="1">Table7[[#This Row],[Year]]*12</f>
        <v>54.016438356164379</v>
      </c>
      <c r="I1136" t="str">
        <f ca="1">IF(Table7[[#This Row],[Month]]&gt;=12,"Tenured","New Hire")</f>
        <v>Tenured</v>
      </c>
    </row>
    <row r="1137" spans="1:9">
      <c r="A1137" s="3" t="s">
        <v>114</v>
      </c>
      <c r="B1137" s="35" t="str">
        <f>_xlfn.XLOOKUP(Table7[[#This Row],[EID]],Roster!A:A,Roster!E:E)</f>
        <v>han.oriz.24</v>
      </c>
      <c r="C1137" s="35" t="str">
        <f>_xlfn.XLOOKUP(Table7[[#This Row],[EID]],Roster!A:A,Roster!F:F)</f>
        <v>Strategy</v>
      </c>
      <c r="D1137">
        <v>10</v>
      </c>
      <c r="E1137" s="2">
        <v>45090</v>
      </c>
      <c r="F1137" s="2">
        <f>_xlfn.XLOOKUP(Table7[[#This Row],[EID]],Roster!A:A,Roster!G:G)</f>
        <v>37165</v>
      </c>
      <c r="G1137" s="61">
        <f ca="1">(TODAY()-Table7[[#This Row],[Hire Date]])/365</f>
        <v>23.643835616438356</v>
      </c>
      <c r="H1137" s="61">
        <f ca="1">Table7[[#This Row],[Year]]*12</f>
        <v>283.72602739726028</v>
      </c>
      <c r="I1137" t="str">
        <f ca="1">IF(Table7[[#This Row],[Month]]&gt;=12,"Tenured","New Hire")</f>
        <v>Tenured</v>
      </c>
    </row>
    <row r="1138" spans="1:9">
      <c r="A1138" s="3" t="s">
        <v>115</v>
      </c>
      <c r="B1138" s="35" t="str">
        <f>_xlfn.XLOOKUP(Table7[[#This Row],[EID]],Roster!A:A,Roster!E:E)</f>
        <v>oka.koch.55</v>
      </c>
      <c r="C1138" s="35" t="str">
        <f>_xlfn.XLOOKUP(Table7[[#This Row],[EID]],Roster!A:A,Roster!F:F)</f>
        <v>F&amp;A</v>
      </c>
      <c r="D1138">
        <v>10</v>
      </c>
      <c r="E1138" s="2">
        <v>45090</v>
      </c>
      <c r="F1138" s="2">
        <f>_xlfn.XLOOKUP(Table7[[#This Row],[EID]],Roster!A:A,Roster!G:G)</f>
        <v>44841</v>
      </c>
      <c r="G1138" s="61">
        <f ca="1">(TODAY()-Table7[[#This Row],[Hire Date]])/365</f>
        <v>2.6136986301369864</v>
      </c>
      <c r="H1138" s="61">
        <f ca="1">Table7[[#This Row],[Year]]*12</f>
        <v>31.364383561643837</v>
      </c>
      <c r="I1138" t="str">
        <f ca="1">IF(Table7[[#This Row],[Month]]&gt;=12,"Tenured","New Hire")</f>
        <v>Tenured</v>
      </c>
    </row>
    <row r="1139" spans="1:9">
      <c r="A1139" s="3" t="s">
        <v>116</v>
      </c>
      <c r="B1139" s="35" t="str">
        <f>_xlfn.XLOOKUP(Table7[[#This Row],[EID]],Roster!A:A,Roster!E:E)</f>
        <v>hir.kame.31</v>
      </c>
      <c r="C1139" s="35" t="str">
        <f>_xlfn.XLOOKUP(Table7[[#This Row],[EID]],Roster!A:A,Roster!F:F)</f>
        <v>Health</v>
      </c>
      <c r="D1139">
        <v>9</v>
      </c>
      <c r="E1139" s="2">
        <v>45090</v>
      </c>
      <c r="F1139" s="2">
        <f>_xlfn.XLOOKUP(Table7[[#This Row],[EID]],Roster!A:A,Roster!G:G)</f>
        <v>39490</v>
      </c>
      <c r="G1139" s="61">
        <f ca="1">(TODAY()-Table7[[#This Row],[Hire Date]])/365</f>
        <v>17.273972602739725</v>
      </c>
      <c r="H1139" s="61">
        <f ca="1">Table7[[#This Row],[Year]]*12</f>
        <v>207.2876712328767</v>
      </c>
      <c r="I1139" t="str">
        <f ca="1">IF(Table7[[#This Row],[Month]]&gt;=12,"Tenured","New Hire")</f>
        <v>Tenured</v>
      </c>
    </row>
    <row r="1140" spans="1:9">
      <c r="A1140" s="3" t="s">
        <v>117</v>
      </c>
      <c r="B1140" s="35" t="str">
        <f>_xlfn.XLOOKUP(Table7[[#This Row],[EID]],Roster!A:A,Roster!E:E)</f>
        <v>han.oriz.24</v>
      </c>
      <c r="C1140" s="35" t="str">
        <f>_xlfn.XLOOKUP(Table7[[#This Row],[EID]],Roster!A:A,Roster!F:F)</f>
        <v>Network</v>
      </c>
      <c r="D1140">
        <v>9</v>
      </c>
      <c r="E1140" s="2">
        <v>45090</v>
      </c>
      <c r="F1140" s="2">
        <f>_xlfn.XLOOKUP(Table7[[#This Row],[EID]],Roster!A:A,Roster!G:G)</f>
        <v>43495</v>
      </c>
      <c r="G1140" s="61">
        <f ca="1">(TODAY()-Table7[[#This Row],[Hire Date]])/365</f>
        <v>6.3013698630136989</v>
      </c>
      <c r="H1140" s="61">
        <f ca="1">Table7[[#This Row],[Year]]*12</f>
        <v>75.616438356164394</v>
      </c>
      <c r="I1140" t="str">
        <f ca="1">IF(Table7[[#This Row],[Month]]&gt;=12,"Tenured","New Hire")</f>
        <v>Tenured</v>
      </c>
    </row>
    <row r="1141" spans="1:9">
      <c r="A1141" s="3" t="s">
        <v>118</v>
      </c>
      <c r="B1141" s="35" t="str">
        <f>_xlfn.XLOOKUP(Table7[[#This Row],[EID]],Roster!A:A,Roster!E:E)</f>
        <v>kig.imaz.62</v>
      </c>
      <c r="C1141" s="35" t="str">
        <f>_xlfn.XLOOKUP(Table7[[#This Row],[EID]],Roster!A:A,Roster!F:F)</f>
        <v>HR</v>
      </c>
      <c r="D1141">
        <v>10</v>
      </c>
      <c r="E1141" s="2">
        <v>45090</v>
      </c>
      <c r="F1141" s="2">
        <f>_xlfn.XLOOKUP(Table7[[#This Row],[EID]],Roster!A:A,Roster!G:G)</f>
        <v>44965</v>
      </c>
      <c r="G1141" s="61">
        <f ca="1">(TODAY()-Table7[[#This Row],[Hire Date]])/365</f>
        <v>2.2739726027397262</v>
      </c>
      <c r="H1141" s="61">
        <f ca="1">Table7[[#This Row],[Year]]*12</f>
        <v>27.287671232876715</v>
      </c>
      <c r="I1141" t="str">
        <f ca="1">IF(Table7[[#This Row],[Month]]&gt;=12,"Tenured","New Hire")</f>
        <v>Tenured</v>
      </c>
    </row>
    <row r="1142" spans="1:9">
      <c r="A1142" s="3" t="s">
        <v>119</v>
      </c>
      <c r="B1142" s="35" t="str">
        <f>_xlfn.XLOOKUP(Table7[[#This Row],[EID]],Roster!A:A,Roster!E:E)</f>
        <v>hir.kame.31</v>
      </c>
      <c r="C1142" s="35" t="str">
        <f>_xlfn.XLOOKUP(Table7[[#This Row],[EID]],Roster!A:A,Roster!F:F)</f>
        <v>Health</v>
      </c>
      <c r="D1142">
        <v>10</v>
      </c>
      <c r="E1142" s="2">
        <v>45090</v>
      </c>
      <c r="F1142" s="2">
        <f>_xlfn.XLOOKUP(Table7[[#This Row],[EID]],Roster!A:A,Roster!G:G)</f>
        <v>38581</v>
      </c>
      <c r="G1142" s="61">
        <f ca="1">(TODAY()-Table7[[#This Row],[Hire Date]])/365</f>
        <v>19.764383561643836</v>
      </c>
      <c r="H1142" s="61">
        <f ca="1">Table7[[#This Row],[Year]]*12</f>
        <v>237.17260273972602</v>
      </c>
      <c r="I1142" t="str">
        <f ca="1">IF(Table7[[#This Row],[Month]]&gt;=12,"Tenured","New Hire")</f>
        <v>Tenured</v>
      </c>
    </row>
    <row r="1143" spans="1:9">
      <c r="A1143" s="3" t="s">
        <v>121</v>
      </c>
      <c r="B1143" s="35" t="str">
        <f>_xlfn.XLOOKUP(Table7[[#This Row],[EID]],Roster!A:A,Roster!E:E)</f>
        <v>hir.kame.31</v>
      </c>
      <c r="C1143" s="35" t="str">
        <f>_xlfn.XLOOKUP(Table7[[#This Row],[EID]],Roster!A:A,Roster!F:F)</f>
        <v>Health</v>
      </c>
      <c r="D1143">
        <v>8</v>
      </c>
      <c r="E1143" s="2">
        <v>45090</v>
      </c>
      <c r="F1143" s="2">
        <f>_xlfn.XLOOKUP(Table7[[#This Row],[EID]],Roster!A:A,Roster!G:G)</f>
        <v>44420</v>
      </c>
      <c r="G1143" s="61">
        <f ca="1">(TODAY()-Table7[[#This Row],[Hire Date]])/365</f>
        <v>3.7671232876712328</v>
      </c>
      <c r="H1143" s="61">
        <f ca="1">Table7[[#This Row],[Year]]*12</f>
        <v>45.205479452054796</v>
      </c>
      <c r="I1143" t="str">
        <f ca="1">IF(Table7[[#This Row],[Month]]&gt;=12,"Tenured","New Hire")</f>
        <v>Tenured</v>
      </c>
    </row>
    <row r="1144" spans="1:9">
      <c r="A1144" s="3" t="s">
        <v>122</v>
      </c>
      <c r="B1144" s="35" t="str">
        <f>_xlfn.XLOOKUP(Table7[[#This Row],[EID]],Roster!A:A,Roster!E:E)</f>
        <v>han.oriz.24</v>
      </c>
      <c r="C1144" s="35" t="str">
        <f>_xlfn.XLOOKUP(Table7[[#This Row],[EID]],Roster!A:A,Roster!F:F)</f>
        <v>Network</v>
      </c>
      <c r="D1144">
        <v>10</v>
      </c>
      <c r="E1144" s="2">
        <v>45090</v>
      </c>
      <c r="F1144" s="2">
        <f>_xlfn.XLOOKUP(Table7[[#This Row],[EID]],Roster!A:A,Roster!G:G)</f>
        <v>44961</v>
      </c>
      <c r="G1144" s="61">
        <f ca="1">(TODAY()-Table7[[#This Row],[Hire Date]])/365</f>
        <v>2.2849315068493152</v>
      </c>
      <c r="H1144" s="61">
        <f ca="1">Table7[[#This Row],[Year]]*12</f>
        <v>27.419178082191785</v>
      </c>
      <c r="I1144" t="str">
        <f ca="1">IF(Table7[[#This Row],[Month]]&gt;=12,"Tenured","New Hire")</f>
        <v>Tenured</v>
      </c>
    </row>
    <row r="1145" spans="1:9">
      <c r="A1145" s="3" t="s">
        <v>123</v>
      </c>
      <c r="B1145" s="35" t="str">
        <f>_xlfn.XLOOKUP(Table7[[#This Row],[EID]],Roster!A:A,Roster!E:E)</f>
        <v>kig.imaz.62</v>
      </c>
      <c r="C1145" s="35" t="str">
        <f>_xlfn.XLOOKUP(Table7[[#This Row],[EID]],Roster!A:A,Roster!F:F)</f>
        <v>HR</v>
      </c>
      <c r="D1145">
        <v>10</v>
      </c>
      <c r="E1145" s="2">
        <v>45090</v>
      </c>
      <c r="F1145" s="2">
        <f>_xlfn.XLOOKUP(Table7[[#This Row],[EID]],Roster!A:A,Roster!G:G)</f>
        <v>41094</v>
      </c>
      <c r="G1145" s="61">
        <f ca="1">(TODAY()-Table7[[#This Row],[Hire Date]])/365</f>
        <v>12.87945205479452</v>
      </c>
      <c r="H1145" s="61">
        <f ca="1">Table7[[#This Row],[Year]]*12</f>
        <v>154.55342465753424</v>
      </c>
      <c r="I1145" t="str">
        <f ca="1">IF(Table7[[#This Row],[Month]]&gt;=12,"Tenured","New Hire")</f>
        <v>Tenured</v>
      </c>
    </row>
    <row r="1146" spans="1:9">
      <c r="A1146" s="3" t="s">
        <v>94</v>
      </c>
      <c r="B1146" s="35" t="str">
        <f>_xlfn.XLOOKUP(Table7[[#This Row],[EID]],Roster!A:A,Roster!E:E)</f>
        <v>oka.koch.55</v>
      </c>
      <c r="C1146" s="35" t="str">
        <f>_xlfn.XLOOKUP(Table7[[#This Row],[EID]],Roster!A:A,Roster!F:F)</f>
        <v>F&amp;A</v>
      </c>
      <c r="D1146">
        <v>10</v>
      </c>
      <c r="E1146" s="2">
        <v>45091</v>
      </c>
      <c r="F1146" s="2">
        <f>_xlfn.XLOOKUP(Table7[[#This Row],[EID]],Roster!A:A,Roster!G:G)</f>
        <v>45032</v>
      </c>
      <c r="G1146" s="61">
        <f ca="1">(TODAY()-Table7[[#This Row],[Hire Date]])/365</f>
        <v>2.0904109589041098</v>
      </c>
      <c r="H1146" s="61">
        <f ca="1">Table7[[#This Row],[Year]]*12</f>
        <v>25.084931506849315</v>
      </c>
      <c r="I1146" t="str">
        <f ca="1">IF(Table7[[#This Row],[Month]]&gt;=12,"Tenured","New Hire")</f>
        <v>Tenured</v>
      </c>
    </row>
    <row r="1147" spans="1:9">
      <c r="A1147" s="3" t="s">
        <v>96</v>
      </c>
      <c r="B1147" s="35" t="str">
        <f>_xlfn.XLOOKUP(Table7[[#This Row],[EID]],Roster!A:A,Roster!E:E)</f>
        <v>hir.kame.31</v>
      </c>
      <c r="C1147" s="35" t="str">
        <f>_xlfn.XLOOKUP(Table7[[#This Row],[EID]],Roster!A:A,Roster!F:F)</f>
        <v>Health</v>
      </c>
      <c r="D1147">
        <v>8</v>
      </c>
      <c r="E1147" s="2">
        <v>45091</v>
      </c>
      <c r="F1147" s="2">
        <f>_xlfn.XLOOKUP(Table7[[#This Row],[EID]],Roster!A:A,Roster!G:G)</f>
        <v>44979</v>
      </c>
      <c r="G1147" s="61">
        <f ca="1">(TODAY()-Table7[[#This Row],[Hire Date]])/365</f>
        <v>2.2356164383561645</v>
      </c>
      <c r="H1147" s="61">
        <f ca="1">Table7[[#This Row],[Year]]*12</f>
        <v>26.827397260273976</v>
      </c>
      <c r="I1147" t="str">
        <f ca="1">IF(Table7[[#This Row],[Month]]&gt;=12,"Tenured","New Hire")</f>
        <v>Tenured</v>
      </c>
    </row>
    <row r="1148" spans="1:9">
      <c r="A1148" s="3" t="s">
        <v>97</v>
      </c>
      <c r="B1148" s="35" t="str">
        <f>_xlfn.XLOOKUP(Table7[[#This Row],[EID]],Roster!A:A,Roster!E:E)</f>
        <v>han.oriz.24</v>
      </c>
      <c r="C1148" s="35" t="str">
        <f>_xlfn.XLOOKUP(Table7[[#This Row],[EID]],Roster!A:A,Roster!F:F)</f>
        <v>Network</v>
      </c>
      <c r="D1148">
        <v>8</v>
      </c>
      <c r="E1148" s="2">
        <v>45091</v>
      </c>
      <c r="F1148" s="2">
        <f>_xlfn.XLOOKUP(Table7[[#This Row],[EID]],Roster!A:A,Roster!G:G)</f>
        <v>44419</v>
      </c>
      <c r="G1148" s="61">
        <f ca="1">(TODAY()-Table7[[#This Row],[Hire Date]])/365</f>
        <v>3.7698630136986302</v>
      </c>
      <c r="H1148" s="61">
        <f ca="1">Table7[[#This Row],[Year]]*12</f>
        <v>45.238356164383561</v>
      </c>
      <c r="I1148" t="str">
        <f ca="1">IF(Table7[[#This Row],[Month]]&gt;=12,"Tenured","New Hire")</f>
        <v>Tenured</v>
      </c>
    </row>
    <row r="1149" spans="1:9">
      <c r="A1149" s="3" t="s">
        <v>98</v>
      </c>
      <c r="B1149" s="35" t="str">
        <f>_xlfn.XLOOKUP(Table7[[#This Row],[EID]],Roster!A:A,Roster!E:E)</f>
        <v>kig.imaz.62</v>
      </c>
      <c r="C1149" s="35" t="str">
        <f>_xlfn.XLOOKUP(Table7[[#This Row],[EID]],Roster!A:A,Roster!F:F)</f>
        <v>HR</v>
      </c>
      <c r="D1149">
        <v>10</v>
      </c>
      <c r="E1149" s="2">
        <v>45091</v>
      </c>
      <c r="F1149" s="2">
        <f>_xlfn.XLOOKUP(Table7[[#This Row],[EID]],Roster!A:A,Roster!G:G)</f>
        <v>41964</v>
      </c>
      <c r="G1149" s="61">
        <f ca="1">(TODAY()-Table7[[#This Row],[Hire Date]])/365</f>
        <v>10.495890410958904</v>
      </c>
      <c r="H1149" s="61">
        <f ca="1">Table7[[#This Row],[Year]]*12</f>
        <v>125.95068493150684</v>
      </c>
      <c r="I1149" t="str">
        <f ca="1">IF(Table7[[#This Row],[Month]]&gt;=12,"Tenured","New Hire")</f>
        <v>Tenured</v>
      </c>
    </row>
    <row r="1150" spans="1:9">
      <c r="A1150" s="3" t="s">
        <v>99</v>
      </c>
      <c r="B1150" s="35" t="str">
        <f>_xlfn.XLOOKUP(Table7[[#This Row],[EID]],Roster!A:A,Roster!E:E)</f>
        <v>han.oriz.24</v>
      </c>
      <c r="C1150" s="35" t="str">
        <f>_xlfn.XLOOKUP(Table7[[#This Row],[EID]],Roster!A:A,Roster!F:F)</f>
        <v>Strategy</v>
      </c>
      <c r="D1150">
        <v>9</v>
      </c>
      <c r="E1150" s="2">
        <v>45091</v>
      </c>
      <c r="F1150" s="2">
        <f>_xlfn.XLOOKUP(Table7[[#This Row],[EID]],Roster!A:A,Roster!G:G)</f>
        <v>39732</v>
      </c>
      <c r="G1150" s="61">
        <f ca="1">(TODAY()-Table7[[#This Row],[Hire Date]])/365</f>
        <v>16.610958904109587</v>
      </c>
      <c r="H1150" s="61">
        <f ca="1">Table7[[#This Row],[Year]]*12</f>
        <v>199.33150684931505</v>
      </c>
      <c r="I1150" t="str">
        <f ca="1">IF(Table7[[#This Row],[Month]]&gt;=12,"Tenured","New Hire")</f>
        <v>Tenured</v>
      </c>
    </row>
    <row r="1151" spans="1:9">
      <c r="A1151" s="3" t="s">
        <v>100</v>
      </c>
      <c r="B1151" s="35" t="str">
        <f>_xlfn.XLOOKUP(Table7[[#This Row],[EID]],Roster!A:A,Roster!E:E)</f>
        <v>oka.koch.55</v>
      </c>
      <c r="C1151" s="35" t="str">
        <f>_xlfn.XLOOKUP(Table7[[#This Row],[EID]],Roster!A:A,Roster!F:F)</f>
        <v>F&amp;A</v>
      </c>
      <c r="D1151">
        <v>8</v>
      </c>
      <c r="E1151" s="2">
        <v>45091</v>
      </c>
      <c r="F1151" s="2">
        <f>_xlfn.XLOOKUP(Table7[[#This Row],[EID]],Roster!A:A,Roster!G:G)</f>
        <v>44956</v>
      </c>
      <c r="G1151" s="61">
        <f ca="1">(TODAY()-Table7[[#This Row],[Hire Date]])/365</f>
        <v>2.2986301369863016</v>
      </c>
      <c r="H1151" s="61">
        <f ca="1">Table7[[#This Row],[Year]]*12</f>
        <v>27.583561643835619</v>
      </c>
      <c r="I1151" t="str">
        <f ca="1">IF(Table7[[#This Row],[Month]]&gt;=12,"Tenured","New Hire")</f>
        <v>Tenured</v>
      </c>
    </row>
    <row r="1152" spans="1:9">
      <c r="A1152" s="3" t="s">
        <v>101</v>
      </c>
      <c r="B1152" s="35" t="str">
        <f>_xlfn.XLOOKUP(Table7[[#This Row],[EID]],Roster!A:A,Roster!E:E)</f>
        <v>hir.kame.31</v>
      </c>
      <c r="C1152" s="35" t="str">
        <f>_xlfn.XLOOKUP(Table7[[#This Row],[EID]],Roster!A:A,Roster!F:F)</f>
        <v>Health</v>
      </c>
      <c r="D1152">
        <v>9</v>
      </c>
      <c r="E1152" s="2">
        <v>45091</v>
      </c>
      <c r="F1152" s="2">
        <f>_xlfn.XLOOKUP(Table7[[#This Row],[EID]],Roster!A:A,Roster!G:G)</f>
        <v>42161</v>
      </c>
      <c r="G1152" s="61">
        <f ca="1">(TODAY()-Table7[[#This Row],[Hire Date]])/365</f>
        <v>9.956164383561644</v>
      </c>
      <c r="H1152" s="61">
        <f ca="1">Table7[[#This Row],[Year]]*12</f>
        <v>119.47397260273974</v>
      </c>
      <c r="I1152" t="str">
        <f ca="1">IF(Table7[[#This Row],[Month]]&gt;=12,"Tenured","New Hire")</f>
        <v>Tenured</v>
      </c>
    </row>
    <row r="1153" spans="1:9">
      <c r="A1153" s="3" t="s">
        <v>102</v>
      </c>
      <c r="B1153" s="35" t="str">
        <f>_xlfn.XLOOKUP(Table7[[#This Row],[EID]],Roster!A:A,Roster!E:E)</f>
        <v>han.oriz.24</v>
      </c>
      <c r="C1153" s="35" t="str">
        <f>_xlfn.XLOOKUP(Table7[[#This Row],[EID]],Roster!A:A,Roster!F:F)</f>
        <v>Network</v>
      </c>
      <c r="D1153">
        <v>10</v>
      </c>
      <c r="E1153" s="2">
        <v>45091</v>
      </c>
      <c r="F1153" s="2">
        <f>_xlfn.XLOOKUP(Table7[[#This Row],[EID]],Roster!A:A,Roster!G:G)</f>
        <v>37784</v>
      </c>
      <c r="G1153" s="61">
        <f ca="1">(TODAY()-Table7[[#This Row],[Hire Date]])/365</f>
        <v>21.947945205479453</v>
      </c>
      <c r="H1153" s="61">
        <f ca="1">Table7[[#This Row],[Year]]*12</f>
        <v>263.37534246575342</v>
      </c>
      <c r="I1153" t="str">
        <f ca="1">IF(Table7[[#This Row],[Month]]&gt;=12,"Tenured","New Hire")</f>
        <v>Tenured</v>
      </c>
    </row>
    <row r="1154" spans="1:9">
      <c r="A1154" s="3" t="s">
        <v>103</v>
      </c>
      <c r="B1154" s="35" t="str">
        <f>_xlfn.XLOOKUP(Table7[[#This Row],[EID]],Roster!A:A,Roster!E:E)</f>
        <v>kig.imaz.62</v>
      </c>
      <c r="C1154" s="35" t="str">
        <f>_xlfn.XLOOKUP(Table7[[#This Row],[EID]],Roster!A:A,Roster!F:F)</f>
        <v>HR</v>
      </c>
      <c r="D1154">
        <v>8</v>
      </c>
      <c r="E1154" s="2">
        <v>45091</v>
      </c>
      <c r="F1154" s="2">
        <f>_xlfn.XLOOKUP(Table7[[#This Row],[EID]],Roster!A:A,Roster!G:G)</f>
        <v>44132</v>
      </c>
      <c r="G1154" s="61">
        <f ca="1">(TODAY()-Table7[[#This Row],[Hire Date]])/365</f>
        <v>4.5561643835616437</v>
      </c>
      <c r="H1154" s="61">
        <f ca="1">Table7[[#This Row],[Year]]*12</f>
        <v>54.673972602739724</v>
      </c>
      <c r="I1154" t="str">
        <f ca="1">IF(Table7[[#This Row],[Month]]&gt;=12,"Tenured","New Hire")</f>
        <v>Tenured</v>
      </c>
    </row>
    <row r="1155" spans="1:9">
      <c r="A1155" s="3" t="s">
        <v>104</v>
      </c>
      <c r="B1155" s="35" t="str">
        <f>_xlfn.XLOOKUP(Table7[[#This Row],[EID]],Roster!A:A,Roster!E:E)</f>
        <v>oka.koch.55</v>
      </c>
      <c r="C1155" s="35" t="str">
        <f>_xlfn.XLOOKUP(Table7[[#This Row],[EID]],Roster!A:A,Roster!F:F)</f>
        <v>F&amp;A</v>
      </c>
      <c r="D1155">
        <v>8</v>
      </c>
      <c r="E1155" s="2">
        <v>45091</v>
      </c>
      <c r="F1155" s="2">
        <f>_xlfn.XLOOKUP(Table7[[#This Row],[EID]],Roster!A:A,Roster!G:G)</f>
        <v>44977</v>
      </c>
      <c r="G1155" s="61">
        <f ca="1">(TODAY()-Table7[[#This Row],[Hire Date]])/365</f>
        <v>2.2410958904109588</v>
      </c>
      <c r="H1155" s="61">
        <f ca="1">Table7[[#This Row],[Year]]*12</f>
        <v>26.893150684931506</v>
      </c>
      <c r="I1155" t="str">
        <f ca="1">IF(Table7[[#This Row],[Month]]&gt;=12,"Tenured","New Hire")</f>
        <v>Tenured</v>
      </c>
    </row>
    <row r="1156" spans="1:9">
      <c r="A1156" s="3" t="s">
        <v>105</v>
      </c>
      <c r="B1156" s="35" t="str">
        <f>_xlfn.XLOOKUP(Table7[[#This Row],[EID]],Roster!A:A,Roster!E:E)</f>
        <v>oka.koch.55</v>
      </c>
      <c r="C1156" s="35" t="str">
        <f>_xlfn.XLOOKUP(Table7[[#This Row],[EID]],Roster!A:A,Roster!F:F)</f>
        <v>F&amp;A</v>
      </c>
      <c r="D1156">
        <v>9</v>
      </c>
      <c r="E1156" s="2">
        <v>45091</v>
      </c>
      <c r="F1156" s="2">
        <f>_xlfn.XLOOKUP(Table7[[#This Row],[EID]],Roster!A:A,Roster!G:G)</f>
        <v>37806</v>
      </c>
      <c r="G1156" s="61">
        <f ca="1">(TODAY()-Table7[[#This Row],[Hire Date]])/365</f>
        <v>21.887671232876713</v>
      </c>
      <c r="H1156" s="61">
        <f ca="1">Table7[[#This Row],[Year]]*12</f>
        <v>262.65205479452055</v>
      </c>
      <c r="I1156" t="str">
        <f ca="1">IF(Table7[[#This Row],[Month]]&gt;=12,"Tenured","New Hire")</f>
        <v>Tenured</v>
      </c>
    </row>
    <row r="1157" spans="1:9">
      <c r="A1157" s="3" t="s">
        <v>106</v>
      </c>
      <c r="B1157" s="35" t="str">
        <f>_xlfn.XLOOKUP(Table7[[#This Row],[EID]],Roster!A:A,Roster!E:E)</f>
        <v>hir.kame.31</v>
      </c>
      <c r="C1157" s="35" t="str">
        <f>_xlfn.XLOOKUP(Table7[[#This Row],[EID]],Roster!A:A,Roster!F:F)</f>
        <v>Health</v>
      </c>
      <c r="D1157">
        <v>9</v>
      </c>
      <c r="E1157" s="2">
        <v>45091</v>
      </c>
      <c r="F1157" s="2">
        <f>_xlfn.XLOOKUP(Table7[[#This Row],[EID]],Roster!A:A,Roster!G:G)</f>
        <v>40457</v>
      </c>
      <c r="G1157" s="61">
        <f ca="1">(TODAY()-Table7[[#This Row],[Hire Date]])/365</f>
        <v>14.624657534246575</v>
      </c>
      <c r="H1157" s="61">
        <f ca="1">Table7[[#This Row],[Year]]*12</f>
        <v>175.49589041095891</v>
      </c>
      <c r="I1157" t="str">
        <f ca="1">IF(Table7[[#This Row],[Month]]&gt;=12,"Tenured","New Hire")</f>
        <v>Tenured</v>
      </c>
    </row>
    <row r="1158" spans="1:9">
      <c r="A1158" s="3" t="s">
        <v>108</v>
      </c>
      <c r="B1158" s="35" t="str">
        <f>_xlfn.XLOOKUP(Table7[[#This Row],[EID]],Roster!A:A,Roster!E:E)</f>
        <v>kig.imaz.62</v>
      </c>
      <c r="C1158" s="35" t="str">
        <f>_xlfn.XLOOKUP(Table7[[#This Row],[EID]],Roster!A:A,Roster!F:F)</f>
        <v>HR</v>
      </c>
      <c r="D1158">
        <v>9</v>
      </c>
      <c r="E1158" s="2">
        <v>45091</v>
      </c>
      <c r="F1158" s="2">
        <f>_xlfn.XLOOKUP(Table7[[#This Row],[EID]],Roster!A:A,Roster!G:G)</f>
        <v>41289</v>
      </c>
      <c r="G1158" s="61">
        <f ca="1">(TODAY()-Table7[[#This Row],[Hire Date]])/365</f>
        <v>12.345205479452055</v>
      </c>
      <c r="H1158" s="61">
        <f ca="1">Table7[[#This Row],[Year]]*12</f>
        <v>148.14246575342466</v>
      </c>
      <c r="I1158" t="str">
        <f ca="1">IF(Table7[[#This Row],[Month]]&gt;=12,"Tenured","New Hire")</f>
        <v>Tenured</v>
      </c>
    </row>
    <row r="1159" spans="1:9">
      <c r="A1159" s="3" t="s">
        <v>109</v>
      </c>
      <c r="B1159" s="35" t="str">
        <f>_xlfn.XLOOKUP(Table7[[#This Row],[EID]],Roster!A:A,Roster!E:E)</f>
        <v>han.oriz.24</v>
      </c>
      <c r="C1159" s="35" t="str">
        <f>_xlfn.XLOOKUP(Table7[[#This Row],[EID]],Roster!A:A,Roster!F:F)</f>
        <v>Strategy</v>
      </c>
      <c r="D1159">
        <v>9</v>
      </c>
      <c r="E1159" s="2">
        <v>45091</v>
      </c>
      <c r="F1159" s="2">
        <f>_xlfn.XLOOKUP(Table7[[#This Row],[EID]],Roster!A:A,Roster!G:G)</f>
        <v>39092</v>
      </c>
      <c r="G1159" s="61">
        <f ca="1">(TODAY()-Table7[[#This Row],[Hire Date]])/365</f>
        <v>18.364383561643837</v>
      </c>
      <c r="H1159" s="61">
        <f ca="1">Table7[[#This Row],[Year]]*12</f>
        <v>220.37260273972606</v>
      </c>
      <c r="I1159" t="str">
        <f ca="1">IF(Table7[[#This Row],[Month]]&gt;=12,"Tenured","New Hire")</f>
        <v>Tenured</v>
      </c>
    </row>
    <row r="1160" spans="1:9">
      <c r="A1160" s="3" t="s">
        <v>111</v>
      </c>
      <c r="B1160" s="35" t="str">
        <f>_xlfn.XLOOKUP(Table7[[#This Row],[EID]],Roster!A:A,Roster!E:E)</f>
        <v>hir.kame.31</v>
      </c>
      <c r="C1160" s="35" t="str">
        <f>_xlfn.XLOOKUP(Table7[[#This Row],[EID]],Roster!A:A,Roster!F:F)</f>
        <v>Health</v>
      </c>
      <c r="D1160">
        <v>10</v>
      </c>
      <c r="E1160" s="2">
        <v>45091</v>
      </c>
      <c r="F1160" s="2">
        <f>_xlfn.XLOOKUP(Table7[[#This Row],[EID]],Roster!A:A,Roster!G:G)</f>
        <v>42145</v>
      </c>
      <c r="G1160" s="61">
        <f ca="1">(TODAY()-Table7[[#This Row],[Hire Date]])/365</f>
        <v>10</v>
      </c>
      <c r="H1160" s="61">
        <f ca="1">Table7[[#This Row],[Year]]*12</f>
        <v>120</v>
      </c>
      <c r="I1160" t="str">
        <f ca="1">IF(Table7[[#This Row],[Month]]&gt;=12,"Tenured","New Hire")</f>
        <v>Tenured</v>
      </c>
    </row>
    <row r="1161" spans="1:9">
      <c r="A1161" s="3" t="s">
        <v>112</v>
      </c>
      <c r="B1161" s="35" t="str">
        <f>_xlfn.XLOOKUP(Table7[[#This Row],[EID]],Roster!A:A,Roster!E:E)</f>
        <v>hir.kame.31</v>
      </c>
      <c r="C1161" s="35" t="str">
        <f>_xlfn.XLOOKUP(Table7[[#This Row],[EID]],Roster!A:A,Roster!F:F)</f>
        <v>Health</v>
      </c>
      <c r="D1161">
        <v>9</v>
      </c>
      <c r="E1161" s="2">
        <v>45091</v>
      </c>
      <c r="F1161" s="2">
        <f>_xlfn.XLOOKUP(Table7[[#This Row],[EID]],Roster!A:A,Roster!G:G)</f>
        <v>44989</v>
      </c>
      <c r="G1161" s="61">
        <f ca="1">(TODAY()-Table7[[#This Row],[Hire Date]])/365</f>
        <v>2.2082191780821918</v>
      </c>
      <c r="H1161" s="61">
        <f ca="1">Table7[[#This Row],[Year]]*12</f>
        <v>26.4986301369863</v>
      </c>
      <c r="I1161" t="str">
        <f ca="1">IF(Table7[[#This Row],[Month]]&gt;=12,"Tenured","New Hire")</f>
        <v>Tenured</v>
      </c>
    </row>
    <row r="1162" spans="1:9">
      <c r="A1162" s="3" t="s">
        <v>113</v>
      </c>
      <c r="B1162" s="35" t="str">
        <f>_xlfn.XLOOKUP(Table7[[#This Row],[EID]],Roster!A:A,Roster!E:E)</f>
        <v>kig.imaz.62</v>
      </c>
      <c r="C1162" s="35" t="str">
        <f>_xlfn.XLOOKUP(Table7[[#This Row],[EID]],Roster!A:A,Roster!F:F)</f>
        <v>HR</v>
      </c>
      <c r="D1162">
        <v>8</v>
      </c>
      <c r="E1162" s="2">
        <v>45091</v>
      </c>
      <c r="F1162" s="2">
        <f>_xlfn.XLOOKUP(Table7[[#This Row],[EID]],Roster!A:A,Roster!G:G)</f>
        <v>44152</v>
      </c>
      <c r="G1162" s="61">
        <f ca="1">(TODAY()-Table7[[#This Row],[Hire Date]])/365</f>
        <v>4.5013698630136982</v>
      </c>
      <c r="H1162" s="61">
        <f ca="1">Table7[[#This Row],[Year]]*12</f>
        <v>54.016438356164379</v>
      </c>
      <c r="I1162" t="str">
        <f ca="1">IF(Table7[[#This Row],[Month]]&gt;=12,"Tenured","New Hire")</f>
        <v>Tenured</v>
      </c>
    </row>
    <row r="1163" spans="1:9">
      <c r="A1163" s="3" t="s">
        <v>114</v>
      </c>
      <c r="B1163" s="35" t="str">
        <f>_xlfn.XLOOKUP(Table7[[#This Row],[EID]],Roster!A:A,Roster!E:E)</f>
        <v>han.oriz.24</v>
      </c>
      <c r="C1163" s="35" t="str">
        <f>_xlfn.XLOOKUP(Table7[[#This Row],[EID]],Roster!A:A,Roster!F:F)</f>
        <v>Strategy</v>
      </c>
      <c r="D1163">
        <v>10</v>
      </c>
      <c r="E1163" s="2">
        <v>45091</v>
      </c>
      <c r="F1163" s="2">
        <f>_xlfn.XLOOKUP(Table7[[#This Row],[EID]],Roster!A:A,Roster!G:G)</f>
        <v>37165</v>
      </c>
      <c r="G1163" s="61">
        <f ca="1">(TODAY()-Table7[[#This Row],[Hire Date]])/365</f>
        <v>23.643835616438356</v>
      </c>
      <c r="H1163" s="61">
        <f ca="1">Table7[[#This Row],[Year]]*12</f>
        <v>283.72602739726028</v>
      </c>
      <c r="I1163" t="str">
        <f ca="1">IF(Table7[[#This Row],[Month]]&gt;=12,"Tenured","New Hire")</f>
        <v>Tenured</v>
      </c>
    </row>
    <row r="1164" spans="1:9">
      <c r="A1164" s="3" t="s">
        <v>115</v>
      </c>
      <c r="B1164" s="35" t="str">
        <f>_xlfn.XLOOKUP(Table7[[#This Row],[EID]],Roster!A:A,Roster!E:E)</f>
        <v>oka.koch.55</v>
      </c>
      <c r="C1164" s="35" t="str">
        <f>_xlfn.XLOOKUP(Table7[[#This Row],[EID]],Roster!A:A,Roster!F:F)</f>
        <v>F&amp;A</v>
      </c>
      <c r="D1164">
        <v>10</v>
      </c>
      <c r="E1164" s="2">
        <v>45091</v>
      </c>
      <c r="F1164" s="2">
        <f>_xlfn.XLOOKUP(Table7[[#This Row],[EID]],Roster!A:A,Roster!G:G)</f>
        <v>44841</v>
      </c>
      <c r="G1164" s="61">
        <f ca="1">(TODAY()-Table7[[#This Row],[Hire Date]])/365</f>
        <v>2.6136986301369864</v>
      </c>
      <c r="H1164" s="61">
        <f ca="1">Table7[[#This Row],[Year]]*12</f>
        <v>31.364383561643837</v>
      </c>
      <c r="I1164" t="str">
        <f ca="1">IF(Table7[[#This Row],[Month]]&gt;=12,"Tenured","New Hire")</f>
        <v>Tenured</v>
      </c>
    </row>
    <row r="1165" spans="1:9">
      <c r="A1165" s="3" t="s">
        <v>116</v>
      </c>
      <c r="B1165" s="35" t="str">
        <f>_xlfn.XLOOKUP(Table7[[#This Row],[EID]],Roster!A:A,Roster!E:E)</f>
        <v>hir.kame.31</v>
      </c>
      <c r="C1165" s="35" t="str">
        <f>_xlfn.XLOOKUP(Table7[[#This Row],[EID]],Roster!A:A,Roster!F:F)</f>
        <v>Health</v>
      </c>
      <c r="D1165">
        <v>10</v>
      </c>
      <c r="E1165" s="2">
        <v>45091</v>
      </c>
      <c r="F1165" s="2">
        <f>_xlfn.XLOOKUP(Table7[[#This Row],[EID]],Roster!A:A,Roster!G:G)</f>
        <v>39490</v>
      </c>
      <c r="G1165" s="61">
        <f ca="1">(TODAY()-Table7[[#This Row],[Hire Date]])/365</f>
        <v>17.273972602739725</v>
      </c>
      <c r="H1165" s="61">
        <f ca="1">Table7[[#This Row],[Year]]*12</f>
        <v>207.2876712328767</v>
      </c>
      <c r="I1165" t="str">
        <f ca="1">IF(Table7[[#This Row],[Month]]&gt;=12,"Tenured","New Hire")</f>
        <v>Tenured</v>
      </c>
    </row>
    <row r="1166" spans="1:9">
      <c r="A1166" s="3" t="s">
        <v>117</v>
      </c>
      <c r="B1166" s="35" t="str">
        <f>_xlfn.XLOOKUP(Table7[[#This Row],[EID]],Roster!A:A,Roster!E:E)</f>
        <v>han.oriz.24</v>
      </c>
      <c r="C1166" s="35" t="str">
        <f>_xlfn.XLOOKUP(Table7[[#This Row],[EID]],Roster!A:A,Roster!F:F)</f>
        <v>Network</v>
      </c>
      <c r="D1166">
        <v>8</v>
      </c>
      <c r="E1166" s="2">
        <v>45091</v>
      </c>
      <c r="F1166" s="2">
        <f>_xlfn.XLOOKUP(Table7[[#This Row],[EID]],Roster!A:A,Roster!G:G)</f>
        <v>43495</v>
      </c>
      <c r="G1166" s="61">
        <f ca="1">(TODAY()-Table7[[#This Row],[Hire Date]])/365</f>
        <v>6.3013698630136989</v>
      </c>
      <c r="H1166" s="61">
        <f ca="1">Table7[[#This Row],[Year]]*12</f>
        <v>75.616438356164394</v>
      </c>
      <c r="I1166" t="str">
        <f ca="1">IF(Table7[[#This Row],[Month]]&gt;=12,"Tenured","New Hire")</f>
        <v>Tenured</v>
      </c>
    </row>
    <row r="1167" spans="1:9">
      <c r="A1167" s="3" t="s">
        <v>118</v>
      </c>
      <c r="B1167" s="35" t="str">
        <f>_xlfn.XLOOKUP(Table7[[#This Row],[EID]],Roster!A:A,Roster!E:E)</f>
        <v>kig.imaz.62</v>
      </c>
      <c r="C1167" s="35" t="str">
        <f>_xlfn.XLOOKUP(Table7[[#This Row],[EID]],Roster!A:A,Roster!F:F)</f>
        <v>HR</v>
      </c>
      <c r="D1167">
        <v>10</v>
      </c>
      <c r="E1167" s="2">
        <v>45091</v>
      </c>
      <c r="F1167" s="2">
        <f>_xlfn.XLOOKUP(Table7[[#This Row],[EID]],Roster!A:A,Roster!G:G)</f>
        <v>44965</v>
      </c>
      <c r="G1167" s="61">
        <f ca="1">(TODAY()-Table7[[#This Row],[Hire Date]])/365</f>
        <v>2.2739726027397262</v>
      </c>
      <c r="H1167" s="61">
        <f ca="1">Table7[[#This Row],[Year]]*12</f>
        <v>27.287671232876715</v>
      </c>
      <c r="I1167" t="str">
        <f ca="1">IF(Table7[[#This Row],[Month]]&gt;=12,"Tenured","New Hire")</f>
        <v>Tenured</v>
      </c>
    </row>
    <row r="1168" spans="1:9">
      <c r="A1168" s="3" t="s">
        <v>119</v>
      </c>
      <c r="B1168" s="35" t="str">
        <f>_xlfn.XLOOKUP(Table7[[#This Row],[EID]],Roster!A:A,Roster!E:E)</f>
        <v>hir.kame.31</v>
      </c>
      <c r="C1168" s="35" t="str">
        <f>_xlfn.XLOOKUP(Table7[[#This Row],[EID]],Roster!A:A,Roster!F:F)</f>
        <v>Health</v>
      </c>
      <c r="D1168">
        <v>10</v>
      </c>
      <c r="E1168" s="2">
        <v>45091</v>
      </c>
      <c r="F1168" s="2">
        <f>_xlfn.XLOOKUP(Table7[[#This Row],[EID]],Roster!A:A,Roster!G:G)</f>
        <v>38581</v>
      </c>
      <c r="G1168" s="61">
        <f ca="1">(TODAY()-Table7[[#This Row],[Hire Date]])/365</f>
        <v>19.764383561643836</v>
      </c>
      <c r="H1168" s="61">
        <f ca="1">Table7[[#This Row],[Year]]*12</f>
        <v>237.17260273972602</v>
      </c>
      <c r="I1168" t="str">
        <f ca="1">IF(Table7[[#This Row],[Month]]&gt;=12,"Tenured","New Hire")</f>
        <v>Tenured</v>
      </c>
    </row>
    <row r="1169" spans="1:9">
      <c r="A1169" s="3" t="s">
        <v>121</v>
      </c>
      <c r="B1169" s="35" t="str">
        <f>_xlfn.XLOOKUP(Table7[[#This Row],[EID]],Roster!A:A,Roster!E:E)</f>
        <v>hir.kame.31</v>
      </c>
      <c r="C1169" s="35" t="str">
        <f>_xlfn.XLOOKUP(Table7[[#This Row],[EID]],Roster!A:A,Roster!F:F)</f>
        <v>Health</v>
      </c>
      <c r="D1169">
        <v>10</v>
      </c>
      <c r="E1169" s="2">
        <v>45091</v>
      </c>
      <c r="F1169" s="2">
        <f>_xlfn.XLOOKUP(Table7[[#This Row],[EID]],Roster!A:A,Roster!G:G)</f>
        <v>44420</v>
      </c>
      <c r="G1169" s="61">
        <f ca="1">(TODAY()-Table7[[#This Row],[Hire Date]])/365</f>
        <v>3.7671232876712328</v>
      </c>
      <c r="H1169" s="61">
        <f ca="1">Table7[[#This Row],[Year]]*12</f>
        <v>45.205479452054796</v>
      </c>
      <c r="I1169" t="str">
        <f ca="1">IF(Table7[[#This Row],[Month]]&gt;=12,"Tenured","New Hire")</f>
        <v>Tenured</v>
      </c>
    </row>
    <row r="1170" spans="1:9">
      <c r="A1170" s="3" t="s">
        <v>122</v>
      </c>
      <c r="B1170" s="35" t="str">
        <f>_xlfn.XLOOKUP(Table7[[#This Row],[EID]],Roster!A:A,Roster!E:E)</f>
        <v>han.oriz.24</v>
      </c>
      <c r="C1170" s="35" t="str">
        <f>_xlfn.XLOOKUP(Table7[[#This Row],[EID]],Roster!A:A,Roster!F:F)</f>
        <v>Network</v>
      </c>
      <c r="D1170">
        <v>9</v>
      </c>
      <c r="E1170" s="2">
        <v>45091</v>
      </c>
      <c r="F1170" s="2">
        <f>_xlfn.XLOOKUP(Table7[[#This Row],[EID]],Roster!A:A,Roster!G:G)</f>
        <v>44961</v>
      </c>
      <c r="G1170" s="61">
        <f ca="1">(TODAY()-Table7[[#This Row],[Hire Date]])/365</f>
        <v>2.2849315068493152</v>
      </c>
      <c r="H1170" s="61">
        <f ca="1">Table7[[#This Row],[Year]]*12</f>
        <v>27.419178082191785</v>
      </c>
      <c r="I1170" t="str">
        <f ca="1">IF(Table7[[#This Row],[Month]]&gt;=12,"Tenured","New Hire")</f>
        <v>Tenured</v>
      </c>
    </row>
    <row r="1171" spans="1:9">
      <c r="A1171" s="3" t="s">
        <v>123</v>
      </c>
      <c r="B1171" s="35" t="str">
        <f>_xlfn.XLOOKUP(Table7[[#This Row],[EID]],Roster!A:A,Roster!E:E)</f>
        <v>kig.imaz.62</v>
      </c>
      <c r="C1171" s="35" t="str">
        <f>_xlfn.XLOOKUP(Table7[[#This Row],[EID]],Roster!A:A,Roster!F:F)</f>
        <v>HR</v>
      </c>
      <c r="D1171">
        <v>10</v>
      </c>
      <c r="E1171" s="2">
        <v>45091</v>
      </c>
      <c r="F1171" s="2">
        <f>_xlfn.XLOOKUP(Table7[[#This Row],[EID]],Roster!A:A,Roster!G:G)</f>
        <v>41094</v>
      </c>
      <c r="G1171" s="61">
        <f ca="1">(TODAY()-Table7[[#This Row],[Hire Date]])/365</f>
        <v>12.87945205479452</v>
      </c>
      <c r="H1171" s="61">
        <f ca="1">Table7[[#This Row],[Year]]*12</f>
        <v>154.55342465753424</v>
      </c>
      <c r="I1171" t="str">
        <f ca="1">IF(Table7[[#This Row],[Month]]&gt;=12,"Tenured","New Hire")</f>
        <v>Tenured</v>
      </c>
    </row>
    <row r="1172" spans="1:9">
      <c r="A1172" s="3" t="s">
        <v>94</v>
      </c>
      <c r="B1172" s="35" t="str">
        <f>_xlfn.XLOOKUP(Table7[[#This Row],[EID]],Roster!A:A,Roster!E:E)</f>
        <v>oka.koch.55</v>
      </c>
      <c r="C1172" s="35" t="str">
        <f>_xlfn.XLOOKUP(Table7[[#This Row],[EID]],Roster!A:A,Roster!F:F)</f>
        <v>F&amp;A</v>
      </c>
      <c r="D1172">
        <v>9</v>
      </c>
      <c r="E1172" s="2">
        <v>45092</v>
      </c>
      <c r="F1172" s="2">
        <f>_xlfn.XLOOKUP(Table7[[#This Row],[EID]],Roster!A:A,Roster!G:G)</f>
        <v>45032</v>
      </c>
      <c r="G1172" s="61">
        <f ca="1">(TODAY()-Table7[[#This Row],[Hire Date]])/365</f>
        <v>2.0904109589041098</v>
      </c>
      <c r="H1172" s="61">
        <f ca="1">Table7[[#This Row],[Year]]*12</f>
        <v>25.084931506849315</v>
      </c>
      <c r="I1172" t="str">
        <f ca="1">IF(Table7[[#This Row],[Month]]&gt;=12,"Tenured","New Hire")</f>
        <v>Tenured</v>
      </c>
    </row>
    <row r="1173" spans="1:9">
      <c r="A1173" s="3" t="s">
        <v>96</v>
      </c>
      <c r="B1173" s="35" t="str">
        <f>_xlfn.XLOOKUP(Table7[[#This Row],[EID]],Roster!A:A,Roster!E:E)</f>
        <v>hir.kame.31</v>
      </c>
      <c r="C1173" s="35" t="str">
        <f>_xlfn.XLOOKUP(Table7[[#This Row],[EID]],Roster!A:A,Roster!F:F)</f>
        <v>Health</v>
      </c>
      <c r="D1173">
        <v>9</v>
      </c>
      <c r="E1173" s="2">
        <v>45092</v>
      </c>
      <c r="F1173" s="2">
        <f>_xlfn.XLOOKUP(Table7[[#This Row],[EID]],Roster!A:A,Roster!G:G)</f>
        <v>44979</v>
      </c>
      <c r="G1173" s="61">
        <f ca="1">(TODAY()-Table7[[#This Row],[Hire Date]])/365</f>
        <v>2.2356164383561645</v>
      </c>
      <c r="H1173" s="61">
        <f ca="1">Table7[[#This Row],[Year]]*12</f>
        <v>26.827397260273976</v>
      </c>
      <c r="I1173" t="str">
        <f ca="1">IF(Table7[[#This Row],[Month]]&gt;=12,"Tenured","New Hire")</f>
        <v>Tenured</v>
      </c>
    </row>
    <row r="1174" spans="1:9">
      <c r="A1174" s="3" t="s">
        <v>97</v>
      </c>
      <c r="B1174" s="35" t="str">
        <f>_xlfn.XLOOKUP(Table7[[#This Row],[EID]],Roster!A:A,Roster!E:E)</f>
        <v>han.oriz.24</v>
      </c>
      <c r="C1174" s="35" t="str">
        <f>_xlfn.XLOOKUP(Table7[[#This Row],[EID]],Roster!A:A,Roster!F:F)</f>
        <v>Network</v>
      </c>
      <c r="D1174">
        <v>9</v>
      </c>
      <c r="E1174" s="2">
        <v>45092</v>
      </c>
      <c r="F1174" s="2">
        <f>_xlfn.XLOOKUP(Table7[[#This Row],[EID]],Roster!A:A,Roster!G:G)</f>
        <v>44419</v>
      </c>
      <c r="G1174" s="61">
        <f ca="1">(TODAY()-Table7[[#This Row],[Hire Date]])/365</f>
        <v>3.7698630136986302</v>
      </c>
      <c r="H1174" s="61">
        <f ca="1">Table7[[#This Row],[Year]]*12</f>
        <v>45.238356164383561</v>
      </c>
      <c r="I1174" t="str">
        <f ca="1">IF(Table7[[#This Row],[Month]]&gt;=12,"Tenured","New Hire")</f>
        <v>Tenured</v>
      </c>
    </row>
    <row r="1175" spans="1:9">
      <c r="A1175" s="3" t="s">
        <v>98</v>
      </c>
      <c r="B1175" s="35" t="str">
        <f>_xlfn.XLOOKUP(Table7[[#This Row],[EID]],Roster!A:A,Roster!E:E)</f>
        <v>kig.imaz.62</v>
      </c>
      <c r="C1175" s="35" t="str">
        <f>_xlfn.XLOOKUP(Table7[[#This Row],[EID]],Roster!A:A,Roster!F:F)</f>
        <v>HR</v>
      </c>
      <c r="D1175">
        <v>10</v>
      </c>
      <c r="E1175" s="2">
        <v>45092</v>
      </c>
      <c r="F1175" s="2">
        <f>_xlfn.XLOOKUP(Table7[[#This Row],[EID]],Roster!A:A,Roster!G:G)</f>
        <v>41964</v>
      </c>
      <c r="G1175" s="61">
        <f ca="1">(TODAY()-Table7[[#This Row],[Hire Date]])/365</f>
        <v>10.495890410958904</v>
      </c>
      <c r="H1175" s="61">
        <f ca="1">Table7[[#This Row],[Year]]*12</f>
        <v>125.95068493150684</v>
      </c>
      <c r="I1175" t="str">
        <f ca="1">IF(Table7[[#This Row],[Month]]&gt;=12,"Tenured","New Hire")</f>
        <v>Tenured</v>
      </c>
    </row>
    <row r="1176" spans="1:9">
      <c r="A1176" s="3" t="s">
        <v>99</v>
      </c>
      <c r="B1176" s="35" t="str">
        <f>_xlfn.XLOOKUP(Table7[[#This Row],[EID]],Roster!A:A,Roster!E:E)</f>
        <v>han.oriz.24</v>
      </c>
      <c r="C1176" s="35" t="str">
        <f>_xlfn.XLOOKUP(Table7[[#This Row],[EID]],Roster!A:A,Roster!F:F)</f>
        <v>Strategy</v>
      </c>
      <c r="D1176">
        <v>10</v>
      </c>
      <c r="E1176" s="2">
        <v>45092</v>
      </c>
      <c r="F1176" s="2">
        <f>_xlfn.XLOOKUP(Table7[[#This Row],[EID]],Roster!A:A,Roster!G:G)</f>
        <v>39732</v>
      </c>
      <c r="G1176" s="61">
        <f ca="1">(TODAY()-Table7[[#This Row],[Hire Date]])/365</f>
        <v>16.610958904109587</v>
      </c>
      <c r="H1176" s="61">
        <f ca="1">Table7[[#This Row],[Year]]*12</f>
        <v>199.33150684931505</v>
      </c>
      <c r="I1176" t="str">
        <f ca="1">IF(Table7[[#This Row],[Month]]&gt;=12,"Tenured","New Hire")</f>
        <v>Tenured</v>
      </c>
    </row>
    <row r="1177" spans="1:9">
      <c r="A1177" s="3" t="s">
        <v>100</v>
      </c>
      <c r="B1177" s="35" t="str">
        <f>_xlfn.XLOOKUP(Table7[[#This Row],[EID]],Roster!A:A,Roster!E:E)</f>
        <v>oka.koch.55</v>
      </c>
      <c r="C1177" s="35" t="str">
        <f>_xlfn.XLOOKUP(Table7[[#This Row],[EID]],Roster!A:A,Roster!F:F)</f>
        <v>F&amp;A</v>
      </c>
      <c r="D1177">
        <v>8</v>
      </c>
      <c r="E1177" s="2">
        <v>45092</v>
      </c>
      <c r="F1177" s="2">
        <f>_xlfn.XLOOKUP(Table7[[#This Row],[EID]],Roster!A:A,Roster!G:G)</f>
        <v>44956</v>
      </c>
      <c r="G1177" s="61">
        <f ca="1">(TODAY()-Table7[[#This Row],[Hire Date]])/365</f>
        <v>2.2986301369863016</v>
      </c>
      <c r="H1177" s="61">
        <f ca="1">Table7[[#This Row],[Year]]*12</f>
        <v>27.583561643835619</v>
      </c>
      <c r="I1177" t="str">
        <f ca="1">IF(Table7[[#This Row],[Month]]&gt;=12,"Tenured","New Hire")</f>
        <v>Tenured</v>
      </c>
    </row>
    <row r="1178" spans="1:9">
      <c r="A1178" s="3" t="s">
        <v>101</v>
      </c>
      <c r="B1178" s="35" t="str">
        <f>_xlfn.XLOOKUP(Table7[[#This Row],[EID]],Roster!A:A,Roster!E:E)</f>
        <v>hir.kame.31</v>
      </c>
      <c r="C1178" s="35" t="str">
        <f>_xlfn.XLOOKUP(Table7[[#This Row],[EID]],Roster!A:A,Roster!F:F)</f>
        <v>Health</v>
      </c>
      <c r="D1178">
        <v>8</v>
      </c>
      <c r="E1178" s="2">
        <v>45092</v>
      </c>
      <c r="F1178" s="2">
        <f>_xlfn.XLOOKUP(Table7[[#This Row],[EID]],Roster!A:A,Roster!G:G)</f>
        <v>42161</v>
      </c>
      <c r="G1178" s="61">
        <f ca="1">(TODAY()-Table7[[#This Row],[Hire Date]])/365</f>
        <v>9.956164383561644</v>
      </c>
      <c r="H1178" s="61">
        <f ca="1">Table7[[#This Row],[Year]]*12</f>
        <v>119.47397260273974</v>
      </c>
      <c r="I1178" t="str">
        <f ca="1">IF(Table7[[#This Row],[Month]]&gt;=12,"Tenured","New Hire")</f>
        <v>Tenured</v>
      </c>
    </row>
    <row r="1179" spans="1:9">
      <c r="A1179" s="3" t="s">
        <v>102</v>
      </c>
      <c r="B1179" s="35" t="str">
        <f>_xlfn.XLOOKUP(Table7[[#This Row],[EID]],Roster!A:A,Roster!E:E)</f>
        <v>han.oriz.24</v>
      </c>
      <c r="C1179" s="35" t="str">
        <f>_xlfn.XLOOKUP(Table7[[#This Row],[EID]],Roster!A:A,Roster!F:F)</f>
        <v>Network</v>
      </c>
      <c r="D1179">
        <v>10</v>
      </c>
      <c r="E1179" s="2">
        <v>45092</v>
      </c>
      <c r="F1179" s="2">
        <f>_xlfn.XLOOKUP(Table7[[#This Row],[EID]],Roster!A:A,Roster!G:G)</f>
        <v>37784</v>
      </c>
      <c r="G1179" s="61">
        <f ca="1">(TODAY()-Table7[[#This Row],[Hire Date]])/365</f>
        <v>21.947945205479453</v>
      </c>
      <c r="H1179" s="61">
        <f ca="1">Table7[[#This Row],[Year]]*12</f>
        <v>263.37534246575342</v>
      </c>
      <c r="I1179" t="str">
        <f ca="1">IF(Table7[[#This Row],[Month]]&gt;=12,"Tenured","New Hire")</f>
        <v>Tenured</v>
      </c>
    </row>
    <row r="1180" spans="1:9">
      <c r="A1180" s="3" t="s">
        <v>103</v>
      </c>
      <c r="B1180" s="35" t="str">
        <f>_xlfn.XLOOKUP(Table7[[#This Row],[EID]],Roster!A:A,Roster!E:E)</f>
        <v>kig.imaz.62</v>
      </c>
      <c r="C1180" s="35" t="str">
        <f>_xlfn.XLOOKUP(Table7[[#This Row],[EID]],Roster!A:A,Roster!F:F)</f>
        <v>HR</v>
      </c>
      <c r="D1180">
        <v>8</v>
      </c>
      <c r="E1180" s="2">
        <v>45092</v>
      </c>
      <c r="F1180" s="2">
        <f>_xlfn.XLOOKUP(Table7[[#This Row],[EID]],Roster!A:A,Roster!G:G)</f>
        <v>44132</v>
      </c>
      <c r="G1180" s="61">
        <f ca="1">(TODAY()-Table7[[#This Row],[Hire Date]])/365</f>
        <v>4.5561643835616437</v>
      </c>
      <c r="H1180" s="61">
        <f ca="1">Table7[[#This Row],[Year]]*12</f>
        <v>54.673972602739724</v>
      </c>
      <c r="I1180" t="str">
        <f ca="1">IF(Table7[[#This Row],[Month]]&gt;=12,"Tenured","New Hire")</f>
        <v>Tenured</v>
      </c>
    </row>
    <row r="1181" spans="1:9">
      <c r="A1181" s="3" t="s">
        <v>104</v>
      </c>
      <c r="B1181" s="35" t="str">
        <f>_xlfn.XLOOKUP(Table7[[#This Row],[EID]],Roster!A:A,Roster!E:E)</f>
        <v>oka.koch.55</v>
      </c>
      <c r="C1181" s="35" t="str">
        <f>_xlfn.XLOOKUP(Table7[[#This Row],[EID]],Roster!A:A,Roster!F:F)</f>
        <v>F&amp;A</v>
      </c>
      <c r="D1181">
        <v>4</v>
      </c>
      <c r="E1181" s="2">
        <v>45092</v>
      </c>
      <c r="F1181" s="2">
        <f>_xlfn.XLOOKUP(Table7[[#This Row],[EID]],Roster!A:A,Roster!G:G)</f>
        <v>44977</v>
      </c>
      <c r="G1181" s="61">
        <f ca="1">(TODAY()-Table7[[#This Row],[Hire Date]])/365</f>
        <v>2.2410958904109588</v>
      </c>
      <c r="H1181" s="61">
        <f ca="1">Table7[[#This Row],[Year]]*12</f>
        <v>26.893150684931506</v>
      </c>
      <c r="I1181" t="str">
        <f ca="1">IF(Table7[[#This Row],[Month]]&gt;=12,"Tenured","New Hire")</f>
        <v>Tenured</v>
      </c>
    </row>
    <row r="1182" spans="1:9">
      <c r="A1182" s="3" t="s">
        <v>105</v>
      </c>
      <c r="B1182" s="35" t="str">
        <f>_xlfn.XLOOKUP(Table7[[#This Row],[EID]],Roster!A:A,Roster!E:E)</f>
        <v>oka.koch.55</v>
      </c>
      <c r="C1182" s="35" t="str">
        <f>_xlfn.XLOOKUP(Table7[[#This Row],[EID]],Roster!A:A,Roster!F:F)</f>
        <v>F&amp;A</v>
      </c>
      <c r="D1182">
        <v>8</v>
      </c>
      <c r="E1182" s="2">
        <v>45092</v>
      </c>
      <c r="F1182" s="2">
        <f>_xlfn.XLOOKUP(Table7[[#This Row],[EID]],Roster!A:A,Roster!G:G)</f>
        <v>37806</v>
      </c>
      <c r="G1182" s="61">
        <f ca="1">(TODAY()-Table7[[#This Row],[Hire Date]])/365</f>
        <v>21.887671232876713</v>
      </c>
      <c r="H1182" s="61">
        <f ca="1">Table7[[#This Row],[Year]]*12</f>
        <v>262.65205479452055</v>
      </c>
      <c r="I1182" t="str">
        <f ca="1">IF(Table7[[#This Row],[Month]]&gt;=12,"Tenured","New Hire")</f>
        <v>Tenured</v>
      </c>
    </row>
    <row r="1183" spans="1:9">
      <c r="A1183" s="3" t="s">
        <v>106</v>
      </c>
      <c r="B1183" s="35" t="str">
        <f>_xlfn.XLOOKUP(Table7[[#This Row],[EID]],Roster!A:A,Roster!E:E)</f>
        <v>hir.kame.31</v>
      </c>
      <c r="C1183" s="35" t="str">
        <f>_xlfn.XLOOKUP(Table7[[#This Row],[EID]],Roster!A:A,Roster!F:F)</f>
        <v>Health</v>
      </c>
      <c r="D1183">
        <v>9</v>
      </c>
      <c r="E1183" s="2">
        <v>45092</v>
      </c>
      <c r="F1183" s="2">
        <f>_xlfn.XLOOKUP(Table7[[#This Row],[EID]],Roster!A:A,Roster!G:G)</f>
        <v>40457</v>
      </c>
      <c r="G1183" s="61">
        <f ca="1">(TODAY()-Table7[[#This Row],[Hire Date]])/365</f>
        <v>14.624657534246575</v>
      </c>
      <c r="H1183" s="61">
        <f ca="1">Table7[[#This Row],[Year]]*12</f>
        <v>175.49589041095891</v>
      </c>
      <c r="I1183" t="str">
        <f ca="1">IF(Table7[[#This Row],[Month]]&gt;=12,"Tenured","New Hire")</f>
        <v>Tenured</v>
      </c>
    </row>
    <row r="1184" spans="1:9">
      <c r="A1184" s="3" t="s">
        <v>108</v>
      </c>
      <c r="B1184" s="35" t="str">
        <f>_xlfn.XLOOKUP(Table7[[#This Row],[EID]],Roster!A:A,Roster!E:E)</f>
        <v>kig.imaz.62</v>
      </c>
      <c r="C1184" s="35" t="str">
        <f>_xlfn.XLOOKUP(Table7[[#This Row],[EID]],Roster!A:A,Roster!F:F)</f>
        <v>HR</v>
      </c>
      <c r="D1184">
        <v>9</v>
      </c>
      <c r="E1184" s="2">
        <v>45092</v>
      </c>
      <c r="F1184" s="2">
        <f>_xlfn.XLOOKUP(Table7[[#This Row],[EID]],Roster!A:A,Roster!G:G)</f>
        <v>41289</v>
      </c>
      <c r="G1184" s="61">
        <f ca="1">(TODAY()-Table7[[#This Row],[Hire Date]])/365</f>
        <v>12.345205479452055</v>
      </c>
      <c r="H1184" s="61">
        <f ca="1">Table7[[#This Row],[Year]]*12</f>
        <v>148.14246575342466</v>
      </c>
      <c r="I1184" t="str">
        <f ca="1">IF(Table7[[#This Row],[Month]]&gt;=12,"Tenured","New Hire")</f>
        <v>Tenured</v>
      </c>
    </row>
    <row r="1185" spans="1:9">
      <c r="A1185" s="3" t="s">
        <v>109</v>
      </c>
      <c r="B1185" s="35" t="str">
        <f>_xlfn.XLOOKUP(Table7[[#This Row],[EID]],Roster!A:A,Roster!E:E)</f>
        <v>han.oriz.24</v>
      </c>
      <c r="C1185" s="35" t="str">
        <f>_xlfn.XLOOKUP(Table7[[#This Row],[EID]],Roster!A:A,Roster!F:F)</f>
        <v>Strategy</v>
      </c>
      <c r="D1185">
        <v>10</v>
      </c>
      <c r="E1185" s="2">
        <v>45092</v>
      </c>
      <c r="F1185" s="2">
        <f>_xlfn.XLOOKUP(Table7[[#This Row],[EID]],Roster!A:A,Roster!G:G)</f>
        <v>39092</v>
      </c>
      <c r="G1185" s="61">
        <f ca="1">(TODAY()-Table7[[#This Row],[Hire Date]])/365</f>
        <v>18.364383561643837</v>
      </c>
      <c r="H1185" s="61">
        <f ca="1">Table7[[#This Row],[Year]]*12</f>
        <v>220.37260273972606</v>
      </c>
      <c r="I1185" t="str">
        <f ca="1">IF(Table7[[#This Row],[Month]]&gt;=12,"Tenured","New Hire")</f>
        <v>Tenured</v>
      </c>
    </row>
    <row r="1186" spans="1:9">
      <c r="A1186" s="3" t="s">
        <v>111</v>
      </c>
      <c r="B1186" s="35" t="str">
        <f>_xlfn.XLOOKUP(Table7[[#This Row],[EID]],Roster!A:A,Roster!E:E)</f>
        <v>hir.kame.31</v>
      </c>
      <c r="C1186" s="35" t="str">
        <f>_xlfn.XLOOKUP(Table7[[#This Row],[EID]],Roster!A:A,Roster!F:F)</f>
        <v>Health</v>
      </c>
      <c r="D1186">
        <v>10</v>
      </c>
      <c r="E1186" s="2">
        <v>45092</v>
      </c>
      <c r="F1186" s="2">
        <f>_xlfn.XLOOKUP(Table7[[#This Row],[EID]],Roster!A:A,Roster!G:G)</f>
        <v>42145</v>
      </c>
      <c r="G1186" s="61">
        <f ca="1">(TODAY()-Table7[[#This Row],[Hire Date]])/365</f>
        <v>10</v>
      </c>
      <c r="H1186" s="61">
        <f ca="1">Table7[[#This Row],[Year]]*12</f>
        <v>120</v>
      </c>
      <c r="I1186" t="str">
        <f ca="1">IF(Table7[[#This Row],[Month]]&gt;=12,"Tenured","New Hire")</f>
        <v>Tenured</v>
      </c>
    </row>
    <row r="1187" spans="1:9">
      <c r="A1187" s="3" t="s">
        <v>112</v>
      </c>
      <c r="B1187" s="35" t="str">
        <f>_xlfn.XLOOKUP(Table7[[#This Row],[EID]],Roster!A:A,Roster!E:E)</f>
        <v>hir.kame.31</v>
      </c>
      <c r="C1187" s="35" t="str">
        <f>_xlfn.XLOOKUP(Table7[[#This Row],[EID]],Roster!A:A,Roster!F:F)</f>
        <v>Health</v>
      </c>
      <c r="D1187">
        <v>9</v>
      </c>
      <c r="E1187" s="2">
        <v>45092</v>
      </c>
      <c r="F1187" s="2">
        <f>_xlfn.XLOOKUP(Table7[[#This Row],[EID]],Roster!A:A,Roster!G:G)</f>
        <v>44989</v>
      </c>
      <c r="G1187" s="61">
        <f ca="1">(TODAY()-Table7[[#This Row],[Hire Date]])/365</f>
        <v>2.2082191780821918</v>
      </c>
      <c r="H1187" s="61">
        <f ca="1">Table7[[#This Row],[Year]]*12</f>
        <v>26.4986301369863</v>
      </c>
      <c r="I1187" t="str">
        <f ca="1">IF(Table7[[#This Row],[Month]]&gt;=12,"Tenured","New Hire")</f>
        <v>Tenured</v>
      </c>
    </row>
    <row r="1188" spans="1:9">
      <c r="A1188" s="3" t="s">
        <v>113</v>
      </c>
      <c r="B1188" s="35" t="str">
        <f>_xlfn.XLOOKUP(Table7[[#This Row],[EID]],Roster!A:A,Roster!E:E)</f>
        <v>kig.imaz.62</v>
      </c>
      <c r="C1188" s="35" t="str">
        <f>_xlfn.XLOOKUP(Table7[[#This Row],[EID]],Roster!A:A,Roster!F:F)</f>
        <v>HR</v>
      </c>
      <c r="D1188">
        <v>9</v>
      </c>
      <c r="E1188" s="2">
        <v>45092</v>
      </c>
      <c r="F1188" s="2">
        <f>_xlfn.XLOOKUP(Table7[[#This Row],[EID]],Roster!A:A,Roster!G:G)</f>
        <v>44152</v>
      </c>
      <c r="G1188" s="61">
        <f ca="1">(TODAY()-Table7[[#This Row],[Hire Date]])/365</f>
        <v>4.5013698630136982</v>
      </c>
      <c r="H1188" s="61">
        <f ca="1">Table7[[#This Row],[Year]]*12</f>
        <v>54.016438356164379</v>
      </c>
      <c r="I1188" t="str">
        <f ca="1">IF(Table7[[#This Row],[Month]]&gt;=12,"Tenured","New Hire")</f>
        <v>Tenured</v>
      </c>
    </row>
    <row r="1189" spans="1:9">
      <c r="A1189" s="3" t="s">
        <v>114</v>
      </c>
      <c r="B1189" s="35" t="str">
        <f>_xlfn.XLOOKUP(Table7[[#This Row],[EID]],Roster!A:A,Roster!E:E)</f>
        <v>han.oriz.24</v>
      </c>
      <c r="C1189" s="35" t="str">
        <f>_xlfn.XLOOKUP(Table7[[#This Row],[EID]],Roster!A:A,Roster!F:F)</f>
        <v>Strategy</v>
      </c>
      <c r="D1189">
        <v>10</v>
      </c>
      <c r="E1189" s="2">
        <v>45092</v>
      </c>
      <c r="F1189" s="2">
        <f>_xlfn.XLOOKUP(Table7[[#This Row],[EID]],Roster!A:A,Roster!G:G)</f>
        <v>37165</v>
      </c>
      <c r="G1189" s="61">
        <f ca="1">(TODAY()-Table7[[#This Row],[Hire Date]])/365</f>
        <v>23.643835616438356</v>
      </c>
      <c r="H1189" s="61">
        <f ca="1">Table7[[#This Row],[Year]]*12</f>
        <v>283.72602739726028</v>
      </c>
      <c r="I1189" t="str">
        <f ca="1">IF(Table7[[#This Row],[Month]]&gt;=12,"Tenured","New Hire")</f>
        <v>Tenured</v>
      </c>
    </row>
    <row r="1190" spans="1:9">
      <c r="A1190" s="3" t="s">
        <v>115</v>
      </c>
      <c r="B1190" s="35" t="str">
        <f>_xlfn.XLOOKUP(Table7[[#This Row],[EID]],Roster!A:A,Roster!E:E)</f>
        <v>oka.koch.55</v>
      </c>
      <c r="C1190" s="35" t="str">
        <f>_xlfn.XLOOKUP(Table7[[#This Row],[EID]],Roster!A:A,Roster!F:F)</f>
        <v>F&amp;A</v>
      </c>
      <c r="D1190">
        <v>9</v>
      </c>
      <c r="E1190" s="2">
        <v>45092</v>
      </c>
      <c r="F1190" s="2">
        <f>_xlfn.XLOOKUP(Table7[[#This Row],[EID]],Roster!A:A,Roster!G:G)</f>
        <v>44841</v>
      </c>
      <c r="G1190" s="61">
        <f ca="1">(TODAY()-Table7[[#This Row],[Hire Date]])/365</f>
        <v>2.6136986301369864</v>
      </c>
      <c r="H1190" s="61">
        <f ca="1">Table7[[#This Row],[Year]]*12</f>
        <v>31.364383561643837</v>
      </c>
      <c r="I1190" t="str">
        <f ca="1">IF(Table7[[#This Row],[Month]]&gt;=12,"Tenured","New Hire")</f>
        <v>Tenured</v>
      </c>
    </row>
    <row r="1191" spans="1:9">
      <c r="A1191" s="3" t="s">
        <v>116</v>
      </c>
      <c r="B1191" s="35" t="str">
        <f>_xlfn.XLOOKUP(Table7[[#This Row],[EID]],Roster!A:A,Roster!E:E)</f>
        <v>hir.kame.31</v>
      </c>
      <c r="C1191" s="35" t="str">
        <f>_xlfn.XLOOKUP(Table7[[#This Row],[EID]],Roster!A:A,Roster!F:F)</f>
        <v>Health</v>
      </c>
      <c r="D1191">
        <v>9</v>
      </c>
      <c r="E1191" s="2">
        <v>45092</v>
      </c>
      <c r="F1191" s="2">
        <f>_xlfn.XLOOKUP(Table7[[#This Row],[EID]],Roster!A:A,Roster!G:G)</f>
        <v>39490</v>
      </c>
      <c r="G1191" s="61">
        <f ca="1">(TODAY()-Table7[[#This Row],[Hire Date]])/365</f>
        <v>17.273972602739725</v>
      </c>
      <c r="H1191" s="61">
        <f ca="1">Table7[[#This Row],[Year]]*12</f>
        <v>207.2876712328767</v>
      </c>
      <c r="I1191" t="str">
        <f ca="1">IF(Table7[[#This Row],[Month]]&gt;=12,"Tenured","New Hire")</f>
        <v>Tenured</v>
      </c>
    </row>
    <row r="1192" spans="1:9">
      <c r="A1192" s="3" t="s">
        <v>117</v>
      </c>
      <c r="B1192" s="35" t="str">
        <f>_xlfn.XLOOKUP(Table7[[#This Row],[EID]],Roster!A:A,Roster!E:E)</f>
        <v>han.oriz.24</v>
      </c>
      <c r="C1192" s="35" t="str">
        <f>_xlfn.XLOOKUP(Table7[[#This Row],[EID]],Roster!A:A,Roster!F:F)</f>
        <v>Network</v>
      </c>
      <c r="D1192">
        <v>10</v>
      </c>
      <c r="E1192" s="2">
        <v>45092</v>
      </c>
      <c r="F1192" s="2">
        <f>_xlfn.XLOOKUP(Table7[[#This Row],[EID]],Roster!A:A,Roster!G:G)</f>
        <v>43495</v>
      </c>
      <c r="G1192" s="61">
        <f ca="1">(TODAY()-Table7[[#This Row],[Hire Date]])/365</f>
        <v>6.3013698630136989</v>
      </c>
      <c r="H1192" s="61">
        <f ca="1">Table7[[#This Row],[Year]]*12</f>
        <v>75.616438356164394</v>
      </c>
      <c r="I1192" t="str">
        <f ca="1">IF(Table7[[#This Row],[Month]]&gt;=12,"Tenured","New Hire")</f>
        <v>Tenured</v>
      </c>
    </row>
    <row r="1193" spans="1:9">
      <c r="A1193" s="3" t="s">
        <v>118</v>
      </c>
      <c r="B1193" s="35" t="str">
        <f>_xlfn.XLOOKUP(Table7[[#This Row],[EID]],Roster!A:A,Roster!E:E)</f>
        <v>kig.imaz.62</v>
      </c>
      <c r="C1193" s="35" t="str">
        <f>_xlfn.XLOOKUP(Table7[[#This Row],[EID]],Roster!A:A,Roster!F:F)</f>
        <v>HR</v>
      </c>
      <c r="D1193">
        <v>10</v>
      </c>
      <c r="E1193" s="2">
        <v>45092</v>
      </c>
      <c r="F1193" s="2">
        <f>_xlfn.XLOOKUP(Table7[[#This Row],[EID]],Roster!A:A,Roster!G:G)</f>
        <v>44965</v>
      </c>
      <c r="G1193" s="61">
        <f ca="1">(TODAY()-Table7[[#This Row],[Hire Date]])/365</f>
        <v>2.2739726027397262</v>
      </c>
      <c r="H1193" s="61">
        <f ca="1">Table7[[#This Row],[Year]]*12</f>
        <v>27.287671232876715</v>
      </c>
      <c r="I1193" t="str">
        <f ca="1">IF(Table7[[#This Row],[Month]]&gt;=12,"Tenured","New Hire")</f>
        <v>Tenured</v>
      </c>
    </row>
    <row r="1194" spans="1:9">
      <c r="A1194" s="3" t="s">
        <v>119</v>
      </c>
      <c r="B1194" s="35" t="str">
        <f>_xlfn.XLOOKUP(Table7[[#This Row],[EID]],Roster!A:A,Roster!E:E)</f>
        <v>hir.kame.31</v>
      </c>
      <c r="C1194" s="35" t="str">
        <f>_xlfn.XLOOKUP(Table7[[#This Row],[EID]],Roster!A:A,Roster!F:F)</f>
        <v>Health</v>
      </c>
      <c r="D1194">
        <v>8</v>
      </c>
      <c r="E1194" s="2">
        <v>45092</v>
      </c>
      <c r="F1194" s="2">
        <f>_xlfn.XLOOKUP(Table7[[#This Row],[EID]],Roster!A:A,Roster!G:G)</f>
        <v>38581</v>
      </c>
      <c r="G1194" s="61">
        <f ca="1">(TODAY()-Table7[[#This Row],[Hire Date]])/365</f>
        <v>19.764383561643836</v>
      </c>
      <c r="H1194" s="61">
        <f ca="1">Table7[[#This Row],[Year]]*12</f>
        <v>237.17260273972602</v>
      </c>
      <c r="I1194" t="str">
        <f ca="1">IF(Table7[[#This Row],[Month]]&gt;=12,"Tenured","New Hire")</f>
        <v>Tenured</v>
      </c>
    </row>
    <row r="1195" spans="1:9">
      <c r="A1195" s="3" t="s">
        <v>121</v>
      </c>
      <c r="B1195" s="35" t="str">
        <f>_xlfn.XLOOKUP(Table7[[#This Row],[EID]],Roster!A:A,Roster!E:E)</f>
        <v>hir.kame.31</v>
      </c>
      <c r="C1195" s="35" t="str">
        <f>_xlfn.XLOOKUP(Table7[[#This Row],[EID]],Roster!A:A,Roster!F:F)</f>
        <v>Health</v>
      </c>
      <c r="D1195">
        <v>8</v>
      </c>
      <c r="E1195" s="2">
        <v>45092</v>
      </c>
      <c r="F1195" s="2">
        <f>_xlfn.XLOOKUP(Table7[[#This Row],[EID]],Roster!A:A,Roster!G:G)</f>
        <v>44420</v>
      </c>
      <c r="G1195" s="61">
        <f ca="1">(TODAY()-Table7[[#This Row],[Hire Date]])/365</f>
        <v>3.7671232876712328</v>
      </c>
      <c r="H1195" s="61">
        <f ca="1">Table7[[#This Row],[Year]]*12</f>
        <v>45.205479452054796</v>
      </c>
      <c r="I1195" t="str">
        <f ca="1">IF(Table7[[#This Row],[Month]]&gt;=12,"Tenured","New Hire")</f>
        <v>Tenured</v>
      </c>
    </row>
    <row r="1196" spans="1:9">
      <c r="A1196" s="3" t="s">
        <v>122</v>
      </c>
      <c r="B1196" s="35" t="str">
        <f>_xlfn.XLOOKUP(Table7[[#This Row],[EID]],Roster!A:A,Roster!E:E)</f>
        <v>han.oriz.24</v>
      </c>
      <c r="C1196" s="35" t="str">
        <f>_xlfn.XLOOKUP(Table7[[#This Row],[EID]],Roster!A:A,Roster!F:F)</f>
        <v>Network</v>
      </c>
      <c r="D1196">
        <v>9</v>
      </c>
      <c r="E1196" s="2">
        <v>45092</v>
      </c>
      <c r="F1196" s="2">
        <f>_xlfn.XLOOKUP(Table7[[#This Row],[EID]],Roster!A:A,Roster!G:G)</f>
        <v>44961</v>
      </c>
      <c r="G1196" s="61">
        <f ca="1">(TODAY()-Table7[[#This Row],[Hire Date]])/365</f>
        <v>2.2849315068493152</v>
      </c>
      <c r="H1196" s="61">
        <f ca="1">Table7[[#This Row],[Year]]*12</f>
        <v>27.419178082191785</v>
      </c>
      <c r="I1196" t="str">
        <f ca="1">IF(Table7[[#This Row],[Month]]&gt;=12,"Tenured","New Hire")</f>
        <v>Tenured</v>
      </c>
    </row>
    <row r="1197" spans="1:9">
      <c r="A1197" s="3" t="s">
        <v>123</v>
      </c>
      <c r="B1197" s="35" t="str">
        <f>_xlfn.XLOOKUP(Table7[[#This Row],[EID]],Roster!A:A,Roster!E:E)</f>
        <v>kig.imaz.62</v>
      </c>
      <c r="C1197" s="35" t="str">
        <f>_xlfn.XLOOKUP(Table7[[#This Row],[EID]],Roster!A:A,Roster!F:F)</f>
        <v>HR</v>
      </c>
      <c r="D1197">
        <v>8</v>
      </c>
      <c r="E1197" s="2">
        <v>45092</v>
      </c>
      <c r="F1197" s="2">
        <f>_xlfn.XLOOKUP(Table7[[#This Row],[EID]],Roster!A:A,Roster!G:G)</f>
        <v>41094</v>
      </c>
      <c r="G1197" s="61">
        <f ca="1">(TODAY()-Table7[[#This Row],[Hire Date]])/365</f>
        <v>12.87945205479452</v>
      </c>
      <c r="H1197" s="61">
        <f ca="1">Table7[[#This Row],[Year]]*12</f>
        <v>154.55342465753424</v>
      </c>
      <c r="I1197" t="str">
        <f ca="1">IF(Table7[[#This Row],[Month]]&gt;=12,"Tenured","New Hire")</f>
        <v>Tenured</v>
      </c>
    </row>
    <row r="1198" spans="1:9">
      <c r="A1198" s="3" t="s">
        <v>94</v>
      </c>
      <c r="B1198" s="35" t="str">
        <f>_xlfn.XLOOKUP(Table7[[#This Row],[EID]],Roster!A:A,Roster!E:E)</f>
        <v>oka.koch.55</v>
      </c>
      <c r="C1198" s="35" t="str">
        <f>_xlfn.XLOOKUP(Table7[[#This Row],[EID]],Roster!A:A,Roster!F:F)</f>
        <v>F&amp;A</v>
      </c>
      <c r="D1198">
        <v>9</v>
      </c>
      <c r="E1198" s="2">
        <v>45093</v>
      </c>
      <c r="F1198" s="2">
        <f>_xlfn.XLOOKUP(Table7[[#This Row],[EID]],Roster!A:A,Roster!G:G)</f>
        <v>45032</v>
      </c>
      <c r="G1198" s="61">
        <f ca="1">(TODAY()-Table7[[#This Row],[Hire Date]])/365</f>
        <v>2.0904109589041098</v>
      </c>
      <c r="H1198" s="61">
        <f ca="1">Table7[[#This Row],[Year]]*12</f>
        <v>25.084931506849315</v>
      </c>
      <c r="I1198" t="str">
        <f ca="1">IF(Table7[[#This Row],[Month]]&gt;=12,"Tenured","New Hire")</f>
        <v>Tenured</v>
      </c>
    </row>
    <row r="1199" spans="1:9">
      <c r="A1199" s="3" t="s">
        <v>96</v>
      </c>
      <c r="B1199" s="35" t="str">
        <f>_xlfn.XLOOKUP(Table7[[#This Row],[EID]],Roster!A:A,Roster!E:E)</f>
        <v>hir.kame.31</v>
      </c>
      <c r="C1199" s="35" t="str">
        <f>_xlfn.XLOOKUP(Table7[[#This Row],[EID]],Roster!A:A,Roster!F:F)</f>
        <v>Health</v>
      </c>
      <c r="D1199">
        <v>10</v>
      </c>
      <c r="E1199" s="2">
        <v>45093</v>
      </c>
      <c r="F1199" s="2">
        <f>_xlfn.XLOOKUP(Table7[[#This Row],[EID]],Roster!A:A,Roster!G:G)</f>
        <v>44979</v>
      </c>
      <c r="G1199" s="61">
        <f ca="1">(TODAY()-Table7[[#This Row],[Hire Date]])/365</f>
        <v>2.2356164383561645</v>
      </c>
      <c r="H1199" s="61">
        <f ca="1">Table7[[#This Row],[Year]]*12</f>
        <v>26.827397260273976</v>
      </c>
      <c r="I1199" t="str">
        <f ca="1">IF(Table7[[#This Row],[Month]]&gt;=12,"Tenured","New Hire")</f>
        <v>Tenured</v>
      </c>
    </row>
    <row r="1200" spans="1:9">
      <c r="A1200" s="3" t="s">
        <v>97</v>
      </c>
      <c r="B1200" s="35" t="str">
        <f>_xlfn.XLOOKUP(Table7[[#This Row],[EID]],Roster!A:A,Roster!E:E)</f>
        <v>han.oriz.24</v>
      </c>
      <c r="C1200" s="35" t="str">
        <f>_xlfn.XLOOKUP(Table7[[#This Row],[EID]],Roster!A:A,Roster!F:F)</f>
        <v>Network</v>
      </c>
      <c r="D1200">
        <v>8</v>
      </c>
      <c r="E1200" s="2">
        <v>45093</v>
      </c>
      <c r="F1200" s="2">
        <f>_xlfn.XLOOKUP(Table7[[#This Row],[EID]],Roster!A:A,Roster!G:G)</f>
        <v>44419</v>
      </c>
      <c r="G1200" s="61">
        <f ca="1">(TODAY()-Table7[[#This Row],[Hire Date]])/365</f>
        <v>3.7698630136986302</v>
      </c>
      <c r="H1200" s="61">
        <f ca="1">Table7[[#This Row],[Year]]*12</f>
        <v>45.238356164383561</v>
      </c>
      <c r="I1200" t="str">
        <f ca="1">IF(Table7[[#This Row],[Month]]&gt;=12,"Tenured","New Hire")</f>
        <v>Tenured</v>
      </c>
    </row>
    <row r="1201" spans="1:9">
      <c r="A1201" s="3" t="s">
        <v>98</v>
      </c>
      <c r="B1201" s="35" t="str">
        <f>_xlfn.XLOOKUP(Table7[[#This Row],[EID]],Roster!A:A,Roster!E:E)</f>
        <v>kig.imaz.62</v>
      </c>
      <c r="C1201" s="35" t="str">
        <f>_xlfn.XLOOKUP(Table7[[#This Row],[EID]],Roster!A:A,Roster!F:F)</f>
        <v>HR</v>
      </c>
      <c r="D1201">
        <v>9</v>
      </c>
      <c r="E1201" s="2">
        <v>45093</v>
      </c>
      <c r="F1201" s="2">
        <f>_xlfn.XLOOKUP(Table7[[#This Row],[EID]],Roster!A:A,Roster!G:G)</f>
        <v>41964</v>
      </c>
      <c r="G1201" s="61">
        <f ca="1">(TODAY()-Table7[[#This Row],[Hire Date]])/365</f>
        <v>10.495890410958904</v>
      </c>
      <c r="H1201" s="61">
        <f ca="1">Table7[[#This Row],[Year]]*12</f>
        <v>125.95068493150684</v>
      </c>
      <c r="I1201" t="str">
        <f ca="1">IF(Table7[[#This Row],[Month]]&gt;=12,"Tenured","New Hire")</f>
        <v>Tenured</v>
      </c>
    </row>
    <row r="1202" spans="1:9">
      <c r="A1202" s="3" t="s">
        <v>99</v>
      </c>
      <c r="B1202" s="35" t="str">
        <f>_xlfn.XLOOKUP(Table7[[#This Row],[EID]],Roster!A:A,Roster!E:E)</f>
        <v>han.oriz.24</v>
      </c>
      <c r="C1202" s="35" t="str">
        <f>_xlfn.XLOOKUP(Table7[[#This Row],[EID]],Roster!A:A,Roster!F:F)</f>
        <v>Strategy</v>
      </c>
      <c r="D1202">
        <v>7</v>
      </c>
      <c r="E1202" s="2">
        <v>45093</v>
      </c>
      <c r="F1202" s="2">
        <f>_xlfn.XLOOKUP(Table7[[#This Row],[EID]],Roster!A:A,Roster!G:G)</f>
        <v>39732</v>
      </c>
      <c r="G1202" s="61">
        <f ca="1">(TODAY()-Table7[[#This Row],[Hire Date]])/365</f>
        <v>16.610958904109587</v>
      </c>
      <c r="H1202" s="61">
        <f ca="1">Table7[[#This Row],[Year]]*12</f>
        <v>199.33150684931505</v>
      </c>
      <c r="I1202" t="str">
        <f ca="1">IF(Table7[[#This Row],[Month]]&gt;=12,"Tenured","New Hire")</f>
        <v>Tenured</v>
      </c>
    </row>
    <row r="1203" spans="1:9">
      <c r="A1203" s="3" t="s">
        <v>100</v>
      </c>
      <c r="B1203" s="35" t="str">
        <f>_xlfn.XLOOKUP(Table7[[#This Row],[EID]],Roster!A:A,Roster!E:E)</f>
        <v>oka.koch.55</v>
      </c>
      <c r="C1203" s="35" t="str">
        <f>_xlfn.XLOOKUP(Table7[[#This Row],[EID]],Roster!A:A,Roster!F:F)</f>
        <v>F&amp;A</v>
      </c>
      <c r="D1203">
        <v>9</v>
      </c>
      <c r="E1203" s="2">
        <v>45093</v>
      </c>
      <c r="F1203" s="2">
        <f>_xlfn.XLOOKUP(Table7[[#This Row],[EID]],Roster!A:A,Roster!G:G)</f>
        <v>44956</v>
      </c>
      <c r="G1203" s="61">
        <f ca="1">(TODAY()-Table7[[#This Row],[Hire Date]])/365</f>
        <v>2.2986301369863016</v>
      </c>
      <c r="H1203" s="61">
        <f ca="1">Table7[[#This Row],[Year]]*12</f>
        <v>27.583561643835619</v>
      </c>
      <c r="I1203" t="str">
        <f ca="1">IF(Table7[[#This Row],[Month]]&gt;=12,"Tenured","New Hire")</f>
        <v>Tenured</v>
      </c>
    </row>
    <row r="1204" spans="1:9">
      <c r="A1204" s="3" t="s">
        <v>101</v>
      </c>
      <c r="B1204" s="35" t="str">
        <f>_xlfn.XLOOKUP(Table7[[#This Row],[EID]],Roster!A:A,Roster!E:E)</f>
        <v>hir.kame.31</v>
      </c>
      <c r="C1204" s="35" t="str">
        <f>_xlfn.XLOOKUP(Table7[[#This Row],[EID]],Roster!A:A,Roster!F:F)</f>
        <v>Health</v>
      </c>
      <c r="D1204">
        <v>7</v>
      </c>
      <c r="E1204" s="2">
        <v>45093</v>
      </c>
      <c r="F1204" s="2">
        <f>_xlfn.XLOOKUP(Table7[[#This Row],[EID]],Roster!A:A,Roster!G:G)</f>
        <v>42161</v>
      </c>
      <c r="G1204" s="61">
        <f ca="1">(TODAY()-Table7[[#This Row],[Hire Date]])/365</f>
        <v>9.956164383561644</v>
      </c>
      <c r="H1204" s="61">
        <f ca="1">Table7[[#This Row],[Year]]*12</f>
        <v>119.47397260273974</v>
      </c>
      <c r="I1204" t="str">
        <f ca="1">IF(Table7[[#This Row],[Month]]&gt;=12,"Tenured","New Hire")</f>
        <v>Tenured</v>
      </c>
    </row>
    <row r="1205" spans="1:9">
      <c r="A1205" s="3" t="s">
        <v>102</v>
      </c>
      <c r="B1205" s="35" t="str">
        <f>_xlfn.XLOOKUP(Table7[[#This Row],[EID]],Roster!A:A,Roster!E:E)</f>
        <v>han.oriz.24</v>
      </c>
      <c r="C1205" s="35" t="str">
        <f>_xlfn.XLOOKUP(Table7[[#This Row],[EID]],Roster!A:A,Roster!F:F)</f>
        <v>Network</v>
      </c>
      <c r="D1205">
        <v>8</v>
      </c>
      <c r="E1205" s="2">
        <v>45093</v>
      </c>
      <c r="F1205" s="2">
        <f>_xlfn.XLOOKUP(Table7[[#This Row],[EID]],Roster!A:A,Roster!G:G)</f>
        <v>37784</v>
      </c>
      <c r="G1205" s="61">
        <f ca="1">(TODAY()-Table7[[#This Row],[Hire Date]])/365</f>
        <v>21.947945205479453</v>
      </c>
      <c r="H1205" s="61">
        <f ca="1">Table7[[#This Row],[Year]]*12</f>
        <v>263.37534246575342</v>
      </c>
      <c r="I1205" t="str">
        <f ca="1">IF(Table7[[#This Row],[Month]]&gt;=12,"Tenured","New Hire")</f>
        <v>Tenured</v>
      </c>
    </row>
    <row r="1206" spans="1:9">
      <c r="A1206" s="3" t="s">
        <v>103</v>
      </c>
      <c r="B1206" s="35" t="str">
        <f>_xlfn.XLOOKUP(Table7[[#This Row],[EID]],Roster!A:A,Roster!E:E)</f>
        <v>kig.imaz.62</v>
      </c>
      <c r="C1206" s="35" t="str">
        <f>_xlfn.XLOOKUP(Table7[[#This Row],[EID]],Roster!A:A,Roster!F:F)</f>
        <v>HR</v>
      </c>
      <c r="D1206">
        <v>9</v>
      </c>
      <c r="E1206" s="2">
        <v>45093</v>
      </c>
      <c r="F1206" s="2">
        <f>_xlfn.XLOOKUP(Table7[[#This Row],[EID]],Roster!A:A,Roster!G:G)</f>
        <v>44132</v>
      </c>
      <c r="G1206" s="61">
        <f ca="1">(TODAY()-Table7[[#This Row],[Hire Date]])/365</f>
        <v>4.5561643835616437</v>
      </c>
      <c r="H1206" s="61">
        <f ca="1">Table7[[#This Row],[Year]]*12</f>
        <v>54.673972602739724</v>
      </c>
      <c r="I1206" t="str">
        <f ca="1">IF(Table7[[#This Row],[Month]]&gt;=12,"Tenured","New Hire")</f>
        <v>Tenured</v>
      </c>
    </row>
    <row r="1207" spans="1:9">
      <c r="A1207" s="3" t="s">
        <v>104</v>
      </c>
      <c r="B1207" s="35" t="str">
        <f>_xlfn.XLOOKUP(Table7[[#This Row],[EID]],Roster!A:A,Roster!E:E)</f>
        <v>oka.koch.55</v>
      </c>
      <c r="C1207" s="35" t="str">
        <f>_xlfn.XLOOKUP(Table7[[#This Row],[EID]],Roster!A:A,Roster!F:F)</f>
        <v>F&amp;A</v>
      </c>
      <c r="D1207">
        <v>7</v>
      </c>
      <c r="E1207" s="2">
        <v>45093</v>
      </c>
      <c r="F1207" s="2">
        <f>_xlfn.XLOOKUP(Table7[[#This Row],[EID]],Roster!A:A,Roster!G:G)</f>
        <v>44977</v>
      </c>
      <c r="G1207" s="61">
        <f ca="1">(TODAY()-Table7[[#This Row],[Hire Date]])/365</f>
        <v>2.2410958904109588</v>
      </c>
      <c r="H1207" s="61">
        <f ca="1">Table7[[#This Row],[Year]]*12</f>
        <v>26.893150684931506</v>
      </c>
      <c r="I1207" t="str">
        <f ca="1">IF(Table7[[#This Row],[Month]]&gt;=12,"Tenured","New Hire")</f>
        <v>Tenured</v>
      </c>
    </row>
    <row r="1208" spans="1:9">
      <c r="A1208" s="3" t="s">
        <v>105</v>
      </c>
      <c r="B1208" s="35" t="str">
        <f>_xlfn.XLOOKUP(Table7[[#This Row],[EID]],Roster!A:A,Roster!E:E)</f>
        <v>oka.koch.55</v>
      </c>
      <c r="C1208" s="35" t="str">
        <f>_xlfn.XLOOKUP(Table7[[#This Row],[EID]],Roster!A:A,Roster!F:F)</f>
        <v>F&amp;A</v>
      </c>
      <c r="D1208">
        <v>10</v>
      </c>
      <c r="E1208" s="2">
        <v>45093</v>
      </c>
      <c r="F1208" s="2">
        <f>_xlfn.XLOOKUP(Table7[[#This Row],[EID]],Roster!A:A,Roster!G:G)</f>
        <v>37806</v>
      </c>
      <c r="G1208" s="61">
        <f ca="1">(TODAY()-Table7[[#This Row],[Hire Date]])/365</f>
        <v>21.887671232876713</v>
      </c>
      <c r="H1208" s="61">
        <f ca="1">Table7[[#This Row],[Year]]*12</f>
        <v>262.65205479452055</v>
      </c>
      <c r="I1208" t="str">
        <f ca="1">IF(Table7[[#This Row],[Month]]&gt;=12,"Tenured","New Hire")</f>
        <v>Tenured</v>
      </c>
    </row>
    <row r="1209" spans="1:9">
      <c r="A1209" s="3" t="s">
        <v>106</v>
      </c>
      <c r="B1209" s="35" t="str">
        <f>_xlfn.XLOOKUP(Table7[[#This Row],[EID]],Roster!A:A,Roster!E:E)</f>
        <v>hir.kame.31</v>
      </c>
      <c r="C1209" s="35" t="str">
        <f>_xlfn.XLOOKUP(Table7[[#This Row],[EID]],Roster!A:A,Roster!F:F)</f>
        <v>Health</v>
      </c>
      <c r="D1209">
        <v>8</v>
      </c>
      <c r="E1209" s="2">
        <v>45093</v>
      </c>
      <c r="F1209" s="2">
        <f>_xlfn.XLOOKUP(Table7[[#This Row],[EID]],Roster!A:A,Roster!G:G)</f>
        <v>40457</v>
      </c>
      <c r="G1209" s="61">
        <f ca="1">(TODAY()-Table7[[#This Row],[Hire Date]])/365</f>
        <v>14.624657534246575</v>
      </c>
      <c r="H1209" s="61">
        <f ca="1">Table7[[#This Row],[Year]]*12</f>
        <v>175.49589041095891</v>
      </c>
      <c r="I1209" t="str">
        <f ca="1">IF(Table7[[#This Row],[Month]]&gt;=12,"Tenured","New Hire")</f>
        <v>Tenured</v>
      </c>
    </row>
    <row r="1210" spans="1:9">
      <c r="A1210" s="3" t="s">
        <v>108</v>
      </c>
      <c r="B1210" s="35" t="str">
        <f>_xlfn.XLOOKUP(Table7[[#This Row],[EID]],Roster!A:A,Roster!E:E)</f>
        <v>kig.imaz.62</v>
      </c>
      <c r="C1210" s="35" t="str">
        <f>_xlfn.XLOOKUP(Table7[[#This Row],[EID]],Roster!A:A,Roster!F:F)</f>
        <v>HR</v>
      </c>
      <c r="D1210">
        <v>8</v>
      </c>
      <c r="E1210" s="2">
        <v>45093</v>
      </c>
      <c r="F1210" s="2">
        <f>_xlfn.XLOOKUP(Table7[[#This Row],[EID]],Roster!A:A,Roster!G:G)</f>
        <v>41289</v>
      </c>
      <c r="G1210" s="61">
        <f ca="1">(TODAY()-Table7[[#This Row],[Hire Date]])/365</f>
        <v>12.345205479452055</v>
      </c>
      <c r="H1210" s="61">
        <f ca="1">Table7[[#This Row],[Year]]*12</f>
        <v>148.14246575342466</v>
      </c>
      <c r="I1210" t="str">
        <f ca="1">IF(Table7[[#This Row],[Month]]&gt;=12,"Tenured","New Hire")</f>
        <v>Tenured</v>
      </c>
    </row>
    <row r="1211" spans="1:9">
      <c r="A1211" s="3" t="s">
        <v>109</v>
      </c>
      <c r="B1211" s="35" t="str">
        <f>_xlfn.XLOOKUP(Table7[[#This Row],[EID]],Roster!A:A,Roster!E:E)</f>
        <v>han.oriz.24</v>
      </c>
      <c r="C1211" s="35" t="str">
        <f>_xlfn.XLOOKUP(Table7[[#This Row],[EID]],Roster!A:A,Roster!F:F)</f>
        <v>Strategy</v>
      </c>
      <c r="D1211">
        <v>9</v>
      </c>
      <c r="E1211" s="2">
        <v>45093</v>
      </c>
      <c r="F1211" s="2">
        <f>_xlfn.XLOOKUP(Table7[[#This Row],[EID]],Roster!A:A,Roster!G:G)</f>
        <v>39092</v>
      </c>
      <c r="G1211" s="61">
        <f ca="1">(TODAY()-Table7[[#This Row],[Hire Date]])/365</f>
        <v>18.364383561643837</v>
      </c>
      <c r="H1211" s="61">
        <f ca="1">Table7[[#This Row],[Year]]*12</f>
        <v>220.37260273972606</v>
      </c>
      <c r="I1211" t="str">
        <f ca="1">IF(Table7[[#This Row],[Month]]&gt;=12,"Tenured","New Hire")</f>
        <v>Tenured</v>
      </c>
    </row>
    <row r="1212" spans="1:9">
      <c r="A1212" s="3" t="s">
        <v>111</v>
      </c>
      <c r="B1212" s="35" t="str">
        <f>_xlfn.XLOOKUP(Table7[[#This Row],[EID]],Roster!A:A,Roster!E:E)</f>
        <v>hir.kame.31</v>
      </c>
      <c r="C1212" s="35" t="str">
        <f>_xlfn.XLOOKUP(Table7[[#This Row],[EID]],Roster!A:A,Roster!F:F)</f>
        <v>Health</v>
      </c>
      <c r="D1212">
        <v>9</v>
      </c>
      <c r="E1212" s="2">
        <v>45093</v>
      </c>
      <c r="F1212" s="2">
        <f>_xlfn.XLOOKUP(Table7[[#This Row],[EID]],Roster!A:A,Roster!G:G)</f>
        <v>42145</v>
      </c>
      <c r="G1212" s="61">
        <f ca="1">(TODAY()-Table7[[#This Row],[Hire Date]])/365</f>
        <v>10</v>
      </c>
      <c r="H1212" s="61">
        <f ca="1">Table7[[#This Row],[Year]]*12</f>
        <v>120</v>
      </c>
      <c r="I1212" t="str">
        <f ca="1">IF(Table7[[#This Row],[Month]]&gt;=12,"Tenured","New Hire")</f>
        <v>Tenured</v>
      </c>
    </row>
    <row r="1213" spans="1:9">
      <c r="A1213" s="3" t="s">
        <v>112</v>
      </c>
      <c r="B1213" s="35" t="str">
        <f>_xlfn.XLOOKUP(Table7[[#This Row],[EID]],Roster!A:A,Roster!E:E)</f>
        <v>hir.kame.31</v>
      </c>
      <c r="C1213" s="35" t="str">
        <f>_xlfn.XLOOKUP(Table7[[#This Row],[EID]],Roster!A:A,Roster!F:F)</f>
        <v>Health</v>
      </c>
      <c r="D1213">
        <v>8</v>
      </c>
      <c r="E1213" s="2">
        <v>45093</v>
      </c>
      <c r="F1213" s="2">
        <f>_xlfn.XLOOKUP(Table7[[#This Row],[EID]],Roster!A:A,Roster!G:G)</f>
        <v>44989</v>
      </c>
      <c r="G1213" s="61">
        <f ca="1">(TODAY()-Table7[[#This Row],[Hire Date]])/365</f>
        <v>2.2082191780821918</v>
      </c>
      <c r="H1213" s="61">
        <f ca="1">Table7[[#This Row],[Year]]*12</f>
        <v>26.4986301369863</v>
      </c>
      <c r="I1213" t="str">
        <f ca="1">IF(Table7[[#This Row],[Month]]&gt;=12,"Tenured","New Hire")</f>
        <v>Tenured</v>
      </c>
    </row>
    <row r="1214" spans="1:9">
      <c r="A1214" s="3" t="s">
        <v>113</v>
      </c>
      <c r="B1214" s="35" t="str">
        <f>_xlfn.XLOOKUP(Table7[[#This Row],[EID]],Roster!A:A,Roster!E:E)</f>
        <v>kig.imaz.62</v>
      </c>
      <c r="C1214" s="35" t="str">
        <f>_xlfn.XLOOKUP(Table7[[#This Row],[EID]],Roster!A:A,Roster!F:F)</f>
        <v>HR</v>
      </c>
      <c r="D1214">
        <v>8</v>
      </c>
      <c r="E1214" s="2">
        <v>45093</v>
      </c>
      <c r="F1214" s="2">
        <f>_xlfn.XLOOKUP(Table7[[#This Row],[EID]],Roster!A:A,Roster!G:G)</f>
        <v>44152</v>
      </c>
      <c r="G1214" s="61">
        <f ca="1">(TODAY()-Table7[[#This Row],[Hire Date]])/365</f>
        <v>4.5013698630136982</v>
      </c>
      <c r="H1214" s="61">
        <f ca="1">Table7[[#This Row],[Year]]*12</f>
        <v>54.016438356164379</v>
      </c>
      <c r="I1214" t="str">
        <f ca="1">IF(Table7[[#This Row],[Month]]&gt;=12,"Tenured","New Hire")</f>
        <v>Tenured</v>
      </c>
    </row>
    <row r="1215" spans="1:9">
      <c r="A1215" s="3" t="s">
        <v>114</v>
      </c>
      <c r="B1215" s="35" t="str">
        <f>_xlfn.XLOOKUP(Table7[[#This Row],[EID]],Roster!A:A,Roster!E:E)</f>
        <v>han.oriz.24</v>
      </c>
      <c r="C1215" s="35" t="str">
        <f>_xlfn.XLOOKUP(Table7[[#This Row],[EID]],Roster!A:A,Roster!F:F)</f>
        <v>Strategy</v>
      </c>
      <c r="D1215">
        <v>7</v>
      </c>
      <c r="E1215" s="2">
        <v>45093</v>
      </c>
      <c r="F1215" s="2">
        <f>_xlfn.XLOOKUP(Table7[[#This Row],[EID]],Roster!A:A,Roster!G:G)</f>
        <v>37165</v>
      </c>
      <c r="G1215" s="61">
        <f ca="1">(TODAY()-Table7[[#This Row],[Hire Date]])/365</f>
        <v>23.643835616438356</v>
      </c>
      <c r="H1215" s="61">
        <f ca="1">Table7[[#This Row],[Year]]*12</f>
        <v>283.72602739726028</v>
      </c>
      <c r="I1215" t="str">
        <f ca="1">IF(Table7[[#This Row],[Month]]&gt;=12,"Tenured","New Hire")</f>
        <v>Tenured</v>
      </c>
    </row>
    <row r="1216" spans="1:9">
      <c r="A1216" s="3" t="s">
        <v>115</v>
      </c>
      <c r="B1216" s="35" t="str">
        <f>_xlfn.XLOOKUP(Table7[[#This Row],[EID]],Roster!A:A,Roster!E:E)</f>
        <v>oka.koch.55</v>
      </c>
      <c r="C1216" s="35" t="str">
        <f>_xlfn.XLOOKUP(Table7[[#This Row],[EID]],Roster!A:A,Roster!F:F)</f>
        <v>F&amp;A</v>
      </c>
      <c r="D1216">
        <v>9</v>
      </c>
      <c r="E1216" s="2">
        <v>45093</v>
      </c>
      <c r="F1216" s="2">
        <f>_xlfn.XLOOKUP(Table7[[#This Row],[EID]],Roster!A:A,Roster!G:G)</f>
        <v>44841</v>
      </c>
      <c r="G1216" s="61">
        <f ca="1">(TODAY()-Table7[[#This Row],[Hire Date]])/365</f>
        <v>2.6136986301369864</v>
      </c>
      <c r="H1216" s="61">
        <f ca="1">Table7[[#This Row],[Year]]*12</f>
        <v>31.364383561643837</v>
      </c>
      <c r="I1216" t="str">
        <f ca="1">IF(Table7[[#This Row],[Month]]&gt;=12,"Tenured","New Hire")</f>
        <v>Tenured</v>
      </c>
    </row>
    <row r="1217" spans="1:9">
      <c r="A1217" s="3" t="s">
        <v>116</v>
      </c>
      <c r="B1217" s="35" t="str">
        <f>_xlfn.XLOOKUP(Table7[[#This Row],[EID]],Roster!A:A,Roster!E:E)</f>
        <v>hir.kame.31</v>
      </c>
      <c r="C1217" s="35" t="str">
        <f>_xlfn.XLOOKUP(Table7[[#This Row],[EID]],Roster!A:A,Roster!F:F)</f>
        <v>Health</v>
      </c>
      <c r="D1217">
        <v>9</v>
      </c>
      <c r="E1217" s="2">
        <v>45093</v>
      </c>
      <c r="F1217" s="2">
        <f>_xlfn.XLOOKUP(Table7[[#This Row],[EID]],Roster!A:A,Roster!G:G)</f>
        <v>39490</v>
      </c>
      <c r="G1217" s="61">
        <f ca="1">(TODAY()-Table7[[#This Row],[Hire Date]])/365</f>
        <v>17.273972602739725</v>
      </c>
      <c r="H1217" s="61">
        <f ca="1">Table7[[#This Row],[Year]]*12</f>
        <v>207.2876712328767</v>
      </c>
      <c r="I1217" t="str">
        <f ca="1">IF(Table7[[#This Row],[Month]]&gt;=12,"Tenured","New Hire")</f>
        <v>Tenured</v>
      </c>
    </row>
    <row r="1218" spans="1:9">
      <c r="A1218" s="3" t="s">
        <v>117</v>
      </c>
      <c r="B1218" s="35" t="str">
        <f>_xlfn.XLOOKUP(Table7[[#This Row],[EID]],Roster!A:A,Roster!E:E)</f>
        <v>han.oriz.24</v>
      </c>
      <c r="C1218" s="35" t="str">
        <f>_xlfn.XLOOKUP(Table7[[#This Row],[EID]],Roster!A:A,Roster!F:F)</f>
        <v>Network</v>
      </c>
      <c r="D1218">
        <v>9</v>
      </c>
      <c r="E1218" s="2">
        <v>45093</v>
      </c>
      <c r="F1218" s="2">
        <f>_xlfn.XLOOKUP(Table7[[#This Row],[EID]],Roster!A:A,Roster!G:G)</f>
        <v>43495</v>
      </c>
      <c r="G1218" s="61">
        <f ca="1">(TODAY()-Table7[[#This Row],[Hire Date]])/365</f>
        <v>6.3013698630136989</v>
      </c>
      <c r="H1218" s="61">
        <f ca="1">Table7[[#This Row],[Year]]*12</f>
        <v>75.616438356164394</v>
      </c>
      <c r="I1218" t="str">
        <f ca="1">IF(Table7[[#This Row],[Month]]&gt;=12,"Tenured","New Hire")</f>
        <v>Tenured</v>
      </c>
    </row>
    <row r="1219" spans="1:9">
      <c r="A1219" s="3" t="s">
        <v>118</v>
      </c>
      <c r="B1219" s="35" t="str">
        <f>_xlfn.XLOOKUP(Table7[[#This Row],[EID]],Roster!A:A,Roster!E:E)</f>
        <v>kig.imaz.62</v>
      </c>
      <c r="C1219" s="35" t="str">
        <f>_xlfn.XLOOKUP(Table7[[#This Row],[EID]],Roster!A:A,Roster!F:F)</f>
        <v>HR</v>
      </c>
      <c r="D1219">
        <v>8</v>
      </c>
      <c r="E1219" s="2">
        <v>45093</v>
      </c>
      <c r="F1219" s="2">
        <f>_xlfn.XLOOKUP(Table7[[#This Row],[EID]],Roster!A:A,Roster!G:G)</f>
        <v>44965</v>
      </c>
      <c r="G1219" s="61">
        <f ca="1">(TODAY()-Table7[[#This Row],[Hire Date]])/365</f>
        <v>2.2739726027397262</v>
      </c>
      <c r="H1219" s="61">
        <f ca="1">Table7[[#This Row],[Year]]*12</f>
        <v>27.287671232876715</v>
      </c>
      <c r="I1219" t="str">
        <f ca="1">IF(Table7[[#This Row],[Month]]&gt;=12,"Tenured","New Hire")</f>
        <v>Tenured</v>
      </c>
    </row>
    <row r="1220" spans="1:9">
      <c r="A1220" s="3" t="s">
        <v>119</v>
      </c>
      <c r="B1220" s="35" t="str">
        <f>_xlfn.XLOOKUP(Table7[[#This Row],[EID]],Roster!A:A,Roster!E:E)</f>
        <v>hir.kame.31</v>
      </c>
      <c r="C1220" s="35" t="str">
        <f>_xlfn.XLOOKUP(Table7[[#This Row],[EID]],Roster!A:A,Roster!F:F)</f>
        <v>Health</v>
      </c>
      <c r="D1220">
        <v>8</v>
      </c>
      <c r="E1220" s="2">
        <v>45093</v>
      </c>
      <c r="F1220" s="2">
        <f>_xlfn.XLOOKUP(Table7[[#This Row],[EID]],Roster!A:A,Roster!G:G)</f>
        <v>38581</v>
      </c>
      <c r="G1220" s="61">
        <f ca="1">(TODAY()-Table7[[#This Row],[Hire Date]])/365</f>
        <v>19.764383561643836</v>
      </c>
      <c r="H1220" s="61">
        <f ca="1">Table7[[#This Row],[Year]]*12</f>
        <v>237.17260273972602</v>
      </c>
      <c r="I1220" t="str">
        <f ca="1">IF(Table7[[#This Row],[Month]]&gt;=12,"Tenured","New Hire")</f>
        <v>Tenured</v>
      </c>
    </row>
    <row r="1221" spans="1:9">
      <c r="A1221" s="3" t="s">
        <v>121</v>
      </c>
      <c r="B1221" s="35" t="str">
        <f>_xlfn.XLOOKUP(Table7[[#This Row],[EID]],Roster!A:A,Roster!E:E)</f>
        <v>hir.kame.31</v>
      </c>
      <c r="C1221" s="35" t="str">
        <f>_xlfn.XLOOKUP(Table7[[#This Row],[EID]],Roster!A:A,Roster!F:F)</f>
        <v>Health</v>
      </c>
      <c r="D1221">
        <v>8</v>
      </c>
      <c r="E1221" s="2">
        <v>45093</v>
      </c>
      <c r="F1221" s="2">
        <f>_xlfn.XLOOKUP(Table7[[#This Row],[EID]],Roster!A:A,Roster!G:G)</f>
        <v>44420</v>
      </c>
      <c r="G1221" s="61">
        <f ca="1">(TODAY()-Table7[[#This Row],[Hire Date]])/365</f>
        <v>3.7671232876712328</v>
      </c>
      <c r="H1221" s="61">
        <f ca="1">Table7[[#This Row],[Year]]*12</f>
        <v>45.205479452054796</v>
      </c>
      <c r="I1221" t="str">
        <f ca="1">IF(Table7[[#This Row],[Month]]&gt;=12,"Tenured","New Hire")</f>
        <v>Tenured</v>
      </c>
    </row>
    <row r="1222" spans="1:9">
      <c r="A1222" s="3" t="s">
        <v>122</v>
      </c>
      <c r="B1222" s="35" t="str">
        <f>_xlfn.XLOOKUP(Table7[[#This Row],[EID]],Roster!A:A,Roster!E:E)</f>
        <v>han.oriz.24</v>
      </c>
      <c r="C1222" s="35" t="str">
        <f>_xlfn.XLOOKUP(Table7[[#This Row],[EID]],Roster!A:A,Roster!F:F)</f>
        <v>Network</v>
      </c>
      <c r="D1222">
        <v>7</v>
      </c>
      <c r="E1222" s="2">
        <v>45093</v>
      </c>
      <c r="F1222" s="2">
        <f>_xlfn.XLOOKUP(Table7[[#This Row],[EID]],Roster!A:A,Roster!G:G)</f>
        <v>44961</v>
      </c>
      <c r="G1222" s="61">
        <f ca="1">(TODAY()-Table7[[#This Row],[Hire Date]])/365</f>
        <v>2.2849315068493152</v>
      </c>
      <c r="H1222" s="61">
        <f ca="1">Table7[[#This Row],[Year]]*12</f>
        <v>27.419178082191785</v>
      </c>
      <c r="I1222" t="str">
        <f ca="1">IF(Table7[[#This Row],[Month]]&gt;=12,"Tenured","New Hire")</f>
        <v>Tenured</v>
      </c>
    </row>
    <row r="1223" spans="1:9">
      <c r="A1223" s="3" t="s">
        <v>123</v>
      </c>
      <c r="B1223" s="35" t="str">
        <f>_xlfn.XLOOKUP(Table7[[#This Row],[EID]],Roster!A:A,Roster!E:E)</f>
        <v>kig.imaz.62</v>
      </c>
      <c r="C1223" s="35" t="str">
        <f>_xlfn.XLOOKUP(Table7[[#This Row],[EID]],Roster!A:A,Roster!F:F)</f>
        <v>HR</v>
      </c>
      <c r="D1223">
        <v>7</v>
      </c>
      <c r="E1223" s="2">
        <v>45093</v>
      </c>
      <c r="F1223" s="2">
        <f>_xlfn.XLOOKUP(Table7[[#This Row],[EID]],Roster!A:A,Roster!G:G)</f>
        <v>41094</v>
      </c>
      <c r="G1223" s="61">
        <f ca="1">(TODAY()-Table7[[#This Row],[Hire Date]])/365</f>
        <v>12.87945205479452</v>
      </c>
      <c r="H1223" s="61">
        <f ca="1">Table7[[#This Row],[Year]]*12</f>
        <v>154.55342465753424</v>
      </c>
      <c r="I1223" t="str">
        <f ca="1">IF(Table7[[#This Row],[Month]]&gt;=12,"Tenured","New Hire")</f>
        <v>Tenured</v>
      </c>
    </row>
    <row r="1224" spans="1:9">
      <c r="A1224" s="3" t="s">
        <v>94</v>
      </c>
      <c r="B1224" s="35" t="str">
        <f>_xlfn.XLOOKUP(Table7[[#This Row],[EID]],Roster!A:A,Roster!E:E)</f>
        <v>oka.koch.55</v>
      </c>
      <c r="C1224" s="35" t="str">
        <f>_xlfn.XLOOKUP(Table7[[#This Row],[EID]],Roster!A:A,Roster!F:F)</f>
        <v>F&amp;A</v>
      </c>
      <c r="D1224">
        <v>9</v>
      </c>
      <c r="E1224" s="2">
        <v>45094</v>
      </c>
      <c r="F1224" s="2">
        <f>_xlfn.XLOOKUP(Table7[[#This Row],[EID]],Roster!A:A,Roster!G:G)</f>
        <v>45032</v>
      </c>
      <c r="G1224" s="61">
        <f ca="1">(TODAY()-Table7[[#This Row],[Hire Date]])/365</f>
        <v>2.0904109589041098</v>
      </c>
      <c r="H1224" s="61">
        <f ca="1">Table7[[#This Row],[Year]]*12</f>
        <v>25.084931506849315</v>
      </c>
      <c r="I1224" t="str">
        <f ca="1">IF(Table7[[#This Row],[Month]]&gt;=12,"Tenured","New Hire")</f>
        <v>Tenured</v>
      </c>
    </row>
    <row r="1225" spans="1:9">
      <c r="A1225" s="3" t="s">
        <v>96</v>
      </c>
      <c r="B1225" s="35" t="str">
        <f>_xlfn.XLOOKUP(Table7[[#This Row],[EID]],Roster!A:A,Roster!E:E)</f>
        <v>hir.kame.31</v>
      </c>
      <c r="C1225" s="35" t="str">
        <f>_xlfn.XLOOKUP(Table7[[#This Row],[EID]],Roster!A:A,Roster!F:F)</f>
        <v>Health</v>
      </c>
      <c r="D1225">
        <v>8</v>
      </c>
      <c r="E1225" s="2">
        <v>45094</v>
      </c>
      <c r="F1225" s="2">
        <f>_xlfn.XLOOKUP(Table7[[#This Row],[EID]],Roster!A:A,Roster!G:G)</f>
        <v>44979</v>
      </c>
      <c r="G1225" s="61">
        <f ca="1">(TODAY()-Table7[[#This Row],[Hire Date]])/365</f>
        <v>2.2356164383561645</v>
      </c>
      <c r="H1225" s="61">
        <f ca="1">Table7[[#This Row],[Year]]*12</f>
        <v>26.827397260273976</v>
      </c>
      <c r="I1225" t="str">
        <f ca="1">IF(Table7[[#This Row],[Month]]&gt;=12,"Tenured","New Hire")</f>
        <v>Tenured</v>
      </c>
    </row>
    <row r="1226" spans="1:9">
      <c r="A1226" s="3" t="s">
        <v>97</v>
      </c>
      <c r="B1226" s="35" t="str">
        <f>_xlfn.XLOOKUP(Table7[[#This Row],[EID]],Roster!A:A,Roster!E:E)</f>
        <v>han.oriz.24</v>
      </c>
      <c r="C1226" s="35" t="str">
        <f>_xlfn.XLOOKUP(Table7[[#This Row],[EID]],Roster!A:A,Roster!F:F)</f>
        <v>Network</v>
      </c>
      <c r="D1226">
        <v>10</v>
      </c>
      <c r="E1226" s="2">
        <v>45094</v>
      </c>
      <c r="F1226" s="2">
        <f>_xlfn.XLOOKUP(Table7[[#This Row],[EID]],Roster!A:A,Roster!G:G)</f>
        <v>44419</v>
      </c>
      <c r="G1226" s="61">
        <f ca="1">(TODAY()-Table7[[#This Row],[Hire Date]])/365</f>
        <v>3.7698630136986302</v>
      </c>
      <c r="H1226" s="61">
        <f ca="1">Table7[[#This Row],[Year]]*12</f>
        <v>45.238356164383561</v>
      </c>
      <c r="I1226" t="str">
        <f ca="1">IF(Table7[[#This Row],[Month]]&gt;=12,"Tenured","New Hire")</f>
        <v>Tenured</v>
      </c>
    </row>
    <row r="1227" spans="1:9">
      <c r="A1227" s="3" t="s">
        <v>98</v>
      </c>
      <c r="B1227" s="35" t="str">
        <f>_xlfn.XLOOKUP(Table7[[#This Row],[EID]],Roster!A:A,Roster!E:E)</f>
        <v>kig.imaz.62</v>
      </c>
      <c r="C1227" s="35" t="str">
        <f>_xlfn.XLOOKUP(Table7[[#This Row],[EID]],Roster!A:A,Roster!F:F)</f>
        <v>HR</v>
      </c>
      <c r="D1227">
        <v>8</v>
      </c>
      <c r="E1227" s="2">
        <v>45094</v>
      </c>
      <c r="F1227" s="2">
        <f>_xlfn.XLOOKUP(Table7[[#This Row],[EID]],Roster!A:A,Roster!G:G)</f>
        <v>41964</v>
      </c>
      <c r="G1227" s="61">
        <f ca="1">(TODAY()-Table7[[#This Row],[Hire Date]])/365</f>
        <v>10.495890410958904</v>
      </c>
      <c r="H1227" s="61">
        <f ca="1">Table7[[#This Row],[Year]]*12</f>
        <v>125.95068493150684</v>
      </c>
      <c r="I1227" t="str">
        <f ca="1">IF(Table7[[#This Row],[Month]]&gt;=12,"Tenured","New Hire")</f>
        <v>Tenured</v>
      </c>
    </row>
    <row r="1228" spans="1:9">
      <c r="A1228" s="3" t="s">
        <v>99</v>
      </c>
      <c r="B1228" s="35" t="str">
        <f>_xlfn.XLOOKUP(Table7[[#This Row],[EID]],Roster!A:A,Roster!E:E)</f>
        <v>han.oriz.24</v>
      </c>
      <c r="C1228" s="35" t="str">
        <f>_xlfn.XLOOKUP(Table7[[#This Row],[EID]],Roster!A:A,Roster!F:F)</f>
        <v>Strategy</v>
      </c>
      <c r="D1228">
        <v>8</v>
      </c>
      <c r="E1228" s="2">
        <v>45094</v>
      </c>
      <c r="F1228" s="2">
        <f>_xlfn.XLOOKUP(Table7[[#This Row],[EID]],Roster!A:A,Roster!G:G)</f>
        <v>39732</v>
      </c>
      <c r="G1228" s="61">
        <f ca="1">(TODAY()-Table7[[#This Row],[Hire Date]])/365</f>
        <v>16.610958904109587</v>
      </c>
      <c r="H1228" s="61">
        <f ca="1">Table7[[#This Row],[Year]]*12</f>
        <v>199.33150684931505</v>
      </c>
      <c r="I1228" t="str">
        <f ca="1">IF(Table7[[#This Row],[Month]]&gt;=12,"Tenured","New Hire")</f>
        <v>Tenured</v>
      </c>
    </row>
    <row r="1229" spans="1:9">
      <c r="A1229" s="3" t="s">
        <v>100</v>
      </c>
      <c r="B1229" s="35" t="str">
        <f>_xlfn.XLOOKUP(Table7[[#This Row],[EID]],Roster!A:A,Roster!E:E)</f>
        <v>oka.koch.55</v>
      </c>
      <c r="C1229" s="35" t="str">
        <f>_xlfn.XLOOKUP(Table7[[#This Row],[EID]],Roster!A:A,Roster!F:F)</f>
        <v>F&amp;A</v>
      </c>
      <c r="D1229">
        <v>10</v>
      </c>
      <c r="E1229" s="2">
        <v>45094</v>
      </c>
      <c r="F1229" s="2">
        <f>_xlfn.XLOOKUP(Table7[[#This Row],[EID]],Roster!A:A,Roster!G:G)</f>
        <v>44956</v>
      </c>
      <c r="G1229" s="61">
        <f ca="1">(TODAY()-Table7[[#This Row],[Hire Date]])/365</f>
        <v>2.2986301369863016</v>
      </c>
      <c r="H1229" s="61">
        <f ca="1">Table7[[#This Row],[Year]]*12</f>
        <v>27.583561643835619</v>
      </c>
      <c r="I1229" t="str">
        <f ca="1">IF(Table7[[#This Row],[Month]]&gt;=12,"Tenured","New Hire")</f>
        <v>Tenured</v>
      </c>
    </row>
    <row r="1230" spans="1:9">
      <c r="A1230" s="3" t="s">
        <v>101</v>
      </c>
      <c r="B1230" s="35" t="str">
        <f>_xlfn.XLOOKUP(Table7[[#This Row],[EID]],Roster!A:A,Roster!E:E)</f>
        <v>hir.kame.31</v>
      </c>
      <c r="C1230" s="35" t="str">
        <f>_xlfn.XLOOKUP(Table7[[#This Row],[EID]],Roster!A:A,Roster!F:F)</f>
        <v>Health</v>
      </c>
      <c r="D1230">
        <v>8</v>
      </c>
      <c r="E1230" s="2">
        <v>45094</v>
      </c>
      <c r="F1230" s="2">
        <f>_xlfn.XLOOKUP(Table7[[#This Row],[EID]],Roster!A:A,Roster!G:G)</f>
        <v>42161</v>
      </c>
      <c r="G1230" s="61">
        <f ca="1">(TODAY()-Table7[[#This Row],[Hire Date]])/365</f>
        <v>9.956164383561644</v>
      </c>
      <c r="H1230" s="61">
        <f ca="1">Table7[[#This Row],[Year]]*12</f>
        <v>119.47397260273974</v>
      </c>
      <c r="I1230" t="str">
        <f ca="1">IF(Table7[[#This Row],[Month]]&gt;=12,"Tenured","New Hire")</f>
        <v>Tenured</v>
      </c>
    </row>
    <row r="1231" spans="1:9">
      <c r="A1231" s="3" t="s">
        <v>102</v>
      </c>
      <c r="B1231" s="35" t="str">
        <f>_xlfn.XLOOKUP(Table7[[#This Row],[EID]],Roster!A:A,Roster!E:E)</f>
        <v>han.oriz.24</v>
      </c>
      <c r="C1231" s="35" t="str">
        <f>_xlfn.XLOOKUP(Table7[[#This Row],[EID]],Roster!A:A,Roster!F:F)</f>
        <v>Network</v>
      </c>
      <c r="D1231">
        <v>9</v>
      </c>
      <c r="E1231" s="2">
        <v>45094</v>
      </c>
      <c r="F1231" s="2">
        <f>_xlfn.XLOOKUP(Table7[[#This Row],[EID]],Roster!A:A,Roster!G:G)</f>
        <v>37784</v>
      </c>
      <c r="G1231" s="61">
        <f ca="1">(TODAY()-Table7[[#This Row],[Hire Date]])/365</f>
        <v>21.947945205479453</v>
      </c>
      <c r="H1231" s="61">
        <f ca="1">Table7[[#This Row],[Year]]*12</f>
        <v>263.37534246575342</v>
      </c>
      <c r="I1231" t="str">
        <f ca="1">IF(Table7[[#This Row],[Month]]&gt;=12,"Tenured","New Hire")</f>
        <v>Tenured</v>
      </c>
    </row>
    <row r="1232" spans="1:9">
      <c r="A1232" s="3" t="s">
        <v>103</v>
      </c>
      <c r="B1232" s="35" t="str">
        <f>_xlfn.XLOOKUP(Table7[[#This Row],[EID]],Roster!A:A,Roster!E:E)</f>
        <v>kig.imaz.62</v>
      </c>
      <c r="C1232" s="35" t="str">
        <f>_xlfn.XLOOKUP(Table7[[#This Row],[EID]],Roster!A:A,Roster!F:F)</f>
        <v>HR</v>
      </c>
      <c r="D1232">
        <v>8</v>
      </c>
      <c r="E1232" s="2">
        <v>45094</v>
      </c>
      <c r="F1232" s="2">
        <f>_xlfn.XLOOKUP(Table7[[#This Row],[EID]],Roster!A:A,Roster!G:G)</f>
        <v>44132</v>
      </c>
      <c r="G1232" s="61">
        <f ca="1">(TODAY()-Table7[[#This Row],[Hire Date]])/365</f>
        <v>4.5561643835616437</v>
      </c>
      <c r="H1232" s="61">
        <f ca="1">Table7[[#This Row],[Year]]*12</f>
        <v>54.673972602739724</v>
      </c>
      <c r="I1232" t="str">
        <f ca="1">IF(Table7[[#This Row],[Month]]&gt;=12,"Tenured","New Hire")</f>
        <v>Tenured</v>
      </c>
    </row>
    <row r="1233" spans="1:9">
      <c r="A1233" s="3" t="s">
        <v>104</v>
      </c>
      <c r="B1233" s="35" t="str">
        <f>_xlfn.XLOOKUP(Table7[[#This Row],[EID]],Roster!A:A,Roster!E:E)</f>
        <v>oka.koch.55</v>
      </c>
      <c r="C1233" s="35" t="str">
        <f>_xlfn.XLOOKUP(Table7[[#This Row],[EID]],Roster!A:A,Roster!F:F)</f>
        <v>F&amp;A</v>
      </c>
      <c r="D1233">
        <v>4</v>
      </c>
      <c r="E1233" s="2">
        <v>45094</v>
      </c>
      <c r="F1233" s="2">
        <f>_xlfn.XLOOKUP(Table7[[#This Row],[EID]],Roster!A:A,Roster!G:G)</f>
        <v>44977</v>
      </c>
      <c r="G1233" s="61">
        <f ca="1">(TODAY()-Table7[[#This Row],[Hire Date]])/365</f>
        <v>2.2410958904109588</v>
      </c>
      <c r="H1233" s="61">
        <f ca="1">Table7[[#This Row],[Year]]*12</f>
        <v>26.893150684931506</v>
      </c>
      <c r="I1233" t="str">
        <f ca="1">IF(Table7[[#This Row],[Month]]&gt;=12,"Tenured","New Hire")</f>
        <v>Tenured</v>
      </c>
    </row>
    <row r="1234" spans="1:9">
      <c r="A1234" s="3" t="s">
        <v>105</v>
      </c>
      <c r="B1234" s="35" t="str">
        <f>_xlfn.XLOOKUP(Table7[[#This Row],[EID]],Roster!A:A,Roster!E:E)</f>
        <v>oka.koch.55</v>
      </c>
      <c r="C1234" s="35" t="str">
        <f>_xlfn.XLOOKUP(Table7[[#This Row],[EID]],Roster!A:A,Roster!F:F)</f>
        <v>F&amp;A</v>
      </c>
      <c r="D1234">
        <v>8</v>
      </c>
      <c r="E1234" s="2">
        <v>45094</v>
      </c>
      <c r="F1234" s="2">
        <f>_xlfn.XLOOKUP(Table7[[#This Row],[EID]],Roster!A:A,Roster!G:G)</f>
        <v>37806</v>
      </c>
      <c r="G1234" s="61">
        <f ca="1">(TODAY()-Table7[[#This Row],[Hire Date]])/365</f>
        <v>21.887671232876713</v>
      </c>
      <c r="H1234" s="61">
        <f ca="1">Table7[[#This Row],[Year]]*12</f>
        <v>262.65205479452055</v>
      </c>
      <c r="I1234" t="str">
        <f ca="1">IF(Table7[[#This Row],[Month]]&gt;=12,"Tenured","New Hire")</f>
        <v>Tenured</v>
      </c>
    </row>
    <row r="1235" spans="1:9">
      <c r="A1235" s="3" t="s">
        <v>106</v>
      </c>
      <c r="B1235" s="35" t="str">
        <f>_xlfn.XLOOKUP(Table7[[#This Row],[EID]],Roster!A:A,Roster!E:E)</f>
        <v>hir.kame.31</v>
      </c>
      <c r="C1235" s="35" t="str">
        <f>_xlfn.XLOOKUP(Table7[[#This Row],[EID]],Roster!A:A,Roster!F:F)</f>
        <v>Health</v>
      </c>
      <c r="D1235">
        <v>9</v>
      </c>
      <c r="E1235" s="2">
        <v>45094</v>
      </c>
      <c r="F1235" s="2">
        <f>_xlfn.XLOOKUP(Table7[[#This Row],[EID]],Roster!A:A,Roster!G:G)</f>
        <v>40457</v>
      </c>
      <c r="G1235" s="61">
        <f ca="1">(TODAY()-Table7[[#This Row],[Hire Date]])/365</f>
        <v>14.624657534246575</v>
      </c>
      <c r="H1235" s="61">
        <f ca="1">Table7[[#This Row],[Year]]*12</f>
        <v>175.49589041095891</v>
      </c>
      <c r="I1235" t="str">
        <f ca="1">IF(Table7[[#This Row],[Month]]&gt;=12,"Tenured","New Hire")</f>
        <v>Tenured</v>
      </c>
    </row>
    <row r="1236" spans="1:9">
      <c r="A1236" s="3" t="s">
        <v>108</v>
      </c>
      <c r="B1236" s="35" t="str">
        <f>_xlfn.XLOOKUP(Table7[[#This Row],[EID]],Roster!A:A,Roster!E:E)</f>
        <v>kig.imaz.62</v>
      </c>
      <c r="C1236" s="35" t="str">
        <f>_xlfn.XLOOKUP(Table7[[#This Row],[EID]],Roster!A:A,Roster!F:F)</f>
        <v>HR</v>
      </c>
      <c r="D1236">
        <v>8</v>
      </c>
      <c r="E1236" s="2">
        <v>45094</v>
      </c>
      <c r="F1236" s="2">
        <f>_xlfn.XLOOKUP(Table7[[#This Row],[EID]],Roster!A:A,Roster!G:G)</f>
        <v>41289</v>
      </c>
      <c r="G1236" s="61">
        <f ca="1">(TODAY()-Table7[[#This Row],[Hire Date]])/365</f>
        <v>12.345205479452055</v>
      </c>
      <c r="H1236" s="61">
        <f ca="1">Table7[[#This Row],[Year]]*12</f>
        <v>148.14246575342466</v>
      </c>
      <c r="I1236" t="str">
        <f ca="1">IF(Table7[[#This Row],[Month]]&gt;=12,"Tenured","New Hire")</f>
        <v>Tenured</v>
      </c>
    </row>
    <row r="1237" spans="1:9">
      <c r="A1237" s="3" t="s">
        <v>109</v>
      </c>
      <c r="B1237" s="35" t="str">
        <f>_xlfn.XLOOKUP(Table7[[#This Row],[EID]],Roster!A:A,Roster!E:E)</f>
        <v>han.oriz.24</v>
      </c>
      <c r="C1237" s="35" t="str">
        <f>_xlfn.XLOOKUP(Table7[[#This Row],[EID]],Roster!A:A,Roster!F:F)</f>
        <v>Strategy</v>
      </c>
      <c r="D1237">
        <v>8</v>
      </c>
      <c r="E1237" s="2">
        <v>45094</v>
      </c>
      <c r="F1237" s="2">
        <f>_xlfn.XLOOKUP(Table7[[#This Row],[EID]],Roster!A:A,Roster!G:G)</f>
        <v>39092</v>
      </c>
      <c r="G1237" s="61">
        <f ca="1">(TODAY()-Table7[[#This Row],[Hire Date]])/365</f>
        <v>18.364383561643837</v>
      </c>
      <c r="H1237" s="61">
        <f ca="1">Table7[[#This Row],[Year]]*12</f>
        <v>220.37260273972606</v>
      </c>
      <c r="I1237" t="str">
        <f ca="1">IF(Table7[[#This Row],[Month]]&gt;=12,"Tenured","New Hire")</f>
        <v>Tenured</v>
      </c>
    </row>
    <row r="1238" spans="1:9">
      <c r="A1238" s="3" t="s">
        <v>111</v>
      </c>
      <c r="B1238" s="35" t="str">
        <f>_xlfn.XLOOKUP(Table7[[#This Row],[EID]],Roster!A:A,Roster!E:E)</f>
        <v>hir.kame.31</v>
      </c>
      <c r="C1238" s="35" t="str">
        <f>_xlfn.XLOOKUP(Table7[[#This Row],[EID]],Roster!A:A,Roster!F:F)</f>
        <v>Health</v>
      </c>
      <c r="D1238">
        <v>9</v>
      </c>
      <c r="E1238" s="2">
        <v>45094</v>
      </c>
      <c r="F1238" s="2">
        <f>_xlfn.XLOOKUP(Table7[[#This Row],[EID]],Roster!A:A,Roster!G:G)</f>
        <v>42145</v>
      </c>
      <c r="G1238" s="61">
        <f ca="1">(TODAY()-Table7[[#This Row],[Hire Date]])/365</f>
        <v>10</v>
      </c>
      <c r="H1238" s="61">
        <f ca="1">Table7[[#This Row],[Year]]*12</f>
        <v>120</v>
      </c>
      <c r="I1238" t="str">
        <f ca="1">IF(Table7[[#This Row],[Month]]&gt;=12,"Tenured","New Hire")</f>
        <v>Tenured</v>
      </c>
    </row>
    <row r="1239" spans="1:9">
      <c r="A1239" s="3" t="s">
        <v>112</v>
      </c>
      <c r="B1239" s="35" t="str">
        <f>_xlfn.XLOOKUP(Table7[[#This Row],[EID]],Roster!A:A,Roster!E:E)</f>
        <v>hir.kame.31</v>
      </c>
      <c r="C1239" s="35" t="str">
        <f>_xlfn.XLOOKUP(Table7[[#This Row],[EID]],Roster!A:A,Roster!F:F)</f>
        <v>Health</v>
      </c>
      <c r="D1239">
        <v>9</v>
      </c>
      <c r="E1239" s="2">
        <v>45094</v>
      </c>
      <c r="F1239" s="2">
        <f>_xlfn.XLOOKUP(Table7[[#This Row],[EID]],Roster!A:A,Roster!G:G)</f>
        <v>44989</v>
      </c>
      <c r="G1239" s="61">
        <f ca="1">(TODAY()-Table7[[#This Row],[Hire Date]])/365</f>
        <v>2.2082191780821918</v>
      </c>
      <c r="H1239" s="61">
        <f ca="1">Table7[[#This Row],[Year]]*12</f>
        <v>26.4986301369863</v>
      </c>
      <c r="I1239" t="str">
        <f ca="1">IF(Table7[[#This Row],[Month]]&gt;=12,"Tenured","New Hire")</f>
        <v>Tenured</v>
      </c>
    </row>
    <row r="1240" spans="1:9">
      <c r="A1240" s="3" t="s">
        <v>113</v>
      </c>
      <c r="B1240" s="35" t="str">
        <f>_xlfn.XLOOKUP(Table7[[#This Row],[EID]],Roster!A:A,Roster!E:E)</f>
        <v>kig.imaz.62</v>
      </c>
      <c r="C1240" s="35" t="str">
        <f>_xlfn.XLOOKUP(Table7[[#This Row],[EID]],Roster!A:A,Roster!F:F)</f>
        <v>HR</v>
      </c>
      <c r="D1240">
        <v>10</v>
      </c>
      <c r="E1240" s="2">
        <v>45094</v>
      </c>
      <c r="F1240" s="2">
        <f>_xlfn.XLOOKUP(Table7[[#This Row],[EID]],Roster!A:A,Roster!G:G)</f>
        <v>44152</v>
      </c>
      <c r="G1240" s="61">
        <f ca="1">(TODAY()-Table7[[#This Row],[Hire Date]])/365</f>
        <v>4.5013698630136982</v>
      </c>
      <c r="H1240" s="61">
        <f ca="1">Table7[[#This Row],[Year]]*12</f>
        <v>54.016438356164379</v>
      </c>
      <c r="I1240" t="str">
        <f ca="1">IF(Table7[[#This Row],[Month]]&gt;=12,"Tenured","New Hire")</f>
        <v>Tenured</v>
      </c>
    </row>
    <row r="1241" spans="1:9">
      <c r="A1241" s="3" t="s">
        <v>114</v>
      </c>
      <c r="B1241" s="35" t="str">
        <f>_xlfn.XLOOKUP(Table7[[#This Row],[EID]],Roster!A:A,Roster!E:E)</f>
        <v>han.oriz.24</v>
      </c>
      <c r="C1241" s="35" t="str">
        <f>_xlfn.XLOOKUP(Table7[[#This Row],[EID]],Roster!A:A,Roster!F:F)</f>
        <v>Strategy</v>
      </c>
      <c r="D1241">
        <v>9</v>
      </c>
      <c r="E1241" s="2">
        <v>45094</v>
      </c>
      <c r="F1241" s="2">
        <f>_xlfn.XLOOKUP(Table7[[#This Row],[EID]],Roster!A:A,Roster!G:G)</f>
        <v>37165</v>
      </c>
      <c r="G1241" s="61">
        <f ca="1">(TODAY()-Table7[[#This Row],[Hire Date]])/365</f>
        <v>23.643835616438356</v>
      </c>
      <c r="H1241" s="61">
        <f ca="1">Table7[[#This Row],[Year]]*12</f>
        <v>283.72602739726028</v>
      </c>
      <c r="I1241" t="str">
        <f ca="1">IF(Table7[[#This Row],[Month]]&gt;=12,"Tenured","New Hire")</f>
        <v>Tenured</v>
      </c>
    </row>
    <row r="1242" spans="1:9">
      <c r="A1242" s="3" t="s">
        <v>115</v>
      </c>
      <c r="B1242" s="35" t="str">
        <f>_xlfn.XLOOKUP(Table7[[#This Row],[EID]],Roster!A:A,Roster!E:E)</f>
        <v>oka.koch.55</v>
      </c>
      <c r="C1242" s="35" t="str">
        <f>_xlfn.XLOOKUP(Table7[[#This Row],[EID]],Roster!A:A,Roster!F:F)</f>
        <v>F&amp;A</v>
      </c>
      <c r="D1242">
        <v>8</v>
      </c>
      <c r="E1242" s="2">
        <v>45094</v>
      </c>
      <c r="F1242" s="2">
        <f>_xlfn.XLOOKUP(Table7[[#This Row],[EID]],Roster!A:A,Roster!G:G)</f>
        <v>44841</v>
      </c>
      <c r="G1242" s="61">
        <f ca="1">(TODAY()-Table7[[#This Row],[Hire Date]])/365</f>
        <v>2.6136986301369864</v>
      </c>
      <c r="H1242" s="61">
        <f ca="1">Table7[[#This Row],[Year]]*12</f>
        <v>31.364383561643837</v>
      </c>
      <c r="I1242" t="str">
        <f ca="1">IF(Table7[[#This Row],[Month]]&gt;=12,"Tenured","New Hire")</f>
        <v>Tenured</v>
      </c>
    </row>
    <row r="1243" spans="1:9">
      <c r="A1243" s="3" t="s">
        <v>116</v>
      </c>
      <c r="B1243" s="35" t="str">
        <f>_xlfn.XLOOKUP(Table7[[#This Row],[EID]],Roster!A:A,Roster!E:E)</f>
        <v>hir.kame.31</v>
      </c>
      <c r="C1243" s="35" t="str">
        <f>_xlfn.XLOOKUP(Table7[[#This Row],[EID]],Roster!A:A,Roster!F:F)</f>
        <v>Health</v>
      </c>
      <c r="D1243">
        <v>10</v>
      </c>
      <c r="E1243" s="2">
        <v>45094</v>
      </c>
      <c r="F1243" s="2">
        <f>_xlfn.XLOOKUP(Table7[[#This Row],[EID]],Roster!A:A,Roster!G:G)</f>
        <v>39490</v>
      </c>
      <c r="G1243" s="61">
        <f ca="1">(TODAY()-Table7[[#This Row],[Hire Date]])/365</f>
        <v>17.273972602739725</v>
      </c>
      <c r="H1243" s="61">
        <f ca="1">Table7[[#This Row],[Year]]*12</f>
        <v>207.2876712328767</v>
      </c>
      <c r="I1243" t="str">
        <f ca="1">IF(Table7[[#This Row],[Month]]&gt;=12,"Tenured","New Hire")</f>
        <v>Tenured</v>
      </c>
    </row>
    <row r="1244" spans="1:9">
      <c r="A1244" s="3" t="s">
        <v>117</v>
      </c>
      <c r="B1244" s="35" t="str">
        <f>_xlfn.XLOOKUP(Table7[[#This Row],[EID]],Roster!A:A,Roster!E:E)</f>
        <v>han.oriz.24</v>
      </c>
      <c r="C1244" s="35" t="str">
        <f>_xlfn.XLOOKUP(Table7[[#This Row],[EID]],Roster!A:A,Roster!F:F)</f>
        <v>Network</v>
      </c>
      <c r="D1244">
        <v>8</v>
      </c>
      <c r="E1244" s="2">
        <v>45094</v>
      </c>
      <c r="F1244" s="2">
        <f>_xlfn.XLOOKUP(Table7[[#This Row],[EID]],Roster!A:A,Roster!G:G)</f>
        <v>43495</v>
      </c>
      <c r="G1244" s="61">
        <f ca="1">(TODAY()-Table7[[#This Row],[Hire Date]])/365</f>
        <v>6.3013698630136989</v>
      </c>
      <c r="H1244" s="61">
        <f ca="1">Table7[[#This Row],[Year]]*12</f>
        <v>75.616438356164394</v>
      </c>
      <c r="I1244" t="str">
        <f ca="1">IF(Table7[[#This Row],[Month]]&gt;=12,"Tenured","New Hire")</f>
        <v>Tenured</v>
      </c>
    </row>
    <row r="1245" spans="1:9">
      <c r="A1245" s="3" t="s">
        <v>118</v>
      </c>
      <c r="B1245" s="35" t="str">
        <f>_xlfn.XLOOKUP(Table7[[#This Row],[EID]],Roster!A:A,Roster!E:E)</f>
        <v>kig.imaz.62</v>
      </c>
      <c r="C1245" s="35" t="str">
        <f>_xlfn.XLOOKUP(Table7[[#This Row],[EID]],Roster!A:A,Roster!F:F)</f>
        <v>HR</v>
      </c>
      <c r="D1245">
        <v>8</v>
      </c>
      <c r="E1245" s="2">
        <v>45094</v>
      </c>
      <c r="F1245" s="2">
        <f>_xlfn.XLOOKUP(Table7[[#This Row],[EID]],Roster!A:A,Roster!G:G)</f>
        <v>44965</v>
      </c>
      <c r="G1245" s="61">
        <f ca="1">(TODAY()-Table7[[#This Row],[Hire Date]])/365</f>
        <v>2.2739726027397262</v>
      </c>
      <c r="H1245" s="61">
        <f ca="1">Table7[[#This Row],[Year]]*12</f>
        <v>27.287671232876715</v>
      </c>
      <c r="I1245" t="str">
        <f ca="1">IF(Table7[[#This Row],[Month]]&gt;=12,"Tenured","New Hire")</f>
        <v>Tenured</v>
      </c>
    </row>
    <row r="1246" spans="1:9">
      <c r="A1246" s="3" t="s">
        <v>119</v>
      </c>
      <c r="B1246" s="35" t="str">
        <f>_xlfn.XLOOKUP(Table7[[#This Row],[EID]],Roster!A:A,Roster!E:E)</f>
        <v>hir.kame.31</v>
      </c>
      <c r="C1246" s="35" t="str">
        <f>_xlfn.XLOOKUP(Table7[[#This Row],[EID]],Roster!A:A,Roster!F:F)</f>
        <v>Health</v>
      </c>
      <c r="D1246">
        <v>8</v>
      </c>
      <c r="E1246" s="2">
        <v>45094</v>
      </c>
      <c r="F1246" s="2">
        <f>_xlfn.XLOOKUP(Table7[[#This Row],[EID]],Roster!A:A,Roster!G:G)</f>
        <v>38581</v>
      </c>
      <c r="G1246" s="61">
        <f ca="1">(TODAY()-Table7[[#This Row],[Hire Date]])/365</f>
        <v>19.764383561643836</v>
      </c>
      <c r="H1246" s="61">
        <f ca="1">Table7[[#This Row],[Year]]*12</f>
        <v>237.17260273972602</v>
      </c>
      <c r="I1246" t="str">
        <f ca="1">IF(Table7[[#This Row],[Month]]&gt;=12,"Tenured","New Hire")</f>
        <v>Tenured</v>
      </c>
    </row>
    <row r="1247" spans="1:9">
      <c r="A1247" s="3" t="s">
        <v>121</v>
      </c>
      <c r="B1247" s="35" t="str">
        <f>_xlfn.XLOOKUP(Table7[[#This Row],[EID]],Roster!A:A,Roster!E:E)</f>
        <v>hir.kame.31</v>
      </c>
      <c r="C1247" s="35" t="str">
        <f>_xlfn.XLOOKUP(Table7[[#This Row],[EID]],Roster!A:A,Roster!F:F)</f>
        <v>Health</v>
      </c>
      <c r="D1247">
        <v>8</v>
      </c>
      <c r="E1247" s="2">
        <v>45094</v>
      </c>
      <c r="F1247" s="2">
        <f>_xlfn.XLOOKUP(Table7[[#This Row],[EID]],Roster!A:A,Roster!G:G)</f>
        <v>44420</v>
      </c>
      <c r="G1247" s="61">
        <f ca="1">(TODAY()-Table7[[#This Row],[Hire Date]])/365</f>
        <v>3.7671232876712328</v>
      </c>
      <c r="H1247" s="61">
        <f ca="1">Table7[[#This Row],[Year]]*12</f>
        <v>45.205479452054796</v>
      </c>
      <c r="I1247" t="str">
        <f ca="1">IF(Table7[[#This Row],[Month]]&gt;=12,"Tenured","New Hire")</f>
        <v>Tenured</v>
      </c>
    </row>
    <row r="1248" spans="1:9">
      <c r="A1248" s="3" t="s">
        <v>122</v>
      </c>
      <c r="B1248" s="35" t="str">
        <f>_xlfn.XLOOKUP(Table7[[#This Row],[EID]],Roster!A:A,Roster!E:E)</f>
        <v>han.oriz.24</v>
      </c>
      <c r="C1248" s="35" t="str">
        <f>_xlfn.XLOOKUP(Table7[[#This Row],[EID]],Roster!A:A,Roster!F:F)</f>
        <v>Network</v>
      </c>
      <c r="D1248">
        <v>10</v>
      </c>
      <c r="E1248" s="2">
        <v>45094</v>
      </c>
      <c r="F1248" s="2">
        <f>_xlfn.XLOOKUP(Table7[[#This Row],[EID]],Roster!A:A,Roster!G:G)</f>
        <v>44961</v>
      </c>
      <c r="G1248" s="61">
        <f ca="1">(TODAY()-Table7[[#This Row],[Hire Date]])/365</f>
        <v>2.2849315068493152</v>
      </c>
      <c r="H1248" s="61">
        <f ca="1">Table7[[#This Row],[Year]]*12</f>
        <v>27.419178082191785</v>
      </c>
      <c r="I1248" t="str">
        <f ca="1">IF(Table7[[#This Row],[Month]]&gt;=12,"Tenured","New Hire")</f>
        <v>Tenured</v>
      </c>
    </row>
    <row r="1249" spans="1:9">
      <c r="A1249" s="3" t="s">
        <v>123</v>
      </c>
      <c r="B1249" s="35" t="str">
        <f>_xlfn.XLOOKUP(Table7[[#This Row],[EID]],Roster!A:A,Roster!E:E)</f>
        <v>kig.imaz.62</v>
      </c>
      <c r="C1249" s="35" t="str">
        <f>_xlfn.XLOOKUP(Table7[[#This Row],[EID]],Roster!A:A,Roster!F:F)</f>
        <v>HR</v>
      </c>
      <c r="D1249">
        <v>9</v>
      </c>
      <c r="E1249" s="2">
        <v>45094</v>
      </c>
      <c r="F1249" s="2">
        <f>_xlfn.XLOOKUP(Table7[[#This Row],[EID]],Roster!A:A,Roster!G:G)</f>
        <v>41094</v>
      </c>
      <c r="G1249" s="61">
        <f ca="1">(TODAY()-Table7[[#This Row],[Hire Date]])/365</f>
        <v>12.87945205479452</v>
      </c>
      <c r="H1249" s="61">
        <f ca="1">Table7[[#This Row],[Year]]*12</f>
        <v>154.55342465753424</v>
      </c>
      <c r="I1249" t="str">
        <f ca="1">IF(Table7[[#This Row],[Month]]&gt;=12,"Tenured","New Hire")</f>
        <v>Tenured</v>
      </c>
    </row>
    <row r="1250" spans="1:9">
      <c r="A1250" s="3" t="s">
        <v>94</v>
      </c>
      <c r="B1250" s="35" t="str">
        <f>_xlfn.XLOOKUP(Table7[[#This Row],[EID]],Roster!A:A,Roster!E:E)</f>
        <v>oka.koch.55</v>
      </c>
      <c r="C1250" s="35" t="str">
        <f>_xlfn.XLOOKUP(Table7[[#This Row],[EID]],Roster!A:A,Roster!F:F)</f>
        <v>F&amp;A</v>
      </c>
      <c r="D1250">
        <v>10</v>
      </c>
      <c r="E1250" s="2">
        <v>45095</v>
      </c>
      <c r="F1250" s="2">
        <f>_xlfn.XLOOKUP(Table7[[#This Row],[EID]],Roster!A:A,Roster!G:G)</f>
        <v>45032</v>
      </c>
      <c r="G1250" s="61">
        <f ca="1">(TODAY()-Table7[[#This Row],[Hire Date]])/365</f>
        <v>2.0904109589041098</v>
      </c>
      <c r="H1250" s="61">
        <f ca="1">Table7[[#This Row],[Year]]*12</f>
        <v>25.084931506849315</v>
      </c>
      <c r="I1250" t="str">
        <f ca="1">IF(Table7[[#This Row],[Month]]&gt;=12,"Tenured","New Hire")</f>
        <v>Tenured</v>
      </c>
    </row>
    <row r="1251" spans="1:9">
      <c r="A1251" s="3" t="s">
        <v>96</v>
      </c>
      <c r="B1251" s="35" t="str">
        <f>_xlfn.XLOOKUP(Table7[[#This Row],[EID]],Roster!A:A,Roster!E:E)</f>
        <v>hir.kame.31</v>
      </c>
      <c r="C1251" s="35" t="str">
        <f>_xlfn.XLOOKUP(Table7[[#This Row],[EID]],Roster!A:A,Roster!F:F)</f>
        <v>Health</v>
      </c>
      <c r="D1251">
        <v>10</v>
      </c>
      <c r="E1251" s="2">
        <v>45095</v>
      </c>
      <c r="F1251" s="2">
        <f>_xlfn.XLOOKUP(Table7[[#This Row],[EID]],Roster!A:A,Roster!G:G)</f>
        <v>44979</v>
      </c>
      <c r="G1251" s="61">
        <f ca="1">(TODAY()-Table7[[#This Row],[Hire Date]])/365</f>
        <v>2.2356164383561645</v>
      </c>
      <c r="H1251" s="61">
        <f ca="1">Table7[[#This Row],[Year]]*12</f>
        <v>26.827397260273976</v>
      </c>
      <c r="I1251" t="str">
        <f ca="1">IF(Table7[[#This Row],[Month]]&gt;=12,"Tenured","New Hire")</f>
        <v>Tenured</v>
      </c>
    </row>
    <row r="1252" spans="1:9">
      <c r="A1252" s="3" t="s">
        <v>97</v>
      </c>
      <c r="B1252" s="35" t="str">
        <f>_xlfn.XLOOKUP(Table7[[#This Row],[EID]],Roster!A:A,Roster!E:E)</f>
        <v>han.oriz.24</v>
      </c>
      <c r="C1252" s="35" t="str">
        <f>_xlfn.XLOOKUP(Table7[[#This Row],[EID]],Roster!A:A,Roster!F:F)</f>
        <v>Network</v>
      </c>
      <c r="D1252">
        <v>9</v>
      </c>
      <c r="E1252" s="2">
        <v>45095</v>
      </c>
      <c r="F1252" s="2">
        <f>_xlfn.XLOOKUP(Table7[[#This Row],[EID]],Roster!A:A,Roster!G:G)</f>
        <v>44419</v>
      </c>
      <c r="G1252" s="61">
        <f ca="1">(TODAY()-Table7[[#This Row],[Hire Date]])/365</f>
        <v>3.7698630136986302</v>
      </c>
      <c r="H1252" s="61">
        <f ca="1">Table7[[#This Row],[Year]]*12</f>
        <v>45.238356164383561</v>
      </c>
      <c r="I1252" t="str">
        <f ca="1">IF(Table7[[#This Row],[Month]]&gt;=12,"Tenured","New Hire")</f>
        <v>Tenured</v>
      </c>
    </row>
    <row r="1253" spans="1:9">
      <c r="A1253" s="3" t="s">
        <v>98</v>
      </c>
      <c r="B1253" s="35" t="str">
        <f>_xlfn.XLOOKUP(Table7[[#This Row],[EID]],Roster!A:A,Roster!E:E)</f>
        <v>kig.imaz.62</v>
      </c>
      <c r="C1253" s="35" t="str">
        <f>_xlfn.XLOOKUP(Table7[[#This Row],[EID]],Roster!A:A,Roster!F:F)</f>
        <v>HR</v>
      </c>
      <c r="D1253">
        <v>10</v>
      </c>
      <c r="E1253" s="2">
        <v>45095</v>
      </c>
      <c r="F1253" s="2">
        <f>_xlfn.XLOOKUP(Table7[[#This Row],[EID]],Roster!A:A,Roster!G:G)</f>
        <v>41964</v>
      </c>
      <c r="G1253" s="61">
        <f ca="1">(TODAY()-Table7[[#This Row],[Hire Date]])/365</f>
        <v>10.495890410958904</v>
      </c>
      <c r="H1253" s="61">
        <f ca="1">Table7[[#This Row],[Year]]*12</f>
        <v>125.95068493150684</v>
      </c>
      <c r="I1253" t="str">
        <f ca="1">IF(Table7[[#This Row],[Month]]&gt;=12,"Tenured","New Hire")</f>
        <v>Tenured</v>
      </c>
    </row>
    <row r="1254" spans="1:9">
      <c r="A1254" s="3" t="s">
        <v>99</v>
      </c>
      <c r="B1254" s="35" t="str">
        <f>_xlfn.XLOOKUP(Table7[[#This Row],[EID]],Roster!A:A,Roster!E:E)</f>
        <v>han.oriz.24</v>
      </c>
      <c r="C1254" s="35" t="str">
        <f>_xlfn.XLOOKUP(Table7[[#This Row],[EID]],Roster!A:A,Roster!F:F)</f>
        <v>Strategy</v>
      </c>
      <c r="D1254">
        <v>10</v>
      </c>
      <c r="E1254" s="2">
        <v>45095</v>
      </c>
      <c r="F1254" s="2">
        <f>_xlfn.XLOOKUP(Table7[[#This Row],[EID]],Roster!A:A,Roster!G:G)</f>
        <v>39732</v>
      </c>
      <c r="G1254" s="61">
        <f ca="1">(TODAY()-Table7[[#This Row],[Hire Date]])/365</f>
        <v>16.610958904109587</v>
      </c>
      <c r="H1254" s="61">
        <f ca="1">Table7[[#This Row],[Year]]*12</f>
        <v>199.33150684931505</v>
      </c>
      <c r="I1254" t="str">
        <f ca="1">IF(Table7[[#This Row],[Month]]&gt;=12,"Tenured","New Hire")</f>
        <v>Tenured</v>
      </c>
    </row>
    <row r="1255" spans="1:9">
      <c r="A1255" s="3" t="s">
        <v>100</v>
      </c>
      <c r="B1255" s="35" t="str">
        <f>_xlfn.XLOOKUP(Table7[[#This Row],[EID]],Roster!A:A,Roster!E:E)</f>
        <v>oka.koch.55</v>
      </c>
      <c r="C1255" s="35" t="str">
        <f>_xlfn.XLOOKUP(Table7[[#This Row],[EID]],Roster!A:A,Roster!F:F)</f>
        <v>F&amp;A</v>
      </c>
      <c r="D1255">
        <v>8</v>
      </c>
      <c r="E1255" s="2">
        <v>45095</v>
      </c>
      <c r="F1255" s="2">
        <f>_xlfn.XLOOKUP(Table7[[#This Row],[EID]],Roster!A:A,Roster!G:G)</f>
        <v>44956</v>
      </c>
      <c r="G1255" s="61">
        <f ca="1">(TODAY()-Table7[[#This Row],[Hire Date]])/365</f>
        <v>2.2986301369863016</v>
      </c>
      <c r="H1255" s="61">
        <f ca="1">Table7[[#This Row],[Year]]*12</f>
        <v>27.583561643835619</v>
      </c>
      <c r="I1255" t="str">
        <f ca="1">IF(Table7[[#This Row],[Month]]&gt;=12,"Tenured","New Hire")</f>
        <v>Tenured</v>
      </c>
    </row>
    <row r="1256" spans="1:9">
      <c r="A1256" s="3" t="s">
        <v>101</v>
      </c>
      <c r="B1256" s="35" t="str">
        <f>_xlfn.XLOOKUP(Table7[[#This Row],[EID]],Roster!A:A,Roster!E:E)</f>
        <v>hir.kame.31</v>
      </c>
      <c r="C1256" s="35" t="str">
        <f>_xlfn.XLOOKUP(Table7[[#This Row],[EID]],Roster!A:A,Roster!F:F)</f>
        <v>Health</v>
      </c>
      <c r="D1256">
        <v>8</v>
      </c>
      <c r="E1256" s="2">
        <v>45095</v>
      </c>
      <c r="F1256" s="2">
        <f>_xlfn.XLOOKUP(Table7[[#This Row],[EID]],Roster!A:A,Roster!G:G)</f>
        <v>42161</v>
      </c>
      <c r="G1256" s="61">
        <f ca="1">(TODAY()-Table7[[#This Row],[Hire Date]])/365</f>
        <v>9.956164383561644</v>
      </c>
      <c r="H1256" s="61">
        <f ca="1">Table7[[#This Row],[Year]]*12</f>
        <v>119.47397260273974</v>
      </c>
      <c r="I1256" t="str">
        <f ca="1">IF(Table7[[#This Row],[Month]]&gt;=12,"Tenured","New Hire")</f>
        <v>Tenured</v>
      </c>
    </row>
    <row r="1257" spans="1:9">
      <c r="A1257" s="3" t="s">
        <v>102</v>
      </c>
      <c r="B1257" s="35" t="str">
        <f>_xlfn.XLOOKUP(Table7[[#This Row],[EID]],Roster!A:A,Roster!E:E)</f>
        <v>han.oriz.24</v>
      </c>
      <c r="C1257" s="35" t="str">
        <f>_xlfn.XLOOKUP(Table7[[#This Row],[EID]],Roster!A:A,Roster!F:F)</f>
        <v>Network</v>
      </c>
      <c r="D1257">
        <v>8</v>
      </c>
      <c r="E1257" s="2">
        <v>45095</v>
      </c>
      <c r="F1257" s="2">
        <f>_xlfn.XLOOKUP(Table7[[#This Row],[EID]],Roster!A:A,Roster!G:G)</f>
        <v>37784</v>
      </c>
      <c r="G1257" s="61">
        <f ca="1">(TODAY()-Table7[[#This Row],[Hire Date]])/365</f>
        <v>21.947945205479453</v>
      </c>
      <c r="H1257" s="61">
        <f ca="1">Table7[[#This Row],[Year]]*12</f>
        <v>263.37534246575342</v>
      </c>
      <c r="I1257" t="str">
        <f ca="1">IF(Table7[[#This Row],[Month]]&gt;=12,"Tenured","New Hire")</f>
        <v>Tenured</v>
      </c>
    </row>
    <row r="1258" spans="1:9">
      <c r="A1258" s="3" t="s">
        <v>103</v>
      </c>
      <c r="B1258" s="35" t="str">
        <f>_xlfn.XLOOKUP(Table7[[#This Row],[EID]],Roster!A:A,Roster!E:E)</f>
        <v>kig.imaz.62</v>
      </c>
      <c r="C1258" s="35" t="str">
        <f>_xlfn.XLOOKUP(Table7[[#This Row],[EID]],Roster!A:A,Roster!F:F)</f>
        <v>HR</v>
      </c>
      <c r="D1258">
        <v>8</v>
      </c>
      <c r="E1258" s="2">
        <v>45095</v>
      </c>
      <c r="F1258" s="2">
        <f>_xlfn.XLOOKUP(Table7[[#This Row],[EID]],Roster!A:A,Roster!G:G)</f>
        <v>44132</v>
      </c>
      <c r="G1258" s="61">
        <f ca="1">(TODAY()-Table7[[#This Row],[Hire Date]])/365</f>
        <v>4.5561643835616437</v>
      </c>
      <c r="H1258" s="61">
        <f ca="1">Table7[[#This Row],[Year]]*12</f>
        <v>54.673972602739724</v>
      </c>
      <c r="I1258" t="str">
        <f ca="1">IF(Table7[[#This Row],[Month]]&gt;=12,"Tenured","New Hire")</f>
        <v>Tenured</v>
      </c>
    </row>
    <row r="1259" spans="1:9">
      <c r="A1259" s="3" t="s">
        <v>104</v>
      </c>
      <c r="B1259" s="35" t="str">
        <f>_xlfn.XLOOKUP(Table7[[#This Row],[EID]],Roster!A:A,Roster!E:E)</f>
        <v>oka.koch.55</v>
      </c>
      <c r="C1259" s="35" t="str">
        <f>_xlfn.XLOOKUP(Table7[[#This Row],[EID]],Roster!A:A,Roster!F:F)</f>
        <v>F&amp;A</v>
      </c>
      <c r="D1259">
        <v>3</v>
      </c>
      <c r="E1259" s="2">
        <v>45095</v>
      </c>
      <c r="F1259" s="2">
        <f>_xlfn.XLOOKUP(Table7[[#This Row],[EID]],Roster!A:A,Roster!G:G)</f>
        <v>44977</v>
      </c>
      <c r="G1259" s="61">
        <f ca="1">(TODAY()-Table7[[#This Row],[Hire Date]])/365</f>
        <v>2.2410958904109588</v>
      </c>
      <c r="H1259" s="61">
        <f ca="1">Table7[[#This Row],[Year]]*12</f>
        <v>26.893150684931506</v>
      </c>
      <c r="I1259" t="str">
        <f ca="1">IF(Table7[[#This Row],[Month]]&gt;=12,"Tenured","New Hire")</f>
        <v>Tenured</v>
      </c>
    </row>
    <row r="1260" spans="1:9">
      <c r="A1260" s="3" t="s">
        <v>105</v>
      </c>
      <c r="B1260" s="35" t="str">
        <f>_xlfn.XLOOKUP(Table7[[#This Row],[EID]],Roster!A:A,Roster!E:E)</f>
        <v>oka.koch.55</v>
      </c>
      <c r="C1260" s="35" t="str">
        <f>_xlfn.XLOOKUP(Table7[[#This Row],[EID]],Roster!A:A,Roster!F:F)</f>
        <v>F&amp;A</v>
      </c>
      <c r="D1260">
        <v>9</v>
      </c>
      <c r="E1260" s="2">
        <v>45095</v>
      </c>
      <c r="F1260" s="2">
        <f>_xlfn.XLOOKUP(Table7[[#This Row],[EID]],Roster!A:A,Roster!G:G)</f>
        <v>37806</v>
      </c>
      <c r="G1260" s="61">
        <f ca="1">(TODAY()-Table7[[#This Row],[Hire Date]])/365</f>
        <v>21.887671232876713</v>
      </c>
      <c r="H1260" s="61">
        <f ca="1">Table7[[#This Row],[Year]]*12</f>
        <v>262.65205479452055</v>
      </c>
      <c r="I1260" t="str">
        <f ca="1">IF(Table7[[#This Row],[Month]]&gt;=12,"Tenured","New Hire")</f>
        <v>Tenured</v>
      </c>
    </row>
    <row r="1261" spans="1:9">
      <c r="A1261" s="3" t="s">
        <v>106</v>
      </c>
      <c r="B1261" s="35" t="str">
        <f>_xlfn.XLOOKUP(Table7[[#This Row],[EID]],Roster!A:A,Roster!E:E)</f>
        <v>hir.kame.31</v>
      </c>
      <c r="C1261" s="35" t="str">
        <f>_xlfn.XLOOKUP(Table7[[#This Row],[EID]],Roster!A:A,Roster!F:F)</f>
        <v>Health</v>
      </c>
      <c r="D1261">
        <v>9</v>
      </c>
      <c r="E1261" s="2">
        <v>45095</v>
      </c>
      <c r="F1261" s="2">
        <f>_xlfn.XLOOKUP(Table7[[#This Row],[EID]],Roster!A:A,Roster!G:G)</f>
        <v>40457</v>
      </c>
      <c r="G1261" s="61">
        <f ca="1">(TODAY()-Table7[[#This Row],[Hire Date]])/365</f>
        <v>14.624657534246575</v>
      </c>
      <c r="H1261" s="61">
        <f ca="1">Table7[[#This Row],[Year]]*12</f>
        <v>175.49589041095891</v>
      </c>
      <c r="I1261" t="str">
        <f ca="1">IF(Table7[[#This Row],[Month]]&gt;=12,"Tenured","New Hire")</f>
        <v>Tenured</v>
      </c>
    </row>
    <row r="1262" spans="1:9">
      <c r="A1262" s="3" t="s">
        <v>108</v>
      </c>
      <c r="B1262" s="35" t="str">
        <f>_xlfn.XLOOKUP(Table7[[#This Row],[EID]],Roster!A:A,Roster!E:E)</f>
        <v>kig.imaz.62</v>
      </c>
      <c r="C1262" s="35" t="str">
        <f>_xlfn.XLOOKUP(Table7[[#This Row],[EID]],Roster!A:A,Roster!F:F)</f>
        <v>HR</v>
      </c>
      <c r="D1262">
        <v>8</v>
      </c>
      <c r="E1262" s="2">
        <v>45095</v>
      </c>
      <c r="F1262" s="2">
        <f>_xlfn.XLOOKUP(Table7[[#This Row],[EID]],Roster!A:A,Roster!G:G)</f>
        <v>41289</v>
      </c>
      <c r="G1262" s="61">
        <f ca="1">(TODAY()-Table7[[#This Row],[Hire Date]])/365</f>
        <v>12.345205479452055</v>
      </c>
      <c r="H1262" s="61">
        <f ca="1">Table7[[#This Row],[Year]]*12</f>
        <v>148.14246575342466</v>
      </c>
      <c r="I1262" t="str">
        <f ca="1">IF(Table7[[#This Row],[Month]]&gt;=12,"Tenured","New Hire")</f>
        <v>Tenured</v>
      </c>
    </row>
    <row r="1263" spans="1:9">
      <c r="A1263" s="3" t="s">
        <v>109</v>
      </c>
      <c r="B1263" s="35" t="str">
        <f>_xlfn.XLOOKUP(Table7[[#This Row],[EID]],Roster!A:A,Roster!E:E)</f>
        <v>han.oriz.24</v>
      </c>
      <c r="C1263" s="35" t="str">
        <f>_xlfn.XLOOKUP(Table7[[#This Row],[EID]],Roster!A:A,Roster!F:F)</f>
        <v>Strategy</v>
      </c>
      <c r="D1263">
        <v>9</v>
      </c>
      <c r="E1263" s="2">
        <v>45095</v>
      </c>
      <c r="F1263" s="2">
        <f>_xlfn.XLOOKUP(Table7[[#This Row],[EID]],Roster!A:A,Roster!G:G)</f>
        <v>39092</v>
      </c>
      <c r="G1263" s="61">
        <f ca="1">(TODAY()-Table7[[#This Row],[Hire Date]])/365</f>
        <v>18.364383561643837</v>
      </c>
      <c r="H1263" s="61">
        <f ca="1">Table7[[#This Row],[Year]]*12</f>
        <v>220.37260273972606</v>
      </c>
      <c r="I1263" t="str">
        <f ca="1">IF(Table7[[#This Row],[Month]]&gt;=12,"Tenured","New Hire")</f>
        <v>Tenured</v>
      </c>
    </row>
    <row r="1264" spans="1:9">
      <c r="A1264" s="3" t="s">
        <v>111</v>
      </c>
      <c r="B1264" s="35" t="str">
        <f>_xlfn.XLOOKUP(Table7[[#This Row],[EID]],Roster!A:A,Roster!E:E)</f>
        <v>hir.kame.31</v>
      </c>
      <c r="C1264" s="35" t="str">
        <f>_xlfn.XLOOKUP(Table7[[#This Row],[EID]],Roster!A:A,Roster!F:F)</f>
        <v>Health</v>
      </c>
      <c r="D1264">
        <v>10</v>
      </c>
      <c r="E1264" s="2">
        <v>45095</v>
      </c>
      <c r="F1264" s="2">
        <f>_xlfn.XLOOKUP(Table7[[#This Row],[EID]],Roster!A:A,Roster!G:G)</f>
        <v>42145</v>
      </c>
      <c r="G1264" s="61">
        <f ca="1">(TODAY()-Table7[[#This Row],[Hire Date]])/365</f>
        <v>10</v>
      </c>
      <c r="H1264" s="61">
        <f ca="1">Table7[[#This Row],[Year]]*12</f>
        <v>120</v>
      </c>
      <c r="I1264" t="str">
        <f ca="1">IF(Table7[[#This Row],[Month]]&gt;=12,"Tenured","New Hire")</f>
        <v>Tenured</v>
      </c>
    </row>
    <row r="1265" spans="1:9">
      <c r="A1265" s="3" t="s">
        <v>112</v>
      </c>
      <c r="B1265" s="35" t="str">
        <f>_xlfn.XLOOKUP(Table7[[#This Row],[EID]],Roster!A:A,Roster!E:E)</f>
        <v>hir.kame.31</v>
      </c>
      <c r="C1265" s="35" t="str">
        <f>_xlfn.XLOOKUP(Table7[[#This Row],[EID]],Roster!A:A,Roster!F:F)</f>
        <v>Health</v>
      </c>
      <c r="D1265">
        <v>10</v>
      </c>
      <c r="E1265" s="2">
        <v>45095</v>
      </c>
      <c r="F1265" s="2">
        <f>_xlfn.XLOOKUP(Table7[[#This Row],[EID]],Roster!A:A,Roster!G:G)</f>
        <v>44989</v>
      </c>
      <c r="G1265" s="61">
        <f ca="1">(TODAY()-Table7[[#This Row],[Hire Date]])/365</f>
        <v>2.2082191780821918</v>
      </c>
      <c r="H1265" s="61">
        <f ca="1">Table7[[#This Row],[Year]]*12</f>
        <v>26.4986301369863</v>
      </c>
      <c r="I1265" t="str">
        <f ca="1">IF(Table7[[#This Row],[Month]]&gt;=12,"Tenured","New Hire")</f>
        <v>Tenured</v>
      </c>
    </row>
    <row r="1266" spans="1:9">
      <c r="A1266" s="3" t="s">
        <v>113</v>
      </c>
      <c r="B1266" s="35" t="str">
        <f>_xlfn.XLOOKUP(Table7[[#This Row],[EID]],Roster!A:A,Roster!E:E)</f>
        <v>kig.imaz.62</v>
      </c>
      <c r="C1266" s="35" t="str">
        <f>_xlfn.XLOOKUP(Table7[[#This Row],[EID]],Roster!A:A,Roster!F:F)</f>
        <v>HR</v>
      </c>
      <c r="D1266">
        <v>10</v>
      </c>
      <c r="E1266" s="2">
        <v>45095</v>
      </c>
      <c r="F1266" s="2">
        <f>_xlfn.XLOOKUP(Table7[[#This Row],[EID]],Roster!A:A,Roster!G:G)</f>
        <v>44152</v>
      </c>
      <c r="G1266" s="61">
        <f ca="1">(TODAY()-Table7[[#This Row],[Hire Date]])/365</f>
        <v>4.5013698630136982</v>
      </c>
      <c r="H1266" s="61">
        <f ca="1">Table7[[#This Row],[Year]]*12</f>
        <v>54.016438356164379</v>
      </c>
      <c r="I1266" t="str">
        <f ca="1">IF(Table7[[#This Row],[Month]]&gt;=12,"Tenured","New Hire")</f>
        <v>Tenured</v>
      </c>
    </row>
    <row r="1267" spans="1:9">
      <c r="A1267" s="3" t="s">
        <v>114</v>
      </c>
      <c r="B1267" s="35" t="str">
        <f>_xlfn.XLOOKUP(Table7[[#This Row],[EID]],Roster!A:A,Roster!E:E)</f>
        <v>han.oriz.24</v>
      </c>
      <c r="C1267" s="35" t="str">
        <f>_xlfn.XLOOKUP(Table7[[#This Row],[EID]],Roster!A:A,Roster!F:F)</f>
        <v>Strategy</v>
      </c>
      <c r="D1267">
        <v>8</v>
      </c>
      <c r="E1267" s="2">
        <v>45095</v>
      </c>
      <c r="F1267" s="2">
        <f>_xlfn.XLOOKUP(Table7[[#This Row],[EID]],Roster!A:A,Roster!G:G)</f>
        <v>37165</v>
      </c>
      <c r="G1267" s="61">
        <f ca="1">(TODAY()-Table7[[#This Row],[Hire Date]])/365</f>
        <v>23.643835616438356</v>
      </c>
      <c r="H1267" s="61">
        <f ca="1">Table7[[#This Row],[Year]]*12</f>
        <v>283.72602739726028</v>
      </c>
      <c r="I1267" t="str">
        <f ca="1">IF(Table7[[#This Row],[Month]]&gt;=12,"Tenured","New Hire")</f>
        <v>Tenured</v>
      </c>
    </row>
    <row r="1268" spans="1:9">
      <c r="A1268" s="3" t="s">
        <v>115</v>
      </c>
      <c r="B1268" s="35" t="str">
        <f>_xlfn.XLOOKUP(Table7[[#This Row],[EID]],Roster!A:A,Roster!E:E)</f>
        <v>oka.koch.55</v>
      </c>
      <c r="C1268" s="35" t="str">
        <f>_xlfn.XLOOKUP(Table7[[#This Row],[EID]],Roster!A:A,Roster!F:F)</f>
        <v>F&amp;A</v>
      </c>
      <c r="D1268">
        <v>10</v>
      </c>
      <c r="E1268" s="2">
        <v>45095</v>
      </c>
      <c r="F1268" s="2">
        <f>_xlfn.XLOOKUP(Table7[[#This Row],[EID]],Roster!A:A,Roster!G:G)</f>
        <v>44841</v>
      </c>
      <c r="G1268" s="61">
        <f ca="1">(TODAY()-Table7[[#This Row],[Hire Date]])/365</f>
        <v>2.6136986301369864</v>
      </c>
      <c r="H1268" s="61">
        <f ca="1">Table7[[#This Row],[Year]]*12</f>
        <v>31.364383561643837</v>
      </c>
      <c r="I1268" t="str">
        <f ca="1">IF(Table7[[#This Row],[Month]]&gt;=12,"Tenured","New Hire")</f>
        <v>Tenured</v>
      </c>
    </row>
    <row r="1269" spans="1:9">
      <c r="A1269" s="3" t="s">
        <v>116</v>
      </c>
      <c r="B1269" s="35" t="str">
        <f>_xlfn.XLOOKUP(Table7[[#This Row],[EID]],Roster!A:A,Roster!E:E)</f>
        <v>hir.kame.31</v>
      </c>
      <c r="C1269" s="35" t="str">
        <f>_xlfn.XLOOKUP(Table7[[#This Row],[EID]],Roster!A:A,Roster!F:F)</f>
        <v>Health</v>
      </c>
      <c r="D1269">
        <v>8</v>
      </c>
      <c r="E1269" s="2">
        <v>45095</v>
      </c>
      <c r="F1269" s="2">
        <f>_xlfn.XLOOKUP(Table7[[#This Row],[EID]],Roster!A:A,Roster!G:G)</f>
        <v>39490</v>
      </c>
      <c r="G1269" s="61">
        <f ca="1">(TODAY()-Table7[[#This Row],[Hire Date]])/365</f>
        <v>17.273972602739725</v>
      </c>
      <c r="H1269" s="61">
        <f ca="1">Table7[[#This Row],[Year]]*12</f>
        <v>207.2876712328767</v>
      </c>
      <c r="I1269" t="str">
        <f ca="1">IF(Table7[[#This Row],[Month]]&gt;=12,"Tenured","New Hire")</f>
        <v>Tenured</v>
      </c>
    </row>
    <row r="1270" spans="1:9">
      <c r="A1270" s="3" t="s">
        <v>117</v>
      </c>
      <c r="B1270" s="35" t="str">
        <f>_xlfn.XLOOKUP(Table7[[#This Row],[EID]],Roster!A:A,Roster!E:E)</f>
        <v>han.oriz.24</v>
      </c>
      <c r="C1270" s="35" t="str">
        <f>_xlfn.XLOOKUP(Table7[[#This Row],[EID]],Roster!A:A,Roster!F:F)</f>
        <v>Network</v>
      </c>
      <c r="D1270">
        <v>8</v>
      </c>
      <c r="E1270" s="2">
        <v>45095</v>
      </c>
      <c r="F1270" s="2">
        <f>_xlfn.XLOOKUP(Table7[[#This Row],[EID]],Roster!A:A,Roster!G:G)</f>
        <v>43495</v>
      </c>
      <c r="G1270" s="61">
        <f ca="1">(TODAY()-Table7[[#This Row],[Hire Date]])/365</f>
        <v>6.3013698630136989</v>
      </c>
      <c r="H1270" s="61">
        <f ca="1">Table7[[#This Row],[Year]]*12</f>
        <v>75.616438356164394</v>
      </c>
      <c r="I1270" t="str">
        <f ca="1">IF(Table7[[#This Row],[Month]]&gt;=12,"Tenured","New Hire")</f>
        <v>Tenured</v>
      </c>
    </row>
    <row r="1271" spans="1:9">
      <c r="A1271" s="3" t="s">
        <v>118</v>
      </c>
      <c r="B1271" s="35" t="str">
        <f>_xlfn.XLOOKUP(Table7[[#This Row],[EID]],Roster!A:A,Roster!E:E)</f>
        <v>kig.imaz.62</v>
      </c>
      <c r="C1271" s="35" t="str">
        <f>_xlfn.XLOOKUP(Table7[[#This Row],[EID]],Roster!A:A,Roster!F:F)</f>
        <v>HR</v>
      </c>
      <c r="D1271">
        <v>8</v>
      </c>
      <c r="E1271" s="2">
        <v>45095</v>
      </c>
      <c r="F1271" s="2">
        <f>_xlfn.XLOOKUP(Table7[[#This Row],[EID]],Roster!A:A,Roster!G:G)</f>
        <v>44965</v>
      </c>
      <c r="G1271" s="61">
        <f ca="1">(TODAY()-Table7[[#This Row],[Hire Date]])/365</f>
        <v>2.2739726027397262</v>
      </c>
      <c r="H1271" s="61">
        <f ca="1">Table7[[#This Row],[Year]]*12</f>
        <v>27.287671232876715</v>
      </c>
      <c r="I1271" t="str">
        <f ca="1">IF(Table7[[#This Row],[Month]]&gt;=12,"Tenured","New Hire")</f>
        <v>Tenured</v>
      </c>
    </row>
    <row r="1272" spans="1:9">
      <c r="A1272" s="3" t="s">
        <v>119</v>
      </c>
      <c r="B1272" s="35" t="str">
        <f>_xlfn.XLOOKUP(Table7[[#This Row],[EID]],Roster!A:A,Roster!E:E)</f>
        <v>hir.kame.31</v>
      </c>
      <c r="C1272" s="35" t="str">
        <f>_xlfn.XLOOKUP(Table7[[#This Row],[EID]],Roster!A:A,Roster!F:F)</f>
        <v>Health</v>
      </c>
      <c r="D1272">
        <v>8</v>
      </c>
      <c r="E1272" s="2">
        <v>45095</v>
      </c>
      <c r="F1272" s="2">
        <f>_xlfn.XLOOKUP(Table7[[#This Row],[EID]],Roster!A:A,Roster!G:G)</f>
        <v>38581</v>
      </c>
      <c r="G1272" s="61">
        <f ca="1">(TODAY()-Table7[[#This Row],[Hire Date]])/365</f>
        <v>19.764383561643836</v>
      </c>
      <c r="H1272" s="61">
        <f ca="1">Table7[[#This Row],[Year]]*12</f>
        <v>237.17260273972602</v>
      </c>
      <c r="I1272" t="str">
        <f ca="1">IF(Table7[[#This Row],[Month]]&gt;=12,"Tenured","New Hire")</f>
        <v>Tenured</v>
      </c>
    </row>
    <row r="1273" spans="1:9">
      <c r="A1273" s="3" t="s">
        <v>121</v>
      </c>
      <c r="B1273" s="35" t="str">
        <f>_xlfn.XLOOKUP(Table7[[#This Row],[EID]],Roster!A:A,Roster!E:E)</f>
        <v>hir.kame.31</v>
      </c>
      <c r="C1273" s="35" t="str">
        <f>_xlfn.XLOOKUP(Table7[[#This Row],[EID]],Roster!A:A,Roster!F:F)</f>
        <v>Health</v>
      </c>
      <c r="D1273">
        <v>9</v>
      </c>
      <c r="E1273" s="2">
        <v>45095</v>
      </c>
      <c r="F1273" s="2">
        <f>_xlfn.XLOOKUP(Table7[[#This Row],[EID]],Roster!A:A,Roster!G:G)</f>
        <v>44420</v>
      </c>
      <c r="G1273" s="61">
        <f ca="1">(TODAY()-Table7[[#This Row],[Hire Date]])/365</f>
        <v>3.7671232876712328</v>
      </c>
      <c r="H1273" s="61">
        <f ca="1">Table7[[#This Row],[Year]]*12</f>
        <v>45.205479452054796</v>
      </c>
      <c r="I1273" t="str">
        <f ca="1">IF(Table7[[#This Row],[Month]]&gt;=12,"Tenured","New Hire")</f>
        <v>Tenured</v>
      </c>
    </row>
    <row r="1274" spans="1:9">
      <c r="A1274" s="3" t="s">
        <v>122</v>
      </c>
      <c r="B1274" s="35" t="str">
        <f>_xlfn.XLOOKUP(Table7[[#This Row],[EID]],Roster!A:A,Roster!E:E)</f>
        <v>han.oriz.24</v>
      </c>
      <c r="C1274" s="35" t="str">
        <f>_xlfn.XLOOKUP(Table7[[#This Row],[EID]],Roster!A:A,Roster!F:F)</f>
        <v>Network</v>
      </c>
      <c r="D1274">
        <v>10</v>
      </c>
      <c r="E1274" s="2">
        <v>45095</v>
      </c>
      <c r="F1274" s="2">
        <f>_xlfn.XLOOKUP(Table7[[#This Row],[EID]],Roster!A:A,Roster!G:G)</f>
        <v>44961</v>
      </c>
      <c r="G1274" s="61">
        <f ca="1">(TODAY()-Table7[[#This Row],[Hire Date]])/365</f>
        <v>2.2849315068493152</v>
      </c>
      <c r="H1274" s="61">
        <f ca="1">Table7[[#This Row],[Year]]*12</f>
        <v>27.419178082191785</v>
      </c>
      <c r="I1274" t="str">
        <f ca="1">IF(Table7[[#This Row],[Month]]&gt;=12,"Tenured","New Hire")</f>
        <v>Tenured</v>
      </c>
    </row>
    <row r="1275" spans="1:9">
      <c r="A1275" s="3" t="s">
        <v>123</v>
      </c>
      <c r="B1275" s="35" t="str">
        <f>_xlfn.XLOOKUP(Table7[[#This Row],[EID]],Roster!A:A,Roster!E:E)</f>
        <v>kig.imaz.62</v>
      </c>
      <c r="C1275" s="35" t="str">
        <f>_xlfn.XLOOKUP(Table7[[#This Row],[EID]],Roster!A:A,Roster!F:F)</f>
        <v>HR</v>
      </c>
      <c r="D1275">
        <v>9</v>
      </c>
      <c r="E1275" s="2">
        <v>45095</v>
      </c>
      <c r="F1275" s="2">
        <f>_xlfn.XLOOKUP(Table7[[#This Row],[EID]],Roster!A:A,Roster!G:G)</f>
        <v>41094</v>
      </c>
      <c r="G1275" s="61">
        <f ca="1">(TODAY()-Table7[[#This Row],[Hire Date]])/365</f>
        <v>12.87945205479452</v>
      </c>
      <c r="H1275" s="61">
        <f ca="1">Table7[[#This Row],[Year]]*12</f>
        <v>154.55342465753424</v>
      </c>
      <c r="I1275" t="str">
        <f ca="1">IF(Table7[[#This Row],[Month]]&gt;=12,"Tenured","New Hire")</f>
        <v>Tenured</v>
      </c>
    </row>
    <row r="1276" spans="1:9">
      <c r="A1276" s="3" t="s">
        <v>94</v>
      </c>
      <c r="B1276" s="35" t="str">
        <f>_xlfn.XLOOKUP(Table7[[#This Row],[EID]],Roster!A:A,Roster!E:E)</f>
        <v>oka.koch.55</v>
      </c>
      <c r="C1276" s="35" t="str">
        <f>_xlfn.XLOOKUP(Table7[[#This Row],[EID]],Roster!A:A,Roster!F:F)</f>
        <v>F&amp;A</v>
      </c>
      <c r="D1276">
        <v>9</v>
      </c>
      <c r="E1276" s="2">
        <v>45096</v>
      </c>
      <c r="F1276" s="2">
        <f>_xlfn.XLOOKUP(Table7[[#This Row],[EID]],Roster!A:A,Roster!G:G)</f>
        <v>45032</v>
      </c>
      <c r="G1276" s="61">
        <f ca="1">(TODAY()-Table7[[#This Row],[Hire Date]])/365</f>
        <v>2.0904109589041098</v>
      </c>
      <c r="H1276" s="61">
        <f ca="1">Table7[[#This Row],[Year]]*12</f>
        <v>25.084931506849315</v>
      </c>
      <c r="I1276" t="str">
        <f ca="1">IF(Table7[[#This Row],[Month]]&gt;=12,"Tenured","New Hire")</f>
        <v>Tenured</v>
      </c>
    </row>
    <row r="1277" spans="1:9">
      <c r="A1277" s="3" t="s">
        <v>96</v>
      </c>
      <c r="B1277" s="35" t="str">
        <f>_xlfn.XLOOKUP(Table7[[#This Row],[EID]],Roster!A:A,Roster!E:E)</f>
        <v>hir.kame.31</v>
      </c>
      <c r="C1277" s="35" t="str">
        <f>_xlfn.XLOOKUP(Table7[[#This Row],[EID]],Roster!A:A,Roster!F:F)</f>
        <v>Health</v>
      </c>
      <c r="D1277">
        <v>8</v>
      </c>
      <c r="E1277" s="2">
        <v>45096</v>
      </c>
      <c r="F1277" s="2">
        <f>_xlfn.XLOOKUP(Table7[[#This Row],[EID]],Roster!A:A,Roster!G:G)</f>
        <v>44979</v>
      </c>
      <c r="G1277" s="61">
        <f ca="1">(TODAY()-Table7[[#This Row],[Hire Date]])/365</f>
        <v>2.2356164383561645</v>
      </c>
      <c r="H1277" s="61">
        <f ca="1">Table7[[#This Row],[Year]]*12</f>
        <v>26.827397260273976</v>
      </c>
      <c r="I1277" t="str">
        <f ca="1">IF(Table7[[#This Row],[Month]]&gt;=12,"Tenured","New Hire")</f>
        <v>Tenured</v>
      </c>
    </row>
    <row r="1278" spans="1:9">
      <c r="A1278" s="3" t="s">
        <v>97</v>
      </c>
      <c r="B1278" s="35" t="str">
        <f>_xlfn.XLOOKUP(Table7[[#This Row],[EID]],Roster!A:A,Roster!E:E)</f>
        <v>han.oriz.24</v>
      </c>
      <c r="C1278" s="35" t="str">
        <f>_xlfn.XLOOKUP(Table7[[#This Row],[EID]],Roster!A:A,Roster!F:F)</f>
        <v>Network</v>
      </c>
      <c r="D1278">
        <v>8</v>
      </c>
      <c r="E1278" s="2">
        <v>45096</v>
      </c>
      <c r="F1278" s="2">
        <f>_xlfn.XLOOKUP(Table7[[#This Row],[EID]],Roster!A:A,Roster!G:G)</f>
        <v>44419</v>
      </c>
      <c r="G1278" s="61">
        <f ca="1">(TODAY()-Table7[[#This Row],[Hire Date]])/365</f>
        <v>3.7698630136986302</v>
      </c>
      <c r="H1278" s="61">
        <f ca="1">Table7[[#This Row],[Year]]*12</f>
        <v>45.238356164383561</v>
      </c>
      <c r="I1278" t="str">
        <f ca="1">IF(Table7[[#This Row],[Month]]&gt;=12,"Tenured","New Hire")</f>
        <v>Tenured</v>
      </c>
    </row>
    <row r="1279" spans="1:9">
      <c r="A1279" s="3" t="s">
        <v>98</v>
      </c>
      <c r="B1279" s="35" t="str">
        <f>_xlfn.XLOOKUP(Table7[[#This Row],[EID]],Roster!A:A,Roster!E:E)</f>
        <v>kig.imaz.62</v>
      </c>
      <c r="C1279" s="35" t="str">
        <f>_xlfn.XLOOKUP(Table7[[#This Row],[EID]],Roster!A:A,Roster!F:F)</f>
        <v>HR</v>
      </c>
      <c r="D1279">
        <v>10</v>
      </c>
      <c r="E1279" s="2">
        <v>45096</v>
      </c>
      <c r="F1279" s="2">
        <f>_xlfn.XLOOKUP(Table7[[#This Row],[EID]],Roster!A:A,Roster!G:G)</f>
        <v>41964</v>
      </c>
      <c r="G1279" s="61">
        <f ca="1">(TODAY()-Table7[[#This Row],[Hire Date]])/365</f>
        <v>10.495890410958904</v>
      </c>
      <c r="H1279" s="61">
        <f ca="1">Table7[[#This Row],[Year]]*12</f>
        <v>125.95068493150684</v>
      </c>
      <c r="I1279" t="str">
        <f ca="1">IF(Table7[[#This Row],[Month]]&gt;=12,"Tenured","New Hire")</f>
        <v>Tenured</v>
      </c>
    </row>
    <row r="1280" spans="1:9">
      <c r="A1280" s="3" t="s">
        <v>99</v>
      </c>
      <c r="B1280" s="35" t="str">
        <f>_xlfn.XLOOKUP(Table7[[#This Row],[EID]],Roster!A:A,Roster!E:E)</f>
        <v>han.oriz.24</v>
      </c>
      <c r="C1280" s="35" t="str">
        <f>_xlfn.XLOOKUP(Table7[[#This Row],[EID]],Roster!A:A,Roster!F:F)</f>
        <v>Strategy</v>
      </c>
      <c r="D1280">
        <v>8</v>
      </c>
      <c r="E1280" s="2">
        <v>45096</v>
      </c>
      <c r="F1280" s="2">
        <f>_xlfn.XLOOKUP(Table7[[#This Row],[EID]],Roster!A:A,Roster!G:G)</f>
        <v>39732</v>
      </c>
      <c r="G1280" s="61">
        <f ca="1">(TODAY()-Table7[[#This Row],[Hire Date]])/365</f>
        <v>16.610958904109587</v>
      </c>
      <c r="H1280" s="61">
        <f ca="1">Table7[[#This Row],[Year]]*12</f>
        <v>199.33150684931505</v>
      </c>
      <c r="I1280" t="str">
        <f ca="1">IF(Table7[[#This Row],[Month]]&gt;=12,"Tenured","New Hire")</f>
        <v>Tenured</v>
      </c>
    </row>
    <row r="1281" spans="1:9">
      <c r="A1281" s="3" t="s">
        <v>100</v>
      </c>
      <c r="B1281" s="35" t="str">
        <f>_xlfn.XLOOKUP(Table7[[#This Row],[EID]],Roster!A:A,Roster!E:E)</f>
        <v>oka.koch.55</v>
      </c>
      <c r="C1281" s="35" t="str">
        <f>_xlfn.XLOOKUP(Table7[[#This Row],[EID]],Roster!A:A,Roster!F:F)</f>
        <v>F&amp;A</v>
      </c>
      <c r="D1281">
        <v>9</v>
      </c>
      <c r="E1281" s="2">
        <v>45096</v>
      </c>
      <c r="F1281" s="2">
        <f>_xlfn.XLOOKUP(Table7[[#This Row],[EID]],Roster!A:A,Roster!G:G)</f>
        <v>44956</v>
      </c>
      <c r="G1281" s="61">
        <f ca="1">(TODAY()-Table7[[#This Row],[Hire Date]])/365</f>
        <v>2.2986301369863016</v>
      </c>
      <c r="H1281" s="61">
        <f ca="1">Table7[[#This Row],[Year]]*12</f>
        <v>27.583561643835619</v>
      </c>
      <c r="I1281" t="str">
        <f ca="1">IF(Table7[[#This Row],[Month]]&gt;=12,"Tenured","New Hire")</f>
        <v>Tenured</v>
      </c>
    </row>
    <row r="1282" spans="1:9">
      <c r="A1282" s="3" t="s">
        <v>101</v>
      </c>
      <c r="B1282" s="35" t="str">
        <f>_xlfn.XLOOKUP(Table7[[#This Row],[EID]],Roster!A:A,Roster!E:E)</f>
        <v>hir.kame.31</v>
      </c>
      <c r="C1282" s="35" t="str">
        <f>_xlfn.XLOOKUP(Table7[[#This Row],[EID]],Roster!A:A,Roster!F:F)</f>
        <v>Health</v>
      </c>
      <c r="D1282">
        <v>9</v>
      </c>
      <c r="E1282" s="2">
        <v>45096</v>
      </c>
      <c r="F1282" s="2">
        <f>_xlfn.XLOOKUP(Table7[[#This Row],[EID]],Roster!A:A,Roster!G:G)</f>
        <v>42161</v>
      </c>
      <c r="G1282" s="61">
        <f ca="1">(TODAY()-Table7[[#This Row],[Hire Date]])/365</f>
        <v>9.956164383561644</v>
      </c>
      <c r="H1282" s="61">
        <f ca="1">Table7[[#This Row],[Year]]*12</f>
        <v>119.47397260273974</v>
      </c>
      <c r="I1282" t="str">
        <f ca="1">IF(Table7[[#This Row],[Month]]&gt;=12,"Tenured","New Hire")</f>
        <v>Tenured</v>
      </c>
    </row>
    <row r="1283" spans="1:9">
      <c r="A1283" s="3" t="s">
        <v>102</v>
      </c>
      <c r="B1283" s="35" t="str">
        <f>_xlfn.XLOOKUP(Table7[[#This Row],[EID]],Roster!A:A,Roster!E:E)</f>
        <v>han.oriz.24</v>
      </c>
      <c r="C1283" s="35" t="str">
        <f>_xlfn.XLOOKUP(Table7[[#This Row],[EID]],Roster!A:A,Roster!F:F)</f>
        <v>Network</v>
      </c>
      <c r="D1283">
        <v>9</v>
      </c>
      <c r="E1283" s="2">
        <v>45096</v>
      </c>
      <c r="F1283" s="2">
        <f>_xlfn.XLOOKUP(Table7[[#This Row],[EID]],Roster!A:A,Roster!G:G)</f>
        <v>37784</v>
      </c>
      <c r="G1283" s="61">
        <f ca="1">(TODAY()-Table7[[#This Row],[Hire Date]])/365</f>
        <v>21.947945205479453</v>
      </c>
      <c r="H1283" s="61">
        <f ca="1">Table7[[#This Row],[Year]]*12</f>
        <v>263.37534246575342</v>
      </c>
      <c r="I1283" t="str">
        <f ca="1">IF(Table7[[#This Row],[Month]]&gt;=12,"Tenured","New Hire")</f>
        <v>Tenured</v>
      </c>
    </row>
    <row r="1284" spans="1:9">
      <c r="A1284" s="3" t="s">
        <v>103</v>
      </c>
      <c r="B1284" s="35" t="str">
        <f>_xlfn.XLOOKUP(Table7[[#This Row],[EID]],Roster!A:A,Roster!E:E)</f>
        <v>kig.imaz.62</v>
      </c>
      <c r="C1284" s="35" t="str">
        <f>_xlfn.XLOOKUP(Table7[[#This Row],[EID]],Roster!A:A,Roster!F:F)</f>
        <v>HR</v>
      </c>
      <c r="D1284">
        <v>10</v>
      </c>
      <c r="E1284" s="2">
        <v>45096</v>
      </c>
      <c r="F1284" s="2">
        <f>_xlfn.XLOOKUP(Table7[[#This Row],[EID]],Roster!A:A,Roster!G:G)</f>
        <v>44132</v>
      </c>
      <c r="G1284" s="61">
        <f ca="1">(TODAY()-Table7[[#This Row],[Hire Date]])/365</f>
        <v>4.5561643835616437</v>
      </c>
      <c r="H1284" s="61">
        <f ca="1">Table7[[#This Row],[Year]]*12</f>
        <v>54.673972602739724</v>
      </c>
      <c r="I1284" t="str">
        <f ca="1">IF(Table7[[#This Row],[Month]]&gt;=12,"Tenured","New Hire")</f>
        <v>Tenured</v>
      </c>
    </row>
    <row r="1285" spans="1:9">
      <c r="A1285" s="3" t="s">
        <v>104</v>
      </c>
      <c r="B1285" s="35" t="str">
        <f>_xlfn.XLOOKUP(Table7[[#This Row],[EID]],Roster!A:A,Roster!E:E)</f>
        <v>oka.koch.55</v>
      </c>
      <c r="C1285" s="35" t="str">
        <f>_xlfn.XLOOKUP(Table7[[#This Row],[EID]],Roster!A:A,Roster!F:F)</f>
        <v>F&amp;A</v>
      </c>
      <c r="D1285">
        <v>8</v>
      </c>
      <c r="E1285" s="2">
        <v>45096</v>
      </c>
      <c r="F1285" s="2">
        <f>_xlfn.XLOOKUP(Table7[[#This Row],[EID]],Roster!A:A,Roster!G:G)</f>
        <v>44977</v>
      </c>
      <c r="G1285" s="61">
        <f ca="1">(TODAY()-Table7[[#This Row],[Hire Date]])/365</f>
        <v>2.2410958904109588</v>
      </c>
      <c r="H1285" s="61">
        <f ca="1">Table7[[#This Row],[Year]]*12</f>
        <v>26.893150684931506</v>
      </c>
      <c r="I1285" t="str">
        <f ca="1">IF(Table7[[#This Row],[Month]]&gt;=12,"Tenured","New Hire")</f>
        <v>Tenured</v>
      </c>
    </row>
    <row r="1286" spans="1:9">
      <c r="A1286" s="3" t="s">
        <v>105</v>
      </c>
      <c r="B1286" s="35" t="str">
        <f>_xlfn.XLOOKUP(Table7[[#This Row],[EID]],Roster!A:A,Roster!E:E)</f>
        <v>oka.koch.55</v>
      </c>
      <c r="C1286" s="35" t="str">
        <f>_xlfn.XLOOKUP(Table7[[#This Row],[EID]],Roster!A:A,Roster!F:F)</f>
        <v>F&amp;A</v>
      </c>
      <c r="D1286">
        <v>10</v>
      </c>
      <c r="E1286" s="2">
        <v>45096</v>
      </c>
      <c r="F1286" s="2">
        <f>_xlfn.XLOOKUP(Table7[[#This Row],[EID]],Roster!A:A,Roster!G:G)</f>
        <v>37806</v>
      </c>
      <c r="G1286" s="61">
        <f ca="1">(TODAY()-Table7[[#This Row],[Hire Date]])/365</f>
        <v>21.887671232876713</v>
      </c>
      <c r="H1286" s="61">
        <f ca="1">Table7[[#This Row],[Year]]*12</f>
        <v>262.65205479452055</v>
      </c>
      <c r="I1286" t="str">
        <f ca="1">IF(Table7[[#This Row],[Month]]&gt;=12,"Tenured","New Hire")</f>
        <v>Tenured</v>
      </c>
    </row>
    <row r="1287" spans="1:9">
      <c r="A1287" s="3" t="s">
        <v>106</v>
      </c>
      <c r="B1287" s="35" t="str">
        <f>_xlfn.XLOOKUP(Table7[[#This Row],[EID]],Roster!A:A,Roster!E:E)</f>
        <v>hir.kame.31</v>
      </c>
      <c r="C1287" s="35" t="str">
        <f>_xlfn.XLOOKUP(Table7[[#This Row],[EID]],Roster!A:A,Roster!F:F)</f>
        <v>Health</v>
      </c>
      <c r="D1287">
        <v>8</v>
      </c>
      <c r="E1287" s="2">
        <v>45096</v>
      </c>
      <c r="F1287" s="2">
        <f>_xlfn.XLOOKUP(Table7[[#This Row],[EID]],Roster!A:A,Roster!G:G)</f>
        <v>40457</v>
      </c>
      <c r="G1287" s="61">
        <f ca="1">(TODAY()-Table7[[#This Row],[Hire Date]])/365</f>
        <v>14.624657534246575</v>
      </c>
      <c r="H1287" s="61">
        <f ca="1">Table7[[#This Row],[Year]]*12</f>
        <v>175.49589041095891</v>
      </c>
      <c r="I1287" t="str">
        <f ca="1">IF(Table7[[#This Row],[Month]]&gt;=12,"Tenured","New Hire")</f>
        <v>Tenured</v>
      </c>
    </row>
    <row r="1288" spans="1:9">
      <c r="A1288" s="3" t="s">
        <v>108</v>
      </c>
      <c r="B1288" s="35" t="str">
        <f>_xlfn.XLOOKUP(Table7[[#This Row],[EID]],Roster!A:A,Roster!E:E)</f>
        <v>kig.imaz.62</v>
      </c>
      <c r="C1288" s="35" t="str">
        <f>_xlfn.XLOOKUP(Table7[[#This Row],[EID]],Roster!A:A,Roster!F:F)</f>
        <v>HR</v>
      </c>
      <c r="D1288">
        <v>8</v>
      </c>
      <c r="E1288" s="2">
        <v>45096</v>
      </c>
      <c r="F1288" s="2">
        <f>_xlfn.XLOOKUP(Table7[[#This Row],[EID]],Roster!A:A,Roster!G:G)</f>
        <v>41289</v>
      </c>
      <c r="G1288" s="61">
        <f ca="1">(TODAY()-Table7[[#This Row],[Hire Date]])/365</f>
        <v>12.345205479452055</v>
      </c>
      <c r="H1288" s="61">
        <f ca="1">Table7[[#This Row],[Year]]*12</f>
        <v>148.14246575342466</v>
      </c>
      <c r="I1288" t="str">
        <f ca="1">IF(Table7[[#This Row],[Month]]&gt;=12,"Tenured","New Hire")</f>
        <v>Tenured</v>
      </c>
    </row>
    <row r="1289" spans="1:9">
      <c r="A1289" s="3" t="s">
        <v>109</v>
      </c>
      <c r="B1289" s="35" t="str">
        <f>_xlfn.XLOOKUP(Table7[[#This Row],[EID]],Roster!A:A,Roster!E:E)</f>
        <v>han.oriz.24</v>
      </c>
      <c r="C1289" s="35" t="str">
        <f>_xlfn.XLOOKUP(Table7[[#This Row],[EID]],Roster!A:A,Roster!F:F)</f>
        <v>Strategy</v>
      </c>
      <c r="D1289">
        <v>10</v>
      </c>
      <c r="E1289" s="2">
        <v>45096</v>
      </c>
      <c r="F1289" s="2">
        <f>_xlfn.XLOOKUP(Table7[[#This Row],[EID]],Roster!A:A,Roster!G:G)</f>
        <v>39092</v>
      </c>
      <c r="G1289" s="61">
        <f ca="1">(TODAY()-Table7[[#This Row],[Hire Date]])/365</f>
        <v>18.364383561643837</v>
      </c>
      <c r="H1289" s="61">
        <f ca="1">Table7[[#This Row],[Year]]*12</f>
        <v>220.37260273972606</v>
      </c>
      <c r="I1289" t="str">
        <f ca="1">IF(Table7[[#This Row],[Month]]&gt;=12,"Tenured","New Hire")</f>
        <v>Tenured</v>
      </c>
    </row>
    <row r="1290" spans="1:9">
      <c r="A1290" s="3" t="s">
        <v>111</v>
      </c>
      <c r="B1290" s="35" t="str">
        <f>_xlfn.XLOOKUP(Table7[[#This Row],[EID]],Roster!A:A,Roster!E:E)</f>
        <v>hir.kame.31</v>
      </c>
      <c r="C1290" s="35" t="str">
        <f>_xlfn.XLOOKUP(Table7[[#This Row],[EID]],Roster!A:A,Roster!F:F)</f>
        <v>Health</v>
      </c>
      <c r="D1290">
        <v>8</v>
      </c>
      <c r="E1290" s="2">
        <v>45096</v>
      </c>
      <c r="F1290" s="2">
        <f>_xlfn.XLOOKUP(Table7[[#This Row],[EID]],Roster!A:A,Roster!G:G)</f>
        <v>42145</v>
      </c>
      <c r="G1290" s="61">
        <f ca="1">(TODAY()-Table7[[#This Row],[Hire Date]])/365</f>
        <v>10</v>
      </c>
      <c r="H1290" s="61">
        <f ca="1">Table7[[#This Row],[Year]]*12</f>
        <v>120</v>
      </c>
      <c r="I1290" t="str">
        <f ca="1">IF(Table7[[#This Row],[Month]]&gt;=12,"Tenured","New Hire")</f>
        <v>Tenured</v>
      </c>
    </row>
    <row r="1291" spans="1:9">
      <c r="A1291" s="3" t="s">
        <v>112</v>
      </c>
      <c r="B1291" s="35" t="str">
        <f>_xlfn.XLOOKUP(Table7[[#This Row],[EID]],Roster!A:A,Roster!E:E)</f>
        <v>hir.kame.31</v>
      </c>
      <c r="C1291" s="35" t="str">
        <f>_xlfn.XLOOKUP(Table7[[#This Row],[EID]],Roster!A:A,Roster!F:F)</f>
        <v>Health</v>
      </c>
      <c r="D1291">
        <v>9</v>
      </c>
      <c r="E1291" s="2">
        <v>45096</v>
      </c>
      <c r="F1291" s="2">
        <f>_xlfn.XLOOKUP(Table7[[#This Row],[EID]],Roster!A:A,Roster!G:G)</f>
        <v>44989</v>
      </c>
      <c r="G1291" s="61">
        <f ca="1">(TODAY()-Table7[[#This Row],[Hire Date]])/365</f>
        <v>2.2082191780821918</v>
      </c>
      <c r="H1291" s="61">
        <f ca="1">Table7[[#This Row],[Year]]*12</f>
        <v>26.4986301369863</v>
      </c>
      <c r="I1291" t="str">
        <f ca="1">IF(Table7[[#This Row],[Month]]&gt;=12,"Tenured","New Hire")</f>
        <v>Tenured</v>
      </c>
    </row>
    <row r="1292" spans="1:9">
      <c r="A1292" s="3" t="s">
        <v>113</v>
      </c>
      <c r="B1292" s="35" t="str">
        <f>_xlfn.XLOOKUP(Table7[[#This Row],[EID]],Roster!A:A,Roster!E:E)</f>
        <v>kig.imaz.62</v>
      </c>
      <c r="C1292" s="35" t="str">
        <f>_xlfn.XLOOKUP(Table7[[#This Row],[EID]],Roster!A:A,Roster!F:F)</f>
        <v>HR</v>
      </c>
      <c r="D1292">
        <v>9</v>
      </c>
      <c r="E1292" s="2">
        <v>45096</v>
      </c>
      <c r="F1292" s="2">
        <f>_xlfn.XLOOKUP(Table7[[#This Row],[EID]],Roster!A:A,Roster!G:G)</f>
        <v>44152</v>
      </c>
      <c r="G1292" s="61">
        <f ca="1">(TODAY()-Table7[[#This Row],[Hire Date]])/365</f>
        <v>4.5013698630136982</v>
      </c>
      <c r="H1292" s="61">
        <f ca="1">Table7[[#This Row],[Year]]*12</f>
        <v>54.016438356164379</v>
      </c>
      <c r="I1292" t="str">
        <f ca="1">IF(Table7[[#This Row],[Month]]&gt;=12,"Tenured","New Hire")</f>
        <v>Tenured</v>
      </c>
    </row>
    <row r="1293" spans="1:9">
      <c r="A1293" s="3" t="s">
        <v>114</v>
      </c>
      <c r="B1293" s="35" t="str">
        <f>_xlfn.XLOOKUP(Table7[[#This Row],[EID]],Roster!A:A,Roster!E:E)</f>
        <v>han.oriz.24</v>
      </c>
      <c r="C1293" s="35" t="str">
        <f>_xlfn.XLOOKUP(Table7[[#This Row],[EID]],Roster!A:A,Roster!F:F)</f>
        <v>Strategy</v>
      </c>
      <c r="D1293">
        <v>10</v>
      </c>
      <c r="E1293" s="2">
        <v>45096</v>
      </c>
      <c r="F1293" s="2">
        <f>_xlfn.XLOOKUP(Table7[[#This Row],[EID]],Roster!A:A,Roster!G:G)</f>
        <v>37165</v>
      </c>
      <c r="G1293" s="61">
        <f ca="1">(TODAY()-Table7[[#This Row],[Hire Date]])/365</f>
        <v>23.643835616438356</v>
      </c>
      <c r="H1293" s="61">
        <f ca="1">Table7[[#This Row],[Year]]*12</f>
        <v>283.72602739726028</v>
      </c>
      <c r="I1293" t="str">
        <f ca="1">IF(Table7[[#This Row],[Month]]&gt;=12,"Tenured","New Hire")</f>
        <v>Tenured</v>
      </c>
    </row>
    <row r="1294" spans="1:9">
      <c r="A1294" s="3" t="s">
        <v>115</v>
      </c>
      <c r="B1294" s="35" t="str">
        <f>_xlfn.XLOOKUP(Table7[[#This Row],[EID]],Roster!A:A,Roster!E:E)</f>
        <v>oka.koch.55</v>
      </c>
      <c r="C1294" s="35" t="str">
        <f>_xlfn.XLOOKUP(Table7[[#This Row],[EID]],Roster!A:A,Roster!F:F)</f>
        <v>F&amp;A</v>
      </c>
      <c r="D1294">
        <v>10</v>
      </c>
      <c r="E1294" s="2">
        <v>45096</v>
      </c>
      <c r="F1294" s="2">
        <f>_xlfn.XLOOKUP(Table7[[#This Row],[EID]],Roster!A:A,Roster!G:G)</f>
        <v>44841</v>
      </c>
      <c r="G1294" s="61">
        <f ca="1">(TODAY()-Table7[[#This Row],[Hire Date]])/365</f>
        <v>2.6136986301369864</v>
      </c>
      <c r="H1294" s="61">
        <f ca="1">Table7[[#This Row],[Year]]*12</f>
        <v>31.364383561643837</v>
      </c>
      <c r="I1294" t="str">
        <f ca="1">IF(Table7[[#This Row],[Month]]&gt;=12,"Tenured","New Hire")</f>
        <v>Tenured</v>
      </c>
    </row>
    <row r="1295" spans="1:9">
      <c r="A1295" s="3" t="s">
        <v>116</v>
      </c>
      <c r="B1295" s="35" t="str">
        <f>_xlfn.XLOOKUP(Table7[[#This Row],[EID]],Roster!A:A,Roster!E:E)</f>
        <v>hir.kame.31</v>
      </c>
      <c r="C1295" s="35" t="str">
        <f>_xlfn.XLOOKUP(Table7[[#This Row],[EID]],Roster!A:A,Roster!F:F)</f>
        <v>Health</v>
      </c>
      <c r="D1295">
        <v>10</v>
      </c>
      <c r="E1295" s="2">
        <v>45096</v>
      </c>
      <c r="F1295" s="2">
        <f>_xlfn.XLOOKUP(Table7[[#This Row],[EID]],Roster!A:A,Roster!G:G)</f>
        <v>39490</v>
      </c>
      <c r="G1295" s="61">
        <f ca="1">(TODAY()-Table7[[#This Row],[Hire Date]])/365</f>
        <v>17.273972602739725</v>
      </c>
      <c r="H1295" s="61">
        <f ca="1">Table7[[#This Row],[Year]]*12</f>
        <v>207.2876712328767</v>
      </c>
      <c r="I1295" t="str">
        <f ca="1">IF(Table7[[#This Row],[Month]]&gt;=12,"Tenured","New Hire")</f>
        <v>Tenured</v>
      </c>
    </row>
    <row r="1296" spans="1:9">
      <c r="A1296" s="3" t="s">
        <v>117</v>
      </c>
      <c r="B1296" s="35" t="str">
        <f>_xlfn.XLOOKUP(Table7[[#This Row],[EID]],Roster!A:A,Roster!E:E)</f>
        <v>han.oriz.24</v>
      </c>
      <c r="C1296" s="35" t="str">
        <f>_xlfn.XLOOKUP(Table7[[#This Row],[EID]],Roster!A:A,Roster!F:F)</f>
        <v>Network</v>
      </c>
      <c r="D1296">
        <v>9</v>
      </c>
      <c r="E1296" s="2">
        <v>45096</v>
      </c>
      <c r="F1296" s="2">
        <f>_xlfn.XLOOKUP(Table7[[#This Row],[EID]],Roster!A:A,Roster!G:G)</f>
        <v>43495</v>
      </c>
      <c r="G1296" s="61">
        <f ca="1">(TODAY()-Table7[[#This Row],[Hire Date]])/365</f>
        <v>6.3013698630136989</v>
      </c>
      <c r="H1296" s="61">
        <f ca="1">Table7[[#This Row],[Year]]*12</f>
        <v>75.616438356164394</v>
      </c>
      <c r="I1296" t="str">
        <f ca="1">IF(Table7[[#This Row],[Month]]&gt;=12,"Tenured","New Hire")</f>
        <v>Tenured</v>
      </c>
    </row>
    <row r="1297" spans="1:9">
      <c r="A1297" s="3" t="s">
        <v>118</v>
      </c>
      <c r="B1297" s="35" t="str">
        <f>_xlfn.XLOOKUP(Table7[[#This Row],[EID]],Roster!A:A,Roster!E:E)</f>
        <v>kig.imaz.62</v>
      </c>
      <c r="C1297" s="35" t="str">
        <f>_xlfn.XLOOKUP(Table7[[#This Row],[EID]],Roster!A:A,Roster!F:F)</f>
        <v>HR</v>
      </c>
      <c r="D1297">
        <v>8</v>
      </c>
      <c r="E1297" s="2">
        <v>45096</v>
      </c>
      <c r="F1297" s="2">
        <f>_xlfn.XLOOKUP(Table7[[#This Row],[EID]],Roster!A:A,Roster!G:G)</f>
        <v>44965</v>
      </c>
      <c r="G1297" s="61">
        <f ca="1">(TODAY()-Table7[[#This Row],[Hire Date]])/365</f>
        <v>2.2739726027397262</v>
      </c>
      <c r="H1297" s="61">
        <f ca="1">Table7[[#This Row],[Year]]*12</f>
        <v>27.287671232876715</v>
      </c>
      <c r="I1297" t="str">
        <f ca="1">IF(Table7[[#This Row],[Month]]&gt;=12,"Tenured","New Hire")</f>
        <v>Tenured</v>
      </c>
    </row>
    <row r="1298" spans="1:9">
      <c r="A1298" s="3" t="s">
        <v>119</v>
      </c>
      <c r="B1298" s="35" t="str">
        <f>_xlfn.XLOOKUP(Table7[[#This Row],[EID]],Roster!A:A,Roster!E:E)</f>
        <v>hir.kame.31</v>
      </c>
      <c r="C1298" s="35" t="str">
        <f>_xlfn.XLOOKUP(Table7[[#This Row],[EID]],Roster!A:A,Roster!F:F)</f>
        <v>Health</v>
      </c>
      <c r="D1298">
        <v>9</v>
      </c>
      <c r="E1298" s="2">
        <v>45096</v>
      </c>
      <c r="F1298" s="2">
        <f>_xlfn.XLOOKUP(Table7[[#This Row],[EID]],Roster!A:A,Roster!G:G)</f>
        <v>38581</v>
      </c>
      <c r="G1298" s="61">
        <f ca="1">(TODAY()-Table7[[#This Row],[Hire Date]])/365</f>
        <v>19.764383561643836</v>
      </c>
      <c r="H1298" s="61">
        <f ca="1">Table7[[#This Row],[Year]]*12</f>
        <v>237.17260273972602</v>
      </c>
      <c r="I1298" t="str">
        <f ca="1">IF(Table7[[#This Row],[Month]]&gt;=12,"Tenured","New Hire")</f>
        <v>Tenured</v>
      </c>
    </row>
    <row r="1299" spans="1:9">
      <c r="A1299" s="3" t="s">
        <v>121</v>
      </c>
      <c r="B1299" s="35" t="str">
        <f>_xlfn.XLOOKUP(Table7[[#This Row],[EID]],Roster!A:A,Roster!E:E)</f>
        <v>hir.kame.31</v>
      </c>
      <c r="C1299" s="35" t="str">
        <f>_xlfn.XLOOKUP(Table7[[#This Row],[EID]],Roster!A:A,Roster!F:F)</f>
        <v>Health</v>
      </c>
      <c r="D1299">
        <v>10</v>
      </c>
      <c r="E1299" s="2">
        <v>45096</v>
      </c>
      <c r="F1299" s="2">
        <f>_xlfn.XLOOKUP(Table7[[#This Row],[EID]],Roster!A:A,Roster!G:G)</f>
        <v>44420</v>
      </c>
      <c r="G1299" s="61">
        <f ca="1">(TODAY()-Table7[[#This Row],[Hire Date]])/365</f>
        <v>3.7671232876712328</v>
      </c>
      <c r="H1299" s="61">
        <f ca="1">Table7[[#This Row],[Year]]*12</f>
        <v>45.205479452054796</v>
      </c>
      <c r="I1299" t="str">
        <f ca="1">IF(Table7[[#This Row],[Month]]&gt;=12,"Tenured","New Hire")</f>
        <v>Tenured</v>
      </c>
    </row>
    <row r="1300" spans="1:9">
      <c r="A1300" s="3" t="s">
        <v>122</v>
      </c>
      <c r="B1300" s="35" t="str">
        <f>_xlfn.XLOOKUP(Table7[[#This Row],[EID]],Roster!A:A,Roster!E:E)</f>
        <v>han.oriz.24</v>
      </c>
      <c r="C1300" s="35" t="str">
        <f>_xlfn.XLOOKUP(Table7[[#This Row],[EID]],Roster!A:A,Roster!F:F)</f>
        <v>Network</v>
      </c>
      <c r="D1300">
        <v>8</v>
      </c>
      <c r="E1300" s="2">
        <v>45096</v>
      </c>
      <c r="F1300" s="2">
        <f>_xlfn.XLOOKUP(Table7[[#This Row],[EID]],Roster!A:A,Roster!G:G)</f>
        <v>44961</v>
      </c>
      <c r="G1300" s="61">
        <f ca="1">(TODAY()-Table7[[#This Row],[Hire Date]])/365</f>
        <v>2.2849315068493152</v>
      </c>
      <c r="H1300" s="61">
        <f ca="1">Table7[[#This Row],[Year]]*12</f>
        <v>27.419178082191785</v>
      </c>
      <c r="I1300" t="str">
        <f ca="1">IF(Table7[[#This Row],[Month]]&gt;=12,"Tenured","New Hire")</f>
        <v>Tenured</v>
      </c>
    </row>
    <row r="1301" spans="1:9">
      <c r="A1301" s="3" t="s">
        <v>123</v>
      </c>
      <c r="B1301" s="35" t="str">
        <f>_xlfn.XLOOKUP(Table7[[#This Row],[EID]],Roster!A:A,Roster!E:E)</f>
        <v>kig.imaz.62</v>
      </c>
      <c r="C1301" s="35" t="str">
        <f>_xlfn.XLOOKUP(Table7[[#This Row],[EID]],Roster!A:A,Roster!F:F)</f>
        <v>HR</v>
      </c>
      <c r="D1301">
        <v>8</v>
      </c>
      <c r="E1301" s="2">
        <v>45096</v>
      </c>
      <c r="F1301" s="2">
        <f>_xlfn.XLOOKUP(Table7[[#This Row],[EID]],Roster!A:A,Roster!G:G)</f>
        <v>41094</v>
      </c>
      <c r="G1301" s="61">
        <f ca="1">(TODAY()-Table7[[#This Row],[Hire Date]])/365</f>
        <v>12.87945205479452</v>
      </c>
      <c r="H1301" s="61">
        <f ca="1">Table7[[#This Row],[Year]]*12</f>
        <v>154.55342465753424</v>
      </c>
      <c r="I1301" t="str">
        <f ca="1">IF(Table7[[#This Row],[Month]]&gt;=12,"Tenured","New Hire")</f>
        <v>Tenured</v>
      </c>
    </row>
    <row r="1302" spans="1:9">
      <c r="A1302" s="3" t="s">
        <v>94</v>
      </c>
      <c r="B1302" s="35" t="str">
        <f>_xlfn.XLOOKUP(Table7[[#This Row],[EID]],Roster!A:A,Roster!E:E)</f>
        <v>oka.koch.55</v>
      </c>
      <c r="C1302" s="35" t="str">
        <f>_xlfn.XLOOKUP(Table7[[#This Row],[EID]],Roster!A:A,Roster!F:F)</f>
        <v>F&amp;A</v>
      </c>
      <c r="D1302">
        <v>9</v>
      </c>
      <c r="E1302" s="2">
        <v>45097</v>
      </c>
      <c r="F1302" s="2">
        <f>_xlfn.XLOOKUP(Table7[[#This Row],[EID]],Roster!A:A,Roster!G:G)</f>
        <v>45032</v>
      </c>
      <c r="G1302" s="61">
        <f ca="1">(TODAY()-Table7[[#This Row],[Hire Date]])/365</f>
        <v>2.0904109589041098</v>
      </c>
      <c r="H1302" s="61">
        <f ca="1">Table7[[#This Row],[Year]]*12</f>
        <v>25.084931506849315</v>
      </c>
      <c r="I1302" t="str">
        <f ca="1">IF(Table7[[#This Row],[Month]]&gt;=12,"Tenured","New Hire")</f>
        <v>Tenured</v>
      </c>
    </row>
    <row r="1303" spans="1:9">
      <c r="A1303" s="3" t="s">
        <v>96</v>
      </c>
      <c r="B1303" s="35" t="str">
        <f>_xlfn.XLOOKUP(Table7[[#This Row],[EID]],Roster!A:A,Roster!E:E)</f>
        <v>hir.kame.31</v>
      </c>
      <c r="C1303" s="35" t="str">
        <f>_xlfn.XLOOKUP(Table7[[#This Row],[EID]],Roster!A:A,Roster!F:F)</f>
        <v>Health</v>
      </c>
      <c r="D1303">
        <v>10</v>
      </c>
      <c r="E1303" s="2">
        <v>45097</v>
      </c>
      <c r="F1303" s="2">
        <f>_xlfn.XLOOKUP(Table7[[#This Row],[EID]],Roster!A:A,Roster!G:G)</f>
        <v>44979</v>
      </c>
      <c r="G1303" s="61">
        <f ca="1">(TODAY()-Table7[[#This Row],[Hire Date]])/365</f>
        <v>2.2356164383561645</v>
      </c>
      <c r="H1303" s="61">
        <f ca="1">Table7[[#This Row],[Year]]*12</f>
        <v>26.827397260273976</v>
      </c>
      <c r="I1303" t="str">
        <f ca="1">IF(Table7[[#This Row],[Month]]&gt;=12,"Tenured","New Hire")</f>
        <v>Tenured</v>
      </c>
    </row>
    <row r="1304" spans="1:9">
      <c r="A1304" s="3" t="s">
        <v>97</v>
      </c>
      <c r="B1304" s="35" t="str">
        <f>_xlfn.XLOOKUP(Table7[[#This Row],[EID]],Roster!A:A,Roster!E:E)</f>
        <v>han.oriz.24</v>
      </c>
      <c r="C1304" s="35" t="str">
        <f>_xlfn.XLOOKUP(Table7[[#This Row],[EID]],Roster!A:A,Roster!F:F)</f>
        <v>Network</v>
      </c>
      <c r="D1304">
        <v>9</v>
      </c>
      <c r="E1304" s="2">
        <v>45097</v>
      </c>
      <c r="F1304" s="2">
        <f>_xlfn.XLOOKUP(Table7[[#This Row],[EID]],Roster!A:A,Roster!G:G)</f>
        <v>44419</v>
      </c>
      <c r="G1304" s="61">
        <f ca="1">(TODAY()-Table7[[#This Row],[Hire Date]])/365</f>
        <v>3.7698630136986302</v>
      </c>
      <c r="H1304" s="61">
        <f ca="1">Table7[[#This Row],[Year]]*12</f>
        <v>45.238356164383561</v>
      </c>
      <c r="I1304" t="str">
        <f ca="1">IF(Table7[[#This Row],[Month]]&gt;=12,"Tenured","New Hire")</f>
        <v>Tenured</v>
      </c>
    </row>
    <row r="1305" spans="1:9">
      <c r="A1305" s="3" t="s">
        <v>98</v>
      </c>
      <c r="B1305" s="35" t="str">
        <f>_xlfn.XLOOKUP(Table7[[#This Row],[EID]],Roster!A:A,Roster!E:E)</f>
        <v>kig.imaz.62</v>
      </c>
      <c r="C1305" s="35" t="str">
        <f>_xlfn.XLOOKUP(Table7[[#This Row],[EID]],Roster!A:A,Roster!F:F)</f>
        <v>HR</v>
      </c>
      <c r="D1305">
        <v>10</v>
      </c>
      <c r="E1305" s="2">
        <v>45097</v>
      </c>
      <c r="F1305" s="2">
        <f>_xlfn.XLOOKUP(Table7[[#This Row],[EID]],Roster!A:A,Roster!G:G)</f>
        <v>41964</v>
      </c>
      <c r="G1305" s="61">
        <f ca="1">(TODAY()-Table7[[#This Row],[Hire Date]])/365</f>
        <v>10.495890410958904</v>
      </c>
      <c r="H1305" s="61">
        <f ca="1">Table7[[#This Row],[Year]]*12</f>
        <v>125.95068493150684</v>
      </c>
      <c r="I1305" t="str">
        <f ca="1">IF(Table7[[#This Row],[Month]]&gt;=12,"Tenured","New Hire")</f>
        <v>Tenured</v>
      </c>
    </row>
    <row r="1306" spans="1:9">
      <c r="A1306" s="3" t="s">
        <v>99</v>
      </c>
      <c r="B1306" s="35" t="str">
        <f>_xlfn.XLOOKUP(Table7[[#This Row],[EID]],Roster!A:A,Roster!E:E)</f>
        <v>han.oriz.24</v>
      </c>
      <c r="C1306" s="35" t="str">
        <f>_xlfn.XLOOKUP(Table7[[#This Row],[EID]],Roster!A:A,Roster!F:F)</f>
        <v>Strategy</v>
      </c>
      <c r="D1306">
        <v>10</v>
      </c>
      <c r="E1306" s="2">
        <v>45097</v>
      </c>
      <c r="F1306" s="2">
        <f>_xlfn.XLOOKUP(Table7[[#This Row],[EID]],Roster!A:A,Roster!G:G)</f>
        <v>39732</v>
      </c>
      <c r="G1306" s="61">
        <f ca="1">(TODAY()-Table7[[#This Row],[Hire Date]])/365</f>
        <v>16.610958904109587</v>
      </c>
      <c r="H1306" s="61">
        <f ca="1">Table7[[#This Row],[Year]]*12</f>
        <v>199.33150684931505</v>
      </c>
      <c r="I1306" t="str">
        <f ca="1">IF(Table7[[#This Row],[Month]]&gt;=12,"Tenured","New Hire")</f>
        <v>Tenured</v>
      </c>
    </row>
    <row r="1307" spans="1:9">
      <c r="A1307" s="3" t="s">
        <v>100</v>
      </c>
      <c r="B1307" s="35" t="str">
        <f>_xlfn.XLOOKUP(Table7[[#This Row],[EID]],Roster!A:A,Roster!E:E)</f>
        <v>oka.koch.55</v>
      </c>
      <c r="C1307" s="35" t="str">
        <f>_xlfn.XLOOKUP(Table7[[#This Row],[EID]],Roster!A:A,Roster!F:F)</f>
        <v>F&amp;A</v>
      </c>
      <c r="D1307">
        <v>9</v>
      </c>
      <c r="E1307" s="2">
        <v>45097</v>
      </c>
      <c r="F1307" s="2">
        <f>_xlfn.XLOOKUP(Table7[[#This Row],[EID]],Roster!A:A,Roster!G:G)</f>
        <v>44956</v>
      </c>
      <c r="G1307" s="61">
        <f ca="1">(TODAY()-Table7[[#This Row],[Hire Date]])/365</f>
        <v>2.2986301369863016</v>
      </c>
      <c r="H1307" s="61">
        <f ca="1">Table7[[#This Row],[Year]]*12</f>
        <v>27.583561643835619</v>
      </c>
      <c r="I1307" t="str">
        <f ca="1">IF(Table7[[#This Row],[Month]]&gt;=12,"Tenured","New Hire")</f>
        <v>Tenured</v>
      </c>
    </row>
    <row r="1308" spans="1:9">
      <c r="A1308" s="3" t="s">
        <v>101</v>
      </c>
      <c r="B1308" s="35" t="str">
        <f>_xlfn.XLOOKUP(Table7[[#This Row],[EID]],Roster!A:A,Roster!E:E)</f>
        <v>hir.kame.31</v>
      </c>
      <c r="C1308" s="35" t="str">
        <f>_xlfn.XLOOKUP(Table7[[#This Row],[EID]],Roster!A:A,Roster!F:F)</f>
        <v>Health</v>
      </c>
      <c r="D1308">
        <v>10</v>
      </c>
      <c r="E1308" s="2">
        <v>45097</v>
      </c>
      <c r="F1308" s="2">
        <f>_xlfn.XLOOKUP(Table7[[#This Row],[EID]],Roster!A:A,Roster!G:G)</f>
        <v>42161</v>
      </c>
      <c r="G1308" s="61">
        <f ca="1">(TODAY()-Table7[[#This Row],[Hire Date]])/365</f>
        <v>9.956164383561644</v>
      </c>
      <c r="H1308" s="61">
        <f ca="1">Table7[[#This Row],[Year]]*12</f>
        <v>119.47397260273974</v>
      </c>
      <c r="I1308" t="str">
        <f ca="1">IF(Table7[[#This Row],[Month]]&gt;=12,"Tenured","New Hire")</f>
        <v>Tenured</v>
      </c>
    </row>
    <row r="1309" spans="1:9">
      <c r="A1309" s="3" t="s">
        <v>102</v>
      </c>
      <c r="B1309" s="35" t="str">
        <f>_xlfn.XLOOKUP(Table7[[#This Row],[EID]],Roster!A:A,Roster!E:E)</f>
        <v>han.oriz.24</v>
      </c>
      <c r="C1309" s="35" t="str">
        <f>_xlfn.XLOOKUP(Table7[[#This Row],[EID]],Roster!A:A,Roster!F:F)</f>
        <v>Network</v>
      </c>
      <c r="D1309">
        <v>9</v>
      </c>
      <c r="E1309" s="2">
        <v>45097</v>
      </c>
      <c r="F1309" s="2">
        <f>_xlfn.XLOOKUP(Table7[[#This Row],[EID]],Roster!A:A,Roster!G:G)</f>
        <v>37784</v>
      </c>
      <c r="G1309" s="61">
        <f ca="1">(TODAY()-Table7[[#This Row],[Hire Date]])/365</f>
        <v>21.947945205479453</v>
      </c>
      <c r="H1309" s="61">
        <f ca="1">Table7[[#This Row],[Year]]*12</f>
        <v>263.37534246575342</v>
      </c>
      <c r="I1309" t="str">
        <f ca="1">IF(Table7[[#This Row],[Month]]&gt;=12,"Tenured","New Hire")</f>
        <v>Tenured</v>
      </c>
    </row>
    <row r="1310" spans="1:9">
      <c r="A1310" s="3" t="s">
        <v>103</v>
      </c>
      <c r="B1310" s="35" t="str">
        <f>_xlfn.XLOOKUP(Table7[[#This Row],[EID]],Roster!A:A,Roster!E:E)</f>
        <v>kig.imaz.62</v>
      </c>
      <c r="C1310" s="35" t="str">
        <f>_xlfn.XLOOKUP(Table7[[#This Row],[EID]],Roster!A:A,Roster!F:F)</f>
        <v>HR</v>
      </c>
      <c r="D1310">
        <v>9</v>
      </c>
      <c r="E1310" s="2">
        <v>45097</v>
      </c>
      <c r="F1310" s="2">
        <f>_xlfn.XLOOKUP(Table7[[#This Row],[EID]],Roster!A:A,Roster!G:G)</f>
        <v>44132</v>
      </c>
      <c r="G1310" s="61">
        <f ca="1">(TODAY()-Table7[[#This Row],[Hire Date]])/365</f>
        <v>4.5561643835616437</v>
      </c>
      <c r="H1310" s="61">
        <f ca="1">Table7[[#This Row],[Year]]*12</f>
        <v>54.673972602739724</v>
      </c>
      <c r="I1310" t="str">
        <f ca="1">IF(Table7[[#This Row],[Month]]&gt;=12,"Tenured","New Hire")</f>
        <v>Tenured</v>
      </c>
    </row>
    <row r="1311" spans="1:9">
      <c r="A1311" s="3" t="s">
        <v>104</v>
      </c>
      <c r="B1311" s="35" t="str">
        <f>_xlfn.XLOOKUP(Table7[[#This Row],[EID]],Roster!A:A,Roster!E:E)</f>
        <v>oka.koch.55</v>
      </c>
      <c r="C1311" s="35" t="str">
        <f>_xlfn.XLOOKUP(Table7[[#This Row],[EID]],Roster!A:A,Roster!F:F)</f>
        <v>F&amp;A</v>
      </c>
      <c r="D1311">
        <v>10</v>
      </c>
      <c r="E1311" s="2">
        <v>45097</v>
      </c>
      <c r="F1311" s="2">
        <f>_xlfn.XLOOKUP(Table7[[#This Row],[EID]],Roster!A:A,Roster!G:G)</f>
        <v>44977</v>
      </c>
      <c r="G1311" s="61">
        <f ca="1">(TODAY()-Table7[[#This Row],[Hire Date]])/365</f>
        <v>2.2410958904109588</v>
      </c>
      <c r="H1311" s="61">
        <f ca="1">Table7[[#This Row],[Year]]*12</f>
        <v>26.893150684931506</v>
      </c>
      <c r="I1311" t="str">
        <f ca="1">IF(Table7[[#This Row],[Month]]&gt;=12,"Tenured","New Hire")</f>
        <v>Tenured</v>
      </c>
    </row>
    <row r="1312" spans="1:9">
      <c r="A1312" s="3" t="s">
        <v>105</v>
      </c>
      <c r="B1312" s="35" t="str">
        <f>_xlfn.XLOOKUP(Table7[[#This Row],[EID]],Roster!A:A,Roster!E:E)</f>
        <v>oka.koch.55</v>
      </c>
      <c r="C1312" s="35" t="str">
        <f>_xlfn.XLOOKUP(Table7[[#This Row],[EID]],Roster!A:A,Roster!F:F)</f>
        <v>F&amp;A</v>
      </c>
      <c r="D1312">
        <v>10</v>
      </c>
      <c r="E1312" s="2">
        <v>45097</v>
      </c>
      <c r="F1312" s="2">
        <f>_xlfn.XLOOKUP(Table7[[#This Row],[EID]],Roster!A:A,Roster!G:G)</f>
        <v>37806</v>
      </c>
      <c r="G1312" s="61">
        <f ca="1">(TODAY()-Table7[[#This Row],[Hire Date]])/365</f>
        <v>21.887671232876713</v>
      </c>
      <c r="H1312" s="61">
        <f ca="1">Table7[[#This Row],[Year]]*12</f>
        <v>262.65205479452055</v>
      </c>
      <c r="I1312" t="str">
        <f ca="1">IF(Table7[[#This Row],[Month]]&gt;=12,"Tenured","New Hire")</f>
        <v>Tenured</v>
      </c>
    </row>
    <row r="1313" spans="1:9">
      <c r="A1313" s="3" t="s">
        <v>106</v>
      </c>
      <c r="B1313" s="35" t="str">
        <f>_xlfn.XLOOKUP(Table7[[#This Row],[EID]],Roster!A:A,Roster!E:E)</f>
        <v>hir.kame.31</v>
      </c>
      <c r="C1313" s="35" t="str">
        <f>_xlfn.XLOOKUP(Table7[[#This Row],[EID]],Roster!A:A,Roster!F:F)</f>
        <v>Health</v>
      </c>
      <c r="D1313">
        <v>9</v>
      </c>
      <c r="E1313" s="2">
        <v>45097</v>
      </c>
      <c r="F1313" s="2">
        <f>_xlfn.XLOOKUP(Table7[[#This Row],[EID]],Roster!A:A,Roster!G:G)</f>
        <v>40457</v>
      </c>
      <c r="G1313" s="61">
        <f ca="1">(TODAY()-Table7[[#This Row],[Hire Date]])/365</f>
        <v>14.624657534246575</v>
      </c>
      <c r="H1313" s="61">
        <f ca="1">Table7[[#This Row],[Year]]*12</f>
        <v>175.49589041095891</v>
      </c>
      <c r="I1313" t="str">
        <f ca="1">IF(Table7[[#This Row],[Month]]&gt;=12,"Tenured","New Hire")</f>
        <v>Tenured</v>
      </c>
    </row>
    <row r="1314" spans="1:9">
      <c r="A1314" s="3" t="s">
        <v>108</v>
      </c>
      <c r="B1314" s="35" t="str">
        <f>_xlfn.XLOOKUP(Table7[[#This Row],[EID]],Roster!A:A,Roster!E:E)</f>
        <v>kig.imaz.62</v>
      </c>
      <c r="C1314" s="35" t="str">
        <f>_xlfn.XLOOKUP(Table7[[#This Row],[EID]],Roster!A:A,Roster!F:F)</f>
        <v>HR</v>
      </c>
      <c r="D1314">
        <v>10</v>
      </c>
      <c r="E1314" s="2">
        <v>45097</v>
      </c>
      <c r="F1314" s="2">
        <f>_xlfn.XLOOKUP(Table7[[#This Row],[EID]],Roster!A:A,Roster!G:G)</f>
        <v>41289</v>
      </c>
      <c r="G1314" s="61">
        <f ca="1">(TODAY()-Table7[[#This Row],[Hire Date]])/365</f>
        <v>12.345205479452055</v>
      </c>
      <c r="H1314" s="61">
        <f ca="1">Table7[[#This Row],[Year]]*12</f>
        <v>148.14246575342466</v>
      </c>
      <c r="I1314" t="str">
        <f ca="1">IF(Table7[[#This Row],[Month]]&gt;=12,"Tenured","New Hire")</f>
        <v>Tenured</v>
      </c>
    </row>
    <row r="1315" spans="1:9">
      <c r="A1315" s="3" t="s">
        <v>109</v>
      </c>
      <c r="B1315" s="35" t="str">
        <f>_xlfn.XLOOKUP(Table7[[#This Row],[EID]],Roster!A:A,Roster!E:E)</f>
        <v>han.oriz.24</v>
      </c>
      <c r="C1315" s="35" t="str">
        <f>_xlfn.XLOOKUP(Table7[[#This Row],[EID]],Roster!A:A,Roster!F:F)</f>
        <v>Strategy</v>
      </c>
      <c r="D1315">
        <v>10</v>
      </c>
      <c r="E1315" s="2">
        <v>45097</v>
      </c>
      <c r="F1315" s="2">
        <f>_xlfn.XLOOKUP(Table7[[#This Row],[EID]],Roster!A:A,Roster!G:G)</f>
        <v>39092</v>
      </c>
      <c r="G1315" s="61">
        <f ca="1">(TODAY()-Table7[[#This Row],[Hire Date]])/365</f>
        <v>18.364383561643837</v>
      </c>
      <c r="H1315" s="61">
        <f ca="1">Table7[[#This Row],[Year]]*12</f>
        <v>220.37260273972606</v>
      </c>
      <c r="I1315" t="str">
        <f ca="1">IF(Table7[[#This Row],[Month]]&gt;=12,"Tenured","New Hire")</f>
        <v>Tenured</v>
      </c>
    </row>
    <row r="1316" spans="1:9">
      <c r="A1316" s="3" t="s">
        <v>111</v>
      </c>
      <c r="B1316" s="35" t="str">
        <f>_xlfn.XLOOKUP(Table7[[#This Row],[EID]],Roster!A:A,Roster!E:E)</f>
        <v>hir.kame.31</v>
      </c>
      <c r="C1316" s="35" t="str">
        <f>_xlfn.XLOOKUP(Table7[[#This Row],[EID]],Roster!A:A,Roster!F:F)</f>
        <v>Health</v>
      </c>
      <c r="D1316">
        <v>9</v>
      </c>
      <c r="E1316" s="2">
        <v>45097</v>
      </c>
      <c r="F1316" s="2">
        <f>_xlfn.XLOOKUP(Table7[[#This Row],[EID]],Roster!A:A,Roster!G:G)</f>
        <v>42145</v>
      </c>
      <c r="G1316" s="61">
        <f ca="1">(TODAY()-Table7[[#This Row],[Hire Date]])/365</f>
        <v>10</v>
      </c>
      <c r="H1316" s="61">
        <f ca="1">Table7[[#This Row],[Year]]*12</f>
        <v>120</v>
      </c>
      <c r="I1316" t="str">
        <f ca="1">IF(Table7[[#This Row],[Month]]&gt;=12,"Tenured","New Hire")</f>
        <v>Tenured</v>
      </c>
    </row>
    <row r="1317" spans="1:9">
      <c r="A1317" s="3" t="s">
        <v>112</v>
      </c>
      <c r="B1317" s="35" t="str">
        <f>_xlfn.XLOOKUP(Table7[[#This Row],[EID]],Roster!A:A,Roster!E:E)</f>
        <v>hir.kame.31</v>
      </c>
      <c r="C1317" s="35" t="str">
        <f>_xlfn.XLOOKUP(Table7[[#This Row],[EID]],Roster!A:A,Roster!F:F)</f>
        <v>Health</v>
      </c>
      <c r="D1317">
        <v>10</v>
      </c>
      <c r="E1317" s="2">
        <v>45097</v>
      </c>
      <c r="F1317" s="2">
        <f>_xlfn.XLOOKUP(Table7[[#This Row],[EID]],Roster!A:A,Roster!G:G)</f>
        <v>44989</v>
      </c>
      <c r="G1317" s="61">
        <f ca="1">(TODAY()-Table7[[#This Row],[Hire Date]])/365</f>
        <v>2.2082191780821918</v>
      </c>
      <c r="H1317" s="61">
        <f ca="1">Table7[[#This Row],[Year]]*12</f>
        <v>26.4986301369863</v>
      </c>
      <c r="I1317" t="str">
        <f ca="1">IF(Table7[[#This Row],[Month]]&gt;=12,"Tenured","New Hire")</f>
        <v>Tenured</v>
      </c>
    </row>
    <row r="1318" spans="1:9">
      <c r="A1318" s="3" t="s">
        <v>113</v>
      </c>
      <c r="B1318" s="35" t="str">
        <f>_xlfn.XLOOKUP(Table7[[#This Row],[EID]],Roster!A:A,Roster!E:E)</f>
        <v>kig.imaz.62</v>
      </c>
      <c r="C1318" s="35" t="str">
        <f>_xlfn.XLOOKUP(Table7[[#This Row],[EID]],Roster!A:A,Roster!F:F)</f>
        <v>HR</v>
      </c>
      <c r="D1318">
        <v>10</v>
      </c>
      <c r="E1318" s="2">
        <v>45097</v>
      </c>
      <c r="F1318" s="2">
        <f>_xlfn.XLOOKUP(Table7[[#This Row],[EID]],Roster!A:A,Roster!G:G)</f>
        <v>44152</v>
      </c>
      <c r="G1318" s="61">
        <f ca="1">(TODAY()-Table7[[#This Row],[Hire Date]])/365</f>
        <v>4.5013698630136982</v>
      </c>
      <c r="H1318" s="61">
        <f ca="1">Table7[[#This Row],[Year]]*12</f>
        <v>54.016438356164379</v>
      </c>
      <c r="I1318" t="str">
        <f ca="1">IF(Table7[[#This Row],[Month]]&gt;=12,"Tenured","New Hire")</f>
        <v>Tenured</v>
      </c>
    </row>
    <row r="1319" spans="1:9">
      <c r="A1319" s="3" t="s">
        <v>114</v>
      </c>
      <c r="B1319" s="35" t="str">
        <f>_xlfn.XLOOKUP(Table7[[#This Row],[EID]],Roster!A:A,Roster!E:E)</f>
        <v>han.oriz.24</v>
      </c>
      <c r="C1319" s="35" t="str">
        <f>_xlfn.XLOOKUP(Table7[[#This Row],[EID]],Roster!A:A,Roster!F:F)</f>
        <v>Strategy</v>
      </c>
      <c r="D1319">
        <v>10</v>
      </c>
      <c r="E1319" s="2">
        <v>45097</v>
      </c>
      <c r="F1319" s="2">
        <f>_xlfn.XLOOKUP(Table7[[#This Row],[EID]],Roster!A:A,Roster!G:G)</f>
        <v>37165</v>
      </c>
      <c r="G1319" s="61">
        <f ca="1">(TODAY()-Table7[[#This Row],[Hire Date]])/365</f>
        <v>23.643835616438356</v>
      </c>
      <c r="H1319" s="61">
        <f ca="1">Table7[[#This Row],[Year]]*12</f>
        <v>283.72602739726028</v>
      </c>
      <c r="I1319" t="str">
        <f ca="1">IF(Table7[[#This Row],[Month]]&gt;=12,"Tenured","New Hire")</f>
        <v>Tenured</v>
      </c>
    </row>
    <row r="1320" spans="1:9">
      <c r="A1320" s="3" t="s">
        <v>115</v>
      </c>
      <c r="B1320" s="35" t="str">
        <f>_xlfn.XLOOKUP(Table7[[#This Row],[EID]],Roster!A:A,Roster!E:E)</f>
        <v>oka.koch.55</v>
      </c>
      <c r="C1320" s="35" t="str">
        <f>_xlfn.XLOOKUP(Table7[[#This Row],[EID]],Roster!A:A,Roster!F:F)</f>
        <v>F&amp;A</v>
      </c>
      <c r="D1320">
        <v>10</v>
      </c>
      <c r="E1320" s="2">
        <v>45097</v>
      </c>
      <c r="F1320" s="2">
        <f>_xlfn.XLOOKUP(Table7[[#This Row],[EID]],Roster!A:A,Roster!G:G)</f>
        <v>44841</v>
      </c>
      <c r="G1320" s="61">
        <f ca="1">(TODAY()-Table7[[#This Row],[Hire Date]])/365</f>
        <v>2.6136986301369864</v>
      </c>
      <c r="H1320" s="61">
        <f ca="1">Table7[[#This Row],[Year]]*12</f>
        <v>31.364383561643837</v>
      </c>
      <c r="I1320" t="str">
        <f ca="1">IF(Table7[[#This Row],[Month]]&gt;=12,"Tenured","New Hire")</f>
        <v>Tenured</v>
      </c>
    </row>
    <row r="1321" spans="1:9">
      <c r="A1321" s="3" t="s">
        <v>116</v>
      </c>
      <c r="B1321" s="35" t="str">
        <f>_xlfn.XLOOKUP(Table7[[#This Row],[EID]],Roster!A:A,Roster!E:E)</f>
        <v>hir.kame.31</v>
      </c>
      <c r="C1321" s="35" t="str">
        <f>_xlfn.XLOOKUP(Table7[[#This Row],[EID]],Roster!A:A,Roster!F:F)</f>
        <v>Health</v>
      </c>
      <c r="D1321">
        <v>9</v>
      </c>
      <c r="E1321" s="2">
        <v>45097</v>
      </c>
      <c r="F1321" s="2">
        <f>_xlfn.XLOOKUP(Table7[[#This Row],[EID]],Roster!A:A,Roster!G:G)</f>
        <v>39490</v>
      </c>
      <c r="G1321" s="61">
        <f ca="1">(TODAY()-Table7[[#This Row],[Hire Date]])/365</f>
        <v>17.273972602739725</v>
      </c>
      <c r="H1321" s="61">
        <f ca="1">Table7[[#This Row],[Year]]*12</f>
        <v>207.2876712328767</v>
      </c>
      <c r="I1321" t="str">
        <f ca="1">IF(Table7[[#This Row],[Month]]&gt;=12,"Tenured","New Hire")</f>
        <v>Tenured</v>
      </c>
    </row>
    <row r="1322" spans="1:9">
      <c r="A1322" s="3" t="s">
        <v>117</v>
      </c>
      <c r="B1322" s="35" t="str">
        <f>_xlfn.XLOOKUP(Table7[[#This Row],[EID]],Roster!A:A,Roster!E:E)</f>
        <v>han.oriz.24</v>
      </c>
      <c r="C1322" s="35" t="str">
        <f>_xlfn.XLOOKUP(Table7[[#This Row],[EID]],Roster!A:A,Roster!F:F)</f>
        <v>Network</v>
      </c>
      <c r="D1322">
        <v>10</v>
      </c>
      <c r="E1322" s="2">
        <v>45097</v>
      </c>
      <c r="F1322" s="2">
        <f>_xlfn.XLOOKUP(Table7[[#This Row],[EID]],Roster!A:A,Roster!G:G)</f>
        <v>43495</v>
      </c>
      <c r="G1322" s="61">
        <f ca="1">(TODAY()-Table7[[#This Row],[Hire Date]])/365</f>
        <v>6.3013698630136989</v>
      </c>
      <c r="H1322" s="61">
        <f ca="1">Table7[[#This Row],[Year]]*12</f>
        <v>75.616438356164394</v>
      </c>
      <c r="I1322" t="str">
        <f ca="1">IF(Table7[[#This Row],[Month]]&gt;=12,"Tenured","New Hire")</f>
        <v>Tenured</v>
      </c>
    </row>
    <row r="1323" spans="1:9">
      <c r="A1323" s="3" t="s">
        <v>118</v>
      </c>
      <c r="B1323" s="35" t="str">
        <f>_xlfn.XLOOKUP(Table7[[#This Row],[EID]],Roster!A:A,Roster!E:E)</f>
        <v>kig.imaz.62</v>
      </c>
      <c r="C1323" s="35" t="str">
        <f>_xlfn.XLOOKUP(Table7[[#This Row],[EID]],Roster!A:A,Roster!F:F)</f>
        <v>HR</v>
      </c>
      <c r="D1323">
        <v>9</v>
      </c>
      <c r="E1323" s="2">
        <v>45097</v>
      </c>
      <c r="F1323" s="2">
        <f>_xlfn.XLOOKUP(Table7[[#This Row],[EID]],Roster!A:A,Roster!G:G)</f>
        <v>44965</v>
      </c>
      <c r="G1323" s="61">
        <f ca="1">(TODAY()-Table7[[#This Row],[Hire Date]])/365</f>
        <v>2.2739726027397262</v>
      </c>
      <c r="H1323" s="61">
        <f ca="1">Table7[[#This Row],[Year]]*12</f>
        <v>27.287671232876715</v>
      </c>
      <c r="I1323" t="str">
        <f ca="1">IF(Table7[[#This Row],[Month]]&gt;=12,"Tenured","New Hire")</f>
        <v>Tenured</v>
      </c>
    </row>
    <row r="1324" spans="1:9">
      <c r="A1324" s="3" t="s">
        <v>119</v>
      </c>
      <c r="B1324" s="35" t="str">
        <f>_xlfn.XLOOKUP(Table7[[#This Row],[EID]],Roster!A:A,Roster!E:E)</f>
        <v>hir.kame.31</v>
      </c>
      <c r="C1324" s="35" t="str">
        <f>_xlfn.XLOOKUP(Table7[[#This Row],[EID]],Roster!A:A,Roster!F:F)</f>
        <v>Health</v>
      </c>
      <c r="D1324">
        <v>9</v>
      </c>
      <c r="E1324" s="2">
        <v>45097</v>
      </c>
      <c r="F1324" s="2">
        <f>_xlfn.XLOOKUP(Table7[[#This Row],[EID]],Roster!A:A,Roster!G:G)</f>
        <v>38581</v>
      </c>
      <c r="G1324" s="61">
        <f ca="1">(TODAY()-Table7[[#This Row],[Hire Date]])/365</f>
        <v>19.764383561643836</v>
      </c>
      <c r="H1324" s="61">
        <f ca="1">Table7[[#This Row],[Year]]*12</f>
        <v>237.17260273972602</v>
      </c>
      <c r="I1324" t="str">
        <f ca="1">IF(Table7[[#This Row],[Month]]&gt;=12,"Tenured","New Hire")</f>
        <v>Tenured</v>
      </c>
    </row>
    <row r="1325" spans="1:9">
      <c r="A1325" s="3" t="s">
        <v>121</v>
      </c>
      <c r="B1325" s="35" t="str">
        <f>_xlfn.XLOOKUP(Table7[[#This Row],[EID]],Roster!A:A,Roster!E:E)</f>
        <v>hir.kame.31</v>
      </c>
      <c r="C1325" s="35" t="str">
        <f>_xlfn.XLOOKUP(Table7[[#This Row],[EID]],Roster!A:A,Roster!F:F)</f>
        <v>Health</v>
      </c>
      <c r="D1325">
        <v>10</v>
      </c>
      <c r="E1325" s="2">
        <v>45097</v>
      </c>
      <c r="F1325" s="2">
        <f>_xlfn.XLOOKUP(Table7[[#This Row],[EID]],Roster!A:A,Roster!G:G)</f>
        <v>44420</v>
      </c>
      <c r="G1325" s="61">
        <f ca="1">(TODAY()-Table7[[#This Row],[Hire Date]])/365</f>
        <v>3.7671232876712328</v>
      </c>
      <c r="H1325" s="61">
        <f ca="1">Table7[[#This Row],[Year]]*12</f>
        <v>45.205479452054796</v>
      </c>
      <c r="I1325" t="str">
        <f ca="1">IF(Table7[[#This Row],[Month]]&gt;=12,"Tenured","New Hire")</f>
        <v>Tenured</v>
      </c>
    </row>
    <row r="1326" spans="1:9">
      <c r="A1326" s="3" t="s">
        <v>122</v>
      </c>
      <c r="B1326" s="35" t="str">
        <f>_xlfn.XLOOKUP(Table7[[#This Row],[EID]],Roster!A:A,Roster!E:E)</f>
        <v>han.oriz.24</v>
      </c>
      <c r="C1326" s="35" t="str">
        <f>_xlfn.XLOOKUP(Table7[[#This Row],[EID]],Roster!A:A,Roster!F:F)</f>
        <v>Network</v>
      </c>
      <c r="D1326">
        <v>9</v>
      </c>
      <c r="E1326" s="2">
        <v>45097</v>
      </c>
      <c r="F1326" s="2">
        <f>_xlfn.XLOOKUP(Table7[[#This Row],[EID]],Roster!A:A,Roster!G:G)</f>
        <v>44961</v>
      </c>
      <c r="G1326" s="61">
        <f ca="1">(TODAY()-Table7[[#This Row],[Hire Date]])/365</f>
        <v>2.2849315068493152</v>
      </c>
      <c r="H1326" s="61">
        <f ca="1">Table7[[#This Row],[Year]]*12</f>
        <v>27.419178082191785</v>
      </c>
      <c r="I1326" t="str">
        <f ca="1">IF(Table7[[#This Row],[Month]]&gt;=12,"Tenured","New Hire")</f>
        <v>Tenured</v>
      </c>
    </row>
    <row r="1327" spans="1:9">
      <c r="A1327" s="3" t="s">
        <v>123</v>
      </c>
      <c r="B1327" s="35" t="str">
        <f>_xlfn.XLOOKUP(Table7[[#This Row],[EID]],Roster!A:A,Roster!E:E)</f>
        <v>kig.imaz.62</v>
      </c>
      <c r="C1327" s="35" t="str">
        <f>_xlfn.XLOOKUP(Table7[[#This Row],[EID]],Roster!A:A,Roster!F:F)</f>
        <v>HR</v>
      </c>
      <c r="D1327">
        <v>9</v>
      </c>
      <c r="E1327" s="2">
        <v>45097</v>
      </c>
      <c r="F1327" s="2">
        <f>_xlfn.XLOOKUP(Table7[[#This Row],[EID]],Roster!A:A,Roster!G:G)</f>
        <v>41094</v>
      </c>
      <c r="G1327" s="61">
        <f ca="1">(TODAY()-Table7[[#This Row],[Hire Date]])/365</f>
        <v>12.87945205479452</v>
      </c>
      <c r="H1327" s="61">
        <f ca="1">Table7[[#This Row],[Year]]*12</f>
        <v>154.55342465753424</v>
      </c>
      <c r="I1327" t="str">
        <f ca="1">IF(Table7[[#This Row],[Month]]&gt;=12,"Tenured","New Hire")</f>
        <v>Tenured</v>
      </c>
    </row>
    <row r="1328" spans="1:9">
      <c r="A1328" s="3" t="s">
        <v>94</v>
      </c>
      <c r="B1328" s="35" t="str">
        <f>_xlfn.XLOOKUP(Table7[[#This Row],[EID]],Roster!A:A,Roster!E:E)</f>
        <v>oka.koch.55</v>
      </c>
      <c r="C1328" s="35" t="str">
        <f>_xlfn.XLOOKUP(Table7[[#This Row],[EID]],Roster!A:A,Roster!F:F)</f>
        <v>F&amp;A</v>
      </c>
      <c r="D1328">
        <v>8</v>
      </c>
      <c r="E1328" s="2">
        <v>45098</v>
      </c>
      <c r="F1328" s="2">
        <f>_xlfn.XLOOKUP(Table7[[#This Row],[EID]],Roster!A:A,Roster!G:G)</f>
        <v>45032</v>
      </c>
      <c r="G1328" s="61">
        <f ca="1">(TODAY()-Table7[[#This Row],[Hire Date]])/365</f>
        <v>2.0904109589041098</v>
      </c>
      <c r="H1328" s="61">
        <f ca="1">Table7[[#This Row],[Year]]*12</f>
        <v>25.084931506849315</v>
      </c>
      <c r="I1328" t="str">
        <f ca="1">IF(Table7[[#This Row],[Month]]&gt;=12,"Tenured","New Hire")</f>
        <v>Tenured</v>
      </c>
    </row>
    <row r="1329" spans="1:9">
      <c r="A1329" s="3" t="s">
        <v>96</v>
      </c>
      <c r="B1329" s="35" t="str">
        <f>_xlfn.XLOOKUP(Table7[[#This Row],[EID]],Roster!A:A,Roster!E:E)</f>
        <v>hir.kame.31</v>
      </c>
      <c r="C1329" s="35" t="str">
        <f>_xlfn.XLOOKUP(Table7[[#This Row],[EID]],Roster!A:A,Roster!F:F)</f>
        <v>Health</v>
      </c>
      <c r="D1329">
        <v>9</v>
      </c>
      <c r="E1329" s="2">
        <v>45098</v>
      </c>
      <c r="F1329" s="2">
        <f>_xlfn.XLOOKUP(Table7[[#This Row],[EID]],Roster!A:A,Roster!G:G)</f>
        <v>44979</v>
      </c>
      <c r="G1329" s="61">
        <f ca="1">(TODAY()-Table7[[#This Row],[Hire Date]])/365</f>
        <v>2.2356164383561645</v>
      </c>
      <c r="H1329" s="61">
        <f ca="1">Table7[[#This Row],[Year]]*12</f>
        <v>26.827397260273976</v>
      </c>
      <c r="I1329" t="str">
        <f ca="1">IF(Table7[[#This Row],[Month]]&gt;=12,"Tenured","New Hire")</f>
        <v>Tenured</v>
      </c>
    </row>
    <row r="1330" spans="1:9">
      <c r="A1330" s="3" t="s">
        <v>97</v>
      </c>
      <c r="B1330" s="35" t="str">
        <f>_xlfn.XLOOKUP(Table7[[#This Row],[EID]],Roster!A:A,Roster!E:E)</f>
        <v>han.oriz.24</v>
      </c>
      <c r="C1330" s="35" t="str">
        <f>_xlfn.XLOOKUP(Table7[[#This Row],[EID]],Roster!A:A,Roster!F:F)</f>
        <v>Network</v>
      </c>
      <c r="D1330">
        <v>9</v>
      </c>
      <c r="E1330" s="2">
        <v>45098</v>
      </c>
      <c r="F1330" s="2">
        <f>_xlfn.XLOOKUP(Table7[[#This Row],[EID]],Roster!A:A,Roster!G:G)</f>
        <v>44419</v>
      </c>
      <c r="G1330" s="61">
        <f ca="1">(TODAY()-Table7[[#This Row],[Hire Date]])/365</f>
        <v>3.7698630136986302</v>
      </c>
      <c r="H1330" s="61">
        <f ca="1">Table7[[#This Row],[Year]]*12</f>
        <v>45.238356164383561</v>
      </c>
      <c r="I1330" t="str">
        <f ca="1">IF(Table7[[#This Row],[Month]]&gt;=12,"Tenured","New Hire")</f>
        <v>Tenured</v>
      </c>
    </row>
    <row r="1331" spans="1:9">
      <c r="A1331" s="3" t="s">
        <v>98</v>
      </c>
      <c r="B1331" s="35" t="str">
        <f>_xlfn.XLOOKUP(Table7[[#This Row],[EID]],Roster!A:A,Roster!E:E)</f>
        <v>kig.imaz.62</v>
      </c>
      <c r="C1331" s="35" t="str">
        <f>_xlfn.XLOOKUP(Table7[[#This Row],[EID]],Roster!A:A,Roster!F:F)</f>
        <v>HR</v>
      </c>
      <c r="D1331">
        <v>8</v>
      </c>
      <c r="E1331" s="2">
        <v>45098</v>
      </c>
      <c r="F1331" s="2">
        <f>_xlfn.XLOOKUP(Table7[[#This Row],[EID]],Roster!A:A,Roster!G:G)</f>
        <v>41964</v>
      </c>
      <c r="G1331" s="61">
        <f ca="1">(TODAY()-Table7[[#This Row],[Hire Date]])/365</f>
        <v>10.495890410958904</v>
      </c>
      <c r="H1331" s="61">
        <f ca="1">Table7[[#This Row],[Year]]*12</f>
        <v>125.95068493150684</v>
      </c>
      <c r="I1331" t="str">
        <f ca="1">IF(Table7[[#This Row],[Month]]&gt;=12,"Tenured","New Hire")</f>
        <v>Tenured</v>
      </c>
    </row>
    <row r="1332" spans="1:9">
      <c r="A1332" s="3" t="s">
        <v>99</v>
      </c>
      <c r="B1332" s="35" t="str">
        <f>_xlfn.XLOOKUP(Table7[[#This Row],[EID]],Roster!A:A,Roster!E:E)</f>
        <v>han.oriz.24</v>
      </c>
      <c r="C1332" s="35" t="str">
        <f>_xlfn.XLOOKUP(Table7[[#This Row],[EID]],Roster!A:A,Roster!F:F)</f>
        <v>Strategy</v>
      </c>
      <c r="D1332">
        <v>8</v>
      </c>
      <c r="E1332" s="2">
        <v>45098</v>
      </c>
      <c r="F1332" s="2">
        <f>_xlfn.XLOOKUP(Table7[[#This Row],[EID]],Roster!A:A,Roster!G:G)</f>
        <v>39732</v>
      </c>
      <c r="G1332" s="61">
        <f ca="1">(TODAY()-Table7[[#This Row],[Hire Date]])/365</f>
        <v>16.610958904109587</v>
      </c>
      <c r="H1332" s="61">
        <f ca="1">Table7[[#This Row],[Year]]*12</f>
        <v>199.33150684931505</v>
      </c>
      <c r="I1332" t="str">
        <f ca="1">IF(Table7[[#This Row],[Month]]&gt;=12,"Tenured","New Hire")</f>
        <v>Tenured</v>
      </c>
    </row>
    <row r="1333" spans="1:9">
      <c r="A1333" s="3" t="s">
        <v>100</v>
      </c>
      <c r="B1333" s="35" t="str">
        <f>_xlfn.XLOOKUP(Table7[[#This Row],[EID]],Roster!A:A,Roster!E:E)</f>
        <v>oka.koch.55</v>
      </c>
      <c r="C1333" s="35" t="str">
        <f>_xlfn.XLOOKUP(Table7[[#This Row],[EID]],Roster!A:A,Roster!F:F)</f>
        <v>F&amp;A</v>
      </c>
      <c r="D1333">
        <v>8</v>
      </c>
      <c r="E1333" s="2">
        <v>45098</v>
      </c>
      <c r="F1333" s="2">
        <f>_xlfn.XLOOKUP(Table7[[#This Row],[EID]],Roster!A:A,Roster!G:G)</f>
        <v>44956</v>
      </c>
      <c r="G1333" s="61">
        <f ca="1">(TODAY()-Table7[[#This Row],[Hire Date]])/365</f>
        <v>2.2986301369863016</v>
      </c>
      <c r="H1333" s="61">
        <f ca="1">Table7[[#This Row],[Year]]*12</f>
        <v>27.583561643835619</v>
      </c>
      <c r="I1333" t="str">
        <f ca="1">IF(Table7[[#This Row],[Month]]&gt;=12,"Tenured","New Hire")</f>
        <v>Tenured</v>
      </c>
    </row>
    <row r="1334" spans="1:9">
      <c r="A1334" s="3" t="s">
        <v>101</v>
      </c>
      <c r="B1334" s="35" t="str">
        <f>_xlfn.XLOOKUP(Table7[[#This Row],[EID]],Roster!A:A,Roster!E:E)</f>
        <v>hir.kame.31</v>
      </c>
      <c r="C1334" s="35" t="str">
        <f>_xlfn.XLOOKUP(Table7[[#This Row],[EID]],Roster!A:A,Roster!F:F)</f>
        <v>Health</v>
      </c>
      <c r="D1334">
        <v>9</v>
      </c>
      <c r="E1334" s="2">
        <v>45098</v>
      </c>
      <c r="F1334" s="2">
        <f>_xlfn.XLOOKUP(Table7[[#This Row],[EID]],Roster!A:A,Roster!G:G)</f>
        <v>42161</v>
      </c>
      <c r="G1334" s="61">
        <f ca="1">(TODAY()-Table7[[#This Row],[Hire Date]])/365</f>
        <v>9.956164383561644</v>
      </c>
      <c r="H1334" s="61">
        <f ca="1">Table7[[#This Row],[Year]]*12</f>
        <v>119.47397260273974</v>
      </c>
      <c r="I1334" t="str">
        <f ca="1">IF(Table7[[#This Row],[Month]]&gt;=12,"Tenured","New Hire")</f>
        <v>Tenured</v>
      </c>
    </row>
    <row r="1335" spans="1:9">
      <c r="A1335" s="3" t="s">
        <v>102</v>
      </c>
      <c r="B1335" s="35" t="str">
        <f>_xlfn.XLOOKUP(Table7[[#This Row],[EID]],Roster!A:A,Roster!E:E)</f>
        <v>han.oriz.24</v>
      </c>
      <c r="C1335" s="35" t="str">
        <f>_xlfn.XLOOKUP(Table7[[#This Row],[EID]],Roster!A:A,Roster!F:F)</f>
        <v>Network</v>
      </c>
      <c r="D1335">
        <v>9</v>
      </c>
      <c r="E1335" s="2">
        <v>45098</v>
      </c>
      <c r="F1335" s="2">
        <f>_xlfn.XLOOKUP(Table7[[#This Row],[EID]],Roster!A:A,Roster!G:G)</f>
        <v>37784</v>
      </c>
      <c r="G1335" s="61">
        <f ca="1">(TODAY()-Table7[[#This Row],[Hire Date]])/365</f>
        <v>21.947945205479453</v>
      </c>
      <c r="H1335" s="61">
        <f ca="1">Table7[[#This Row],[Year]]*12</f>
        <v>263.37534246575342</v>
      </c>
      <c r="I1335" t="str">
        <f ca="1">IF(Table7[[#This Row],[Month]]&gt;=12,"Tenured","New Hire")</f>
        <v>Tenured</v>
      </c>
    </row>
    <row r="1336" spans="1:9">
      <c r="A1336" s="3" t="s">
        <v>103</v>
      </c>
      <c r="B1336" s="35" t="str">
        <f>_xlfn.XLOOKUP(Table7[[#This Row],[EID]],Roster!A:A,Roster!E:E)</f>
        <v>kig.imaz.62</v>
      </c>
      <c r="C1336" s="35" t="str">
        <f>_xlfn.XLOOKUP(Table7[[#This Row],[EID]],Roster!A:A,Roster!F:F)</f>
        <v>HR</v>
      </c>
      <c r="D1336">
        <v>10</v>
      </c>
      <c r="E1336" s="2">
        <v>45098</v>
      </c>
      <c r="F1336" s="2">
        <f>_xlfn.XLOOKUP(Table7[[#This Row],[EID]],Roster!A:A,Roster!G:G)</f>
        <v>44132</v>
      </c>
      <c r="G1336" s="61">
        <f ca="1">(TODAY()-Table7[[#This Row],[Hire Date]])/365</f>
        <v>4.5561643835616437</v>
      </c>
      <c r="H1336" s="61">
        <f ca="1">Table7[[#This Row],[Year]]*12</f>
        <v>54.673972602739724</v>
      </c>
      <c r="I1336" t="str">
        <f ca="1">IF(Table7[[#This Row],[Month]]&gt;=12,"Tenured","New Hire")</f>
        <v>Tenured</v>
      </c>
    </row>
    <row r="1337" spans="1:9">
      <c r="A1337" s="3" t="s">
        <v>104</v>
      </c>
      <c r="B1337" s="35" t="str">
        <f>_xlfn.XLOOKUP(Table7[[#This Row],[EID]],Roster!A:A,Roster!E:E)</f>
        <v>oka.koch.55</v>
      </c>
      <c r="C1337" s="35" t="str">
        <f>_xlfn.XLOOKUP(Table7[[#This Row],[EID]],Roster!A:A,Roster!F:F)</f>
        <v>F&amp;A</v>
      </c>
      <c r="D1337">
        <v>8</v>
      </c>
      <c r="E1337" s="2">
        <v>45098</v>
      </c>
      <c r="F1337" s="2">
        <f>_xlfn.XLOOKUP(Table7[[#This Row],[EID]],Roster!A:A,Roster!G:G)</f>
        <v>44977</v>
      </c>
      <c r="G1337" s="61">
        <f ca="1">(TODAY()-Table7[[#This Row],[Hire Date]])/365</f>
        <v>2.2410958904109588</v>
      </c>
      <c r="H1337" s="61">
        <f ca="1">Table7[[#This Row],[Year]]*12</f>
        <v>26.893150684931506</v>
      </c>
      <c r="I1337" t="str">
        <f ca="1">IF(Table7[[#This Row],[Month]]&gt;=12,"Tenured","New Hire")</f>
        <v>Tenured</v>
      </c>
    </row>
    <row r="1338" spans="1:9">
      <c r="A1338" s="3" t="s">
        <v>105</v>
      </c>
      <c r="B1338" s="35" t="str">
        <f>_xlfn.XLOOKUP(Table7[[#This Row],[EID]],Roster!A:A,Roster!E:E)</f>
        <v>oka.koch.55</v>
      </c>
      <c r="C1338" s="35" t="str">
        <f>_xlfn.XLOOKUP(Table7[[#This Row],[EID]],Roster!A:A,Roster!F:F)</f>
        <v>F&amp;A</v>
      </c>
      <c r="D1338">
        <v>9</v>
      </c>
      <c r="E1338" s="2">
        <v>45098</v>
      </c>
      <c r="F1338" s="2">
        <f>_xlfn.XLOOKUP(Table7[[#This Row],[EID]],Roster!A:A,Roster!G:G)</f>
        <v>37806</v>
      </c>
      <c r="G1338" s="61">
        <f ca="1">(TODAY()-Table7[[#This Row],[Hire Date]])/365</f>
        <v>21.887671232876713</v>
      </c>
      <c r="H1338" s="61">
        <f ca="1">Table7[[#This Row],[Year]]*12</f>
        <v>262.65205479452055</v>
      </c>
      <c r="I1338" t="str">
        <f ca="1">IF(Table7[[#This Row],[Month]]&gt;=12,"Tenured","New Hire")</f>
        <v>Tenured</v>
      </c>
    </row>
    <row r="1339" spans="1:9">
      <c r="A1339" s="3" t="s">
        <v>106</v>
      </c>
      <c r="B1339" s="35" t="str">
        <f>_xlfn.XLOOKUP(Table7[[#This Row],[EID]],Roster!A:A,Roster!E:E)</f>
        <v>hir.kame.31</v>
      </c>
      <c r="C1339" s="35" t="str">
        <f>_xlfn.XLOOKUP(Table7[[#This Row],[EID]],Roster!A:A,Roster!F:F)</f>
        <v>Health</v>
      </c>
      <c r="D1339">
        <v>10</v>
      </c>
      <c r="E1339" s="2">
        <v>45098</v>
      </c>
      <c r="F1339" s="2">
        <f>_xlfn.XLOOKUP(Table7[[#This Row],[EID]],Roster!A:A,Roster!G:G)</f>
        <v>40457</v>
      </c>
      <c r="G1339" s="61">
        <f ca="1">(TODAY()-Table7[[#This Row],[Hire Date]])/365</f>
        <v>14.624657534246575</v>
      </c>
      <c r="H1339" s="61">
        <f ca="1">Table7[[#This Row],[Year]]*12</f>
        <v>175.49589041095891</v>
      </c>
      <c r="I1339" t="str">
        <f ca="1">IF(Table7[[#This Row],[Month]]&gt;=12,"Tenured","New Hire")</f>
        <v>Tenured</v>
      </c>
    </row>
    <row r="1340" spans="1:9">
      <c r="A1340" s="3" t="s">
        <v>108</v>
      </c>
      <c r="B1340" s="35" t="str">
        <f>_xlfn.XLOOKUP(Table7[[#This Row],[EID]],Roster!A:A,Roster!E:E)</f>
        <v>kig.imaz.62</v>
      </c>
      <c r="C1340" s="35" t="str">
        <f>_xlfn.XLOOKUP(Table7[[#This Row],[EID]],Roster!A:A,Roster!F:F)</f>
        <v>HR</v>
      </c>
      <c r="D1340">
        <v>10</v>
      </c>
      <c r="E1340" s="2">
        <v>45098</v>
      </c>
      <c r="F1340" s="2">
        <f>_xlfn.XLOOKUP(Table7[[#This Row],[EID]],Roster!A:A,Roster!G:G)</f>
        <v>41289</v>
      </c>
      <c r="G1340" s="61">
        <f ca="1">(TODAY()-Table7[[#This Row],[Hire Date]])/365</f>
        <v>12.345205479452055</v>
      </c>
      <c r="H1340" s="61">
        <f ca="1">Table7[[#This Row],[Year]]*12</f>
        <v>148.14246575342466</v>
      </c>
      <c r="I1340" t="str">
        <f ca="1">IF(Table7[[#This Row],[Month]]&gt;=12,"Tenured","New Hire")</f>
        <v>Tenured</v>
      </c>
    </row>
    <row r="1341" spans="1:9">
      <c r="A1341" s="3" t="s">
        <v>109</v>
      </c>
      <c r="B1341" s="35" t="str">
        <f>_xlfn.XLOOKUP(Table7[[#This Row],[EID]],Roster!A:A,Roster!E:E)</f>
        <v>han.oriz.24</v>
      </c>
      <c r="C1341" s="35" t="str">
        <f>_xlfn.XLOOKUP(Table7[[#This Row],[EID]],Roster!A:A,Roster!F:F)</f>
        <v>Strategy</v>
      </c>
      <c r="D1341">
        <v>9</v>
      </c>
      <c r="E1341" s="2">
        <v>45098</v>
      </c>
      <c r="F1341" s="2">
        <f>_xlfn.XLOOKUP(Table7[[#This Row],[EID]],Roster!A:A,Roster!G:G)</f>
        <v>39092</v>
      </c>
      <c r="G1341" s="61">
        <f ca="1">(TODAY()-Table7[[#This Row],[Hire Date]])/365</f>
        <v>18.364383561643837</v>
      </c>
      <c r="H1341" s="61">
        <f ca="1">Table7[[#This Row],[Year]]*12</f>
        <v>220.37260273972606</v>
      </c>
      <c r="I1341" t="str">
        <f ca="1">IF(Table7[[#This Row],[Month]]&gt;=12,"Tenured","New Hire")</f>
        <v>Tenured</v>
      </c>
    </row>
    <row r="1342" spans="1:9">
      <c r="A1342" s="3" t="s">
        <v>111</v>
      </c>
      <c r="B1342" s="35" t="str">
        <f>_xlfn.XLOOKUP(Table7[[#This Row],[EID]],Roster!A:A,Roster!E:E)</f>
        <v>hir.kame.31</v>
      </c>
      <c r="C1342" s="35" t="str">
        <f>_xlfn.XLOOKUP(Table7[[#This Row],[EID]],Roster!A:A,Roster!F:F)</f>
        <v>Health</v>
      </c>
      <c r="D1342">
        <v>10</v>
      </c>
      <c r="E1342" s="2">
        <v>45098</v>
      </c>
      <c r="F1342" s="2">
        <f>_xlfn.XLOOKUP(Table7[[#This Row],[EID]],Roster!A:A,Roster!G:G)</f>
        <v>42145</v>
      </c>
      <c r="G1342" s="61">
        <f ca="1">(TODAY()-Table7[[#This Row],[Hire Date]])/365</f>
        <v>10</v>
      </c>
      <c r="H1342" s="61">
        <f ca="1">Table7[[#This Row],[Year]]*12</f>
        <v>120</v>
      </c>
      <c r="I1342" t="str">
        <f ca="1">IF(Table7[[#This Row],[Month]]&gt;=12,"Tenured","New Hire")</f>
        <v>Tenured</v>
      </c>
    </row>
    <row r="1343" spans="1:9">
      <c r="A1343" s="3" t="s">
        <v>112</v>
      </c>
      <c r="B1343" s="35" t="str">
        <f>_xlfn.XLOOKUP(Table7[[#This Row],[EID]],Roster!A:A,Roster!E:E)</f>
        <v>hir.kame.31</v>
      </c>
      <c r="C1343" s="35" t="str">
        <f>_xlfn.XLOOKUP(Table7[[#This Row],[EID]],Roster!A:A,Roster!F:F)</f>
        <v>Health</v>
      </c>
      <c r="D1343">
        <v>8</v>
      </c>
      <c r="E1343" s="2">
        <v>45098</v>
      </c>
      <c r="F1343" s="2">
        <f>_xlfn.XLOOKUP(Table7[[#This Row],[EID]],Roster!A:A,Roster!G:G)</f>
        <v>44989</v>
      </c>
      <c r="G1343" s="61">
        <f ca="1">(TODAY()-Table7[[#This Row],[Hire Date]])/365</f>
        <v>2.2082191780821918</v>
      </c>
      <c r="H1343" s="61">
        <f ca="1">Table7[[#This Row],[Year]]*12</f>
        <v>26.4986301369863</v>
      </c>
      <c r="I1343" t="str">
        <f ca="1">IF(Table7[[#This Row],[Month]]&gt;=12,"Tenured","New Hire")</f>
        <v>Tenured</v>
      </c>
    </row>
    <row r="1344" spans="1:9">
      <c r="A1344" s="3" t="s">
        <v>113</v>
      </c>
      <c r="B1344" s="35" t="str">
        <f>_xlfn.XLOOKUP(Table7[[#This Row],[EID]],Roster!A:A,Roster!E:E)</f>
        <v>kig.imaz.62</v>
      </c>
      <c r="C1344" s="35" t="str">
        <f>_xlfn.XLOOKUP(Table7[[#This Row],[EID]],Roster!A:A,Roster!F:F)</f>
        <v>HR</v>
      </c>
      <c r="D1344">
        <v>8</v>
      </c>
      <c r="E1344" s="2">
        <v>45098</v>
      </c>
      <c r="F1344" s="2">
        <f>_xlfn.XLOOKUP(Table7[[#This Row],[EID]],Roster!A:A,Roster!G:G)</f>
        <v>44152</v>
      </c>
      <c r="G1344" s="61">
        <f ca="1">(TODAY()-Table7[[#This Row],[Hire Date]])/365</f>
        <v>4.5013698630136982</v>
      </c>
      <c r="H1344" s="61">
        <f ca="1">Table7[[#This Row],[Year]]*12</f>
        <v>54.016438356164379</v>
      </c>
      <c r="I1344" t="str">
        <f ca="1">IF(Table7[[#This Row],[Month]]&gt;=12,"Tenured","New Hire")</f>
        <v>Tenured</v>
      </c>
    </row>
    <row r="1345" spans="1:9">
      <c r="A1345" s="3" t="s">
        <v>114</v>
      </c>
      <c r="B1345" s="35" t="str">
        <f>_xlfn.XLOOKUP(Table7[[#This Row],[EID]],Roster!A:A,Roster!E:E)</f>
        <v>han.oriz.24</v>
      </c>
      <c r="C1345" s="35" t="str">
        <f>_xlfn.XLOOKUP(Table7[[#This Row],[EID]],Roster!A:A,Roster!F:F)</f>
        <v>Strategy</v>
      </c>
      <c r="D1345">
        <v>9</v>
      </c>
      <c r="E1345" s="2">
        <v>45098</v>
      </c>
      <c r="F1345" s="2">
        <f>_xlfn.XLOOKUP(Table7[[#This Row],[EID]],Roster!A:A,Roster!G:G)</f>
        <v>37165</v>
      </c>
      <c r="G1345" s="61">
        <f ca="1">(TODAY()-Table7[[#This Row],[Hire Date]])/365</f>
        <v>23.643835616438356</v>
      </c>
      <c r="H1345" s="61">
        <f ca="1">Table7[[#This Row],[Year]]*12</f>
        <v>283.72602739726028</v>
      </c>
      <c r="I1345" t="str">
        <f ca="1">IF(Table7[[#This Row],[Month]]&gt;=12,"Tenured","New Hire")</f>
        <v>Tenured</v>
      </c>
    </row>
    <row r="1346" spans="1:9">
      <c r="A1346" s="3" t="s">
        <v>115</v>
      </c>
      <c r="B1346" s="35" t="str">
        <f>_xlfn.XLOOKUP(Table7[[#This Row],[EID]],Roster!A:A,Roster!E:E)</f>
        <v>oka.koch.55</v>
      </c>
      <c r="C1346" s="35" t="str">
        <f>_xlfn.XLOOKUP(Table7[[#This Row],[EID]],Roster!A:A,Roster!F:F)</f>
        <v>F&amp;A</v>
      </c>
      <c r="D1346">
        <v>9</v>
      </c>
      <c r="E1346" s="2">
        <v>45098</v>
      </c>
      <c r="F1346" s="2">
        <f>_xlfn.XLOOKUP(Table7[[#This Row],[EID]],Roster!A:A,Roster!G:G)</f>
        <v>44841</v>
      </c>
      <c r="G1346" s="61">
        <f ca="1">(TODAY()-Table7[[#This Row],[Hire Date]])/365</f>
        <v>2.6136986301369864</v>
      </c>
      <c r="H1346" s="61">
        <f ca="1">Table7[[#This Row],[Year]]*12</f>
        <v>31.364383561643837</v>
      </c>
      <c r="I1346" t="str">
        <f ca="1">IF(Table7[[#This Row],[Month]]&gt;=12,"Tenured","New Hire")</f>
        <v>Tenured</v>
      </c>
    </row>
    <row r="1347" spans="1:9">
      <c r="A1347" s="3" t="s">
        <v>116</v>
      </c>
      <c r="B1347" s="35" t="str">
        <f>_xlfn.XLOOKUP(Table7[[#This Row],[EID]],Roster!A:A,Roster!E:E)</f>
        <v>hir.kame.31</v>
      </c>
      <c r="C1347" s="35" t="str">
        <f>_xlfn.XLOOKUP(Table7[[#This Row],[EID]],Roster!A:A,Roster!F:F)</f>
        <v>Health</v>
      </c>
      <c r="D1347">
        <v>10</v>
      </c>
      <c r="E1347" s="2">
        <v>45098</v>
      </c>
      <c r="F1347" s="2">
        <f>_xlfn.XLOOKUP(Table7[[#This Row],[EID]],Roster!A:A,Roster!G:G)</f>
        <v>39490</v>
      </c>
      <c r="G1347" s="61">
        <f ca="1">(TODAY()-Table7[[#This Row],[Hire Date]])/365</f>
        <v>17.273972602739725</v>
      </c>
      <c r="H1347" s="61">
        <f ca="1">Table7[[#This Row],[Year]]*12</f>
        <v>207.2876712328767</v>
      </c>
      <c r="I1347" t="str">
        <f ca="1">IF(Table7[[#This Row],[Month]]&gt;=12,"Tenured","New Hire")</f>
        <v>Tenured</v>
      </c>
    </row>
    <row r="1348" spans="1:9">
      <c r="A1348" s="3" t="s">
        <v>117</v>
      </c>
      <c r="B1348" s="35" t="str">
        <f>_xlfn.XLOOKUP(Table7[[#This Row],[EID]],Roster!A:A,Roster!E:E)</f>
        <v>han.oriz.24</v>
      </c>
      <c r="C1348" s="35" t="str">
        <f>_xlfn.XLOOKUP(Table7[[#This Row],[EID]],Roster!A:A,Roster!F:F)</f>
        <v>Network</v>
      </c>
      <c r="D1348">
        <v>9</v>
      </c>
      <c r="E1348" s="2">
        <v>45098</v>
      </c>
      <c r="F1348" s="2">
        <f>_xlfn.XLOOKUP(Table7[[#This Row],[EID]],Roster!A:A,Roster!G:G)</f>
        <v>43495</v>
      </c>
      <c r="G1348" s="61">
        <f ca="1">(TODAY()-Table7[[#This Row],[Hire Date]])/365</f>
        <v>6.3013698630136989</v>
      </c>
      <c r="H1348" s="61">
        <f ca="1">Table7[[#This Row],[Year]]*12</f>
        <v>75.616438356164394</v>
      </c>
      <c r="I1348" t="str">
        <f ca="1">IF(Table7[[#This Row],[Month]]&gt;=12,"Tenured","New Hire")</f>
        <v>Tenured</v>
      </c>
    </row>
    <row r="1349" spans="1:9">
      <c r="A1349" s="3" t="s">
        <v>118</v>
      </c>
      <c r="B1349" s="35" t="str">
        <f>_xlfn.XLOOKUP(Table7[[#This Row],[EID]],Roster!A:A,Roster!E:E)</f>
        <v>kig.imaz.62</v>
      </c>
      <c r="C1349" s="35" t="str">
        <f>_xlfn.XLOOKUP(Table7[[#This Row],[EID]],Roster!A:A,Roster!F:F)</f>
        <v>HR</v>
      </c>
      <c r="D1349">
        <v>8</v>
      </c>
      <c r="E1349" s="2">
        <v>45098</v>
      </c>
      <c r="F1349" s="2">
        <f>_xlfn.XLOOKUP(Table7[[#This Row],[EID]],Roster!A:A,Roster!G:G)</f>
        <v>44965</v>
      </c>
      <c r="G1349" s="61">
        <f ca="1">(TODAY()-Table7[[#This Row],[Hire Date]])/365</f>
        <v>2.2739726027397262</v>
      </c>
      <c r="H1349" s="61">
        <f ca="1">Table7[[#This Row],[Year]]*12</f>
        <v>27.287671232876715</v>
      </c>
      <c r="I1349" t="str">
        <f ca="1">IF(Table7[[#This Row],[Month]]&gt;=12,"Tenured","New Hire")</f>
        <v>Tenured</v>
      </c>
    </row>
    <row r="1350" spans="1:9">
      <c r="A1350" s="3" t="s">
        <v>119</v>
      </c>
      <c r="B1350" s="35" t="str">
        <f>_xlfn.XLOOKUP(Table7[[#This Row],[EID]],Roster!A:A,Roster!E:E)</f>
        <v>hir.kame.31</v>
      </c>
      <c r="C1350" s="35" t="str">
        <f>_xlfn.XLOOKUP(Table7[[#This Row],[EID]],Roster!A:A,Roster!F:F)</f>
        <v>Health</v>
      </c>
      <c r="D1350">
        <v>9</v>
      </c>
      <c r="E1350" s="2">
        <v>45098</v>
      </c>
      <c r="F1350" s="2">
        <f>_xlfn.XLOOKUP(Table7[[#This Row],[EID]],Roster!A:A,Roster!G:G)</f>
        <v>38581</v>
      </c>
      <c r="G1350" s="61">
        <f ca="1">(TODAY()-Table7[[#This Row],[Hire Date]])/365</f>
        <v>19.764383561643836</v>
      </c>
      <c r="H1350" s="61">
        <f ca="1">Table7[[#This Row],[Year]]*12</f>
        <v>237.17260273972602</v>
      </c>
      <c r="I1350" t="str">
        <f ca="1">IF(Table7[[#This Row],[Month]]&gt;=12,"Tenured","New Hire")</f>
        <v>Tenured</v>
      </c>
    </row>
    <row r="1351" spans="1:9">
      <c r="A1351" s="3" t="s">
        <v>121</v>
      </c>
      <c r="B1351" s="35" t="str">
        <f>_xlfn.XLOOKUP(Table7[[#This Row],[EID]],Roster!A:A,Roster!E:E)</f>
        <v>hir.kame.31</v>
      </c>
      <c r="C1351" s="35" t="str">
        <f>_xlfn.XLOOKUP(Table7[[#This Row],[EID]],Roster!A:A,Roster!F:F)</f>
        <v>Health</v>
      </c>
      <c r="D1351">
        <v>8</v>
      </c>
      <c r="E1351" s="2">
        <v>45098</v>
      </c>
      <c r="F1351" s="2">
        <f>_xlfn.XLOOKUP(Table7[[#This Row],[EID]],Roster!A:A,Roster!G:G)</f>
        <v>44420</v>
      </c>
      <c r="G1351" s="61">
        <f ca="1">(TODAY()-Table7[[#This Row],[Hire Date]])/365</f>
        <v>3.7671232876712328</v>
      </c>
      <c r="H1351" s="61">
        <f ca="1">Table7[[#This Row],[Year]]*12</f>
        <v>45.205479452054796</v>
      </c>
      <c r="I1351" t="str">
        <f ca="1">IF(Table7[[#This Row],[Month]]&gt;=12,"Tenured","New Hire")</f>
        <v>Tenured</v>
      </c>
    </row>
    <row r="1352" spans="1:9">
      <c r="A1352" s="3" t="s">
        <v>122</v>
      </c>
      <c r="B1352" s="35" t="str">
        <f>_xlfn.XLOOKUP(Table7[[#This Row],[EID]],Roster!A:A,Roster!E:E)</f>
        <v>han.oriz.24</v>
      </c>
      <c r="C1352" s="35" t="str">
        <f>_xlfn.XLOOKUP(Table7[[#This Row],[EID]],Roster!A:A,Roster!F:F)</f>
        <v>Network</v>
      </c>
      <c r="D1352">
        <v>8</v>
      </c>
      <c r="E1352" s="2">
        <v>45098</v>
      </c>
      <c r="F1352" s="2">
        <f>_xlfn.XLOOKUP(Table7[[#This Row],[EID]],Roster!A:A,Roster!G:G)</f>
        <v>44961</v>
      </c>
      <c r="G1352" s="61">
        <f ca="1">(TODAY()-Table7[[#This Row],[Hire Date]])/365</f>
        <v>2.2849315068493152</v>
      </c>
      <c r="H1352" s="61">
        <f ca="1">Table7[[#This Row],[Year]]*12</f>
        <v>27.419178082191785</v>
      </c>
      <c r="I1352" t="str">
        <f ca="1">IF(Table7[[#This Row],[Month]]&gt;=12,"Tenured","New Hire")</f>
        <v>Tenured</v>
      </c>
    </row>
    <row r="1353" spans="1:9">
      <c r="A1353" s="3" t="s">
        <v>123</v>
      </c>
      <c r="B1353" s="35" t="str">
        <f>_xlfn.XLOOKUP(Table7[[#This Row],[EID]],Roster!A:A,Roster!E:E)</f>
        <v>kig.imaz.62</v>
      </c>
      <c r="C1353" s="35" t="str">
        <f>_xlfn.XLOOKUP(Table7[[#This Row],[EID]],Roster!A:A,Roster!F:F)</f>
        <v>HR</v>
      </c>
      <c r="D1353">
        <v>9</v>
      </c>
      <c r="E1353" s="2">
        <v>45098</v>
      </c>
      <c r="F1353" s="2">
        <f>_xlfn.XLOOKUP(Table7[[#This Row],[EID]],Roster!A:A,Roster!G:G)</f>
        <v>41094</v>
      </c>
      <c r="G1353" s="61">
        <f ca="1">(TODAY()-Table7[[#This Row],[Hire Date]])/365</f>
        <v>12.87945205479452</v>
      </c>
      <c r="H1353" s="61">
        <f ca="1">Table7[[#This Row],[Year]]*12</f>
        <v>154.55342465753424</v>
      </c>
      <c r="I1353" t="str">
        <f ca="1">IF(Table7[[#This Row],[Month]]&gt;=12,"Tenured","New Hire")</f>
        <v>Tenured</v>
      </c>
    </row>
    <row r="1354" spans="1:9">
      <c r="A1354" s="3" t="s">
        <v>94</v>
      </c>
      <c r="B1354" s="35" t="str">
        <f>_xlfn.XLOOKUP(Table7[[#This Row],[EID]],Roster!A:A,Roster!E:E)</f>
        <v>oka.koch.55</v>
      </c>
      <c r="C1354" s="35" t="str">
        <f>_xlfn.XLOOKUP(Table7[[#This Row],[EID]],Roster!A:A,Roster!F:F)</f>
        <v>F&amp;A</v>
      </c>
      <c r="D1354">
        <v>8</v>
      </c>
      <c r="E1354" s="2">
        <v>45099</v>
      </c>
      <c r="F1354" s="2">
        <f>_xlfn.XLOOKUP(Table7[[#This Row],[EID]],Roster!A:A,Roster!G:G)</f>
        <v>45032</v>
      </c>
      <c r="G1354" s="61">
        <f ca="1">(TODAY()-Table7[[#This Row],[Hire Date]])/365</f>
        <v>2.0904109589041098</v>
      </c>
      <c r="H1354" s="61">
        <f ca="1">Table7[[#This Row],[Year]]*12</f>
        <v>25.084931506849315</v>
      </c>
      <c r="I1354" t="str">
        <f ca="1">IF(Table7[[#This Row],[Month]]&gt;=12,"Tenured","New Hire")</f>
        <v>Tenured</v>
      </c>
    </row>
    <row r="1355" spans="1:9">
      <c r="A1355" s="3" t="s">
        <v>96</v>
      </c>
      <c r="B1355" s="35" t="str">
        <f>_xlfn.XLOOKUP(Table7[[#This Row],[EID]],Roster!A:A,Roster!E:E)</f>
        <v>hir.kame.31</v>
      </c>
      <c r="C1355" s="35" t="str">
        <f>_xlfn.XLOOKUP(Table7[[#This Row],[EID]],Roster!A:A,Roster!F:F)</f>
        <v>Health</v>
      </c>
      <c r="D1355">
        <v>9</v>
      </c>
      <c r="E1355" s="2">
        <v>45099</v>
      </c>
      <c r="F1355" s="2">
        <f>_xlfn.XLOOKUP(Table7[[#This Row],[EID]],Roster!A:A,Roster!G:G)</f>
        <v>44979</v>
      </c>
      <c r="G1355" s="61">
        <f ca="1">(TODAY()-Table7[[#This Row],[Hire Date]])/365</f>
        <v>2.2356164383561645</v>
      </c>
      <c r="H1355" s="61">
        <f ca="1">Table7[[#This Row],[Year]]*12</f>
        <v>26.827397260273976</v>
      </c>
      <c r="I1355" t="str">
        <f ca="1">IF(Table7[[#This Row],[Month]]&gt;=12,"Tenured","New Hire")</f>
        <v>Tenured</v>
      </c>
    </row>
    <row r="1356" spans="1:9">
      <c r="A1356" s="3" t="s">
        <v>97</v>
      </c>
      <c r="B1356" s="35" t="str">
        <f>_xlfn.XLOOKUP(Table7[[#This Row],[EID]],Roster!A:A,Roster!E:E)</f>
        <v>han.oriz.24</v>
      </c>
      <c r="C1356" s="35" t="str">
        <f>_xlfn.XLOOKUP(Table7[[#This Row],[EID]],Roster!A:A,Roster!F:F)</f>
        <v>Network</v>
      </c>
      <c r="D1356">
        <v>10</v>
      </c>
      <c r="E1356" s="2">
        <v>45099</v>
      </c>
      <c r="F1356" s="2">
        <f>_xlfn.XLOOKUP(Table7[[#This Row],[EID]],Roster!A:A,Roster!G:G)</f>
        <v>44419</v>
      </c>
      <c r="G1356" s="61">
        <f ca="1">(TODAY()-Table7[[#This Row],[Hire Date]])/365</f>
        <v>3.7698630136986302</v>
      </c>
      <c r="H1356" s="61">
        <f ca="1">Table7[[#This Row],[Year]]*12</f>
        <v>45.238356164383561</v>
      </c>
      <c r="I1356" t="str">
        <f ca="1">IF(Table7[[#This Row],[Month]]&gt;=12,"Tenured","New Hire")</f>
        <v>Tenured</v>
      </c>
    </row>
    <row r="1357" spans="1:9">
      <c r="A1357" s="3" t="s">
        <v>98</v>
      </c>
      <c r="B1357" s="35" t="str">
        <f>_xlfn.XLOOKUP(Table7[[#This Row],[EID]],Roster!A:A,Roster!E:E)</f>
        <v>kig.imaz.62</v>
      </c>
      <c r="C1357" s="35" t="str">
        <f>_xlfn.XLOOKUP(Table7[[#This Row],[EID]],Roster!A:A,Roster!F:F)</f>
        <v>HR</v>
      </c>
      <c r="D1357">
        <v>10</v>
      </c>
      <c r="E1357" s="2">
        <v>45099</v>
      </c>
      <c r="F1357" s="2">
        <f>_xlfn.XLOOKUP(Table7[[#This Row],[EID]],Roster!A:A,Roster!G:G)</f>
        <v>41964</v>
      </c>
      <c r="G1357" s="61">
        <f ca="1">(TODAY()-Table7[[#This Row],[Hire Date]])/365</f>
        <v>10.495890410958904</v>
      </c>
      <c r="H1357" s="61">
        <f ca="1">Table7[[#This Row],[Year]]*12</f>
        <v>125.95068493150684</v>
      </c>
      <c r="I1357" t="str">
        <f ca="1">IF(Table7[[#This Row],[Month]]&gt;=12,"Tenured","New Hire")</f>
        <v>Tenured</v>
      </c>
    </row>
    <row r="1358" spans="1:9">
      <c r="A1358" s="3" t="s">
        <v>99</v>
      </c>
      <c r="B1358" s="35" t="str">
        <f>_xlfn.XLOOKUP(Table7[[#This Row],[EID]],Roster!A:A,Roster!E:E)</f>
        <v>han.oriz.24</v>
      </c>
      <c r="C1358" s="35" t="str">
        <f>_xlfn.XLOOKUP(Table7[[#This Row],[EID]],Roster!A:A,Roster!F:F)</f>
        <v>Strategy</v>
      </c>
      <c r="D1358">
        <v>9</v>
      </c>
      <c r="E1358" s="2">
        <v>45099</v>
      </c>
      <c r="F1358" s="2">
        <f>_xlfn.XLOOKUP(Table7[[#This Row],[EID]],Roster!A:A,Roster!G:G)</f>
        <v>39732</v>
      </c>
      <c r="G1358" s="61">
        <f ca="1">(TODAY()-Table7[[#This Row],[Hire Date]])/365</f>
        <v>16.610958904109587</v>
      </c>
      <c r="H1358" s="61">
        <f ca="1">Table7[[#This Row],[Year]]*12</f>
        <v>199.33150684931505</v>
      </c>
      <c r="I1358" t="str">
        <f ca="1">IF(Table7[[#This Row],[Month]]&gt;=12,"Tenured","New Hire")</f>
        <v>Tenured</v>
      </c>
    </row>
    <row r="1359" spans="1:9">
      <c r="A1359" s="3" t="s">
        <v>100</v>
      </c>
      <c r="B1359" s="35" t="str">
        <f>_xlfn.XLOOKUP(Table7[[#This Row],[EID]],Roster!A:A,Roster!E:E)</f>
        <v>oka.koch.55</v>
      </c>
      <c r="C1359" s="35" t="str">
        <f>_xlfn.XLOOKUP(Table7[[#This Row],[EID]],Roster!A:A,Roster!F:F)</f>
        <v>F&amp;A</v>
      </c>
      <c r="D1359">
        <v>8</v>
      </c>
      <c r="E1359" s="2">
        <v>45099</v>
      </c>
      <c r="F1359" s="2">
        <f>_xlfn.XLOOKUP(Table7[[#This Row],[EID]],Roster!A:A,Roster!G:G)</f>
        <v>44956</v>
      </c>
      <c r="G1359" s="61">
        <f ca="1">(TODAY()-Table7[[#This Row],[Hire Date]])/365</f>
        <v>2.2986301369863016</v>
      </c>
      <c r="H1359" s="61">
        <f ca="1">Table7[[#This Row],[Year]]*12</f>
        <v>27.583561643835619</v>
      </c>
      <c r="I1359" t="str">
        <f ca="1">IF(Table7[[#This Row],[Month]]&gt;=12,"Tenured","New Hire")</f>
        <v>Tenured</v>
      </c>
    </row>
    <row r="1360" spans="1:9">
      <c r="A1360" s="3" t="s">
        <v>101</v>
      </c>
      <c r="B1360" s="35" t="str">
        <f>_xlfn.XLOOKUP(Table7[[#This Row],[EID]],Roster!A:A,Roster!E:E)</f>
        <v>hir.kame.31</v>
      </c>
      <c r="C1360" s="35" t="str">
        <f>_xlfn.XLOOKUP(Table7[[#This Row],[EID]],Roster!A:A,Roster!F:F)</f>
        <v>Health</v>
      </c>
      <c r="D1360">
        <v>8</v>
      </c>
      <c r="E1360" s="2">
        <v>45099</v>
      </c>
      <c r="F1360" s="2">
        <f>_xlfn.XLOOKUP(Table7[[#This Row],[EID]],Roster!A:A,Roster!G:G)</f>
        <v>42161</v>
      </c>
      <c r="G1360" s="61">
        <f ca="1">(TODAY()-Table7[[#This Row],[Hire Date]])/365</f>
        <v>9.956164383561644</v>
      </c>
      <c r="H1360" s="61">
        <f ca="1">Table7[[#This Row],[Year]]*12</f>
        <v>119.47397260273974</v>
      </c>
      <c r="I1360" t="str">
        <f ca="1">IF(Table7[[#This Row],[Month]]&gt;=12,"Tenured","New Hire")</f>
        <v>Tenured</v>
      </c>
    </row>
    <row r="1361" spans="1:9">
      <c r="A1361" s="3" t="s">
        <v>102</v>
      </c>
      <c r="B1361" s="35" t="str">
        <f>_xlfn.XLOOKUP(Table7[[#This Row],[EID]],Roster!A:A,Roster!E:E)</f>
        <v>han.oriz.24</v>
      </c>
      <c r="C1361" s="35" t="str">
        <f>_xlfn.XLOOKUP(Table7[[#This Row],[EID]],Roster!A:A,Roster!F:F)</f>
        <v>Network</v>
      </c>
      <c r="D1361">
        <v>10</v>
      </c>
      <c r="E1361" s="2">
        <v>45099</v>
      </c>
      <c r="F1361" s="2">
        <f>_xlfn.XLOOKUP(Table7[[#This Row],[EID]],Roster!A:A,Roster!G:G)</f>
        <v>37784</v>
      </c>
      <c r="G1361" s="61">
        <f ca="1">(TODAY()-Table7[[#This Row],[Hire Date]])/365</f>
        <v>21.947945205479453</v>
      </c>
      <c r="H1361" s="61">
        <f ca="1">Table7[[#This Row],[Year]]*12</f>
        <v>263.37534246575342</v>
      </c>
      <c r="I1361" t="str">
        <f ca="1">IF(Table7[[#This Row],[Month]]&gt;=12,"Tenured","New Hire")</f>
        <v>Tenured</v>
      </c>
    </row>
    <row r="1362" spans="1:9">
      <c r="A1362" s="3" t="s">
        <v>103</v>
      </c>
      <c r="B1362" s="35" t="str">
        <f>_xlfn.XLOOKUP(Table7[[#This Row],[EID]],Roster!A:A,Roster!E:E)</f>
        <v>kig.imaz.62</v>
      </c>
      <c r="C1362" s="35" t="str">
        <f>_xlfn.XLOOKUP(Table7[[#This Row],[EID]],Roster!A:A,Roster!F:F)</f>
        <v>HR</v>
      </c>
      <c r="D1362">
        <v>9</v>
      </c>
      <c r="E1362" s="2">
        <v>45099</v>
      </c>
      <c r="F1362" s="2">
        <f>_xlfn.XLOOKUP(Table7[[#This Row],[EID]],Roster!A:A,Roster!G:G)</f>
        <v>44132</v>
      </c>
      <c r="G1362" s="61">
        <f ca="1">(TODAY()-Table7[[#This Row],[Hire Date]])/365</f>
        <v>4.5561643835616437</v>
      </c>
      <c r="H1362" s="61">
        <f ca="1">Table7[[#This Row],[Year]]*12</f>
        <v>54.673972602739724</v>
      </c>
      <c r="I1362" t="str">
        <f ca="1">IF(Table7[[#This Row],[Month]]&gt;=12,"Tenured","New Hire")</f>
        <v>Tenured</v>
      </c>
    </row>
    <row r="1363" spans="1:9">
      <c r="A1363" s="3" t="s">
        <v>104</v>
      </c>
      <c r="B1363" s="35" t="str">
        <f>_xlfn.XLOOKUP(Table7[[#This Row],[EID]],Roster!A:A,Roster!E:E)</f>
        <v>oka.koch.55</v>
      </c>
      <c r="C1363" s="35" t="str">
        <f>_xlfn.XLOOKUP(Table7[[#This Row],[EID]],Roster!A:A,Roster!F:F)</f>
        <v>F&amp;A</v>
      </c>
      <c r="D1363">
        <v>8</v>
      </c>
      <c r="E1363" s="2">
        <v>45099</v>
      </c>
      <c r="F1363" s="2">
        <f>_xlfn.XLOOKUP(Table7[[#This Row],[EID]],Roster!A:A,Roster!G:G)</f>
        <v>44977</v>
      </c>
      <c r="G1363" s="61">
        <f ca="1">(TODAY()-Table7[[#This Row],[Hire Date]])/365</f>
        <v>2.2410958904109588</v>
      </c>
      <c r="H1363" s="61">
        <f ca="1">Table7[[#This Row],[Year]]*12</f>
        <v>26.893150684931506</v>
      </c>
      <c r="I1363" t="str">
        <f ca="1">IF(Table7[[#This Row],[Month]]&gt;=12,"Tenured","New Hire")</f>
        <v>Tenured</v>
      </c>
    </row>
    <row r="1364" spans="1:9">
      <c r="A1364" s="3" t="s">
        <v>105</v>
      </c>
      <c r="B1364" s="35" t="str">
        <f>_xlfn.XLOOKUP(Table7[[#This Row],[EID]],Roster!A:A,Roster!E:E)</f>
        <v>oka.koch.55</v>
      </c>
      <c r="C1364" s="35" t="str">
        <f>_xlfn.XLOOKUP(Table7[[#This Row],[EID]],Roster!A:A,Roster!F:F)</f>
        <v>F&amp;A</v>
      </c>
      <c r="D1364">
        <v>10</v>
      </c>
      <c r="E1364" s="2">
        <v>45099</v>
      </c>
      <c r="F1364" s="2">
        <f>_xlfn.XLOOKUP(Table7[[#This Row],[EID]],Roster!A:A,Roster!G:G)</f>
        <v>37806</v>
      </c>
      <c r="G1364" s="61">
        <f ca="1">(TODAY()-Table7[[#This Row],[Hire Date]])/365</f>
        <v>21.887671232876713</v>
      </c>
      <c r="H1364" s="61">
        <f ca="1">Table7[[#This Row],[Year]]*12</f>
        <v>262.65205479452055</v>
      </c>
      <c r="I1364" t="str">
        <f ca="1">IF(Table7[[#This Row],[Month]]&gt;=12,"Tenured","New Hire")</f>
        <v>Tenured</v>
      </c>
    </row>
    <row r="1365" spans="1:9">
      <c r="A1365" s="3" t="s">
        <v>106</v>
      </c>
      <c r="B1365" s="35" t="str">
        <f>_xlfn.XLOOKUP(Table7[[#This Row],[EID]],Roster!A:A,Roster!E:E)</f>
        <v>hir.kame.31</v>
      </c>
      <c r="C1365" s="35" t="str">
        <f>_xlfn.XLOOKUP(Table7[[#This Row],[EID]],Roster!A:A,Roster!F:F)</f>
        <v>Health</v>
      </c>
      <c r="D1365">
        <v>9</v>
      </c>
      <c r="E1365" s="2">
        <v>45099</v>
      </c>
      <c r="F1365" s="2">
        <f>_xlfn.XLOOKUP(Table7[[#This Row],[EID]],Roster!A:A,Roster!G:G)</f>
        <v>40457</v>
      </c>
      <c r="G1365" s="61">
        <f ca="1">(TODAY()-Table7[[#This Row],[Hire Date]])/365</f>
        <v>14.624657534246575</v>
      </c>
      <c r="H1365" s="61">
        <f ca="1">Table7[[#This Row],[Year]]*12</f>
        <v>175.49589041095891</v>
      </c>
      <c r="I1365" t="str">
        <f ca="1">IF(Table7[[#This Row],[Month]]&gt;=12,"Tenured","New Hire")</f>
        <v>Tenured</v>
      </c>
    </row>
    <row r="1366" spans="1:9">
      <c r="A1366" s="3" t="s">
        <v>108</v>
      </c>
      <c r="B1366" s="35" t="str">
        <f>_xlfn.XLOOKUP(Table7[[#This Row],[EID]],Roster!A:A,Roster!E:E)</f>
        <v>kig.imaz.62</v>
      </c>
      <c r="C1366" s="35" t="str">
        <f>_xlfn.XLOOKUP(Table7[[#This Row],[EID]],Roster!A:A,Roster!F:F)</f>
        <v>HR</v>
      </c>
      <c r="D1366">
        <v>9</v>
      </c>
      <c r="E1366" s="2">
        <v>45099</v>
      </c>
      <c r="F1366" s="2">
        <f>_xlfn.XLOOKUP(Table7[[#This Row],[EID]],Roster!A:A,Roster!G:G)</f>
        <v>41289</v>
      </c>
      <c r="G1366" s="61">
        <f ca="1">(TODAY()-Table7[[#This Row],[Hire Date]])/365</f>
        <v>12.345205479452055</v>
      </c>
      <c r="H1366" s="61">
        <f ca="1">Table7[[#This Row],[Year]]*12</f>
        <v>148.14246575342466</v>
      </c>
      <c r="I1366" t="str">
        <f ca="1">IF(Table7[[#This Row],[Month]]&gt;=12,"Tenured","New Hire")</f>
        <v>Tenured</v>
      </c>
    </row>
    <row r="1367" spans="1:9">
      <c r="A1367" s="3" t="s">
        <v>109</v>
      </c>
      <c r="B1367" s="35" t="str">
        <f>_xlfn.XLOOKUP(Table7[[#This Row],[EID]],Roster!A:A,Roster!E:E)</f>
        <v>han.oriz.24</v>
      </c>
      <c r="C1367" s="35" t="str">
        <f>_xlfn.XLOOKUP(Table7[[#This Row],[EID]],Roster!A:A,Roster!F:F)</f>
        <v>Strategy</v>
      </c>
      <c r="D1367">
        <v>10</v>
      </c>
      <c r="E1367" s="2">
        <v>45099</v>
      </c>
      <c r="F1367" s="2">
        <f>_xlfn.XLOOKUP(Table7[[#This Row],[EID]],Roster!A:A,Roster!G:G)</f>
        <v>39092</v>
      </c>
      <c r="G1367" s="61">
        <f ca="1">(TODAY()-Table7[[#This Row],[Hire Date]])/365</f>
        <v>18.364383561643837</v>
      </c>
      <c r="H1367" s="61">
        <f ca="1">Table7[[#This Row],[Year]]*12</f>
        <v>220.37260273972606</v>
      </c>
      <c r="I1367" t="str">
        <f ca="1">IF(Table7[[#This Row],[Month]]&gt;=12,"Tenured","New Hire")</f>
        <v>Tenured</v>
      </c>
    </row>
    <row r="1368" spans="1:9">
      <c r="A1368" s="3" t="s">
        <v>111</v>
      </c>
      <c r="B1368" s="35" t="str">
        <f>_xlfn.XLOOKUP(Table7[[#This Row],[EID]],Roster!A:A,Roster!E:E)</f>
        <v>hir.kame.31</v>
      </c>
      <c r="C1368" s="35" t="str">
        <f>_xlfn.XLOOKUP(Table7[[#This Row],[EID]],Roster!A:A,Roster!F:F)</f>
        <v>Health</v>
      </c>
      <c r="D1368">
        <v>9</v>
      </c>
      <c r="E1368" s="2">
        <v>45099</v>
      </c>
      <c r="F1368" s="2">
        <f>_xlfn.XLOOKUP(Table7[[#This Row],[EID]],Roster!A:A,Roster!G:G)</f>
        <v>42145</v>
      </c>
      <c r="G1368" s="61">
        <f ca="1">(TODAY()-Table7[[#This Row],[Hire Date]])/365</f>
        <v>10</v>
      </c>
      <c r="H1368" s="61">
        <f ca="1">Table7[[#This Row],[Year]]*12</f>
        <v>120</v>
      </c>
      <c r="I1368" t="str">
        <f ca="1">IF(Table7[[#This Row],[Month]]&gt;=12,"Tenured","New Hire")</f>
        <v>Tenured</v>
      </c>
    </row>
    <row r="1369" spans="1:9">
      <c r="A1369" s="3" t="s">
        <v>112</v>
      </c>
      <c r="B1369" s="35" t="str">
        <f>_xlfn.XLOOKUP(Table7[[#This Row],[EID]],Roster!A:A,Roster!E:E)</f>
        <v>hir.kame.31</v>
      </c>
      <c r="C1369" s="35" t="str">
        <f>_xlfn.XLOOKUP(Table7[[#This Row],[EID]],Roster!A:A,Roster!F:F)</f>
        <v>Health</v>
      </c>
      <c r="D1369">
        <v>8</v>
      </c>
      <c r="E1369" s="2">
        <v>45099</v>
      </c>
      <c r="F1369" s="2">
        <f>_xlfn.XLOOKUP(Table7[[#This Row],[EID]],Roster!A:A,Roster!G:G)</f>
        <v>44989</v>
      </c>
      <c r="G1369" s="61">
        <f ca="1">(TODAY()-Table7[[#This Row],[Hire Date]])/365</f>
        <v>2.2082191780821918</v>
      </c>
      <c r="H1369" s="61">
        <f ca="1">Table7[[#This Row],[Year]]*12</f>
        <v>26.4986301369863</v>
      </c>
      <c r="I1369" t="str">
        <f ca="1">IF(Table7[[#This Row],[Month]]&gt;=12,"Tenured","New Hire")</f>
        <v>Tenured</v>
      </c>
    </row>
    <row r="1370" spans="1:9">
      <c r="A1370" s="3" t="s">
        <v>113</v>
      </c>
      <c r="B1370" s="35" t="str">
        <f>_xlfn.XLOOKUP(Table7[[#This Row],[EID]],Roster!A:A,Roster!E:E)</f>
        <v>kig.imaz.62</v>
      </c>
      <c r="C1370" s="35" t="str">
        <f>_xlfn.XLOOKUP(Table7[[#This Row],[EID]],Roster!A:A,Roster!F:F)</f>
        <v>HR</v>
      </c>
      <c r="D1370">
        <v>9</v>
      </c>
      <c r="E1370" s="2">
        <v>45099</v>
      </c>
      <c r="F1370" s="2">
        <f>_xlfn.XLOOKUP(Table7[[#This Row],[EID]],Roster!A:A,Roster!G:G)</f>
        <v>44152</v>
      </c>
      <c r="G1370" s="61">
        <f ca="1">(TODAY()-Table7[[#This Row],[Hire Date]])/365</f>
        <v>4.5013698630136982</v>
      </c>
      <c r="H1370" s="61">
        <f ca="1">Table7[[#This Row],[Year]]*12</f>
        <v>54.016438356164379</v>
      </c>
      <c r="I1370" t="str">
        <f ca="1">IF(Table7[[#This Row],[Month]]&gt;=12,"Tenured","New Hire")</f>
        <v>Tenured</v>
      </c>
    </row>
    <row r="1371" spans="1:9">
      <c r="A1371" s="3" t="s">
        <v>114</v>
      </c>
      <c r="B1371" s="35" t="str">
        <f>_xlfn.XLOOKUP(Table7[[#This Row],[EID]],Roster!A:A,Roster!E:E)</f>
        <v>han.oriz.24</v>
      </c>
      <c r="C1371" s="35" t="str">
        <f>_xlfn.XLOOKUP(Table7[[#This Row],[EID]],Roster!A:A,Roster!F:F)</f>
        <v>Strategy</v>
      </c>
      <c r="D1371">
        <v>10</v>
      </c>
      <c r="E1371" s="2">
        <v>45099</v>
      </c>
      <c r="F1371" s="2">
        <f>_xlfn.XLOOKUP(Table7[[#This Row],[EID]],Roster!A:A,Roster!G:G)</f>
        <v>37165</v>
      </c>
      <c r="G1371" s="61">
        <f ca="1">(TODAY()-Table7[[#This Row],[Hire Date]])/365</f>
        <v>23.643835616438356</v>
      </c>
      <c r="H1371" s="61">
        <f ca="1">Table7[[#This Row],[Year]]*12</f>
        <v>283.72602739726028</v>
      </c>
      <c r="I1371" t="str">
        <f ca="1">IF(Table7[[#This Row],[Month]]&gt;=12,"Tenured","New Hire")</f>
        <v>Tenured</v>
      </c>
    </row>
    <row r="1372" spans="1:9">
      <c r="A1372" s="3" t="s">
        <v>115</v>
      </c>
      <c r="B1372" s="35" t="str">
        <f>_xlfn.XLOOKUP(Table7[[#This Row],[EID]],Roster!A:A,Roster!E:E)</f>
        <v>oka.koch.55</v>
      </c>
      <c r="C1372" s="35" t="str">
        <f>_xlfn.XLOOKUP(Table7[[#This Row],[EID]],Roster!A:A,Roster!F:F)</f>
        <v>F&amp;A</v>
      </c>
      <c r="D1372">
        <v>10</v>
      </c>
      <c r="E1372" s="2">
        <v>45099</v>
      </c>
      <c r="F1372" s="2">
        <f>_xlfn.XLOOKUP(Table7[[#This Row],[EID]],Roster!A:A,Roster!G:G)</f>
        <v>44841</v>
      </c>
      <c r="G1372" s="61">
        <f ca="1">(TODAY()-Table7[[#This Row],[Hire Date]])/365</f>
        <v>2.6136986301369864</v>
      </c>
      <c r="H1372" s="61">
        <f ca="1">Table7[[#This Row],[Year]]*12</f>
        <v>31.364383561643837</v>
      </c>
      <c r="I1372" t="str">
        <f ca="1">IF(Table7[[#This Row],[Month]]&gt;=12,"Tenured","New Hire")</f>
        <v>Tenured</v>
      </c>
    </row>
    <row r="1373" spans="1:9">
      <c r="A1373" s="3" t="s">
        <v>116</v>
      </c>
      <c r="B1373" s="35" t="str">
        <f>_xlfn.XLOOKUP(Table7[[#This Row],[EID]],Roster!A:A,Roster!E:E)</f>
        <v>hir.kame.31</v>
      </c>
      <c r="C1373" s="35" t="str">
        <f>_xlfn.XLOOKUP(Table7[[#This Row],[EID]],Roster!A:A,Roster!F:F)</f>
        <v>Health</v>
      </c>
      <c r="D1373">
        <v>8</v>
      </c>
      <c r="E1373" s="2">
        <v>45099</v>
      </c>
      <c r="F1373" s="2">
        <f>_xlfn.XLOOKUP(Table7[[#This Row],[EID]],Roster!A:A,Roster!G:G)</f>
        <v>39490</v>
      </c>
      <c r="G1373" s="61">
        <f ca="1">(TODAY()-Table7[[#This Row],[Hire Date]])/365</f>
        <v>17.273972602739725</v>
      </c>
      <c r="H1373" s="61">
        <f ca="1">Table7[[#This Row],[Year]]*12</f>
        <v>207.2876712328767</v>
      </c>
      <c r="I1373" t="str">
        <f ca="1">IF(Table7[[#This Row],[Month]]&gt;=12,"Tenured","New Hire")</f>
        <v>Tenured</v>
      </c>
    </row>
    <row r="1374" spans="1:9">
      <c r="A1374" s="3" t="s">
        <v>117</v>
      </c>
      <c r="B1374" s="35" t="str">
        <f>_xlfn.XLOOKUP(Table7[[#This Row],[EID]],Roster!A:A,Roster!E:E)</f>
        <v>han.oriz.24</v>
      </c>
      <c r="C1374" s="35" t="str">
        <f>_xlfn.XLOOKUP(Table7[[#This Row],[EID]],Roster!A:A,Roster!F:F)</f>
        <v>Network</v>
      </c>
      <c r="D1374">
        <v>9</v>
      </c>
      <c r="E1374" s="2">
        <v>45099</v>
      </c>
      <c r="F1374" s="2">
        <f>_xlfn.XLOOKUP(Table7[[#This Row],[EID]],Roster!A:A,Roster!G:G)</f>
        <v>43495</v>
      </c>
      <c r="G1374" s="61">
        <f ca="1">(TODAY()-Table7[[#This Row],[Hire Date]])/365</f>
        <v>6.3013698630136989</v>
      </c>
      <c r="H1374" s="61">
        <f ca="1">Table7[[#This Row],[Year]]*12</f>
        <v>75.616438356164394</v>
      </c>
      <c r="I1374" t="str">
        <f ca="1">IF(Table7[[#This Row],[Month]]&gt;=12,"Tenured","New Hire")</f>
        <v>Tenured</v>
      </c>
    </row>
    <row r="1375" spans="1:9">
      <c r="A1375" s="3" t="s">
        <v>118</v>
      </c>
      <c r="B1375" s="35" t="str">
        <f>_xlfn.XLOOKUP(Table7[[#This Row],[EID]],Roster!A:A,Roster!E:E)</f>
        <v>kig.imaz.62</v>
      </c>
      <c r="C1375" s="35" t="str">
        <f>_xlfn.XLOOKUP(Table7[[#This Row],[EID]],Roster!A:A,Roster!F:F)</f>
        <v>HR</v>
      </c>
      <c r="D1375">
        <v>10</v>
      </c>
      <c r="E1375" s="2">
        <v>45099</v>
      </c>
      <c r="F1375" s="2">
        <f>_xlfn.XLOOKUP(Table7[[#This Row],[EID]],Roster!A:A,Roster!G:G)</f>
        <v>44965</v>
      </c>
      <c r="G1375" s="61">
        <f ca="1">(TODAY()-Table7[[#This Row],[Hire Date]])/365</f>
        <v>2.2739726027397262</v>
      </c>
      <c r="H1375" s="61">
        <f ca="1">Table7[[#This Row],[Year]]*12</f>
        <v>27.287671232876715</v>
      </c>
      <c r="I1375" t="str">
        <f ca="1">IF(Table7[[#This Row],[Month]]&gt;=12,"Tenured","New Hire")</f>
        <v>Tenured</v>
      </c>
    </row>
    <row r="1376" spans="1:9">
      <c r="A1376" s="3" t="s">
        <v>119</v>
      </c>
      <c r="B1376" s="35" t="str">
        <f>_xlfn.XLOOKUP(Table7[[#This Row],[EID]],Roster!A:A,Roster!E:E)</f>
        <v>hir.kame.31</v>
      </c>
      <c r="C1376" s="35" t="str">
        <f>_xlfn.XLOOKUP(Table7[[#This Row],[EID]],Roster!A:A,Roster!F:F)</f>
        <v>Health</v>
      </c>
      <c r="D1376">
        <v>9</v>
      </c>
      <c r="E1376" s="2">
        <v>45099</v>
      </c>
      <c r="F1376" s="2">
        <f>_xlfn.XLOOKUP(Table7[[#This Row],[EID]],Roster!A:A,Roster!G:G)</f>
        <v>38581</v>
      </c>
      <c r="G1376" s="61">
        <f ca="1">(TODAY()-Table7[[#This Row],[Hire Date]])/365</f>
        <v>19.764383561643836</v>
      </c>
      <c r="H1376" s="61">
        <f ca="1">Table7[[#This Row],[Year]]*12</f>
        <v>237.17260273972602</v>
      </c>
      <c r="I1376" t="str">
        <f ca="1">IF(Table7[[#This Row],[Month]]&gt;=12,"Tenured","New Hire")</f>
        <v>Tenured</v>
      </c>
    </row>
    <row r="1377" spans="1:9">
      <c r="A1377" s="3" t="s">
        <v>121</v>
      </c>
      <c r="B1377" s="35" t="str">
        <f>_xlfn.XLOOKUP(Table7[[#This Row],[EID]],Roster!A:A,Roster!E:E)</f>
        <v>hir.kame.31</v>
      </c>
      <c r="C1377" s="35" t="str">
        <f>_xlfn.XLOOKUP(Table7[[#This Row],[EID]],Roster!A:A,Roster!F:F)</f>
        <v>Health</v>
      </c>
      <c r="D1377">
        <v>8</v>
      </c>
      <c r="E1377" s="2">
        <v>45099</v>
      </c>
      <c r="F1377" s="2">
        <f>_xlfn.XLOOKUP(Table7[[#This Row],[EID]],Roster!A:A,Roster!G:G)</f>
        <v>44420</v>
      </c>
      <c r="G1377" s="61">
        <f ca="1">(TODAY()-Table7[[#This Row],[Hire Date]])/365</f>
        <v>3.7671232876712328</v>
      </c>
      <c r="H1377" s="61">
        <f ca="1">Table7[[#This Row],[Year]]*12</f>
        <v>45.205479452054796</v>
      </c>
      <c r="I1377" t="str">
        <f ca="1">IF(Table7[[#This Row],[Month]]&gt;=12,"Tenured","New Hire")</f>
        <v>Tenured</v>
      </c>
    </row>
    <row r="1378" spans="1:9">
      <c r="A1378" s="3" t="s">
        <v>122</v>
      </c>
      <c r="B1378" s="35" t="str">
        <f>_xlfn.XLOOKUP(Table7[[#This Row],[EID]],Roster!A:A,Roster!E:E)</f>
        <v>han.oriz.24</v>
      </c>
      <c r="C1378" s="35" t="str">
        <f>_xlfn.XLOOKUP(Table7[[#This Row],[EID]],Roster!A:A,Roster!F:F)</f>
        <v>Network</v>
      </c>
      <c r="D1378">
        <v>9</v>
      </c>
      <c r="E1378" s="2">
        <v>45099</v>
      </c>
      <c r="F1378" s="2">
        <f>_xlfn.XLOOKUP(Table7[[#This Row],[EID]],Roster!A:A,Roster!G:G)</f>
        <v>44961</v>
      </c>
      <c r="G1378" s="61">
        <f ca="1">(TODAY()-Table7[[#This Row],[Hire Date]])/365</f>
        <v>2.2849315068493152</v>
      </c>
      <c r="H1378" s="61">
        <f ca="1">Table7[[#This Row],[Year]]*12</f>
        <v>27.419178082191785</v>
      </c>
      <c r="I1378" t="str">
        <f ca="1">IF(Table7[[#This Row],[Month]]&gt;=12,"Tenured","New Hire")</f>
        <v>Tenured</v>
      </c>
    </row>
    <row r="1379" spans="1:9">
      <c r="A1379" s="3" t="s">
        <v>123</v>
      </c>
      <c r="B1379" s="35" t="str">
        <f>_xlfn.XLOOKUP(Table7[[#This Row],[EID]],Roster!A:A,Roster!E:E)</f>
        <v>kig.imaz.62</v>
      </c>
      <c r="C1379" s="35" t="str">
        <f>_xlfn.XLOOKUP(Table7[[#This Row],[EID]],Roster!A:A,Roster!F:F)</f>
        <v>HR</v>
      </c>
      <c r="D1379">
        <v>9</v>
      </c>
      <c r="E1379" s="2">
        <v>45099</v>
      </c>
      <c r="F1379" s="2">
        <f>_xlfn.XLOOKUP(Table7[[#This Row],[EID]],Roster!A:A,Roster!G:G)</f>
        <v>41094</v>
      </c>
      <c r="G1379" s="61">
        <f ca="1">(TODAY()-Table7[[#This Row],[Hire Date]])/365</f>
        <v>12.87945205479452</v>
      </c>
      <c r="H1379" s="61">
        <f ca="1">Table7[[#This Row],[Year]]*12</f>
        <v>154.55342465753424</v>
      </c>
      <c r="I1379" t="str">
        <f ca="1">IF(Table7[[#This Row],[Month]]&gt;=12,"Tenured","New Hire")</f>
        <v>Tenured</v>
      </c>
    </row>
    <row r="1380" spans="1:9">
      <c r="A1380" s="3" t="s">
        <v>94</v>
      </c>
      <c r="B1380" s="35" t="str">
        <f>_xlfn.XLOOKUP(Table7[[#This Row],[EID]],Roster!A:A,Roster!E:E)</f>
        <v>oka.koch.55</v>
      </c>
      <c r="C1380" s="35" t="str">
        <f>_xlfn.XLOOKUP(Table7[[#This Row],[EID]],Roster!A:A,Roster!F:F)</f>
        <v>F&amp;A</v>
      </c>
      <c r="D1380">
        <v>9</v>
      </c>
      <c r="E1380" s="2">
        <v>45100</v>
      </c>
      <c r="F1380" s="2">
        <f>_xlfn.XLOOKUP(Table7[[#This Row],[EID]],Roster!A:A,Roster!G:G)</f>
        <v>45032</v>
      </c>
      <c r="G1380" s="61">
        <f ca="1">(TODAY()-Table7[[#This Row],[Hire Date]])/365</f>
        <v>2.0904109589041098</v>
      </c>
      <c r="H1380" s="61">
        <f ca="1">Table7[[#This Row],[Year]]*12</f>
        <v>25.084931506849315</v>
      </c>
      <c r="I1380" t="str">
        <f ca="1">IF(Table7[[#This Row],[Month]]&gt;=12,"Tenured","New Hire")</f>
        <v>Tenured</v>
      </c>
    </row>
    <row r="1381" spans="1:9">
      <c r="A1381" s="3" t="s">
        <v>96</v>
      </c>
      <c r="B1381" s="35" t="str">
        <f>_xlfn.XLOOKUP(Table7[[#This Row],[EID]],Roster!A:A,Roster!E:E)</f>
        <v>hir.kame.31</v>
      </c>
      <c r="C1381" s="35" t="str">
        <f>_xlfn.XLOOKUP(Table7[[#This Row],[EID]],Roster!A:A,Roster!F:F)</f>
        <v>Health</v>
      </c>
      <c r="D1381">
        <v>8</v>
      </c>
      <c r="E1381" s="2">
        <v>45100</v>
      </c>
      <c r="F1381" s="2">
        <f>_xlfn.XLOOKUP(Table7[[#This Row],[EID]],Roster!A:A,Roster!G:G)</f>
        <v>44979</v>
      </c>
      <c r="G1381" s="61">
        <f ca="1">(TODAY()-Table7[[#This Row],[Hire Date]])/365</f>
        <v>2.2356164383561645</v>
      </c>
      <c r="H1381" s="61">
        <f ca="1">Table7[[#This Row],[Year]]*12</f>
        <v>26.827397260273976</v>
      </c>
      <c r="I1381" t="str">
        <f ca="1">IF(Table7[[#This Row],[Month]]&gt;=12,"Tenured","New Hire")</f>
        <v>Tenured</v>
      </c>
    </row>
    <row r="1382" spans="1:9">
      <c r="A1382" s="3" t="s">
        <v>97</v>
      </c>
      <c r="B1382" s="35" t="str">
        <f>_xlfn.XLOOKUP(Table7[[#This Row],[EID]],Roster!A:A,Roster!E:E)</f>
        <v>han.oriz.24</v>
      </c>
      <c r="C1382" s="35" t="str">
        <f>_xlfn.XLOOKUP(Table7[[#This Row],[EID]],Roster!A:A,Roster!F:F)</f>
        <v>Network</v>
      </c>
      <c r="D1382">
        <v>9</v>
      </c>
      <c r="E1382" s="2">
        <v>45100</v>
      </c>
      <c r="F1382" s="2">
        <f>_xlfn.XLOOKUP(Table7[[#This Row],[EID]],Roster!A:A,Roster!G:G)</f>
        <v>44419</v>
      </c>
      <c r="G1382" s="61">
        <f ca="1">(TODAY()-Table7[[#This Row],[Hire Date]])/365</f>
        <v>3.7698630136986302</v>
      </c>
      <c r="H1382" s="61">
        <f ca="1">Table7[[#This Row],[Year]]*12</f>
        <v>45.238356164383561</v>
      </c>
      <c r="I1382" t="str">
        <f ca="1">IF(Table7[[#This Row],[Month]]&gt;=12,"Tenured","New Hire")</f>
        <v>Tenured</v>
      </c>
    </row>
    <row r="1383" spans="1:9">
      <c r="A1383" s="3" t="s">
        <v>98</v>
      </c>
      <c r="B1383" s="35" t="str">
        <f>_xlfn.XLOOKUP(Table7[[#This Row],[EID]],Roster!A:A,Roster!E:E)</f>
        <v>kig.imaz.62</v>
      </c>
      <c r="C1383" s="35" t="str">
        <f>_xlfn.XLOOKUP(Table7[[#This Row],[EID]],Roster!A:A,Roster!F:F)</f>
        <v>HR</v>
      </c>
      <c r="D1383">
        <v>10</v>
      </c>
      <c r="E1383" s="2">
        <v>45100</v>
      </c>
      <c r="F1383" s="2">
        <f>_xlfn.XLOOKUP(Table7[[#This Row],[EID]],Roster!A:A,Roster!G:G)</f>
        <v>41964</v>
      </c>
      <c r="G1383" s="61">
        <f ca="1">(TODAY()-Table7[[#This Row],[Hire Date]])/365</f>
        <v>10.495890410958904</v>
      </c>
      <c r="H1383" s="61">
        <f ca="1">Table7[[#This Row],[Year]]*12</f>
        <v>125.95068493150684</v>
      </c>
      <c r="I1383" t="str">
        <f ca="1">IF(Table7[[#This Row],[Month]]&gt;=12,"Tenured","New Hire")</f>
        <v>Tenured</v>
      </c>
    </row>
    <row r="1384" spans="1:9">
      <c r="A1384" s="3" t="s">
        <v>99</v>
      </c>
      <c r="B1384" s="35" t="str">
        <f>_xlfn.XLOOKUP(Table7[[#This Row],[EID]],Roster!A:A,Roster!E:E)</f>
        <v>han.oriz.24</v>
      </c>
      <c r="C1384" s="35" t="str">
        <f>_xlfn.XLOOKUP(Table7[[#This Row],[EID]],Roster!A:A,Roster!F:F)</f>
        <v>Strategy</v>
      </c>
      <c r="D1384">
        <v>10</v>
      </c>
      <c r="E1384" s="2">
        <v>45100</v>
      </c>
      <c r="F1384" s="2">
        <f>_xlfn.XLOOKUP(Table7[[#This Row],[EID]],Roster!A:A,Roster!G:G)</f>
        <v>39732</v>
      </c>
      <c r="G1384" s="61">
        <f ca="1">(TODAY()-Table7[[#This Row],[Hire Date]])/365</f>
        <v>16.610958904109587</v>
      </c>
      <c r="H1384" s="61">
        <f ca="1">Table7[[#This Row],[Year]]*12</f>
        <v>199.33150684931505</v>
      </c>
      <c r="I1384" t="str">
        <f ca="1">IF(Table7[[#This Row],[Month]]&gt;=12,"Tenured","New Hire")</f>
        <v>Tenured</v>
      </c>
    </row>
    <row r="1385" spans="1:9">
      <c r="A1385" s="3" t="s">
        <v>100</v>
      </c>
      <c r="B1385" s="35" t="str">
        <f>_xlfn.XLOOKUP(Table7[[#This Row],[EID]],Roster!A:A,Roster!E:E)</f>
        <v>oka.koch.55</v>
      </c>
      <c r="C1385" s="35" t="str">
        <f>_xlfn.XLOOKUP(Table7[[#This Row],[EID]],Roster!A:A,Roster!F:F)</f>
        <v>F&amp;A</v>
      </c>
      <c r="D1385">
        <v>8</v>
      </c>
      <c r="E1385" s="2">
        <v>45100</v>
      </c>
      <c r="F1385" s="2">
        <f>_xlfn.XLOOKUP(Table7[[#This Row],[EID]],Roster!A:A,Roster!G:G)</f>
        <v>44956</v>
      </c>
      <c r="G1385" s="61">
        <f ca="1">(TODAY()-Table7[[#This Row],[Hire Date]])/365</f>
        <v>2.2986301369863016</v>
      </c>
      <c r="H1385" s="61">
        <f ca="1">Table7[[#This Row],[Year]]*12</f>
        <v>27.583561643835619</v>
      </c>
      <c r="I1385" t="str">
        <f ca="1">IF(Table7[[#This Row],[Month]]&gt;=12,"Tenured","New Hire")</f>
        <v>Tenured</v>
      </c>
    </row>
    <row r="1386" spans="1:9">
      <c r="A1386" s="3" t="s">
        <v>101</v>
      </c>
      <c r="B1386" s="35" t="str">
        <f>_xlfn.XLOOKUP(Table7[[#This Row],[EID]],Roster!A:A,Roster!E:E)</f>
        <v>hir.kame.31</v>
      </c>
      <c r="C1386" s="35" t="str">
        <f>_xlfn.XLOOKUP(Table7[[#This Row],[EID]],Roster!A:A,Roster!F:F)</f>
        <v>Health</v>
      </c>
      <c r="D1386">
        <v>9</v>
      </c>
      <c r="E1386" s="2">
        <v>45100</v>
      </c>
      <c r="F1386" s="2">
        <f>_xlfn.XLOOKUP(Table7[[#This Row],[EID]],Roster!A:A,Roster!G:G)</f>
        <v>42161</v>
      </c>
      <c r="G1386" s="61">
        <f ca="1">(TODAY()-Table7[[#This Row],[Hire Date]])/365</f>
        <v>9.956164383561644</v>
      </c>
      <c r="H1386" s="61">
        <f ca="1">Table7[[#This Row],[Year]]*12</f>
        <v>119.47397260273974</v>
      </c>
      <c r="I1386" t="str">
        <f ca="1">IF(Table7[[#This Row],[Month]]&gt;=12,"Tenured","New Hire")</f>
        <v>Tenured</v>
      </c>
    </row>
    <row r="1387" spans="1:9">
      <c r="A1387" s="3" t="s">
        <v>102</v>
      </c>
      <c r="B1387" s="35" t="str">
        <f>_xlfn.XLOOKUP(Table7[[#This Row],[EID]],Roster!A:A,Roster!E:E)</f>
        <v>han.oriz.24</v>
      </c>
      <c r="C1387" s="35" t="str">
        <f>_xlfn.XLOOKUP(Table7[[#This Row],[EID]],Roster!A:A,Roster!F:F)</f>
        <v>Network</v>
      </c>
      <c r="D1387">
        <v>8</v>
      </c>
      <c r="E1387" s="2">
        <v>45100</v>
      </c>
      <c r="F1387" s="2">
        <f>_xlfn.XLOOKUP(Table7[[#This Row],[EID]],Roster!A:A,Roster!G:G)</f>
        <v>37784</v>
      </c>
      <c r="G1387" s="61">
        <f ca="1">(TODAY()-Table7[[#This Row],[Hire Date]])/365</f>
        <v>21.947945205479453</v>
      </c>
      <c r="H1387" s="61">
        <f ca="1">Table7[[#This Row],[Year]]*12</f>
        <v>263.37534246575342</v>
      </c>
      <c r="I1387" t="str">
        <f ca="1">IF(Table7[[#This Row],[Month]]&gt;=12,"Tenured","New Hire")</f>
        <v>Tenured</v>
      </c>
    </row>
    <row r="1388" spans="1:9">
      <c r="A1388" s="3" t="s">
        <v>103</v>
      </c>
      <c r="B1388" s="35" t="str">
        <f>_xlfn.XLOOKUP(Table7[[#This Row],[EID]],Roster!A:A,Roster!E:E)</f>
        <v>kig.imaz.62</v>
      </c>
      <c r="C1388" s="35" t="str">
        <f>_xlfn.XLOOKUP(Table7[[#This Row],[EID]],Roster!A:A,Roster!F:F)</f>
        <v>HR</v>
      </c>
      <c r="D1388">
        <v>8</v>
      </c>
      <c r="E1388" s="2">
        <v>45100</v>
      </c>
      <c r="F1388" s="2">
        <f>_xlfn.XLOOKUP(Table7[[#This Row],[EID]],Roster!A:A,Roster!G:G)</f>
        <v>44132</v>
      </c>
      <c r="G1388" s="61">
        <f ca="1">(TODAY()-Table7[[#This Row],[Hire Date]])/365</f>
        <v>4.5561643835616437</v>
      </c>
      <c r="H1388" s="61">
        <f ca="1">Table7[[#This Row],[Year]]*12</f>
        <v>54.673972602739724</v>
      </c>
      <c r="I1388" t="str">
        <f ca="1">IF(Table7[[#This Row],[Month]]&gt;=12,"Tenured","New Hire")</f>
        <v>Tenured</v>
      </c>
    </row>
    <row r="1389" spans="1:9">
      <c r="A1389" s="3" t="s">
        <v>104</v>
      </c>
      <c r="B1389" s="35" t="str">
        <f>_xlfn.XLOOKUP(Table7[[#This Row],[EID]],Roster!A:A,Roster!E:E)</f>
        <v>oka.koch.55</v>
      </c>
      <c r="C1389" s="35" t="str">
        <f>_xlfn.XLOOKUP(Table7[[#This Row],[EID]],Roster!A:A,Roster!F:F)</f>
        <v>F&amp;A</v>
      </c>
      <c r="D1389">
        <v>6</v>
      </c>
      <c r="E1389" s="2">
        <v>45100</v>
      </c>
      <c r="F1389" s="2">
        <f>_xlfn.XLOOKUP(Table7[[#This Row],[EID]],Roster!A:A,Roster!G:G)</f>
        <v>44977</v>
      </c>
      <c r="G1389" s="61">
        <f ca="1">(TODAY()-Table7[[#This Row],[Hire Date]])/365</f>
        <v>2.2410958904109588</v>
      </c>
      <c r="H1389" s="61">
        <f ca="1">Table7[[#This Row],[Year]]*12</f>
        <v>26.893150684931506</v>
      </c>
      <c r="I1389" t="str">
        <f ca="1">IF(Table7[[#This Row],[Month]]&gt;=12,"Tenured","New Hire")</f>
        <v>Tenured</v>
      </c>
    </row>
    <row r="1390" spans="1:9">
      <c r="A1390" s="3" t="s">
        <v>105</v>
      </c>
      <c r="B1390" s="35" t="str">
        <f>_xlfn.XLOOKUP(Table7[[#This Row],[EID]],Roster!A:A,Roster!E:E)</f>
        <v>oka.koch.55</v>
      </c>
      <c r="C1390" s="35" t="str">
        <f>_xlfn.XLOOKUP(Table7[[#This Row],[EID]],Roster!A:A,Roster!F:F)</f>
        <v>F&amp;A</v>
      </c>
      <c r="D1390">
        <v>8</v>
      </c>
      <c r="E1390" s="2">
        <v>45100</v>
      </c>
      <c r="F1390" s="2">
        <f>_xlfn.XLOOKUP(Table7[[#This Row],[EID]],Roster!A:A,Roster!G:G)</f>
        <v>37806</v>
      </c>
      <c r="G1390" s="61">
        <f ca="1">(TODAY()-Table7[[#This Row],[Hire Date]])/365</f>
        <v>21.887671232876713</v>
      </c>
      <c r="H1390" s="61">
        <f ca="1">Table7[[#This Row],[Year]]*12</f>
        <v>262.65205479452055</v>
      </c>
      <c r="I1390" t="str">
        <f ca="1">IF(Table7[[#This Row],[Month]]&gt;=12,"Tenured","New Hire")</f>
        <v>Tenured</v>
      </c>
    </row>
    <row r="1391" spans="1:9">
      <c r="A1391" s="3" t="s">
        <v>106</v>
      </c>
      <c r="B1391" s="35" t="str">
        <f>_xlfn.XLOOKUP(Table7[[#This Row],[EID]],Roster!A:A,Roster!E:E)</f>
        <v>hir.kame.31</v>
      </c>
      <c r="C1391" s="35" t="str">
        <f>_xlfn.XLOOKUP(Table7[[#This Row],[EID]],Roster!A:A,Roster!F:F)</f>
        <v>Health</v>
      </c>
      <c r="D1391">
        <v>10</v>
      </c>
      <c r="E1391" s="2">
        <v>45100</v>
      </c>
      <c r="F1391" s="2">
        <f>_xlfn.XLOOKUP(Table7[[#This Row],[EID]],Roster!A:A,Roster!G:G)</f>
        <v>40457</v>
      </c>
      <c r="G1391" s="61">
        <f ca="1">(TODAY()-Table7[[#This Row],[Hire Date]])/365</f>
        <v>14.624657534246575</v>
      </c>
      <c r="H1391" s="61">
        <f ca="1">Table7[[#This Row],[Year]]*12</f>
        <v>175.49589041095891</v>
      </c>
      <c r="I1391" t="str">
        <f ca="1">IF(Table7[[#This Row],[Month]]&gt;=12,"Tenured","New Hire")</f>
        <v>Tenured</v>
      </c>
    </row>
    <row r="1392" spans="1:9">
      <c r="A1392" s="3" t="s">
        <v>108</v>
      </c>
      <c r="B1392" s="35" t="str">
        <f>_xlfn.XLOOKUP(Table7[[#This Row],[EID]],Roster!A:A,Roster!E:E)</f>
        <v>kig.imaz.62</v>
      </c>
      <c r="C1392" s="35" t="str">
        <f>_xlfn.XLOOKUP(Table7[[#This Row],[EID]],Roster!A:A,Roster!F:F)</f>
        <v>HR</v>
      </c>
      <c r="D1392">
        <v>10</v>
      </c>
      <c r="E1392" s="2">
        <v>45100</v>
      </c>
      <c r="F1392" s="2">
        <f>_xlfn.XLOOKUP(Table7[[#This Row],[EID]],Roster!A:A,Roster!G:G)</f>
        <v>41289</v>
      </c>
      <c r="G1392" s="61">
        <f ca="1">(TODAY()-Table7[[#This Row],[Hire Date]])/365</f>
        <v>12.345205479452055</v>
      </c>
      <c r="H1392" s="61">
        <f ca="1">Table7[[#This Row],[Year]]*12</f>
        <v>148.14246575342466</v>
      </c>
      <c r="I1392" t="str">
        <f ca="1">IF(Table7[[#This Row],[Month]]&gt;=12,"Tenured","New Hire")</f>
        <v>Tenured</v>
      </c>
    </row>
    <row r="1393" spans="1:9">
      <c r="A1393" s="3" t="s">
        <v>109</v>
      </c>
      <c r="B1393" s="35" t="str">
        <f>_xlfn.XLOOKUP(Table7[[#This Row],[EID]],Roster!A:A,Roster!E:E)</f>
        <v>han.oriz.24</v>
      </c>
      <c r="C1393" s="35" t="str">
        <f>_xlfn.XLOOKUP(Table7[[#This Row],[EID]],Roster!A:A,Roster!F:F)</f>
        <v>Strategy</v>
      </c>
      <c r="D1393">
        <v>10</v>
      </c>
      <c r="E1393" s="2">
        <v>45100</v>
      </c>
      <c r="F1393" s="2">
        <f>_xlfn.XLOOKUP(Table7[[#This Row],[EID]],Roster!A:A,Roster!G:G)</f>
        <v>39092</v>
      </c>
      <c r="G1393" s="61">
        <f ca="1">(TODAY()-Table7[[#This Row],[Hire Date]])/365</f>
        <v>18.364383561643837</v>
      </c>
      <c r="H1393" s="61">
        <f ca="1">Table7[[#This Row],[Year]]*12</f>
        <v>220.37260273972606</v>
      </c>
      <c r="I1393" t="str">
        <f ca="1">IF(Table7[[#This Row],[Month]]&gt;=12,"Tenured","New Hire")</f>
        <v>Tenured</v>
      </c>
    </row>
    <row r="1394" spans="1:9">
      <c r="A1394" s="3" t="s">
        <v>111</v>
      </c>
      <c r="B1394" s="35" t="str">
        <f>_xlfn.XLOOKUP(Table7[[#This Row],[EID]],Roster!A:A,Roster!E:E)</f>
        <v>hir.kame.31</v>
      </c>
      <c r="C1394" s="35" t="str">
        <f>_xlfn.XLOOKUP(Table7[[#This Row],[EID]],Roster!A:A,Roster!F:F)</f>
        <v>Health</v>
      </c>
      <c r="D1394">
        <v>8</v>
      </c>
      <c r="E1394" s="2">
        <v>45100</v>
      </c>
      <c r="F1394" s="2">
        <f>_xlfn.XLOOKUP(Table7[[#This Row],[EID]],Roster!A:A,Roster!G:G)</f>
        <v>42145</v>
      </c>
      <c r="G1394" s="61">
        <f ca="1">(TODAY()-Table7[[#This Row],[Hire Date]])/365</f>
        <v>10</v>
      </c>
      <c r="H1394" s="61">
        <f ca="1">Table7[[#This Row],[Year]]*12</f>
        <v>120</v>
      </c>
      <c r="I1394" t="str">
        <f ca="1">IF(Table7[[#This Row],[Month]]&gt;=12,"Tenured","New Hire")</f>
        <v>Tenured</v>
      </c>
    </row>
    <row r="1395" spans="1:9">
      <c r="A1395" s="3" t="s">
        <v>112</v>
      </c>
      <c r="B1395" s="35" t="str">
        <f>_xlfn.XLOOKUP(Table7[[#This Row],[EID]],Roster!A:A,Roster!E:E)</f>
        <v>hir.kame.31</v>
      </c>
      <c r="C1395" s="35" t="str">
        <f>_xlfn.XLOOKUP(Table7[[#This Row],[EID]],Roster!A:A,Roster!F:F)</f>
        <v>Health</v>
      </c>
      <c r="D1395">
        <v>9</v>
      </c>
      <c r="E1395" s="2">
        <v>45100</v>
      </c>
      <c r="F1395" s="2">
        <f>_xlfn.XLOOKUP(Table7[[#This Row],[EID]],Roster!A:A,Roster!G:G)</f>
        <v>44989</v>
      </c>
      <c r="G1395" s="61">
        <f ca="1">(TODAY()-Table7[[#This Row],[Hire Date]])/365</f>
        <v>2.2082191780821918</v>
      </c>
      <c r="H1395" s="61">
        <f ca="1">Table7[[#This Row],[Year]]*12</f>
        <v>26.4986301369863</v>
      </c>
      <c r="I1395" t="str">
        <f ca="1">IF(Table7[[#This Row],[Month]]&gt;=12,"Tenured","New Hire")</f>
        <v>Tenured</v>
      </c>
    </row>
    <row r="1396" spans="1:9">
      <c r="A1396" s="3" t="s">
        <v>113</v>
      </c>
      <c r="B1396" s="35" t="str">
        <f>_xlfn.XLOOKUP(Table7[[#This Row],[EID]],Roster!A:A,Roster!E:E)</f>
        <v>kig.imaz.62</v>
      </c>
      <c r="C1396" s="35" t="str">
        <f>_xlfn.XLOOKUP(Table7[[#This Row],[EID]],Roster!A:A,Roster!F:F)</f>
        <v>HR</v>
      </c>
      <c r="D1396">
        <v>9</v>
      </c>
      <c r="E1396" s="2">
        <v>45100</v>
      </c>
      <c r="F1396" s="2">
        <f>_xlfn.XLOOKUP(Table7[[#This Row],[EID]],Roster!A:A,Roster!G:G)</f>
        <v>44152</v>
      </c>
      <c r="G1396" s="61">
        <f ca="1">(TODAY()-Table7[[#This Row],[Hire Date]])/365</f>
        <v>4.5013698630136982</v>
      </c>
      <c r="H1396" s="61">
        <f ca="1">Table7[[#This Row],[Year]]*12</f>
        <v>54.016438356164379</v>
      </c>
      <c r="I1396" t="str">
        <f ca="1">IF(Table7[[#This Row],[Month]]&gt;=12,"Tenured","New Hire")</f>
        <v>Tenured</v>
      </c>
    </row>
    <row r="1397" spans="1:9">
      <c r="A1397" s="3" t="s">
        <v>114</v>
      </c>
      <c r="B1397" s="35" t="str">
        <f>_xlfn.XLOOKUP(Table7[[#This Row],[EID]],Roster!A:A,Roster!E:E)</f>
        <v>han.oriz.24</v>
      </c>
      <c r="C1397" s="35" t="str">
        <f>_xlfn.XLOOKUP(Table7[[#This Row],[EID]],Roster!A:A,Roster!F:F)</f>
        <v>Strategy</v>
      </c>
      <c r="D1397">
        <v>8</v>
      </c>
      <c r="E1397" s="2">
        <v>45100</v>
      </c>
      <c r="F1397" s="2">
        <f>_xlfn.XLOOKUP(Table7[[#This Row],[EID]],Roster!A:A,Roster!G:G)</f>
        <v>37165</v>
      </c>
      <c r="G1397" s="61">
        <f ca="1">(TODAY()-Table7[[#This Row],[Hire Date]])/365</f>
        <v>23.643835616438356</v>
      </c>
      <c r="H1397" s="61">
        <f ca="1">Table7[[#This Row],[Year]]*12</f>
        <v>283.72602739726028</v>
      </c>
      <c r="I1397" t="str">
        <f ca="1">IF(Table7[[#This Row],[Month]]&gt;=12,"Tenured","New Hire")</f>
        <v>Tenured</v>
      </c>
    </row>
    <row r="1398" spans="1:9">
      <c r="A1398" s="3" t="s">
        <v>115</v>
      </c>
      <c r="B1398" s="35" t="str">
        <f>_xlfn.XLOOKUP(Table7[[#This Row],[EID]],Roster!A:A,Roster!E:E)</f>
        <v>oka.koch.55</v>
      </c>
      <c r="C1398" s="35" t="str">
        <f>_xlfn.XLOOKUP(Table7[[#This Row],[EID]],Roster!A:A,Roster!F:F)</f>
        <v>F&amp;A</v>
      </c>
      <c r="D1398">
        <v>9</v>
      </c>
      <c r="E1398" s="2">
        <v>45100</v>
      </c>
      <c r="F1398" s="2">
        <f>_xlfn.XLOOKUP(Table7[[#This Row],[EID]],Roster!A:A,Roster!G:G)</f>
        <v>44841</v>
      </c>
      <c r="G1398" s="61">
        <f ca="1">(TODAY()-Table7[[#This Row],[Hire Date]])/365</f>
        <v>2.6136986301369864</v>
      </c>
      <c r="H1398" s="61">
        <f ca="1">Table7[[#This Row],[Year]]*12</f>
        <v>31.364383561643837</v>
      </c>
      <c r="I1398" t="str">
        <f ca="1">IF(Table7[[#This Row],[Month]]&gt;=12,"Tenured","New Hire")</f>
        <v>Tenured</v>
      </c>
    </row>
    <row r="1399" spans="1:9">
      <c r="A1399" s="3" t="s">
        <v>116</v>
      </c>
      <c r="B1399" s="35" t="str">
        <f>_xlfn.XLOOKUP(Table7[[#This Row],[EID]],Roster!A:A,Roster!E:E)</f>
        <v>hir.kame.31</v>
      </c>
      <c r="C1399" s="35" t="str">
        <f>_xlfn.XLOOKUP(Table7[[#This Row],[EID]],Roster!A:A,Roster!F:F)</f>
        <v>Health</v>
      </c>
      <c r="D1399">
        <v>9</v>
      </c>
      <c r="E1399" s="2">
        <v>45100</v>
      </c>
      <c r="F1399" s="2">
        <f>_xlfn.XLOOKUP(Table7[[#This Row],[EID]],Roster!A:A,Roster!G:G)</f>
        <v>39490</v>
      </c>
      <c r="G1399" s="61">
        <f ca="1">(TODAY()-Table7[[#This Row],[Hire Date]])/365</f>
        <v>17.273972602739725</v>
      </c>
      <c r="H1399" s="61">
        <f ca="1">Table7[[#This Row],[Year]]*12</f>
        <v>207.2876712328767</v>
      </c>
      <c r="I1399" t="str">
        <f ca="1">IF(Table7[[#This Row],[Month]]&gt;=12,"Tenured","New Hire")</f>
        <v>Tenured</v>
      </c>
    </row>
    <row r="1400" spans="1:9">
      <c r="A1400" s="3" t="s">
        <v>117</v>
      </c>
      <c r="B1400" s="35" t="str">
        <f>_xlfn.XLOOKUP(Table7[[#This Row],[EID]],Roster!A:A,Roster!E:E)</f>
        <v>han.oriz.24</v>
      </c>
      <c r="C1400" s="35" t="str">
        <f>_xlfn.XLOOKUP(Table7[[#This Row],[EID]],Roster!A:A,Roster!F:F)</f>
        <v>Network</v>
      </c>
      <c r="D1400">
        <v>9</v>
      </c>
      <c r="E1400" s="2">
        <v>45100</v>
      </c>
      <c r="F1400" s="2">
        <f>_xlfn.XLOOKUP(Table7[[#This Row],[EID]],Roster!A:A,Roster!G:G)</f>
        <v>43495</v>
      </c>
      <c r="G1400" s="61">
        <f ca="1">(TODAY()-Table7[[#This Row],[Hire Date]])/365</f>
        <v>6.3013698630136989</v>
      </c>
      <c r="H1400" s="61">
        <f ca="1">Table7[[#This Row],[Year]]*12</f>
        <v>75.616438356164394</v>
      </c>
      <c r="I1400" t="str">
        <f ca="1">IF(Table7[[#This Row],[Month]]&gt;=12,"Tenured","New Hire")</f>
        <v>Tenured</v>
      </c>
    </row>
    <row r="1401" spans="1:9">
      <c r="A1401" s="3" t="s">
        <v>118</v>
      </c>
      <c r="B1401" s="35" t="str">
        <f>_xlfn.XLOOKUP(Table7[[#This Row],[EID]],Roster!A:A,Roster!E:E)</f>
        <v>kig.imaz.62</v>
      </c>
      <c r="C1401" s="35" t="str">
        <f>_xlfn.XLOOKUP(Table7[[#This Row],[EID]],Roster!A:A,Roster!F:F)</f>
        <v>HR</v>
      </c>
      <c r="D1401">
        <v>9</v>
      </c>
      <c r="E1401" s="2">
        <v>45100</v>
      </c>
      <c r="F1401" s="2">
        <f>_xlfn.XLOOKUP(Table7[[#This Row],[EID]],Roster!A:A,Roster!G:G)</f>
        <v>44965</v>
      </c>
      <c r="G1401" s="61">
        <f ca="1">(TODAY()-Table7[[#This Row],[Hire Date]])/365</f>
        <v>2.2739726027397262</v>
      </c>
      <c r="H1401" s="61">
        <f ca="1">Table7[[#This Row],[Year]]*12</f>
        <v>27.287671232876715</v>
      </c>
      <c r="I1401" t="str">
        <f ca="1">IF(Table7[[#This Row],[Month]]&gt;=12,"Tenured","New Hire")</f>
        <v>Tenured</v>
      </c>
    </row>
    <row r="1402" spans="1:9">
      <c r="A1402" s="3" t="s">
        <v>119</v>
      </c>
      <c r="B1402" s="35" t="str">
        <f>_xlfn.XLOOKUP(Table7[[#This Row],[EID]],Roster!A:A,Roster!E:E)</f>
        <v>hir.kame.31</v>
      </c>
      <c r="C1402" s="35" t="str">
        <f>_xlfn.XLOOKUP(Table7[[#This Row],[EID]],Roster!A:A,Roster!F:F)</f>
        <v>Health</v>
      </c>
      <c r="D1402">
        <v>10</v>
      </c>
      <c r="E1402" s="2">
        <v>45100</v>
      </c>
      <c r="F1402" s="2">
        <f>_xlfn.XLOOKUP(Table7[[#This Row],[EID]],Roster!A:A,Roster!G:G)</f>
        <v>38581</v>
      </c>
      <c r="G1402" s="61">
        <f ca="1">(TODAY()-Table7[[#This Row],[Hire Date]])/365</f>
        <v>19.764383561643836</v>
      </c>
      <c r="H1402" s="61">
        <f ca="1">Table7[[#This Row],[Year]]*12</f>
        <v>237.17260273972602</v>
      </c>
      <c r="I1402" t="str">
        <f ca="1">IF(Table7[[#This Row],[Month]]&gt;=12,"Tenured","New Hire")</f>
        <v>Tenured</v>
      </c>
    </row>
    <row r="1403" spans="1:9">
      <c r="A1403" s="3" t="s">
        <v>121</v>
      </c>
      <c r="B1403" s="35" t="str">
        <f>_xlfn.XLOOKUP(Table7[[#This Row],[EID]],Roster!A:A,Roster!E:E)</f>
        <v>hir.kame.31</v>
      </c>
      <c r="C1403" s="35" t="str">
        <f>_xlfn.XLOOKUP(Table7[[#This Row],[EID]],Roster!A:A,Roster!F:F)</f>
        <v>Health</v>
      </c>
      <c r="D1403">
        <v>9</v>
      </c>
      <c r="E1403" s="2">
        <v>45100</v>
      </c>
      <c r="F1403" s="2">
        <f>_xlfn.XLOOKUP(Table7[[#This Row],[EID]],Roster!A:A,Roster!G:G)</f>
        <v>44420</v>
      </c>
      <c r="G1403" s="61">
        <f ca="1">(TODAY()-Table7[[#This Row],[Hire Date]])/365</f>
        <v>3.7671232876712328</v>
      </c>
      <c r="H1403" s="61">
        <f ca="1">Table7[[#This Row],[Year]]*12</f>
        <v>45.205479452054796</v>
      </c>
      <c r="I1403" t="str">
        <f ca="1">IF(Table7[[#This Row],[Month]]&gt;=12,"Tenured","New Hire")</f>
        <v>Tenured</v>
      </c>
    </row>
    <row r="1404" spans="1:9">
      <c r="A1404" s="3" t="s">
        <v>122</v>
      </c>
      <c r="B1404" s="35" t="str">
        <f>_xlfn.XLOOKUP(Table7[[#This Row],[EID]],Roster!A:A,Roster!E:E)</f>
        <v>han.oriz.24</v>
      </c>
      <c r="C1404" s="35" t="str">
        <f>_xlfn.XLOOKUP(Table7[[#This Row],[EID]],Roster!A:A,Roster!F:F)</f>
        <v>Network</v>
      </c>
      <c r="D1404">
        <v>8</v>
      </c>
      <c r="E1404" s="2">
        <v>45100</v>
      </c>
      <c r="F1404" s="2">
        <f>_xlfn.XLOOKUP(Table7[[#This Row],[EID]],Roster!A:A,Roster!G:G)</f>
        <v>44961</v>
      </c>
      <c r="G1404" s="61">
        <f ca="1">(TODAY()-Table7[[#This Row],[Hire Date]])/365</f>
        <v>2.2849315068493152</v>
      </c>
      <c r="H1404" s="61">
        <f ca="1">Table7[[#This Row],[Year]]*12</f>
        <v>27.419178082191785</v>
      </c>
      <c r="I1404" t="str">
        <f ca="1">IF(Table7[[#This Row],[Month]]&gt;=12,"Tenured","New Hire")</f>
        <v>Tenured</v>
      </c>
    </row>
    <row r="1405" spans="1:9">
      <c r="A1405" s="3" t="s">
        <v>123</v>
      </c>
      <c r="B1405" s="35" t="str">
        <f>_xlfn.XLOOKUP(Table7[[#This Row],[EID]],Roster!A:A,Roster!E:E)</f>
        <v>kig.imaz.62</v>
      </c>
      <c r="C1405" s="35" t="str">
        <f>_xlfn.XLOOKUP(Table7[[#This Row],[EID]],Roster!A:A,Roster!F:F)</f>
        <v>HR</v>
      </c>
      <c r="D1405">
        <v>10</v>
      </c>
      <c r="E1405" s="2">
        <v>45100</v>
      </c>
      <c r="F1405" s="2">
        <f>_xlfn.XLOOKUP(Table7[[#This Row],[EID]],Roster!A:A,Roster!G:G)</f>
        <v>41094</v>
      </c>
      <c r="G1405" s="61">
        <f ca="1">(TODAY()-Table7[[#This Row],[Hire Date]])/365</f>
        <v>12.87945205479452</v>
      </c>
      <c r="H1405" s="61">
        <f ca="1">Table7[[#This Row],[Year]]*12</f>
        <v>154.55342465753424</v>
      </c>
      <c r="I1405" t="str">
        <f ca="1">IF(Table7[[#This Row],[Month]]&gt;=12,"Tenured","New Hire")</f>
        <v>Tenured</v>
      </c>
    </row>
    <row r="1406" spans="1:9">
      <c r="A1406" s="3" t="s">
        <v>94</v>
      </c>
      <c r="B1406" s="35" t="str">
        <f>_xlfn.XLOOKUP(Table7[[#This Row],[EID]],Roster!A:A,Roster!E:E)</f>
        <v>oka.koch.55</v>
      </c>
      <c r="C1406" s="35" t="str">
        <f>_xlfn.XLOOKUP(Table7[[#This Row],[EID]],Roster!A:A,Roster!F:F)</f>
        <v>F&amp;A</v>
      </c>
      <c r="D1406">
        <v>9</v>
      </c>
      <c r="E1406" s="2">
        <v>45101</v>
      </c>
      <c r="F1406" s="2">
        <f>_xlfn.XLOOKUP(Table7[[#This Row],[EID]],Roster!A:A,Roster!G:G)</f>
        <v>45032</v>
      </c>
      <c r="G1406" s="61">
        <f ca="1">(TODAY()-Table7[[#This Row],[Hire Date]])/365</f>
        <v>2.0904109589041098</v>
      </c>
      <c r="H1406" s="61">
        <f ca="1">Table7[[#This Row],[Year]]*12</f>
        <v>25.084931506849315</v>
      </c>
      <c r="I1406" t="str">
        <f ca="1">IF(Table7[[#This Row],[Month]]&gt;=12,"Tenured","New Hire")</f>
        <v>Tenured</v>
      </c>
    </row>
    <row r="1407" spans="1:9">
      <c r="A1407" s="3" t="s">
        <v>96</v>
      </c>
      <c r="B1407" s="35" t="str">
        <f>_xlfn.XLOOKUP(Table7[[#This Row],[EID]],Roster!A:A,Roster!E:E)</f>
        <v>hir.kame.31</v>
      </c>
      <c r="C1407" s="35" t="str">
        <f>_xlfn.XLOOKUP(Table7[[#This Row],[EID]],Roster!A:A,Roster!F:F)</f>
        <v>Health</v>
      </c>
      <c r="D1407">
        <v>10</v>
      </c>
      <c r="E1407" s="2">
        <v>45101</v>
      </c>
      <c r="F1407" s="2">
        <f>_xlfn.XLOOKUP(Table7[[#This Row],[EID]],Roster!A:A,Roster!G:G)</f>
        <v>44979</v>
      </c>
      <c r="G1407" s="61">
        <f ca="1">(TODAY()-Table7[[#This Row],[Hire Date]])/365</f>
        <v>2.2356164383561645</v>
      </c>
      <c r="H1407" s="61">
        <f ca="1">Table7[[#This Row],[Year]]*12</f>
        <v>26.827397260273976</v>
      </c>
      <c r="I1407" t="str">
        <f ca="1">IF(Table7[[#This Row],[Month]]&gt;=12,"Tenured","New Hire")</f>
        <v>Tenured</v>
      </c>
    </row>
    <row r="1408" spans="1:9">
      <c r="A1408" s="3" t="s">
        <v>97</v>
      </c>
      <c r="B1408" s="35" t="str">
        <f>_xlfn.XLOOKUP(Table7[[#This Row],[EID]],Roster!A:A,Roster!E:E)</f>
        <v>han.oriz.24</v>
      </c>
      <c r="C1408" s="35" t="str">
        <f>_xlfn.XLOOKUP(Table7[[#This Row],[EID]],Roster!A:A,Roster!F:F)</f>
        <v>Network</v>
      </c>
      <c r="D1408">
        <v>9</v>
      </c>
      <c r="E1408" s="2">
        <v>45101</v>
      </c>
      <c r="F1408" s="2">
        <f>_xlfn.XLOOKUP(Table7[[#This Row],[EID]],Roster!A:A,Roster!G:G)</f>
        <v>44419</v>
      </c>
      <c r="G1408" s="61">
        <f ca="1">(TODAY()-Table7[[#This Row],[Hire Date]])/365</f>
        <v>3.7698630136986302</v>
      </c>
      <c r="H1408" s="61">
        <f ca="1">Table7[[#This Row],[Year]]*12</f>
        <v>45.238356164383561</v>
      </c>
      <c r="I1408" t="str">
        <f ca="1">IF(Table7[[#This Row],[Month]]&gt;=12,"Tenured","New Hire")</f>
        <v>Tenured</v>
      </c>
    </row>
    <row r="1409" spans="1:9">
      <c r="A1409" s="3" t="s">
        <v>98</v>
      </c>
      <c r="B1409" s="35" t="str">
        <f>_xlfn.XLOOKUP(Table7[[#This Row],[EID]],Roster!A:A,Roster!E:E)</f>
        <v>kig.imaz.62</v>
      </c>
      <c r="C1409" s="35" t="str">
        <f>_xlfn.XLOOKUP(Table7[[#This Row],[EID]],Roster!A:A,Roster!F:F)</f>
        <v>HR</v>
      </c>
      <c r="D1409">
        <v>9</v>
      </c>
      <c r="E1409" s="2">
        <v>45101</v>
      </c>
      <c r="F1409" s="2">
        <f>_xlfn.XLOOKUP(Table7[[#This Row],[EID]],Roster!A:A,Roster!G:G)</f>
        <v>41964</v>
      </c>
      <c r="G1409" s="61">
        <f ca="1">(TODAY()-Table7[[#This Row],[Hire Date]])/365</f>
        <v>10.495890410958904</v>
      </c>
      <c r="H1409" s="61">
        <f ca="1">Table7[[#This Row],[Year]]*12</f>
        <v>125.95068493150684</v>
      </c>
      <c r="I1409" t="str">
        <f ca="1">IF(Table7[[#This Row],[Month]]&gt;=12,"Tenured","New Hire")</f>
        <v>Tenured</v>
      </c>
    </row>
    <row r="1410" spans="1:9">
      <c r="A1410" s="3" t="s">
        <v>99</v>
      </c>
      <c r="B1410" s="35" t="str">
        <f>_xlfn.XLOOKUP(Table7[[#This Row],[EID]],Roster!A:A,Roster!E:E)</f>
        <v>han.oriz.24</v>
      </c>
      <c r="C1410" s="35" t="str">
        <f>_xlfn.XLOOKUP(Table7[[#This Row],[EID]],Roster!A:A,Roster!F:F)</f>
        <v>Strategy</v>
      </c>
      <c r="D1410">
        <v>10</v>
      </c>
      <c r="E1410" s="2">
        <v>45101</v>
      </c>
      <c r="F1410" s="2">
        <f>_xlfn.XLOOKUP(Table7[[#This Row],[EID]],Roster!A:A,Roster!G:G)</f>
        <v>39732</v>
      </c>
      <c r="G1410" s="61">
        <f ca="1">(TODAY()-Table7[[#This Row],[Hire Date]])/365</f>
        <v>16.610958904109587</v>
      </c>
      <c r="H1410" s="61">
        <f ca="1">Table7[[#This Row],[Year]]*12</f>
        <v>199.33150684931505</v>
      </c>
      <c r="I1410" t="str">
        <f ca="1">IF(Table7[[#This Row],[Month]]&gt;=12,"Tenured","New Hire")</f>
        <v>Tenured</v>
      </c>
    </row>
    <row r="1411" spans="1:9">
      <c r="A1411" s="3" t="s">
        <v>100</v>
      </c>
      <c r="B1411" s="35" t="str">
        <f>_xlfn.XLOOKUP(Table7[[#This Row],[EID]],Roster!A:A,Roster!E:E)</f>
        <v>oka.koch.55</v>
      </c>
      <c r="C1411" s="35" t="str">
        <f>_xlfn.XLOOKUP(Table7[[#This Row],[EID]],Roster!A:A,Roster!F:F)</f>
        <v>F&amp;A</v>
      </c>
      <c r="D1411">
        <v>10</v>
      </c>
      <c r="E1411" s="2">
        <v>45101</v>
      </c>
      <c r="F1411" s="2">
        <f>_xlfn.XLOOKUP(Table7[[#This Row],[EID]],Roster!A:A,Roster!G:G)</f>
        <v>44956</v>
      </c>
      <c r="G1411" s="61">
        <f ca="1">(TODAY()-Table7[[#This Row],[Hire Date]])/365</f>
        <v>2.2986301369863016</v>
      </c>
      <c r="H1411" s="61">
        <f ca="1">Table7[[#This Row],[Year]]*12</f>
        <v>27.583561643835619</v>
      </c>
      <c r="I1411" t="str">
        <f ca="1">IF(Table7[[#This Row],[Month]]&gt;=12,"Tenured","New Hire")</f>
        <v>Tenured</v>
      </c>
    </row>
    <row r="1412" spans="1:9">
      <c r="A1412" s="3" t="s">
        <v>101</v>
      </c>
      <c r="B1412" s="35" t="str">
        <f>_xlfn.XLOOKUP(Table7[[#This Row],[EID]],Roster!A:A,Roster!E:E)</f>
        <v>hir.kame.31</v>
      </c>
      <c r="C1412" s="35" t="str">
        <f>_xlfn.XLOOKUP(Table7[[#This Row],[EID]],Roster!A:A,Roster!F:F)</f>
        <v>Health</v>
      </c>
      <c r="D1412">
        <v>9</v>
      </c>
      <c r="E1412" s="2">
        <v>45101</v>
      </c>
      <c r="F1412" s="2">
        <f>_xlfn.XLOOKUP(Table7[[#This Row],[EID]],Roster!A:A,Roster!G:G)</f>
        <v>42161</v>
      </c>
      <c r="G1412" s="61">
        <f ca="1">(TODAY()-Table7[[#This Row],[Hire Date]])/365</f>
        <v>9.956164383561644</v>
      </c>
      <c r="H1412" s="61">
        <f ca="1">Table7[[#This Row],[Year]]*12</f>
        <v>119.47397260273974</v>
      </c>
      <c r="I1412" t="str">
        <f ca="1">IF(Table7[[#This Row],[Month]]&gt;=12,"Tenured","New Hire")</f>
        <v>Tenured</v>
      </c>
    </row>
    <row r="1413" spans="1:9">
      <c r="A1413" s="3" t="s">
        <v>102</v>
      </c>
      <c r="B1413" s="35" t="str">
        <f>_xlfn.XLOOKUP(Table7[[#This Row],[EID]],Roster!A:A,Roster!E:E)</f>
        <v>han.oriz.24</v>
      </c>
      <c r="C1413" s="35" t="str">
        <f>_xlfn.XLOOKUP(Table7[[#This Row],[EID]],Roster!A:A,Roster!F:F)</f>
        <v>Network</v>
      </c>
      <c r="D1413">
        <v>10</v>
      </c>
      <c r="E1413" s="2">
        <v>45101</v>
      </c>
      <c r="F1413" s="2">
        <f>_xlfn.XLOOKUP(Table7[[#This Row],[EID]],Roster!A:A,Roster!G:G)</f>
        <v>37784</v>
      </c>
      <c r="G1413" s="61">
        <f ca="1">(TODAY()-Table7[[#This Row],[Hire Date]])/365</f>
        <v>21.947945205479453</v>
      </c>
      <c r="H1413" s="61">
        <f ca="1">Table7[[#This Row],[Year]]*12</f>
        <v>263.37534246575342</v>
      </c>
      <c r="I1413" t="str">
        <f ca="1">IF(Table7[[#This Row],[Month]]&gt;=12,"Tenured","New Hire")</f>
        <v>Tenured</v>
      </c>
    </row>
    <row r="1414" spans="1:9">
      <c r="A1414" s="3" t="s">
        <v>103</v>
      </c>
      <c r="B1414" s="35" t="str">
        <f>_xlfn.XLOOKUP(Table7[[#This Row],[EID]],Roster!A:A,Roster!E:E)</f>
        <v>kig.imaz.62</v>
      </c>
      <c r="C1414" s="35" t="str">
        <f>_xlfn.XLOOKUP(Table7[[#This Row],[EID]],Roster!A:A,Roster!F:F)</f>
        <v>HR</v>
      </c>
      <c r="D1414">
        <v>9</v>
      </c>
      <c r="E1414" s="2">
        <v>45101</v>
      </c>
      <c r="F1414" s="2">
        <f>_xlfn.XLOOKUP(Table7[[#This Row],[EID]],Roster!A:A,Roster!G:G)</f>
        <v>44132</v>
      </c>
      <c r="G1414" s="61">
        <f ca="1">(TODAY()-Table7[[#This Row],[Hire Date]])/365</f>
        <v>4.5561643835616437</v>
      </c>
      <c r="H1414" s="61">
        <f ca="1">Table7[[#This Row],[Year]]*12</f>
        <v>54.673972602739724</v>
      </c>
      <c r="I1414" t="str">
        <f ca="1">IF(Table7[[#This Row],[Month]]&gt;=12,"Tenured","New Hire")</f>
        <v>Tenured</v>
      </c>
    </row>
    <row r="1415" spans="1:9">
      <c r="A1415" s="3" t="s">
        <v>104</v>
      </c>
      <c r="B1415" s="35" t="str">
        <f>_xlfn.XLOOKUP(Table7[[#This Row],[EID]],Roster!A:A,Roster!E:E)</f>
        <v>oka.koch.55</v>
      </c>
      <c r="C1415" s="35" t="str">
        <f>_xlfn.XLOOKUP(Table7[[#This Row],[EID]],Roster!A:A,Roster!F:F)</f>
        <v>F&amp;A</v>
      </c>
      <c r="D1415">
        <v>5</v>
      </c>
      <c r="E1415" s="2">
        <v>45101</v>
      </c>
      <c r="F1415" s="2">
        <f>_xlfn.XLOOKUP(Table7[[#This Row],[EID]],Roster!A:A,Roster!G:G)</f>
        <v>44977</v>
      </c>
      <c r="G1415" s="61">
        <f ca="1">(TODAY()-Table7[[#This Row],[Hire Date]])/365</f>
        <v>2.2410958904109588</v>
      </c>
      <c r="H1415" s="61">
        <f ca="1">Table7[[#This Row],[Year]]*12</f>
        <v>26.893150684931506</v>
      </c>
      <c r="I1415" t="str">
        <f ca="1">IF(Table7[[#This Row],[Month]]&gt;=12,"Tenured","New Hire")</f>
        <v>Tenured</v>
      </c>
    </row>
    <row r="1416" spans="1:9">
      <c r="A1416" s="3" t="s">
        <v>105</v>
      </c>
      <c r="B1416" s="35" t="str">
        <f>_xlfn.XLOOKUP(Table7[[#This Row],[EID]],Roster!A:A,Roster!E:E)</f>
        <v>oka.koch.55</v>
      </c>
      <c r="C1416" s="35" t="str">
        <f>_xlfn.XLOOKUP(Table7[[#This Row],[EID]],Roster!A:A,Roster!F:F)</f>
        <v>F&amp;A</v>
      </c>
      <c r="D1416">
        <v>10</v>
      </c>
      <c r="E1416" s="2">
        <v>45101</v>
      </c>
      <c r="F1416" s="2">
        <f>_xlfn.XLOOKUP(Table7[[#This Row],[EID]],Roster!A:A,Roster!G:G)</f>
        <v>37806</v>
      </c>
      <c r="G1416" s="61">
        <f ca="1">(TODAY()-Table7[[#This Row],[Hire Date]])/365</f>
        <v>21.887671232876713</v>
      </c>
      <c r="H1416" s="61">
        <f ca="1">Table7[[#This Row],[Year]]*12</f>
        <v>262.65205479452055</v>
      </c>
      <c r="I1416" t="str">
        <f ca="1">IF(Table7[[#This Row],[Month]]&gt;=12,"Tenured","New Hire")</f>
        <v>Tenured</v>
      </c>
    </row>
    <row r="1417" spans="1:9">
      <c r="A1417" s="3" t="s">
        <v>106</v>
      </c>
      <c r="B1417" s="35" t="str">
        <f>_xlfn.XLOOKUP(Table7[[#This Row],[EID]],Roster!A:A,Roster!E:E)</f>
        <v>hir.kame.31</v>
      </c>
      <c r="C1417" s="35" t="str">
        <f>_xlfn.XLOOKUP(Table7[[#This Row],[EID]],Roster!A:A,Roster!F:F)</f>
        <v>Health</v>
      </c>
      <c r="D1417">
        <v>10</v>
      </c>
      <c r="E1417" s="2">
        <v>45101</v>
      </c>
      <c r="F1417" s="2">
        <f>_xlfn.XLOOKUP(Table7[[#This Row],[EID]],Roster!A:A,Roster!G:G)</f>
        <v>40457</v>
      </c>
      <c r="G1417" s="61">
        <f ca="1">(TODAY()-Table7[[#This Row],[Hire Date]])/365</f>
        <v>14.624657534246575</v>
      </c>
      <c r="H1417" s="61">
        <f ca="1">Table7[[#This Row],[Year]]*12</f>
        <v>175.49589041095891</v>
      </c>
      <c r="I1417" t="str">
        <f ca="1">IF(Table7[[#This Row],[Month]]&gt;=12,"Tenured","New Hire")</f>
        <v>Tenured</v>
      </c>
    </row>
    <row r="1418" spans="1:9">
      <c r="A1418" s="3" t="s">
        <v>108</v>
      </c>
      <c r="B1418" s="35" t="str">
        <f>_xlfn.XLOOKUP(Table7[[#This Row],[EID]],Roster!A:A,Roster!E:E)</f>
        <v>kig.imaz.62</v>
      </c>
      <c r="C1418" s="35" t="str">
        <f>_xlfn.XLOOKUP(Table7[[#This Row],[EID]],Roster!A:A,Roster!F:F)</f>
        <v>HR</v>
      </c>
      <c r="D1418">
        <v>8</v>
      </c>
      <c r="E1418" s="2">
        <v>45101</v>
      </c>
      <c r="F1418" s="2">
        <f>_xlfn.XLOOKUP(Table7[[#This Row],[EID]],Roster!A:A,Roster!G:G)</f>
        <v>41289</v>
      </c>
      <c r="G1418" s="61">
        <f ca="1">(TODAY()-Table7[[#This Row],[Hire Date]])/365</f>
        <v>12.345205479452055</v>
      </c>
      <c r="H1418" s="61">
        <f ca="1">Table7[[#This Row],[Year]]*12</f>
        <v>148.14246575342466</v>
      </c>
      <c r="I1418" t="str">
        <f ca="1">IF(Table7[[#This Row],[Month]]&gt;=12,"Tenured","New Hire")</f>
        <v>Tenured</v>
      </c>
    </row>
    <row r="1419" spans="1:9">
      <c r="A1419" s="3" t="s">
        <v>109</v>
      </c>
      <c r="B1419" s="35" t="str">
        <f>_xlfn.XLOOKUP(Table7[[#This Row],[EID]],Roster!A:A,Roster!E:E)</f>
        <v>han.oriz.24</v>
      </c>
      <c r="C1419" s="35" t="str">
        <f>_xlfn.XLOOKUP(Table7[[#This Row],[EID]],Roster!A:A,Roster!F:F)</f>
        <v>Strategy</v>
      </c>
      <c r="D1419">
        <v>10</v>
      </c>
      <c r="E1419" s="2">
        <v>45101</v>
      </c>
      <c r="F1419" s="2">
        <f>_xlfn.XLOOKUP(Table7[[#This Row],[EID]],Roster!A:A,Roster!G:G)</f>
        <v>39092</v>
      </c>
      <c r="G1419" s="61">
        <f ca="1">(TODAY()-Table7[[#This Row],[Hire Date]])/365</f>
        <v>18.364383561643837</v>
      </c>
      <c r="H1419" s="61">
        <f ca="1">Table7[[#This Row],[Year]]*12</f>
        <v>220.37260273972606</v>
      </c>
      <c r="I1419" t="str">
        <f ca="1">IF(Table7[[#This Row],[Month]]&gt;=12,"Tenured","New Hire")</f>
        <v>Tenured</v>
      </c>
    </row>
    <row r="1420" spans="1:9">
      <c r="A1420" s="3" t="s">
        <v>111</v>
      </c>
      <c r="B1420" s="35" t="str">
        <f>_xlfn.XLOOKUP(Table7[[#This Row],[EID]],Roster!A:A,Roster!E:E)</f>
        <v>hir.kame.31</v>
      </c>
      <c r="C1420" s="35" t="str">
        <f>_xlfn.XLOOKUP(Table7[[#This Row],[EID]],Roster!A:A,Roster!F:F)</f>
        <v>Health</v>
      </c>
      <c r="D1420">
        <v>8</v>
      </c>
      <c r="E1420" s="2">
        <v>45101</v>
      </c>
      <c r="F1420" s="2">
        <f>_xlfn.XLOOKUP(Table7[[#This Row],[EID]],Roster!A:A,Roster!G:G)</f>
        <v>42145</v>
      </c>
      <c r="G1420" s="61">
        <f ca="1">(TODAY()-Table7[[#This Row],[Hire Date]])/365</f>
        <v>10</v>
      </c>
      <c r="H1420" s="61">
        <f ca="1">Table7[[#This Row],[Year]]*12</f>
        <v>120</v>
      </c>
      <c r="I1420" t="str">
        <f ca="1">IF(Table7[[#This Row],[Month]]&gt;=12,"Tenured","New Hire")</f>
        <v>Tenured</v>
      </c>
    </row>
    <row r="1421" spans="1:9">
      <c r="A1421" s="3" t="s">
        <v>112</v>
      </c>
      <c r="B1421" s="35" t="str">
        <f>_xlfn.XLOOKUP(Table7[[#This Row],[EID]],Roster!A:A,Roster!E:E)</f>
        <v>hir.kame.31</v>
      </c>
      <c r="C1421" s="35" t="str">
        <f>_xlfn.XLOOKUP(Table7[[#This Row],[EID]],Roster!A:A,Roster!F:F)</f>
        <v>Health</v>
      </c>
      <c r="D1421">
        <v>10</v>
      </c>
      <c r="E1421" s="2">
        <v>45101</v>
      </c>
      <c r="F1421" s="2">
        <f>_xlfn.XLOOKUP(Table7[[#This Row],[EID]],Roster!A:A,Roster!G:G)</f>
        <v>44989</v>
      </c>
      <c r="G1421" s="61">
        <f ca="1">(TODAY()-Table7[[#This Row],[Hire Date]])/365</f>
        <v>2.2082191780821918</v>
      </c>
      <c r="H1421" s="61">
        <f ca="1">Table7[[#This Row],[Year]]*12</f>
        <v>26.4986301369863</v>
      </c>
      <c r="I1421" t="str">
        <f ca="1">IF(Table7[[#This Row],[Month]]&gt;=12,"Tenured","New Hire")</f>
        <v>Tenured</v>
      </c>
    </row>
    <row r="1422" spans="1:9">
      <c r="A1422" s="3" t="s">
        <v>113</v>
      </c>
      <c r="B1422" s="35" t="str">
        <f>_xlfn.XLOOKUP(Table7[[#This Row],[EID]],Roster!A:A,Roster!E:E)</f>
        <v>kig.imaz.62</v>
      </c>
      <c r="C1422" s="35" t="str">
        <f>_xlfn.XLOOKUP(Table7[[#This Row],[EID]],Roster!A:A,Roster!F:F)</f>
        <v>HR</v>
      </c>
      <c r="D1422">
        <v>10</v>
      </c>
      <c r="E1422" s="2">
        <v>45101</v>
      </c>
      <c r="F1422" s="2">
        <f>_xlfn.XLOOKUP(Table7[[#This Row],[EID]],Roster!A:A,Roster!G:G)</f>
        <v>44152</v>
      </c>
      <c r="G1422" s="61">
        <f ca="1">(TODAY()-Table7[[#This Row],[Hire Date]])/365</f>
        <v>4.5013698630136982</v>
      </c>
      <c r="H1422" s="61">
        <f ca="1">Table7[[#This Row],[Year]]*12</f>
        <v>54.016438356164379</v>
      </c>
      <c r="I1422" t="str">
        <f ca="1">IF(Table7[[#This Row],[Month]]&gt;=12,"Tenured","New Hire")</f>
        <v>Tenured</v>
      </c>
    </row>
    <row r="1423" spans="1:9">
      <c r="A1423" s="3" t="s">
        <v>114</v>
      </c>
      <c r="B1423" s="35" t="str">
        <f>_xlfn.XLOOKUP(Table7[[#This Row],[EID]],Roster!A:A,Roster!E:E)</f>
        <v>han.oriz.24</v>
      </c>
      <c r="C1423" s="35" t="str">
        <f>_xlfn.XLOOKUP(Table7[[#This Row],[EID]],Roster!A:A,Roster!F:F)</f>
        <v>Strategy</v>
      </c>
      <c r="D1423">
        <v>9</v>
      </c>
      <c r="E1423" s="2">
        <v>45101</v>
      </c>
      <c r="F1423" s="2">
        <f>_xlfn.XLOOKUP(Table7[[#This Row],[EID]],Roster!A:A,Roster!G:G)</f>
        <v>37165</v>
      </c>
      <c r="G1423" s="61">
        <f ca="1">(TODAY()-Table7[[#This Row],[Hire Date]])/365</f>
        <v>23.643835616438356</v>
      </c>
      <c r="H1423" s="61">
        <f ca="1">Table7[[#This Row],[Year]]*12</f>
        <v>283.72602739726028</v>
      </c>
      <c r="I1423" t="str">
        <f ca="1">IF(Table7[[#This Row],[Month]]&gt;=12,"Tenured","New Hire")</f>
        <v>Tenured</v>
      </c>
    </row>
    <row r="1424" spans="1:9">
      <c r="A1424" s="3" t="s">
        <v>115</v>
      </c>
      <c r="B1424" s="35" t="str">
        <f>_xlfn.XLOOKUP(Table7[[#This Row],[EID]],Roster!A:A,Roster!E:E)</f>
        <v>oka.koch.55</v>
      </c>
      <c r="C1424" s="35" t="str">
        <f>_xlfn.XLOOKUP(Table7[[#This Row],[EID]],Roster!A:A,Roster!F:F)</f>
        <v>F&amp;A</v>
      </c>
      <c r="D1424">
        <v>9</v>
      </c>
      <c r="E1424" s="2">
        <v>45101</v>
      </c>
      <c r="F1424" s="2">
        <f>_xlfn.XLOOKUP(Table7[[#This Row],[EID]],Roster!A:A,Roster!G:G)</f>
        <v>44841</v>
      </c>
      <c r="G1424" s="61">
        <f ca="1">(TODAY()-Table7[[#This Row],[Hire Date]])/365</f>
        <v>2.6136986301369864</v>
      </c>
      <c r="H1424" s="61">
        <f ca="1">Table7[[#This Row],[Year]]*12</f>
        <v>31.364383561643837</v>
      </c>
      <c r="I1424" t="str">
        <f ca="1">IF(Table7[[#This Row],[Month]]&gt;=12,"Tenured","New Hire")</f>
        <v>Tenured</v>
      </c>
    </row>
    <row r="1425" spans="1:9">
      <c r="A1425" s="3" t="s">
        <v>116</v>
      </c>
      <c r="B1425" s="35" t="str">
        <f>_xlfn.XLOOKUP(Table7[[#This Row],[EID]],Roster!A:A,Roster!E:E)</f>
        <v>hir.kame.31</v>
      </c>
      <c r="C1425" s="35" t="str">
        <f>_xlfn.XLOOKUP(Table7[[#This Row],[EID]],Roster!A:A,Roster!F:F)</f>
        <v>Health</v>
      </c>
      <c r="D1425">
        <v>10</v>
      </c>
      <c r="E1425" s="2">
        <v>45101</v>
      </c>
      <c r="F1425" s="2">
        <f>_xlfn.XLOOKUP(Table7[[#This Row],[EID]],Roster!A:A,Roster!G:G)</f>
        <v>39490</v>
      </c>
      <c r="G1425" s="61">
        <f ca="1">(TODAY()-Table7[[#This Row],[Hire Date]])/365</f>
        <v>17.273972602739725</v>
      </c>
      <c r="H1425" s="61">
        <f ca="1">Table7[[#This Row],[Year]]*12</f>
        <v>207.2876712328767</v>
      </c>
      <c r="I1425" t="str">
        <f ca="1">IF(Table7[[#This Row],[Month]]&gt;=12,"Tenured","New Hire")</f>
        <v>Tenured</v>
      </c>
    </row>
    <row r="1426" spans="1:9">
      <c r="A1426" s="3" t="s">
        <v>117</v>
      </c>
      <c r="B1426" s="35" t="str">
        <f>_xlfn.XLOOKUP(Table7[[#This Row],[EID]],Roster!A:A,Roster!E:E)</f>
        <v>han.oriz.24</v>
      </c>
      <c r="C1426" s="35" t="str">
        <f>_xlfn.XLOOKUP(Table7[[#This Row],[EID]],Roster!A:A,Roster!F:F)</f>
        <v>Network</v>
      </c>
      <c r="D1426">
        <v>10</v>
      </c>
      <c r="E1426" s="2">
        <v>45101</v>
      </c>
      <c r="F1426" s="2">
        <f>_xlfn.XLOOKUP(Table7[[#This Row],[EID]],Roster!A:A,Roster!G:G)</f>
        <v>43495</v>
      </c>
      <c r="G1426" s="61">
        <f ca="1">(TODAY()-Table7[[#This Row],[Hire Date]])/365</f>
        <v>6.3013698630136989</v>
      </c>
      <c r="H1426" s="61">
        <f ca="1">Table7[[#This Row],[Year]]*12</f>
        <v>75.616438356164394</v>
      </c>
      <c r="I1426" t="str">
        <f ca="1">IF(Table7[[#This Row],[Month]]&gt;=12,"Tenured","New Hire")</f>
        <v>Tenured</v>
      </c>
    </row>
    <row r="1427" spans="1:9">
      <c r="A1427" s="3" t="s">
        <v>118</v>
      </c>
      <c r="B1427" s="35" t="str">
        <f>_xlfn.XLOOKUP(Table7[[#This Row],[EID]],Roster!A:A,Roster!E:E)</f>
        <v>kig.imaz.62</v>
      </c>
      <c r="C1427" s="35" t="str">
        <f>_xlfn.XLOOKUP(Table7[[#This Row],[EID]],Roster!A:A,Roster!F:F)</f>
        <v>HR</v>
      </c>
      <c r="D1427">
        <v>10</v>
      </c>
      <c r="E1427" s="2">
        <v>45101</v>
      </c>
      <c r="F1427" s="2">
        <f>_xlfn.XLOOKUP(Table7[[#This Row],[EID]],Roster!A:A,Roster!G:G)</f>
        <v>44965</v>
      </c>
      <c r="G1427" s="61">
        <f ca="1">(TODAY()-Table7[[#This Row],[Hire Date]])/365</f>
        <v>2.2739726027397262</v>
      </c>
      <c r="H1427" s="61">
        <f ca="1">Table7[[#This Row],[Year]]*12</f>
        <v>27.287671232876715</v>
      </c>
      <c r="I1427" t="str">
        <f ca="1">IF(Table7[[#This Row],[Month]]&gt;=12,"Tenured","New Hire")</f>
        <v>Tenured</v>
      </c>
    </row>
    <row r="1428" spans="1:9">
      <c r="A1428" s="3" t="s">
        <v>119</v>
      </c>
      <c r="B1428" s="35" t="str">
        <f>_xlfn.XLOOKUP(Table7[[#This Row],[EID]],Roster!A:A,Roster!E:E)</f>
        <v>hir.kame.31</v>
      </c>
      <c r="C1428" s="35" t="str">
        <f>_xlfn.XLOOKUP(Table7[[#This Row],[EID]],Roster!A:A,Roster!F:F)</f>
        <v>Health</v>
      </c>
      <c r="D1428">
        <v>8</v>
      </c>
      <c r="E1428" s="2">
        <v>45101</v>
      </c>
      <c r="F1428" s="2">
        <f>_xlfn.XLOOKUP(Table7[[#This Row],[EID]],Roster!A:A,Roster!G:G)</f>
        <v>38581</v>
      </c>
      <c r="G1428" s="61">
        <f ca="1">(TODAY()-Table7[[#This Row],[Hire Date]])/365</f>
        <v>19.764383561643836</v>
      </c>
      <c r="H1428" s="61">
        <f ca="1">Table7[[#This Row],[Year]]*12</f>
        <v>237.17260273972602</v>
      </c>
      <c r="I1428" t="str">
        <f ca="1">IF(Table7[[#This Row],[Month]]&gt;=12,"Tenured","New Hire")</f>
        <v>Tenured</v>
      </c>
    </row>
    <row r="1429" spans="1:9">
      <c r="A1429" s="3" t="s">
        <v>121</v>
      </c>
      <c r="B1429" s="35" t="str">
        <f>_xlfn.XLOOKUP(Table7[[#This Row],[EID]],Roster!A:A,Roster!E:E)</f>
        <v>hir.kame.31</v>
      </c>
      <c r="C1429" s="35" t="str">
        <f>_xlfn.XLOOKUP(Table7[[#This Row],[EID]],Roster!A:A,Roster!F:F)</f>
        <v>Health</v>
      </c>
      <c r="D1429">
        <v>9</v>
      </c>
      <c r="E1429" s="2">
        <v>45101</v>
      </c>
      <c r="F1429" s="2">
        <f>_xlfn.XLOOKUP(Table7[[#This Row],[EID]],Roster!A:A,Roster!G:G)</f>
        <v>44420</v>
      </c>
      <c r="G1429" s="61">
        <f ca="1">(TODAY()-Table7[[#This Row],[Hire Date]])/365</f>
        <v>3.7671232876712328</v>
      </c>
      <c r="H1429" s="61">
        <f ca="1">Table7[[#This Row],[Year]]*12</f>
        <v>45.205479452054796</v>
      </c>
      <c r="I1429" t="str">
        <f ca="1">IF(Table7[[#This Row],[Month]]&gt;=12,"Tenured","New Hire")</f>
        <v>Tenured</v>
      </c>
    </row>
    <row r="1430" spans="1:9">
      <c r="A1430" s="3" t="s">
        <v>122</v>
      </c>
      <c r="B1430" s="35" t="str">
        <f>_xlfn.XLOOKUP(Table7[[#This Row],[EID]],Roster!A:A,Roster!E:E)</f>
        <v>han.oriz.24</v>
      </c>
      <c r="C1430" s="35" t="str">
        <f>_xlfn.XLOOKUP(Table7[[#This Row],[EID]],Roster!A:A,Roster!F:F)</f>
        <v>Network</v>
      </c>
      <c r="D1430">
        <v>9</v>
      </c>
      <c r="E1430" s="2">
        <v>45101</v>
      </c>
      <c r="F1430" s="2">
        <f>_xlfn.XLOOKUP(Table7[[#This Row],[EID]],Roster!A:A,Roster!G:G)</f>
        <v>44961</v>
      </c>
      <c r="G1430" s="61">
        <f ca="1">(TODAY()-Table7[[#This Row],[Hire Date]])/365</f>
        <v>2.2849315068493152</v>
      </c>
      <c r="H1430" s="61">
        <f ca="1">Table7[[#This Row],[Year]]*12</f>
        <v>27.419178082191785</v>
      </c>
      <c r="I1430" t="str">
        <f ca="1">IF(Table7[[#This Row],[Month]]&gt;=12,"Tenured","New Hire")</f>
        <v>Tenured</v>
      </c>
    </row>
    <row r="1431" spans="1:9">
      <c r="A1431" s="3" t="s">
        <v>123</v>
      </c>
      <c r="B1431" s="35" t="str">
        <f>_xlfn.XLOOKUP(Table7[[#This Row],[EID]],Roster!A:A,Roster!E:E)</f>
        <v>kig.imaz.62</v>
      </c>
      <c r="C1431" s="35" t="str">
        <f>_xlfn.XLOOKUP(Table7[[#This Row],[EID]],Roster!A:A,Roster!F:F)</f>
        <v>HR</v>
      </c>
      <c r="D1431">
        <v>8</v>
      </c>
      <c r="E1431" s="2">
        <v>45101</v>
      </c>
      <c r="F1431" s="2">
        <f>_xlfn.XLOOKUP(Table7[[#This Row],[EID]],Roster!A:A,Roster!G:G)</f>
        <v>41094</v>
      </c>
      <c r="G1431" s="61">
        <f ca="1">(TODAY()-Table7[[#This Row],[Hire Date]])/365</f>
        <v>12.87945205479452</v>
      </c>
      <c r="H1431" s="61">
        <f ca="1">Table7[[#This Row],[Year]]*12</f>
        <v>154.55342465753424</v>
      </c>
      <c r="I1431" t="str">
        <f ca="1">IF(Table7[[#This Row],[Month]]&gt;=12,"Tenured","New Hire")</f>
        <v>Tenured</v>
      </c>
    </row>
    <row r="1432" spans="1:9">
      <c r="A1432" s="3" t="s">
        <v>94</v>
      </c>
      <c r="B1432" s="35" t="str">
        <f>_xlfn.XLOOKUP(Table7[[#This Row],[EID]],Roster!A:A,Roster!E:E)</f>
        <v>oka.koch.55</v>
      </c>
      <c r="C1432" s="35" t="str">
        <f>_xlfn.XLOOKUP(Table7[[#This Row],[EID]],Roster!A:A,Roster!F:F)</f>
        <v>F&amp;A</v>
      </c>
      <c r="D1432">
        <v>9</v>
      </c>
      <c r="E1432" s="2">
        <v>45102</v>
      </c>
      <c r="F1432" s="2">
        <f>_xlfn.XLOOKUP(Table7[[#This Row],[EID]],Roster!A:A,Roster!G:G)</f>
        <v>45032</v>
      </c>
      <c r="G1432" s="61">
        <f ca="1">(TODAY()-Table7[[#This Row],[Hire Date]])/365</f>
        <v>2.0904109589041098</v>
      </c>
      <c r="H1432" s="61">
        <f ca="1">Table7[[#This Row],[Year]]*12</f>
        <v>25.084931506849315</v>
      </c>
      <c r="I1432" t="str">
        <f ca="1">IF(Table7[[#This Row],[Month]]&gt;=12,"Tenured","New Hire")</f>
        <v>Tenured</v>
      </c>
    </row>
    <row r="1433" spans="1:9">
      <c r="A1433" s="3" t="s">
        <v>96</v>
      </c>
      <c r="B1433" s="35" t="str">
        <f>_xlfn.XLOOKUP(Table7[[#This Row],[EID]],Roster!A:A,Roster!E:E)</f>
        <v>hir.kame.31</v>
      </c>
      <c r="C1433" s="35" t="str">
        <f>_xlfn.XLOOKUP(Table7[[#This Row],[EID]],Roster!A:A,Roster!F:F)</f>
        <v>Health</v>
      </c>
      <c r="D1433">
        <v>9</v>
      </c>
      <c r="E1433" s="2">
        <v>45102</v>
      </c>
      <c r="F1433" s="2">
        <f>_xlfn.XLOOKUP(Table7[[#This Row],[EID]],Roster!A:A,Roster!G:G)</f>
        <v>44979</v>
      </c>
      <c r="G1433" s="61">
        <f ca="1">(TODAY()-Table7[[#This Row],[Hire Date]])/365</f>
        <v>2.2356164383561645</v>
      </c>
      <c r="H1433" s="61">
        <f ca="1">Table7[[#This Row],[Year]]*12</f>
        <v>26.827397260273976</v>
      </c>
      <c r="I1433" t="str">
        <f ca="1">IF(Table7[[#This Row],[Month]]&gt;=12,"Tenured","New Hire")</f>
        <v>Tenured</v>
      </c>
    </row>
    <row r="1434" spans="1:9">
      <c r="A1434" s="3" t="s">
        <v>97</v>
      </c>
      <c r="B1434" s="35" t="str">
        <f>_xlfn.XLOOKUP(Table7[[#This Row],[EID]],Roster!A:A,Roster!E:E)</f>
        <v>han.oriz.24</v>
      </c>
      <c r="C1434" s="35" t="str">
        <f>_xlfn.XLOOKUP(Table7[[#This Row],[EID]],Roster!A:A,Roster!F:F)</f>
        <v>Network</v>
      </c>
      <c r="D1434">
        <v>9</v>
      </c>
      <c r="E1434" s="2">
        <v>45102</v>
      </c>
      <c r="F1434" s="2">
        <f>_xlfn.XLOOKUP(Table7[[#This Row],[EID]],Roster!A:A,Roster!G:G)</f>
        <v>44419</v>
      </c>
      <c r="G1434" s="61">
        <f ca="1">(TODAY()-Table7[[#This Row],[Hire Date]])/365</f>
        <v>3.7698630136986302</v>
      </c>
      <c r="H1434" s="61">
        <f ca="1">Table7[[#This Row],[Year]]*12</f>
        <v>45.238356164383561</v>
      </c>
      <c r="I1434" t="str">
        <f ca="1">IF(Table7[[#This Row],[Month]]&gt;=12,"Tenured","New Hire")</f>
        <v>Tenured</v>
      </c>
    </row>
    <row r="1435" spans="1:9">
      <c r="A1435" s="3" t="s">
        <v>98</v>
      </c>
      <c r="B1435" s="35" t="str">
        <f>_xlfn.XLOOKUP(Table7[[#This Row],[EID]],Roster!A:A,Roster!E:E)</f>
        <v>kig.imaz.62</v>
      </c>
      <c r="C1435" s="35" t="str">
        <f>_xlfn.XLOOKUP(Table7[[#This Row],[EID]],Roster!A:A,Roster!F:F)</f>
        <v>HR</v>
      </c>
      <c r="D1435">
        <v>10</v>
      </c>
      <c r="E1435" s="2">
        <v>45102</v>
      </c>
      <c r="F1435" s="2">
        <f>_xlfn.XLOOKUP(Table7[[#This Row],[EID]],Roster!A:A,Roster!G:G)</f>
        <v>41964</v>
      </c>
      <c r="G1435" s="61">
        <f ca="1">(TODAY()-Table7[[#This Row],[Hire Date]])/365</f>
        <v>10.495890410958904</v>
      </c>
      <c r="H1435" s="61">
        <f ca="1">Table7[[#This Row],[Year]]*12</f>
        <v>125.95068493150684</v>
      </c>
      <c r="I1435" t="str">
        <f ca="1">IF(Table7[[#This Row],[Month]]&gt;=12,"Tenured","New Hire")</f>
        <v>Tenured</v>
      </c>
    </row>
    <row r="1436" spans="1:9">
      <c r="A1436" s="3" t="s">
        <v>99</v>
      </c>
      <c r="B1436" s="35" t="str">
        <f>_xlfn.XLOOKUP(Table7[[#This Row],[EID]],Roster!A:A,Roster!E:E)</f>
        <v>han.oriz.24</v>
      </c>
      <c r="C1436" s="35" t="str">
        <f>_xlfn.XLOOKUP(Table7[[#This Row],[EID]],Roster!A:A,Roster!F:F)</f>
        <v>Strategy</v>
      </c>
      <c r="D1436">
        <v>10</v>
      </c>
      <c r="E1436" s="2">
        <v>45102</v>
      </c>
      <c r="F1436" s="2">
        <f>_xlfn.XLOOKUP(Table7[[#This Row],[EID]],Roster!A:A,Roster!G:G)</f>
        <v>39732</v>
      </c>
      <c r="G1436" s="61">
        <f ca="1">(TODAY()-Table7[[#This Row],[Hire Date]])/365</f>
        <v>16.610958904109587</v>
      </c>
      <c r="H1436" s="61">
        <f ca="1">Table7[[#This Row],[Year]]*12</f>
        <v>199.33150684931505</v>
      </c>
      <c r="I1436" t="str">
        <f ca="1">IF(Table7[[#This Row],[Month]]&gt;=12,"Tenured","New Hire")</f>
        <v>Tenured</v>
      </c>
    </row>
    <row r="1437" spans="1:9">
      <c r="A1437" s="3" t="s">
        <v>100</v>
      </c>
      <c r="B1437" s="35" t="str">
        <f>_xlfn.XLOOKUP(Table7[[#This Row],[EID]],Roster!A:A,Roster!E:E)</f>
        <v>oka.koch.55</v>
      </c>
      <c r="C1437" s="35" t="str">
        <f>_xlfn.XLOOKUP(Table7[[#This Row],[EID]],Roster!A:A,Roster!F:F)</f>
        <v>F&amp;A</v>
      </c>
      <c r="D1437">
        <v>10</v>
      </c>
      <c r="E1437" s="2">
        <v>45102</v>
      </c>
      <c r="F1437" s="2">
        <f>_xlfn.XLOOKUP(Table7[[#This Row],[EID]],Roster!A:A,Roster!G:G)</f>
        <v>44956</v>
      </c>
      <c r="G1437" s="61">
        <f ca="1">(TODAY()-Table7[[#This Row],[Hire Date]])/365</f>
        <v>2.2986301369863016</v>
      </c>
      <c r="H1437" s="61">
        <f ca="1">Table7[[#This Row],[Year]]*12</f>
        <v>27.583561643835619</v>
      </c>
      <c r="I1437" t="str">
        <f ca="1">IF(Table7[[#This Row],[Month]]&gt;=12,"Tenured","New Hire")</f>
        <v>Tenured</v>
      </c>
    </row>
    <row r="1438" spans="1:9">
      <c r="A1438" s="3" t="s">
        <v>101</v>
      </c>
      <c r="B1438" s="35" t="str">
        <f>_xlfn.XLOOKUP(Table7[[#This Row],[EID]],Roster!A:A,Roster!E:E)</f>
        <v>hir.kame.31</v>
      </c>
      <c r="C1438" s="35" t="str">
        <f>_xlfn.XLOOKUP(Table7[[#This Row],[EID]],Roster!A:A,Roster!F:F)</f>
        <v>Health</v>
      </c>
      <c r="D1438">
        <v>9</v>
      </c>
      <c r="E1438" s="2">
        <v>45102</v>
      </c>
      <c r="F1438" s="2">
        <f>_xlfn.XLOOKUP(Table7[[#This Row],[EID]],Roster!A:A,Roster!G:G)</f>
        <v>42161</v>
      </c>
      <c r="G1438" s="61">
        <f ca="1">(TODAY()-Table7[[#This Row],[Hire Date]])/365</f>
        <v>9.956164383561644</v>
      </c>
      <c r="H1438" s="61">
        <f ca="1">Table7[[#This Row],[Year]]*12</f>
        <v>119.47397260273974</v>
      </c>
      <c r="I1438" t="str">
        <f ca="1">IF(Table7[[#This Row],[Month]]&gt;=12,"Tenured","New Hire")</f>
        <v>Tenured</v>
      </c>
    </row>
    <row r="1439" spans="1:9">
      <c r="A1439" s="3" t="s">
        <v>102</v>
      </c>
      <c r="B1439" s="35" t="str">
        <f>_xlfn.XLOOKUP(Table7[[#This Row],[EID]],Roster!A:A,Roster!E:E)</f>
        <v>han.oriz.24</v>
      </c>
      <c r="C1439" s="35" t="str">
        <f>_xlfn.XLOOKUP(Table7[[#This Row],[EID]],Roster!A:A,Roster!F:F)</f>
        <v>Network</v>
      </c>
      <c r="D1439">
        <v>9</v>
      </c>
      <c r="E1439" s="2">
        <v>45102</v>
      </c>
      <c r="F1439" s="2">
        <f>_xlfn.XLOOKUP(Table7[[#This Row],[EID]],Roster!A:A,Roster!G:G)</f>
        <v>37784</v>
      </c>
      <c r="G1439" s="61">
        <f ca="1">(TODAY()-Table7[[#This Row],[Hire Date]])/365</f>
        <v>21.947945205479453</v>
      </c>
      <c r="H1439" s="61">
        <f ca="1">Table7[[#This Row],[Year]]*12</f>
        <v>263.37534246575342</v>
      </c>
      <c r="I1439" t="str">
        <f ca="1">IF(Table7[[#This Row],[Month]]&gt;=12,"Tenured","New Hire")</f>
        <v>Tenured</v>
      </c>
    </row>
    <row r="1440" spans="1:9">
      <c r="A1440" s="3" t="s">
        <v>103</v>
      </c>
      <c r="B1440" s="35" t="str">
        <f>_xlfn.XLOOKUP(Table7[[#This Row],[EID]],Roster!A:A,Roster!E:E)</f>
        <v>kig.imaz.62</v>
      </c>
      <c r="C1440" s="35" t="str">
        <f>_xlfn.XLOOKUP(Table7[[#This Row],[EID]],Roster!A:A,Roster!F:F)</f>
        <v>HR</v>
      </c>
      <c r="D1440">
        <v>9</v>
      </c>
      <c r="E1440" s="2">
        <v>45102</v>
      </c>
      <c r="F1440" s="2">
        <f>_xlfn.XLOOKUP(Table7[[#This Row],[EID]],Roster!A:A,Roster!G:G)</f>
        <v>44132</v>
      </c>
      <c r="G1440" s="61">
        <f ca="1">(TODAY()-Table7[[#This Row],[Hire Date]])/365</f>
        <v>4.5561643835616437</v>
      </c>
      <c r="H1440" s="61">
        <f ca="1">Table7[[#This Row],[Year]]*12</f>
        <v>54.673972602739724</v>
      </c>
      <c r="I1440" t="str">
        <f ca="1">IF(Table7[[#This Row],[Month]]&gt;=12,"Tenured","New Hire")</f>
        <v>Tenured</v>
      </c>
    </row>
    <row r="1441" spans="1:9">
      <c r="A1441" s="3" t="s">
        <v>104</v>
      </c>
      <c r="B1441" s="35" t="str">
        <f>_xlfn.XLOOKUP(Table7[[#This Row],[EID]],Roster!A:A,Roster!E:E)</f>
        <v>oka.koch.55</v>
      </c>
      <c r="C1441" s="35" t="str">
        <f>_xlfn.XLOOKUP(Table7[[#This Row],[EID]],Roster!A:A,Roster!F:F)</f>
        <v>F&amp;A</v>
      </c>
      <c r="D1441">
        <v>3</v>
      </c>
      <c r="E1441" s="2">
        <v>45102</v>
      </c>
      <c r="F1441" s="2">
        <f>_xlfn.XLOOKUP(Table7[[#This Row],[EID]],Roster!A:A,Roster!G:G)</f>
        <v>44977</v>
      </c>
      <c r="G1441" s="61">
        <f ca="1">(TODAY()-Table7[[#This Row],[Hire Date]])/365</f>
        <v>2.2410958904109588</v>
      </c>
      <c r="H1441" s="61">
        <f ca="1">Table7[[#This Row],[Year]]*12</f>
        <v>26.893150684931506</v>
      </c>
      <c r="I1441" t="str">
        <f ca="1">IF(Table7[[#This Row],[Month]]&gt;=12,"Tenured","New Hire")</f>
        <v>Tenured</v>
      </c>
    </row>
    <row r="1442" spans="1:9">
      <c r="A1442" s="3" t="s">
        <v>105</v>
      </c>
      <c r="B1442" s="35" t="str">
        <f>_xlfn.XLOOKUP(Table7[[#This Row],[EID]],Roster!A:A,Roster!E:E)</f>
        <v>oka.koch.55</v>
      </c>
      <c r="C1442" s="35" t="str">
        <f>_xlfn.XLOOKUP(Table7[[#This Row],[EID]],Roster!A:A,Roster!F:F)</f>
        <v>F&amp;A</v>
      </c>
      <c r="D1442">
        <v>9</v>
      </c>
      <c r="E1442" s="2">
        <v>45102</v>
      </c>
      <c r="F1442" s="2">
        <f>_xlfn.XLOOKUP(Table7[[#This Row],[EID]],Roster!A:A,Roster!G:G)</f>
        <v>37806</v>
      </c>
      <c r="G1442" s="61">
        <f ca="1">(TODAY()-Table7[[#This Row],[Hire Date]])/365</f>
        <v>21.887671232876713</v>
      </c>
      <c r="H1442" s="61">
        <f ca="1">Table7[[#This Row],[Year]]*12</f>
        <v>262.65205479452055</v>
      </c>
      <c r="I1442" t="str">
        <f ca="1">IF(Table7[[#This Row],[Month]]&gt;=12,"Tenured","New Hire")</f>
        <v>Tenured</v>
      </c>
    </row>
    <row r="1443" spans="1:9">
      <c r="A1443" s="3" t="s">
        <v>106</v>
      </c>
      <c r="B1443" s="35" t="str">
        <f>_xlfn.XLOOKUP(Table7[[#This Row],[EID]],Roster!A:A,Roster!E:E)</f>
        <v>hir.kame.31</v>
      </c>
      <c r="C1443" s="35" t="str">
        <f>_xlfn.XLOOKUP(Table7[[#This Row],[EID]],Roster!A:A,Roster!F:F)</f>
        <v>Health</v>
      </c>
      <c r="D1443">
        <v>10</v>
      </c>
      <c r="E1443" s="2">
        <v>45102</v>
      </c>
      <c r="F1443" s="2">
        <f>_xlfn.XLOOKUP(Table7[[#This Row],[EID]],Roster!A:A,Roster!G:G)</f>
        <v>40457</v>
      </c>
      <c r="G1443" s="61">
        <f ca="1">(TODAY()-Table7[[#This Row],[Hire Date]])/365</f>
        <v>14.624657534246575</v>
      </c>
      <c r="H1443" s="61">
        <f ca="1">Table7[[#This Row],[Year]]*12</f>
        <v>175.49589041095891</v>
      </c>
      <c r="I1443" t="str">
        <f ca="1">IF(Table7[[#This Row],[Month]]&gt;=12,"Tenured","New Hire")</f>
        <v>Tenured</v>
      </c>
    </row>
    <row r="1444" spans="1:9">
      <c r="A1444" s="3" t="s">
        <v>108</v>
      </c>
      <c r="B1444" s="35" t="str">
        <f>_xlfn.XLOOKUP(Table7[[#This Row],[EID]],Roster!A:A,Roster!E:E)</f>
        <v>kig.imaz.62</v>
      </c>
      <c r="C1444" s="35" t="str">
        <f>_xlfn.XLOOKUP(Table7[[#This Row],[EID]],Roster!A:A,Roster!F:F)</f>
        <v>HR</v>
      </c>
      <c r="D1444">
        <v>9</v>
      </c>
      <c r="E1444" s="2">
        <v>45102</v>
      </c>
      <c r="F1444" s="2">
        <f>_xlfn.XLOOKUP(Table7[[#This Row],[EID]],Roster!A:A,Roster!G:G)</f>
        <v>41289</v>
      </c>
      <c r="G1444" s="61">
        <f ca="1">(TODAY()-Table7[[#This Row],[Hire Date]])/365</f>
        <v>12.345205479452055</v>
      </c>
      <c r="H1444" s="61">
        <f ca="1">Table7[[#This Row],[Year]]*12</f>
        <v>148.14246575342466</v>
      </c>
      <c r="I1444" t="str">
        <f ca="1">IF(Table7[[#This Row],[Month]]&gt;=12,"Tenured","New Hire")</f>
        <v>Tenured</v>
      </c>
    </row>
    <row r="1445" spans="1:9">
      <c r="A1445" s="3" t="s">
        <v>109</v>
      </c>
      <c r="B1445" s="35" t="str">
        <f>_xlfn.XLOOKUP(Table7[[#This Row],[EID]],Roster!A:A,Roster!E:E)</f>
        <v>han.oriz.24</v>
      </c>
      <c r="C1445" s="35" t="str">
        <f>_xlfn.XLOOKUP(Table7[[#This Row],[EID]],Roster!A:A,Roster!F:F)</f>
        <v>Strategy</v>
      </c>
      <c r="D1445">
        <v>8</v>
      </c>
      <c r="E1445" s="2">
        <v>45102</v>
      </c>
      <c r="F1445" s="2">
        <f>_xlfn.XLOOKUP(Table7[[#This Row],[EID]],Roster!A:A,Roster!G:G)</f>
        <v>39092</v>
      </c>
      <c r="G1445" s="61">
        <f ca="1">(TODAY()-Table7[[#This Row],[Hire Date]])/365</f>
        <v>18.364383561643837</v>
      </c>
      <c r="H1445" s="61">
        <f ca="1">Table7[[#This Row],[Year]]*12</f>
        <v>220.37260273972606</v>
      </c>
      <c r="I1445" t="str">
        <f ca="1">IF(Table7[[#This Row],[Month]]&gt;=12,"Tenured","New Hire")</f>
        <v>Tenured</v>
      </c>
    </row>
    <row r="1446" spans="1:9">
      <c r="A1446" s="3" t="s">
        <v>111</v>
      </c>
      <c r="B1446" s="35" t="str">
        <f>_xlfn.XLOOKUP(Table7[[#This Row],[EID]],Roster!A:A,Roster!E:E)</f>
        <v>hir.kame.31</v>
      </c>
      <c r="C1446" s="35" t="str">
        <f>_xlfn.XLOOKUP(Table7[[#This Row],[EID]],Roster!A:A,Roster!F:F)</f>
        <v>Health</v>
      </c>
      <c r="D1446">
        <v>9</v>
      </c>
      <c r="E1446" s="2">
        <v>45102</v>
      </c>
      <c r="F1446" s="2">
        <f>_xlfn.XLOOKUP(Table7[[#This Row],[EID]],Roster!A:A,Roster!G:G)</f>
        <v>42145</v>
      </c>
      <c r="G1446" s="61">
        <f ca="1">(TODAY()-Table7[[#This Row],[Hire Date]])/365</f>
        <v>10</v>
      </c>
      <c r="H1446" s="61">
        <f ca="1">Table7[[#This Row],[Year]]*12</f>
        <v>120</v>
      </c>
      <c r="I1446" t="str">
        <f ca="1">IF(Table7[[#This Row],[Month]]&gt;=12,"Tenured","New Hire")</f>
        <v>Tenured</v>
      </c>
    </row>
    <row r="1447" spans="1:9">
      <c r="A1447" s="3" t="s">
        <v>112</v>
      </c>
      <c r="B1447" s="35" t="str">
        <f>_xlfn.XLOOKUP(Table7[[#This Row],[EID]],Roster!A:A,Roster!E:E)</f>
        <v>hir.kame.31</v>
      </c>
      <c r="C1447" s="35" t="str">
        <f>_xlfn.XLOOKUP(Table7[[#This Row],[EID]],Roster!A:A,Roster!F:F)</f>
        <v>Health</v>
      </c>
      <c r="D1447">
        <v>8</v>
      </c>
      <c r="E1447" s="2">
        <v>45102</v>
      </c>
      <c r="F1447" s="2">
        <f>_xlfn.XLOOKUP(Table7[[#This Row],[EID]],Roster!A:A,Roster!G:G)</f>
        <v>44989</v>
      </c>
      <c r="G1447" s="61">
        <f ca="1">(TODAY()-Table7[[#This Row],[Hire Date]])/365</f>
        <v>2.2082191780821918</v>
      </c>
      <c r="H1447" s="61">
        <f ca="1">Table7[[#This Row],[Year]]*12</f>
        <v>26.4986301369863</v>
      </c>
      <c r="I1447" t="str">
        <f ca="1">IF(Table7[[#This Row],[Month]]&gt;=12,"Tenured","New Hire")</f>
        <v>Tenured</v>
      </c>
    </row>
    <row r="1448" spans="1:9">
      <c r="A1448" s="3" t="s">
        <v>113</v>
      </c>
      <c r="B1448" s="35" t="str">
        <f>_xlfn.XLOOKUP(Table7[[#This Row],[EID]],Roster!A:A,Roster!E:E)</f>
        <v>kig.imaz.62</v>
      </c>
      <c r="C1448" s="35" t="str">
        <f>_xlfn.XLOOKUP(Table7[[#This Row],[EID]],Roster!A:A,Roster!F:F)</f>
        <v>HR</v>
      </c>
      <c r="D1448">
        <v>8</v>
      </c>
      <c r="E1448" s="2">
        <v>45102</v>
      </c>
      <c r="F1448" s="2">
        <f>_xlfn.XLOOKUP(Table7[[#This Row],[EID]],Roster!A:A,Roster!G:G)</f>
        <v>44152</v>
      </c>
      <c r="G1448" s="61">
        <f ca="1">(TODAY()-Table7[[#This Row],[Hire Date]])/365</f>
        <v>4.5013698630136982</v>
      </c>
      <c r="H1448" s="61">
        <f ca="1">Table7[[#This Row],[Year]]*12</f>
        <v>54.016438356164379</v>
      </c>
      <c r="I1448" t="str">
        <f ca="1">IF(Table7[[#This Row],[Month]]&gt;=12,"Tenured","New Hire")</f>
        <v>Tenured</v>
      </c>
    </row>
    <row r="1449" spans="1:9">
      <c r="A1449" s="3" t="s">
        <v>114</v>
      </c>
      <c r="B1449" s="35" t="str">
        <f>_xlfn.XLOOKUP(Table7[[#This Row],[EID]],Roster!A:A,Roster!E:E)</f>
        <v>han.oriz.24</v>
      </c>
      <c r="C1449" s="35" t="str">
        <f>_xlfn.XLOOKUP(Table7[[#This Row],[EID]],Roster!A:A,Roster!F:F)</f>
        <v>Strategy</v>
      </c>
      <c r="D1449">
        <v>8</v>
      </c>
      <c r="E1449" s="2">
        <v>45102</v>
      </c>
      <c r="F1449" s="2">
        <f>_xlfn.XLOOKUP(Table7[[#This Row],[EID]],Roster!A:A,Roster!G:G)</f>
        <v>37165</v>
      </c>
      <c r="G1449" s="61">
        <f ca="1">(TODAY()-Table7[[#This Row],[Hire Date]])/365</f>
        <v>23.643835616438356</v>
      </c>
      <c r="H1449" s="61">
        <f ca="1">Table7[[#This Row],[Year]]*12</f>
        <v>283.72602739726028</v>
      </c>
      <c r="I1449" t="str">
        <f ca="1">IF(Table7[[#This Row],[Month]]&gt;=12,"Tenured","New Hire")</f>
        <v>Tenured</v>
      </c>
    </row>
    <row r="1450" spans="1:9">
      <c r="A1450" s="3" t="s">
        <v>115</v>
      </c>
      <c r="B1450" s="35" t="str">
        <f>_xlfn.XLOOKUP(Table7[[#This Row],[EID]],Roster!A:A,Roster!E:E)</f>
        <v>oka.koch.55</v>
      </c>
      <c r="C1450" s="35" t="str">
        <f>_xlfn.XLOOKUP(Table7[[#This Row],[EID]],Roster!A:A,Roster!F:F)</f>
        <v>F&amp;A</v>
      </c>
      <c r="D1450">
        <v>10</v>
      </c>
      <c r="E1450" s="2">
        <v>45102</v>
      </c>
      <c r="F1450" s="2">
        <f>_xlfn.XLOOKUP(Table7[[#This Row],[EID]],Roster!A:A,Roster!G:G)</f>
        <v>44841</v>
      </c>
      <c r="G1450" s="61">
        <f ca="1">(TODAY()-Table7[[#This Row],[Hire Date]])/365</f>
        <v>2.6136986301369864</v>
      </c>
      <c r="H1450" s="61">
        <f ca="1">Table7[[#This Row],[Year]]*12</f>
        <v>31.364383561643837</v>
      </c>
      <c r="I1450" t="str">
        <f ca="1">IF(Table7[[#This Row],[Month]]&gt;=12,"Tenured","New Hire")</f>
        <v>Tenured</v>
      </c>
    </row>
    <row r="1451" spans="1:9">
      <c r="A1451" s="3" t="s">
        <v>116</v>
      </c>
      <c r="B1451" s="35" t="str">
        <f>_xlfn.XLOOKUP(Table7[[#This Row],[EID]],Roster!A:A,Roster!E:E)</f>
        <v>hir.kame.31</v>
      </c>
      <c r="C1451" s="35" t="str">
        <f>_xlfn.XLOOKUP(Table7[[#This Row],[EID]],Roster!A:A,Roster!F:F)</f>
        <v>Health</v>
      </c>
      <c r="D1451">
        <v>8</v>
      </c>
      <c r="E1451" s="2">
        <v>45102</v>
      </c>
      <c r="F1451" s="2">
        <f>_xlfn.XLOOKUP(Table7[[#This Row],[EID]],Roster!A:A,Roster!G:G)</f>
        <v>39490</v>
      </c>
      <c r="G1451" s="61">
        <f ca="1">(TODAY()-Table7[[#This Row],[Hire Date]])/365</f>
        <v>17.273972602739725</v>
      </c>
      <c r="H1451" s="61">
        <f ca="1">Table7[[#This Row],[Year]]*12</f>
        <v>207.2876712328767</v>
      </c>
      <c r="I1451" t="str">
        <f ca="1">IF(Table7[[#This Row],[Month]]&gt;=12,"Tenured","New Hire")</f>
        <v>Tenured</v>
      </c>
    </row>
    <row r="1452" spans="1:9">
      <c r="A1452" s="3" t="s">
        <v>117</v>
      </c>
      <c r="B1452" s="35" t="str">
        <f>_xlfn.XLOOKUP(Table7[[#This Row],[EID]],Roster!A:A,Roster!E:E)</f>
        <v>han.oriz.24</v>
      </c>
      <c r="C1452" s="35" t="str">
        <f>_xlfn.XLOOKUP(Table7[[#This Row],[EID]],Roster!A:A,Roster!F:F)</f>
        <v>Network</v>
      </c>
      <c r="D1452">
        <v>8</v>
      </c>
      <c r="E1452" s="2">
        <v>45102</v>
      </c>
      <c r="F1452" s="2">
        <f>_xlfn.XLOOKUP(Table7[[#This Row],[EID]],Roster!A:A,Roster!G:G)</f>
        <v>43495</v>
      </c>
      <c r="G1452" s="61">
        <f ca="1">(TODAY()-Table7[[#This Row],[Hire Date]])/365</f>
        <v>6.3013698630136989</v>
      </c>
      <c r="H1452" s="61">
        <f ca="1">Table7[[#This Row],[Year]]*12</f>
        <v>75.616438356164394</v>
      </c>
      <c r="I1452" t="str">
        <f ca="1">IF(Table7[[#This Row],[Month]]&gt;=12,"Tenured","New Hire")</f>
        <v>Tenured</v>
      </c>
    </row>
    <row r="1453" spans="1:9">
      <c r="A1453" s="3" t="s">
        <v>118</v>
      </c>
      <c r="B1453" s="35" t="str">
        <f>_xlfn.XLOOKUP(Table7[[#This Row],[EID]],Roster!A:A,Roster!E:E)</f>
        <v>kig.imaz.62</v>
      </c>
      <c r="C1453" s="35" t="str">
        <f>_xlfn.XLOOKUP(Table7[[#This Row],[EID]],Roster!A:A,Roster!F:F)</f>
        <v>HR</v>
      </c>
      <c r="D1453">
        <v>8</v>
      </c>
      <c r="E1453" s="2">
        <v>45102</v>
      </c>
      <c r="F1453" s="2">
        <f>_xlfn.XLOOKUP(Table7[[#This Row],[EID]],Roster!A:A,Roster!G:G)</f>
        <v>44965</v>
      </c>
      <c r="G1453" s="61">
        <f ca="1">(TODAY()-Table7[[#This Row],[Hire Date]])/365</f>
        <v>2.2739726027397262</v>
      </c>
      <c r="H1453" s="61">
        <f ca="1">Table7[[#This Row],[Year]]*12</f>
        <v>27.287671232876715</v>
      </c>
      <c r="I1453" t="str">
        <f ca="1">IF(Table7[[#This Row],[Month]]&gt;=12,"Tenured","New Hire")</f>
        <v>Tenured</v>
      </c>
    </row>
    <row r="1454" spans="1:9">
      <c r="A1454" s="3" t="s">
        <v>119</v>
      </c>
      <c r="B1454" s="35" t="str">
        <f>_xlfn.XLOOKUP(Table7[[#This Row],[EID]],Roster!A:A,Roster!E:E)</f>
        <v>hir.kame.31</v>
      </c>
      <c r="C1454" s="35" t="str">
        <f>_xlfn.XLOOKUP(Table7[[#This Row],[EID]],Roster!A:A,Roster!F:F)</f>
        <v>Health</v>
      </c>
      <c r="D1454">
        <v>9</v>
      </c>
      <c r="E1454" s="2">
        <v>45102</v>
      </c>
      <c r="F1454" s="2">
        <f>_xlfn.XLOOKUP(Table7[[#This Row],[EID]],Roster!A:A,Roster!G:G)</f>
        <v>38581</v>
      </c>
      <c r="G1454" s="61">
        <f ca="1">(TODAY()-Table7[[#This Row],[Hire Date]])/365</f>
        <v>19.764383561643836</v>
      </c>
      <c r="H1454" s="61">
        <f ca="1">Table7[[#This Row],[Year]]*12</f>
        <v>237.17260273972602</v>
      </c>
      <c r="I1454" t="str">
        <f ca="1">IF(Table7[[#This Row],[Month]]&gt;=12,"Tenured","New Hire")</f>
        <v>Tenured</v>
      </c>
    </row>
    <row r="1455" spans="1:9">
      <c r="A1455" s="3" t="s">
        <v>121</v>
      </c>
      <c r="B1455" s="35" t="str">
        <f>_xlfn.XLOOKUP(Table7[[#This Row],[EID]],Roster!A:A,Roster!E:E)</f>
        <v>hir.kame.31</v>
      </c>
      <c r="C1455" s="35" t="str">
        <f>_xlfn.XLOOKUP(Table7[[#This Row],[EID]],Roster!A:A,Roster!F:F)</f>
        <v>Health</v>
      </c>
      <c r="D1455">
        <v>10</v>
      </c>
      <c r="E1455" s="2">
        <v>45102</v>
      </c>
      <c r="F1455" s="2">
        <f>_xlfn.XLOOKUP(Table7[[#This Row],[EID]],Roster!A:A,Roster!G:G)</f>
        <v>44420</v>
      </c>
      <c r="G1455" s="61">
        <f ca="1">(TODAY()-Table7[[#This Row],[Hire Date]])/365</f>
        <v>3.7671232876712328</v>
      </c>
      <c r="H1455" s="61">
        <f ca="1">Table7[[#This Row],[Year]]*12</f>
        <v>45.205479452054796</v>
      </c>
      <c r="I1455" t="str">
        <f ca="1">IF(Table7[[#This Row],[Month]]&gt;=12,"Tenured","New Hire")</f>
        <v>Tenured</v>
      </c>
    </row>
    <row r="1456" spans="1:9">
      <c r="A1456" s="3" t="s">
        <v>122</v>
      </c>
      <c r="B1456" s="35" t="str">
        <f>_xlfn.XLOOKUP(Table7[[#This Row],[EID]],Roster!A:A,Roster!E:E)</f>
        <v>han.oriz.24</v>
      </c>
      <c r="C1456" s="35" t="str">
        <f>_xlfn.XLOOKUP(Table7[[#This Row],[EID]],Roster!A:A,Roster!F:F)</f>
        <v>Network</v>
      </c>
      <c r="D1456">
        <v>9</v>
      </c>
      <c r="E1456" s="2">
        <v>45102</v>
      </c>
      <c r="F1456" s="2">
        <f>_xlfn.XLOOKUP(Table7[[#This Row],[EID]],Roster!A:A,Roster!G:G)</f>
        <v>44961</v>
      </c>
      <c r="G1456" s="61">
        <f ca="1">(TODAY()-Table7[[#This Row],[Hire Date]])/365</f>
        <v>2.2849315068493152</v>
      </c>
      <c r="H1456" s="61">
        <f ca="1">Table7[[#This Row],[Year]]*12</f>
        <v>27.419178082191785</v>
      </c>
      <c r="I1456" t="str">
        <f ca="1">IF(Table7[[#This Row],[Month]]&gt;=12,"Tenured","New Hire")</f>
        <v>Tenured</v>
      </c>
    </row>
    <row r="1457" spans="1:9">
      <c r="A1457" s="3" t="s">
        <v>123</v>
      </c>
      <c r="B1457" s="35" t="str">
        <f>_xlfn.XLOOKUP(Table7[[#This Row],[EID]],Roster!A:A,Roster!E:E)</f>
        <v>kig.imaz.62</v>
      </c>
      <c r="C1457" s="35" t="str">
        <f>_xlfn.XLOOKUP(Table7[[#This Row],[EID]],Roster!A:A,Roster!F:F)</f>
        <v>HR</v>
      </c>
      <c r="D1457">
        <v>9</v>
      </c>
      <c r="E1457" s="2">
        <v>45102</v>
      </c>
      <c r="F1457" s="2">
        <f>_xlfn.XLOOKUP(Table7[[#This Row],[EID]],Roster!A:A,Roster!G:G)</f>
        <v>41094</v>
      </c>
      <c r="G1457" s="61">
        <f ca="1">(TODAY()-Table7[[#This Row],[Hire Date]])/365</f>
        <v>12.87945205479452</v>
      </c>
      <c r="H1457" s="61">
        <f ca="1">Table7[[#This Row],[Year]]*12</f>
        <v>154.55342465753424</v>
      </c>
      <c r="I1457" t="str">
        <f ca="1">IF(Table7[[#This Row],[Month]]&gt;=12,"Tenured","New Hire")</f>
        <v>Tenured</v>
      </c>
    </row>
    <row r="1458" spans="1:9">
      <c r="A1458" s="3" t="s">
        <v>94</v>
      </c>
      <c r="B1458" s="35" t="str">
        <f>_xlfn.XLOOKUP(Table7[[#This Row],[EID]],Roster!A:A,Roster!E:E)</f>
        <v>oka.koch.55</v>
      </c>
      <c r="C1458" s="35" t="str">
        <f>_xlfn.XLOOKUP(Table7[[#This Row],[EID]],Roster!A:A,Roster!F:F)</f>
        <v>F&amp;A</v>
      </c>
      <c r="D1458">
        <v>8</v>
      </c>
      <c r="E1458" s="2">
        <v>45103</v>
      </c>
      <c r="F1458" s="2">
        <f>_xlfn.XLOOKUP(Table7[[#This Row],[EID]],Roster!A:A,Roster!G:G)</f>
        <v>45032</v>
      </c>
      <c r="G1458" s="61">
        <f ca="1">(TODAY()-Table7[[#This Row],[Hire Date]])/365</f>
        <v>2.0904109589041098</v>
      </c>
      <c r="H1458" s="61">
        <f ca="1">Table7[[#This Row],[Year]]*12</f>
        <v>25.084931506849315</v>
      </c>
      <c r="I1458" t="str">
        <f ca="1">IF(Table7[[#This Row],[Month]]&gt;=12,"Tenured","New Hire")</f>
        <v>Tenured</v>
      </c>
    </row>
    <row r="1459" spans="1:9">
      <c r="A1459" s="3" t="s">
        <v>96</v>
      </c>
      <c r="B1459" s="35" t="str">
        <f>_xlfn.XLOOKUP(Table7[[#This Row],[EID]],Roster!A:A,Roster!E:E)</f>
        <v>hir.kame.31</v>
      </c>
      <c r="C1459" s="35" t="str">
        <f>_xlfn.XLOOKUP(Table7[[#This Row],[EID]],Roster!A:A,Roster!F:F)</f>
        <v>Health</v>
      </c>
      <c r="D1459">
        <v>10</v>
      </c>
      <c r="E1459" s="2">
        <v>45103</v>
      </c>
      <c r="F1459" s="2">
        <f>_xlfn.XLOOKUP(Table7[[#This Row],[EID]],Roster!A:A,Roster!G:G)</f>
        <v>44979</v>
      </c>
      <c r="G1459" s="61">
        <f ca="1">(TODAY()-Table7[[#This Row],[Hire Date]])/365</f>
        <v>2.2356164383561645</v>
      </c>
      <c r="H1459" s="61">
        <f ca="1">Table7[[#This Row],[Year]]*12</f>
        <v>26.827397260273976</v>
      </c>
      <c r="I1459" t="str">
        <f ca="1">IF(Table7[[#This Row],[Month]]&gt;=12,"Tenured","New Hire")</f>
        <v>Tenured</v>
      </c>
    </row>
    <row r="1460" spans="1:9">
      <c r="A1460" s="3" t="s">
        <v>97</v>
      </c>
      <c r="B1460" s="35" t="str">
        <f>_xlfn.XLOOKUP(Table7[[#This Row],[EID]],Roster!A:A,Roster!E:E)</f>
        <v>han.oriz.24</v>
      </c>
      <c r="C1460" s="35" t="str">
        <f>_xlfn.XLOOKUP(Table7[[#This Row],[EID]],Roster!A:A,Roster!F:F)</f>
        <v>Network</v>
      </c>
      <c r="D1460">
        <v>8</v>
      </c>
      <c r="E1460" s="2">
        <v>45103</v>
      </c>
      <c r="F1460" s="2">
        <f>_xlfn.XLOOKUP(Table7[[#This Row],[EID]],Roster!A:A,Roster!G:G)</f>
        <v>44419</v>
      </c>
      <c r="G1460" s="61">
        <f ca="1">(TODAY()-Table7[[#This Row],[Hire Date]])/365</f>
        <v>3.7698630136986302</v>
      </c>
      <c r="H1460" s="61">
        <f ca="1">Table7[[#This Row],[Year]]*12</f>
        <v>45.238356164383561</v>
      </c>
      <c r="I1460" t="str">
        <f ca="1">IF(Table7[[#This Row],[Month]]&gt;=12,"Tenured","New Hire")</f>
        <v>Tenured</v>
      </c>
    </row>
    <row r="1461" spans="1:9">
      <c r="A1461" s="3" t="s">
        <v>98</v>
      </c>
      <c r="B1461" s="35" t="str">
        <f>_xlfn.XLOOKUP(Table7[[#This Row],[EID]],Roster!A:A,Roster!E:E)</f>
        <v>kig.imaz.62</v>
      </c>
      <c r="C1461" s="35" t="str">
        <f>_xlfn.XLOOKUP(Table7[[#This Row],[EID]],Roster!A:A,Roster!F:F)</f>
        <v>HR</v>
      </c>
      <c r="D1461">
        <v>9</v>
      </c>
      <c r="E1461" s="2">
        <v>45103</v>
      </c>
      <c r="F1461" s="2">
        <f>_xlfn.XLOOKUP(Table7[[#This Row],[EID]],Roster!A:A,Roster!G:G)</f>
        <v>41964</v>
      </c>
      <c r="G1461" s="61">
        <f ca="1">(TODAY()-Table7[[#This Row],[Hire Date]])/365</f>
        <v>10.495890410958904</v>
      </c>
      <c r="H1461" s="61">
        <f ca="1">Table7[[#This Row],[Year]]*12</f>
        <v>125.95068493150684</v>
      </c>
      <c r="I1461" t="str">
        <f ca="1">IF(Table7[[#This Row],[Month]]&gt;=12,"Tenured","New Hire")</f>
        <v>Tenured</v>
      </c>
    </row>
    <row r="1462" spans="1:9">
      <c r="A1462" s="3" t="s">
        <v>99</v>
      </c>
      <c r="B1462" s="35" t="str">
        <f>_xlfn.XLOOKUP(Table7[[#This Row],[EID]],Roster!A:A,Roster!E:E)</f>
        <v>han.oriz.24</v>
      </c>
      <c r="C1462" s="35" t="str">
        <f>_xlfn.XLOOKUP(Table7[[#This Row],[EID]],Roster!A:A,Roster!F:F)</f>
        <v>Strategy</v>
      </c>
      <c r="D1462">
        <v>9</v>
      </c>
      <c r="E1462" s="2">
        <v>45103</v>
      </c>
      <c r="F1462" s="2">
        <f>_xlfn.XLOOKUP(Table7[[#This Row],[EID]],Roster!A:A,Roster!G:G)</f>
        <v>39732</v>
      </c>
      <c r="G1462" s="61">
        <f ca="1">(TODAY()-Table7[[#This Row],[Hire Date]])/365</f>
        <v>16.610958904109587</v>
      </c>
      <c r="H1462" s="61">
        <f ca="1">Table7[[#This Row],[Year]]*12</f>
        <v>199.33150684931505</v>
      </c>
      <c r="I1462" t="str">
        <f ca="1">IF(Table7[[#This Row],[Month]]&gt;=12,"Tenured","New Hire")</f>
        <v>Tenured</v>
      </c>
    </row>
    <row r="1463" spans="1:9">
      <c r="A1463" s="3" t="s">
        <v>100</v>
      </c>
      <c r="B1463" s="35" t="str">
        <f>_xlfn.XLOOKUP(Table7[[#This Row],[EID]],Roster!A:A,Roster!E:E)</f>
        <v>oka.koch.55</v>
      </c>
      <c r="C1463" s="35" t="str">
        <f>_xlfn.XLOOKUP(Table7[[#This Row],[EID]],Roster!A:A,Roster!F:F)</f>
        <v>F&amp;A</v>
      </c>
      <c r="D1463">
        <v>8</v>
      </c>
      <c r="E1463" s="2">
        <v>45103</v>
      </c>
      <c r="F1463" s="2">
        <f>_xlfn.XLOOKUP(Table7[[#This Row],[EID]],Roster!A:A,Roster!G:G)</f>
        <v>44956</v>
      </c>
      <c r="G1463" s="61">
        <f ca="1">(TODAY()-Table7[[#This Row],[Hire Date]])/365</f>
        <v>2.2986301369863016</v>
      </c>
      <c r="H1463" s="61">
        <f ca="1">Table7[[#This Row],[Year]]*12</f>
        <v>27.583561643835619</v>
      </c>
      <c r="I1463" t="str">
        <f ca="1">IF(Table7[[#This Row],[Month]]&gt;=12,"Tenured","New Hire")</f>
        <v>Tenured</v>
      </c>
    </row>
    <row r="1464" spans="1:9">
      <c r="A1464" s="3" t="s">
        <v>101</v>
      </c>
      <c r="B1464" s="35" t="str">
        <f>_xlfn.XLOOKUP(Table7[[#This Row],[EID]],Roster!A:A,Roster!E:E)</f>
        <v>hir.kame.31</v>
      </c>
      <c r="C1464" s="35" t="str">
        <f>_xlfn.XLOOKUP(Table7[[#This Row],[EID]],Roster!A:A,Roster!F:F)</f>
        <v>Health</v>
      </c>
      <c r="D1464">
        <v>8</v>
      </c>
      <c r="E1464" s="2">
        <v>45103</v>
      </c>
      <c r="F1464" s="2">
        <f>_xlfn.XLOOKUP(Table7[[#This Row],[EID]],Roster!A:A,Roster!G:G)</f>
        <v>42161</v>
      </c>
      <c r="G1464" s="61">
        <f ca="1">(TODAY()-Table7[[#This Row],[Hire Date]])/365</f>
        <v>9.956164383561644</v>
      </c>
      <c r="H1464" s="61">
        <f ca="1">Table7[[#This Row],[Year]]*12</f>
        <v>119.47397260273974</v>
      </c>
      <c r="I1464" t="str">
        <f ca="1">IF(Table7[[#This Row],[Month]]&gt;=12,"Tenured","New Hire")</f>
        <v>Tenured</v>
      </c>
    </row>
    <row r="1465" spans="1:9">
      <c r="A1465" s="3" t="s">
        <v>102</v>
      </c>
      <c r="B1465" s="35" t="str">
        <f>_xlfn.XLOOKUP(Table7[[#This Row],[EID]],Roster!A:A,Roster!E:E)</f>
        <v>han.oriz.24</v>
      </c>
      <c r="C1465" s="35" t="str">
        <f>_xlfn.XLOOKUP(Table7[[#This Row],[EID]],Roster!A:A,Roster!F:F)</f>
        <v>Network</v>
      </c>
      <c r="D1465">
        <v>10</v>
      </c>
      <c r="E1465" s="2">
        <v>45103</v>
      </c>
      <c r="F1465" s="2">
        <f>_xlfn.XLOOKUP(Table7[[#This Row],[EID]],Roster!A:A,Roster!G:G)</f>
        <v>37784</v>
      </c>
      <c r="G1465" s="61">
        <f ca="1">(TODAY()-Table7[[#This Row],[Hire Date]])/365</f>
        <v>21.947945205479453</v>
      </c>
      <c r="H1465" s="61">
        <f ca="1">Table7[[#This Row],[Year]]*12</f>
        <v>263.37534246575342</v>
      </c>
      <c r="I1465" t="str">
        <f ca="1">IF(Table7[[#This Row],[Month]]&gt;=12,"Tenured","New Hire")</f>
        <v>Tenured</v>
      </c>
    </row>
    <row r="1466" spans="1:9">
      <c r="A1466" s="3" t="s">
        <v>103</v>
      </c>
      <c r="B1466" s="35" t="str">
        <f>_xlfn.XLOOKUP(Table7[[#This Row],[EID]],Roster!A:A,Roster!E:E)</f>
        <v>kig.imaz.62</v>
      </c>
      <c r="C1466" s="35" t="str">
        <f>_xlfn.XLOOKUP(Table7[[#This Row],[EID]],Roster!A:A,Roster!F:F)</f>
        <v>HR</v>
      </c>
      <c r="D1466">
        <v>10</v>
      </c>
      <c r="E1466" s="2">
        <v>45103</v>
      </c>
      <c r="F1466" s="2">
        <f>_xlfn.XLOOKUP(Table7[[#This Row],[EID]],Roster!A:A,Roster!G:G)</f>
        <v>44132</v>
      </c>
      <c r="G1466" s="61">
        <f ca="1">(TODAY()-Table7[[#This Row],[Hire Date]])/365</f>
        <v>4.5561643835616437</v>
      </c>
      <c r="H1466" s="61">
        <f ca="1">Table7[[#This Row],[Year]]*12</f>
        <v>54.673972602739724</v>
      </c>
      <c r="I1466" t="str">
        <f ca="1">IF(Table7[[#This Row],[Month]]&gt;=12,"Tenured","New Hire")</f>
        <v>Tenured</v>
      </c>
    </row>
    <row r="1467" spans="1:9">
      <c r="A1467" s="3" t="s">
        <v>104</v>
      </c>
      <c r="B1467" s="35" t="str">
        <f>_xlfn.XLOOKUP(Table7[[#This Row],[EID]],Roster!A:A,Roster!E:E)</f>
        <v>oka.koch.55</v>
      </c>
      <c r="C1467" s="35" t="str">
        <f>_xlfn.XLOOKUP(Table7[[#This Row],[EID]],Roster!A:A,Roster!F:F)</f>
        <v>F&amp;A</v>
      </c>
      <c r="D1467">
        <v>4</v>
      </c>
      <c r="E1467" s="2">
        <v>45103</v>
      </c>
      <c r="F1467" s="2">
        <f>_xlfn.XLOOKUP(Table7[[#This Row],[EID]],Roster!A:A,Roster!G:G)</f>
        <v>44977</v>
      </c>
      <c r="G1467" s="61">
        <f ca="1">(TODAY()-Table7[[#This Row],[Hire Date]])/365</f>
        <v>2.2410958904109588</v>
      </c>
      <c r="H1467" s="61">
        <f ca="1">Table7[[#This Row],[Year]]*12</f>
        <v>26.893150684931506</v>
      </c>
      <c r="I1467" t="str">
        <f ca="1">IF(Table7[[#This Row],[Month]]&gt;=12,"Tenured","New Hire")</f>
        <v>Tenured</v>
      </c>
    </row>
    <row r="1468" spans="1:9">
      <c r="A1468" s="3" t="s">
        <v>105</v>
      </c>
      <c r="B1468" s="35" t="str">
        <f>_xlfn.XLOOKUP(Table7[[#This Row],[EID]],Roster!A:A,Roster!E:E)</f>
        <v>oka.koch.55</v>
      </c>
      <c r="C1468" s="35" t="str">
        <f>_xlfn.XLOOKUP(Table7[[#This Row],[EID]],Roster!A:A,Roster!F:F)</f>
        <v>F&amp;A</v>
      </c>
      <c r="D1468">
        <v>10</v>
      </c>
      <c r="E1468" s="2">
        <v>45103</v>
      </c>
      <c r="F1468" s="2">
        <f>_xlfn.XLOOKUP(Table7[[#This Row],[EID]],Roster!A:A,Roster!G:G)</f>
        <v>37806</v>
      </c>
      <c r="G1468" s="61">
        <f ca="1">(TODAY()-Table7[[#This Row],[Hire Date]])/365</f>
        <v>21.887671232876713</v>
      </c>
      <c r="H1468" s="61">
        <f ca="1">Table7[[#This Row],[Year]]*12</f>
        <v>262.65205479452055</v>
      </c>
      <c r="I1468" t="str">
        <f ca="1">IF(Table7[[#This Row],[Month]]&gt;=12,"Tenured","New Hire")</f>
        <v>Tenured</v>
      </c>
    </row>
    <row r="1469" spans="1:9">
      <c r="A1469" s="3" t="s">
        <v>106</v>
      </c>
      <c r="B1469" s="35" t="str">
        <f>_xlfn.XLOOKUP(Table7[[#This Row],[EID]],Roster!A:A,Roster!E:E)</f>
        <v>hir.kame.31</v>
      </c>
      <c r="C1469" s="35" t="str">
        <f>_xlfn.XLOOKUP(Table7[[#This Row],[EID]],Roster!A:A,Roster!F:F)</f>
        <v>Health</v>
      </c>
      <c r="D1469">
        <v>10</v>
      </c>
      <c r="E1469" s="2">
        <v>45103</v>
      </c>
      <c r="F1469" s="2">
        <f>_xlfn.XLOOKUP(Table7[[#This Row],[EID]],Roster!A:A,Roster!G:G)</f>
        <v>40457</v>
      </c>
      <c r="G1469" s="61">
        <f ca="1">(TODAY()-Table7[[#This Row],[Hire Date]])/365</f>
        <v>14.624657534246575</v>
      </c>
      <c r="H1469" s="61">
        <f ca="1">Table7[[#This Row],[Year]]*12</f>
        <v>175.49589041095891</v>
      </c>
      <c r="I1469" t="str">
        <f ca="1">IF(Table7[[#This Row],[Month]]&gt;=12,"Tenured","New Hire")</f>
        <v>Tenured</v>
      </c>
    </row>
    <row r="1470" spans="1:9">
      <c r="A1470" s="3" t="s">
        <v>108</v>
      </c>
      <c r="B1470" s="35" t="str">
        <f>_xlfn.XLOOKUP(Table7[[#This Row],[EID]],Roster!A:A,Roster!E:E)</f>
        <v>kig.imaz.62</v>
      </c>
      <c r="C1470" s="35" t="str">
        <f>_xlfn.XLOOKUP(Table7[[#This Row],[EID]],Roster!A:A,Roster!F:F)</f>
        <v>HR</v>
      </c>
      <c r="D1470">
        <v>8</v>
      </c>
      <c r="E1470" s="2">
        <v>45103</v>
      </c>
      <c r="F1470" s="2">
        <f>_xlfn.XLOOKUP(Table7[[#This Row],[EID]],Roster!A:A,Roster!G:G)</f>
        <v>41289</v>
      </c>
      <c r="G1470" s="61">
        <f ca="1">(TODAY()-Table7[[#This Row],[Hire Date]])/365</f>
        <v>12.345205479452055</v>
      </c>
      <c r="H1470" s="61">
        <f ca="1">Table7[[#This Row],[Year]]*12</f>
        <v>148.14246575342466</v>
      </c>
      <c r="I1470" t="str">
        <f ca="1">IF(Table7[[#This Row],[Month]]&gt;=12,"Tenured","New Hire")</f>
        <v>Tenured</v>
      </c>
    </row>
    <row r="1471" spans="1:9">
      <c r="A1471" s="3" t="s">
        <v>109</v>
      </c>
      <c r="B1471" s="35" t="str">
        <f>_xlfn.XLOOKUP(Table7[[#This Row],[EID]],Roster!A:A,Roster!E:E)</f>
        <v>han.oriz.24</v>
      </c>
      <c r="C1471" s="35" t="str">
        <f>_xlfn.XLOOKUP(Table7[[#This Row],[EID]],Roster!A:A,Roster!F:F)</f>
        <v>Strategy</v>
      </c>
      <c r="D1471">
        <v>8</v>
      </c>
      <c r="E1471" s="2">
        <v>45103</v>
      </c>
      <c r="F1471" s="2">
        <f>_xlfn.XLOOKUP(Table7[[#This Row],[EID]],Roster!A:A,Roster!G:G)</f>
        <v>39092</v>
      </c>
      <c r="G1471" s="61">
        <f ca="1">(TODAY()-Table7[[#This Row],[Hire Date]])/365</f>
        <v>18.364383561643837</v>
      </c>
      <c r="H1471" s="61">
        <f ca="1">Table7[[#This Row],[Year]]*12</f>
        <v>220.37260273972606</v>
      </c>
      <c r="I1471" t="str">
        <f ca="1">IF(Table7[[#This Row],[Month]]&gt;=12,"Tenured","New Hire")</f>
        <v>Tenured</v>
      </c>
    </row>
    <row r="1472" spans="1:9">
      <c r="A1472" s="3" t="s">
        <v>111</v>
      </c>
      <c r="B1472" s="35" t="str">
        <f>_xlfn.XLOOKUP(Table7[[#This Row],[EID]],Roster!A:A,Roster!E:E)</f>
        <v>hir.kame.31</v>
      </c>
      <c r="C1472" s="35" t="str">
        <f>_xlfn.XLOOKUP(Table7[[#This Row],[EID]],Roster!A:A,Roster!F:F)</f>
        <v>Health</v>
      </c>
      <c r="D1472">
        <v>9</v>
      </c>
      <c r="E1472" s="2">
        <v>45103</v>
      </c>
      <c r="F1472" s="2">
        <f>_xlfn.XLOOKUP(Table7[[#This Row],[EID]],Roster!A:A,Roster!G:G)</f>
        <v>42145</v>
      </c>
      <c r="G1472" s="61">
        <f ca="1">(TODAY()-Table7[[#This Row],[Hire Date]])/365</f>
        <v>10</v>
      </c>
      <c r="H1472" s="61">
        <f ca="1">Table7[[#This Row],[Year]]*12</f>
        <v>120</v>
      </c>
      <c r="I1472" t="str">
        <f ca="1">IF(Table7[[#This Row],[Month]]&gt;=12,"Tenured","New Hire")</f>
        <v>Tenured</v>
      </c>
    </row>
    <row r="1473" spans="1:9">
      <c r="A1473" s="3" t="s">
        <v>112</v>
      </c>
      <c r="B1473" s="35" t="str">
        <f>_xlfn.XLOOKUP(Table7[[#This Row],[EID]],Roster!A:A,Roster!E:E)</f>
        <v>hir.kame.31</v>
      </c>
      <c r="C1473" s="35" t="str">
        <f>_xlfn.XLOOKUP(Table7[[#This Row],[EID]],Roster!A:A,Roster!F:F)</f>
        <v>Health</v>
      </c>
      <c r="D1473">
        <v>10</v>
      </c>
      <c r="E1473" s="2">
        <v>45103</v>
      </c>
      <c r="F1473" s="2">
        <f>_xlfn.XLOOKUP(Table7[[#This Row],[EID]],Roster!A:A,Roster!G:G)</f>
        <v>44989</v>
      </c>
      <c r="G1473" s="61">
        <f ca="1">(TODAY()-Table7[[#This Row],[Hire Date]])/365</f>
        <v>2.2082191780821918</v>
      </c>
      <c r="H1473" s="61">
        <f ca="1">Table7[[#This Row],[Year]]*12</f>
        <v>26.4986301369863</v>
      </c>
      <c r="I1473" t="str">
        <f ca="1">IF(Table7[[#This Row],[Month]]&gt;=12,"Tenured","New Hire")</f>
        <v>Tenured</v>
      </c>
    </row>
    <row r="1474" spans="1:9">
      <c r="A1474" s="3" t="s">
        <v>113</v>
      </c>
      <c r="B1474" s="35" t="str">
        <f>_xlfn.XLOOKUP(Table7[[#This Row],[EID]],Roster!A:A,Roster!E:E)</f>
        <v>kig.imaz.62</v>
      </c>
      <c r="C1474" s="35" t="str">
        <f>_xlfn.XLOOKUP(Table7[[#This Row],[EID]],Roster!A:A,Roster!F:F)</f>
        <v>HR</v>
      </c>
      <c r="D1474">
        <v>9</v>
      </c>
      <c r="E1474" s="2">
        <v>45103</v>
      </c>
      <c r="F1474" s="2">
        <f>_xlfn.XLOOKUP(Table7[[#This Row],[EID]],Roster!A:A,Roster!G:G)</f>
        <v>44152</v>
      </c>
      <c r="G1474" s="61">
        <f ca="1">(TODAY()-Table7[[#This Row],[Hire Date]])/365</f>
        <v>4.5013698630136982</v>
      </c>
      <c r="H1474" s="61">
        <f ca="1">Table7[[#This Row],[Year]]*12</f>
        <v>54.016438356164379</v>
      </c>
      <c r="I1474" t="str">
        <f ca="1">IF(Table7[[#This Row],[Month]]&gt;=12,"Tenured","New Hire")</f>
        <v>Tenured</v>
      </c>
    </row>
    <row r="1475" spans="1:9">
      <c r="A1475" s="3" t="s">
        <v>114</v>
      </c>
      <c r="B1475" s="35" t="str">
        <f>_xlfn.XLOOKUP(Table7[[#This Row],[EID]],Roster!A:A,Roster!E:E)</f>
        <v>han.oriz.24</v>
      </c>
      <c r="C1475" s="35" t="str">
        <f>_xlfn.XLOOKUP(Table7[[#This Row],[EID]],Roster!A:A,Roster!F:F)</f>
        <v>Strategy</v>
      </c>
      <c r="D1475">
        <v>8</v>
      </c>
      <c r="E1475" s="2">
        <v>45103</v>
      </c>
      <c r="F1475" s="2">
        <f>_xlfn.XLOOKUP(Table7[[#This Row],[EID]],Roster!A:A,Roster!G:G)</f>
        <v>37165</v>
      </c>
      <c r="G1475" s="61">
        <f ca="1">(TODAY()-Table7[[#This Row],[Hire Date]])/365</f>
        <v>23.643835616438356</v>
      </c>
      <c r="H1475" s="61">
        <f ca="1">Table7[[#This Row],[Year]]*12</f>
        <v>283.72602739726028</v>
      </c>
      <c r="I1475" t="str">
        <f ca="1">IF(Table7[[#This Row],[Month]]&gt;=12,"Tenured","New Hire")</f>
        <v>Tenured</v>
      </c>
    </row>
    <row r="1476" spans="1:9">
      <c r="A1476" s="3" t="s">
        <v>115</v>
      </c>
      <c r="B1476" s="35" t="str">
        <f>_xlfn.XLOOKUP(Table7[[#This Row],[EID]],Roster!A:A,Roster!E:E)</f>
        <v>oka.koch.55</v>
      </c>
      <c r="C1476" s="35" t="str">
        <f>_xlfn.XLOOKUP(Table7[[#This Row],[EID]],Roster!A:A,Roster!F:F)</f>
        <v>F&amp;A</v>
      </c>
      <c r="D1476">
        <v>10</v>
      </c>
      <c r="E1476" s="2">
        <v>45103</v>
      </c>
      <c r="F1476" s="2">
        <f>_xlfn.XLOOKUP(Table7[[#This Row],[EID]],Roster!A:A,Roster!G:G)</f>
        <v>44841</v>
      </c>
      <c r="G1476" s="61">
        <f ca="1">(TODAY()-Table7[[#This Row],[Hire Date]])/365</f>
        <v>2.6136986301369864</v>
      </c>
      <c r="H1476" s="61">
        <f ca="1">Table7[[#This Row],[Year]]*12</f>
        <v>31.364383561643837</v>
      </c>
      <c r="I1476" t="str">
        <f ca="1">IF(Table7[[#This Row],[Month]]&gt;=12,"Tenured","New Hire")</f>
        <v>Tenured</v>
      </c>
    </row>
    <row r="1477" spans="1:9">
      <c r="A1477" s="3" t="s">
        <v>116</v>
      </c>
      <c r="B1477" s="35" t="str">
        <f>_xlfn.XLOOKUP(Table7[[#This Row],[EID]],Roster!A:A,Roster!E:E)</f>
        <v>hir.kame.31</v>
      </c>
      <c r="C1477" s="35" t="str">
        <f>_xlfn.XLOOKUP(Table7[[#This Row],[EID]],Roster!A:A,Roster!F:F)</f>
        <v>Health</v>
      </c>
      <c r="D1477">
        <v>10</v>
      </c>
      <c r="E1477" s="2">
        <v>45103</v>
      </c>
      <c r="F1477" s="2">
        <f>_xlfn.XLOOKUP(Table7[[#This Row],[EID]],Roster!A:A,Roster!G:G)</f>
        <v>39490</v>
      </c>
      <c r="G1477" s="61">
        <f ca="1">(TODAY()-Table7[[#This Row],[Hire Date]])/365</f>
        <v>17.273972602739725</v>
      </c>
      <c r="H1477" s="61">
        <f ca="1">Table7[[#This Row],[Year]]*12</f>
        <v>207.2876712328767</v>
      </c>
      <c r="I1477" t="str">
        <f ca="1">IF(Table7[[#This Row],[Month]]&gt;=12,"Tenured","New Hire")</f>
        <v>Tenured</v>
      </c>
    </row>
    <row r="1478" spans="1:9">
      <c r="A1478" s="3" t="s">
        <v>117</v>
      </c>
      <c r="B1478" s="35" t="str">
        <f>_xlfn.XLOOKUP(Table7[[#This Row],[EID]],Roster!A:A,Roster!E:E)</f>
        <v>han.oriz.24</v>
      </c>
      <c r="C1478" s="35" t="str">
        <f>_xlfn.XLOOKUP(Table7[[#This Row],[EID]],Roster!A:A,Roster!F:F)</f>
        <v>Network</v>
      </c>
      <c r="D1478">
        <v>8</v>
      </c>
      <c r="E1478" s="2">
        <v>45103</v>
      </c>
      <c r="F1478" s="2">
        <f>_xlfn.XLOOKUP(Table7[[#This Row],[EID]],Roster!A:A,Roster!G:G)</f>
        <v>43495</v>
      </c>
      <c r="G1478" s="61">
        <f ca="1">(TODAY()-Table7[[#This Row],[Hire Date]])/365</f>
        <v>6.3013698630136989</v>
      </c>
      <c r="H1478" s="61">
        <f ca="1">Table7[[#This Row],[Year]]*12</f>
        <v>75.616438356164394</v>
      </c>
      <c r="I1478" t="str">
        <f ca="1">IF(Table7[[#This Row],[Month]]&gt;=12,"Tenured","New Hire")</f>
        <v>Tenured</v>
      </c>
    </row>
    <row r="1479" spans="1:9">
      <c r="A1479" s="3" t="s">
        <v>118</v>
      </c>
      <c r="B1479" s="35" t="str">
        <f>_xlfn.XLOOKUP(Table7[[#This Row],[EID]],Roster!A:A,Roster!E:E)</f>
        <v>kig.imaz.62</v>
      </c>
      <c r="C1479" s="35" t="str">
        <f>_xlfn.XLOOKUP(Table7[[#This Row],[EID]],Roster!A:A,Roster!F:F)</f>
        <v>HR</v>
      </c>
      <c r="D1479">
        <v>8</v>
      </c>
      <c r="E1479" s="2">
        <v>45103</v>
      </c>
      <c r="F1479" s="2">
        <f>_xlfn.XLOOKUP(Table7[[#This Row],[EID]],Roster!A:A,Roster!G:G)</f>
        <v>44965</v>
      </c>
      <c r="G1479" s="61">
        <f ca="1">(TODAY()-Table7[[#This Row],[Hire Date]])/365</f>
        <v>2.2739726027397262</v>
      </c>
      <c r="H1479" s="61">
        <f ca="1">Table7[[#This Row],[Year]]*12</f>
        <v>27.287671232876715</v>
      </c>
      <c r="I1479" t="str">
        <f ca="1">IF(Table7[[#This Row],[Month]]&gt;=12,"Tenured","New Hire")</f>
        <v>Tenured</v>
      </c>
    </row>
    <row r="1480" spans="1:9">
      <c r="A1480" s="3" t="s">
        <v>119</v>
      </c>
      <c r="B1480" s="35" t="str">
        <f>_xlfn.XLOOKUP(Table7[[#This Row],[EID]],Roster!A:A,Roster!E:E)</f>
        <v>hir.kame.31</v>
      </c>
      <c r="C1480" s="35" t="str">
        <f>_xlfn.XLOOKUP(Table7[[#This Row],[EID]],Roster!A:A,Roster!F:F)</f>
        <v>Health</v>
      </c>
      <c r="D1480">
        <v>9</v>
      </c>
      <c r="E1480" s="2">
        <v>45103</v>
      </c>
      <c r="F1480" s="2">
        <f>_xlfn.XLOOKUP(Table7[[#This Row],[EID]],Roster!A:A,Roster!G:G)</f>
        <v>38581</v>
      </c>
      <c r="G1480" s="61">
        <f ca="1">(TODAY()-Table7[[#This Row],[Hire Date]])/365</f>
        <v>19.764383561643836</v>
      </c>
      <c r="H1480" s="61">
        <f ca="1">Table7[[#This Row],[Year]]*12</f>
        <v>237.17260273972602</v>
      </c>
      <c r="I1480" t="str">
        <f ca="1">IF(Table7[[#This Row],[Month]]&gt;=12,"Tenured","New Hire")</f>
        <v>Tenured</v>
      </c>
    </row>
    <row r="1481" spans="1:9">
      <c r="A1481" s="3" t="s">
        <v>121</v>
      </c>
      <c r="B1481" s="35" t="str">
        <f>_xlfn.XLOOKUP(Table7[[#This Row],[EID]],Roster!A:A,Roster!E:E)</f>
        <v>hir.kame.31</v>
      </c>
      <c r="C1481" s="35" t="str">
        <f>_xlfn.XLOOKUP(Table7[[#This Row],[EID]],Roster!A:A,Roster!F:F)</f>
        <v>Health</v>
      </c>
      <c r="D1481">
        <v>8</v>
      </c>
      <c r="E1481" s="2">
        <v>45103</v>
      </c>
      <c r="F1481" s="2">
        <f>_xlfn.XLOOKUP(Table7[[#This Row],[EID]],Roster!A:A,Roster!G:G)</f>
        <v>44420</v>
      </c>
      <c r="G1481" s="61">
        <f ca="1">(TODAY()-Table7[[#This Row],[Hire Date]])/365</f>
        <v>3.7671232876712328</v>
      </c>
      <c r="H1481" s="61">
        <f ca="1">Table7[[#This Row],[Year]]*12</f>
        <v>45.205479452054796</v>
      </c>
      <c r="I1481" t="str">
        <f ca="1">IF(Table7[[#This Row],[Month]]&gt;=12,"Tenured","New Hire")</f>
        <v>Tenured</v>
      </c>
    </row>
    <row r="1482" spans="1:9">
      <c r="A1482" s="3" t="s">
        <v>122</v>
      </c>
      <c r="B1482" s="35" t="str">
        <f>_xlfn.XLOOKUP(Table7[[#This Row],[EID]],Roster!A:A,Roster!E:E)</f>
        <v>han.oriz.24</v>
      </c>
      <c r="C1482" s="35" t="str">
        <f>_xlfn.XLOOKUP(Table7[[#This Row],[EID]],Roster!A:A,Roster!F:F)</f>
        <v>Network</v>
      </c>
      <c r="D1482">
        <v>8</v>
      </c>
      <c r="E1482" s="2">
        <v>45103</v>
      </c>
      <c r="F1482" s="2">
        <f>_xlfn.XLOOKUP(Table7[[#This Row],[EID]],Roster!A:A,Roster!G:G)</f>
        <v>44961</v>
      </c>
      <c r="G1482" s="61">
        <f ca="1">(TODAY()-Table7[[#This Row],[Hire Date]])/365</f>
        <v>2.2849315068493152</v>
      </c>
      <c r="H1482" s="61">
        <f ca="1">Table7[[#This Row],[Year]]*12</f>
        <v>27.419178082191785</v>
      </c>
      <c r="I1482" t="str">
        <f ca="1">IF(Table7[[#This Row],[Month]]&gt;=12,"Tenured","New Hire")</f>
        <v>Tenured</v>
      </c>
    </row>
    <row r="1483" spans="1:9">
      <c r="A1483" s="3" t="s">
        <v>123</v>
      </c>
      <c r="B1483" s="35" t="str">
        <f>_xlfn.XLOOKUP(Table7[[#This Row],[EID]],Roster!A:A,Roster!E:E)</f>
        <v>kig.imaz.62</v>
      </c>
      <c r="C1483" s="35" t="str">
        <f>_xlfn.XLOOKUP(Table7[[#This Row],[EID]],Roster!A:A,Roster!F:F)</f>
        <v>HR</v>
      </c>
      <c r="D1483">
        <v>10</v>
      </c>
      <c r="E1483" s="2">
        <v>45103</v>
      </c>
      <c r="F1483" s="2">
        <f>_xlfn.XLOOKUP(Table7[[#This Row],[EID]],Roster!A:A,Roster!G:G)</f>
        <v>41094</v>
      </c>
      <c r="G1483" s="61">
        <f ca="1">(TODAY()-Table7[[#This Row],[Hire Date]])/365</f>
        <v>12.87945205479452</v>
      </c>
      <c r="H1483" s="61">
        <f ca="1">Table7[[#This Row],[Year]]*12</f>
        <v>154.55342465753424</v>
      </c>
      <c r="I1483" t="str">
        <f ca="1">IF(Table7[[#This Row],[Month]]&gt;=12,"Tenured","New Hire")</f>
        <v>Tenured</v>
      </c>
    </row>
    <row r="1484" spans="1:9">
      <c r="A1484" s="3" t="s">
        <v>94</v>
      </c>
      <c r="B1484" s="35" t="str">
        <f>_xlfn.XLOOKUP(Table7[[#This Row],[EID]],Roster!A:A,Roster!E:E)</f>
        <v>oka.koch.55</v>
      </c>
      <c r="C1484" s="35" t="str">
        <f>_xlfn.XLOOKUP(Table7[[#This Row],[EID]],Roster!A:A,Roster!F:F)</f>
        <v>F&amp;A</v>
      </c>
      <c r="D1484">
        <v>9</v>
      </c>
      <c r="E1484" s="2">
        <v>45104</v>
      </c>
      <c r="F1484" s="2">
        <f>_xlfn.XLOOKUP(Table7[[#This Row],[EID]],Roster!A:A,Roster!G:G)</f>
        <v>45032</v>
      </c>
      <c r="G1484" s="61">
        <f ca="1">(TODAY()-Table7[[#This Row],[Hire Date]])/365</f>
        <v>2.0904109589041098</v>
      </c>
      <c r="H1484" s="61">
        <f ca="1">Table7[[#This Row],[Year]]*12</f>
        <v>25.084931506849315</v>
      </c>
      <c r="I1484" t="str">
        <f ca="1">IF(Table7[[#This Row],[Month]]&gt;=12,"Tenured","New Hire")</f>
        <v>Tenured</v>
      </c>
    </row>
    <row r="1485" spans="1:9">
      <c r="A1485" s="3" t="s">
        <v>96</v>
      </c>
      <c r="B1485" s="35" t="str">
        <f>_xlfn.XLOOKUP(Table7[[#This Row],[EID]],Roster!A:A,Roster!E:E)</f>
        <v>hir.kame.31</v>
      </c>
      <c r="C1485" s="35" t="str">
        <f>_xlfn.XLOOKUP(Table7[[#This Row],[EID]],Roster!A:A,Roster!F:F)</f>
        <v>Health</v>
      </c>
      <c r="D1485">
        <v>10</v>
      </c>
      <c r="E1485" s="2">
        <v>45104</v>
      </c>
      <c r="F1485" s="2">
        <f>_xlfn.XLOOKUP(Table7[[#This Row],[EID]],Roster!A:A,Roster!G:G)</f>
        <v>44979</v>
      </c>
      <c r="G1485" s="61">
        <f ca="1">(TODAY()-Table7[[#This Row],[Hire Date]])/365</f>
        <v>2.2356164383561645</v>
      </c>
      <c r="H1485" s="61">
        <f ca="1">Table7[[#This Row],[Year]]*12</f>
        <v>26.827397260273976</v>
      </c>
      <c r="I1485" t="str">
        <f ca="1">IF(Table7[[#This Row],[Month]]&gt;=12,"Tenured","New Hire")</f>
        <v>Tenured</v>
      </c>
    </row>
    <row r="1486" spans="1:9">
      <c r="A1486" s="3" t="s">
        <v>97</v>
      </c>
      <c r="B1486" s="35" t="str">
        <f>_xlfn.XLOOKUP(Table7[[#This Row],[EID]],Roster!A:A,Roster!E:E)</f>
        <v>han.oriz.24</v>
      </c>
      <c r="C1486" s="35" t="str">
        <f>_xlfn.XLOOKUP(Table7[[#This Row],[EID]],Roster!A:A,Roster!F:F)</f>
        <v>Network</v>
      </c>
      <c r="D1486">
        <v>10</v>
      </c>
      <c r="E1486" s="2">
        <v>45104</v>
      </c>
      <c r="F1486" s="2">
        <f>_xlfn.XLOOKUP(Table7[[#This Row],[EID]],Roster!A:A,Roster!G:G)</f>
        <v>44419</v>
      </c>
      <c r="G1486" s="61">
        <f ca="1">(TODAY()-Table7[[#This Row],[Hire Date]])/365</f>
        <v>3.7698630136986302</v>
      </c>
      <c r="H1486" s="61">
        <f ca="1">Table7[[#This Row],[Year]]*12</f>
        <v>45.238356164383561</v>
      </c>
      <c r="I1486" t="str">
        <f ca="1">IF(Table7[[#This Row],[Month]]&gt;=12,"Tenured","New Hire")</f>
        <v>Tenured</v>
      </c>
    </row>
    <row r="1487" spans="1:9">
      <c r="A1487" s="3" t="s">
        <v>98</v>
      </c>
      <c r="B1487" s="35" t="str">
        <f>_xlfn.XLOOKUP(Table7[[#This Row],[EID]],Roster!A:A,Roster!E:E)</f>
        <v>kig.imaz.62</v>
      </c>
      <c r="C1487" s="35" t="str">
        <f>_xlfn.XLOOKUP(Table7[[#This Row],[EID]],Roster!A:A,Roster!F:F)</f>
        <v>HR</v>
      </c>
      <c r="D1487">
        <v>9</v>
      </c>
      <c r="E1487" s="2">
        <v>45104</v>
      </c>
      <c r="F1487" s="2">
        <f>_xlfn.XLOOKUP(Table7[[#This Row],[EID]],Roster!A:A,Roster!G:G)</f>
        <v>41964</v>
      </c>
      <c r="G1487" s="61">
        <f ca="1">(TODAY()-Table7[[#This Row],[Hire Date]])/365</f>
        <v>10.495890410958904</v>
      </c>
      <c r="H1487" s="61">
        <f ca="1">Table7[[#This Row],[Year]]*12</f>
        <v>125.95068493150684</v>
      </c>
      <c r="I1487" t="str">
        <f ca="1">IF(Table7[[#This Row],[Month]]&gt;=12,"Tenured","New Hire")</f>
        <v>Tenured</v>
      </c>
    </row>
    <row r="1488" spans="1:9">
      <c r="A1488" s="3" t="s">
        <v>99</v>
      </c>
      <c r="B1488" s="35" t="str">
        <f>_xlfn.XLOOKUP(Table7[[#This Row],[EID]],Roster!A:A,Roster!E:E)</f>
        <v>han.oriz.24</v>
      </c>
      <c r="C1488" s="35" t="str">
        <f>_xlfn.XLOOKUP(Table7[[#This Row],[EID]],Roster!A:A,Roster!F:F)</f>
        <v>Strategy</v>
      </c>
      <c r="D1488">
        <v>8</v>
      </c>
      <c r="E1488" s="2">
        <v>45104</v>
      </c>
      <c r="F1488" s="2">
        <f>_xlfn.XLOOKUP(Table7[[#This Row],[EID]],Roster!A:A,Roster!G:G)</f>
        <v>39732</v>
      </c>
      <c r="G1488" s="61">
        <f ca="1">(TODAY()-Table7[[#This Row],[Hire Date]])/365</f>
        <v>16.610958904109587</v>
      </c>
      <c r="H1488" s="61">
        <f ca="1">Table7[[#This Row],[Year]]*12</f>
        <v>199.33150684931505</v>
      </c>
      <c r="I1488" t="str">
        <f ca="1">IF(Table7[[#This Row],[Month]]&gt;=12,"Tenured","New Hire")</f>
        <v>Tenured</v>
      </c>
    </row>
    <row r="1489" spans="1:9">
      <c r="A1489" s="3" t="s">
        <v>100</v>
      </c>
      <c r="B1489" s="35" t="str">
        <f>_xlfn.XLOOKUP(Table7[[#This Row],[EID]],Roster!A:A,Roster!E:E)</f>
        <v>oka.koch.55</v>
      </c>
      <c r="C1489" s="35" t="str">
        <f>_xlfn.XLOOKUP(Table7[[#This Row],[EID]],Roster!A:A,Roster!F:F)</f>
        <v>F&amp;A</v>
      </c>
      <c r="D1489">
        <v>10</v>
      </c>
      <c r="E1489" s="2">
        <v>45104</v>
      </c>
      <c r="F1489" s="2">
        <f>_xlfn.XLOOKUP(Table7[[#This Row],[EID]],Roster!A:A,Roster!G:G)</f>
        <v>44956</v>
      </c>
      <c r="G1489" s="61">
        <f ca="1">(TODAY()-Table7[[#This Row],[Hire Date]])/365</f>
        <v>2.2986301369863016</v>
      </c>
      <c r="H1489" s="61">
        <f ca="1">Table7[[#This Row],[Year]]*12</f>
        <v>27.583561643835619</v>
      </c>
      <c r="I1489" t="str">
        <f ca="1">IF(Table7[[#This Row],[Month]]&gt;=12,"Tenured","New Hire")</f>
        <v>Tenured</v>
      </c>
    </row>
    <row r="1490" spans="1:9">
      <c r="A1490" s="3" t="s">
        <v>101</v>
      </c>
      <c r="B1490" s="35" t="str">
        <f>_xlfn.XLOOKUP(Table7[[#This Row],[EID]],Roster!A:A,Roster!E:E)</f>
        <v>hir.kame.31</v>
      </c>
      <c r="C1490" s="35" t="str">
        <f>_xlfn.XLOOKUP(Table7[[#This Row],[EID]],Roster!A:A,Roster!F:F)</f>
        <v>Health</v>
      </c>
      <c r="D1490">
        <v>9</v>
      </c>
      <c r="E1490" s="2">
        <v>45104</v>
      </c>
      <c r="F1490" s="2">
        <f>_xlfn.XLOOKUP(Table7[[#This Row],[EID]],Roster!A:A,Roster!G:G)</f>
        <v>42161</v>
      </c>
      <c r="G1490" s="61">
        <f ca="1">(TODAY()-Table7[[#This Row],[Hire Date]])/365</f>
        <v>9.956164383561644</v>
      </c>
      <c r="H1490" s="61">
        <f ca="1">Table7[[#This Row],[Year]]*12</f>
        <v>119.47397260273974</v>
      </c>
      <c r="I1490" t="str">
        <f ca="1">IF(Table7[[#This Row],[Month]]&gt;=12,"Tenured","New Hire")</f>
        <v>Tenured</v>
      </c>
    </row>
    <row r="1491" spans="1:9">
      <c r="A1491" s="3" t="s">
        <v>102</v>
      </c>
      <c r="B1491" s="35" t="str">
        <f>_xlfn.XLOOKUP(Table7[[#This Row],[EID]],Roster!A:A,Roster!E:E)</f>
        <v>han.oriz.24</v>
      </c>
      <c r="C1491" s="35" t="str">
        <f>_xlfn.XLOOKUP(Table7[[#This Row],[EID]],Roster!A:A,Roster!F:F)</f>
        <v>Network</v>
      </c>
      <c r="D1491">
        <v>8</v>
      </c>
      <c r="E1491" s="2">
        <v>45104</v>
      </c>
      <c r="F1491" s="2">
        <f>_xlfn.XLOOKUP(Table7[[#This Row],[EID]],Roster!A:A,Roster!G:G)</f>
        <v>37784</v>
      </c>
      <c r="G1491" s="61">
        <f ca="1">(TODAY()-Table7[[#This Row],[Hire Date]])/365</f>
        <v>21.947945205479453</v>
      </c>
      <c r="H1491" s="61">
        <f ca="1">Table7[[#This Row],[Year]]*12</f>
        <v>263.37534246575342</v>
      </c>
      <c r="I1491" t="str">
        <f ca="1">IF(Table7[[#This Row],[Month]]&gt;=12,"Tenured","New Hire")</f>
        <v>Tenured</v>
      </c>
    </row>
    <row r="1492" spans="1:9">
      <c r="A1492" s="3" t="s">
        <v>103</v>
      </c>
      <c r="B1492" s="35" t="str">
        <f>_xlfn.XLOOKUP(Table7[[#This Row],[EID]],Roster!A:A,Roster!E:E)</f>
        <v>kig.imaz.62</v>
      </c>
      <c r="C1492" s="35" t="str">
        <f>_xlfn.XLOOKUP(Table7[[#This Row],[EID]],Roster!A:A,Roster!F:F)</f>
        <v>HR</v>
      </c>
      <c r="D1492">
        <v>10</v>
      </c>
      <c r="E1492" s="2">
        <v>45104</v>
      </c>
      <c r="F1492" s="2">
        <f>_xlfn.XLOOKUP(Table7[[#This Row],[EID]],Roster!A:A,Roster!G:G)</f>
        <v>44132</v>
      </c>
      <c r="G1492" s="61">
        <f ca="1">(TODAY()-Table7[[#This Row],[Hire Date]])/365</f>
        <v>4.5561643835616437</v>
      </c>
      <c r="H1492" s="61">
        <f ca="1">Table7[[#This Row],[Year]]*12</f>
        <v>54.673972602739724</v>
      </c>
      <c r="I1492" t="str">
        <f ca="1">IF(Table7[[#This Row],[Month]]&gt;=12,"Tenured","New Hire")</f>
        <v>Tenured</v>
      </c>
    </row>
    <row r="1493" spans="1:9">
      <c r="A1493" s="3" t="s">
        <v>104</v>
      </c>
      <c r="B1493" s="35" t="str">
        <f>_xlfn.XLOOKUP(Table7[[#This Row],[EID]],Roster!A:A,Roster!E:E)</f>
        <v>oka.koch.55</v>
      </c>
      <c r="C1493" s="35" t="str">
        <f>_xlfn.XLOOKUP(Table7[[#This Row],[EID]],Roster!A:A,Roster!F:F)</f>
        <v>F&amp;A</v>
      </c>
      <c r="D1493">
        <v>5</v>
      </c>
      <c r="E1493" s="2">
        <v>45104</v>
      </c>
      <c r="F1493" s="2">
        <f>_xlfn.XLOOKUP(Table7[[#This Row],[EID]],Roster!A:A,Roster!G:G)</f>
        <v>44977</v>
      </c>
      <c r="G1493" s="61">
        <f ca="1">(TODAY()-Table7[[#This Row],[Hire Date]])/365</f>
        <v>2.2410958904109588</v>
      </c>
      <c r="H1493" s="61">
        <f ca="1">Table7[[#This Row],[Year]]*12</f>
        <v>26.893150684931506</v>
      </c>
      <c r="I1493" t="str">
        <f ca="1">IF(Table7[[#This Row],[Month]]&gt;=12,"Tenured","New Hire")</f>
        <v>Tenured</v>
      </c>
    </row>
    <row r="1494" spans="1:9">
      <c r="A1494" s="3" t="s">
        <v>105</v>
      </c>
      <c r="B1494" s="35" t="str">
        <f>_xlfn.XLOOKUP(Table7[[#This Row],[EID]],Roster!A:A,Roster!E:E)</f>
        <v>oka.koch.55</v>
      </c>
      <c r="C1494" s="35" t="str">
        <f>_xlfn.XLOOKUP(Table7[[#This Row],[EID]],Roster!A:A,Roster!F:F)</f>
        <v>F&amp;A</v>
      </c>
      <c r="D1494">
        <v>10</v>
      </c>
      <c r="E1494" s="2">
        <v>45104</v>
      </c>
      <c r="F1494" s="2">
        <f>_xlfn.XLOOKUP(Table7[[#This Row],[EID]],Roster!A:A,Roster!G:G)</f>
        <v>37806</v>
      </c>
      <c r="G1494" s="61">
        <f ca="1">(TODAY()-Table7[[#This Row],[Hire Date]])/365</f>
        <v>21.887671232876713</v>
      </c>
      <c r="H1494" s="61">
        <f ca="1">Table7[[#This Row],[Year]]*12</f>
        <v>262.65205479452055</v>
      </c>
      <c r="I1494" t="str">
        <f ca="1">IF(Table7[[#This Row],[Month]]&gt;=12,"Tenured","New Hire")</f>
        <v>Tenured</v>
      </c>
    </row>
    <row r="1495" spans="1:9">
      <c r="A1495" s="3" t="s">
        <v>106</v>
      </c>
      <c r="B1495" s="35" t="str">
        <f>_xlfn.XLOOKUP(Table7[[#This Row],[EID]],Roster!A:A,Roster!E:E)</f>
        <v>hir.kame.31</v>
      </c>
      <c r="C1495" s="35" t="str">
        <f>_xlfn.XLOOKUP(Table7[[#This Row],[EID]],Roster!A:A,Roster!F:F)</f>
        <v>Health</v>
      </c>
      <c r="D1495">
        <v>9</v>
      </c>
      <c r="E1495" s="2">
        <v>45104</v>
      </c>
      <c r="F1495" s="2">
        <f>_xlfn.XLOOKUP(Table7[[#This Row],[EID]],Roster!A:A,Roster!G:G)</f>
        <v>40457</v>
      </c>
      <c r="G1495" s="61">
        <f ca="1">(TODAY()-Table7[[#This Row],[Hire Date]])/365</f>
        <v>14.624657534246575</v>
      </c>
      <c r="H1495" s="61">
        <f ca="1">Table7[[#This Row],[Year]]*12</f>
        <v>175.49589041095891</v>
      </c>
      <c r="I1495" t="str">
        <f ca="1">IF(Table7[[#This Row],[Month]]&gt;=12,"Tenured","New Hire")</f>
        <v>Tenured</v>
      </c>
    </row>
    <row r="1496" spans="1:9">
      <c r="A1496" s="3" t="s">
        <v>108</v>
      </c>
      <c r="B1496" s="35" t="str">
        <f>_xlfn.XLOOKUP(Table7[[#This Row],[EID]],Roster!A:A,Roster!E:E)</f>
        <v>kig.imaz.62</v>
      </c>
      <c r="C1496" s="35" t="str">
        <f>_xlfn.XLOOKUP(Table7[[#This Row],[EID]],Roster!A:A,Roster!F:F)</f>
        <v>HR</v>
      </c>
      <c r="D1496">
        <v>10</v>
      </c>
      <c r="E1496" s="2">
        <v>45104</v>
      </c>
      <c r="F1496" s="2">
        <f>_xlfn.XLOOKUP(Table7[[#This Row],[EID]],Roster!A:A,Roster!G:G)</f>
        <v>41289</v>
      </c>
      <c r="G1496" s="61">
        <f ca="1">(TODAY()-Table7[[#This Row],[Hire Date]])/365</f>
        <v>12.345205479452055</v>
      </c>
      <c r="H1496" s="61">
        <f ca="1">Table7[[#This Row],[Year]]*12</f>
        <v>148.14246575342466</v>
      </c>
      <c r="I1496" t="str">
        <f ca="1">IF(Table7[[#This Row],[Month]]&gt;=12,"Tenured","New Hire")</f>
        <v>Tenured</v>
      </c>
    </row>
    <row r="1497" spans="1:9">
      <c r="A1497" s="3" t="s">
        <v>109</v>
      </c>
      <c r="B1497" s="35" t="str">
        <f>_xlfn.XLOOKUP(Table7[[#This Row],[EID]],Roster!A:A,Roster!E:E)</f>
        <v>han.oriz.24</v>
      </c>
      <c r="C1497" s="35" t="str">
        <f>_xlfn.XLOOKUP(Table7[[#This Row],[EID]],Roster!A:A,Roster!F:F)</f>
        <v>Strategy</v>
      </c>
      <c r="D1497">
        <v>8</v>
      </c>
      <c r="E1497" s="2">
        <v>45104</v>
      </c>
      <c r="F1497" s="2">
        <f>_xlfn.XLOOKUP(Table7[[#This Row],[EID]],Roster!A:A,Roster!G:G)</f>
        <v>39092</v>
      </c>
      <c r="G1497" s="61">
        <f ca="1">(TODAY()-Table7[[#This Row],[Hire Date]])/365</f>
        <v>18.364383561643837</v>
      </c>
      <c r="H1497" s="61">
        <f ca="1">Table7[[#This Row],[Year]]*12</f>
        <v>220.37260273972606</v>
      </c>
      <c r="I1497" t="str">
        <f ca="1">IF(Table7[[#This Row],[Month]]&gt;=12,"Tenured","New Hire")</f>
        <v>Tenured</v>
      </c>
    </row>
    <row r="1498" spans="1:9">
      <c r="A1498" s="3" t="s">
        <v>111</v>
      </c>
      <c r="B1498" s="35" t="str">
        <f>_xlfn.XLOOKUP(Table7[[#This Row],[EID]],Roster!A:A,Roster!E:E)</f>
        <v>hir.kame.31</v>
      </c>
      <c r="C1498" s="35" t="str">
        <f>_xlfn.XLOOKUP(Table7[[#This Row],[EID]],Roster!A:A,Roster!F:F)</f>
        <v>Health</v>
      </c>
      <c r="D1498">
        <v>9</v>
      </c>
      <c r="E1498" s="2">
        <v>45104</v>
      </c>
      <c r="F1498" s="2">
        <f>_xlfn.XLOOKUP(Table7[[#This Row],[EID]],Roster!A:A,Roster!G:G)</f>
        <v>42145</v>
      </c>
      <c r="G1498" s="61">
        <f ca="1">(TODAY()-Table7[[#This Row],[Hire Date]])/365</f>
        <v>10</v>
      </c>
      <c r="H1498" s="61">
        <f ca="1">Table7[[#This Row],[Year]]*12</f>
        <v>120</v>
      </c>
      <c r="I1498" t="str">
        <f ca="1">IF(Table7[[#This Row],[Month]]&gt;=12,"Tenured","New Hire")</f>
        <v>Tenured</v>
      </c>
    </row>
    <row r="1499" spans="1:9">
      <c r="A1499" s="3" t="s">
        <v>112</v>
      </c>
      <c r="B1499" s="35" t="str">
        <f>_xlfn.XLOOKUP(Table7[[#This Row],[EID]],Roster!A:A,Roster!E:E)</f>
        <v>hir.kame.31</v>
      </c>
      <c r="C1499" s="35" t="str">
        <f>_xlfn.XLOOKUP(Table7[[#This Row],[EID]],Roster!A:A,Roster!F:F)</f>
        <v>Health</v>
      </c>
      <c r="D1499">
        <v>8</v>
      </c>
      <c r="E1499" s="2">
        <v>45104</v>
      </c>
      <c r="F1499" s="2">
        <f>_xlfn.XLOOKUP(Table7[[#This Row],[EID]],Roster!A:A,Roster!G:G)</f>
        <v>44989</v>
      </c>
      <c r="G1499" s="61">
        <f ca="1">(TODAY()-Table7[[#This Row],[Hire Date]])/365</f>
        <v>2.2082191780821918</v>
      </c>
      <c r="H1499" s="61">
        <f ca="1">Table7[[#This Row],[Year]]*12</f>
        <v>26.4986301369863</v>
      </c>
      <c r="I1499" t="str">
        <f ca="1">IF(Table7[[#This Row],[Month]]&gt;=12,"Tenured","New Hire")</f>
        <v>Tenured</v>
      </c>
    </row>
    <row r="1500" spans="1:9">
      <c r="A1500" s="3" t="s">
        <v>113</v>
      </c>
      <c r="B1500" s="35" t="str">
        <f>_xlfn.XLOOKUP(Table7[[#This Row],[EID]],Roster!A:A,Roster!E:E)</f>
        <v>kig.imaz.62</v>
      </c>
      <c r="C1500" s="35" t="str">
        <f>_xlfn.XLOOKUP(Table7[[#This Row],[EID]],Roster!A:A,Roster!F:F)</f>
        <v>HR</v>
      </c>
      <c r="D1500">
        <v>9</v>
      </c>
      <c r="E1500" s="2">
        <v>45104</v>
      </c>
      <c r="F1500" s="2">
        <f>_xlfn.XLOOKUP(Table7[[#This Row],[EID]],Roster!A:A,Roster!G:G)</f>
        <v>44152</v>
      </c>
      <c r="G1500" s="61">
        <f ca="1">(TODAY()-Table7[[#This Row],[Hire Date]])/365</f>
        <v>4.5013698630136982</v>
      </c>
      <c r="H1500" s="61">
        <f ca="1">Table7[[#This Row],[Year]]*12</f>
        <v>54.016438356164379</v>
      </c>
      <c r="I1500" t="str">
        <f ca="1">IF(Table7[[#This Row],[Month]]&gt;=12,"Tenured","New Hire")</f>
        <v>Tenured</v>
      </c>
    </row>
    <row r="1501" spans="1:9">
      <c r="A1501" s="3" t="s">
        <v>114</v>
      </c>
      <c r="B1501" s="35" t="str">
        <f>_xlfn.XLOOKUP(Table7[[#This Row],[EID]],Roster!A:A,Roster!E:E)</f>
        <v>han.oriz.24</v>
      </c>
      <c r="C1501" s="35" t="str">
        <f>_xlfn.XLOOKUP(Table7[[#This Row],[EID]],Roster!A:A,Roster!F:F)</f>
        <v>Strategy</v>
      </c>
      <c r="D1501">
        <v>10</v>
      </c>
      <c r="E1501" s="2">
        <v>45104</v>
      </c>
      <c r="F1501" s="2">
        <f>_xlfn.XLOOKUP(Table7[[#This Row],[EID]],Roster!A:A,Roster!G:G)</f>
        <v>37165</v>
      </c>
      <c r="G1501" s="61">
        <f ca="1">(TODAY()-Table7[[#This Row],[Hire Date]])/365</f>
        <v>23.643835616438356</v>
      </c>
      <c r="H1501" s="61">
        <f ca="1">Table7[[#This Row],[Year]]*12</f>
        <v>283.72602739726028</v>
      </c>
      <c r="I1501" t="str">
        <f ca="1">IF(Table7[[#This Row],[Month]]&gt;=12,"Tenured","New Hire")</f>
        <v>Tenured</v>
      </c>
    </row>
    <row r="1502" spans="1:9">
      <c r="A1502" s="3" t="s">
        <v>115</v>
      </c>
      <c r="B1502" s="35" t="str">
        <f>_xlfn.XLOOKUP(Table7[[#This Row],[EID]],Roster!A:A,Roster!E:E)</f>
        <v>oka.koch.55</v>
      </c>
      <c r="C1502" s="35" t="str">
        <f>_xlfn.XLOOKUP(Table7[[#This Row],[EID]],Roster!A:A,Roster!F:F)</f>
        <v>F&amp;A</v>
      </c>
      <c r="D1502">
        <v>8</v>
      </c>
      <c r="E1502" s="2">
        <v>45104</v>
      </c>
      <c r="F1502" s="2">
        <f>_xlfn.XLOOKUP(Table7[[#This Row],[EID]],Roster!A:A,Roster!G:G)</f>
        <v>44841</v>
      </c>
      <c r="G1502" s="61">
        <f ca="1">(TODAY()-Table7[[#This Row],[Hire Date]])/365</f>
        <v>2.6136986301369864</v>
      </c>
      <c r="H1502" s="61">
        <f ca="1">Table7[[#This Row],[Year]]*12</f>
        <v>31.364383561643837</v>
      </c>
      <c r="I1502" t="str">
        <f ca="1">IF(Table7[[#This Row],[Month]]&gt;=12,"Tenured","New Hire")</f>
        <v>Tenured</v>
      </c>
    </row>
    <row r="1503" spans="1:9">
      <c r="A1503" s="3" t="s">
        <v>116</v>
      </c>
      <c r="B1503" s="35" t="str">
        <f>_xlfn.XLOOKUP(Table7[[#This Row],[EID]],Roster!A:A,Roster!E:E)</f>
        <v>hir.kame.31</v>
      </c>
      <c r="C1503" s="35" t="str">
        <f>_xlfn.XLOOKUP(Table7[[#This Row],[EID]],Roster!A:A,Roster!F:F)</f>
        <v>Health</v>
      </c>
      <c r="D1503">
        <v>9</v>
      </c>
      <c r="E1503" s="2">
        <v>45104</v>
      </c>
      <c r="F1503" s="2">
        <f>_xlfn.XLOOKUP(Table7[[#This Row],[EID]],Roster!A:A,Roster!G:G)</f>
        <v>39490</v>
      </c>
      <c r="G1503" s="61">
        <f ca="1">(TODAY()-Table7[[#This Row],[Hire Date]])/365</f>
        <v>17.273972602739725</v>
      </c>
      <c r="H1503" s="61">
        <f ca="1">Table7[[#This Row],[Year]]*12</f>
        <v>207.2876712328767</v>
      </c>
      <c r="I1503" t="str">
        <f ca="1">IF(Table7[[#This Row],[Month]]&gt;=12,"Tenured","New Hire")</f>
        <v>Tenured</v>
      </c>
    </row>
    <row r="1504" spans="1:9">
      <c r="A1504" s="3" t="s">
        <v>117</v>
      </c>
      <c r="B1504" s="35" t="str">
        <f>_xlfn.XLOOKUP(Table7[[#This Row],[EID]],Roster!A:A,Roster!E:E)</f>
        <v>han.oriz.24</v>
      </c>
      <c r="C1504" s="35" t="str">
        <f>_xlfn.XLOOKUP(Table7[[#This Row],[EID]],Roster!A:A,Roster!F:F)</f>
        <v>Network</v>
      </c>
      <c r="D1504">
        <v>9</v>
      </c>
      <c r="E1504" s="2">
        <v>45104</v>
      </c>
      <c r="F1504" s="2">
        <f>_xlfn.XLOOKUP(Table7[[#This Row],[EID]],Roster!A:A,Roster!G:G)</f>
        <v>43495</v>
      </c>
      <c r="G1504" s="61">
        <f ca="1">(TODAY()-Table7[[#This Row],[Hire Date]])/365</f>
        <v>6.3013698630136989</v>
      </c>
      <c r="H1504" s="61">
        <f ca="1">Table7[[#This Row],[Year]]*12</f>
        <v>75.616438356164394</v>
      </c>
      <c r="I1504" t="str">
        <f ca="1">IF(Table7[[#This Row],[Month]]&gt;=12,"Tenured","New Hire")</f>
        <v>Tenured</v>
      </c>
    </row>
    <row r="1505" spans="1:9">
      <c r="A1505" s="3" t="s">
        <v>118</v>
      </c>
      <c r="B1505" s="35" t="str">
        <f>_xlfn.XLOOKUP(Table7[[#This Row],[EID]],Roster!A:A,Roster!E:E)</f>
        <v>kig.imaz.62</v>
      </c>
      <c r="C1505" s="35" t="str">
        <f>_xlfn.XLOOKUP(Table7[[#This Row],[EID]],Roster!A:A,Roster!F:F)</f>
        <v>HR</v>
      </c>
      <c r="D1505">
        <v>8</v>
      </c>
      <c r="E1505" s="2">
        <v>45104</v>
      </c>
      <c r="F1505" s="2">
        <f>_xlfn.XLOOKUP(Table7[[#This Row],[EID]],Roster!A:A,Roster!G:G)</f>
        <v>44965</v>
      </c>
      <c r="G1505" s="61">
        <f ca="1">(TODAY()-Table7[[#This Row],[Hire Date]])/365</f>
        <v>2.2739726027397262</v>
      </c>
      <c r="H1505" s="61">
        <f ca="1">Table7[[#This Row],[Year]]*12</f>
        <v>27.287671232876715</v>
      </c>
      <c r="I1505" t="str">
        <f ca="1">IF(Table7[[#This Row],[Month]]&gt;=12,"Tenured","New Hire")</f>
        <v>Tenured</v>
      </c>
    </row>
    <row r="1506" spans="1:9">
      <c r="A1506" s="3" t="s">
        <v>119</v>
      </c>
      <c r="B1506" s="35" t="str">
        <f>_xlfn.XLOOKUP(Table7[[#This Row],[EID]],Roster!A:A,Roster!E:E)</f>
        <v>hir.kame.31</v>
      </c>
      <c r="C1506" s="35" t="str">
        <f>_xlfn.XLOOKUP(Table7[[#This Row],[EID]],Roster!A:A,Roster!F:F)</f>
        <v>Health</v>
      </c>
      <c r="D1506">
        <v>9</v>
      </c>
      <c r="E1506" s="2">
        <v>45104</v>
      </c>
      <c r="F1506" s="2">
        <f>_xlfn.XLOOKUP(Table7[[#This Row],[EID]],Roster!A:A,Roster!G:G)</f>
        <v>38581</v>
      </c>
      <c r="G1506" s="61">
        <f ca="1">(TODAY()-Table7[[#This Row],[Hire Date]])/365</f>
        <v>19.764383561643836</v>
      </c>
      <c r="H1506" s="61">
        <f ca="1">Table7[[#This Row],[Year]]*12</f>
        <v>237.17260273972602</v>
      </c>
      <c r="I1506" t="str">
        <f ca="1">IF(Table7[[#This Row],[Month]]&gt;=12,"Tenured","New Hire")</f>
        <v>Tenured</v>
      </c>
    </row>
    <row r="1507" spans="1:9">
      <c r="A1507" s="3" t="s">
        <v>121</v>
      </c>
      <c r="B1507" s="35" t="str">
        <f>_xlfn.XLOOKUP(Table7[[#This Row],[EID]],Roster!A:A,Roster!E:E)</f>
        <v>hir.kame.31</v>
      </c>
      <c r="C1507" s="35" t="str">
        <f>_xlfn.XLOOKUP(Table7[[#This Row],[EID]],Roster!A:A,Roster!F:F)</f>
        <v>Health</v>
      </c>
      <c r="D1507">
        <v>8</v>
      </c>
      <c r="E1507" s="2">
        <v>45104</v>
      </c>
      <c r="F1507" s="2">
        <f>_xlfn.XLOOKUP(Table7[[#This Row],[EID]],Roster!A:A,Roster!G:G)</f>
        <v>44420</v>
      </c>
      <c r="G1507" s="61">
        <f ca="1">(TODAY()-Table7[[#This Row],[Hire Date]])/365</f>
        <v>3.7671232876712328</v>
      </c>
      <c r="H1507" s="61">
        <f ca="1">Table7[[#This Row],[Year]]*12</f>
        <v>45.205479452054796</v>
      </c>
      <c r="I1507" t="str">
        <f ca="1">IF(Table7[[#This Row],[Month]]&gt;=12,"Tenured","New Hire")</f>
        <v>Tenured</v>
      </c>
    </row>
    <row r="1508" spans="1:9">
      <c r="A1508" s="3" t="s">
        <v>122</v>
      </c>
      <c r="B1508" s="35" t="str">
        <f>_xlfn.XLOOKUP(Table7[[#This Row],[EID]],Roster!A:A,Roster!E:E)</f>
        <v>han.oriz.24</v>
      </c>
      <c r="C1508" s="35" t="str">
        <f>_xlfn.XLOOKUP(Table7[[#This Row],[EID]],Roster!A:A,Roster!F:F)</f>
        <v>Network</v>
      </c>
      <c r="D1508">
        <v>10</v>
      </c>
      <c r="E1508" s="2">
        <v>45104</v>
      </c>
      <c r="F1508" s="2">
        <f>_xlfn.XLOOKUP(Table7[[#This Row],[EID]],Roster!A:A,Roster!G:G)</f>
        <v>44961</v>
      </c>
      <c r="G1508" s="61">
        <f ca="1">(TODAY()-Table7[[#This Row],[Hire Date]])/365</f>
        <v>2.2849315068493152</v>
      </c>
      <c r="H1508" s="61">
        <f ca="1">Table7[[#This Row],[Year]]*12</f>
        <v>27.419178082191785</v>
      </c>
      <c r="I1508" t="str">
        <f ca="1">IF(Table7[[#This Row],[Month]]&gt;=12,"Tenured","New Hire")</f>
        <v>Tenured</v>
      </c>
    </row>
    <row r="1509" spans="1:9">
      <c r="A1509" s="3" t="s">
        <v>123</v>
      </c>
      <c r="B1509" s="35" t="str">
        <f>_xlfn.XLOOKUP(Table7[[#This Row],[EID]],Roster!A:A,Roster!E:E)</f>
        <v>kig.imaz.62</v>
      </c>
      <c r="C1509" s="35" t="str">
        <f>_xlfn.XLOOKUP(Table7[[#This Row],[EID]],Roster!A:A,Roster!F:F)</f>
        <v>HR</v>
      </c>
      <c r="D1509">
        <v>10</v>
      </c>
      <c r="E1509" s="2">
        <v>45104</v>
      </c>
      <c r="F1509" s="2">
        <f>_xlfn.XLOOKUP(Table7[[#This Row],[EID]],Roster!A:A,Roster!G:G)</f>
        <v>41094</v>
      </c>
      <c r="G1509" s="61">
        <f ca="1">(TODAY()-Table7[[#This Row],[Hire Date]])/365</f>
        <v>12.87945205479452</v>
      </c>
      <c r="H1509" s="61">
        <f ca="1">Table7[[#This Row],[Year]]*12</f>
        <v>154.55342465753424</v>
      </c>
      <c r="I1509" t="str">
        <f ca="1">IF(Table7[[#This Row],[Month]]&gt;=12,"Tenured","New Hire")</f>
        <v>Tenured</v>
      </c>
    </row>
    <row r="1510" spans="1:9">
      <c r="A1510" s="3" t="s">
        <v>94</v>
      </c>
      <c r="B1510" s="35" t="str">
        <f>_xlfn.XLOOKUP(Table7[[#This Row],[EID]],Roster!A:A,Roster!E:E)</f>
        <v>oka.koch.55</v>
      </c>
      <c r="C1510" s="35" t="str">
        <f>_xlfn.XLOOKUP(Table7[[#This Row],[EID]],Roster!A:A,Roster!F:F)</f>
        <v>F&amp;A</v>
      </c>
      <c r="D1510">
        <v>9</v>
      </c>
      <c r="E1510" s="2">
        <v>45105</v>
      </c>
      <c r="F1510" s="2">
        <f>_xlfn.XLOOKUP(Table7[[#This Row],[EID]],Roster!A:A,Roster!G:G)</f>
        <v>45032</v>
      </c>
      <c r="G1510" s="61">
        <f ca="1">(TODAY()-Table7[[#This Row],[Hire Date]])/365</f>
        <v>2.0904109589041098</v>
      </c>
      <c r="H1510" s="61">
        <f ca="1">Table7[[#This Row],[Year]]*12</f>
        <v>25.084931506849315</v>
      </c>
      <c r="I1510" t="str">
        <f ca="1">IF(Table7[[#This Row],[Month]]&gt;=12,"Tenured","New Hire")</f>
        <v>Tenured</v>
      </c>
    </row>
    <row r="1511" spans="1:9">
      <c r="A1511" s="3" t="s">
        <v>96</v>
      </c>
      <c r="B1511" s="35" t="str">
        <f>_xlfn.XLOOKUP(Table7[[#This Row],[EID]],Roster!A:A,Roster!E:E)</f>
        <v>hir.kame.31</v>
      </c>
      <c r="C1511" s="35" t="str">
        <f>_xlfn.XLOOKUP(Table7[[#This Row],[EID]],Roster!A:A,Roster!F:F)</f>
        <v>Health</v>
      </c>
      <c r="D1511">
        <v>10</v>
      </c>
      <c r="E1511" s="2">
        <v>45105</v>
      </c>
      <c r="F1511" s="2">
        <f>_xlfn.XLOOKUP(Table7[[#This Row],[EID]],Roster!A:A,Roster!G:G)</f>
        <v>44979</v>
      </c>
      <c r="G1511" s="61">
        <f ca="1">(TODAY()-Table7[[#This Row],[Hire Date]])/365</f>
        <v>2.2356164383561645</v>
      </c>
      <c r="H1511" s="61">
        <f ca="1">Table7[[#This Row],[Year]]*12</f>
        <v>26.827397260273976</v>
      </c>
      <c r="I1511" t="str">
        <f ca="1">IF(Table7[[#This Row],[Month]]&gt;=12,"Tenured","New Hire")</f>
        <v>Tenured</v>
      </c>
    </row>
    <row r="1512" spans="1:9">
      <c r="A1512" s="3" t="s">
        <v>97</v>
      </c>
      <c r="B1512" s="35" t="str">
        <f>_xlfn.XLOOKUP(Table7[[#This Row],[EID]],Roster!A:A,Roster!E:E)</f>
        <v>han.oriz.24</v>
      </c>
      <c r="C1512" s="35" t="str">
        <f>_xlfn.XLOOKUP(Table7[[#This Row],[EID]],Roster!A:A,Roster!F:F)</f>
        <v>Network</v>
      </c>
      <c r="D1512">
        <v>9</v>
      </c>
      <c r="E1512" s="2">
        <v>45105</v>
      </c>
      <c r="F1512" s="2">
        <f>_xlfn.XLOOKUP(Table7[[#This Row],[EID]],Roster!A:A,Roster!G:G)</f>
        <v>44419</v>
      </c>
      <c r="G1512" s="61">
        <f ca="1">(TODAY()-Table7[[#This Row],[Hire Date]])/365</f>
        <v>3.7698630136986302</v>
      </c>
      <c r="H1512" s="61">
        <f ca="1">Table7[[#This Row],[Year]]*12</f>
        <v>45.238356164383561</v>
      </c>
      <c r="I1512" t="str">
        <f ca="1">IF(Table7[[#This Row],[Month]]&gt;=12,"Tenured","New Hire")</f>
        <v>Tenured</v>
      </c>
    </row>
    <row r="1513" spans="1:9">
      <c r="A1513" s="3" t="s">
        <v>98</v>
      </c>
      <c r="B1513" s="35" t="str">
        <f>_xlfn.XLOOKUP(Table7[[#This Row],[EID]],Roster!A:A,Roster!E:E)</f>
        <v>kig.imaz.62</v>
      </c>
      <c r="C1513" s="35" t="str">
        <f>_xlfn.XLOOKUP(Table7[[#This Row],[EID]],Roster!A:A,Roster!F:F)</f>
        <v>HR</v>
      </c>
      <c r="D1513">
        <v>9</v>
      </c>
      <c r="E1513" s="2">
        <v>45105</v>
      </c>
      <c r="F1513" s="2">
        <f>_xlfn.XLOOKUP(Table7[[#This Row],[EID]],Roster!A:A,Roster!G:G)</f>
        <v>41964</v>
      </c>
      <c r="G1513" s="61">
        <f ca="1">(TODAY()-Table7[[#This Row],[Hire Date]])/365</f>
        <v>10.495890410958904</v>
      </c>
      <c r="H1513" s="61">
        <f ca="1">Table7[[#This Row],[Year]]*12</f>
        <v>125.95068493150684</v>
      </c>
      <c r="I1513" t="str">
        <f ca="1">IF(Table7[[#This Row],[Month]]&gt;=12,"Tenured","New Hire")</f>
        <v>Tenured</v>
      </c>
    </row>
    <row r="1514" spans="1:9">
      <c r="A1514" s="3" t="s">
        <v>99</v>
      </c>
      <c r="B1514" s="35" t="str">
        <f>_xlfn.XLOOKUP(Table7[[#This Row],[EID]],Roster!A:A,Roster!E:E)</f>
        <v>han.oriz.24</v>
      </c>
      <c r="C1514" s="35" t="str">
        <f>_xlfn.XLOOKUP(Table7[[#This Row],[EID]],Roster!A:A,Roster!F:F)</f>
        <v>Strategy</v>
      </c>
      <c r="D1514">
        <v>8</v>
      </c>
      <c r="E1514" s="2">
        <v>45105</v>
      </c>
      <c r="F1514" s="2">
        <f>_xlfn.XLOOKUP(Table7[[#This Row],[EID]],Roster!A:A,Roster!G:G)</f>
        <v>39732</v>
      </c>
      <c r="G1514" s="61">
        <f ca="1">(TODAY()-Table7[[#This Row],[Hire Date]])/365</f>
        <v>16.610958904109587</v>
      </c>
      <c r="H1514" s="61">
        <f ca="1">Table7[[#This Row],[Year]]*12</f>
        <v>199.33150684931505</v>
      </c>
      <c r="I1514" t="str">
        <f ca="1">IF(Table7[[#This Row],[Month]]&gt;=12,"Tenured","New Hire")</f>
        <v>Tenured</v>
      </c>
    </row>
    <row r="1515" spans="1:9">
      <c r="A1515" s="3" t="s">
        <v>100</v>
      </c>
      <c r="B1515" s="35" t="str">
        <f>_xlfn.XLOOKUP(Table7[[#This Row],[EID]],Roster!A:A,Roster!E:E)</f>
        <v>oka.koch.55</v>
      </c>
      <c r="C1515" s="35" t="str">
        <f>_xlfn.XLOOKUP(Table7[[#This Row],[EID]],Roster!A:A,Roster!F:F)</f>
        <v>F&amp;A</v>
      </c>
      <c r="D1515">
        <v>10</v>
      </c>
      <c r="E1515" s="2">
        <v>45105</v>
      </c>
      <c r="F1515" s="2">
        <f>_xlfn.XLOOKUP(Table7[[#This Row],[EID]],Roster!A:A,Roster!G:G)</f>
        <v>44956</v>
      </c>
      <c r="G1515" s="61">
        <f ca="1">(TODAY()-Table7[[#This Row],[Hire Date]])/365</f>
        <v>2.2986301369863016</v>
      </c>
      <c r="H1515" s="61">
        <f ca="1">Table7[[#This Row],[Year]]*12</f>
        <v>27.583561643835619</v>
      </c>
      <c r="I1515" t="str">
        <f ca="1">IF(Table7[[#This Row],[Month]]&gt;=12,"Tenured","New Hire")</f>
        <v>Tenured</v>
      </c>
    </row>
    <row r="1516" spans="1:9">
      <c r="A1516" s="3" t="s">
        <v>101</v>
      </c>
      <c r="B1516" s="35" t="str">
        <f>_xlfn.XLOOKUP(Table7[[#This Row],[EID]],Roster!A:A,Roster!E:E)</f>
        <v>hir.kame.31</v>
      </c>
      <c r="C1516" s="35" t="str">
        <f>_xlfn.XLOOKUP(Table7[[#This Row],[EID]],Roster!A:A,Roster!F:F)</f>
        <v>Health</v>
      </c>
      <c r="D1516">
        <v>10</v>
      </c>
      <c r="E1516" s="2">
        <v>45105</v>
      </c>
      <c r="F1516" s="2">
        <f>_xlfn.XLOOKUP(Table7[[#This Row],[EID]],Roster!A:A,Roster!G:G)</f>
        <v>42161</v>
      </c>
      <c r="G1516" s="61">
        <f ca="1">(TODAY()-Table7[[#This Row],[Hire Date]])/365</f>
        <v>9.956164383561644</v>
      </c>
      <c r="H1516" s="61">
        <f ca="1">Table7[[#This Row],[Year]]*12</f>
        <v>119.47397260273974</v>
      </c>
      <c r="I1516" t="str">
        <f ca="1">IF(Table7[[#This Row],[Month]]&gt;=12,"Tenured","New Hire")</f>
        <v>Tenured</v>
      </c>
    </row>
    <row r="1517" spans="1:9">
      <c r="A1517" s="3" t="s">
        <v>102</v>
      </c>
      <c r="B1517" s="35" t="str">
        <f>_xlfn.XLOOKUP(Table7[[#This Row],[EID]],Roster!A:A,Roster!E:E)</f>
        <v>han.oriz.24</v>
      </c>
      <c r="C1517" s="35" t="str">
        <f>_xlfn.XLOOKUP(Table7[[#This Row],[EID]],Roster!A:A,Roster!F:F)</f>
        <v>Network</v>
      </c>
      <c r="D1517">
        <v>9</v>
      </c>
      <c r="E1517" s="2">
        <v>45105</v>
      </c>
      <c r="F1517" s="2">
        <f>_xlfn.XLOOKUP(Table7[[#This Row],[EID]],Roster!A:A,Roster!G:G)</f>
        <v>37784</v>
      </c>
      <c r="G1517" s="61">
        <f ca="1">(TODAY()-Table7[[#This Row],[Hire Date]])/365</f>
        <v>21.947945205479453</v>
      </c>
      <c r="H1517" s="61">
        <f ca="1">Table7[[#This Row],[Year]]*12</f>
        <v>263.37534246575342</v>
      </c>
      <c r="I1517" t="str">
        <f ca="1">IF(Table7[[#This Row],[Month]]&gt;=12,"Tenured","New Hire")</f>
        <v>Tenured</v>
      </c>
    </row>
    <row r="1518" spans="1:9">
      <c r="A1518" s="3" t="s">
        <v>103</v>
      </c>
      <c r="B1518" s="35" t="str">
        <f>_xlfn.XLOOKUP(Table7[[#This Row],[EID]],Roster!A:A,Roster!E:E)</f>
        <v>kig.imaz.62</v>
      </c>
      <c r="C1518" s="35" t="str">
        <f>_xlfn.XLOOKUP(Table7[[#This Row],[EID]],Roster!A:A,Roster!F:F)</f>
        <v>HR</v>
      </c>
      <c r="D1518">
        <v>9</v>
      </c>
      <c r="E1518" s="2">
        <v>45105</v>
      </c>
      <c r="F1518" s="2">
        <f>_xlfn.XLOOKUP(Table7[[#This Row],[EID]],Roster!A:A,Roster!G:G)</f>
        <v>44132</v>
      </c>
      <c r="G1518" s="61">
        <f ca="1">(TODAY()-Table7[[#This Row],[Hire Date]])/365</f>
        <v>4.5561643835616437</v>
      </c>
      <c r="H1518" s="61">
        <f ca="1">Table7[[#This Row],[Year]]*12</f>
        <v>54.673972602739724</v>
      </c>
      <c r="I1518" t="str">
        <f ca="1">IF(Table7[[#This Row],[Month]]&gt;=12,"Tenured","New Hire")</f>
        <v>Tenured</v>
      </c>
    </row>
    <row r="1519" spans="1:9">
      <c r="A1519" s="3" t="s">
        <v>104</v>
      </c>
      <c r="B1519" s="35" t="str">
        <f>_xlfn.XLOOKUP(Table7[[#This Row],[EID]],Roster!A:A,Roster!E:E)</f>
        <v>oka.koch.55</v>
      </c>
      <c r="C1519" s="35" t="str">
        <f>_xlfn.XLOOKUP(Table7[[#This Row],[EID]],Roster!A:A,Roster!F:F)</f>
        <v>F&amp;A</v>
      </c>
      <c r="D1519">
        <v>5</v>
      </c>
      <c r="E1519" s="2">
        <v>45105</v>
      </c>
      <c r="F1519" s="2">
        <f>_xlfn.XLOOKUP(Table7[[#This Row],[EID]],Roster!A:A,Roster!G:G)</f>
        <v>44977</v>
      </c>
      <c r="G1519" s="61">
        <f ca="1">(TODAY()-Table7[[#This Row],[Hire Date]])/365</f>
        <v>2.2410958904109588</v>
      </c>
      <c r="H1519" s="61">
        <f ca="1">Table7[[#This Row],[Year]]*12</f>
        <v>26.893150684931506</v>
      </c>
      <c r="I1519" t="str">
        <f ca="1">IF(Table7[[#This Row],[Month]]&gt;=12,"Tenured","New Hire")</f>
        <v>Tenured</v>
      </c>
    </row>
    <row r="1520" spans="1:9">
      <c r="A1520" s="3" t="s">
        <v>105</v>
      </c>
      <c r="B1520" s="35" t="str">
        <f>_xlfn.XLOOKUP(Table7[[#This Row],[EID]],Roster!A:A,Roster!E:E)</f>
        <v>oka.koch.55</v>
      </c>
      <c r="C1520" s="35" t="str">
        <f>_xlfn.XLOOKUP(Table7[[#This Row],[EID]],Roster!A:A,Roster!F:F)</f>
        <v>F&amp;A</v>
      </c>
      <c r="D1520">
        <v>9</v>
      </c>
      <c r="E1520" s="2">
        <v>45105</v>
      </c>
      <c r="F1520" s="2">
        <f>_xlfn.XLOOKUP(Table7[[#This Row],[EID]],Roster!A:A,Roster!G:G)</f>
        <v>37806</v>
      </c>
      <c r="G1520" s="61">
        <f ca="1">(TODAY()-Table7[[#This Row],[Hire Date]])/365</f>
        <v>21.887671232876713</v>
      </c>
      <c r="H1520" s="61">
        <f ca="1">Table7[[#This Row],[Year]]*12</f>
        <v>262.65205479452055</v>
      </c>
      <c r="I1520" t="str">
        <f ca="1">IF(Table7[[#This Row],[Month]]&gt;=12,"Tenured","New Hire")</f>
        <v>Tenured</v>
      </c>
    </row>
    <row r="1521" spans="1:9">
      <c r="A1521" s="3" t="s">
        <v>106</v>
      </c>
      <c r="B1521" s="35" t="str">
        <f>_xlfn.XLOOKUP(Table7[[#This Row],[EID]],Roster!A:A,Roster!E:E)</f>
        <v>hir.kame.31</v>
      </c>
      <c r="C1521" s="35" t="str">
        <f>_xlfn.XLOOKUP(Table7[[#This Row],[EID]],Roster!A:A,Roster!F:F)</f>
        <v>Health</v>
      </c>
      <c r="D1521">
        <v>8</v>
      </c>
      <c r="E1521" s="2">
        <v>45105</v>
      </c>
      <c r="F1521" s="2">
        <f>_xlfn.XLOOKUP(Table7[[#This Row],[EID]],Roster!A:A,Roster!G:G)</f>
        <v>40457</v>
      </c>
      <c r="G1521" s="61">
        <f ca="1">(TODAY()-Table7[[#This Row],[Hire Date]])/365</f>
        <v>14.624657534246575</v>
      </c>
      <c r="H1521" s="61">
        <f ca="1">Table7[[#This Row],[Year]]*12</f>
        <v>175.49589041095891</v>
      </c>
      <c r="I1521" t="str">
        <f ca="1">IF(Table7[[#This Row],[Month]]&gt;=12,"Tenured","New Hire")</f>
        <v>Tenured</v>
      </c>
    </row>
    <row r="1522" spans="1:9">
      <c r="A1522" s="3" t="s">
        <v>108</v>
      </c>
      <c r="B1522" s="35" t="str">
        <f>_xlfn.XLOOKUP(Table7[[#This Row],[EID]],Roster!A:A,Roster!E:E)</f>
        <v>kig.imaz.62</v>
      </c>
      <c r="C1522" s="35" t="str">
        <f>_xlfn.XLOOKUP(Table7[[#This Row],[EID]],Roster!A:A,Roster!F:F)</f>
        <v>HR</v>
      </c>
      <c r="D1522">
        <v>9</v>
      </c>
      <c r="E1522" s="2">
        <v>45105</v>
      </c>
      <c r="F1522" s="2">
        <f>_xlfn.XLOOKUP(Table7[[#This Row],[EID]],Roster!A:A,Roster!G:G)</f>
        <v>41289</v>
      </c>
      <c r="G1522" s="61">
        <f ca="1">(TODAY()-Table7[[#This Row],[Hire Date]])/365</f>
        <v>12.345205479452055</v>
      </c>
      <c r="H1522" s="61">
        <f ca="1">Table7[[#This Row],[Year]]*12</f>
        <v>148.14246575342466</v>
      </c>
      <c r="I1522" t="str">
        <f ca="1">IF(Table7[[#This Row],[Month]]&gt;=12,"Tenured","New Hire")</f>
        <v>Tenured</v>
      </c>
    </row>
    <row r="1523" spans="1:9">
      <c r="A1523" s="3" t="s">
        <v>109</v>
      </c>
      <c r="B1523" s="35" t="str">
        <f>_xlfn.XLOOKUP(Table7[[#This Row],[EID]],Roster!A:A,Roster!E:E)</f>
        <v>han.oriz.24</v>
      </c>
      <c r="C1523" s="35" t="str">
        <f>_xlfn.XLOOKUP(Table7[[#This Row],[EID]],Roster!A:A,Roster!F:F)</f>
        <v>Strategy</v>
      </c>
      <c r="D1523">
        <v>10</v>
      </c>
      <c r="E1523" s="2">
        <v>45105</v>
      </c>
      <c r="F1523" s="2">
        <f>_xlfn.XLOOKUP(Table7[[#This Row],[EID]],Roster!A:A,Roster!G:G)</f>
        <v>39092</v>
      </c>
      <c r="G1523" s="61">
        <f ca="1">(TODAY()-Table7[[#This Row],[Hire Date]])/365</f>
        <v>18.364383561643837</v>
      </c>
      <c r="H1523" s="61">
        <f ca="1">Table7[[#This Row],[Year]]*12</f>
        <v>220.37260273972606</v>
      </c>
      <c r="I1523" t="str">
        <f ca="1">IF(Table7[[#This Row],[Month]]&gt;=12,"Tenured","New Hire")</f>
        <v>Tenured</v>
      </c>
    </row>
    <row r="1524" spans="1:9">
      <c r="A1524" s="3" t="s">
        <v>111</v>
      </c>
      <c r="B1524" s="35" t="str">
        <f>_xlfn.XLOOKUP(Table7[[#This Row],[EID]],Roster!A:A,Roster!E:E)</f>
        <v>hir.kame.31</v>
      </c>
      <c r="C1524" s="35" t="str">
        <f>_xlfn.XLOOKUP(Table7[[#This Row],[EID]],Roster!A:A,Roster!F:F)</f>
        <v>Health</v>
      </c>
      <c r="D1524">
        <v>10</v>
      </c>
      <c r="E1524" s="2">
        <v>45105</v>
      </c>
      <c r="F1524" s="2">
        <f>_xlfn.XLOOKUP(Table7[[#This Row],[EID]],Roster!A:A,Roster!G:G)</f>
        <v>42145</v>
      </c>
      <c r="G1524" s="61">
        <f ca="1">(TODAY()-Table7[[#This Row],[Hire Date]])/365</f>
        <v>10</v>
      </c>
      <c r="H1524" s="61">
        <f ca="1">Table7[[#This Row],[Year]]*12</f>
        <v>120</v>
      </c>
      <c r="I1524" t="str">
        <f ca="1">IF(Table7[[#This Row],[Month]]&gt;=12,"Tenured","New Hire")</f>
        <v>Tenured</v>
      </c>
    </row>
    <row r="1525" spans="1:9">
      <c r="A1525" s="3" t="s">
        <v>112</v>
      </c>
      <c r="B1525" s="35" t="str">
        <f>_xlfn.XLOOKUP(Table7[[#This Row],[EID]],Roster!A:A,Roster!E:E)</f>
        <v>hir.kame.31</v>
      </c>
      <c r="C1525" s="35" t="str">
        <f>_xlfn.XLOOKUP(Table7[[#This Row],[EID]],Roster!A:A,Roster!F:F)</f>
        <v>Health</v>
      </c>
      <c r="D1525">
        <v>8</v>
      </c>
      <c r="E1525" s="2">
        <v>45105</v>
      </c>
      <c r="F1525" s="2">
        <f>_xlfn.XLOOKUP(Table7[[#This Row],[EID]],Roster!A:A,Roster!G:G)</f>
        <v>44989</v>
      </c>
      <c r="G1525" s="61">
        <f ca="1">(TODAY()-Table7[[#This Row],[Hire Date]])/365</f>
        <v>2.2082191780821918</v>
      </c>
      <c r="H1525" s="61">
        <f ca="1">Table7[[#This Row],[Year]]*12</f>
        <v>26.4986301369863</v>
      </c>
      <c r="I1525" t="str">
        <f ca="1">IF(Table7[[#This Row],[Month]]&gt;=12,"Tenured","New Hire")</f>
        <v>Tenured</v>
      </c>
    </row>
    <row r="1526" spans="1:9">
      <c r="A1526" s="3" t="s">
        <v>113</v>
      </c>
      <c r="B1526" s="35" t="str">
        <f>_xlfn.XLOOKUP(Table7[[#This Row],[EID]],Roster!A:A,Roster!E:E)</f>
        <v>kig.imaz.62</v>
      </c>
      <c r="C1526" s="35" t="str">
        <f>_xlfn.XLOOKUP(Table7[[#This Row],[EID]],Roster!A:A,Roster!F:F)</f>
        <v>HR</v>
      </c>
      <c r="D1526">
        <v>9</v>
      </c>
      <c r="E1526" s="2">
        <v>45105</v>
      </c>
      <c r="F1526" s="2">
        <f>_xlfn.XLOOKUP(Table7[[#This Row],[EID]],Roster!A:A,Roster!G:G)</f>
        <v>44152</v>
      </c>
      <c r="G1526" s="61">
        <f ca="1">(TODAY()-Table7[[#This Row],[Hire Date]])/365</f>
        <v>4.5013698630136982</v>
      </c>
      <c r="H1526" s="61">
        <f ca="1">Table7[[#This Row],[Year]]*12</f>
        <v>54.016438356164379</v>
      </c>
      <c r="I1526" t="str">
        <f ca="1">IF(Table7[[#This Row],[Month]]&gt;=12,"Tenured","New Hire")</f>
        <v>Tenured</v>
      </c>
    </row>
    <row r="1527" spans="1:9">
      <c r="A1527" s="3" t="s">
        <v>114</v>
      </c>
      <c r="B1527" s="35" t="str">
        <f>_xlfn.XLOOKUP(Table7[[#This Row],[EID]],Roster!A:A,Roster!E:E)</f>
        <v>han.oriz.24</v>
      </c>
      <c r="C1527" s="35" t="str">
        <f>_xlfn.XLOOKUP(Table7[[#This Row],[EID]],Roster!A:A,Roster!F:F)</f>
        <v>Strategy</v>
      </c>
      <c r="D1527">
        <v>8</v>
      </c>
      <c r="E1527" s="2">
        <v>45105</v>
      </c>
      <c r="F1527" s="2">
        <f>_xlfn.XLOOKUP(Table7[[#This Row],[EID]],Roster!A:A,Roster!G:G)</f>
        <v>37165</v>
      </c>
      <c r="G1527" s="61">
        <f ca="1">(TODAY()-Table7[[#This Row],[Hire Date]])/365</f>
        <v>23.643835616438356</v>
      </c>
      <c r="H1527" s="61">
        <f ca="1">Table7[[#This Row],[Year]]*12</f>
        <v>283.72602739726028</v>
      </c>
      <c r="I1527" t="str">
        <f ca="1">IF(Table7[[#This Row],[Month]]&gt;=12,"Tenured","New Hire")</f>
        <v>Tenured</v>
      </c>
    </row>
    <row r="1528" spans="1:9">
      <c r="A1528" s="3" t="s">
        <v>115</v>
      </c>
      <c r="B1528" s="35" t="str">
        <f>_xlfn.XLOOKUP(Table7[[#This Row],[EID]],Roster!A:A,Roster!E:E)</f>
        <v>oka.koch.55</v>
      </c>
      <c r="C1528" s="35" t="str">
        <f>_xlfn.XLOOKUP(Table7[[#This Row],[EID]],Roster!A:A,Roster!F:F)</f>
        <v>F&amp;A</v>
      </c>
      <c r="D1528">
        <v>9</v>
      </c>
      <c r="E1528" s="2">
        <v>45105</v>
      </c>
      <c r="F1528" s="2">
        <f>_xlfn.XLOOKUP(Table7[[#This Row],[EID]],Roster!A:A,Roster!G:G)</f>
        <v>44841</v>
      </c>
      <c r="G1528" s="61">
        <f ca="1">(TODAY()-Table7[[#This Row],[Hire Date]])/365</f>
        <v>2.6136986301369864</v>
      </c>
      <c r="H1528" s="61">
        <f ca="1">Table7[[#This Row],[Year]]*12</f>
        <v>31.364383561643837</v>
      </c>
      <c r="I1528" t="str">
        <f ca="1">IF(Table7[[#This Row],[Month]]&gt;=12,"Tenured","New Hire")</f>
        <v>Tenured</v>
      </c>
    </row>
    <row r="1529" spans="1:9">
      <c r="A1529" s="3" t="s">
        <v>116</v>
      </c>
      <c r="B1529" s="35" t="str">
        <f>_xlfn.XLOOKUP(Table7[[#This Row],[EID]],Roster!A:A,Roster!E:E)</f>
        <v>hir.kame.31</v>
      </c>
      <c r="C1529" s="35" t="str">
        <f>_xlfn.XLOOKUP(Table7[[#This Row],[EID]],Roster!A:A,Roster!F:F)</f>
        <v>Health</v>
      </c>
      <c r="D1529">
        <v>8</v>
      </c>
      <c r="E1529" s="2">
        <v>45105</v>
      </c>
      <c r="F1529" s="2">
        <f>_xlfn.XLOOKUP(Table7[[#This Row],[EID]],Roster!A:A,Roster!G:G)</f>
        <v>39490</v>
      </c>
      <c r="G1529" s="61">
        <f ca="1">(TODAY()-Table7[[#This Row],[Hire Date]])/365</f>
        <v>17.273972602739725</v>
      </c>
      <c r="H1529" s="61">
        <f ca="1">Table7[[#This Row],[Year]]*12</f>
        <v>207.2876712328767</v>
      </c>
      <c r="I1529" t="str">
        <f ca="1">IF(Table7[[#This Row],[Month]]&gt;=12,"Tenured","New Hire")</f>
        <v>Tenured</v>
      </c>
    </row>
    <row r="1530" spans="1:9">
      <c r="A1530" s="3" t="s">
        <v>117</v>
      </c>
      <c r="B1530" s="35" t="str">
        <f>_xlfn.XLOOKUP(Table7[[#This Row],[EID]],Roster!A:A,Roster!E:E)</f>
        <v>han.oriz.24</v>
      </c>
      <c r="C1530" s="35" t="str">
        <f>_xlfn.XLOOKUP(Table7[[#This Row],[EID]],Roster!A:A,Roster!F:F)</f>
        <v>Network</v>
      </c>
      <c r="D1530">
        <v>10</v>
      </c>
      <c r="E1530" s="2">
        <v>45105</v>
      </c>
      <c r="F1530" s="2">
        <f>_xlfn.XLOOKUP(Table7[[#This Row],[EID]],Roster!A:A,Roster!G:G)</f>
        <v>43495</v>
      </c>
      <c r="G1530" s="61">
        <f ca="1">(TODAY()-Table7[[#This Row],[Hire Date]])/365</f>
        <v>6.3013698630136989</v>
      </c>
      <c r="H1530" s="61">
        <f ca="1">Table7[[#This Row],[Year]]*12</f>
        <v>75.616438356164394</v>
      </c>
      <c r="I1530" t="str">
        <f ca="1">IF(Table7[[#This Row],[Month]]&gt;=12,"Tenured","New Hire")</f>
        <v>Tenured</v>
      </c>
    </row>
    <row r="1531" spans="1:9">
      <c r="A1531" s="3" t="s">
        <v>118</v>
      </c>
      <c r="B1531" s="35" t="str">
        <f>_xlfn.XLOOKUP(Table7[[#This Row],[EID]],Roster!A:A,Roster!E:E)</f>
        <v>kig.imaz.62</v>
      </c>
      <c r="C1531" s="35" t="str">
        <f>_xlfn.XLOOKUP(Table7[[#This Row],[EID]],Roster!A:A,Roster!F:F)</f>
        <v>HR</v>
      </c>
      <c r="D1531">
        <v>10</v>
      </c>
      <c r="E1531" s="2">
        <v>45105</v>
      </c>
      <c r="F1531" s="2">
        <f>_xlfn.XLOOKUP(Table7[[#This Row],[EID]],Roster!A:A,Roster!G:G)</f>
        <v>44965</v>
      </c>
      <c r="G1531" s="61">
        <f ca="1">(TODAY()-Table7[[#This Row],[Hire Date]])/365</f>
        <v>2.2739726027397262</v>
      </c>
      <c r="H1531" s="61">
        <f ca="1">Table7[[#This Row],[Year]]*12</f>
        <v>27.287671232876715</v>
      </c>
      <c r="I1531" t="str">
        <f ca="1">IF(Table7[[#This Row],[Month]]&gt;=12,"Tenured","New Hire")</f>
        <v>Tenured</v>
      </c>
    </row>
    <row r="1532" spans="1:9">
      <c r="A1532" s="3" t="s">
        <v>119</v>
      </c>
      <c r="B1532" s="35" t="str">
        <f>_xlfn.XLOOKUP(Table7[[#This Row],[EID]],Roster!A:A,Roster!E:E)</f>
        <v>hir.kame.31</v>
      </c>
      <c r="C1532" s="35" t="str">
        <f>_xlfn.XLOOKUP(Table7[[#This Row],[EID]],Roster!A:A,Roster!F:F)</f>
        <v>Health</v>
      </c>
      <c r="D1532">
        <v>10</v>
      </c>
      <c r="E1532" s="2">
        <v>45105</v>
      </c>
      <c r="F1532" s="2">
        <f>_xlfn.XLOOKUP(Table7[[#This Row],[EID]],Roster!A:A,Roster!G:G)</f>
        <v>38581</v>
      </c>
      <c r="G1532" s="61">
        <f ca="1">(TODAY()-Table7[[#This Row],[Hire Date]])/365</f>
        <v>19.764383561643836</v>
      </c>
      <c r="H1532" s="61">
        <f ca="1">Table7[[#This Row],[Year]]*12</f>
        <v>237.17260273972602</v>
      </c>
      <c r="I1532" t="str">
        <f ca="1">IF(Table7[[#This Row],[Month]]&gt;=12,"Tenured","New Hire")</f>
        <v>Tenured</v>
      </c>
    </row>
    <row r="1533" spans="1:9">
      <c r="A1533" s="3" t="s">
        <v>121</v>
      </c>
      <c r="B1533" s="35" t="str">
        <f>_xlfn.XLOOKUP(Table7[[#This Row],[EID]],Roster!A:A,Roster!E:E)</f>
        <v>hir.kame.31</v>
      </c>
      <c r="C1533" s="35" t="str">
        <f>_xlfn.XLOOKUP(Table7[[#This Row],[EID]],Roster!A:A,Roster!F:F)</f>
        <v>Health</v>
      </c>
      <c r="D1533">
        <v>8</v>
      </c>
      <c r="E1533" s="2">
        <v>45105</v>
      </c>
      <c r="F1533" s="2">
        <f>_xlfn.XLOOKUP(Table7[[#This Row],[EID]],Roster!A:A,Roster!G:G)</f>
        <v>44420</v>
      </c>
      <c r="G1533" s="61">
        <f ca="1">(TODAY()-Table7[[#This Row],[Hire Date]])/365</f>
        <v>3.7671232876712328</v>
      </c>
      <c r="H1533" s="61">
        <f ca="1">Table7[[#This Row],[Year]]*12</f>
        <v>45.205479452054796</v>
      </c>
      <c r="I1533" t="str">
        <f ca="1">IF(Table7[[#This Row],[Month]]&gt;=12,"Tenured","New Hire")</f>
        <v>Tenured</v>
      </c>
    </row>
    <row r="1534" spans="1:9">
      <c r="A1534" s="3" t="s">
        <v>122</v>
      </c>
      <c r="B1534" s="35" t="str">
        <f>_xlfn.XLOOKUP(Table7[[#This Row],[EID]],Roster!A:A,Roster!E:E)</f>
        <v>han.oriz.24</v>
      </c>
      <c r="C1534" s="35" t="str">
        <f>_xlfn.XLOOKUP(Table7[[#This Row],[EID]],Roster!A:A,Roster!F:F)</f>
        <v>Network</v>
      </c>
      <c r="D1534">
        <v>10</v>
      </c>
      <c r="E1534" s="2">
        <v>45105</v>
      </c>
      <c r="F1534" s="2">
        <f>_xlfn.XLOOKUP(Table7[[#This Row],[EID]],Roster!A:A,Roster!G:G)</f>
        <v>44961</v>
      </c>
      <c r="G1534" s="61">
        <f ca="1">(TODAY()-Table7[[#This Row],[Hire Date]])/365</f>
        <v>2.2849315068493152</v>
      </c>
      <c r="H1534" s="61">
        <f ca="1">Table7[[#This Row],[Year]]*12</f>
        <v>27.419178082191785</v>
      </c>
      <c r="I1534" t="str">
        <f ca="1">IF(Table7[[#This Row],[Month]]&gt;=12,"Tenured","New Hire")</f>
        <v>Tenured</v>
      </c>
    </row>
    <row r="1535" spans="1:9">
      <c r="A1535" s="3" t="s">
        <v>123</v>
      </c>
      <c r="B1535" s="35" t="str">
        <f>_xlfn.XLOOKUP(Table7[[#This Row],[EID]],Roster!A:A,Roster!E:E)</f>
        <v>kig.imaz.62</v>
      </c>
      <c r="C1535" s="35" t="str">
        <f>_xlfn.XLOOKUP(Table7[[#This Row],[EID]],Roster!A:A,Roster!F:F)</f>
        <v>HR</v>
      </c>
      <c r="D1535">
        <v>10</v>
      </c>
      <c r="E1535" s="2">
        <v>45105</v>
      </c>
      <c r="F1535" s="2">
        <f>_xlfn.XLOOKUP(Table7[[#This Row],[EID]],Roster!A:A,Roster!G:G)</f>
        <v>41094</v>
      </c>
      <c r="G1535" s="61">
        <f ca="1">(TODAY()-Table7[[#This Row],[Hire Date]])/365</f>
        <v>12.87945205479452</v>
      </c>
      <c r="H1535" s="61">
        <f ca="1">Table7[[#This Row],[Year]]*12</f>
        <v>154.55342465753424</v>
      </c>
      <c r="I1535" t="str">
        <f ca="1">IF(Table7[[#This Row],[Month]]&gt;=12,"Tenured","New Hire")</f>
        <v>Tenured</v>
      </c>
    </row>
    <row r="1536" spans="1:9">
      <c r="A1536" s="3" t="s">
        <v>94</v>
      </c>
      <c r="B1536" s="35" t="str">
        <f>_xlfn.XLOOKUP(Table7[[#This Row],[EID]],Roster!A:A,Roster!E:E)</f>
        <v>oka.koch.55</v>
      </c>
      <c r="C1536" s="35" t="str">
        <f>_xlfn.XLOOKUP(Table7[[#This Row],[EID]],Roster!A:A,Roster!F:F)</f>
        <v>F&amp;A</v>
      </c>
      <c r="D1536">
        <v>9</v>
      </c>
      <c r="E1536" s="2">
        <v>45106</v>
      </c>
      <c r="F1536" s="2">
        <f>_xlfn.XLOOKUP(Table7[[#This Row],[EID]],Roster!A:A,Roster!G:G)</f>
        <v>45032</v>
      </c>
      <c r="G1536" s="61">
        <f ca="1">(TODAY()-Table7[[#This Row],[Hire Date]])/365</f>
        <v>2.0904109589041098</v>
      </c>
      <c r="H1536" s="61">
        <f ca="1">Table7[[#This Row],[Year]]*12</f>
        <v>25.084931506849315</v>
      </c>
      <c r="I1536" t="str">
        <f ca="1">IF(Table7[[#This Row],[Month]]&gt;=12,"Tenured","New Hire")</f>
        <v>Tenured</v>
      </c>
    </row>
    <row r="1537" spans="1:9">
      <c r="A1537" s="3" t="s">
        <v>96</v>
      </c>
      <c r="B1537" s="35" t="str">
        <f>_xlfn.XLOOKUP(Table7[[#This Row],[EID]],Roster!A:A,Roster!E:E)</f>
        <v>hir.kame.31</v>
      </c>
      <c r="C1537" s="35" t="str">
        <f>_xlfn.XLOOKUP(Table7[[#This Row],[EID]],Roster!A:A,Roster!F:F)</f>
        <v>Health</v>
      </c>
      <c r="D1537">
        <v>9</v>
      </c>
      <c r="E1537" s="2">
        <v>45106</v>
      </c>
      <c r="F1537" s="2">
        <f>_xlfn.XLOOKUP(Table7[[#This Row],[EID]],Roster!A:A,Roster!G:G)</f>
        <v>44979</v>
      </c>
      <c r="G1537" s="61">
        <f ca="1">(TODAY()-Table7[[#This Row],[Hire Date]])/365</f>
        <v>2.2356164383561645</v>
      </c>
      <c r="H1537" s="61">
        <f ca="1">Table7[[#This Row],[Year]]*12</f>
        <v>26.827397260273976</v>
      </c>
      <c r="I1537" t="str">
        <f ca="1">IF(Table7[[#This Row],[Month]]&gt;=12,"Tenured","New Hire")</f>
        <v>Tenured</v>
      </c>
    </row>
    <row r="1538" spans="1:9">
      <c r="A1538" s="3" t="s">
        <v>97</v>
      </c>
      <c r="B1538" s="35" t="str">
        <f>_xlfn.XLOOKUP(Table7[[#This Row],[EID]],Roster!A:A,Roster!E:E)</f>
        <v>han.oriz.24</v>
      </c>
      <c r="C1538" s="35" t="str">
        <f>_xlfn.XLOOKUP(Table7[[#This Row],[EID]],Roster!A:A,Roster!F:F)</f>
        <v>Network</v>
      </c>
      <c r="D1538">
        <v>10</v>
      </c>
      <c r="E1538" s="2">
        <v>45106</v>
      </c>
      <c r="F1538" s="2">
        <f>_xlfn.XLOOKUP(Table7[[#This Row],[EID]],Roster!A:A,Roster!G:G)</f>
        <v>44419</v>
      </c>
      <c r="G1538" s="61">
        <f ca="1">(TODAY()-Table7[[#This Row],[Hire Date]])/365</f>
        <v>3.7698630136986302</v>
      </c>
      <c r="H1538" s="61">
        <f ca="1">Table7[[#This Row],[Year]]*12</f>
        <v>45.238356164383561</v>
      </c>
      <c r="I1538" t="str">
        <f ca="1">IF(Table7[[#This Row],[Month]]&gt;=12,"Tenured","New Hire")</f>
        <v>Tenured</v>
      </c>
    </row>
    <row r="1539" spans="1:9">
      <c r="A1539" s="3" t="s">
        <v>98</v>
      </c>
      <c r="B1539" s="35" t="str">
        <f>_xlfn.XLOOKUP(Table7[[#This Row],[EID]],Roster!A:A,Roster!E:E)</f>
        <v>kig.imaz.62</v>
      </c>
      <c r="C1539" s="35" t="str">
        <f>_xlfn.XLOOKUP(Table7[[#This Row],[EID]],Roster!A:A,Roster!F:F)</f>
        <v>HR</v>
      </c>
      <c r="D1539">
        <v>10</v>
      </c>
      <c r="E1539" s="2">
        <v>45106</v>
      </c>
      <c r="F1539" s="2">
        <f>_xlfn.XLOOKUP(Table7[[#This Row],[EID]],Roster!A:A,Roster!G:G)</f>
        <v>41964</v>
      </c>
      <c r="G1539" s="61">
        <f ca="1">(TODAY()-Table7[[#This Row],[Hire Date]])/365</f>
        <v>10.495890410958904</v>
      </c>
      <c r="H1539" s="61">
        <f ca="1">Table7[[#This Row],[Year]]*12</f>
        <v>125.95068493150684</v>
      </c>
      <c r="I1539" t="str">
        <f ca="1">IF(Table7[[#This Row],[Month]]&gt;=12,"Tenured","New Hire")</f>
        <v>Tenured</v>
      </c>
    </row>
    <row r="1540" spans="1:9">
      <c r="A1540" s="3" t="s">
        <v>99</v>
      </c>
      <c r="B1540" s="35" t="str">
        <f>_xlfn.XLOOKUP(Table7[[#This Row],[EID]],Roster!A:A,Roster!E:E)</f>
        <v>han.oriz.24</v>
      </c>
      <c r="C1540" s="35" t="str">
        <f>_xlfn.XLOOKUP(Table7[[#This Row],[EID]],Roster!A:A,Roster!F:F)</f>
        <v>Strategy</v>
      </c>
      <c r="D1540">
        <v>10</v>
      </c>
      <c r="E1540" s="2">
        <v>45106</v>
      </c>
      <c r="F1540" s="2">
        <f>_xlfn.XLOOKUP(Table7[[#This Row],[EID]],Roster!A:A,Roster!G:G)</f>
        <v>39732</v>
      </c>
      <c r="G1540" s="61">
        <f ca="1">(TODAY()-Table7[[#This Row],[Hire Date]])/365</f>
        <v>16.610958904109587</v>
      </c>
      <c r="H1540" s="61">
        <f ca="1">Table7[[#This Row],[Year]]*12</f>
        <v>199.33150684931505</v>
      </c>
      <c r="I1540" t="str">
        <f ca="1">IF(Table7[[#This Row],[Month]]&gt;=12,"Tenured","New Hire")</f>
        <v>Tenured</v>
      </c>
    </row>
    <row r="1541" spans="1:9">
      <c r="A1541" s="3" t="s">
        <v>100</v>
      </c>
      <c r="B1541" s="35" t="str">
        <f>_xlfn.XLOOKUP(Table7[[#This Row],[EID]],Roster!A:A,Roster!E:E)</f>
        <v>oka.koch.55</v>
      </c>
      <c r="C1541" s="35" t="str">
        <f>_xlfn.XLOOKUP(Table7[[#This Row],[EID]],Roster!A:A,Roster!F:F)</f>
        <v>F&amp;A</v>
      </c>
      <c r="D1541">
        <v>9</v>
      </c>
      <c r="E1541" s="2">
        <v>45106</v>
      </c>
      <c r="F1541" s="2">
        <f>_xlfn.XLOOKUP(Table7[[#This Row],[EID]],Roster!A:A,Roster!G:G)</f>
        <v>44956</v>
      </c>
      <c r="G1541" s="61">
        <f ca="1">(TODAY()-Table7[[#This Row],[Hire Date]])/365</f>
        <v>2.2986301369863016</v>
      </c>
      <c r="H1541" s="61">
        <f ca="1">Table7[[#This Row],[Year]]*12</f>
        <v>27.583561643835619</v>
      </c>
      <c r="I1541" t="str">
        <f ca="1">IF(Table7[[#This Row],[Month]]&gt;=12,"Tenured","New Hire")</f>
        <v>Tenured</v>
      </c>
    </row>
    <row r="1542" spans="1:9">
      <c r="A1542" s="3" t="s">
        <v>101</v>
      </c>
      <c r="B1542" s="35" t="str">
        <f>_xlfn.XLOOKUP(Table7[[#This Row],[EID]],Roster!A:A,Roster!E:E)</f>
        <v>hir.kame.31</v>
      </c>
      <c r="C1542" s="35" t="str">
        <f>_xlfn.XLOOKUP(Table7[[#This Row],[EID]],Roster!A:A,Roster!F:F)</f>
        <v>Health</v>
      </c>
      <c r="D1542">
        <v>10</v>
      </c>
      <c r="E1542" s="2">
        <v>45106</v>
      </c>
      <c r="F1542" s="2">
        <f>_xlfn.XLOOKUP(Table7[[#This Row],[EID]],Roster!A:A,Roster!G:G)</f>
        <v>42161</v>
      </c>
      <c r="G1542" s="61">
        <f ca="1">(TODAY()-Table7[[#This Row],[Hire Date]])/365</f>
        <v>9.956164383561644</v>
      </c>
      <c r="H1542" s="61">
        <f ca="1">Table7[[#This Row],[Year]]*12</f>
        <v>119.47397260273974</v>
      </c>
      <c r="I1542" t="str">
        <f ca="1">IF(Table7[[#This Row],[Month]]&gt;=12,"Tenured","New Hire")</f>
        <v>Tenured</v>
      </c>
    </row>
    <row r="1543" spans="1:9">
      <c r="A1543" s="3" t="s">
        <v>102</v>
      </c>
      <c r="B1543" s="35" t="str">
        <f>_xlfn.XLOOKUP(Table7[[#This Row],[EID]],Roster!A:A,Roster!E:E)</f>
        <v>han.oriz.24</v>
      </c>
      <c r="C1543" s="35" t="str">
        <f>_xlfn.XLOOKUP(Table7[[#This Row],[EID]],Roster!A:A,Roster!F:F)</f>
        <v>Network</v>
      </c>
      <c r="D1543">
        <v>10</v>
      </c>
      <c r="E1543" s="2">
        <v>45106</v>
      </c>
      <c r="F1543" s="2">
        <f>_xlfn.XLOOKUP(Table7[[#This Row],[EID]],Roster!A:A,Roster!G:G)</f>
        <v>37784</v>
      </c>
      <c r="G1543" s="61">
        <f ca="1">(TODAY()-Table7[[#This Row],[Hire Date]])/365</f>
        <v>21.947945205479453</v>
      </c>
      <c r="H1543" s="61">
        <f ca="1">Table7[[#This Row],[Year]]*12</f>
        <v>263.37534246575342</v>
      </c>
      <c r="I1543" t="str">
        <f ca="1">IF(Table7[[#This Row],[Month]]&gt;=12,"Tenured","New Hire")</f>
        <v>Tenured</v>
      </c>
    </row>
    <row r="1544" spans="1:9">
      <c r="A1544" s="3" t="s">
        <v>103</v>
      </c>
      <c r="B1544" s="35" t="str">
        <f>_xlfn.XLOOKUP(Table7[[#This Row],[EID]],Roster!A:A,Roster!E:E)</f>
        <v>kig.imaz.62</v>
      </c>
      <c r="C1544" s="35" t="str">
        <f>_xlfn.XLOOKUP(Table7[[#This Row],[EID]],Roster!A:A,Roster!F:F)</f>
        <v>HR</v>
      </c>
      <c r="D1544">
        <v>9</v>
      </c>
      <c r="E1544" s="2">
        <v>45106</v>
      </c>
      <c r="F1544" s="2">
        <f>_xlfn.XLOOKUP(Table7[[#This Row],[EID]],Roster!A:A,Roster!G:G)</f>
        <v>44132</v>
      </c>
      <c r="G1544" s="61">
        <f ca="1">(TODAY()-Table7[[#This Row],[Hire Date]])/365</f>
        <v>4.5561643835616437</v>
      </c>
      <c r="H1544" s="61">
        <f ca="1">Table7[[#This Row],[Year]]*12</f>
        <v>54.673972602739724</v>
      </c>
      <c r="I1544" t="str">
        <f ca="1">IF(Table7[[#This Row],[Month]]&gt;=12,"Tenured","New Hire")</f>
        <v>Tenured</v>
      </c>
    </row>
    <row r="1545" spans="1:9">
      <c r="A1545" s="3" t="s">
        <v>104</v>
      </c>
      <c r="B1545" s="35" t="str">
        <f>_xlfn.XLOOKUP(Table7[[#This Row],[EID]],Roster!A:A,Roster!E:E)</f>
        <v>oka.koch.55</v>
      </c>
      <c r="C1545" s="35" t="str">
        <f>_xlfn.XLOOKUP(Table7[[#This Row],[EID]],Roster!A:A,Roster!F:F)</f>
        <v>F&amp;A</v>
      </c>
      <c r="D1545">
        <v>3</v>
      </c>
      <c r="E1545" s="2">
        <v>45106</v>
      </c>
      <c r="F1545" s="2">
        <f>_xlfn.XLOOKUP(Table7[[#This Row],[EID]],Roster!A:A,Roster!G:G)</f>
        <v>44977</v>
      </c>
      <c r="G1545" s="61">
        <f ca="1">(TODAY()-Table7[[#This Row],[Hire Date]])/365</f>
        <v>2.2410958904109588</v>
      </c>
      <c r="H1545" s="61">
        <f ca="1">Table7[[#This Row],[Year]]*12</f>
        <v>26.893150684931506</v>
      </c>
      <c r="I1545" t="str">
        <f ca="1">IF(Table7[[#This Row],[Month]]&gt;=12,"Tenured","New Hire")</f>
        <v>Tenured</v>
      </c>
    </row>
    <row r="1546" spans="1:9">
      <c r="A1546" s="3" t="s">
        <v>105</v>
      </c>
      <c r="B1546" s="35" t="str">
        <f>_xlfn.XLOOKUP(Table7[[#This Row],[EID]],Roster!A:A,Roster!E:E)</f>
        <v>oka.koch.55</v>
      </c>
      <c r="C1546" s="35" t="str">
        <f>_xlfn.XLOOKUP(Table7[[#This Row],[EID]],Roster!A:A,Roster!F:F)</f>
        <v>F&amp;A</v>
      </c>
      <c r="D1546">
        <v>10</v>
      </c>
      <c r="E1546" s="2">
        <v>45106</v>
      </c>
      <c r="F1546" s="2">
        <f>_xlfn.XLOOKUP(Table7[[#This Row],[EID]],Roster!A:A,Roster!G:G)</f>
        <v>37806</v>
      </c>
      <c r="G1546" s="61">
        <f ca="1">(TODAY()-Table7[[#This Row],[Hire Date]])/365</f>
        <v>21.887671232876713</v>
      </c>
      <c r="H1546" s="61">
        <f ca="1">Table7[[#This Row],[Year]]*12</f>
        <v>262.65205479452055</v>
      </c>
      <c r="I1546" t="str">
        <f ca="1">IF(Table7[[#This Row],[Month]]&gt;=12,"Tenured","New Hire")</f>
        <v>Tenured</v>
      </c>
    </row>
    <row r="1547" spans="1:9">
      <c r="A1547" s="3" t="s">
        <v>106</v>
      </c>
      <c r="B1547" s="35" t="str">
        <f>_xlfn.XLOOKUP(Table7[[#This Row],[EID]],Roster!A:A,Roster!E:E)</f>
        <v>hir.kame.31</v>
      </c>
      <c r="C1547" s="35" t="str">
        <f>_xlfn.XLOOKUP(Table7[[#This Row],[EID]],Roster!A:A,Roster!F:F)</f>
        <v>Health</v>
      </c>
      <c r="D1547">
        <v>9</v>
      </c>
      <c r="E1547" s="2">
        <v>45106</v>
      </c>
      <c r="F1547" s="2">
        <f>_xlfn.XLOOKUP(Table7[[#This Row],[EID]],Roster!A:A,Roster!G:G)</f>
        <v>40457</v>
      </c>
      <c r="G1547" s="61">
        <f ca="1">(TODAY()-Table7[[#This Row],[Hire Date]])/365</f>
        <v>14.624657534246575</v>
      </c>
      <c r="H1547" s="61">
        <f ca="1">Table7[[#This Row],[Year]]*12</f>
        <v>175.49589041095891</v>
      </c>
      <c r="I1547" t="str">
        <f ca="1">IF(Table7[[#This Row],[Month]]&gt;=12,"Tenured","New Hire")</f>
        <v>Tenured</v>
      </c>
    </row>
    <row r="1548" spans="1:9">
      <c r="A1548" s="3" t="s">
        <v>108</v>
      </c>
      <c r="B1548" s="35" t="str">
        <f>_xlfn.XLOOKUP(Table7[[#This Row],[EID]],Roster!A:A,Roster!E:E)</f>
        <v>kig.imaz.62</v>
      </c>
      <c r="C1548" s="35" t="str">
        <f>_xlfn.XLOOKUP(Table7[[#This Row],[EID]],Roster!A:A,Roster!F:F)</f>
        <v>HR</v>
      </c>
      <c r="D1548">
        <v>9</v>
      </c>
      <c r="E1548" s="2">
        <v>45106</v>
      </c>
      <c r="F1548" s="2">
        <f>_xlfn.XLOOKUP(Table7[[#This Row],[EID]],Roster!A:A,Roster!G:G)</f>
        <v>41289</v>
      </c>
      <c r="G1548" s="61">
        <f ca="1">(TODAY()-Table7[[#This Row],[Hire Date]])/365</f>
        <v>12.345205479452055</v>
      </c>
      <c r="H1548" s="61">
        <f ca="1">Table7[[#This Row],[Year]]*12</f>
        <v>148.14246575342466</v>
      </c>
      <c r="I1548" t="str">
        <f ca="1">IF(Table7[[#This Row],[Month]]&gt;=12,"Tenured","New Hire")</f>
        <v>Tenured</v>
      </c>
    </row>
    <row r="1549" spans="1:9">
      <c r="A1549" s="3" t="s">
        <v>109</v>
      </c>
      <c r="B1549" s="35" t="str">
        <f>_xlfn.XLOOKUP(Table7[[#This Row],[EID]],Roster!A:A,Roster!E:E)</f>
        <v>han.oriz.24</v>
      </c>
      <c r="C1549" s="35" t="str">
        <f>_xlfn.XLOOKUP(Table7[[#This Row],[EID]],Roster!A:A,Roster!F:F)</f>
        <v>Strategy</v>
      </c>
      <c r="D1549">
        <v>10</v>
      </c>
      <c r="E1549" s="2">
        <v>45106</v>
      </c>
      <c r="F1549" s="2">
        <f>_xlfn.XLOOKUP(Table7[[#This Row],[EID]],Roster!A:A,Roster!G:G)</f>
        <v>39092</v>
      </c>
      <c r="G1549" s="61">
        <f ca="1">(TODAY()-Table7[[#This Row],[Hire Date]])/365</f>
        <v>18.364383561643837</v>
      </c>
      <c r="H1549" s="61">
        <f ca="1">Table7[[#This Row],[Year]]*12</f>
        <v>220.37260273972606</v>
      </c>
      <c r="I1549" t="str">
        <f ca="1">IF(Table7[[#This Row],[Month]]&gt;=12,"Tenured","New Hire")</f>
        <v>Tenured</v>
      </c>
    </row>
    <row r="1550" spans="1:9">
      <c r="A1550" s="3" t="s">
        <v>111</v>
      </c>
      <c r="B1550" s="35" t="str">
        <f>_xlfn.XLOOKUP(Table7[[#This Row],[EID]],Roster!A:A,Roster!E:E)</f>
        <v>hir.kame.31</v>
      </c>
      <c r="C1550" s="35" t="str">
        <f>_xlfn.XLOOKUP(Table7[[#This Row],[EID]],Roster!A:A,Roster!F:F)</f>
        <v>Health</v>
      </c>
      <c r="D1550">
        <v>10</v>
      </c>
      <c r="E1550" s="2">
        <v>45106</v>
      </c>
      <c r="F1550" s="2">
        <f>_xlfn.XLOOKUP(Table7[[#This Row],[EID]],Roster!A:A,Roster!G:G)</f>
        <v>42145</v>
      </c>
      <c r="G1550" s="61">
        <f ca="1">(TODAY()-Table7[[#This Row],[Hire Date]])/365</f>
        <v>10</v>
      </c>
      <c r="H1550" s="61">
        <f ca="1">Table7[[#This Row],[Year]]*12</f>
        <v>120</v>
      </c>
      <c r="I1550" t="str">
        <f ca="1">IF(Table7[[#This Row],[Month]]&gt;=12,"Tenured","New Hire")</f>
        <v>Tenured</v>
      </c>
    </row>
    <row r="1551" spans="1:9">
      <c r="A1551" s="3" t="s">
        <v>112</v>
      </c>
      <c r="B1551" s="35" t="str">
        <f>_xlfn.XLOOKUP(Table7[[#This Row],[EID]],Roster!A:A,Roster!E:E)</f>
        <v>hir.kame.31</v>
      </c>
      <c r="C1551" s="35" t="str">
        <f>_xlfn.XLOOKUP(Table7[[#This Row],[EID]],Roster!A:A,Roster!F:F)</f>
        <v>Health</v>
      </c>
      <c r="D1551">
        <v>10</v>
      </c>
      <c r="E1551" s="2">
        <v>45106</v>
      </c>
      <c r="F1551" s="2">
        <f>_xlfn.XLOOKUP(Table7[[#This Row],[EID]],Roster!A:A,Roster!G:G)</f>
        <v>44989</v>
      </c>
      <c r="G1551" s="61">
        <f ca="1">(TODAY()-Table7[[#This Row],[Hire Date]])/365</f>
        <v>2.2082191780821918</v>
      </c>
      <c r="H1551" s="61">
        <f ca="1">Table7[[#This Row],[Year]]*12</f>
        <v>26.4986301369863</v>
      </c>
      <c r="I1551" t="str">
        <f ca="1">IF(Table7[[#This Row],[Month]]&gt;=12,"Tenured","New Hire")</f>
        <v>Tenured</v>
      </c>
    </row>
    <row r="1552" spans="1:9">
      <c r="A1552" s="3" t="s">
        <v>113</v>
      </c>
      <c r="B1552" s="35" t="str">
        <f>_xlfn.XLOOKUP(Table7[[#This Row],[EID]],Roster!A:A,Roster!E:E)</f>
        <v>kig.imaz.62</v>
      </c>
      <c r="C1552" s="35" t="str">
        <f>_xlfn.XLOOKUP(Table7[[#This Row],[EID]],Roster!A:A,Roster!F:F)</f>
        <v>HR</v>
      </c>
      <c r="D1552">
        <v>9</v>
      </c>
      <c r="E1552" s="2">
        <v>45106</v>
      </c>
      <c r="F1552" s="2">
        <f>_xlfn.XLOOKUP(Table7[[#This Row],[EID]],Roster!A:A,Roster!G:G)</f>
        <v>44152</v>
      </c>
      <c r="G1552" s="61">
        <f ca="1">(TODAY()-Table7[[#This Row],[Hire Date]])/365</f>
        <v>4.5013698630136982</v>
      </c>
      <c r="H1552" s="61">
        <f ca="1">Table7[[#This Row],[Year]]*12</f>
        <v>54.016438356164379</v>
      </c>
      <c r="I1552" t="str">
        <f ca="1">IF(Table7[[#This Row],[Month]]&gt;=12,"Tenured","New Hire")</f>
        <v>Tenured</v>
      </c>
    </row>
    <row r="1553" spans="1:9">
      <c r="A1553" s="3" t="s">
        <v>114</v>
      </c>
      <c r="B1553" s="35" t="str">
        <f>_xlfn.XLOOKUP(Table7[[#This Row],[EID]],Roster!A:A,Roster!E:E)</f>
        <v>han.oriz.24</v>
      </c>
      <c r="C1553" s="35" t="str">
        <f>_xlfn.XLOOKUP(Table7[[#This Row],[EID]],Roster!A:A,Roster!F:F)</f>
        <v>Strategy</v>
      </c>
      <c r="D1553">
        <v>9</v>
      </c>
      <c r="E1553" s="2">
        <v>45106</v>
      </c>
      <c r="F1553" s="2">
        <f>_xlfn.XLOOKUP(Table7[[#This Row],[EID]],Roster!A:A,Roster!G:G)</f>
        <v>37165</v>
      </c>
      <c r="G1553" s="61">
        <f ca="1">(TODAY()-Table7[[#This Row],[Hire Date]])/365</f>
        <v>23.643835616438356</v>
      </c>
      <c r="H1553" s="61">
        <f ca="1">Table7[[#This Row],[Year]]*12</f>
        <v>283.72602739726028</v>
      </c>
      <c r="I1553" t="str">
        <f ca="1">IF(Table7[[#This Row],[Month]]&gt;=12,"Tenured","New Hire")</f>
        <v>Tenured</v>
      </c>
    </row>
    <row r="1554" spans="1:9">
      <c r="A1554" s="3" t="s">
        <v>115</v>
      </c>
      <c r="B1554" s="35" t="str">
        <f>_xlfn.XLOOKUP(Table7[[#This Row],[EID]],Roster!A:A,Roster!E:E)</f>
        <v>oka.koch.55</v>
      </c>
      <c r="C1554" s="35" t="str">
        <f>_xlfn.XLOOKUP(Table7[[#This Row],[EID]],Roster!A:A,Roster!F:F)</f>
        <v>F&amp;A</v>
      </c>
      <c r="D1554">
        <v>10</v>
      </c>
      <c r="E1554" s="2">
        <v>45106</v>
      </c>
      <c r="F1554" s="2">
        <f>_xlfn.XLOOKUP(Table7[[#This Row],[EID]],Roster!A:A,Roster!G:G)</f>
        <v>44841</v>
      </c>
      <c r="G1554" s="61">
        <f ca="1">(TODAY()-Table7[[#This Row],[Hire Date]])/365</f>
        <v>2.6136986301369864</v>
      </c>
      <c r="H1554" s="61">
        <f ca="1">Table7[[#This Row],[Year]]*12</f>
        <v>31.364383561643837</v>
      </c>
      <c r="I1554" t="str">
        <f ca="1">IF(Table7[[#This Row],[Month]]&gt;=12,"Tenured","New Hire")</f>
        <v>Tenured</v>
      </c>
    </row>
    <row r="1555" spans="1:9">
      <c r="A1555" s="3" t="s">
        <v>116</v>
      </c>
      <c r="B1555" s="35" t="str">
        <f>_xlfn.XLOOKUP(Table7[[#This Row],[EID]],Roster!A:A,Roster!E:E)</f>
        <v>hir.kame.31</v>
      </c>
      <c r="C1555" s="35" t="str">
        <f>_xlfn.XLOOKUP(Table7[[#This Row],[EID]],Roster!A:A,Roster!F:F)</f>
        <v>Health</v>
      </c>
      <c r="D1555">
        <v>9</v>
      </c>
      <c r="E1555" s="2">
        <v>45106</v>
      </c>
      <c r="F1555" s="2">
        <f>_xlfn.XLOOKUP(Table7[[#This Row],[EID]],Roster!A:A,Roster!G:G)</f>
        <v>39490</v>
      </c>
      <c r="G1555" s="61">
        <f ca="1">(TODAY()-Table7[[#This Row],[Hire Date]])/365</f>
        <v>17.273972602739725</v>
      </c>
      <c r="H1555" s="61">
        <f ca="1">Table7[[#This Row],[Year]]*12</f>
        <v>207.2876712328767</v>
      </c>
      <c r="I1555" t="str">
        <f ca="1">IF(Table7[[#This Row],[Month]]&gt;=12,"Tenured","New Hire")</f>
        <v>Tenured</v>
      </c>
    </row>
    <row r="1556" spans="1:9">
      <c r="A1556" s="3" t="s">
        <v>117</v>
      </c>
      <c r="B1556" s="35" t="str">
        <f>_xlfn.XLOOKUP(Table7[[#This Row],[EID]],Roster!A:A,Roster!E:E)</f>
        <v>han.oriz.24</v>
      </c>
      <c r="C1556" s="35" t="str">
        <f>_xlfn.XLOOKUP(Table7[[#This Row],[EID]],Roster!A:A,Roster!F:F)</f>
        <v>Network</v>
      </c>
      <c r="D1556">
        <v>10</v>
      </c>
      <c r="E1556" s="2">
        <v>45106</v>
      </c>
      <c r="F1556" s="2">
        <f>_xlfn.XLOOKUP(Table7[[#This Row],[EID]],Roster!A:A,Roster!G:G)</f>
        <v>43495</v>
      </c>
      <c r="G1556" s="61">
        <f ca="1">(TODAY()-Table7[[#This Row],[Hire Date]])/365</f>
        <v>6.3013698630136989</v>
      </c>
      <c r="H1556" s="61">
        <f ca="1">Table7[[#This Row],[Year]]*12</f>
        <v>75.616438356164394</v>
      </c>
      <c r="I1556" t="str">
        <f ca="1">IF(Table7[[#This Row],[Month]]&gt;=12,"Tenured","New Hire")</f>
        <v>Tenured</v>
      </c>
    </row>
    <row r="1557" spans="1:9">
      <c r="A1557" s="3" t="s">
        <v>118</v>
      </c>
      <c r="B1557" s="35" t="str">
        <f>_xlfn.XLOOKUP(Table7[[#This Row],[EID]],Roster!A:A,Roster!E:E)</f>
        <v>kig.imaz.62</v>
      </c>
      <c r="C1557" s="35" t="str">
        <f>_xlfn.XLOOKUP(Table7[[#This Row],[EID]],Roster!A:A,Roster!F:F)</f>
        <v>HR</v>
      </c>
      <c r="D1557">
        <v>9</v>
      </c>
      <c r="E1557" s="2">
        <v>45106</v>
      </c>
      <c r="F1557" s="2">
        <f>_xlfn.XLOOKUP(Table7[[#This Row],[EID]],Roster!A:A,Roster!G:G)</f>
        <v>44965</v>
      </c>
      <c r="G1557" s="61">
        <f ca="1">(TODAY()-Table7[[#This Row],[Hire Date]])/365</f>
        <v>2.2739726027397262</v>
      </c>
      <c r="H1557" s="61">
        <f ca="1">Table7[[#This Row],[Year]]*12</f>
        <v>27.287671232876715</v>
      </c>
      <c r="I1557" t="str">
        <f ca="1">IF(Table7[[#This Row],[Month]]&gt;=12,"Tenured","New Hire")</f>
        <v>Tenured</v>
      </c>
    </row>
    <row r="1558" spans="1:9">
      <c r="A1558" s="3" t="s">
        <v>119</v>
      </c>
      <c r="B1558" s="35" t="str">
        <f>_xlfn.XLOOKUP(Table7[[#This Row],[EID]],Roster!A:A,Roster!E:E)</f>
        <v>hir.kame.31</v>
      </c>
      <c r="C1558" s="35" t="str">
        <f>_xlfn.XLOOKUP(Table7[[#This Row],[EID]],Roster!A:A,Roster!F:F)</f>
        <v>Health</v>
      </c>
      <c r="D1558">
        <v>10</v>
      </c>
      <c r="E1558" s="2">
        <v>45106</v>
      </c>
      <c r="F1558" s="2">
        <f>_xlfn.XLOOKUP(Table7[[#This Row],[EID]],Roster!A:A,Roster!G:G)</f>
        <v>38581</v>
      </c>
      <c r="G1558" s="61">
        <f ca="1">(TODAY()-Table7[[#This Row],[Hire Date]])/365</f>
        <v>19.764383561643836</v>
      </c>
      <c r="H1558" s="61">
        <f ca="1">Table7[[#This Row],[Year]]*12</f>
        <v>237.17260273972602</v>
      </c>
      <c r="I1558" t="str">
        <f ca="1">IF(Table7[[#This Row],[Month]]&gt;=12,"Tenured","New Hire")</f>
        <v>Tenured</v>
      </c>
    </row>
    <row r="1559" spans="1:9">
      <c r="A1559" s="3" t="s">
        <v>121</v>
      </c>
      <c r="B1559" s="35" t="str">
        <f>_xlfn.XLOOKUP(Table7[[#This Row],[EID]],Roster!A:A,Roster!E:E)</f>
        <v>hir.kame.31</v>
      </c>
      <c r="C1559" s="35" t="str">
        <f>_xlfn.XLOOKUP(Table7[[#This Row],[EID]],Roster!A:A,Roster!F:F)</f>
        <v>Health</v>
      </c>
      <c r="D1559">
        <v>10</v>
      </c>
      <c r="E1559" s="2">
        <v>45106</v>
      </c>
      <c r="F1559" s="2">
        <f>_xlfn.XLOOKUP(Table7[[#This Row],[EID]],Roster!A:A,Roster!G:G)</f>
        <v>44420</v>
      </c>
      <c r="G1559" s="61">
        <f ca="1">(TODAY()-Table7[[#This Row],[Hire Date]])/365</f>
        <v>3.7671232876712328</v>
      </c>
      <c r="H1559" s="61">
        <f ca="1">Table7[[#This Row],[Year]]*12</f>
        <v>45.205479452054796</v>
      </c>
      <c r="I1559" t="str">
        <f ca="1">IF(Table7[[#This Row],[Month]]&gt;=12,"Tenured","New Hire")</f>
        <v>Tenured</v>
      </c>
    </row>
    <row r="1560" spans="1:9">
      <c r="A1560" s="3" t="s">
        <v>122</v>
      </c>
      <c r="B1560" s="35" t="str">
        <f>_xlfn.XLOOKUP(Table7[[#This Row],[EID]],Roster!A:A,Roster!E:E)</f>
        <v>han.oriz.24</v>
      </c>
      <c r="C1560" s="35" t="str">
        <f>_xlfn.XLOOKUP(Table7[[#This Row],[EID]],Roster!A:A,Roster!F:F)</f>
        <v>Network</v>
      </c>
      <c r="D1560">
        <v>10</v>
      </c>
      <c r="E1560" s="2">
        <v>45106</v>
      </c>
      <c r="F1560" s="2">
        <f>_xlfn.XLOOKUP(Table7[[#This Row],[EID]],Roster!A:A,Roster!G:G)</f>
        <v>44961</v>
      </c>
      <c r="G1560" s="61">
        <f ca="1">(TODAY()-Table7[[#This Row],[Hire Date]])/365</f>
        <v>2.2849315068493152</v>
      </c>
      <c r="H1560" s="61">
        <f ca="1">Table7[[#This Row],[Year]]*12</f>
        <v>27.419178082191785</v>
      </c>
      <c r="I1560" t="str">
        <f ca="1">IF(Table7[[#This Row],[Month]]&gt;=12,"Tenured","New Hire")</f>
        <v>Tenured</v>
      </c>
    </row>
    <row r="1561" spans="1:9">
      <c r="A1561" s="3" t="s">
        <v>123</v>
      </c>
      <c r="B1561" s="35" t="str">
        <f>_xlfn.XLOOKUP(Table7[[#This Row],[EID]],Roster!A:A,Roster!E:E)</f>
        <v>kig.imaz.62</v>
      </c>
      <c r="C1561" s="35" t="str">
        <f>_xlfn.XLOOKUP(Table7[[#This Row],[EID]],Roster!A:A,Roster!F:F)</f>
        <v>HR</v>
      </c>
      <c r="D1561">
        <v>10</v>
      </c>
      <c r="E1561" s="2">
        <v>45106</v>
      </c>
      <c r="F1561" s="2">
        <f>_xlfn.XLOOKUP(Table7[[#This Row],[EID]],Roster!A:A,Roster!G:G)</f>
        <v>41094</v>
      </c>
      <c r="G1561" s="61">
        <f ca="1">(TODAY()-Table7[[#This Row],[Hire Date]])/365</f>
        <v>12.87945205479452</v>
      </c>
      <c r="H1561" s="61">
        <f ca="1">Table7[[#This Row],[Year]]*12</f>
        <v>154.55342465753424</v>
      </c>
      <c r="I1561" t="str">
        <f ca="1">IF(Table7[[#This Row],[Month]]&gt;=12,"Tenured","New Hire")</f>
        <v>Tenured</v>
      </c>
    </row>
    <row r="1562" spans="1:9">
      <c r="A1562" s="3" t="s">
        <v>94</v>
      </c>
      <c r="B1562" s="35" t="str">
        <f>_xlfn.XLOOKUP(Table7[[#This Row],[EID]],Roster!A:A,Roster!E:E)</f>
        <v>oka.koch.55</v>
      </c>
      <c r="C1562" s="35" t="str">
        <f>_xlfn.XLOOKUP(Table7[[#This Row],[EID]],Roster!A:A,Roster!F:F)</f>
        <v>F&amp;A</v>
      </c>
      <c r="D1562">
        <v>10</v>
      </c>
      <c r="E1562" s="2">
        <v>45107</v>
      </c>
      <c r="F1562" s="2">
        <f>_xlfn.XLOOKUP(Table7[[#This Row],[EID]],Roster!A:A,Roster!G:G)</f>
        <v>45032</v>
      </c>
      <c r="G1562" s="61">
        <f ca="1">(TODAY()-Table7[[#This Row],[Hire Date]])/365</f>
        <v>2.0904109589041098</v>
      </c>
      <c r="H1562" s="61">
        <f ca="1">Table7[[#This Row],[Year]]*12</f>
        <v>25.084931506849315</v>
      </c>
      <c r="I1562" t="str">
        <f ca="1">IF(Table7[[#This Row],[Month]]&gt;=12,"Tenured","New Hire")</f>
        <v>Tenured</v>
      </c>
    </row>
    <row r="1563" spans="1:9">
      <c r="A1563" s="3" t="s">
        <v>96</v>
      </c>
      <c r="B1563" s="35" t="str">
        <f>_xlfn.XLOOKUP(Table7[[#This Row],[EID]],Roster!A:A,Roster!E:E)</f>
        <v>hir.kame.31</v>
      </c>
      <c r="C1563" s="35" t="str">
        <f>_xlfn.XLOOKUP(Table7[[#This Row],[EID]],Roster!A:A,Roster!F:F)</f>
        <v>Health</v>
      </c>
      <c r="D1563">
        <v>9</v>
      </c>
      <c r="E1563" s="2">
        <v>45107</v>
      </c>
      <c r="F1563" s="2">
        <f>_xlfn.XLOOKUP(Table7[[#This Row],[EID]],Roster!A:A,Roster!G:G)</f>
        <v>44979</v>
      </c>
      <c r="G1563" s="61">
        <f ca="1">(TODAY()-Table7[[#This Row],[Hire Date]])/365</f>
        <v>2.2356164383561645</v>
      </c>
      <c r="H1563" s="61">
        <f ca="1">Table7[[#This Row],[Year]]*12</f>
        <v>26.827397260273976</v>
      </c>
      <c r="I1563" t="str">
        <f ca="1">IF(Table7[[#This Row],[Month]]&gt;=12,"Tenured","New Hire")</f>
        <v>Tenured</v>
      </c>
    </row>
    <row r="1564" spans="1:9">
      <c r="A1564" s="3" t="s">
        <v>97</v>
      </c>
      <c r="B1564" s="35" t="str">
        <f>_xlfn.XLOOKUP(Table7[[#This Row],[EID]],Roster!A:A,Roster!E:E)</f>
        <v>han.oriz.24</v>
      </c>
      <c r="C1564" s="35" t="str">
        <f>_xlfn.XLOOKUP(Table7[[#This Row],[EID]],Roster!A:A,Roster!F:F)</f>
        <v>Network</v>
      </c>
      <c r="D1564">
        <v>10</v>
      </c>
      <c r="E1564" s="2">
        <v>45107</v>
      </c>
      <c r="F1564" s="2">
        <f>_xlfn.XLOOKUP(Table7[[#This Row],[EID]],Roster!A:A,Roster!G:G)</f>
        <v>44419</v>
      </c>
      <c r="G1564" s="61">
        <f ca="1">(TODAY()-Table7[[#This Row],[Hire Date]])/365</f>
        <v>3.7698630136986302</v>
      </c>
      <c r="H1564" s="61">
        <f ca="1">Table7[[#This Row],[Year]]*12</f>
        <v>45.238356164383561</v>
      </c>
      <c r="I1564" t="str">
        <f ca="1">IF(Table7[[#This Row],[Month]]&gt;=12,"Tenured","New Hire")</f>
        <v>Tenured</v>
      </c>
    </row>
    <row r="1565" spans="1:9">
      <c r="A1565" s="3" t="s">
        <v>98</v>
      </c>
      <c r="B1565" s="35" t="str">
        <f>_xlfn.XLOOKUP(Table7[[#This Row],[EID]],Roster!A:A,Roster!E:E)</f>
        <v>kig.imaz.62</v>
      </c>
      <c r="C1565" s="35" t="str">
        <f>_xlfn.XLOOKUP(Table7[[#This Row],[EID]],Roster!A:A,Roster!F:F)</f>
        <v>HR</v>
      </c>
      <c r="D1565">
        <v>9</v>
      </c>
      <c r="E1565" s="2">
        <v>45107</v>
      </c>
      <c r="F1565" s="2">
        <f>_xlfn.XLOOKUP(Table7[[#This Row],[EID]],Roster!A:A,Roster!G:G)</f>
        <v>41964</v>
      </c>
      <c r="G1565" s="61">
        <f ca="1">(TODAY()-Table7[[#This Row],[Hire Date]])/365</f>
        <v>10.495890410958904</v>
      </c>
      <c r="H1565" s="61">
        <f ca="1">Table7[[#This Row],[Year]]*12</f>
        <v>125.95068493150684</v>
      </c>
      <c r="I1565" t="str">
        <f ca="1">IF(Table7[[#This Row],[Month]]&gt;=12,"Tenured","New Hire")</f>
        <v>Tenured</v>
      </c>
    </row>
    <row r="1566" spans="1:9">
      <c r="A1566" s="3" t="s">
        <v>99</v>
      </c>
      <c r="B1566" s="35" t="str">
        <f>_xlfn.XLOOKUP(Table7[[#This Row],[EID]],Roster!A:A,Roster!E:E)</f>
        <v>han.oriz.24</v>
      </c>
      <c r="C1566" s="35" t="str">
        <f>_xlfn.XLOOKUP(Table7[[#This Row],[EID]],Roster!A:A,Roster!F:F)</f>
        <v>Strategy</v>
      </c>
      <c r="D1566">
        <v>9</v>
      </c>
      <c r="E1566" s="2">
        <v>45107</v>
      </c>
      <c r="F1566" s="2">
        <f>_xlfn.XLOOKUP(Table7[[#This Row],[EID]],Roster!A:A,Roster!G:G)</f>
        <v>39732</v>
      </c>
      <c r="G1566" s="61">
        <f ca="1">(TODAY()-Table7[[#This Row],[Hire Date]])/365</f>
        <v>16.610958904109587</v>
      </c>
      <c r="H1566" s="61">
        <f ca="1">Table7[[#This Row],[Year]]*12</f>
        <v>199.33150684931505</v>
      </c>
      <c r="I1566" t="str">
        <f ca="1">IF(Table7[[#This Row],[Month]]&gt;=12,"Tenured","New Hire")</f>
        <v>Tenured</v>
      </c>
    </row>
    <row r="1567" spans="1:9">
      <c r="A1567" s="3" t="s">
        <v>100</v>
      </c>
      <c r="B1567" s="35" t="str">
        <f>_xlfn.XLOOKUP(Table7[[#This Row],[EID]],Roster!A:A,Roster!E:E)</f>
        <v>oka.koch.55</v>
      </c>
      <c r="C1567" s="35" t="str">
        <f>_xlfn.XLOOKUP(Table7[[#This Row],[EID]],Roster!A:A,Roster!F:F)</f>
        <v>F&amp;A</v>
      </c>
      <c r="D1567">
        <v>9</v>
      </c>
      <c r="E1567" s="2">
        <v>45107</v>
      </c>
      <c r="F1567" s="2">
        <f>_xlfn.XLOOKUP(Table7[[#This Row],[EID]],Roster!A:A,Roster!G:G)</f>
        <v>44956</v>
      </c>
      <c r="G1567" s="61">
        <f ca="1">(TODAY()-Table7[[#This Row],[Hire Date]])/365</f>
        <v>2.2986301369863016</v>
      </c>
      <c r="H1567" s="61">
        <f ca="1">Table7[[#This Row],[Year]]*12</f>
        <v>27.583561643835619</v>
      </c>
      <c r="I1567" t="str">
        <f ca="1">IF(Table7[[#This Row],[Month]]&gt;=12,"Tenured","New Hire")</f>
        <v>Tenured</v>
      </c>
    </row>
    <row r="1568" spans="1:9">
      <c r="A1568" s="3" t="s">
        <v>101</v>
      </c>
      <c r="B1568" s="35" t="str">
        <f>_xlfn.XLOOKUP(Table7[[#This Row],[EID]],Roster!A:A,Roster!E:E)</f>
        <v>hir.kame.31</v>
      </c>
      <c r="C1568" s="35" t="str">
        <f>_xlfn.XLOOKUP(Table7[[#This Row],[EID]],Roster!A:A,Roster!F:F)</f>
        <v>Health</v>
      </c>
      <c r="D1568">
        <v>8</v>
      </c>
      <c r="E1568" s="2">
        <v>45107</v>
      </c>
      <c r="F1568" s="2">
        <f>_xlfn.XLOOKUP(Table7[[#This Row],[EID]],Roster!A:A,Roster!G:G)</f>
        <v>42161</v>
      </c>
      <c r="G1568" s="61">
        <f ca="1">(TODAY()-Table7[[#This Row],[Hire Date]])/365</f>
        <v>9.956164383561644</v>
      </c>
      <c r="H1568" s="61">
        <f ca="1">Table7[[#This Row],[Year]]*12</f>
        <v>119.47397260273974</v>
      </c>
      <c r="I1568" t="str">
        <f ca="1">IF(Table7[[#This Row],[Month]]&gt;=12,"Tenured","New Hire")</f>
        <v>Tenured</v>
      </c>
    </row>
    <row r="1569" spans="1:9">
      <c r="A1569" s="3" t="s">
        <v>102</v>
      </c>
      <c r="B1569" s="35" t="str">
        <f>_xlfn.XLOOKUP(Table7[[#This Row],[EID]],Roster!A:A,Roster!E:E)</f>
        <v>han.oriz.24</v>
      </c>
      <c r="C1569" s="35" t="str">
        <f>_xlfn.XLOOKUP(Table7[[#This Row],[EID]],Roster!A:A,Roster!F:F)</f>
        <v>Network</v>
      </c>
      <c r="D1569">
        <v>9</v>
      </c>
      <c r="E1569" s="2">
        <v>45107</v>
      </c>
      <c r="F1569" s="2">
        <f>_xlfn.XLOOKUP(Table7[[#This Row],[EID]],Roster!A:A,Roster!G:G)</f>
        <v>37784</v>
      </c>
      <c r="G1569" s="61">
        <f ca="1">(TODAY()-Table7[[#This Row],[Hire Date]])/365</f>
        <v>21.947945205479453</v>
      </c>
      <c r="H1569" s="61">
        <f ca="1">Table7[[#This Row],[Year]]*12</f>
        <v>263.37534246575342</v>
      </c>
      <c r="I1569" t="str">
        <f ca="1">IF(Table7[[#This Row],[Month]]&gt;=12,"Tenured","New Hire")</f>
        <v>Tenured</v>
      </c>
    </row>
    <row r="1570" spans="1:9">
      <c r="A1570" s="3" t="s">
        <v>103</v>
      </c>
      <c r="B1570" s="35" t="str">
        <f>_xlfn.XLOOKUP(Table7[[#This Row],[EID]],Roster!A:A,Roster!E:E)</f>
        <v>kig.imaz.62</v>
      </c>
      <c r="C1570" s="35" t="str">
        <f>_xlfn.XLOOKUP(Table7[[#This Row],[EID]],Roster!A:A,Roster!F:F)</f>
        <v>HR</v>
      </c>
      <c r="D1570">
        <v>9</v>
      </c>
      <c r="E1570" s="2">
        <v>45107</v>
      </c>
      <c r="F1570" s="2">
        <f>_xlfn.XLOOKUP(Table7[[#This Row],[EID]],Roster!A:A,Roster!G:G)</f>
        <v>44132</v>
      </c>
      <c r="G1570" s="61">
        <f ca="1">(TODAY()-Table7[[#This Row],[Hire Date]])/365</f>
        <v>4.5561643835616437</v>
      </c>
      <c r="H1570" s="61">
        <f ca="1">Table7[[#This Row],[Year]]*12</f>
        <v>54.673972602739724</v>
      </c>
      <c r="I1570" t="str">
        <f ca="1">IF(Table7[[#This Row],[Month]]&gt;=12,"Tenured","New Hire")</f>
        <v>Tenured</v>
      </c>
    </row>
    <row r="1571" spans="1:9">
      <c r="A1571" s="3" t="s">
        <v>104</v>
      </c>
      <c r="B1571" s="35" t="str">
        <f>_xlfn.XLOOKUP(Table7[[#This Row],[EID]],Roster!A:A,Roster!E:E)</f>
        <v>oka.koch.55</v>
      </c>
      <c r="C1571" s="35" t="str">
        <f>_xlfn.XLOOKUP(Table7[[#This Row],[EID]],Roster!A:A,Roster!F:F)</f>
        <v>F&amp;A</v>
      </c>
      <c r="D1571">
        <v>7</v>
      </c>
      <c r="E1571" s="2">
        <v>45107</v>
      </c>
      <c r="F1571" s="2">
        <f>_xlfn.XLOOKUP(Table7[[#This Row],[EID]],Roster!A:A,Roster!G:G)</f>
        <v>44977</v>
      </c>
      <c r="G1571" s="61">
        <f ca="1">(TODAY()-Table7[[#This Row],[Hire Date]])/365</f>
        <v>2.2410958904109588</v>
      </c>
      <c r="H1571" s="61">
        <f ca="1">Table7[[#This Row],[Year]]*12</f>
        <v>26.893150684931506</v>
      </c>
      <c r="I1571" t="str">
        <f ca="1">IF(Table7[[#This Row],[Month]]&gt;=12,"Tenured","New Hire")</f>
        <v>Tenured</v>
      </c>
    </row>
    <row r="1572" spans="1:9">
      <c r="A1572" s="3" t="s">
        <v>105</v>
      </c>
      <c r="B1572" s="35" t="str">
        <f>_xlfn.XLOOKUP(Table7[[#This Row],[EID]],Roster!A:A,Roster!E:E)</f>
        <v>oka.koch.55</v>
      </c>
      <c r="C1572" s="35" t="str">
        <f>_xlfn.XLOOKUP(Table7[[#This Row],[EID]],Roster!A:A,Roster!F:F)</f>
        <v>F&amp;A</v>
      </c>
      <c r="D1572">
        <v>8</v>
      </c>
      <c r="E1572" s="2">
        <v>45107</v>
      </c>
      <c r="F1572" s="2">
        <f>_xlfn.XLOOKUP(Table7[[#This Row],[EID]],Roster!A:A,Roster!G:G)</f>
        <v>37806</v>
      </c>
      <c r="G1572" s="61">
        <f ca="1">(TODAY()-Table7[[#This Row],[Hire Date]])/365</f>
        <v>21.887671232876713</v>
      </c>
      <c r="H1572" s="61">
        <f ca="1">Table7[[#This Row],[Year]]*12</f>
        <v>262.65205479452055</v>
      </c>
      <c r="I1572" t="str">
        <f ca="1">IF(Table7[[#This Row],[Month]]&gt;=12,"Tenured","New Hire")</f>
        <v>Tenured</v>
      </c>
    </row>
    <row r="1573" spans="1:9">
      <c r="A1573" s="3" t="s">
        <v>106</v>
      </c>
      <c r="B1573" s="35" t="str">
        <f>_xlfn.XLOOKUP(Table7[[#This Row],[EID]],Roster!A:A,Roster!E:E)</f>
        <v>hir.kame.31</v>
      </c>
      <c r="C1573" s="35" t="str">
        <f>_xlfn.XLOOKUP(Table7[[#This Row],[EID]],Roster!A:A,Roster!F:F)</f>
        <v>Health</v>
      </c>
      <c r="D1573">
        <v>7</v>
      </c>
      <c r="E1573" s="2">
        <v>45107</v>
      </c>
      <c r="F1573" s="2">
        <f>_xlfn.XLOOKUP(Table7[[#This Row],[EID]],Roster!A:A,Roster!G:G)</f>
        <v>40457</v>
      </c>
      <c r="G1573" s="61">
        <f ca="1">(TODAY()-Table7[[#This Row],[Hire Date]])/365</f>
        <v>14.624657534246575</v>
      </c>
      <c r="H1573" s="61">
        <f ca="1">Table7[[#This Row],[Year]]*12</f>
        <v>175.49589041095891</v>
      </c>
      <c r="I1573" t="str">
        <f ca="1">IF(Table7[[#This Row],[Month]]&gt;=12,"Tenured","New Hire")</f>
        <v>Tenured</v>
      </c>
    </row>
    <row r="1574" spans="1:9">
      <c r="A1574" s="3" t="s">
        <v>108</v>
      </c>
      <c r="B1574" s="35" t="str">
        <f>_xlfn.XLOOKUP(Table7[[#This Row],[EID]],Roster!A:A,Roster!E:E)</f>
        <v>kig.imaz.62</v>
      </c>
      <c r="C1574" s="35" t="str">
        <f>_xlfn.XLOOKUP(Table7[[#This Row],[EID]],Roster!A:A,Roster!F:F)</f>
        <v>HR</v>
      </c>
      <c r="D1574">
        <v>9</v>
      </c>
      <c r="E1574" s="2">
        <v>45107</v>
      </c>
      <c r="F1574" s="2">
        <f>_xlfn.XLOOKUP(Table7[[#This Row],[EID]],Roster!A:A,Roster!G:G)</f>
        <v>41289</v>
      </c>
      <c r="G1574" s="61">
        <f ca="1">(TODAY()-Table7[[#This Row],[Hire Date]])/365</f>
        <v>12.345205479452055</v>
      </c>
      <c r="H1574" s="61">
        <f ca="1">Table7[[#This Row],[Year]]*12</f>
        <v>148.14246575342466</v>
      </c>
      <c r="I1574" t="str">
        <f ca="1">IF(Table7[[#This Row],[Month]]&gt;=12,"Tenured","New Hire")</f>
        <v>Tenured</v>
      </c>
    </row>
    <row r="1575" spans="1:9">
      <c r="A1575" s="3" t="s">
        <v>109</v>
      </c>
      <c r="B1575" s="35" t="str">
        <f>_xlfn.XLOOKUP(Table7[[#This Row],[EID]],Roster!A:A,Roster!E:E)</f>
        <v>han.oriz.24</v>
      </c>
      <c r="C1575" s="35" t="str">
        <f>_xlfn.XLOOKUP(Table7[[#This Row],[EID]],Roster!A:A,Roster!F:F)</f>
        <v>Strategy</v>
      </c>
      <c r="D1575">
        <v>9</v>
      </c>
      <c r="E1575" s="2">
        <v>45107</v>
      </c>
      <c r="F1575" s="2">
        <f>_xlfn.XLOOKUP(Table7[[#This Row],[EID]],Roster!A:A,Roster!G:G)</f>
        <v>39092</v>
      </c>
      <c r="G1575" s="61">
        <f ca="1">(TODAY()-Table7[[#This Row],[Hire Date]])/365</f>
        <v>18.364383561643837</v>
      </c>
      <c r="H1575" s="61">
        <f ca="1">Table7[[#This Row],[Year]]*12</f>
        <v>220.37260273972606</v>
      </c>
      <c r="I1575" t="str">
        <f ca="1">IF(Table7[[#This Row],[Month]]&gt;=12,"Tenured","New Hire")</f>
        <v>Tenured</v>
      </c>
    </row>
    <row r="1576" spans="1:9">
      <c r="A1576" s="3" t="s">
        <v>111</v>
      </c>
      <c r="B1576" s="35" t="str">
        <f>_xlfn.XLOOKUP(Table7[[#This Row],[EID]],Roster!A:A,Roster!E:E)</f>
        <v>hir.kame.31</v>
      </c>
      <c r="C1576" s="35" t="str">
        <f>_xlfn.XLOOKUP(Table7[[#This Row],[EID]],Roster!A:A,Roster!F:F)</f>
        <v>Health</v>
      </c>
      <c r="D1576">
        <v>10</v>
      </c>
      <c r="E1576" s="2">
        <v>45107</v>
      </c>
      <c r="F1576" s="2">
        <f>_xlfn.XLOOKUP(Table7[[#This Row],[EID]],Roster!A:A,Roster!G:G)</f>
        <v>42145</v>
      </c>
      <c r="G1576" s="61">
        <f ca="1">(TODAY()-Table7[[#This Row],[Hire Date]])/365</f>
        <v>10</v>
      </c>
      <c r="H1576" s="61">
        <f ca="1">Table7[[#This Row],[Year]]*12</f>
        <v>120</v>
      </c>
      <c r="I1576" t="str">
        <f ca="1">IF(Table7[[#This Row],[Month]]&gt;=12,"Tenured","New Hire")</f>
        <v>Tenured</v>
      </c>
    </row>
    <row r="1577" spans="1:9">
      <c r="A1577" s="3" t="s">
        <v>112</v>
      </c>
      <c r="B1577" s="35" t="str">
        <f>_xlfn.XLOOKUP(Table7[[#This Row],[EID]],Roster!A:A,Roster!E:E)</f>
        <v>hir.kame.31</v>
      </c>
      <c r="C1577" s="35" t="str">
        <f>_xlfn.XLOOKUP(Table7[[#This Row],[EID]],Roster!A:A,Roster!F:F)</f>
        <v>Health</v>
      </c>
      <c r="D1577">
        <v>10</v>
      </c>
      <c r="E1577" s="2">
        <v>45107</v>
      </c>
      <c r="F1577" s="2">
        <f>_xlfn.XLOOKUP(Table7[[#This Row],[EID]],Roster!A:A,Roster!G:G)</f>
        <v>44989</v>
      </c>
      <c r="G1577" s="61">
        <f ca="1">(TODAY()-Table7[[#This Row],[Hire Date]])/365</f>
        <v>2.2082191780821918</v>
      </c>
      <c r="H1577" s="61">
        <f ca="1">Table7[[#This Row],[Year]]*12</f>
        <v>26.4986301369863</v>
      </c>
      <c r="I1577" t="str">
        <f ca="1">IF(Table7[[#This Row],[Month]]&gt;=12,"Tenured","New Hire")</f>
        <v>Tenured</v>
      </c>
    </row>
    <row r="1578" spans="1:9">
      <c r="A1578" s="3" t="s">
        <v>113</v>
      </c>
      <c r="B1578" s="35" t="str">
        <f>_xlfn.XLOOKUP(Table7[[#This Row],[EID]],Roster!A:A,Roster!E:E)</f>
        <v>kig.imaz.62</v>
      </c>
      <c r="C1578" s="35" t="str">
        <f>_xlfn.XLOOKUP(Table7[[#This Row],[EID]],Roster!A:A,Roster!F:F)</f>
        <v>HR</v>
      </c>
      <c r="D1578">
        <v>7</v>
      </c>
      <c r="E1578" s="2">
        <v>45107</v>
      </c>
      <c r="F1578" s="2">
        <f>_xlfn.XLOOKUP(Table7[[#This Row],[EID]],Roster!A:A,Roster!G:G)</f>
        <v>44152</v>
      </c>
      <c r="G1578" s="61">
        <f ca="1">(TODAY()-Table7[[#This Row],[Hire Date]])/365</f>
        <v>4.5013698630136982</v>
      </c>
      <c r="H1578" s="61">
        <f ca="1">Table7[[#This Row],[Year]]*12</f>
        <v>54.016438356164379</v>
      </c>
      <c r="I1578" t="str">
        <f ca="1">IF(Table7[[#This Row],[Month]]&gt;=12,"Tenured","New Hire")</f>
        <v>Tenured</v>
      </c>
    </row>
    <row r="1579" spans="1:9">
      <c r="A1579" s="3" t="s">
        <v>114</v>
      </c>
      <c r="B1579" s="35" t="str">
        <f>_xlfn.XLOOKUP(Table7[[#This Row],[EID]],Roster!A:A,Roster!E:E)</f>
        <v>han.oriz.24</v>
      </c>
      <c r="C1579" s="35" t="str">
        <f>_xlfn.XLOOKUP(Table7[[#This Row],[EID]],Roster!A:A,Roster!F:F)</f>
        <v>Strategy</v>
      </c>
      <c r="D1579">
        <v>8</v>
      </c>
      <c r="E1579" s="2">
        <v>45107</v>
      </c>
      <c r="F1579" s="2">
        <f>_xlfn.XLOOKUP(Table7[[#This Row],[EID]],Roster!A:A,Roster!G:G)</f>
        <v>37165</v>
      </c>
      <c r="G1579" s="61">
        <f ca="1">(TODAY()-Table7[[#This Row],[Hire Date]])/365</f>
        <v>23.643835616438356</v>
      </c>
      <c r="H1579" s="61">
        <f ca="1">Table7[[#This Row],[Year]]*12</f>
        <v>283.72602739726028</v>
      </c>
      <c r="I1579" t="str">
        <f ca="1">IF(Table7[[#This Row],[Month]]&gt;=12,"Tenured","New Hire")</f>
        <v>Tenured</v>
      </c>
    </row>
    <row r="1580" spans="1:9">
      <c r="A1580" s="3" t="s">
        <v>115</v>
      </c>
      <c r="B1580" s="35" t="str">
        <f>_xlfn.XLOOKUP(Table7[[#This Row],[EID]],Roster!A:A,Roster!E:E)</f>
        <v>oka.koch.55</v>
      </c>
      <c r="C1580" s="35" t="str">
        <f>_xlfn.XLOOKUP(Table7[[#This Row],[EID]],Roster!A:A,Roster!F:F)</f>
        <v>F&amp;A</v>
      </c>
      <c r="D1580">
        <v>9</v>
      </c>
      <c r="E1580" s="2">
        <v>45107</v>
      </c>
      <c r="F1580" s="2">
        <f>_xlfn.XLOOKUP(Table7[[#This Row],[EID]],Roster!A:A,Roster!G:G)</f>
        <v>44841</v>
      </c>
      <c r="G1580" s="61">
        <f ca="1">(TODAY()-Table7[[#This Row],[Hire Date]])/365</f>
        <v>2.6136986301369864</v>
      </c>
      <c r="H1580" s="61">
        <f ca="1">Table7[[#This Row],[Year]]*12</f>
        <v>31.364383561643837</v>
      </c>
      <c r="I1580" t="str">
        <f ca="1">IF(Table7[[#This Row],[Month]]&gt;=12,"Tenured","New Hire")</f>
        <v>Tenured</v>
      </c>
    </row>
    <row r="1581" spans="1:9">
      <c r="A1581" s="3" t="s">
        <v>116</v>
      </c>
      <c r="B1581" s="35" t="str">
        <f>_xlfn.XLOOKUP(Table7[[#This Row],[EID]],Roster!A:A,Roster!E:E)</f>
        <v>hir.kame.31</v>
      </c>
      <c r="C1581" s="35" t="str">
        <f>_xlfn.XLOOKUP(Table7[[#This Row],[EID]],Roster!A:A,Roster!F:F)</f>
        <v>Health</v>
      </c>
      <c r="D1581">
        <v>7</v>
      </c>
      <c r="E1581" s="2">
        <v>45107</v>
      </c>
      <c r="F1581" s="2">
        <f>_xlfn.XLOOKUP(Table7[[#This Row],[EID]],Roster!A:A,Roster!G:G)</f>
        <v>39490</v>
      </c>
      <c r="G1581" s="61">
        <f ca="1">(TODAY()-Table7[[#This Row],[Hire Date]])/365</f>
        <v>17.273972602739725</v>
      </c>
      <c r="H1581" s="61">
        <f ca="1">Table7[[#This Row],[Year]]*12</f>
        <v>207.2876712328767</v>
      </c>
      <c r="I1581" t="str">
        <f ca="1">IF(Table7[[#This Row],[Month]]&gt;=12,"Tenured","New Hire")</f>
        <v>Tenured</v>
      </c>
    </row>
    <row r="1582" spans="1:9">
      <c r="A1582" s="3" t="s">
        <v>117</v>
      </c>
      <c r="B1582" s="35" t="str">
        <f>_xlfn.XLOOKUP(Table7[[#This Row],[EID]],Roster!A:A,Roster!E:E)</f>
        <v>han.oriz.24</v>
      </c>
      <c r="C1582" s="35" t="str">
        <f>_xlfn.XLOOKUP(Table7[[#This Row],[EID]],Roster!A:A,Roster!F:F)</f>
        <v>Network</v>
      </c>
      <c r="D1582">
        <v>8</v>
      </c>
      <c r="E1582" s="2">
        <v>45107</v>
      </c>
      <c r="F1582" s="2">
        <f>_xlfn.XLOOKUP(Table7[[#This Row],[EID]],Roster!A:A,Roster!G:G)</f>
        <v>43495</v>
      </c>
      <c r="G1582" s="61">
        <f ca="1">(TODAY()-Table7[[#This Row],[Hire Date]])/365</f>
        <v>6.3013698630136989</v>
      </c>
      <c r="H1582" s="61">
        <f ca="1">Table7[[#This Row],[Year]]*12</f>
        <v>75.616438356164394</v>
      </c>
      <c r="I1582" t="str">
        <f ca="1">IF(Table7[[#This Row],[Month]]&gt;=12,"Tenured","New Hire")</f>
        <v>Tenured</v>
      </c>
    </row>
    <row r="1583" spans="1:9">
      <c r="A1583" s="3" t="s">
        <v>118</v>
      </c>
      <c r="B1583" s="35" t="str">
        <f>_xlfn.XLOOKUP(Table7[[#This Row],[EID]],Roster!A:A,Roster!E:E)</f>
        <v>kig.imaz.62</v>
      </c>
      <c r="C1583" s="35" t="str">
        <f>_xlfn.XLOOKUP(Table7[[#This Row],[EID]],Roster!A:A,Roster!F:F)</f>
        <v>HR</v>
      </c>
      <c r="D1583">
        <v>7</v>
      </c>
      <c r="E1583" s="2">
        <v>45107</v>
      </c>
      <c r="F1583" s="2">
        <f>_xlfn.XLOOKUP(Table7[[#This Row],[EID]],Roster!A:A,Roster!G:G)</f>
        <v>44965</v>
      </c>
      <c r="G1583" s="61">
        <f ca="1">(TODAY()-Table7[[#This Row],[Hire Date]])/365</f>
        <v>2.2739726027397262</v>
      </c>
      <c r="H1583" s="61">
        <f ca="1">Table7[[#This Row],[Year]]*12</f>
        <v>27.287671232876715</v>
      </c>
      <c r="I1583" t="str">
        <f ca="1">IF(Table7[[#This Row],[Month]]&gt;=12,"Tenured","New Hire")</f>
        <v>Tenured</v>
      </c>
    </row>
    <row r="1584" spans="1:9">
      <c r="A1584" s="3" t="s">
        <v>119</v>
      </c>
      <c r="B1584" s="35" t="str">
        <f>_xlfn.XLOOKUP(Table7[[#This Row],[EID]],Roster!A:A,Roster!E:E)</f>
        <v>hir.kame.31</v>
      </c>
      <c r="C1584" s="35" t="str">
        <f>_xlfn.XLOOKUP(Table7[[#This Row],[EID]],Roster!A:A,Roster!F:F)</f>
        <v>Health</v>
      </c>
      <c r="D1584">
        <v>8</v>
      </c>
      <c r="E1584" s="2">
        <v>45107</v>
      </c>
      <c r="F1584" s="2">
        <f>_xlfn.XLOOKUP(Table7[[#This Row],[EID]],Roster!A:A,Roster!G:G)</f>
        <v>38581</v>
      </c>
      <c r="G1584" s="61">
        <f ca="1">(TODAY()-Table7[[#This Row],[Hire Date]])/365</f>
        <v>19.764383561643836</v>
      </c>
      <c r="H1584" s="61">
        <f ca="1">Table7[[#This Row],[Year]]*12</f>
        <v>237.17260273972602</v>
      </c>
      <c r="I1584" t="str">
        <f ca="1">IF(Table7[[#This Row],[Month]]&gt;=12,"Tenured","New Hire")</f>
        <v>Tenured</v>
      </c>
    </row>
    <row r="1585" spans="1:9">
      <c r="A1585" s="3" t="s">
        <v>121</v>
      </c>
      <c r="B1585" s="35" t="str">
        <f>_xlfn.XLOOKUP(Table7[[#This Row],[EID]],Roster!A:A,Roster!E:E)</f>
        <v>hir.kame.31</v>
      </c>
      <c r="C1585" s="35" t="str">
        <f>_xlfn.XLOOKUP(Table7[[#This Row],[EID]],Roster!A:A,Roster!F:F)</f>
        <v>Health</v>
      </c>
      <c r="D1585">
        <v>10</v>
      </c>
      <c r="E1585" s="2">
        <v>45107</v>
      </c>
      <c r="F1585" s="2">
        <f>_xlfn.XLOOKUP(Table7[[#This Row],[EID]],Roster!A:A,Roster!G:G)</f>
        <v>44420</v>
      </c>
      <c r="G1585" s="61">
        <f ca="1">(TODAY()-Table7[[#This Row],[Hire Date]])/365</f>
        <v>3.7671232876712328</v>
      </c>
      <c r="H1585" s="61">
        <f ca="1">Table7[[#This Row],[Year]]*12</f>
        <v>45.205479452054796</v>
      </c>
      <c r="I1585" t="str">
        <f ca="1">IF(Table7[[#This Row],[Month]]&gt;=12,"Tenured","New Hire")</f>
        <v>Tenured</v>
      </c>
    </row>
    <row r="1586" spans="1:9">
      <c r="A1586" s="3" t="s">
        <v>122</v>
      </c>
      <c r="B1586" s="35" t="str">
        <f>_xlfn.XLOOKUP(Table7[[#This Row],[EID]],Roster!A:A,Roster!E:E)</f>
        <v>han.oriz.24</v>
      </c>
      <c r="C1586" s="35" t="str">
        <f>_xlfn.XLOOKUP(Table7[[#This Row],[EID]],Roster!A:A,Roster!F:F)</f>
        <v>Network</v>
      </c>
      <c r="D1586">
        <v>10</v>
      </c>
      <c r="E1586" s="2">
        <v>45107</v>
      </c>
      <c r="F1586" s="2">
        <f>_xlfn.XLOOKUP(Table7[[#This Row],[EID]],Roster!A:A,Roster!G:G)</f>
        <v>44961</v>
      </c>
      <c r="G1586" s="61">
        <f ca="1">(TODAY()-Table7[[#This Row],[Hire Date]])/365</f>
        <v>2.2849315068493152</v>
      </c>
      <c r="H1586" s="61">
        <f ca="1">Table7[[#This Row],[Year]]*12</f>
        <v>27.419178082191785</v>
      </c>
      <c r="I1586" t="str">
        <f ca="1">IF(Table7[[#This Row],[Month]]&gt;=12,"Tenured","New Hire")</f>
        <v>Tenured</v>
      </c>
    </row>
    <row r="1587" spans="1:9">
      <c r="A1587" s="3" t="s">
        <v>123</v>
      </c>
      <c r="B1587" s="35" t="str">
        <f>_xlfn.XLOOKUP(Table7[[#This Row],[EID]],Roster!A:A,Roster!E:E)</f>
        <v>kig.imaz.62</v>
      </c>
      <c r="C1587" s="35" t="str">
        <f>_xlfn.XLOOKUP(Table7[[#This Row],[EID]],Roster!A:A,Roster!F:F)</f>
        <v>HR</v>
      </c>
      <c r="D1587">
        <v>9</v>
      </c>
      <c r="E1587" s="2">
        <v>45107</v>
      </c>
      <c r="F1587" s="2">
        <f>_xlfn.XLOOKUP(Table7[[#This Row],[EID]],Roster!A:A,Roster!G:G)</f>
        <v>41094</v>
      </c>
      <c r="G1587" s="61">
        <f ca="1">(TODAY()-Table7[[#This Row],[Hire Date]])/365</f>
        <v>12.87945205479452</v>
      </c>
      <c r="H1587" s="61">
        <f ca="1">Table7[[#This Row],[Year]]*12</f>
        <v>154.55342465753424</v>
      </c>
      <c r="I1587" t="str">
        <f ca="1">IF(Table7[[#This Row],[Month]]&gt;=12,"Tenured","New Hire")</f>
        <v>Tenured</v>
      </c>
    </row>
    <row r="1588" spans="1:9">
      <c r="A1588" s="3" t="s">
        <v>94</v>
      </c>
      <c r="B1588" s="35" t="str">
        <f>_xlfn.XLOOKUP(Table7[[#This Row],[EID]],Roster!A:A,Roster!E:E)</f>
        <v>oka.koch.55</v>
      </c>
      <c r="C1588" s="35" t="str">
        <f>_xlfn.XLOOKUP(Table7[[#This Row],[EID]],Roster!A:A,Roster!F:F)</f>
        <v>F&amp;A</v>
      </c>
      <c r="D1588">
        <v>10</v>
      </c>
      <c r="E1588" s="2">
        <v>45108</v>
      </c>
      <c r="F1588" s="2">
        <f>_xlfn.XLOOKUP(Table7[[#This Row],[EID]],Roster!A:A,Roster!G:G)</f>
        <v>45032</v>
      </c>
      <c r="G1588" s="61">
        <f ca="1">(TODAY()-Table7[[#This Row],[Hire Date]])/365</f>
        <v>2.0904109589041098</v>
      </c>
      <c r="H1588" s="61">
        <f ca="1">Table7[[#This Row],[Year]]*12</f>
        <v>25.084931506849315</v>
      </c>
      <c r="I1588" t="str">
        <f ca="1">IF(Table7[[#This Row],[Month]]&gt;=12,"Tenured","New Hire")</f>
        <v>Tenured</v>
      </c>
    </row>
    <row r="1589" spans="1:9">
      <c r="A1589" s="3" t="s">
        <v>96</v>
      </c>
      <c r="B1589" s="35" t="str">
        <f>_xlfn.XLOOKUP(Table7[[#This Row],[EID]],Roster!A:A,Roster!E:E)</f>
        <v>hir.kame.31</v>
      </c>
      <c r="C1589" s="35" t="str">
        <f>_xlfn.XLOOKUP(Table7[[#This Row],[EID]],Roster!A:A,Roster!F:F)</f>
        <v>Health</v>
      </c>
      <c r="D1589">
        <v>8</v>
      </c>
      <c r="E1589" s="2">
        <v>45108</v>
      </c>
      <c r="F1589" s="2">
        <f>_xlfn.XLOOKUP(Table7[[#This Row],[EID]],Roster!A:A,Roster!G:G)</f>
        <v>44979</v>
      </c>
      <c r="G1589" s="61">
        <f ca="1">(TODAY()-Table7[[#This Row],[Hire Date]])/365</f>
        <v>2.2356164383561645</v>
      </c>
      <c r="H1589" s="61">
        <f ca="1">Table7[[#This Row],[Year]]*12</f>
        <v>26.827397260273976</v>
      </c>
      <c r="I1589" t="str">
        <f ca="1">IF(Table7[[#This Row],[Month]]&gt;=12,"Tenured","New Hire")</f>
        <v>Tenured</v>
      </c>
    </row>
    <row r="1590" spans="1:9">
      <c r="A1590" s="3" t="s">
        <v>97</v>
      </c>
      <c r="B1590" s="35" t="str">
        <f>_xlfn.XLOOKUP(Table7[[#This Row],[EID]],Roster!A:A,Roster!E:E)</f>
        <v>han.oriz.24</v>
      </c>
      <c r="C1590" s="35" t="str">
        <f>_xlfn.XLOOKUP(Table7[[#This Row],[EID]],Roster!A:A,Roster!F:F)</f>
        <v>Network</v>
      </c>
      <c r="D1590">
        <v>8</v>
      </c>
      <c r="E1590" s="2">
        <v>45108</v>
      </c>
      <c r="F1590" s="2">
        <f>_xlfn.XLOOKUP(Table7[[#This Row],[EID]],Roster!A:A,Roster!G:G)</f>
        <v>44419</v>
      </c>
      <c r="G1590" s="61">
        <f ca="1">(TODAY()-Table7[[#This Row],[Hire Date]])/365</f>
        <v>3.7698630136986302</v>
      </c>
      <c r="H1590" s="61">
        <f ca="1">Table7[[#This Row],[Year]]*12</f>
        <v>45.238356164383561</v>
      </c>
      <c r="I1590" t="str">
        <f ca="1">IF(Table7[[#This Row],[Month]]&gt;=12,"Tenured","New Hire")</f>
        <v>Tenured</v>
      </c>
    </row>
    <row r="1591" spans="1:9">
      <c r="A1591" s="3" t="s">
        <v>98</v>
      </c>
      <c r="B1591" s="35" t="str">
        <f>_xlfn.XLOOKUP(Table7[[#This Row],[EID]],Roster!A:A,Roster!E:E)</f>
        <v>kig.imaz.62</v>
      </c>
      <c r="C1591" s="35" t="str">
        <f>_xlfn.XLOOKUP(Table7[[#This Row],[EID]],Roster!A:A,Roster!F:F)</f>
        <v>HR</v>
      </c>
      <c r="D1591">
        <v>8</v>
      </c>
      <c r="E1591" s="2">
        <v>45108</v>
      </c>
      <c r="F1591" s="2">
        <f>_xlfn.XLOOKUP(Table7[[#This Row],[EID]],Roster!A:A,Roster!G:G)</f>
        <v>41964</v>
      </c>
      <c r="G1591" s="61">
        <f ca="1">(TODAY()-Table7[[#This Row],[Hire Date]])/365</f>
        <v>10.495890410958904</v>
      </c>
      <c r="H1591" s="61">
        <f ca="1">Table7[[#This Row],[Year]]*12</f>
        <v>125.95068493150684</v>
      </c>
      <c r="I1591" t="str">
        <f ca="1">IF(Table7[[#This Row],[Month]]&gt;=12,"Tenured","New Hire")</f>
        <v>Tenured</v>
      </c>
    </row>
    <row r="1592" spans="1:9">
      <c r="A1592" s="3" t="s">
        <v>99</v>
      </c>
      <c r="B1592" s="35" t="str">
        <f>_xlfn.XLOOKUP(Table7[[#This Row],[EID]],Roster!A:A,Roster!E:E)</f>
        <v>han.oriz.24</v>
      </c>
      <c r="C1592" s="35" t="str">
        <f>_xlfn.XLOOKUP(Table7[[#This Row],[EID]],Roster!A:A,Roster!F:F)</f>
        <v>Strategy</v>
      </c>
      <c r="D1592">
        <v>9</v>
      </c>
      <c r="E1592" s="2">
        <v>45108</v>
      </c>
      <c r="F1592" s="2">
        <f>_xlfn.XLOOKUP(Table7[[#This Row],[EID]],Roster!A:A,Roster!G:G)</f>
        <v>39732</v>
      </c>
      <c r="G1592" s="61">
        <f ca="1">(TODAY()-Table7[[#This Row],[Hire Date]])/365</f>
        <v>16.610958904109587</v>
      </c>
      <c r="H1592" s="61">
        <f ca="1">Table7[[#This Row],[Year]]*12</f>
        <v>199.33150684931505</v>
      </c>
      <c r="I1592" t="str">
        <f ca="1">IF(Table7[[#This Row],[Month]]&gt;=12,"Tenured","New Hire")</f>
        <v>Tenured</v>
      </c>
    </row>
    <row r="1593" spans="1:9">
      <c r="A1593" s="3" t="s">
        <v>100</v>
      </c>
      <c r="B1593" s="35" t="str">
        <f>_xlfn.XLOOKUP(Table7[[#This Row],[EID]],Roster!A:A,Roster!E:E)</f>
        <v>oka.koch.55</v>
      </c>
      <c r="C1593" s="35" t="str">
        <f>_xlfn.XLOOKUP(Table7[[#This Row],[EID]],Roster!A:A,Roster!F:F)</f>
        <v>F&amp;A</v>
      </c>
      <c r="D1593">
        <v>9</v>
      </c>
      <c r="E1593" s="2">
        <v>45108</v>
      </c>
      <c r="F1593" s="2">
        <f>_xlfn.XLOOKUP(Table7[[#This Row],[EID]],Roster!A:A,Roster!G:G)</f>
        <v>44956</v>
      </c>
      <c r="G1593" s="61">
        <f ca="1">(TODAY()-Table7[[#This Row],[Hire Date]])/365</f>
        <v>2.2986301369863016</v>
      </c>
      <c r="H1593" s="61">
        <f ca="1">Table7[[#This Row],[Year]]*12</f>
        <v>27.583561643835619</v>
      </c>
      <c r="I1593" t="str">
        <f ca="1">IF(Table7[[#This Row],[Month]]&gt;=12,"Tenured","New Hire")</f>
        <v>Tenured</v>
      </c>
    </row>
    <row r="1594" spans="1:9">
      <c r="A1594" s="3" t="s">
        <v>101</v>
      </c>
      <c r="B1594" s="35" t="str">
        <f>_xlfn.XLOOKUP(Table7[[#This Row],[EID]],Roster!A:A,Roster!E:E)</f>
        <v>hir.kame.31</v>
      </c>
      <c r="C1594" s="35" t="str">
        <f>_xlfn.XLOOKUP(Table7[[#This Row],[EID]],Roster!A:A,Roster!F:F)</f>
        <v>Health</v>
      </c>
      <c r="D1594">
        <v>10</v>
      </c>
      <c r="E1594" s="2">
        <v>45108</v>
      </c>
      <c r="F1594" s="2">
        <f>_xlfn.XLOOKUP(Table7[[#This Row],[EID]],Roster!A:A,Roster!G:G)</f>
        <v>42161</v>
      </c>
      <c r="G1594" s="61">
        <f ca="1">(TODAY()-Table7[[#This Row],[Hire Date]])/365</f>
        <v>9.956164383561644</v>
      </c>
      <c r="H1594" s="61">
        <f ca="1">Table7[[#This Row],[Year]]*12</f>
        <v>119.47397260273974</v>
      </c>
      <c r="I1594" t="str">
        <f ca="1">IF(Table7[[#This Row],[Month]]&gt;=12,"Tenured","New Hire")</f>
        <v>Tenured</v>
      </c>
    </row>
    <row r="1595" spans="1:9">
      <c r="A1595" s="3" t="s">
        <v>102</v>
      </c>
      <c r="B1595" s="35" t="str">
        <f>_xlfn.XLOOKUP(Table7[[#This Row],[EID]],Roster!A:A,Roster!E:E)</f>
        <v>han.oriz.24</v>
      </c>
      <c r="C1595" s="35" t="str">
        <f>_xlfn.XLOOKUP(Table7[[#This Row],[EID]],Roster!A:A,Roster!F:F)</f>
        <v>Network</v>
      </c>
      <c r="D1595">
        <v>8</v>
      </c>
      <c r="E1595" s="2">
        <v>45108</v>
      </c>
      <c r="F1595" s="2">
        <f>_xlfn.XLOOKUP(Table7[[#This Row],[EID]],Roster!A:A,Roster!G:G)</f>
        <v>37784</v>
      </c>
      <c r="G1595" s="61">
        <f ca="1">(TODAY()-Table7[[#This Row],[Hire Date]])/365</f>
        <v>21.947945205479453</v>
      </c>
      <c r="H1595" s="61">
        <f ca="1">Table7[[#This Row],[Year]]*12</f>
        <v>263.37534246575342</v>
      </c>
      <c r="I1595" t="str">
        <f ca="1">IF(Table7[[#This Row],[Month]]&gt;=12,"Tenured","New Hire")</f>
        <v>Tenured</v>
      </c>
    </row>
    <row r="1596" spans="1:9">
      <c r="A1596" s="3" t="s">
        <v>103</v>
      </c>
      <c r="B1596" s="35" t="str">
        <f>_xlfn.XLOOKUP(Table7[[#This Row],[EID]],Roster!A:A,Roster!E:E)</f>
        <v>kig.imaz.62</v>
      </c>
      <c r="C1596" s="35" t="str">
        <f>_xlfn.XLOOKUP(Table7[[#This Row],[EID]],Roster!A:A,Roster!F:F)</f>
        <v>HR</v>
      </c>
      <c r="D1596">
        <v>10</v>
      </c>
      <c r="E1596" s="2">
        <v>45108</v>
      </c>
      <c r="F1596" s="2">
        <f>_xlfn.XLOOKUP(Table7[[#This Row],[EID]],Roster!A:A,Roster!G:G)</f>
        <v>44132</v>
      </c>
      <c r="G1596" s="61">
        <f ca="1">(TODAY()-Table7[[#This Row],[Hire Date]])/365</f>
        <v>4.5561643835616437</v>
      </c>
      <c r="H1596" s="61">
        <f ca="1">Table7[[#This Row],[Year]]*12</f>
        <v>54.673972602739724</v>
      </c>
      <c r="I1596" t="str">
        <f ca="1">IF(Table7[[#This Row],[Month]]&gt;=12,"Tenured","New Hire")</f>
        <v>Tenured</v>
      </c>
    </row>
    <row r="1597" spans="1:9">
      <c r="A1597" s="3" t="s">
        <v>104</v>
      </c>
      <c r="B1597" s="35" t="str">
        <f>_xlfn.XLOOKUP(Table7[[#This Row],[EID]],Roster!A:A,Roster!E:E)</f>
        <v>oka.koch.55</v>
      </c>
      <c r="C1597" s="35" t="str">
        <f>_xlfn.XLOOKUP(Table7[[#This Row],[EID]],Roster!A:A,Roster!F:F)</f>
        <v>F&amp;A</v>
      </c>
      <c r="D1597">
        <v>8</v>
      </c>
      <c r="E1597" s="2">
        <v>45108</v>
      </c>
      <c r="F1597" s="2">
        <f>_xlfn.XLOOKUP(Table7[[#This Row],[EID]],Roster!A:A,Roster!G:G)</f>
        <v>44977</v>
      </c>
      <c r="G1597" s="61">
        <f ca="1">(TODAY()-Table7[[#This Row],[Hire Date]])/365</f>
        <v>2.2410958904109588</v>
      </c>
      <c r="H1597" s="61">
        <f ca="1">Table7[[#This Row],[Year]]*12</f>
        <v>26.893150684931506</v>
      </c>
      <c r="I1597" t="str">
        <f ca="1">IF(Table7[[#This Row],[Month]]&gt;=12,"Tenured","New Hire")</f>
        <v>Tenured</v>
      </c>
    </row>
    <row r="1598" spans="1:9">
      <c r="A1598" s="3" t="s">
        <v>105</v>
      </c>
      <c r="B1598" s="35" t="str">
        <f>_xlfn.XLOOKUP(Table7[[#This Row],[EID]],Roster!A:A,Roster!E:E)</f>
        <v>oka.koch.55</v>
      </c>
      <c r="C1598" s="35" t="str">
        <f>_xlfn.XLOOKUP(Table7[[#This Row],[EID]],Roster!A:A,Roster!F:F)</f>
        <v>F&amp;A</v>
      </c>
      <c r="D1598">
        <v>10</v>
      </c>
      <c r="E1598" s="2">
        <v>45108</v>
      </c>
      <c r="F1598" s="2">
        <f>_xlfn.XLOOKUP(Table7[[#This Row],[EID]],Roster!A:A,Roster!G:G)</f>
        <v>37806</v>
      </c>
      <c r="G1598" s="61">
        <f ca="1">(TODAY()-Table7[[#This Row],[Hire Date]])/365</f>
        <v>21.887671232876713</v>
      </c>
      <c r="H1598" s="61">
        <f ca="1">Table7[[#This Row],[Year]]*12</f>
        <v>262.65205479452055</v>
      </c>
      <c r="I1598" t="str">
        <f ca="1">IF(Table7[[#This Row],[Month]]&gt;=12,"Tenured","New Hire")</f>
        <v>Tenured</v>
      </c>
    </row>
    <row r="1599" spans="1:9">
      <c r="A1599" s="3" t="s">
        <v>106</v>
      </c>
      <c r="B1599" s="35" t="str">
        <f>_xlfn.XLOOKUP(Table7[[#This Row],[EID]],Roster!A:A,Roster!E:E)</f>
        <v>hir.kame.31</v>
      </c>
      <c r="C1599" s="35" t="str">
        <f>_xlfn.XLOOKUP(Table7[[#This Row],[EID]],Roster!A:A,Roster!F:F)</f>
        <v>Health</v>
      </c>
      <c r="D1599">
        <v>9</v>
      </c>
      <c r="E1599" s="2">
        <v>45108</v>
      </c>
      <c r="F1599" s="2">
        <f>_xlfn.XLOOKUP(Table7[[#This Row],[EID]],Roster!A:A,Roster!G:G)</f>
        <v>40457</v>
      </c>
      <c r="G1599" s="61">
        <f ca="1">(TODAY()-Table7[[#This Row],[Hire Date]])/365</f>
        <v>14.624657534246575</v>
      </c>
      <c r="H1599" s="61">
        <f ca="1">Table7[[#This Row],[Year]]*12</f>
        <v>175.49589041095891</v>
      </c>
      <c r="I1599" t="str">
        <f ca="1">IF(Table7[[#This Row],[Month]]&gt;=12,"Tenured","New Hire")</f>
        <v>Tenured</v>
      </c>
    </row>
    <row r="1600" spans="1:9">
      <c r="A1600" s="3" t="s">
        <v>108</v>
      </c>
      <c r="B1600" s="35" t="str">
        <f>_xlfn.XLOOKUP(Table7[[#This Row],[EID]],Roster!A:A,Roster!E:E)</f>
        <v>kig.imaz.62</v>
      </c>
      <c r="C1600" s="35" t="str">
        <f>_xlfn.XLOOKUP(Table7[[#This Row],[EID]],Roster!A:A,Roster!F:F)</f>
        <v>HR</v>
      </c>
      <c r="D1600">
        <v>9</v>
      </c>
      <c r="E1600" s="2">
        <v>45108</v>
      </c>
      <c r="F1600" s="2">
        <f>_xlfn.XLOOKUP(Table7[[#This Row],[EID]],Roster!A:A,Roster!G:G)</f>
        <v>41289</v>
      </c>
      <c r="G1600" s="61">
        <f ca="1">(TODAY()-Table7[[#This Row],[Hire Date]])/365</f>
        <v>12.345205479452055</v>
      </c>
      <c r="H1600" s="61">
        <f ca="1">Table7[[#This Row],[Year]]*12</f>
        <v>148.14246575342466</v>
      </c>
      <c r="I1600" t="str">
        <f ca="1">IF(Table7[[#This Row],[Month]]&gt;=12,"Tenured","New Hire")</f>
        <v>Tenured</v>
      </c>
    </row>
    <row r="1601" spans="1:9">
      <c r="A1601" s="3" t="s">
        <v>109</v>
      </c>
      <c r="B1601" s="35" t="str">
        <f>_xlfn.XLOOKUP(Table7[[#This Row],[EID]],Roster!A:A,Roster!E:E)</f>
        <v>han.oriz.24</v>
      </c>
      <c r="C1601" s="35" t="str">
        <f>_xlfn.XLOOKUP(Table7[[#This Row],[EID]],Roster!A:A,Roster!F:F)</f>
        <v>Strategy</v>
      </c>
      <c r="D1601">
        <v>10</v>
      </c>
      <c r="E1601" s="2">
        <v>45108</v>
      </c>
      <c r="F1601" s="2">
        <f>_xlfn.XLOOKUP(Table7[[#This Row],[EID]],Roster!A:A,Roster!G:G)</f>
        <v>39092</v>
      </c>
      <c r="G1601" s="61">
        <f ca="1">(TODAY()-Table7[[#This Row],[Hire Date]])/365</f>
        <v>18.364383561643837</v>
      </c>
      <c r="H1601" s="61">
        <f ca="1">Table7[[#This Row],[Year]]*12</f>
        <v>220.37260273972606</v>
      </c>
      <c r="I1601" t="str">
        <f ca="1">IF(Table7[[#This Row],[Month]]&gt;=12,"Tenured","New Hire")</f>
        <v>Tenured</v>
      </c>
    </row>
    <row r="1602" spans="1:9">
      <c r="A1602" s="3" t="s">
        <v>111</v>
      </c>
      <c r="B1602" s="35" t="str">
        <f>_xlfn.XLOOKUP(Table7[[#This Row],[EID]],Roster!A:A,Roster!E:E)</f>
        <v>hir.kame.31</v>
      </c>
      <c r="C1602" s="35" t="str">
        <f>_xlfn.XLOOKUP(Table7[[#This Row],[EID]],Roster!A:A,Roster!F:F)</f>
        <v>Health</v>
      </c>
      <c r="D1602">
        <v>10</v>
      </c>
      <c r="E1602" s="2">
        <v>45108</v>
      </c>
      <c r="F1602" s="2">
        <f>_xlfn.XLOOKUP(Table7[[#This Row],[EID]],Roster!A:A,Roster!G:G)</f>
        <v>42145</v>
      </c>
      <c r="G1602" s="61">
        <f ca="1">(TODAY()-Table7[[#This Row],[Hire Date]])/365</f>
        <v>10</v>
      </c>
      <c r="H1602" s="61">
        <f ca="1">Table7[[#This Row],[Year]]*12</f>
        <v>120</v>
      </c>
      <c r="I1602" t="str">
        <f ca="1">IF(Table7[[#This Row],[Month]]&gt;=12,"Tenured","New Hire")</f>
        <v>Tenured</v>
      </c>
    </row>
    <row r="1603" spans="1:9">
      <c r="A1603" s="3" t="s">
        <v>112</v>
      </c>
      <c r="B1603" s="35" t="str">
        <f>_xlfn.XLOOKUP(Table7[[#This Row],[EID]],Roster!A:A,Roster!E:E)</f>
        <v>hir.kame.31</v>
      </c>
      <c r="C1603" s="35" t="str">
        <f>_xlfn.XLOOKUP(Table7[[#This Row],[EID]],Roster!A:A,Roster!F:F)</f>
        <v>Health</v>
      </c>
      <c r="D1603">
        <v>8</v>
      </c>
      <c r="E1603" s="2">
        <v>45108</v>
      </c>
      <c r="F1603" s="2">
        <f>_xlfn.XLOOKUP(Table7[[#This Row],[EID]],Roster!A:A,Roster!G:G)</f>
        <v>44989</v>
      </c>
      <c r="G1603" s="61">
        <f ca="1">(TODAY()-Table7[[#This Row],[Hire Date]])/365</f>
        <v>2.2082191780821918</v>
      </c>
      <c r="H1603" s="61">
        <f ca="1">Table7[[#This Row],[Year]]*12</f>
        <v>26.4986301369863</v>
      </c>
      <c r="I1603" t="str">
        <f ca="1">IF(Table7[[#This Row],[Month]]&gt;=12,"Tenured","New Hire")</f>
        <v>Tenured</v>
      </c>
    </row>
    <row r="1604" spans="1:9">
      <c r="A1604" s="3" t="s">
        <v>113</v>
      </c>
      <c r="B1604" s="35" t="str">
        <f>_xlfn.XLOOKUP(Table7[[#This Row],[EID]],Roster!A:A,Roster!E:E)</f>
        <v>kig.imaz.62</v>
      </c>
      <c r="C1604" s="35" t="str">
        <f>_xlfn.XLOOKUP(Table7[[#This Row],[EID]],Roster!A:A,Roster!F:F)</f>
        <v>HR</v>
      </c>
      <c r="D1604">
        <v>8</v>
      </c>
      <c r="E1604" s="2">
        <v>45108</v>
      </c>
      <c r="F1604" s="2">
        <f>_xlfn.XLOOKUP(Table7[[#This Row],[EID]],Roster!A:A,Roster!G:G)</f>
        <v>44152</v>
      </c>
      <c r="G1604" s="61">
        <f ca="1">(TODAY()-Table7[[#This Row],[Hire Date]])/365</f>
        <v>4.5013698630136982</v>
      </c>
      <c r="H1604" s="61">
        <f ca="1">Table7[[#This Row],[Year]]*12</f>
        <v>54.016438356164379</v>
      </c>
      <c r="I1604" t="str">
        <f ca="1">IF(Table7[[#This Row],[Month]]&gt;=12,"Tenured","New Hire")</f>
        <v>Tenured</v>
      </c>
    </row>
    <row r="1605" spans="1:9">
      <c r="A1605" s="3" t="s">
        <v>114</v>
      </c>
      <c r="B1605" s="35" t="str">
        <f>_xlfn.XLOOKUP(Table7[[#This Row],[EID]],Roster!A:A,Roster!E:E)</f>
        <v>han.oriz.24</v>
      </c>
      <c r="C1605" s="35" t="str">
        <f>_xlfn.XLOOKUP(Table7[[#This Row],[EID]],Roster!A:A,Roster!F:F)</f>
        <v>Strategy</v>
      </c>
      <c r="D1605">
        <v>10</v>
      </c>
      <c r="E1605" s="2">
        <v>45108</v>
      </c>
      <c r="F1605" s="2">
        <f>_xlfn.XLOOKUP(Table7[[#This Row],[EID]],Roster!A:A,Roster!G:G)</f>
        <v>37165</v>
      </c>
      <c r="G1605" s="61">
        <f ca="1">(TODAY()-Table7[[#This Row],[Hire Date]])/365</f>
        <v>23.643835616438356</v>
      </c>
      <c r="H1605" s="61">
        <f ca="1">Table7[[#This Row],[Year]]*12</f>
        <v>283.72602739726028</v>
      </c>
      <c r="I1605" t="str">
        <f ca="1">IF(Table7[[#This Row],[Month]]&gt;=12,"Tenured","New Hire")</f>
        <v>Tenured</v>
      </c>
    </row>
    <row r="1606" spans="1:9">
      <c r="A1606" s="3" t="s">
        <v>115</v>
      </c>
      <c r="B1606" s="35" t="str">
        <f>_xlfn.XLOOKUP(Table7[[#This Row],[EID]],Roster!A:A,Roster!E:E)</f>
        <v>oka.koch.55</v>
      </c>
      <c r="C1606" s="35" t="str">
        <f>_xlfn.XLOOKUP(Table7[[#This Row],[EID]],Roster!A:A,Roster!F:F)</f>
        <v>F&amp;A</v>
      </c>
      <c r="D1606">
        <v>10</v>
      </c>
      <c r="E1606" s="2">
        <v>45108</v>
      </c>
      <c r="F1606" s="2">
        <f>_xlfn.XLOOKUP(Table7[[#This Row],[EID]],Roster!A:A,Roster!G:G)</f>
        <v>44841</v>
      </c>
      <c r="G1606" s="61">
        <f ca="1">(TODAY()-Table7[[#This Row],[Hire Date]])/365</f>
        <v>2.6136986301369864</v>
      </c>
      <c r="H1606" s="61">
        <f ca="1">Table7[[#This Row],[Year]]*12</f>
        <v>31.364383561643837</v>
      </c>
      <c r="I1606" t="str">
        <f ca="1">IF(Table7[[#This Row],[Month]]&gt;=12,"Tenured","New Hire")</f>
        <v>Tenured</v>
      </c>
    </row>
    <row r="1607" spans="1:9">
      <c r="A1607" s="3" t="s">
        <v>116</v>
      </c>
      <c r="B1607" s="35" t="str">
        <f>_xlfn.XLOOKUP(Table7[[#This Row],[EID]],Roster!A:A,Roster!E:E)</f>
        <v>hir.kame.31</v>
      </c>
      <c r="C1607" s="35" t="str">
        <f>_xlfn.XLOOKUP(Table7[[#This Row],[EID]],Roster!A:A,Roster!F:F)</f>
        <v>Health</v>
      </c>
      <c r="D1607">
        <v>10</v>
      </c>
      <c r="E1607" s="2">
        <v>45108</v>
      </c>
      <c r="F1607" s="2">
        <f>_xlfn.XLOOKUP(Table7[[#This Row],[EID]],Roster!A:A,Roster!G:G)</f>
        <v>39490</v>
      </c>
      <c r="G1607" s="61">
        <f ca="1">(TODAY()-Table7[[#This Row],[Hire Date]])/365</f>
        <v>17.273972602739725</v>
      </c>
      <c r="H1607" s="61">
        <f ca="1">Table7[[#This Row],[Year]]*12</f>
        <v>207.2876712328767</v>
      </c>
      <c r="I1607" t="str">
        <f ca="1">IF(Table7[[#This Row],[Month]]&gt;=12,"Tenured","New Hire")</f>
        <v>Tenured</v>
      </c>
    </row>
    <row r="1608" spans="1:9">
      <c r="A1608" s="3" t="s">
        <v>117</v>
      </c>
      <c r="B1608" s="35" t="str">
        <f>_xlfn.XLOOKUP(Table7[[#This Row],[EID]],Roster!A:A,Roster!E:E)</f>
        <v>han.oriz.24</v>
      </c>
      <c r="C1608" s="35" t="str">
        <f>_xlfn.XLOOKUP(Table7[[#This Row],[EID]],Roster!A:A,Roster!F:F)</f>
        <v>Network</v>
      </c>
      <c r="D1608">
        <v>10</v>
      </c>
      <c r="E1608" s="2">
        <v>45108</v>
      </c>
      <c r="F1608" s="2">
        <f>_xlfn.XLOOKUP(Table7[[#This Row],[EID]],Roster!A:A,Roster!G:G)</f>
        <v>43495</v>
      </c>
      <c r="G1608" s="61">
        <f ca="1">(TODAY()-Table7[[#This Row],[Hire Date]])/365</f>
        <v>6.3013698630136989</v>
      </c>
      <c r="H1608" s="61">
        <f ca="1">Table7[[#This Row],[Year]]*12</f>
        <v>75.616438356164394</v>
      </c>
      <c r="I1608" t="str">
        <f ca="1">IF(Table7[[#This Row],[Month]]&gt;=12,"Tenured","New Hire")</f>
        <v>Tenured</v>
      </c>
    </row>
    <row r="1609" spans="1:9">
      <c r="A1609" s="3" t="s">
        <v>118</v>
      </c>
      <c r="B1609" s="35" t="str">
        <f>_xlfn.XLOOKUP(Table7[[#This Row],[EID]],Roster!A:A,Roster!E:E)</f>
        <v>kig.imaz.62</v>
      </c>
      <c r="C1609" s="35" t="str">
        <f>_xlfn.XLOOKUP(Table7[[#This Row],[EID]],Roster!A:A,Roster!F:F)</f>
        <v>HR</v>
      </c>
      <c r="D1609">
        <v>8</v>
      </c>
      <c r="E1609" s="2">
        <v>45108</v>
      </c>
      <c r="F1609" s="2">
        <f>_xlfn.XLOOKUP(Table7[[#This Row],[EID]],Roster!A:A,Roster!G:G)</f>
        <v>44965</v>
      </c>
      <c r="G1609" s="61">
        <f ca="1">(TODAY()-Table7[[#This Row],[Hire Date]])/365</f>
        <v>2.2739726027397262</v>
      </c>
      <c r="H1609" s="61">
        <f ca="1">Table7[[#This Row],[Year]]*12</f>
        <v>27.287671232876715</v>
      </c>
      <c r="I1609" t="str">
        <f ca="1">IF(Table7[[#This Row],[Month]]&gt;=12,"Tenured","New Hire")</f>
        <v>Tenured</v>
      </c>
    </row>
    <row r="1610" spans="1:9">
      <c r="A1610" s="3" t="s">
        <v>119</v>
      </c>
      <c r="B1610" s="35" t="str">
        <f>_xlfn.XLOOKUP(Table7[[#This Row],[EID]],Roster!A:A,Roster!E:E)</f>
        <v>hir.kame.31</v>
      </c>
      <c r="C1610" s="35" t="str">
        <f>_xlfn.XLOOKUP(Table7[[#This Row],[EID]],Roster!A:A,Roster!F:F)</f>
        <v>Health</v>
      </c>
      <c r="D1610">
        <v>8</v>
      </c>
      <c r="E1610" s="2">
        <v>45108</v>
      </c>
      <c r="F1610" s="2">
        <f>_xlfn.XLOOKUP(Table7[[#This Row],[EID]],Roster!A:A,Roster!G:G)</f>
        <v>38581</v>
      </c>
      <c r="G1610" s="61">
        <f ca="1">(TODAY()-Table7[[#This Row],[Hire Date]])/365</f>
        <v>19.764383561643836</v>
      </c>
      <c r="H1610" s="61">
        <f ca="1">Table7[[#This Row],[Year]]*12</f>
        <v>237.17260273972602</v>
      </c>
      <c r="I1610" t="str">
        <f ca="1">IF(Table7[[#This Row],[Month]]&gt;=12,"Tenured","New Hire")</f>
        <v>Tenured</v>
      </c>
    </row>
    <row r="1611" spans="1:9">
      <c r="A1611" s="3" t="s">
        <v>121</v>
      </c>
      <c r="B1611" s="35" t="str">
        <f>_xlfn.XLOOKUP(Table7[[#This Row],[EID]],Roster!A:A,Roster!E:E)</f>
        <v>hir.kame.31</v>
      </c>
      <c r="C1611" s="35" t="str">
        <f>_xlfn.XLOOKUP(Table7[[#This Row],[EID]],Roster!A:A,Roster!F:F)</f>
        <v>Health</v>
      </c>
      <c r="D1611">
        <v>8</v>
      </c>
      <c r="E1611" s="2">
        <v>45108</v>
      </c>
      <c r="F1611" s="2">
        <f>_xlfn.XLOOKUP(Table7[[#This Row],[EID]],Roster!A:A,Roster!G:G)</f>
        <v>44420</v>
      </c>
      <c r="G1611" s="61">
        <f ca="1">(TODAY()-Table7[[#This Row],[Hire Date]])/365</f>
        <v>3.7671232876712328</v>
      </c>
      <c r="H1611" s="61">
        <f ca="1">Table7[[#This Row],[Year]]*12</f>
        <v>45.205479452054796</v>
      </c>
      <c r="I1611" t="str">
        <f ca="1">IF(Table7[[#This Row],[Month]]&gt;=12,"Tenured","New Hire")</f>
        <v>Tenured</v>
      </c>
    </row>
    <row r="1612" spans="1:9">
      <c r="A1612" s="3" t="s">
        <v>122</v>
      </c>
      <c r="B1612" s="35" t="str">
        <f>_xlfn.XLOOKUP(Table7[[#This Row],[EID]],Roster!A:A,Roster!E:E)</f>
        <v>han.oriz.24</v>
      </c>
      <c r="C1612" s="35" t="str">
        <f>_xlfn.XLOOKUP(Table7[[#This Row],[EID]],Roster!A:A,Roster!F:F)</f>
        <v>Network</v>
      </c>
      <c r="D1612">
        <v>9</v>
      </c>
      <c r="E1612" s="2">
        <v>45108</v>
      </c>
      <c r="F1612" s="2">
        <f>_xlfn.XLOOKUP(Table7[[#This Row],[EID]],Roster!A:A,Roster!G:G)</f>
        <v>44961</v>
      </c>
      <c r="G1612" s="61">
        <f ca="1">(TODAY()-Table7[[#This Row],[Hire Date]])/365</f>
        <v>2.2849315068493152</v>
      </c>
      <c r="H1612" s="61">
        <f ca="1">Table7[[#This Row],[Year]]*12</f>
        <v>27.419178082191785</v>
      </c>
      <c r="I1612" t="str">
        <f ca="1">IF(Table7[[#This Row],[Month]]&gt;=12,"Tenured","New Hire")</f>
        <v>Tenured</v>
      </c>
    </row>
    <row r="1613" spans="1:9">
      <c r="A1613" s="3" t="s">
        <v>123</v>
      </c>
      <c r="B1613" s="35" t="str">
        <f>_xlfn.XLOOKUP(Table7[[#This Row],[EID]],Roster!A:A,Roster!E:E)</f>
        <v>kig.imaz.62</v>
      </c>
      <c r="C1613" s="35" t="str">
        <f>_xlfn.XLOOKUP(Table7[[#This Row],[EID]],Roster!A:A,Roster!F:F)</f>
        <v>HR</v>
      </c>
      <c r="D1613">
        <v>9</v>
      </c>
      <c r="E1613" s="2">
        <v>45108</v>
      </c>
      <c r="F1613" s="2">
        <f>_xlfn.XLOOKUP(Table7[[#This Row],[EID]],Roster!A:A,Roster!G:G)</f>
        <v>41094</v>
      </c>
      <c r="G1613" s="61">
        <f ca="1">(TODAY()-Table7[[#This Row],[Hire Date]])/365</f>
        <v>12.87945205479452</v>
      </c>
      <c r="H1613" s="61">
        <f ca="1">Table7[[#This Row],[Year]]*12</f>
        <v>154.55342465753424</v>
      </c>
      <c r="I1613" t="str">
        <f ca="1">IF(Table7[[#This Row],[Month]]&gt;=12,"Tenured","New Hire")</f>
        <v>Tenured</v>
      </c>
    </row>
    <row r="1614" spans="1:9">
      <c r="A1614" s="3" t="s">
        <v>94</v>
      </c>
      <c r="B1614" s="35" t="str">
        <f>_xlfn.XLOOKUP(Table7[[#This Row],[EID]],Roster!A:A,Roster!E:E)</f>
        <v>oka.koch.55</v>
      </c>
      <c r="C1614" s="35" t="str">
        <f>_xlfn.XLOOKUP(Table7[[#This Row],[EID]],Roster!A:A,Roster!F:F)</f>
        <v>F&amp;A</v>
      </c>
      <c r="D1614">
        <v>9</v>
      </c>
      <c r="E1614" s="2">
        <v>45109</v>
      </c>
      <c r="F1614" s="2">
        <f>_xlfn.XLOOKUP(Table7[[#This Row],[EID]],Roster!A:A,Roster!G:G)</f>
        <v>45032</v>
      </c>
      <c r="G1614" s="61">
        <f ca="1">(TODAY()-Table7[[#This Row],[Hire Date]])/365</f>
        <v>2.0904109589041098</v>
      </c>
      <c r="H1614" s="61">
        <f ca="1">Table7[[#This Row],[Year]]*12</f>
        <v>25.084931506849315</v>
      </c>
      <c r="I1614" t="str">
        <f ca="1">IF(Table7[[#This Row],[Month]]&gt;=12,"Tenured","New Hire")</f>
        <v>Tenured</v>
      </c>
    </row>
    <row r="1615" spans="1:9">
      <c r="A1615" s="3" t="s">
        <v>96</v>
      </c>
      <c r="B1615" s="35" t="str">
        <f>_xlfn.XLOOKUP(Table7[[#This Row],[EID]],Roster!A:A,Roster!E:E)</f>
        <v>hir.kame.31</v>
      </c>
      <c r="C1615" s="35" t="str">
        <f>_xlfn.XLOOKUP(Table7[[#This Row],[EID]],Roster!A:A,Roster!F:F)</f>
        <v>Health</v>
      </c>
      <c r="D1615">
        <v>7</v>
      </c>
      <c r="E1615" s="2">
        <v>45109</v>
      </c>
      <c r="F1615" s="2">
        <f>_xlfn.XLOOKUP(Table7[[#This Row],[EID]],Roster!A:A,Roster!G:G)</f>
        <v>44979</v>
      </c>
      <c r="G1615" s="61">
        <f ca="1">(TODAY()-Table7[[#This Row],[Hire Date]])/365</f>
        <v>2.2356164383561645</v>
      </c>
      <c r="H1615" s="61">
        <f ca="1">Table7[[#This Row],[Year]]*12</f>
        <v>26.827397260273976</v>
      </c>
      <c r="I1615" t="str">
        <f ca="1">IF(Table7[[#This Row],[Month]]&gt;=12,"Tenured","New Hire")</f>
        <v>Tenured</v>
      </c>
    </row>
    <row r="1616" spans="1:9">
      <c r="A1616" s="3" t="s">
        <v>97</v>
      </c>
      <c r="B1616" s="35" t="str">
        <f>_xlfn.XLOOKUP(Table7[[#This Row],[EID]],Roster!A:A,Roster!E:E)</f>
        <v>han.oriz.24</v>
      </c>
      <c r="C1616" s="35" t="str">
        <f>_xlfn.XLOOKUP(Table7[[#This Row],[EID]],Roster!A:A,Roster!F:F)</f>
        <v>Network</v>
      </c>
      <c r="D1616">
        <v>7</v>
      </c>
      <c r="E1616" s="2">
        <v>45109</v>
      </c>
      <c r="F1616" s="2">
        <f>_xlfn.XLOOKUP(Table7[[#This Row],[EID]],Roster!A:A,Roster!G:G)</f>
        <v>44419</v>
      </c>
      <c r="G1616" s="61">
        <f ca="1">(TODAY()-Table7[[#This Row],[Hire Date]])/365</f>
        <v>3.7698630136986302</v>
      </c>
      <c r="H1616" s="61">
        <f ca="1">Table7[[#This Row],[Year]]*12</f>
        <v>45.238356164383561</v>
      </c>
      <c r="I1616" t="str">
        <f ca="1">IF(Table7[[#This Row],[Month]]&gt;=12,"Tenured","New Hire")</f>
        <v>Tenured</v>
      </c>
    </row>
    <row r="1617" spans="1:9">
      <c r="A1617" s="3" t="s">
        <v>98</v>
      </c>
      <c r="B1617" s="35" t="str">
        <f>_xlfn.XLOOKUP(Table7[[#This Row],[EID]],Roster!A:A,Roster!E:E)</f>
        <v>kig.imaz.62</v>
      </c>
      <c r="C1617" s="35" t="str">
        <f>_xlfn.XLOOKUP(Table7[[#This Row],[EID]],Roster!A:A,Roster!F:F)</f>
        <v>HR</v>
      </c>
      <c r="D1617">
        <v>7</v>
      </c>
      <c r="E1617" s="2">
        <v>45109</v>
      </c>
      <c r="F1617" s="2">
        <f>_xlfn.XLOOKUP(Table7[[#This Row],[EID]],Roster!A:A,Roster!G:G)</f>
        <v>41964</v>
      </c>
      <c r="G1617" s="61">
        <f ca="1">(TODAY()-Table7[[#This Row],[Hire Date]])/365</f>
        <v>10.495890410958904</v>
      </c>
      <c r="H1617" s="61">
        <f ca="1">Table7[[#This Row],[Year]]*12</f>
        <v>125.95068493150684</v>
      </c>
      <c r="I1617" t="str">
        <f ca="1">IF(Table7[[#This Row],[Month]]&gt;=12,"Tenured","New Hire")</f>
        <v>Tenured</v>
      </c>
    </row>
    <row r="1618" spans="1:9">
      <c r="A1618" s="3" t="s">
        <v>99</v>
      </c>
      <c r="B1618" s="35" t="str">
        <f>_xlfn.XLOOKUP(Table7[[#This Row],[EID]],Roster!A:A,Roster!E:E)</f>
        <v>han.oriz.24</v>
      </c>
      <c r="C1618" s="35" t="str">
        <f>_xlfn.XLOOKUP(Table7[[#This Row],[EID]],Roster!A:A,Roster!F:F)</f>
        <v>Strategy</v>
      </c>
      <c r="D1618">
        <v>10</v>
      </c>
      <c r="E1618" s="2">
        <v>45109</v>
      </c>
      <c r="F1618" s="2">
        <f>_xlfn.XLOOKUP(Table7[[#This Row],[EID]],Roster!A:A,Roster!G:G)</f>
        <v>39732</v>
      </c>
      <c r="G1618" s="61">
        <f ca="1">(TODAY()-Table7[[#This Row],[Hire Date]])/365</f>
        <v>16.610958904109587</v>
      </c>
      <c r="H1618" s="61">
        <f ca="1">Table7[[#This Row],[Year]]*12</f>
        <v>199.33150684931505</v>
      </c>
      <c r="I1618" t="str">
        <f ca="1">IF(Table7[[#This Row],[Month]]&gt;=12,"Tenured","New Hire")</f>
        <v>Tenured</v>
      </c>
    </row>
    <row r="1619" spans="1:9">
      <c r="A1619" s="3" t="s">
        <v>100</v>
      </c>
      <c r="B1619" s="35" t="str">
        <f>_xlfn.XLOOKUP(Table7[[#This Row],[EID]],Roster!A:A,Roster!E:E)</f>
        <v>oka.koch.55</v>
      </c>
      <c r="C1619" s="35" t="str">
        <f>_xlfn.XLOOKUP(Table7[[#This Row],[EID]],Roster!A:A,Roster!F:F)</f>
        <v>F&amp;A</v>
      </c>
      <c r="D1619">
        <v>10</v>
      </c>
      <c r="E1619" s="2">
        <v>45109</v>
      </c>
      <c r="F1619" s="2">
        <f>_xlfn.XLOOKUP(Table7[[#This Row],[EID]],Roster!A:A,Roster!G:G)</f>
        <v>44956</v>
      </c>
      <c r="G1619" s="61">
        <f ca="1">(TODAY()-Table7[[#This Row],[Hire Date]])/365</f>
        <v>2.2986301369863016</v>
      </c>
      <c r="H1619" s="61">
        <f ca="1">Table7[[#This Row],[Year]]*12</f>
        <v>27.583561643835619</v>
      </c>
      <c r="I1619" t="str">
        <f ca="1">IF(Table7[[#This Row],[Month]]&gt;=12,"Tenured","New Hire")</f>
        <v>Tenured</v>
      </c>
    </row>
    <row r="1620" spans="1:9">
      <c r="A1620" s="3" t="s">
        <v>101</v>
      </c>
      <c r="B1620" s="35" t="str">
        <f>_xlfn.XLOOKUP(Table7[[#This Row],[EID]],Roster!A:A,Roster!E:E)</f>
        <v>hir.kame.31</v>
      </c>
      <c r="C1620" s="35" t="str">
        <f>_xlfn.XLOOKUP(Table7[[#This Row],[EID]],Roster!A:A,Roster!F:F)</f>
        <v>Health</v>
      </c>
      <c r="D1620">
        <v>10</v>
      </c>
      <c r="E1620" s="2">
        <v>45109</v>
      </c>
      <c r="F1620" s="2">
        <f>_xlfn.XLOOKUP(Table7[[#This Row],[EID]],Roster!A:A,Roster!G:G)</f>
        <v>42161</v>
      </c>
      <c r="G1620" s="61">
        <f ca="1">(TODAY()-Table7[[#This Row],[Hire Date]])/365</f>
        <v>9.956164383561644</v>
      </c>
      <c r="H1620" s="61">
        <f ca="1">Table7[[#This Row],[Year]]*12</f>
        <v>119.47397260273974</v>
      </c>
      <c r="I1620" t="str">
        <f ca="1">IF(Table7[[#This Row],[Month]]&gt;=12,"Tenured","New Hire")</f>
        <v>Tenured</v>
      </c>
    </row>
    <row r="1621" spans="1:9">
      <c r="A1621" s="3" t="s">
        <v>102</v>
      </c>
      <c r="B1621" s="35" t="str">
        <f>_xlfn.XLOOKUP(Table7[[#This Row],[EID]],Roster!A:A,Roster!E:E)</f>
        <v>han.oriz.24</v>
      </c>
      <c r="C1621" s="35" t="str">
        <f>_xlfn.XLOOKUP(Table7[[#This Row],[EID]],Roster!A:A,Roster!F:F)</f>
        <v>Network</v>
      </c>
      <c r="D1621">
        <v>9</v>
      </c>
      <c r="E1621" s="2">
        <v>45109</v>
      </c>
      <c r="F1621" s="2">
        <f>_xlfn.XLOOKUP(Table7[[#This Row],[EID]],Roster!A:A,Roster!G:G)</f>
        <v>37784</v>
      </c>
      <c r="G1621" s="61">
        <f ca="1">(TODAY()-Table7[[#This Row],[Hire Date]])/365</f>
        <v>21.947945205479453</v>
      </c>
      <c r="H1621" s="61">
        <f ca="1">Table7[[#This Row],[Year]]*12</f>
        <v>263.37534246575342</v>
      </c>
      <c r="I1621" t="str">
        <f ca="1">IF(Table7[[#This Row],[Month]]&gt;=12,"Tenured","New Hire")</f>
        <v>Tenured</v>
      </c>
    </row>
    <row r="1622" spans="1:9">
      <c r="A1622" s="3" t="s">
        <v>103</v>
      </c>
      <c r="B1622" s="35" t="str">
        <f>_xlfn.XLOOKUP(Table7[[#This Row],[EID]],Roster!A:A,Roster!E:E)</f>
        <v>kig.imaz.62</v>
      </c>
      <c r="C1622" s="35" t="str">
        <f>_xlfn.XLOOKUP(Table7[[#This Row],[EID]],Roster!A:A,Roster!F:F)</f>
        <v>HR</v>
      </c>
      <c r="D1622">
        <v>7</v>
      </c>
      <c r="E1622" s="2">
        <v>45109</v>
      </c>
      <c r="F1622" s="2">
        <f>_xlfn.XLOOKUP(Table7[[#This Row],[EID]],Roster!A:A,Roster!G:G)</f>
        <v>44132</v>
      </c>
      <c r="G1622" s="61">
        <f ca="1">(TODAY()-Table7[[#This Row],[Hire Date]])/365</f>
        <v>4.5561643835616437</v>
      </c>
      <c r="H1622" s="61">
        <f ca="1">Table7[[#This Row],[Year]]*12</f>
        <v>54.673972602739724</v>
      </c>
      <c r="I1622" t="str">
        <f ca="1">IF(Table7[[#This Row],[Month]]&gt;=12,"Tenured","New Hire")</f>
        <v>Tenured</v>
      </c>
    </row>
    <row r="1623" spans="1:9">
      <c r="A1623" s="3" t="s">
        <v>104</v>
      </c>
      <c r="B1623" s="35" t="str">
        <f>_xlfn.XLOOKUP(Table7[[#This Row],[EID]],Roster!A:A,Roster!E:E)</f>
        <v>oka.koch.55</v>
      </c>
      <c r="C1623" s="35" t="str">
        <f>_xlfn.XLOOKUP(Table7[[#This Row],[EID]],Roster!A:A,Roster!F:F)</f>
        <v>F&amp;A</v>
      </c>
      <c r="D1623">
        <v>7</v>
      </c>
      <c r="E1623" s="2">
        <v>45109</v>
      </c>
      <c r="F1623" s="2">
        <f>_xlfn.XLOOKUP(Table7[[#This Row],[EID]],Roster!A:A,Roster!G:G)</f>
        <v>44977</v>
      </c>
      <c r="G1623" s="61">
        <f ca="1">(TODAY()-Table7[[#This Row],[Hire Date]])/365</f>
        <v>2.2410958904109588</v>
      </c>
      <c r="H1623" s="61">
        <f ca="1">Table7[[#This Row],[Year]]*12</f>
        <v>26.893150684931506</v>
      </c>
      <c r="I1623" t="str">
        <f ca="1">IF(Table7[[#This Row],[Month]]&gt;=12,"Tenured","New Hire")</f>
        <v>Tenured</v>
      </c>
    </row>
    <row r="1624" spans="1:9">
      <c r="A1624" s="3" t="s">
        <v>105</v>
      </c>
      <c r="B1624" s="35" t="str">
        <f>_xlfn.XLOOKUP(Table7[[#This Row],[EID]],Roster!A:A,Roster!E:E)</f>
        <v>oka.koch.55</v>
      </c>
      <c r="C1624" s="35" t="str">
        <f>_xlfn.XLOOKUP(Table7[[#This Row],[EID]],Roster!A:A,Roster!F:F)</f>
        <v>F&amp;A</v>
      </c>
      <c r="D1624">
        <v>8</v>
      </c>
      <c r="E1624" s="2">
        <v>45109</v>
      </c>
      <c r="F1624" s="2">
        <f>_xlfn.XLOOKUP(Table7[[#This Row],[EID]],Roster!A:A,Roster!G:G)</f>
        <v>37806</v>
      </c>
      <c r="G1624" s="61">
        <f ca="1">(TODAY()-Table7[[#This Row],[Hire Date]])/365</f>
        <v>21.887671232876713</v>
      </c>
      <c r="H1624" s="61">
        <f ca="1">Table7[[#This Row],[Year]]*12</f>
        <v>262.65205479452055</v>
      </c>
      <c r="I1624" t="str">
        <f ca="1">IF(Table7[[#This Row],[Month]]&gt;=12,"Tenured","New Hire")</f>
        <v>Tenured</v>
      </c>
    </row>
    <row r="1625" spans="1:9">
      <c r="A1625" s="3" t="s">
        <v>106</v>
      </c>
      <c r="B1625" s="35" t="str">
        <f>_xlfn.XLOOKUP(Table7[[#This Row],[EID]],Roster!A:A,Roster!E:E)</f>
        <v>hir.kame.31</v>
      </c>
      <c r="C1625" s="35" t="str">
        <f>_xlfn.XLOOKUP(Table7[[#This Row],[EID]],Roster!A:A,Roster!F:F)</f>
        <v>Health</v>
      </c>
      <c r="D1625">
        <v>10</v>
      </c>
      <c r="E1625" s="2">
        <v>45109</v>
      </c>
      <c r="F1625" s="2">
        <f>_xlfn.XLOOKUP(Table7[[#This Row],[EID]],Roster!A:A,Roster!G:G)</f>
        <v>40457</v>
      </c>
      <c r="G1625" s="61">
        <f ca="1">(TODAY()-Table7[[#This Row],[Hire Date]])/365</f>
        <v>14.624657534246575</v>
      </c>
      <c r="H1625" s="61">
        <f ca="1">Table7[[#This Row],[Year]]*12</f>
        <v>175.49589041095891</v>
      </c>
      <c r="I1625" t="str">
        <f ca="1">IF(Table7[[#This Row],[Month]]&gt;=12,"Tenured","New Hire")</f>
        <v>Tenured</v>
      </c>
    </row>
    <row r="1626" spans="1:9">
      <c r="A1626" s="3" t="s">
        <v>108</v>
      </c>
      <c r="B1626" s="35" t="str">
        <f>_xlfn.XLOOKUP(Table7[[#This Row],[EID]],Roster!A:A,Roster!E:E)</f>
        <v>kig.imaz.62</v>
      </c>
      <c r="C1626" s="35" t="str">
        <f>_xlfn.XLOOKUP(Table7[[#This Row],[EID]],Roster!A:A,Roster!F:F)</f>
        <v>HR</v>
      </c>
      <c r="D1626">
        <v>8</v>
      </c>
      <c r="E1626" s="2">
        <v>45109</v>
      </c>
      <c r="F1626" s="2">
        <f>_xlfn.XLOOKUP(Table7[[#This Row],[EID]],Roster!A:A,Roster!G:G)</f>
        <v>41289</v>
      </c>
      <c r="G1626" s="61">
        <f ca="1">(TODAY()-Table7[[#This Row],[Hire Date]])/365</f>
        <v>12.345205479452055</v>
      </c>
      <c r="H1626" s="61">
        <f ca="1">Table7[[#This Row],[Year]]*12</f>
        <v>148.14246575342466</v>
      </c>
      <c r="I1626" t="str">
        <f ca="1">IF(Table7[[#This Row],[Month]]&gt;=12,"Tenured","New Hire")</f>
        <v>Tenured</v>
      </c>
    </row>
    <row r="1627" spans="1:9">
      <c r="A1627" s="3" t="s">
        <v>109</v>
      </c>
      <c r="B1627" s="35" t="str">
        <f>_xlfn.XLOOKUP(Table7[[#This Row],[EID]],Roster!A:A,Roster!E:E)</f>
        <v>han.oriz.24</v>
      </c>
      <c r="C1627" s="35" t="str">
        <f>_xlfn.XLOOKUP(Table7[[#This Row],[EID]],Roster!A:A,Roster!F:F)</f>
        <v>Strategy</v>
      </c>
      <c r="D1627">
        <v>7</v>
      </c>
      <c r="E1627" s="2">
        <v>45109</v>
      </c>
      <c r="F1627" s="2">
        <f>_xlfn.XLOOKUP(Table7[[#This Row],[EID]],Roster!A:A,Roster!G:G)</f>
        <v>39092</v>
      </c>
      <c r="G1627" s="61">
        <f ca="1">(TODAY()-Table7[[#This Row],[Hire Date]])/365</f>
        <v>18.364383561643837</v>
      </c>
      <c r="H1627" s="61">
        <f ca="1">Table7[[#This Row],[Year]]*12</f>
        <v>220.37260273972606</v>
      </c>
      <c r="I1627" t="str">
        <f ca="1">IF(Table7[[#This Row],[Month]]&gt;=12,"Tenured","New Hire")</f>
        <v>Tenured</v>
      </c>
    </row>
    <row r="1628" spans="1:9">
      <c r="A1628" s="3" t="s">
        <v>111</v>
      </c>
      <c r="B1628" s="35" t="str">
        <f>_xlfn.XLOOKUP(Table7[[#This Row],[EID]],Roster!A:A,Roster!E:E)</f>
        <v>hir.kame.31</v>
      </c>
      <c r="C1628" s="35" t="str">
        <f>_xlfn.XLOOKUP(Table7[[#This Row],[EID]],Roster!A:A,Roster!F:F)</f>
        <v>Health</v>
      </c>
      <c r="D1628">
        <v>10</v>
      </c>
      <c r="E1628" s="2">
        <v>45109</v>
      </c>
      <c r="F1628" s="2">
        <f>_xlfn.XLOOKUP(Table7[[#This Row],[EID]],Roster!A:A,Roster!G:G)</f>
        <v>42145</v>
      </c>
      <c r="G1628" s="61">
        <f ca="1">(TODAY()-Table7[[#This Row],[Hire Date]])/365</f>
        <v>10</v>
      </c>
      <c r="H1628" s="61">
        <f ca="1">Table7[[#This Row],[Year]]*12</f>
        <v>120</v>
      </c>
      <c r="I1628" t="str">
        <f ca="1">IF(Table7[[#This Row],[Month]]&gt;=12,"Tenured","New Hire")</f>
        <v>Tenured</v>
      </c>
    </row>
    <row r="1629" spans="1:9">
      <c r="A1629" s="3" t="s">
        <v>112</v>
      </c>
      <c r="B1629" s="35" t="str">
        <f>_xlfn.XLOOKUP(Table7[[#This Row],[EID]],Roster!A:A,Roster!E:E)</f>
        <v>hir.kame.31</v>
      </c>
      <c r="C1629" s="35" t="str">
        <f>_xlfn.XLOOKUP(Table7[[#This Row],[EID]],Roster!A:A,Roster!F:F)</f>
        <v>Health</v>
      </c>
      <c r="D1629">
        <v>8</v>
      </c>
      <c r="E1629" s="2">
        <v>45109</v>
      </c>
      <c r="F1629" s="2">
        <f>_xlfn.XLOOKUP(Table7[[#This Row],[EID]],Roster!A:A,Roster!G:G)</f>
        <v>44989</v>
      </c>
      <c r="G1629" s="61">
        <f ca="1">(TODAY()-Table7[[#This Row],[Hire Date]])/365</f>
        <v>2.2082191780821918</v>
      </c>
      <c r="H1629" s="61">
        <f ca="1">Table7[[#This Row],[Year]]*12</f>
        <v>26.4986301369863</v>
      </c>
      <c r="I1629" t="str">
        <f ca="1">IF(Table7[[#This Row],[Month]]&gt;=12,"Tenured","New Hire")</f>
        <v>Tenured</v>
      </c>
    </row>
    <row r="1630" spans="1:9">
      <c r="A1630" s="3" t="s">
        <v>113</v>
      </c>
      <c r="B1630" s="35" t="str">
        <f>_xlfn.XLOOKUP(Table7[[#This Row],[EID]],Roster!A:A,Roster!E:E)</f>
        <v>kig.imaz.62</v>
      </c>
      <c r="C1630" s="35" t="str">
        <f>_xlfn.XLOOKUP(Table7[[#This Row],[EID]],Roster!A:A,Roster!F:F)</f>
        <v>HR</v>
      </c>
      <c r="D1630">
        <v>10</v>
      </c>
      <c r="E1630" s="2">
        <v>45109</v>
      </c>
      <c r="F1630" s="2">
        <f>_xlfn.XLOOKUP(Table7[[#This Row],[EID]],Roster!A:A,Roster!G:G)</f>
        <v>44152</v>
      </c>
      <c r="G1630" s="61">
        <f ca="1">(TODAY()-Table7[[#This Row],[Hire Date]])/365</f>
        <v>4.5013698630136982</v>
      </c>
      <c r="H1630" s="61">
        <f ca="1">Table7[[#This Row],[Year]]*12</f>
        <v>54.016438356164379</v>
      </c>
      <c r="I1630" t="str">
        <f ca="1">IF(Table7[[#This Row],[Month]]&gt;=12,"Tenured","New Hire")</f>
        <v>Tenured</v>
      </c>
    </row>
    <row r="1631" spans="1:9">
      <c r="A1631" s="3" t="s">
        <v>114</v>
      </c>
      <c r="B1631" s="35" t="str">
        <f>_xlfn.XLOOKUP(Table7[[#This Row],[EID]],Roster!A:A,Roster!E:E)</f>
        <v>han.oriz.24</v>
      </c>
      <c r="C1631" s="35" t="str">
        <f>_xlfn.XLOOKUP(Table7[[#This Row],[EID]],Roster!A:A,Roster!F:F)</f>
        <v>Strategy</v>
      </c>
      <c r="D1631">
        <v>10</v>
      </c>
      <c r="E1631" s="2">
        <v>45109</v>
      </c>
      <c r="F1631" s="2">
        <f>_xlfn.XLOOKUP(Table7[[#This Row],[EID]],Roster!A:A,Roster!G:G)</f>
        <v>37165</v>
      </c>
      <c r="G1631" s="61">
        <f ca="1">(TODAY()-Table7[[#This Row],[Hire Date]])/365</f>
        <v>23.643835616438356</v>
      </c>
      <c r="H1631" s="61">
        <f ca="1">Table7[[#This Row],[Year]]*12</f>
        <v>283.72602739726028</v>
      </c>
      <c r="I1631" t="str">
        <f ca="1">IF(Table7[[#This Row],[Month]]&gt;=12,"Tenured","New Hire")</f>
        <v>Tenured</v>
      </c>
    </row>
    <row r="1632" spans="1:9">
      <c r="A1632" s="3" t="s">
        <v>115</v>
      </c>
      <c r="B1632" s="35" t="str">
        <f>_xlfn.XLOOKUP(Table7[[#This Row],[EID]],Roster!A:A,Roster!E:E)</f>
        <v>oka.koch.55</v>
      </c>
      <c r="C1632" s="35" t="str">
        <f>_xlfn.XLOOKUP(Table7[[#This Row],[EID]],Roster!A:A,Roster!F:F)</f>
        <v>F&amp;A</v>
      </c>
      <c r="D1632">
        <v>8</v>
      </c>
      <c r="E1632" s="2">
        <v>45109</v>
      </c>
      <c r="F1632" s="2">
        <f>_xlfn.XLOOKUP(Table7[[#This Row],[EID]],Roster!A:A,Roster!G:G)</f>
        <v>44841</v>
      </c>
      <c r="G1632" s="61">
        <f ca="1">(TODAY()-Table7[[#This Row],[Hire Date]])/365</f>
        <v>2.6136986301369864</v>
      </c>
      <c r="H1632" s="61">
        <f ca="1">Table7[[#This Row],[Year]]*12</f>
        <v>31.364383561643837</v>
      </c>
      <c r="I1632" t="str">
        <f ca="1">IF(Table7[[#This Row],[Month]]&gt;=12,"Tenured","New Hire")</f>
        <v>Tenured</v>
      </c>
    </row>
    <row r="1633" spans="1:9">
      <c r="A1633" s="3" t="s">
        <v>116</v>
      </c>
      <c r="B1633" s="35" t="str">
        <f>_xlfn.XLOOKUP(Table7[[#This Row],[EID]],Roster!A:A,Roster!E:E)</f>
        <v>hir.kame.31</v>
      </c>
      <c r="C1633" s="35" t="str">
        <f>_xlfn.XLOOKUP(Table7[[#This Row],[EID]],Roster!A:A,Roster!F:F)</f>
        <v>Health</v>
      </c>
      <c r="D1633">
        <v>9</v>
      </c>
      <c r="E1633" s="2">
        <v>45109</v>
      </c>
      <c r="F1633" s="2">
        <f>_xlfn.XLOOKUP(Table7[[#This Row],[EID]],Roster!A:A,Roster!G:G)</f>
        <v>39490</v>
      </c>
      <c r="G1633" s="61">
        <f ca="1">(TODAY()-Table7[[#This Row],[Hire Date]])/365</f>
        <v>17.273972602739725</v>
      </c>
      <c r="H1633" s="61">
        <f ca="1">Table7[[#This Row],[Year]]*12</f>
        <v>207.2876712328767</v>
      </c>
      <c r="I1633" t="str">
        <f ca="1">IF(Table7[[#This Row],[Month]]&gt;=12,"Tenured","New Hire")</f>
        <v>Tenured</v>
      </c>
    </row>
    <row r="1634" spans="1:9">
      <c r="A1634" s="3" t="s">
        <v>117</v>
      </c>
      <c r="B1634" s="35" t="str">
        <f>_xlfn.XLOOKUP(Table7[[#This Row],[EID]],Roster!A:A,Roster!E:E)</f>
        <v>han.oriz.24</v>
      </c>
      <c r="C1634" s="35" t="str">
        <f>_xlfn.XLOOKUP(Table7[[#This Row],[EID]],Roster!A:A,Roster!F:F)</f>
        <v>Network</v>
      </c>
      <c r="D1634">
        <v>10</v>
      </c>
      <c r="E1634" s="2">
        <v>45109</v>
      </c>
      <c r="F1634" s="2">
        <f>_xlfn.XLOOKUP(Table7[[#This Row],[EID]],Roster!A:A,Roster!G:G)</f>
        <v>43495</v>
      </c>
      <c r="G1634" s="61">
        <f ca="1">(TODAY()-Table7[[#This Row],[Hire Date]])/365</f>
        <v>6.3013698630136989</v>
      </c>
      <c r="H1634" s="61">
        <f ca="1">Table7[[#This Row],[Year]]*12</f>
        <v>75.616438356164394</v>
      </c>
      <c r="I1634" t="str">
        <f ca="1">IF(Table7[[#This Row],[Month]]&gt;=12,"Tenured","New Hire")</f>
        <v>Tenured</v>
      </c>
    </row>
    <row r="1635" spans="1:9">
      <c r="A1635" s="3" t="s">
        <v>118</v>
      </c>
      <c r="B1635" s="35" t="str">
        <f>_xlfn.XLOOKUP(Table7[[#This Row],[EID]],Roster!A:A,Roster!E:E)</f>
        <v>kig.imaz.62</v>
      </c>
      <c r="C1635" s="35" t="str">
        <f>_xlfn.XLOOKUP(Table7[[#This Row],[EID]],Roster!A:A,Roster!F:F)</f>
        <v>HR</v>
      </c>
      <c r="D1635">
        <v>9</v>
      </c>
      <c r="E1635" s="2">
        <v>45109</v>
      </c>
      <c r="F1635" s="2">
        <f>_xlfn.XLOOKUP(Table7[[#This Row],[EID]],Roster!A:A,Roster!G:G)</f>
        <v>44965</v>
      </c>
      <c r="G1635" s="61">
        <f ca="1">(TODAY()-Table7[[#This Row],[Hire Date]])/365</f>
        <v>2.2739726027397262</v>
      </c>
      <c r="H1635" s="61">
        <f ca="1">Table7[[#This Row],[Year]]*12</f>
        <v>27.287671232876715</v>
      </c>
      <c r="I1635" t="str">
        <f ca="1">IF(Table7[[#This Row],[Month]]&gt;=12,"Tenured","New Hire")</f>
        <v>Tenured</v>
      </c>
    </row>
    <row r="1636" spans="1:9">
      <c r="A1636" s="3" t="s">
        <v>119</v>
      </c>
      <c r="B1636" s="35" t="str">
        <f>_xlfn.XLOOKUP(Table7[[#This Row],[EID]],Roster!A:A,Roster!E:E)</f>
        <v>hir.kame.31</v>
      </c>
      <c r="C1636" s="35" t="str">
        <f>_xlfn.XLOOKUP(Table7[[#This Row],[EID]],Roster!A:A,Roster!F:F)</f>
        <v>Health</v>
      </c>
      <c r="D1636">
        <v>9</v>
      </c>
      <c r="E1636" s="2">
        <v>45109</v>
      </c>
      <c r="F1636" s="2">
        <f>_xlfn.XLOOKUP(Table7[[#This Row],[EID]],Roster!A:A,Roster!G:G)</f>
        <v>38581</v>
      </c>
      <c r="G1636" s="61">
        <f ca="1">(TODAY()-Table7[[#This Row],[Hire Date]])/365</f>
        <v>19.764383561643836</v>
      </c>
      <c r="H1636" s="61">
        <f ca="1">Table7[[#This Row],[Year]]*12</f>
        <v>237.17260273972602</v>
      </c>
      <c r="I1636" t="str">
        <f ca="1">IF(Table7[[#This Row],[Month]]&gt;=12,"Tenured","New Hire")</f>
        <v>Tenured</v>
      </c>
    </row>
    <row r="1637" spans="1:9">
      <c r="A1637" s="3" t="s">
        <v>121</v>
      </c>
      <c r="B1637" s="35" t="str">
        <f>_xlfn.XLOOKUP(Table7[[#This Row],[EID]],Roster!A:A,Roster!E:E)</f>
        <v>hir.kame.31</v>
      </c>
      <c r="C1637" s="35" t="str">
        <f>_xlfn.XLOOKUP(Table7[[#This Row],[EID]],Roster!A:A,Roster!F:F)</f>
        <v>Health</v>
      </c>
      <c r="D1637">
        <v>8</v>
      </c>
      <c r="E1637" s="2">
        <v>45109</v>
      </c>
      <c r="F1637" s="2">
        <f>_xlfn.XLOOKUP(Table7[[#This Row],[EID]],Roster!A:A,Roster!G:G)</f>
        <v>44420</v>
      </c>
      <c r="G1637" s="61">
        <f ca="1">(TODAY()-Table7[[#This Row],[Hire Date]])/365</f>
        <v>3.7671232876712328</v>
      </c>
      <c r="H1637" s="61">
        <f ca="1">Table7[[#This Row],[Year]]*12</f>
        <v>45.205479452054796</v>
      </c>
      <c r="I1637" t="str">
        <f ca="1">IF(Table7[[#This Row],[Month]]&gt;=12,"Tenured","New Hire")</f>
        <v>Tenured</v>
      </c>
    </row>
    <row r="1638" spans="1:9">
      <c r="A1638" s="3" t="s">
        <v>122</v>
      </c>
      <c r="B1638" s="35" t="str">
        <f>_xlfn.XLOOKUP(Table7[[#This Row],[EID]],Roster!A:A,Roster!E:E)</f>
        <v>han.oriz.24</v>
      </c>
      <c r="C1638" s="35" t="str">
        <f>_xlfn.XLOOKUP(Table7[[#This Row],[EID]],Roster!A:A,Roster!F:F)</f>
        <v>Network</v>
      </c>
      <c r="D1638">
        <v>7</v>
      </c>
      <c r="E1638" s="2">
        <v>45109</v>
      </c>
      <c r="F1638" s="2">
        <f>_xlfn.XLOOKUP(Table7[[#This Row],[EID]],Roster!A:A,Roster!G:G)</f>
        <v>44961</v>
      </c>
      <c r="G1638" s="61">
        <f ca="1">(TODAY()-Table7[[#This Row],[Hire Date]])/365</f>
        <v>2.2849315068493152</v>
      </c>
      <c r="H1638" s="61">
        <f ca="1">Table7[[#This Row],[Year]]*12</f>
        <v>27.419178082191785</v>
      </c>
      <c r="I1638" t="str">
        <f ca="1">IF(Table7[[#This Row],[Month]]&gt;=12,"Tenured","New Hire")</f>
        <v>Tenured</v>
      </c>
    </row>
    <row r="1639" spans="1:9">
      <c r="A1639" s="3" t="s">
        <v>123</v>
      </c>
      <c r="B1639" s="35" t="str">
        <f>_xlfn.XLOOKUP(Table7[[#This Row],[EID]],Roster!A:A,Roster!E:E)</f>
        <v>kig.imaz.62</v>
      </c>
      <c r="C1639" s="35" t="str">
        <f>_xlfn.XLOOKUP(Table7[[#This Row],[EID]],Roster!A:A,Roster!F:F)</f>
        <v>HR</v>
      </c>
      <c r="D1639">
        <v>10</v>
      </c>
      <c r="E1639" s="2">
        <v>45109</v>
      </c>
      <c r="F1639" s="2">
        <f>_xlfn.XLOOKUP(Table7[[#This Row],[EID]],Roster!A:A,Roster!G:G)</f>
        <v>41094</v>
      </c>
      <c r="G1639" s="61">
        <f ca="1">(TODAY()-Table7[[#This Row],[Hire Date]])/365</f>
        <v>12.87945205479452</v>
      </c>
      <c r="H1639" s="61">
        <f ca="1">Table7[[#This Row],[Year]]*12</f>
        <v>154.55342465753424</v>
      </c>
      <c r="I1639" t="str">
        <f ca="1">IF(Table7[[#This Row],[Month]]&gt;=12,"Tenured","New Hire")</f>
        <v>Tenured</v>
      </c>
    </row>
    <row r="1640" spans="1:9">
      <c r="A1640" s="3" t="s">
        <v>94</v>
      </c>
      <c r="B1640" s="35" t="str">
        <f>_xlfn.XLOOKUP(Table7[[#This Row],[EID]],Roster!A:A,Roster!E:E)</f>
        <v>oka.koch.55</v>
      </c>
      <c r="C1640" s="35" t="str">
        <f>_xlfn.XLOOKUP(Table7[[#This Row],[EID]],Roster!A:A,Roster!F:F)</f>
        <v>F&amp;A</v>
      </c>
      <c r="D1640">
        <v>9</v>
      </c>
      <c r="E1640" s="2">
        <v>45110</v>
      </c>
      <c r="F1640" s="2">
        <f>_xlfn.XLOOKUP(Table7[[#This Row],[EID]],Roster!A:A,Roster!G:G)</f>
        <v>45032</v>
      </c>
      <c r="G1640" s="61">
        <f ca="1">(TODAY()-Table7[[#This Row],[Hire Date]])/365</f>
        <v>2.0904109589041098</v>
      </c>
      <c r="H1640" s="61">
        <f ca="1">Table7[[#This Row],[Year]]*12</f>
        <v>25.084931506849315</v>
      </c>
      <c r="I1640" t="str">
        <f ca="1">IF(Table7[[#This Row],[Month]]&gt;=12,"Tenured","New Hire")</f>
        <v>Tenured</v>
      </c>
    </row>
    <row r="1641" spans="1:9">
      <c r="A1641" s="3" t="s">
        <v>96</v>
      </c>
      <c r="B1641" s="35" t="str">
        <f>_xlfn.XLOOKUP(Table7[[#This Row],[EID]],Roster!A:A,Roster!E:E)</f>
        <v>hir.kame.31</v>
      </c>
      <c r="C1641" s="35" t="str">
        <f>_xlfn.XLOOKUP(Table7[[#This Row],[EID]],Roster!A:A,Roster!F:F)</f>
        <v>Health</v>
      </c>
      <c r="D1641">
        <v>8</v>
      </c>
      <c r="E1641" s="2">
        <v>45110</v>
      </c>
      <c r="F1641" s="2">
        <f>_xlfn.XLOOKUP(Table7[[#This Row],[EID]],Roster!A:A,Roster!G:G)</f>
        <v>44979</v>
      </c>
      <c r="G1641" s="61">
        <f ca="1">(TODAY()-Table7[[#This Row],[Hire Date]])/365</f>
        <v>2.2356164383561645</v>
      </c>
      <c r="H1641" s="61">
        <f ca="1">Table7[[#This Row],[Year]]*12</f>
        <v>26.827397260273976</v>
      </c>
      <c r="I1641" t="str">
        <f ca="1">IF(Table7[[#This Row],[Month]]&gt;=12,"Tenured","New Hire")</f>
        <v>Tenured</v>
      </c>
    </row>
    <row r="1642" spans="1:9">
      <c r="A1642" s="3" t="s">
        <v>97</v>
      </c>
      <c r="B1642" s="35" t="str">
        <f>_xlfn.XLOOKUP(Table7[[#This Row],[EID]],Roster!A:A,Roster!E:E)</f>
        <v>han.oriz.24</v>
      </c>
      <c r="C1642" s="35" t="str">
        <f>_xlfn.XLOOKUP(Table7[[#This Row],[EID]],Roster!A:A,Roster!F:F)</f>
        <v>Network</v>
      </c>
      <c r="D1642">
        <v>10</v>
      </c>
      <c r="E1642" s="2">
        <v>45110</v>
      </c>
      <c r="F1642" s="2">
        <f>_xlfn.XLOOKUP(Table7[[#This Row],[EID]],Roster!A:A,Roster!G:G)</f>
        <v>44419</v>
      </c>
      <c r="G1642" s="61">
        <f ca="1">(TODAY()-Table7[[#This Row],[Hire Date]])/365</f>
        <v>3.7698630136986302</v>
      </c>
      <c r="H1642" s="61">
        <f ca="1">Table7[[#This Row],[Year]]*12</f>
        <v>45.238356164383561</v>
      </c>
      <c r="I1642" t="str">
        <f ca="1">IF(Table7[[#This Row],[Month]]&gt;=12,"Tenured","New Hire")</f>
        <v>Tenured</v>
      </c>
    </row>
    <row r="1643" spans="1:9">
      <c r="A1643" s="3" t="s">
        <v>98</v>
      </c>
      <c r="B1643" s="35" t="str">
        <f>_xlfn.XLOOKUP(Table7[[#This Row],[EID]],Roster!A:A,Roster!E:E)</f>
        <v>kig.imaz.62</v>
      </c>
      <c r="C1643" s="35" t="str">
        <f>_xlfn.XLOOKUP(Table7[[#This Row],[EID]],Roster!A:A,Roster!F:F)</f>
        <v>HR</v>
      </c>
      <c r="D1643">
        <v>9</v>
      </c>
      <c r="E1643" s="2">
        <v>45110</v>
      </c>
      <c r="F1643" s="2">
        <f>_xlfn.XLOOKUP(Table7[[#This Row],[EID]],Roster!A:A,Roster!G:G)</f>
        <v>41964</v>
      </c>
      <c r="G1643" s="61">
        <f ca="1">(TODAY()-Table7[[#This Row],[Hire Date]])/365</f>
        <v>10.495890410958904</v>
      </c>
      <c r="H1643" s="61">
        <f ca="1">Table7[[#This Row],[Year]]*12</f>
        <v>125.95068493150684</v>
      </c>
      <c r="I1643" t="str">
        <f ca="1">IF(Table7[[#This Row],[Month]]&gt;=12,"Tenured","New Hire")</f>
        <v>Tenured</v>
      </c>
    </row>
    <row r="1644" spans="1:9">
      <c r="A1644" s="3" t="s">
        <v>99</v>
      </c>
      <c r="B1644" s="35" t="str">
        <f>_xlfn.XLOOKUP(Table7[[#This Row],[EID]],Roster!A:A,Roster!E:E)</f>
        <v>han.oriz.24</v>
      </c>
      <c r="C1644" s="35" t="str">
        <f>_xlfn.XLOOKUP(Table7[[#This Row],[EID]],Roster!A:A,Roster!F:F)</f>
        <v>Strategy</v>
      </c>
      <c r="D1644">
        <v>10</v>
      </c>
      <c r="E1644" s="2">
        <v>45110</v>
      </c>
      <c r="F1644" s="2">
        <f>_xlfn.XLOOKUP(Table7[[#This Row],[EID]],Roster!A:A,Roster!G:G)</f>
        <v>39732</v>
      </c>
      <c r="G1644" s="61">
        <f ca="1">(TODAY()-Table7[[#This Row],[Hire Date]])/365</f>
        <v>16.610958904109587</v>
      </c>
      <c r="H1644" s="61">
        <f ca="1">Table7[[#This Row],[Year]]*12</f>
        <v>199.33150684931505</v>
      </c>
      <c r="I1644" t="str">
        <f ca="1">IF(Table7[[#This Row],[Month]]&gt;=12,"Tenured","New Hire")</f>
        <v>Tenured</v>
      </c>
    </row>
    <row r="1645" spans="1:9">
      <c r="A1645" s="3" t="s">
        <v>100</v>
      </c>
      <c r="B1645" s="35" t="str">
        <f>_xlfn.XLOOKUP(Table7[[#This Row],[EID]],Roster!A:A,Roster!E:E)</f>
        <v>oka.koch.55</v>
      </c>
      <c r="C1645" s="35" t="str">
        <f>_xlfn.XLOOKUP(Table7[[#This Row],[EID]],Roster!A:A,Roster!F:F)</f>
        <v>F&amp;A</v>
      </c>
      <c r="D1645">
        <v>8</v>
      </c>
      <c r="E1645" s="2">
        <v>45110</v>
      </c>
      <c r="F1645" s="2">
        <f>_xlfn.XLOOKUP(Table7[[#This Row],[EID]],Roster!A:A,Roster!G:G)</f>
        <v>44956</v>
      </c>
      <c r="G1645" s="61">
        <f ca="1">(TODAY()-Table7[[#This Row],[Hire Date]])/365</f>
        <v>2.2986301369863016</v>
      </c>
      <c r="H1645" s="61">
        <f ca="1">Table7[[#This Row],[Year]]*12</f>
        <v>27.583561643835619</v>
      </c>
      <c r="I1645" t="str">
        <f ca="1">IF(Table7[[#This Row],[Month]]&gt;=12,"Tenured","New Hire")</f>
        <v>Tenured</v>
      </c>
    </row>
    <row r="1646" spans="1:9">
      <c r="A1646" s="3" t="s">
        <v>101</v>
      </c>
      <c r="B1646" s="35" t="str">
        <f>_xlfn.XLOOKUP(Table7[[#This Row],[EID]],Roster!A:A,Roster!E:E)</f>
        <v>hir.kame.31</v>
      </c>
      <c r="C1646" s="35" t="str">
        <f>_xlfn.XLOOKUP(Table7[[#This Row],[EID]],Roster!A:A,Roster!F:F)</f>
        <v>Health</v>
      </c>
      <c r="D1646">
        <v>10</v>
      </c>
      <c r="E1646" s="2">
        <v>45110</v>
      </c>
      <c r="F1646" s="2">
        <f>_xlfn.XLOOKUP(Table7[[#This Row],[EID]],Roster!A:A,Roster!G:G)</f>
        <v>42161</v>
      </c>
      <c r="G1646" s="61">
        <f ca="1">(TODAY()-Table7[[#This Row],[Hire Date]])/365</f>
        <v>9.956164383561644</v>
      </c>
      <c r="H1646" s="61">
        <f ca="1">Table7[[#This Row],[Year]]*12</f>
        <v>119.47397260273974</v>
      </c>
      <c r="I1646" t="str">
        <f ca="1">IF(Table7[[#This Row],[Month]]&gt;=12,"Tenured","New Hire")</f>
        <v>Tenured</v>
      </c>
    </row>
    <row r="1647" spans="1:9">
      <c r="A1647" s="3" t="s">
        <v>102</v>
      </c>
      <c r="B1647" s="35" t="str">
        <f>_xlfn.XLOOKUP(Table7[[#This Row],[EID]],Roster!A:A,Roster!E:E)</f>
        <v>han.oriz.24</v>
      </c>
      <c r="C1647" s="35" t="str">
        <f>_xlfn.XLOOKUP(Table7[[#This Row],[EID]],Roster!A:A,Roster!F:F)</f>
        <v>Network</v>
      </c>
      <c r="D1647">
        <v>10</v>
      </c>
      <c r="E1647" s="2">
        <v>45110</v>
      </c>
      <c r="F1647" s="2">
        <f>_xlfn.XLOOKUP(Table7[[#This Row],[EID]],Roster!A:A,Roster!G:G)</f>
        <v>37784</v>
      </c>
      <c r="G1647" s="61">
        <f ca="1">(TODAY()-Table7[[#This Row],[Hire Date]])/365</f>
        <v>21.947945205479453</v>
      </c>
      <c r="H1647" s="61">
        <f ca="1">Table7[[#This Row],[Year]]*12</f>
        <v>263.37534246575342</v>
      </c>
      <c r="I1647" t="str">
        <f ca="1">IF(Table7[[#This Row],[Month]]&gt;=12,"Tenured","New Hire")</f>
        <v>Tenured</v>
      </c>
    </row>
    <row r="1648" spans="1:9">
      <c r="A1648" s="3" t="s">
        <v>103</v>
      </c>
      <c r="B1648" s="35" t="str">
        <f>_xlfn.XLOOKUP(Table7[[#This Row],[EID]],Roster!A:A,Roster!E:E)</f>
        <v>kig.imaz.62</v>
      </c>
      <c r="C1648" s="35" t="str">
        <f>_xlfn.XLOOKUP(Table7[[#This Row],[EID]],Roster!A:A,Roster!F:F)</f>
        <v>HR</v>
      </c>
      <c r="D1648">
        <v>10</v>
      </c>
      <c r="E1648" s="2">
        <v>45110</v>
      </c>
      <c r="F1648" s="2">
        <f>_xlfn.XLOOKUP(Table7[[#This Row],[EID]],Roster!A:A,Roster!G:G)</f>
        <v>44132</v>
      </c>
      <c r="G1648" s="61">
        <f ca="1">(TODAY()-Table7[[#This Row],[Hire Date]])/365</f>
        <v>4.5561643835616437</v>
      </c>
      <c r="H1648" s="61">
        <f ca="1">Table7[[#This Row],[Year]]*12</f>
        <v>54.673972602739724</v>
      </c>
      <c r="I1648" t="str">
        <f ca="1">IF(Table7[[#This Row],[Month]]&gt;=12,"Tenured","New Hire")</f>
        <v>Tenured</v>
      </c>
    </row>
    <row r="1649" spans="1:9">
      <c r="A1649" s="3" t="s">
        <v>104</v>
      </c>
      <c r="B1649" s="35" t="str">
        <f>_xlfn.XLOOKUP(Table7[[#This Row],[EID]],Roster!A:A,Roster!E:E)</f>
        <v>oka.koch.55</v>
      </c>
      <c r="C1649" s="35" t="str">
        <f>_xlfn.XLOOKUP(Table7[[#This Row],[EID]],Roster!A:A,Roster!F:F)</f>
        <v>F&amp;A</v>
      </c>
      <c r="D1649">
        <v>4</v>
      </c>
      <c r="E1649" s="2">
        <v>45110</v>
      </c>
      <c r="F1649" s="2">
        <f>_xlfn.XLOOKUP(Table7[[#This Row],[EID]],Roster!A:A,Roster!G:G)</f>
        <v>44977</v>
      </c>
      <c r="G1649" s="61">
        <f ca="1">(TODAY()-Table7[[#This Row],[Hire Date]])/365</f>
        <v>2.2410958904109588</v>
      </c>
      <c r="H1649" s="61">
        <f ca="1">Table7[[#This Row],[Year]]*12</f>
        <v>26.893150684931506</v>
      </c>
      <c r="I1649" t="str">
        <f ca="1">IF(Table7[[#This Row],[Month]]&gt;=12,"Tenured","New Hire")</f>
        <v>Tenured</v>
      </c>
    </row>
    <row r="1650" spans="1:9">
      <c r="A1650" s="3" t="s">
        <v>105</v>
      </c>
      <c r="B1650" s="35" t="str">
        <f>_xlfn.XLOOKUP(Table7[[#This Row],[EID]],Roster!A:A,Roster!E:E)</f>
        <v>oka.koch.55</v>
      </c>
      <c r="C1650" s="35" t="str">
        <f>_xlfn.XLOOKUP(Table7[[#This Row],[EID]],Roster!A:A,Roster!F:F)</f>
        <v>F&amp;A</v>
      </c>
      <c r="D1650">
        <v>9</v>
      </c>
      <c r="E1650" s="2">
        <v>45110</v>
      </c>
      <c r="F1650" s="2">
        <f>_xlfn.XLOOKUP(Table7[[#This Row],[EID]],Roster!A:A,Roster!G:G)</f>
        <v>37806</v>
      </c>
      <c r="G1650" s="61">
        <f ca="1">(TODAY()-Table7[[#This Row],[Hire Date]])/365</f>
        <v>21.887671232876713</v>
      </c>
      <c r="H1650" s="61">
        <f ca="1">Table7[[#This Row],[Year]]*12</f>
        <v>262.65205479452055</v>
      </c>
      <c r="I1650" t="str">
        <f ca="1">IF(Table7[[#This Row],[Month]]&gt;=12,"Tenured","New Hire")</f>
        <v>Tenured</v>
      </c>
    </row>
    <row r="1651" spans="1:9">
      <c r="A1651" s="3" t="s">
        <v>106</v>
      </c>
      <c r="B1651" s="35" t="str">
        <f>_xlfn.XLOOKUP(Table7[[#This Row],[EID]],Roster!A:A,Roster!E:E)</f>
        <v>hir.kame.31</v>
      </c>
      <c r="C1651" s="35" t="str">
        <f>_xlfn.XLOOKUP(Table7[[#This Row],[EID]],Roster!A:A,Roster!F:F)</f>
        <v>Health</v>
      </c>
      <c r="D1651">
        <v>10</v>
      </c>
      <c r="E1651" s="2">
        <v>45110</v>
      </c>
      <c r="F1651" s="2">
        <f>_xlfn.XLOOKUP(Table7[[#This Row],[EID]],Roster!A:A,Roster!G:G)</f>
        <v>40457</v>
      </c>
      <c r="G1651" s="61">
        <f ca="1">(TODAY()-Table7[[#This Row],[Hire Date]])/365</f>
        <v>14.624657534246575</v>
      </c>
      <c r="H1651" s="61">
        <f ca="1">Table7[[#This Row],[Year]]*12</f>
        <v>175.49589041095891</v>
      </c>
      <c r="I1651" t="str">
        <f ca="1">IF(Table7[[#This Row],[Month]]&gt;=12,"Tenured","New Hire")</f>
        <v>Tenured</v>
      </c>
    </row>
    <row r="1652" spans="1:9">
      <c r="A1652" s="3" t="s">
        <v>108</v>
      </c>
      <c r="B1652" s="35" t="str">
        <f>_xlfn.XLOOKUP(Table7[[#This Row],[EID]],Roster!A:A,Roster!E:E)</f>
        <v>kig.imaz.62</v>
      </c>
      <c r="C1652" s="35" t="str">
        <f>_xlfn.XLOOKUP(Table7[[#This Row],[EID]],Roster!A:A,Roster!F:F)</f>
        <v>HR</v>
      </c>
      <c r="D1652">
        <v>10</v>
      </c>
      <c r="E1652" s="2">
        <v>45110</v>
      </c>
      <c r="F1652" s="2">
        <f>_xlfn.XLOOKUP(Table7[[#This Row],[EID]],Roster!A:A,Roster!G:G)</f>
        <v>41289</v>
      </c>
      <c r="G1652" s="61">
        <f ca="1">(TODAY()-Table7[[#This Row],[Hire Date]])/365</f>
        <v>12.345205479452055</v>
      </c>
      <c r="H1652" s="61">
        <f ca="1">Table7[[#This Row],[Year]]*12</f>
        <v>148.14246575342466</v>
      </c>
      <c r="I1652" t="str">
        <f ca="1">IF(Table7[[#This Row],[Month]]&gt;=12,"Tenured","New Hire")</f>
        <v>Tenured</v>
      </c>
    </row>
    <row r="1653" spans="1:9">
      <c r="A1653" s="3" t="s">
        <v>109</v>
      </c>
      <c r="B1653" s="35" t="str">
        <f>_xlfn.XLOOKUP(Table7[[#This Row],[EID]],Roster!A:A,Roster!E:E)</f>
        <v>han.oriz.24</v>
      </c>
      <c r="C1653" s="35" t="str">
        <f>_xlfn.XLOOKUP(Table7[[#This Row],[EID]],Roster!A:A,Roster!F:F)</f>
        <v>Strategy</v>
      </c>
      <c r="D1653">
        <v>8</v>
      </c>
      <c r="E1653" s="2">
        <v>45110</v>
      </c>
      <c r="F1653" s="2">
        <f>_xlfn.XLOOKUP(Table7[[#This Row],[EID]],Roster!A:A,Roster!G:G)</f>
        <v>39092</v>
      </c>
      <c r="G1653" s="61">
        <f ca="1">(TODAY()-Table7[[#This Row],[Hire Date]])/365</f>
        <v>18.364383561643837</v>
      </c>
      <c r="H1653" s="61">
        <f ca="1">Table7[[#This Row],[Year]]*12</f>
        <v>220.37260273972606</v>
      </c>
      <c r="I1653" t="str">
        <f ca="1">IF(Table7[[#This Row],[Month]]&gt;=12,"Tenured","New Hire")</f>
        <v>Tenured</v>
      </c>
    </row>
    <row r="1654" spans="1:9">
      <c r="A1654" s="3" t="s">
        <v>111</v>
      </c>
      <c r="B1654" s="35" t="str">
        <f>_xlfn.XLOOKUP(Table7[[#This Row],[EID]],Roster!A:A,Roster!E:E)</f>
        <v>hir.kame.31</v>
      </c>
      <c r="C1654" s="35" t="str">
        <f>_xlfn.XLOOKUP(Table7[[#This Row],[EID]],Roster!A:A,Roster!F:F)</f>
        <v>Health</v>
      </c>
      <c r="D1654">
        <v>10</v>
      </c>
      <c r="E1654" s="2">
        <v>45110</v>
      </c>
      <c r="F1654" s="2">
        <f>_xlfn.XLOOKUP(Table7[[#This Row],[EID]],Roster!A:A,Roster!G:G)</f>
        <v>42145</v>
      </c>
      <c r="G1654" s="61">
        <f ca="1">(TODAY()-Table7[[#This Row],[Hire Date]])/365</f>
        <v>10</v>
      </c>
      <c r="H1654" s="61">
        <f ca="1">Table7[[#This Row],[Year]]*12</f>
        <v>120</v>
      </c>
      <c r="I1654" t="str">
        <f ca="1">IF(Table7[[#This Row],[Month]]&gt;=12,"Tenured","New Hire")</f>
        <v>Tenured</v>
      </c>
    </row>
    <row r="1655" spans="1:9">
      <c r="A1655" s="3" t="s">
        <v>112</v>
      </c>
      <c r="B1655" s="35" t="str">
        <f>_xlfn.XLOOKUP(Table7[[#This Row],[EID]],Roster!A:A,Roster!E:E)</f>
        <v>hir.kame.31</v>
      </c>
      <c r="C1655" s="35" t="str">
        <f>_xlfn.XLOOKUP(Table7[[#This Row],[EID]],Roster!A:A,Roster!F:F)</f>
        <v>Health</v>
      </c>
      <c r="D1655">
        <v>8</v>
      </c>
      <c r="E1655" s="2">
        <v>45110</v>
      </c>
      <c r="F1655" s="2">
        <f>_xlfn.XLOOKUP(Table7[[#This Row],[EID]],Roster!A:A,Roster!G:G)</f>
        <v>44989</v>
      </c>
      <c r="G1655" s="61">
        <f ca="1">(TODAY()-Table7[[#This Row],[Hire Date]])/365</f>
        <v>2.2082191780821918</v>
      </c>
      <c r="H1655" s="61">
        <f ca="1">Table7[[#This Row],[Year]]*12</f>
        <v>26.4986301369863</v>
      </c>
      <c r="I1655" t="str">
        <f ca="1">IF(Table7[[#This Row],[Month]]&gt;=12,"Tenured","New Hire")</f>
        <v>Tenured</v>
      </c>
    </row>
    <row r="1656" spans="1:9">
      <c r="A1656" s="3" t="s">
        <v>113</v>
      </c>
      <c r="B1656" s="35" t="str">
        <f>_xlfn.XLOOKUP(Table7[[#This Row],[EID]],Roster!A:A,Roster!E:E)</f>
        <v>kig.imaz.62</v>
      </c>
      <c r="C1656" s="35" t="str">
        <f>_xlfn.XLOOKUP(Table7[[#This Row],[EID]],Roster!A:A,Roster!F:F)</f>
        <v>HR</v>
      </c>
      <c r="D1656">
        <v>10</v>
      </c>
      <c r="E1656" s="2">
        <v>45110</v>
      </c>
      <c r="F1656" s="2">
        <f>_xlfn.XLOOKUP(Table7[[#This Row],[EID]],Roster!A:A,Roster!G:G)</f>
        <v>44152</v>
      </c>
      <c r="G1656" s="61">
        <f ca="1">(TODAY()-Table7[[#This Row],[Hire Date]])/365</f>
        <v>4.5013698630136982</v>
      </c>
      <c r="H1656" s="61">
        <f ca="1">Table7[[#This Row],[Year]]*12</f>
        <v>54.016438356164379</v>
      </c>
      <c r="I1656" t="str">
        <f ca="1">IF(Table7[[#This Row],[Month]]&gt;=12,"Tenured","New Hire")</f>
        <v>Tenured</v>
      </c>
    </row>
    <row r="1657" spans="1:9">
      <c r="A1657" s="3" t="s">
        <v>114</v>
      </c>
      <c r="B1657" s="35" t="str">
        <f>_xlfn.XLOOKUP(Table7[[#This Row],[EID]],Roster!A:A,Roster!E:E)</f>
        <v>han.oriz.24</v>
      </c>
      <c r="C1657" s="35" t="str">
        <f>_xlfn.XLOOKUP(Table7[[#This Row],[EID]],Roster!A:A,Roster!F:F)</f>
        <v>Strategy</v>
      </c>
      <c r="D1657">
        <v>9</v>
      </c>
      <c r="E1657" s="2">
        <v>45110</v>
      </c>
      <c r="F1657" s="2">
        <f>_xlfn.XLOOKUP(Table7[[#This Row],[EID]],Roster!A:A,Roster!G:G)</f>
        <v>37165</v>
      </c>
      <c r="G1657" s="61">
        <f ca="1">(TODAY()-Table7[[#This Row],[Hire Date]])/365</f>
        <v>23.643835616438356</v>
      </c>
      <c r="H1657" s="61">
        <f ca="1">Table7[[#This Row],[Year]]*12</f>
        <v>283.72602739726028</v>
      </c>
      <c r="I1657" t="str">
        <f ca="1">IF(Table7[[#This Row],[Month]]&gt;=12,"Tenured","New Hire")</f>
        <v>Tenured</v>
      </c>
    </row>
    <row r="1658" spans="1:9">
      <c r="A1658" s="3" t="s">
        <v>115</v>
      </c>
      <c r="B1658" s="35" t="str">
        <f>_xlfn.XLOOKUP(Table7[[#This Row],[EID]],Roster!A:A,Roster!E:E)</f>
        <v>oka.koch.55</v>
      </c>
      <c r="C1658" s="35" t="str">
        <f>_xlfn.XLOOKUP(Table7[[#This Row],[EID]],Roster!A:A,Roster!F:F)</f>
        <v>F&amp;A</v>
      </c>
      <c r="D1658">
        <v>8</v>
      </c>
      <c r="E1658" s="2">
        <v>45110</v>
      </c>
      <c r="F1658" s="2">
        <f>_xlfn.XLOOKUP(Table7[[#This Row],[EID]],Roster!A:A,Roster!G:G)</f>
        <v>44841</v>
      </c>
      <c r="G1658" s="61">
        <f ca="1">(TODAY()-Table7[[#This Row],[Hire Date]])/365</f>
        <v>2.6136986301369864</v>
      </c>
      <c r="H1658" s="61">
        <f ca="1">Table7[[#This Row],[Year]]*12</f>
        <v>31.364383561643837</v>
      </c>
      <c r="I1658" t="str">
        <f ca="1">IF(Table7[[#This Row],[Month]]&gt;=12,"Tenured","New Hire")</f>
        <v>Tenured</v>
      </c>
    </row>
    <row r="1659" spans="1:9">
      <c r="A1659" s="3" t="s">
        <v>116</v>
      </c>
      <c r="B1659" s="35" t="str">
        <f>_xlfn.XLOOKUP(Table7[[#This Row],[EID]],Roster!A:A,Roster!E:E)</f>
        <v>hir.kame.31</v>
      </c>
      <c r="C1659" s="35" t="str">
        <f>_xlfn.XLOOKUP(Table7[[#This Row],[EID]],Roster!A:A,Roster!F:F)</f>
        <v>Health</v>
      </c>
      <c r="D1659">
        <v>8</v>
      </c>
      <c r="E1659" s="2">
        <v>45110</v>
      </c>
      <c r="F1659" s="2">
        <f>_xlfn.XLOOKUP(Table7[[#This Row],[EID]],Roster!A:A,Roster!G:G)</f>
        <v>39490</v>
      </c>
      <c r="G1659" s="61">
        <f ca="1">(TODAY()-Table7[[#This Row],[Hire Date]])/365</f>
        <v>17.273972602739725</v>
      </c>
      <c r="H1659" s="61">
        <f ca="1">Table7[[#This Row],[Year]]*12</f>
        <v>207.2876712328767</v>
      </c>
      <c r="I1659" t="str">
        <f ca="1">IF(Table7[[#This Row],[Month]]&gt;=12,"Tenured","New Hire")</f>
        <v>Tenured</v>
      </c>
    </row>
    <row r="1660" spans="1:9">
      <c r="A1660" s="3" t="s">
        <v>117</v>
      </c>
      <c r="B1660" s="35" t="str">
        <f>_xlfn.XLOOKUP(Table7[[#This Row],[EID]],Roster!A:A,Roster!E:E)</f>
        <v>han.oriz.24</v>
      </c>
      <c r="C1660" s="35" t="str">
        <f>_xlfn.XLOOKUP(Table7[[#This Row],[EID]],Roster!A:A,Roster!F:F)</f>
        <v>Network</v>
      </c>
      <c r="D1660">
        <v>9</v>
      </c>
      <c r="E1660" s="2">
        <v>45110</v>
      </c>
      <c r="F1660" s="2">
        <f>_xlfn.XLOOKUP(Table7[[#This Row],[EID]],Roster!A:A,Roster!G:G)</f>
        <v>43495</v>
      </c>
      <c r="G1660" s="61">
        <f ca="1">(TODAY()-Table7[[#This Row],[Hire Date]])/365</f>
        <v>6.3013698630136989</v>
      </c>
      <c r="H1660" s="61">
        <f ca="1">Table7[[#This Row],[Year]]*12</f>
        <v>75.616438356164394</v>
      </c>
      <c r="I1660" t="str">
        <f ca="1">IF(Table7[[#This Row],[Month]]&gt;=12,"Tenured","New Hire")</f>
        <v>Tenured</v>
      </c>
    </row>
    <row r="1661" spans="1:9">
      <c r="A1661" s="3" t="s">
        <v>118</v>
      </c>
      <c r="B1661" s="35" t="str">
        <f>_xlfn.XLOOKUP(Table7[[#This Row],[EID]],Roster!A:A,Roster!E:E)</f>
        <v>kig.imaz.62</v>
      </c>
      <c r="C1661" s="35" t="str">
        <f>_xlfn.XLOOKUP(Table7[[#This Row],[EID]],Roster!A:A,Roster!F:F)</f>
        <v>HR</v>
      </c>
      <c r="D1661">
        <v>10</v>
      </c>
      <c r="E1661" s="2">
        <v>45110</v>
      </c>
      <c r="F1661" s="2">
        <f>_xlfn.XLOOKUP(Table7[[#This Row],[EID]],Roster!A:A,Roster!G:G)</f>
        <v>44965</v>
      </c>
      <c r="G1661" s="61">
        <f ca="1">(TODAY()-Table7[[#This Row],[Hire Date]])/365</f>
        <v>2.2739726027397262</v>
      </c>
      <c r="H1661" s="61">
        <f ca="1">Table7[[#This Row],[Year]]*12</f>
        <v>27.287671232876715</v>
      </c>
      <c r="I1661" t="str">
        <f ca="1">IF(Table7[[#This Row],[Month]]&gt;=12,"Tenured","New Hire")</f>
        <v>Tenured</v>
      </c>
    </row>
    <row r="1662" spans="1:9">
      <c r="A1662" s="3" t="s">
        <v>119</v>
      </c>
      <c r="B1662" s="35" t="str">
        <f>_xlfn.XLOOKUP(Table7[[#This Row],[EID]],Roster!A:A,Roster!E:E)</f>
        <v>hir.kame.31</v>
      </c>
      <c r="C1662" s="35" t="str">
        <f>_xlfn.XLOOKUP(Table7[[#This Row],[EID]],Roster!A:A,Roster!F:F)</f>
        <v>Health</v>
      </c>
      <c r="D1662">
        <v>8</v>
      </c>
      <c r="E1662" s="2">
        <v>45110</v>
      </c>
      <c r="F1662" s="2">
        <f>_xlfn.XLOOKUP(Table7[[#This Row],[EID]],Roster!A:A,Roster!G:G)</f>
        <v>38581</v>
      </c>
      <c r="G1662" s="61">
        <f ca="1">(TODAY()-Table7[[#This Row],[Hire Date]])/365</f>
        <v>19.764383561643836</v>
      </c>
      <c r="H1662" s="61">
        <f ca="1">Table7[[#This Row],[Year]]*12</f>
        <v>237.17260273972602</v>
      </c>
      <c r="I1662" t="str">
        <f ca="1">IF(Table7[[#This Row],[Month]]&gt;=12,"Tenured","New Hire")</f>
        <v>Tenured</v>
      </c>
    </row>
    <row r="1663" spans="1:9">
      <c r="A1663" s="3" t="s">
        <v>121</v>
      </c>
      <c r="B1663" s="35" t="str">
        <f>_xlfn.XLOOKUP(Table7[[#This Row],[EID]],Roster!A:A,Roster!E:E)</f>
        <v>hir.kame.31</v>
      </c>
      <c r="C1663" s="35" t="str">
        <f>_xlfn.XLOOKUP(Table7[[#This Row],[EID]],Roster!A:A,Roster!F:F)</f>
        <v>Health</v>
      </c>
      <c r="D1663">
        <v>8</v>
      </c>
      <c r="E1663" s="2">
        <v>45110</v>
      </c>
      <c r="F1663" s="2">
        <f>_xlfn.XLOOKUP(Table7[[#This Row],[EID]],Roster!A:A,Roster!G:G)</f>
        <v>44420</v>
      </c>
      <c r="G1663" s="61">
        <f ca="1">(TODAY()-Table7[[#This Row],[Hire Date]])/365</f>
        <v>3.7671232876712328</v>
      </c>
      <c r="H1663" s="61">
        <f ca="1">Table7[[#This Row],[Year]]*12</f>
        <v>45.205479452054796</v>
      </c>
      <c r="I1663" t="str">
        <f ca="1">IF(Table7[[#This Row],[Month]]&gt;=12,"Tenured","New Hire")</f>
        <v>Tenured</v>
      </c>
    </row>
    <row r="1664" spans="1:9">
      <c r="A1664" s="3" t="s">
        <v>122</v>
      </c>
      <c r="B1664" s="35" t="str">
        <f>_xlfn.XLOOKUP(Table7[[#This Row],[EID]],Roster!A:A,Roster!E:E)</f>
        <v>han.oriz.24</v>
      </c>
      <c r="C1664" s="35" t="str">
        <f>_xlfn.XLOOKUP(Table7[[#This Row],[EID]],Roster!A:A,Roster!F:F)</f>
        <v>Network</v>
      </c>
      <c r="D1664">
        <v>8</v>
      </c>
      <c r="E1664" s="2">
        <v>45110</v>
      </c>
      <c r="F1664" s="2">
        <f>_xlfn.XLOOKUP(Table7[[#This Row],[EID]],Roster!A:A,Roster!G:G)</f>
        <v>44961</v>
      </c>
      <c r="G1664" s="61">
        <f ca="1">(TODAY()-Table7[[#This Row],[Hire Date]])/365</f>
        <v>2.2849315068493152</v>
      </c>
      <c r="H1664" s="61">
        <f ca="1">Table7[[#This Row],[Year]]*12</f>
        <v>27.419178082191785</v>
      </c>
      <c r="I1664" t="str">
        <f ca="1">IF(Table7[[#This Row],[Month]]&gt;=12,"Tenured","New Hire")</f>
        <v>Tenured</v>
      </c>
    </row>
    <row r="1665" spans="1:9">
      <c r="A1665" s="3" t="s">
        <v>123</v>
      </c>
      <c r="B1665" s="35" t="str">
        <f>_xlfn.XLOOKUP(Table7[[#This Row],[EID]],Roster!A:A,Roster!E:E)</f>
        <v>kig.imaz.62</v>
      </c>
      <c r="C1665" s="35" t="str">
        <f>_xlfn.XLOOKUP(Table7[[#This Row],[EID]],Roster!A:A,Roster!F:F)</f>
        <v>HR</v>
      </c>
      <c r="D1665">
        <v>8</v>
      </c>
      <c r="E1665" s="2">
        <v>45110</v>
      </c>
      <c r="F1665" s="2">
        <f>_xlfn.XLOOKUP(Table7[[#This Row],[EID]],Roster!A:A,Roster!G:G)</f>
        <v>41094</v>
      </c>
      <c r="G1665" s="61">
        <f ca="1">(TODAY()-Table7[[#This Row],[Hire Date]])/365</f>
        <v>12.87945205479452</v>
      </c>
      <c r="H1665" s="61">
        <f ca="1">Table7[[#This Row],[Year]]*12</f>
        <v>154.55342465753424</v>
      </c>
      <c r="I1665" t="str">
        <f ca="1">IF(Table7[[#This Row],[Month]]&gt;=12,"Tenured","New Hire")</f>
        <v>Tenured</v>
      </c>
    </row>
    <row r="1666" spans="1:9">
      <c r="A1666" s="3" t="s">
        <v>94</v>
      </c>
      <c r="B1666" s="35" t="str">
        <f>_xlfn.XLOOKUP(Table7[[#This Row],[EID]],Roster!A:A,Roster!E:E)</f>
        <v>oka.koch.55</v>
      </c>
      <c r="C1666" s="35" t="str">
        <f>_xlfn.XLOOKUP(Table7[[#This Row],[EID]],Roster!A:A,Roster!F:F)</f>
        <v>F&amp;A</v>
      </c>
      <c r="D1666">
        <v>7</v>
      </c>
      <c r="E1666" s="2">
        <v>45111</v>
      </c>
      <c r="F1666" s="2">
        <f>_xlfn.XLOOKUP(Table7[[#This Row],[EID]],Roster!A:A,Roster!G:G)</f>
        <v>45032</v>
      </c>
      <c r="G1666" s="61">
        <f ca="1">(TODAY()-Table7[[#This Row],[Hire Date]])/365</f>
        <v>2.0904109589041098</v>
      </c>
      <c r="H1666" s="61">
        <f ca="1">Table7[[#This Row],[Year]]*12</f>
        <v>25.084931506849315</v>
      </c>
      <c r="I1666" t="str">
        <f ca="1">IF(Table7[[#This Row],[Month]]&gt;=12,"Tenured","New Hire")</f>
        <v>Tenured</v>
      </c>
    </row>
    <row r="1667" spans="1:9">
      <c r="A1667" s="3" t="s">
        <v>96</v>
      </c>
      <c r="B1667" s="35" t="str">
        <f>_xlfn.XLOOKUP(Table7[[#This Row],[EID]],Roster!A:A,Roster!E:E)</f>
        <v>hir.kame.31</v>
      </c>
      <c r="C1667" s="35" t="str">
        <f>_xlfn.XLOOKUP(Table7[[#This Row],[EID]],Roster!A:A,Roster!F:F)</f>
        <v>Health</v>
      </c>
      <c r="D1667">
        <v>9</v>
      </c>
      <c r="E1667" s="2">
        <v>45111</v>
      </c>
      <c r="F1667" s="2">
        <f>_xlfn.XLOOKUP(Table7[[#This Row],[EID]],Roster!A:A,Roster!G:G)</f>
        <v>44979</v>
      </c>
      <c r="G1667" s="61">
        <f ca="1">(TODAY()-Table7[[#This Row],[Hire Date]])/365</f>
        <v>2.2356164383561645</v>
      </c>
      <c r="H1667" s="61">
        <f ca="1">Table7[[#This Row],[Year]]*12</f>
        <v>26.827397260273976</v>
      </c>
      <c r="I1667" t="str">
        <f ca="1">IF(Table7[[#This Row],[Month]]&gt;=12,"Tenured","New Hire")</f>
        <v>Tenured</v>
      </c>
    </row>
    <row r="1668" spans="1:9">
      <c r="A1668" s="3" t="s">
        <v>97</v>
      </c>
      <c r="B1668" s="35" t="str">
        <f>_xlfn.XLOOKUP(Table7[[#This Row],[EID]],Roster!A:A,Roster!E:E)</f>
        <v>han.oriz.24</v>
      </c>
      <c r="C1668" s="35" t="str">
        <f>_xlfn.XLOOKUP(Table7[[#This Row],[EID]],Roster!A:A,Roster!F:F)</f>
        <v>Network</v>
      </c>
      <c r="D1668">
        <v>9</v>
      </c>
      <c r="E1668" s="2">
        <v>45111</v>
      </c>
      <c r="F1668" s="2">
        <f>_xlfn.XLOOKUP(Table7[[#This Row],[EID]],Roster!A:A,Roster!G:G)</f>
        <v>44419</v>
      </c>
      <c r="G1668" s="61">
        <f ca="1">(TODAY()-Table7[[#This Row],[Hire Date]])/365</f>
        <v>3.7698630136986302</v>
      </c>
      <c r="H1668" s="61">
        <f ca="1">Table7[[#This Row],[Year]]*12</f>
        <v>45.238356164383561</v>
      </c>
      <c r="I1668" t="str">
        <f ca="1">IF(Table7[[#This Row],[Month]]&gt;=12,"Tenured","New Hire")</f>
        <v>Tenured</v>
      </c>
    </row>
    <row r="1669" spans="1:9">
      <c r="A1669" s="3" t="s">
        <v>98</v>
      </c>
      <c r="B1669" s="35" t="str">
        <f>_xlfn.XLOOKUP(Table7[[#This Row],[EID]],Roster!A:A,Roster!E:E)</f>
        <v>kig.imaz.62</v>
      </c>
      <c r="C1669" s="35" t="str">
        <f>_xlfn.XLOOKUP(Table7[[#This Row],[EID]],Roster!A:A,Roster!F:F)</f>
        <v>HR</v>
      </c>
      <c r="D1669">
        <v>10</v>
      </c>
      <c r="E1669" s="2">
        <v>45111</v>
      </c>
      <c r="F1669" s="2">
        <f>_xlfn.XLOOKUP(Table7[[#This Row],[EID]],Roster!A:A,Roster!G:G)</f>
        <v>41964</v>
      </c>
      <c r="G1669" s="61">
        <f ca="1">(TODAY()-Table7[[#This Row],[Hire Date]])/365</f>
        <v>10.495890410958904</v>
      </c>
      <c r="H1669" s="61">
        <f ca="1">Table7[[#This Row],[Year]]*12</f>
        <v>125.95068493150684</v>
      </c>
      <c r="I1669" t="str">
        <f ca="1">IF(Table7[[#This Row],[Month]]&gt;=12,"Tenured","New Hire")</f>
        <v>Tenured</v>
      </c>
    </row>
    <row r="1670" spans="1:9">
      <c r="A1670" s="3" t="s">
        <v>99</v>
      </c>
      <c r="B1670" s="35" t="str">
        <f>_xlfn.XLOOKUP(Table7[[#This Row],[EID]],Roster!A:A,Roster!E:E)</f>
        <v>han.oriz.24</v>
      </c>
      <c r="C1670" s="35" t="str">
        <f>_xlfn.XLOOKUP(Table7[[#This Row],[EID]],Roster!A:A,Roster!F:F)</f>
        <v>Strategy</v>
      </c>
      <c r="D1670">
        <v>8</v>
      </c>
      <c r="E1670" s="2">
        <v>45111</v>
      </c>
      <c r="F1670" s="2">
        <f>_xlfn.XLOOKUP(Table7[[#This Row],[EID]],Roster!A:A,Roster!G:G)</f>
        <v>39732</v>
      </c>
      <c r="G1670" s="61">
        <f ca="1">(TODAY()-Table7[[#This Row],[Hire Date]])/365</f>
        <v>16.610958904109587</v>
      </c>
      <c r="H1670" s="61">
        <f ca="1">Table7[[#This Row],[Year]]*12</f>
        <v>199.33150684931505</v>
      </c>
      <c r="I1670" t="str">
        <f ca="1">IF(Table7[[#This Row],[Month]]&gt;=12,"Tenured","New Hire")</f>
        <v>Tenured</v>
      </c>
    </row>
    <row r="1671" spans="1:9">
      <c r="A1671" s="3" t="s">
        <v>100</v>
      </c>
      <c r="B1671" s="35" t="str">
        <f>_xlfn.XLOOKUP(Table7[[#This Row],[EID]],Roster!A:A,Roster!E:E)</f>
        <v>oka.koch.55</v>
      </c>
      <c r="C1671" s="35" t="str">
        <f>_xlfn.XLOOKUP(Table7[[#This Row],[EID]],Roster!A:A,Roster!F:F)</f>
        <v>F&amp;A</v>
      </c>
      <c r="D1671">
        <v>6</v>
      </c>
      <c r="E1671" s="2">
        <v>45111</v>
      </c>
      <c r="F1671" s="2">
        <f>_xlfn.XLOOKUP(Table7[[#This Row],[EID]],Roster!A:A,Roster!G:G)</f>
        <v>44956</v>
      </c>
      <c r="G1671" s="61">
        <f ca="1">(TODAY()-Table7[[#This Row],[Hire Date]])/365</f>
        <v>2.2986301369863016</v>
      </c>
      <c r="H1671" s="61">
        <f ca="1">Table7[[#This Row],[Year]]*12</f>
        <v>27.583561643835619</v>
      </c>
      <c r="I1671" t="str">
        <f ca="1">IF(Table7[[#This Row],[Month]]&gt;=12,"Tenured","New Hire")</f>
        <v>Tenured</v>
      </c>
    </row>
    <row r="1672" spans="1:9">
      <c r="A1672" s="3" t="s">
        <v>101</v>
      </c>
      <c r="B1672" s="35" t="str">
        <f>_xlfn.XLOOKUP(Table7[[#This Row],[EID]],Roster!A:A,Roster!E:E)</f>
        <v>hir.kame.31</v>
      </c>
      <c r="C1672" s="35" t="str">
        <f>_xlfn.XLOOKUP(Table7[[#This Row],[EID]],Roster!A:A,Roster!F:F)</f>
        <v>Health</v>
      </c>
      <c r="D1672">
        <v>9</v>
      </c>
      <c r="E1672" s="2">
        <v>45111</v>
      </c>
      <c r="F1672" s="2">
        <f>_xlfn.XLOOKUP(Table7[[#This Row],[EID]],Roster!A:A,Roster!G:G)</f>
        <v>42161</v>
      </c>
      <c r="G1672" s="61">
        <f ca="1">(TODAY()-Table7[[#This Row],[Hire Date]])/365</f>
        <v>9.956164383561644</v>
      </c>
      <c r="H1672" s="61">
        <f ca="1">Table7[[#This Row],[Year]]*12</f>
        <v>119.47397260273974</v>
      </c>
      <c r="I1672" t="str">
        <f ca="1">IF(Table7[[#This Row],[Month]]&gt;=12,"Tenured","New Hire")</f>
        <v>Tenured</v>
      </c>
    </row>
    <row r="1673" spans="1:9">
      <c r="A1673" s="3" t="s">
        <v>102</v>
      </c>
      <c r="B1673" s="35" t="str">
        <f>_xlfn.XLOOKUP(Table7[[#This Row],[EID]],Roster!A:A,Roster!E:E)</f>
        <v>han.oriz.24</v>
      </c>
      <c r="C1673" s="35" t="str">
        <f>_xlfn.XLOOKUP(Table7[[#This Row],[EID]],Roster!A:A,Roster!F:F)</f>
        <v>Network</v>
      </c>
      <c r="D1673">
        <v>9</v>
      </c>
      <c r="E1673" s="2">
        <v>45111</v>
      </c>
      <c r="F1673" s="2">
        <f>_xlfn.XLOOKUP(Table7[[#This Row],[EID]],Roster!A:A,Roster!G:G)</f>
        <v>37784</v>
      </c>
      <c r="G1673" s="61">
        <f ca="1">(TODAY()-Table7[[#This Row],[Hire Date]])/365</f>
        <v>21.947945205479453</v>
      </c>
      <c r="H1673" s="61">
        <f ca="1">Table7[[#This Row],[Year]]*12</f>
        <v>263.37534246575342</v>
      </c>
      <c r="I1673" t="str">
        <f ca="1">IF(Table7[[#This Row],[Month]]&gt;=12,"Tenured","New Hire")</f>
        <v>Tenured</v>
      </c>
    </row>
    <row r="1674" spans="1:9">
      <c r="A1674" s="3" t="s">
        <v>103</v>
      </c>
      <c r="B1674" s="35" t="str">
        <f>_xlfn.XLOOKUP(Table7[[#This Row],[EID]],Roster!A:A,Roster!E:E)</f>
        <v>kig.imaz.62</v>
      </c>
      <c r="C1674" s="35" t="str">
        <f>_xlfn.XLOOKUP(Table7[[#This Row],[EID]],Roster!A:A,Roster!F:F)</f>
        <v>HR</v>
      </c>
      <c r="D1674">
        <v>6</v>
      </c>
      <c r="E1674" s="2">
        <v>45111</v>
      </c>
      <c r="F1674" s="2">
        <f>_xlfn.XLOOKUP(Table7[[#This Row],[EID]],Roster!A:A,Roster!G:G)</f>
        <v>44132</v>
      </c>
      <c r="G1674" s="61">
        <f ca="1">(TODAY()-Table7[[#This Row],[Hire Date]])/365</f>
        <v>4.5561643835616437</v>
      </c>
      <c r="H1674" s="61">
        <f ca="1">Table7[[#This Row],[Year]]*12</f>
        <v>54.673972602739724</v>
      </c>
      <c r="I1674" t="str">
        <f ca="1">IF(Table7[[#This Row],[Month]]&gt;=12,"Tenured","New Hire")</f>
        <v>Tenured</v>
      </c>
    </row>
    <row r="1675" spans="1:9">
      <c r="A1675" s="3" t="s">
        <v>104</v>
      </c>
      <c r="B1675" s="35" t="str">
        <f>_xlfn.XLOOKUP(Table7[[#This Row],[EID]],Roster!A:A,Roster!E:E)</f>
        <v>oka.koch.55</v>
      </c>
      <c r="C1675" s="35" t="str">
        <f>_xlfn.XLOOKUP(Table7[[#This Row],[EID]],Roster!A:A,Roster!F:F)</f>
        <v>F&amp;A</v>
      </c>
      <c r="D1675">
        <v>6</v>
      </c>
      <c r="E1675" s="2">
        <v>45111</v>
      </c>
      <c r="F1675" s="2">
        <f>_xlfn.XLOOKUP(Table7[[#This Row],[EID]],Roster!A:A,Roster!G:G)</f>
        <v>44977</v>
      </c>
      <c r="G1675" s="61">
        <f ca="1">(TODAY()-Table7[[#This Row],[Hire Date]])/365</f>
        <v>2.2410958904109588</v>
      </c>
      <c r="H1675" s="61">
        <f ca="1">Table7[[#This Row],[Year]]*12</f>
        <v>26.893150684931506</v>
      </c>
      <c r="I1675" t="str">
        <f ca="1">IF(Table7[[#This Row],[Month]]&gt;=12,"Tenured","New Hire")</f>
        <v>Tenured</v>
      </c>
    </row>
    <row r="1676" spans="1:9">
      <c r="A1676" s="3" t="s">
        <v>105</v>
      </c>
      <c r="B1676" s="35" t="str">
        <f>_xlfn.XLOOKUP(Table7[[#This Row],[EID]],Roster!A:A,Roster!E:E)</f>
        <v>oka.koch.55</v>
      </c>
      <c r="C1676" s="35" t="str">
        <f>_xlfn.XLOOKUP(Table7[[#This Row],[EID]],Roster!A:A,Roster!F:F)</f>
        <v>F&amp;A</v>
      </c>
      <c r="D1676">
        <v>6</v>
      </c>
      <c r="E1676" s="2">
        <v>45111</v>
      </c>
      <c r="F1676" s="2">
        <f>_xlfn.XLOOKUP(Table7[[#This Row],[EID]],Roster!A:A,Roster!G:G)</f>
        <v>37806</v>
      </c>
      <c r="G1676" s="61">
        <f ca="1">(TODAY()-Table7[[#This Row],[Hire Date]])/365</f>
        <v>21.887671232876713</v>
      </c>
      <c r="H1676" s="61">
        <f ca="1">Table7[[#This Row],[Year]]*12</f>
        <v>262.65205479452055</v>
      </c>
      <c r="I1676" t="str">
        <f ca="1">IF(Table7[[#This Row],[Month]]&gt;=12,"Tenured","New Hire")</f>
        <v>Tenured</v>
      </c>
    </row>
    <row r="1677" spans="1:9">
      <c r="A1677" s="3" t="s">
        <v>106</v>
      </c>
      <c r="B1677" s="35" t="str">
        <f>_xlfn.XLOOKUP(Table7[[#This Row],[EID]],Roster!A:A,Roster!E:E)</f>
        <v>hir.kame.31</v>
      </c>
      <c r="C1677" s="35" t="str">
        <f>_xlfn.XLOOKUP(Table7[[#This Row],[EID]],Roster!A:A,Roster!F:F)</f>
        <v>Health</v>
      </c>
      <c r="D1677">
        <v>9</v>
      </c>
      <c r="E1677" s="2">
        <v>45111</v>
      </c>
      <c r="F1677" s="2">
        <f>_xlfn.XLOOKUP(Table7[[#This Row],[EID]],Roster!A:A,Roster!G:G)</f>
        <v>40457</v>
      </c>
      <c r="G1677" s="61">
        <f ca="1">(TODAY()-Table7[[#This Row],[Hire Date]])/365</f>
        <v>14.624657534246575</v>
      </c>
      <c r="H1677" s="61">
        <f ca="1">Table7[[#This Row],[Year]]*12</f>
        <v>175.49589041095891</v>
      </c>
      <c r="I1677" t="str">
        <f ca="1">IF(Table7[[#This Row],[Month]]&gt;=12,"Tenured","New Hire")</f>
        <v>Tenured</v>
      </c>
    </row>
    <row r="1678" spans="1:9">
      <c r="A1678" s="3" t="s">
        <v>108</v>
      </c>
      <c r="B1678" s="35" t="str">
        <f>_xlfn.XLOOKUP(Table7[[#This Row],[EID]],Roster!A:A,Roster!E:E)</f>
        <v>kig.imaz.62</v>
      </c>
      <c r="C1678" s="35" t="str">
        <f>_xlfn.XLOOKUP(Table7[[#This Row],[EID]],Roster!A:A,Roster!F:F)</f>
        <v>HR</v>
      </c>
      <c r="D1678">
        <v>8</v>
      </c>
      <c r="E1678" s="2">
        <v>45111</v>
      </c>
      <c r="F1678" s="2">
        <f>_xlfn.XLOOKUP(Table7[[#This Row],[EID]],Roster!A:A,Roster!G:G)</f>
        <v>41289</v>
      </c>
      <c r="G1678" s="61">
        <f ca="1">(TODAY()-Table7[[#This Row],[Hire Date]])/365</f>
        <v>12.345205479452055</v>
      </c>
      <c r="H1678" s="61">
        <f ca="1">Table7[[#This Row],[Year]]*12</f>
        <v>148.14246575342466</v>
      </c>
      <c r="I1678" t="str">
        <f ca="1">IF(Table7[[#This Row],[Month]]&gt;=12,"Tenured","New Hire")</f>
        <v>Tenured</v>
      </c>
    </row>
    <row r="1679" spans="1:9">
      <c r="A1679" s="3" t="s">
        <v>109</v>
      </c>
      <c r="B1679" s="35" t="str">
        <f>_xlfn.XLOOKUP(Table7[[#This Row],[EID]],Roster!A:A,Roster!E:E)</f>
        <v>han.oriz.24</v>
      </c>
      <c r="C1679" s="35" t="str">
        <f>_xlfn.XLOOKUP(Table7[[#This Row],[EID]],Roster!A:A,Roster!F:F)</f>
        <v>Strategy</v>
      </c>
      <c r="D1679">
        <v>10</v>
      </c>
      <c r="E1679" s="2">
        <v>45111</v>
      </c>
      <c r="F1679" s="2">
        <f>_xlfn.XLOOKUP(Table7[[#This Row],[EID]],Roster!A:A,Roster!G:G)</f>
        <v>39092</v>
      </c>
      <c r="G1679" s="61">
        <f ca="1">(TODAY()-Table7[[#This Row],[Hire Date]])/365</f>
        <v>18.364383561643837</v>
      </c>
      <c r="H1679" s="61">
        <f ca="1">Table7[[#This Row],[Year]]*12</f>
        <v>220.37260273972606</v>
      </c>
      <c r="I1679" t="str">
        <f ca="1">IF(Table7[[#This Row],[Month]]&gt;=12,"Tenured","New Hire")</f>
        <v>Tenured</v>
      </c>
    </row>
    <row r="1680" spans="1:9">
      <c r="A1680" s="3" t="s">
        <v>111</v>
      </c>
      <c r="B1680" s="35" t="str">
        <f>_xlfn.XLOOKUP(Table7[[#This Row],[EID]],Roster!A:A,Roster!E:E)</f>
        <v>hir.kame.31</v>
      </c>
      <c r="C1680" s="35" t="str">
        <f>_xlfn.XLOOKUP(Table7[[#This Row],[EID]],Roster!A:A,Roster!F:F)</f>
        <v>Health</v>
      </c>
      <c r="D1680">
        <v>8</v>
      </c>
      <c r="E1680" s="2">
        <v>45111</v>
      </c>
      <c r="F1680" s="2">
        <f>_xlfn.XLOOKUP(Table7[[#This Row],[EID]],Roster!A:A,Roster!G:G)</f>
        <v>42145</v>
      </c>
      <c r="G1680" s="61">
        <f ca="1">(TODAY()-Table7[[#This Row],[Hire Date]])/365</f>
        <v>10</v>
      </c>
      <c r="H1680" s="61">
        <f ca="1">Table7[[#This Row],[Year]]*12</f>
        <v>120</v>
      </c>
      <c r="I1680" t="str">
        <f ca="1">IF(Table7[[#This Row],[Month]]&gt;=12,"Tenured","New Hire")</f>
        <v>Tenured</v>
      </c>
    </row>
    <row r="1681" spans="1:9">
      <c r="A1681" s="3" t="s">
        <v>112</v>
      </c>
      <c r="B1681" s="35" t="str">
        <f>_xlfn.XLOOKUP(Table7[[#This Row],[EID]],Roster!A:A,Roster!E:E)</f>
        <v>hir.kame.31</v>
      </c>
      <c r="C1681" s="35" t="str">
        <f>_xlfn.XLOOKUP(Table7[[#This Row],[EID]],Roster!A:A,Roster!F:F)</f>
        <v>Health</v>
      </c>
      <c r="D1681">
        <v>7</v>
      </c>
      <c r="E1681" s="2">
        <v>45111</v>
      </c>
      <c r="F1681" s="2">
        <f>_xlfn.XLOOKUP(Table7[[#This Row],[EID]],Roster!A:A,Roster!G:G)</f>
        <v>44989</v>
      </c>
      <c r="G1681" s="61">
        <f ca="1">(TODAY()-Table7[[#This Row],[Hire Date]])/365</f>
        <v>2.2082191780821918</v>
      </c>
      <c r="H1681" s="61">
        <f ca="1">Table7[[#This Row],[Year]]*12</f>
        <v>26.4986301369863</v>
      </c>
      <c r="I1681" t="str">
        <f ca="1">IF(Table7[[#This Row],[Month]]&gt;=12,"Tenured","New Hire")</f>
        <v>Tenured</v>
      </c>
    </row>
    <row r="1682" spans="1:9">
      <c r="A1682" s="3" t="s">
        <v>113</v>
      </c>
      <c r="B1682" s="35" t="str">
        <f>_xlfn.XLOOKUP(Table7[[#This Row],[EID]],Roster!A:A,Roster!E:E)</f>
        <v>kig.imaz.62</v>
      </c>
      <c r="C1682" s="35" t="str">
        <f>_xlfn.XLOOKUP(Table7[[#This Row],[EID]],Roster!A:A,Roster!F:F)</f>
        <v>HR</v>
      </c>
      <c r="D1682">
        <v>9</v>
      </c>
      <c r="E1682" s="2">
        <v>45111</v>
      </c>
      <c r="F1682" s="2">
        <f>_xlfn.XLOOKUP(Table7[[#This Row],[EID]],Roster!A:A,Roster!G:G)</f>
        <v>44152</v>
      </c>
      <c r="G1682" s="61">
        <f ca="1">(TODAY()-Table7[[#This Row],[Hire Date]])/365</f>
        <v>4.5013698630136982</v>
      </c>
      <c r="H1682" s="61">
        <f ca="1">Table7[[#This Row],[Year]]*12</f>
        <v>54.016438356164379</v>
      </c>
      <c r="I1682" t="str">
        <f ca="1">IF(Table7[[#This Row],[Month]]&gt;=12,"Tenured","New Hire")</f>
        <v>Tenured</v>
      </c>
    </row>
    <row r="1683" spans="1:9">
      <c r="A1683" s="3" t="s">
        <v>114</v>
      </c>
      <c r="B1683" s="35" t="str">
        <f>_xlfn.XLOOKUP(Table7[[#This Row],[EID]],Roster!A:A,Roster!E:E)</f>
        <v>han.oriz.24</v>
      </c>
      <c r="C1683" s="35" t="str">
        <f>_xlfn.XLOOKUP(Table7[[#This Row],[EID]],Roster!A:A,Roster!F:F)</f>
        <v>Strategy</v>
      </c>
      <c r="D1683">
        <v>8</v>
      </c>
      <c r="E1683" s="2">
        <v>45111</v>
      </c>
      <c r="F1683" s="2">
        <f>_xlfn.XLOOKUP(Table7[[#This Row],[EID]],Roster!A:A,Roster!G:G)</f>
        <v>37165</v>
      </c>
      <c r="G1683" s="61">
        <f ca="1">(TODAY()-Table7[[#This Row],[Hire Date]])/365</f>
        <v>23.643835616438356</v>
      </c>
      <c r="H1683" s="61">
        <f ca="1">Table7[[#This Row],[Year]]*12</f>
        <v>283.72602739726028</v>
      </c>
      <c r="I1683" t="str">
        <f ca="1">IF(Table7[[#This Row],[Month]]&gt;=12,"Tenured","New Hire")</f>
        <v>Tenured</v>
      </c>
    </row>
    <row r="1684" spans="1:9">
      <c r="A1684" s="3" t="s">
        <v>115</v>
      </c>
      <c r="B1684" s="35" t="str">
        <f>_xlfn.XLOOKUP(Table7[[#This Row],[EID]],Roster!A:A,Roster!E:E)</f>
        <v>oka.koch.55</v>
      </c>
      <c r="C1684" s="35" t="str">
        <f>_xlfn.XLOOKUP(Table7[[#This Row],[EID]],Roster!A:A,Roster!F:F)</f>
        <v>F&amp;A</v>
      </c>
      <c r="D1684">
        <v>10</v>
      </c>
      <c r="E1684" s="2">
        <v>45111</v>
      </c>
      <c r="F1684" s="2">
        <f>_xlfn.XLOOKUP(Table7[[#This Row],[EID]],Roster!A:A,Roster!G:G)</f>
        <v>44841</v>
      </c>
      <c r="G1684" s="61">
        <f ca="1">(TODAY()-Table7[[#This Row],[Hire Date]])/365</f>
        <v>2.6136986301369864</v>
      </c>
      <c r="H1684" s="61">
        <f ca="1">Table7[[#This Row],[Year]]*12</f>
        <v>31.364383561643837</v>
      </c>
      <c r="I1684" t="str">
        <f ca="1">IF(Table7[[#This Row],[Month]]&gt;=12,"Tenured","New Hire")</f>
        <v>Tenured</v>
      </c>
    </row>
    <row r="1685" spans="1:9">
      <c r="A1685" s="3" t="s">
        <v>116</v>
      </c>
      <c r="B1685" s="35" t="str">
        <f>_xlfn.XLOOKUP(Table7[[#This Row],[EID]],Roster!A:A,Roster!E:E)</f>
        <v>hir.kame.31</v>
      </c>
      <c r="C1685" s="35" t="str">
        <f>_xlfn.XLOOKUP(Table7[[#This Row],[EID]],Roster!A:A,Roster!F:F)</f>
        <v>Health</v>
      </c>
      <c r="D1685">
        <v>8</v>
      </c>
      <c r="E1685" s="2">
        <v>45111</v>
      </c>
      <c r="F1685" s="2">
        <f>_xlfn.XLOOKUP(Table7[[#This Row],[EID]],Roster!A:A,Roster!G:G)</f>
        <v>39490</v>
      </c>
      <c r="G1685" s="61">
        <f ca="1">(TODAY()-Table7[[#This Row],[Hire Date]])/365</f>
        <v>17.273972602739725</v>
      </c>
      <c r="H1685" s="61">
        <f ca="1">Table7[[#This Row],[Year]]*12</f>
        <v>207.2876712328767</v>
      </c>
      <c r="I1685" t="str">
        <f ca="1">IF(Table7[[#This Row],[Month]]&gt;=12,"Tenured","New Hire")</f>
        <v>Tenured</v>
      </c>
    </row>
    <row r="1686" spans="1:9">
      <c r="A1686" s="3" t="s">
        <v>117</v>
      </c>
      <c r="B1686" s="35" t="str">
        <f>_xlfn.XLOOKUP(Table7[[#This Row],[EID]],Roster!A:A,Roster!E:E)</f>
        <v>han.oriz.24</v>
      </c>
      <c r="C1686" s="35" t="str">
        <f>_xlfn.XLOOKUP(Table7[[#This Row],[EID]],Roster!A:A,Roster!F:F)</f>
        <v>Network</v>
      </c>
      <c r="D1686">
        <v>7</v>
      </c>
      <c r="E1686" s="2">
        <v>45111</v>
      </c>
      <c r="F1686" s="2">
        <f>_xlfn.XLOOKUP(Table7[[#This Row],[EID]],Roster!A:A,Roster!G:G)</f>
        <v>43495</v>
      </c>
      <c r="G1686" s="61">
        <f ca="1">(TODAY()-Table7[[#This Row],[Hire Date]])/365</f>
        <v>6.3013698630136989</v>
      </c>
      <c r="H1686" s="61">
        <f ca="1">Table7[[#This Row],[Year]]*12</f>
        <v>75.616438356164394</v>
      </c>
      <c r="I1686" t="str">
        <f ca="1">IF(Table7[[#This Row],[Month]]&gt;=12,"Tenured","New Hire")</f>
        <v>Tenured</v>
      </c>
    </row>
    <row r="1687" spans="1:9">
      <c r="A1687" s="3" t="s">
        <v>118</v>
      </c>
      <c r="B1687" s="35" t="str">
        <f>_xlfn.XLOOKUP(Table7[[#This Row],[EID]],Roster!A:A,Roster!E:E)</f>
        <v>kig.imaz.62</v>
      </c>
      <c r="C1687" s="35" t="str">
        <f>_xlfn.XLOOKUP(Table7[[#This Row],[EID]],Roster!A:A,Roster!F:F)</f>
        <v>HR</v>
      </c>
      <c r="D1687">
        <v>8</v>
      </c>
      <c r="E1687" s="2">
        <v>45111</v>
      </c>
      <c r="F1687" s="2">
        <f>_xlfn.XLOOKUP(Table7[[#This Row],[EID]],Roster!A:A,Roster!G:G)</f>
        <v>44965</v>
      </c>
      <c r="G1687" s="61">
        <f ca="1">(TODAY()-Table7[[#This Row],[Hire Date]])/365</f>
        <v>2.2739726027397262</v>
      </c>
      <c r="H1687" s="61">
        <f ca="1">Table7[[#This Row],[Year]]*12</f>
        <v>27.287671232876715</v>
      </c>
      <c r="I1687" t="str">
        <f ca="1">IF(Table7[[#This Row],[Month]]&gt;=12,"Tenured","New Hire")</f>
        <v>Tenured</v>
      </c>
    </row>
    <row r="1688" spans="1:9">
      <c r="A1688" s="3" t="s">
        <v>119</v>
      </c>
      <c r="B1688" s="35" t="str">
        <f>_xlfn.XLOOKUP(Table7[[#This Row],[EID]],Roster!A:A,Roster!E:E)</f>
        <v>hir.kame.31</v>
      </c>
      <c r="C1688" s="35" t="str">
        <f>_xlfn.XLOOKUP(Table7[[#This Row],[EID]],Roster!A:A,Roster!F:F)</f>
        <v>Health</v>
      </c>
      <c r="D1688">
        <v>8</v>
      </c>
      <c r="E1688" s="2">
        <v>45111</v>
      </c>
      <c r="F1688" s="2">
        <f>_xlfn.XLOOKUP(Table7[[#This Row],[EID]],Roster!A:A,Roster!G:G)</f>
        <v>38581</v>
      </c>
      <c r="G1688" s="61">
        <f ca="1">(TODAY()-Table7[[#This Row],[Hire Date]])/365</f>
        <v>19.764383561643836</v>
      </c>
      <c r="H1688" s="61">
        <f ca="1">Table7[[#This Row],[Year]]*12</f>
        <v>237.17260273972602</v>
      </c>
      <c r="I1688" t="str">
        <f ca="1">IF(Table7[[#This Row],[Month]]&gt;=12,"Tenured","New Hire")</f>
        <v>Tenured</v>
      </c>
    </row>
    <row r="1689" spans="1:9">
      <c r="A1689" s="3" t="s">
        <v>121</v>
      </c>
      <c r="B1689" s="35" t="str">
        <f>_xlfn.XLOOKUP(Table7[[#This Row],[EID]],Roster!A:A,Roster!E:E)</f>
        <v>hir.kame.31</v>
      </c>
      <c r="C1689" s="35" t="str">
        <f>_xlfn.XLOOKUP(Table7[[#This Row],[EID]],Roster!A:A,Roster!F:F)</f>
        <v>Health</v>
      </c>
      <c r="D1689">
        <v>10</v>
      </c>
      <c r="E1689" s="2">
        <v>45111</v>
      </c>
      <c r="F1689" s="2">
        <f>_xlfn.XLOOKUP(Table7[[#This Row],[EID]],Roster!A:A,Roster!G:G)</f>
        <v>44420</v>
      </c>
      <c r="G1689" s="61">
        <f ca="1">(TODAY()-Table7[[#This Row],[Hire Date]])/365</f>
        <v>3.7671232876712328</v>
      </c>
      <c r="H1689" s="61">
        <f ca="1">Table7[[#This Row],[Year]]*12</f>
        <v>45.205479452054796</v>
      </c>
      <c r="I1689" t="str">
        <f ca="1">IF(Table7[[#This Row],[Month]]&gt;=12,"Tenured","New Hire")</f>
        <v>Tenured</v>
      </c>
    </row>
    <row r="1690" spans="1:9">
      <c r="A1690" s="3" t="s">
        <v>122</v>
      </c>
      <c r="B1690" s="35" t="str">
        <f>_xlfn.XLOOKUP(Table7[[#This Row],[EID]],Roster!A:A,Roster!E:E)</f>
        <v>han.oriz.24</v>
      </c>
      <c r="C1690" s="35" t="str">
        <f>_xlfn.XLOOKUP(Table7[[#This Row],[EID]],Roster!A:A,Roster!F:F)</f>
        <v>Network</v>
      </c>
      <c r="D1690">
        <v>7</v>
      </c>
      <c r="E1690" s="2">
        <v>45111</v>
      </c>
      <c r="F1690" s="2">
        <f>_xlfn.XLOOKUP(Table7[[#This Row],[EID]],Roster!A:A,Roster!G:G)</f>
        <v>44961</v>
      </c>
      <c r="G1690" s="61">
        <f ca="1">(TODAY()-Table7[[#This Row],[Hire Date]])/365</f>
        <v>2.2849315068493152</v>
      </c>
      <c r="H1690" s="61">
        <f ca="1">Table7[[#This Row],[Year]]*12</f>
        <v>27.419178082191785</v>
      </c>
      <c r="I1690" t="str">
        <f ca="1">IF(Table7[[#This Row],[Month]]&gt;=12,"Tenured","New Hire")</f>
        <v>Tenured</v>
      </c>
    </row>
    <row r="1691" spans="1:9">
      <c r="A1691" s="3" t="s">
        <v>123</v>
      </c>
      <c r="B1691" s="35" t="str">
        <f>_xlfn.XLOOKUP(Table7[[#This Row],[EID]],Roster!A:A,Roster!E:E)</f>
        <v>kig.imaz.62</v>
      </c>
      <c r="C1691" s="35" t="str">
        <f>_xlfn.XLOOKUP(Table7[[#This Row],[EID]],Roster!A:A,Roster!F:F)</f>
        <v>HR</v>
      </c>
      <c r="D1691">
        <v>7</v>
      </c>
      <c r="E1691" s="2">
        <v>45111</v>
      </c>
      <c r="F1691" s="2">
        <f>_xlfn.XLOOKUP(Table7[[#This Row],[EID]],Roster!A:A,Roster!G:G)</f>
        <v>41094</v>
      </c>
      <c r="G1691" s="61">
        <f ca="1">(TODAY()-Table7[[#This Row],[Hire Date]])/365</f>
        <v>12.87945205479452</v>
      </c>
      <c r="H1691" s="61">
        <f ca="1">Table7[[#This Row],[Year]]*12</f>
        <v>154.55342465753424</v>
      </c>
      <c r="I1691" t="str">
        <f ca="1">IF(Table7[[#This Row],[Month]]&gt;=12,"Tenured","New Hire")</f>
        <v>Tenured</v>
      </c>
    </row>
    <row r="1692" spans="1:9">
      <c r="A1692" s="3" t="s">
        <v>94</v>
      </c>
      <c r="B1692" s="35" t="str">
        <f>_xlfn.XLOOKUP(Table7[[#This Row],[EID]],Roster!A:A,Roster!E:E)</f>
        <v>oka.koch.55</v>
      </c>
      <c r="C1692" s="35" t="str">
        <f>_xlfn.XLOOKUP(Table7[[#This Row],[EID]],Roster!A:A,Roster!F:F)</f>
        <v>F&amp;A</v>
      </c>
      <c r="D1692">
        <v>10</v>
      </c>
      <c r="E1692" s="2">
        <v>45112</v>
      </c>
      <c r="F1692" s="2">
        <f>_xlfn.XLOOKUP(Table7[[#This Row],[EID]],Roster!A:A,Roster!G:G)</f>
        <v>45032</v>
      </c>
      <c r="G1692" s="61">
        <f ca="1">(TODAY()-Table7[[#This Row],[Hire Date]])/365</f>
        <v>2.0904109589041098</v>
      </c>
      <c r="H1692" s="61">
        <f ca="1">Table7[[#This Row],[Year]]*12</f>
        <v>25.084931506849315</v>
      </c>
      <c r="I1692" t="str">
        <f ca="1">IF(Table7[[#This Row],[Month]]&gt;=12,"Tenured","New Hire")</f>
        <v>Tenured</v>
      </c>
    </row>
    <row r="1693" spans="1:9">
      <c r="A1693" s="3" t="s">
        <v>96</v>
      </c>
      <c r="B1693" s="35" t="str">
        <f>_xlfn.XLOOKUP(Table7[[#This Row],[EID]],Roster!A:A,Roster!E:E)</f>
        <v>hir.kame.31</v>
      </c>
      <c r="C1693" s="35" t="str">
        <f>_xlfn.XLOOKUP(Table7[[#This Row],[EID]],Roster!A:A,Roster!F:F)</f>
        <v>Health</v>
      </c>
      <c r="D1693">
        <v>8</v>
      </c>
      <c r="E1693" s="2">
        <v>45112</v>
      </c>
      <c r="F1693" s="2">
        <f>_xlfn.XLOOKUP(Table7[[#This Row],[EID]],Roster!A:A,Roster!G:G)</f>
        <v>44979</v>
      </c>
      <c r="G1693" s="61">
        <f ca="1">(TODAY()-Table7[[#This Row],[Hire Date]])/365</f>
        <v>2.2356164383561645</v>
      </c>
      <c r="H1693" s="61">
        <f ca="1">Table7[[#This Row],[Year]]*12</f>
        <v>26.827397260273976</v>
      </c>
      <c r="I1693" t="str">
        <f ca="1">IF(Table7[[#This Row],[Month]]&gt;=12,"Tenured","New Hire")</f>
        <v>Tenured</v>
      </c>
    </row>
    <row r="1694" spans="1:9">
      <c r="A1694" s="3" t="s">
        <v>97</v>
      </c>
      <c r="B1694" s="35" t="str">
        <f>_xlfn.XLOOKUP(Table7[[#This Row],[EID]],Roster!A:A,Roster!E:E)</f>
        <v>han.oriz.24</v>
      </c>
      <c r="C1694" s="35" t="str">
        <f>_xlfn.XLOOKUP(Table7[[#This Row],[EID]],Roster!A:A,Roster!F:F)</f>
        <v>Network</v>
      </c>
      <c r="D1694">
        <v>8</v>
      </c>
      <c r="E1694" s="2">
        <v>45112</v>
      </c>
      <c r="F1694" s="2">
        <f>_xlfn.XLOOKUP(Table7[[#This Row],[EID]],Roster!A:A,Roster!G:G)</f>
        <v>44419</v>
      </c>
      <c r="G1694" s="61">
        <f ca="1">(TODAY()-Table7[[#This Row],[Hire Date]])/365</f>
        <v>3.7698630136986302</v>
      </c>
      <c r="H1694" s="61">
        <f ca="1">Table7[[#This Row],[Year]]*12</f>
        <v>45.238356164383561</v>
      </c>
      <c r="I1694" t="str">
        <f ca="1">IF(Table7[[#This Row],[Month]]&gt;=12,"Tenured","New Hire")</f>
        <v>Tenured</v>
      </c>
    </row>
    <row r="1695" spans="1:9">
      <c r="A1695" s="3" t="s">
        <v>98</v>
      </c>
      <c r="B1695" s="35" t="str">
        <f>_xlfn.XLOOKUP(Table7[[#This Row],[EID]],Roster!A:A,Roster!E:E)</f>
        <v>kig.imaz.62</v>
      </c>
      <c r="C1695" s="35" t="str">
        <f>_xlfn.XLOOKUP(Table7[[#This Row],[EID]],Roster!A:A,Roster!F:F)</f>
        <v>HR</v>
      </c>
      <c r="D1695">
        <v>8</v>
      </c>
      <c r="E1695" s="2">
        <v>45112</v>
      </c>
      <c r="F1695" s="2">
        <f>_xlfn.XLOOKUP(Table7[[#This Row],[EID]],Roster!A:A,Roster!G:G)</f>
        <v>41964</v>
      </c>
      <c r="G1695" s="61">
        <f ca="1">(TODAY()-Table7[[#This Row],[Hire Date]])/365</f>
        <v>10.495890410958904</v>
      </c>
      <c r="H1695" s="61">
        <f ca="1">Table7[[#This Row],[Year]]*12</f>
        <v>125.95068493150684</v>
      </c>
      <c r="I1695" t="str">
        <f ca="1">IF(Table7[[#This Row],[Month]]&gt;=12,"Tenured","New Hire")</f>
        <v>Tenured</v>
      </c>
    </row>
    <row r="1696" spans="1:9">
      <c r="A1696" s="3" t="s">
        <v>99</v>
      </c>
      <c r="B1696" s="35" t="str">
        <f>_xlfn.XLOOKUP(Table7[[#This Row],[EID]],Roster!A:A,Roster!E:E)</f>
        <v>han.oriz.24</v>
      </c>
      <c r="C1696" s="35" t="str">
        <f>_xlfn.XLOOKUP(Table7[[#This Row],[EID]],Roster!A:A,Roster!F:F)</f>
        <v>Strategy</v>
      </c>
      <c r="D1696">
        <v>9</v>
      </c>
      <c r="E1696" s="2">
        <v>45112</v>
      </c>
      <c r="F1696" s="2">
        <f>_xlfn.XLOOKUP(Table7[[#This Row],[EID]],Roster!A:A,Roster!G:G)</f>
        <v>39732</v>
      </c>
      <c r="G1696" s="61">
        <f ca="1">(TODAY()-Table7[[#This Row],[Hire Date]])/365</f>
        <v>16.610958904109587</v>
      </c>
      <c r="H1696" s="61">
        <f ca="1">Table7[[#This Row],[Year]]*12</f>
        <v>199.33150684931505</v>
      </c>
      <c r="I1696" t="str">
        <f ca="1">IF(Table7[[#This Row],[Month]]&gt;=12,"Tenured","New Hire")</f>
        <v>Tenured</v>
      </c>
    </row>
    <row r="1697" spans="1:9">
      <c r="A1697" s="3" t="s">
        <v>100</v>
      </c>
      <c r="B1697" s="35" t="str">
        <f>_xlfn.XLOOKUP(Table7[[#This Row],[EID]],Roster!A:A,Roster!E:E)</f>
        <v>oka.koch.55</v>
      </c>
      <c r="C1697" s="35" t="str">
        <f>_xlfn.XLOOKUP(Table7[[#This Row],[EID]],Roster!A:A,Roster!F:F)</f>
        <v>F&amp;A</v>
      </c>
      <c r="D1697">
        <v>10</v>
      </c>
      <c r="E1697" s="2">
        <v>45112</v>
      </c>
      <c r="F1697" s="2">
        <f>_xlfn.XLOOKUP(Table7[[#This Row],[EID]],Roster!A:A,Roster!G:G)</f>
        <v>44956</v>
      </c>
      <c r="G1697" s="61">
        <f ca="1">(TODAY()-Table7[[#This Row],[Hire Date]])/365</f>
        <v>2.2986301369863016</v>
      </c>
      <c r="H1697" s="61">
        <f ca="1">Table7[[#This Row],[Year]]*12</f>
        <v>27.583561643835619</v>
      </c>
      <c r="I1697" t="str">
        <f ca="1">IF(Table7[[#This Row],[Month]]&gt;=12,"Tenured","New Hire")</f>
        <v>Tenured</v>
      </c>
    </row>
    <row r="1698" spans="1:9">
      <c r="A1698" s="3" t="s">
        <v>101</v>
      </c>
      <c r="B1698" s="35" t="str">
        <f>_xlfn.XLOOKUP(Table7[[#This Row],[EID]],Roster!A:A,Roster!E:E)</f>
        <v>hir.kame.31</v>
      </c>
      <c r="C1698" s="35" t="str">
        <f>_xlfn.XLOOKUP(Table7[[#This Row],[EID]],Roster!A:A,Roster!F:F)</f>
        <v>Health</v>
      </c>
      <c r="D1698">
        <v>9</v>
      </c>
      <c r="E1698" s="2">
        <v>45112</v>
      </c>
      <c r="F1698" s="2">
        <f>_xlfn.XLOOKUP(Table7[[#This Row],[EID]],Roster!A:A,Roster!G:G)</f>
        <v>42161</v>
      </c>
      <c r="G1698" s="61">
        <f ca="1">(TODAY()-Table7[[#This Row],[Hire Date]])/365</f>
        <v>9.956164383561644</v>
      </c>
      <c r="H1698" s="61">
        <f ca="1">Table7[[#This Row],[Year]]*12</f>
        <v>119.47397260273974</v>
      </c>
      <c r="I1698" t="str">
        <f ca="1">IF(Table7[[#This Row],[Month]]&gt;=12,"Tenured","New Hire")</f>
        <v>Tenured</v>
      </c>
    </row>
    <row r="1699" spans="1:9">
      <c r="A1699" s="3" t="s">
        <v>102</v>
      </c>
      <c r="B1699" s="35" t="str">
        <f>_xlfn.XLOOKUP(Table7[[#This Row],[EID]],Roster!A:A,Roster!E:E)</f>
        <v>han.oriz.24</v>
      </c>
      <c r="C1699" s="35" t="str">
        <f>_xlfn.XLOOKUP(Table7[[#This Row],[EID]],Roster!A:A,Roster!F:F)</f>
        <v>Network</v>
      </c>
      <c r="D1699">
        <v>9</v>
      </c>
      <c r="E1699" s="2">
        <v>45112</v>
      </c>
      <c r="F1699" s="2">
        <f>_xlfn.XLOOKUP(Table7[[#This Row],[EID]],Roster!A:A,Roster!G:G)</f>
        <v>37784</v>
      </c>
      <c r="G1699" s="61">
        <f ca="1">(TODAY()-Table7[[#This Row],[Hire Date]])/365</f>
        <v>21.947945205479453</v>
      </c>
      <c r="H1699" s="61">
        <f ca="1">Table7[[#This Row],[Year]]*12</f>
        <v>263.37534246575342</v>
      </c>
      <c r="I1699" t="str">
        <f ca="1">IF(Table7[[#This Row],[Month]]&gt;=12,"Tenured","New Hire")</f>
        <v>Tenured</v>
      </c>
    </row>
    <row r="1700" spans="1:9">
      <c r="A1700" s="3" t="s">
        <v>103</v>
      </c>
      <c r="B1700" s="35" t="str">
        <f>_xlfn.XLOOKUP(Table7[[#This Row],[EID]],Roster!A:A,Roster!E:E)</f>
        <v>kig.imaz.62</v>
      </c>
      <c r="C1700" s="35" t="str">
        <f>_xlfn.XLOOKUP(Table7[[#This Row],[EID]],Roster!A:A,Roster!F:F)</f>
        <v>HR</v>
      </c>
      <c r="D1700">
        <v>10</v>
      </c>
      <c r="E1700" s="2">
        <v>45112</v>
      </c>
      <c r="F1700" s="2">
        <f>_xlfn.XLOOKUP(Table7[[#This Row],[EID]],Roster!A:A,Roster!G:G)</f>
        <v>44132</v>
      </c>
      <c r="G1700" s="61">
        <f ca="1">(TODAY()-Table7[[#This Row],[Hire Date]])/365</f>
        <v>4.5561643835616437</v>
      </c>
      <c r="H1700" s="61">
        <f ca="1">Table7[[#This Row],[Year]]*12</f>
        <v>54.673972602739724</v>
      </c>
      <c r="I1700" t="str">
        <f ca="1">IF(Table7[[#This Row],[Month]]&gt;=12,"Tenured","New Hire")</f>
        <v>Tenured</v>
      </c>
    </row>
    <row r="1701" spans="1:9">
      <c r="A1701" s="3" t="s">
        <v>104</v>
      </c>
      <c r="B1701" s="35" t="str">
        <f>_xlfn.XLOOKUP(Table7[[#This Row],[EID]],Roster!A:A,Roster!E:E)</f>
        <v>oka.koch.55</v>
      </c>
      <c r="C1701" s="35" t="str">
        <f>_xlfn.XLOOKUP(Table7[[#This Row],[EID]],Roster!A:A,Roster!F:F)</f>
        <v>F&amp;A</v>
      </c>
      <c r="D1701">
        <v>6</v>
      </c>
      <c r="E1701" s="2">
        <v>45112</v>
      </c>
      <c r="F1701" s="2">
        <f>_xlfn.XLOOKUP(Table7[[#This Row],[EID]],Roster!A:A,Roster!G:G)</f>
        <v>44977</v>
      </c>
      <c r="G1701" s="61">
        <f ca="1">(TODAY()-Table7[[#This Row],[Hire Date]])/365</f>
        <v>2.2410958904109588</v>
      </c>
      <c r="H1701" s="61">
        <f ca="1">Table7[[#This Row],[Year]]*12</f>
        <v>26.893150684931506</v>
      </c>
      <c r="I1701" t="str">
        <f ca="1">IF(Table7[[#This Row],[Month]]&gt;=12,"Tenured","New Hire")</f>
        <v>Tenured</v>
      </c>
    </row>
    <row r="1702" spans="1:9">
      <c r="A1702" s="3" t="s">
        <v>105</v>
      </c>
      <c r="B1702" s="35" t="str">
        <f>_xlfn.XLOOKUP(Table7[[#This Row],[EID]],Roster!A:A,Roster!E:E)</f>
        <v>oka.koch.55</v>
      </c>
      <c r="C1702" s="35" t="str">
        <f>_xlfn.XLOOKUP(Table7[[#This Row],[EID]],Roster!A:A,Roster!F:F)</f>
        <v>F&amp;A</v>
      </c>
      <c r="D1702">
        <v>10</v>
      </c>
      <c r="E1702" s="2">
        <v>45112</v>
      </c>
      <c r="F1702" s="2">
        <f>_xlfn.XLOOKUP(Table7[[#This Row],[EID]],Roster!A:A,Roster!G:G)</f>
        <v>37806</v>
      </c>
      <c r="G1702" s="61">
        <f ca="1">(TODAY()-Table7[[#This Row],[Hire Date]])/365</f>
        <v>21.887671232876713</v>
      </c>
      <c r="H1702" s="61">
        <f ca="1">Table7[[#This Row],[Year]]*12</f>
        <v>262.65205479452055</v>
      </c>
      <c r="I1702" t="str">
        <f ca="1">IF(Table7[[#This Row],[Month]]&gt;=12,"Tenured","New Hire")</f>
        <v>Tenured</v>
      </c>
    </row>
    <row r="1703" spans="1:9">
      <c r="A1703" s="3" t="s">
        <v>106</v>
      </c>
      <c r="B1703" s="35" t="str">
        <f>_xlfn.XLOOKUP(Table7[[#This Row],[EID]],Roster!A:A,Roster!E:E)</f>
        <v>hir.kame.31</v>
      </c>
      <c r="C1703" s="35" t="str">
        <f>_xlfn.XLOOKUP(Table7[[#This Row],[EID]],Roster!A:A,Roster!F:F)</f>
        <v>Health</v>
      </c>
      <c r="D1703">
        <v>10</v>
      </c>
      <c r="E1703" s="2">
        <v>45112</v>
      </c>
      <c r="F1703" s="2">
        <f>_xlfn.XLOOKUP(Table7[[#This Row],[EID]],Roster!A:A,Roster!G:G)</f>
        <v>40457</v>
      </c>
      <c r="G1703" s="61">
        <f ca="1">(TODAY()-Table7[[#This Row],[Hire Date]])/365</f>
        <v>14.624657534246575</v>
      </c>
      <c r="H1703" s="61">
        <f ca="1">Table7[[#This Row],[Year]]*12</f>
        <v>175.49589041095891</v>
      </c>
      <c r="I1703" t="str">
        <f ca="1">IF(Table7[[#This Row],[Month]]&gt;=12,"Tenured","New Hire")</f>
        <v>Tenured</v>
      </c>
    </row>
    <row r="1704" spans="1:9">
      <c r="A1704" s="3" t="s">
        <v>108</v>
      </c>
      <c r="B1704" s="35" t="str">
        <f>_xlfn.XLOOKUP(Table7[[#This Row],[EID]],Roster!A:A,Roster!E:E)</f>
        <v>kig.imaz.62</v>
      </c>
      <c r="C1704" s="35" t="str">
        <f>_xlfn.XLOOKUP(Table7[[#This Row],[EID]],Roster!A:A,Roster!F:F)</f>
        <v>HR</v>
      </c>
      <c r="D1704">
        <v>8</v>
      </c>
      <c r="E1704" s="2">
        <v>45112</v>
      </c>
      <c r="F1704" s="2">
        <f>_xlfn.XLOOKUP(Table7[[#This Row],[EID]],Roster!A:A,Roster!G:G)</f>
        <v>41289</v>
      </c>
      <c r="G1704" s="61">
        <f ca="1">(TODAY()-Table7[[#This Row],[Hire Date]])/365</f>
        <v>12.345205479452055</v>
      </c>
      <c r="H1704" s="61">
        <f ca="1">Table7[[#This Row],[Year]]*12</f>
        <v>148.14246575342466</v>
      </c>
      <c r="I1704" t="str">
        <f ca="1">IF(Table7[[#This Row],[Month]]&gt;=12,"Tenured","New Hire")</f>
        <v>Tenured</v>
      </c>
    </row>
    <row r="1705" spans="1:9">
      <c r="A1705" s="3" t="s">
        <v>109</v>
      </c>
      <c r="B1705" s="35" t="str">
        <f>_xlfn.XLOOKUP(Table7[[#This Row],[EID]],Roster!A:A,Roster!E:E)</f>
        <v>han.oriz.24</v>
      </c>
      <c r="C1705" s="35" t="str">
        <f>_xlfn.XLOOKUP(Table7[[#This Row],[EID]],Roster!A:A,Roster!F:F)</f>
        <v>Strategy</v>
      </c>
      <c r="D1705">
        <v>9</v>
      </c>
      <c r="E1705" s="2">
        <v>45112</v>
      </c>
      <c r="F1705" s="2">
        <f>_xlfn.XLOOKUP(Table7[[#This Row],[EID]],Roster!A:A,Roster!G:G)</f>
        <v>39092</v>
      </c>
      <c r="G1705" s="61">
        <f ca="1">(TODAY()-Table7[[#This Row],[Hire Date]])/365</f>
        <v>18.364383561643837</v>
      </c>
      <c r="H1705" s="61">
        <f ca="1">Table7[[#This Row],[Year]]*12</f>
        <v>220.37260273972606</v>
      </c>
      <c r="I1705" t="str">
        <f ca="1">IF(Table7[[#This Row],[Month]]&gt;=12,"Tenured","New Hire")</f>
        <v>Tenured</v>
      </c>
    </row>
    <row r="1706" spans="1:9">
      <c r="A1706" s="3" t="s">
        <v>111</v>
      </c>
      <c r="B1706" s="35" t="str">
        <f>_xlfn.XLOOKUP(Table7[[#This Row],[EID]],Roster!A:A,Roster!E:E)</f>
        <v>hir.kame.31</v>
      </c>
      <c r="C1706" s="35" t="str">
        <f>_xlfn.XLOOKUP(Table7[[#This Row],[EID]],Roster!A:A,Roster!F:F)</f>
        <v>Health</v>
      </c>
      <c r="D1706">
        <v>9</v>
      </c>
      <c r="E1706" s="2">
        <v>45112</v>
      </c>
      <c r="F1706" s="2">
        <f>_xlfn.XLOOKUP(Table7[[#This Row],[EID]],Roster!A:A,Roster!G:G)</f>
        <v>42145</v>
      </c>
      <c r="G1706" s="61">
        <f ca="1">(TODAY()-Table7[[#This Row],[Hire Date]])/365</f>
        <v>10</v>
      </c>
      <c r="H1706" s="61">
        <f ca="1">Table7[[#This Row],[Year]]*12</f>
        <v>120</v>
      </c>
      <c r="I1706" t="str">
        <f ca="1">IF(Table7[[#This Row],[Month]]&gt;=12,"Tenured","New Hire")</f>
        <v>Tenured</v>
      </c>
    </row>
    <row r="1707" spans="1:9">
      <c r="A1707" s="3" t="s">
        <v>112</v>
      </c>
      <c r="B1707" s="35" t="str">
        <f>_xlfn.XLOOKUP(Table7[[#This Row],[EID]],Roster!A:A,Roster!E:E)</f>
        <v>hir.kame.31</v>
      </c>
      <c r="C1707" s="35" t="str">
        <f>_xlfn.XLOOKUP(Table7[[#This Row],[EID]],Roster!A:A,Roster!F:F)</f>
        <v>Health</v>
      </c>
      <c r="D1707">
        <v>9</v>
      </c>
      <c r="E1707" s="2">
        <v>45112</v>
      </c>
      <c r="F1707" s="2">
        <f>_xlfn.XLOOKUP(Table7[[#This Row],[EID]],Roster!A:A,Roster!G:G)</f>
        <v>44989</v>
      </c>
      <c r="G1707" s="61">
        <f ca="1">(TODAY()-Table7[[#This Row],[Hire Date]])/365</f>
        <v>2.2082191780821918</v>
      </c>
      <c r="H1707" s="61">
        <f ca="1">Table7[[#This Row],[Year]]*12</f>
        <v>26.4986301369863</v>
      </c>
      <c r="I1707" t="str">
        <f ca="1">IF(Table7[[#This Row],[Month]]&gt;=12,"Tenured","New Hire")</f>
        <v>Tenured</v>
      </c>
    </row>
    <row r="1708" spans="1:9">
      <c r="A1708" s="3" t="s">
        <v>113</v>
      </c>
      <c r="B1708" s="35" t="str">
        <f>_xlfn.XLOOKUP(Table7[[#This Row],[EID]],Roster!A:A,Roster!E:E)</f>
        <v>kig.imaz.62</v>
      </c>
      <c r="C1708" s="35" t="str">
        <f>_xlfn.XLOOKUP(Table7[[#This Row],[EID]],Roster!A:A,Roster!F:F)</f>
        <v>HR</v>
      </c>
      <c r="D1708">
        <v>10</v>
      </c>
      <c r="E1708" s="2">
        <v>45112</v>
      </c>
      <c r="F1708" s="2">
        <f>_xlfn.XLOOKUP(Table7[[#This Row],[EID]],Roster!A:A,Roster!G:G)</f>
        <v>44152</v>
      </c>
      <c r="G1708" s="61">
        <f ca="1">(TODAY()-Table7[[#This Row],[Hire Date]])/365</f>
        <v>4.5013698630136982</v>
      </c>
      <c r="H1708" s="61">
        <f ca="1">Table7[[#This Row],[Year]]*12</f>
        <v>54.016438356164379</v>
      </c>
      <c r="I1708" t="str">
        <f ca="1">IF(Table7[[#This Row],[Month]]&gt;=12,"Tenured","New Hire")</f>
        <v>Tenured</v>
      </c>
    </row>
    <row r="1709" spans="1:9">
      <c r="A1709" s="3" t="s">
        <v>114</v>
      </c>
      <c r="B1709" s="35" t="str">
        <f>_xlfn.XLOOKUP(Table7[[#This Row],[EID]],Roster!A:A,Roster!E:E)</f>
        <v>han.oriz.24</v>
      </c>
      <c r="C1709" s="35" t="str">
        <f>_xlfn.XLOOKUP(Table7[[#This Row],[EID]],Roster!A:A,Roster!F:F)</f>
        <v>Strategy</v>
      </c>
      <c r="D1709">
        <v>9</v>
      </c>
      <c r="E1709" s="2">
        <v>45112</v>
      </c>
      <c r="F1709" s="2">
        <f>_xlfn.XLOOKUP(Table7[[#This Row],[EID]],Roster!A:A,Roster!G:G)</f>
        <v>37165</v>
      </c>
      <c r="G1709" s="61">
        <f ca="1">(TODAY()-Table7[[#This Row],[Hire Date]])/365</f>
        <v>23.643835616438356</v>
      </c>
      <c r="H1709" s="61">
        <f ca="1">Table7[[#This Row],[Year]]*12</f>
        <v>283.72602739726028</v>
      </c>
      <c r="I1709" t="str">
        <f ca="1">IF(Table7[[#This Row],[Month]]&gt;=12,"Tenured","New Hire")</f>
        <v>Tenured</v>
      </c>
    </row>
    <row r="1710" spans="1:9">
      <c r="A1710" s="3" t="s">
        <v>115</v>
      </c>
      <c r="B1710" s="35" t="str">
        <f>_xlfn.XLOOKUP(Table7[[#This Row],[EID]],Roster!A:A,Roster!E:E)</f>
        <v>oka.koch.55</v>
      </c>
      <c r="C1710" s="35" t="str">
        <f>_xlfn.XLOOKUP(Table7[[#This Row],[EID]],Roster!A:A,Roster!F:F)</f>
        <v>F&amp;A</v>
      </c>
      <c r="D1710">
        <v>8</v>
      </c>
      <c r="E1710" s="2">
        <v>45112</v>
      </c>
      <c r="F1710" s="2">
        <f>_xlfn.XLOOKUP(Table7[[#This Row],[EID]],Roster!A:A,Roster!G:G)</f>
        <v>44841</v>
      </c>
      <c r="G1710" s="61">
        <f ca="1">(TODAY()-Table7[[#This Row],[Hire Date]])/365</f>
        <v>2.6136986301369864</v>
      </c>
      <c r="H1710" s="61">
        <f ca="1">Table7[[#This Row],[Year]]*12</f>
        <v>31.364383561643837</v>
      </c>
      <c r="I1710" t="str">
        <f ca="1">IF(Table7[[#This Row],[Month]]&gt;=12,"Tenured","New Hire")</f>
        <v>Tenured</v>
      </c>
    </row>
    <row r="1711" spans="1:9">
      <c r="A1711" s="3" t="s">
        <v>116</v>
      </c>
      <c r="B1711" s="35" t="str">
        <f>_xlfn.XLOOKUP(Table7[[#This Row],[EID]],Roster!A:A,Roster!E:E)</f>
        <v>hir.kame.31</v>
      </c>
      <c r="C1711" s="35" t="str">
        <f>_xlfn.XLOOKUP(Table7[[#This Row],[EID]],Roster!A:A,Roster!F:F)</f>
        <v>Health</v>
      </c>
      <c r="D1711">
        <v>9</v>
      </c>
      <c r="E1711" s="2">
        <v>45112</v>
      </c>
      <c r="F1711" s="2">
        <f>_xlfn.XLOOKUP(Table7[[#This Row],[EID]],Roster!A:A,Roster!G:G)</f>
        <v>39490</v>
      </c>
      <c r="G1711" s="61">
        <f ca="1">(TODAY()-Table7[[#This Row],[Hire Date]])/365</f>
        <v>17.273972602739725</v>
      </c>
      <c r="H1711" s="61">
        <f ca="1">Table7[[#This Row],[Year]]*12</f>
        <v>207.2876712328767</v>
      </c>
      <c r="I1711" t="str">
        <f ca="1">IF(Table7[[#This Row],[Month]]&gt;=12,"Tenured","New Hire")</f>
        <v>Tenured</v>
      </c>
    </row>
    <row r="1712" spans="1:9">
      <c r="A1712" s="3" t="s">
        <v>117</v>
      </c>
      <c r="B1712" s="35" t="str">
        <f>_xlfn.XLOOKUP(Table7[[#This Row],[EID]],Roster!A:A,Roster!E:E)</f>
        <v>han.oriz.24</v>
      </c>
      <c r="C1712" s="35" t="str">
        <f>_xlfn.XLOOKUP(Table7[[#This Row],[EID]],Roster!A:A,Roster!F:F)</f>
        <v>Network</v>
      </c>
      <c r="D1712">
        <v>8</v>
      </c>
      <c r="E1712" s="2">
        <v>45112</v>
      </c>
      <c r="F1712" s="2">
        <f>_xlfn.XLOOKUP(Table7[[#This Row],[EID]],Roster!A:A,Roster!G:G)</f>
        <v>43495</v>
      </c>
      <c r="G1712" s="61">
        <f ca="1">(TODAY()-Table7[[#This Row],[Hire Date]])/365</f>
        <v>6.3013698630136989</v>
      </c>
      <c r="H1712" s="61">
        <f ca="1">Table7[[#This Row],[Year]]*12</f>
        <v>75.616438356164394</v>
      </c>
      <c r="I1712" t="str">
        <f ca="1">IF(Table7[[#This Row],[Month]]&gt;=12,"Tenured","New Hire")</f>
        <v>Tenured</v>
      </c>
    </row>
    <row r="1713" spans="1:9">
      <c r="A1713" s="3" t="s">
        <v>118</v>
      </c>
      <c r="B1713" s="35" t="str">
        <f>_xlfn.XLOOKUP(Table7[[#This Row],[EID]],Roster!A:A,Roster!E:E)</f>
        <v>kig.imaz.62</v>
      </c>
      <c r="C1713" s="35" t="str">
        <f>_xlfn.XLOOKUP(Table7[[#This Row],[EID]],Roster!A:A,Roster!F:F)</f>
        <v>HR</v>
      </c>
      <c r="D1713">
        <v>9</v>
      </c>
      <c r="E1713" s="2">
        <v>45112</v>
      </c>
      <c r="F1713" s="2">
        <f>_xlfn.XLOOKUP(Table7[[#This Row],[EID]],Roster!A:A,Roster!G:G)</f>
        <v>44965</v>
      </c>
      <c r="G1713" s="61">
        <f ca="1">(TODAY()-Table7[[#This Row],[Hire Date]])/365</f>
        <v>2.2739726027397262</v>
      </c>
      <c r="H1713" s="61">
        <f ca="1">Table7[[#This Row],[Year]]*12</f>
        <v>27.287671232876715</v>
      </c>
      <c r="I1713" t="str">
        <f ca="1">IF(Table7[[#This Row],[Month]]&gt;=12,"Tenured","New Hire")</f>
        <v>Tenured</v>
      </c>
    </row>
    <row r="1714" spans="1:9">
      <c r="A1714" s="3" t="s">
        <v>119</v>
      </c>
      <c r="B1714" s="35" t="str">
        <f>_xlfn.XLOOKUP(Table7[[#This Row],[EID]],Roster!A:A,Roster!E:E)</f>
        <v>hir.kame.31</v>
      </c>
      <c r="C1714" s="35" t="str">
        <f>_xlfn.XLOOKUP(Table7[[#This Row],[EID]],Roster!A:A,Roster!F:F)</f>
        <v>Health</v>
      </c>
      <c r="D1714">
        <v>8</v>
      </c>
      <c r="E1714" s="2">
        <v>45112</v>
      </c>
      <c r="F1714" s="2">
        <f>_xlfn.XLOOKUP(Table7[[#This Row],[EID]],Roster!A:A,Roster!G:G)</f>
        <v>38581</v>
      </c>
      <c r="G1714" s="61">
        <f ca="1">(TODAY()-Table7[[#This Row],[Hire Date]])/365</f>
        <v>19.764383561643836</v>
      </c>
      <c r="H1714" s="61">
        <f ca="1">Table7[[#This Row],[Year]]*12</f>
        <v>237.17260273972602</v>
      </c>
      <c r="I1714" t="str">
        <f ca="1">IF(Table7[[#This Row],[Month]]&gt;=12,"Tenured","New Hire")</f>
        <v>Tenured</v>
      </c>
    </row>
    <row r="1715" spans="1:9">
      <c r="A1715" s="3" t="s">
        <v>121</v>
      </c>
      <c r="B1715" s="35" t="str">
        <f>_xlfn.XLOOKUP(Table7[[#This Row],[EID]],Roster!A:A,Roster!E:E)</f>
        <v>hir.kame.31</v>
      </c>
      <c r="C1715" s="35" t="str">
        <f>_xlfn.XLOOKUP(Table7[[#This Row],[EID]],Roster!A:A,Roster!F:F)</f>
        <v>Health</v>
      </c>
      <c r="D1715">
        <v>8</v>
      </c>
      <c r="E1715" s="2">
        <v>45112</v>
      </c>
      <c r="F1715" s="2">
        <f>_xlfn.XLOOKUP(Table7[[#This Row],[EID]],Roster!A:A,Roster!G:G)</f>
        <v>44420</v>
      </c>
      <c r="G1715" s="61">
        <f ca="1">(TODAY()-Table7[[#This Row],[Hire Date]])/365</f>
        <v>3.7671232876712328</v>
      </c>
      <c r="H1715" s="61">
        <f ca="1">Table7[[#This Row],[Year]]*12</f>
        <v>45.205479452054796</v>
      </c>
      <c r="I1715" t="str">
        <f ca="1">IF(Table7[[#This Row],[Month]]&gt;=12,"Tenured","New Hire")</f>
        <v>Tenured</v>
      </c>
    </row>
    <row r="1716" spans="1:9">
      <c r="A1716" s="3" t="s">
        <v>122</v>
      </c>
      <c r="B1716" s="35" t="str">
        <f>_xlfn.XLOOKUP(Table7[[#This Row],[EID]],Roster!A:A,Roster!E:E)</f>
        <v>han.oriz.24</v>
      </c>
      <c r="C1716" s="35" t="str">
        <f>_xlfn.XLOOKUP(Table7[[#This Row],[EID]],Roster!A:A,Roster!F:F)</f>
        <v>Network</v>
      </c>
      <c r="D1716">
        <v>9</v>
      </c>
      <c r="E1716" s="2">
        <v>45112</v>
      </c>
      <c r="F1716" s="2">
        <f>_xlfn.XLOOKUP(Table7[[#This Row],[EID]],Roster!A:A,Roster!G:G)</f>
        <v>44961</v>
      </c>
      <c r="G1716" s="61">
        <f ca="1">(TODAY()-Table7[[#This Row],[Hire Date]])/365</f>
        <v>2.2849315068493152</v>
      </c>
      <c r="H1716" s="61">
        <f ca="1">Table7[[#This Row],[Year]]*12</f>
        <v>27.419178082191785</v>
      </c>
      <c r="I1716" t="str">
        <f ca="1">IF(Table7[[#This Row],[Month]]&gt;=12,"Tenured","New Hire")</f>
        <v>Tenured</v>
      </c>
    </row>
    <row r="1717" spans="1:9">
      <c r="A1717" s="3" t="s">
        <v>123</v>
      </c>
      <c r="B1717" s="35" t="str">
        <f>_xlfn.XLOOKUP(Table7[[#This Row],[EID]],Roster!A:A,Roster!E:E)</f>
        <v>kig.imaz.62</v>
      </c>
      <c r="C1717" s="35" t="str">
        <f>_xlfn.XLOOKUP(Table7[[#This Row],[EID]],Roster!A:A,Roster!F:F)</f>
        <v>HR</v>
      </c>
      <c r="D1717">
        <v>10</v>
      </c>
      <c r="E1717" s="2">
        <v>45112</v>
      </c>
      <c r="F1717" s="2">
        <f>_xlfn.XLOOKUP(Table7[[#This Row],[EID]],Roster!A:A,Roster!G:G)</f>
        <v>41094</v>
      </c>
      <c r="G1717" s="61">
        <f ca="1">(TODAY()-Table7[[#This Row],[Hire Date]])/365</f>
        <v>12.87945205479452</v>
      </c>
      <c r="H1717" s="61">
        <f ca="1">Table7[[#This Row],[Year]]*12</f>
        <v>154.55342465753424</v>
      </c>
      <c r="I1717" t="str">
        <f ca="1">IF(Table7[[#This Row],[Month]]&gt;=12,"Tenured","New Hire")</f>
        <v>Tenured</v>
      </c>
    </row>
    <row r="1718" spans="1:9">
      <c r="A1718" s="3" t="s">
        <v>94</v>
      </c>
      <c r="B1718" s="35" t="str">
        <f>_xlfn.XLOOKUP(Table7[[#This Row],[EID]],Roster!A:A,Roster!E:E)</f>
        <v>oka.koch.55</v>
      </c>
      <c r="C1718" s="35" t="str">
        <f>_xlfn.XLOOKUP(Table7[[#This Row],[EID]],Roster!A:A,Roster!F:F)</f>
        <v>F&amp;A</v>
      </c>
      <c r="D1718">
        <v>8</v>
      </c>
      <c r="E1718" s="2">
        <v>45113</v>
      </c>
      <c r="F1718" s="2">
        <f>_xlfn.XLOOKUP(Table7[[#This Row],[EID]],Roster!A:A,Roster!G:G)</f>
        <v>45032</v>
      </c>
      <c r="G1718" s="61">
        <f ca="1">(TODAY()-Table7[[#This Row],[Hire Date]])/365</f>
        <v>2.0904109589041098</v>
      </c>
      <c r="H1718" s="61">
        <f ca="1">Table7[[#This Row],[Year]]*12</f>
        <v>25.084931506849315</v>
      </c>
      <c r="I1718" t="str">
        <f ca="1">IF(Table7[[#This Row],[Month]]&gt;=12,"Tenured","New Hire")</f>
        <v>Tenured</v>
      </c>
    </row>
    <row r="1719" spans="1:9">
      <c r="A1719" s="3" t="s">
        <v>96</v>
      </c>
      <c r="B1719" s="35" t="str">
        <f>_xlfn.XLOOKUP(Table7[[#This Row],[EID]],Roster!A:A,Roster!E:E)</f>
        <v>hir.kame.31</v>
      </c>
      <c r="C1719" s="35" t="str">
        <f>_xlfn.XLOOKUP(Table7[[#This Row],[EID]],Roster!A:A,Roster!F:F)</f>
        <v>Health</v>
      </c>
      <c r="D1719">
        <v>10</v>
      </c>
      <c r="E1719" s="2">
        <v>45113</v>
      </c>
      <c r="F1719" s="2">
        <f>_xlfn.XLOOKUP(Table7[[#This Row],[EID]],Roster!A:A,Roster!G:G)</f>
        <v>44979</v>
      </c>
      <c r="G1719" s="61">
        <f ca="1">(TODAY()-Table7[[#This Row],[Hire Date]])/365</f>
        <v>2.2356164383561645</v>
      </c>
      <c r="H1719" s="61">
        <f ca="1">Table7[[#This Row],[Year]]*12</f>
        <v>26.827397260273976</v>
      </c>
      <c r="I1719" t="str">
        <f ca="1">IF(Table7[[#This Row],[Month]]&gt;=12,"Tenured","New Hire")</f>
        <v>Tenured</v>
      </c>
    </row>
    <row r="1720" spans="1:9">
      <c r="A1720" s="3" t="s">
        <v>97</v>
      </c>
      <c r="B1720" s="35" t="str">
        <f>_xlfn.XLOOKUP(Table7[[#This Row],[EID]],Roster!A:A,Roster!E:E)</f>
        <v>han.oriz.24</v>
      </c>
      <c r="C1720" s="35" t="str">
        <f>_xlfn.XLOOKUP(Table7[[#This Row],[EID]],Roster!A:A,Roster!F:F)</f>
        <v>Network</v>
      </c>
      <c r="D1720">
        <v>10</v>
      </c>
      <c r="E1720" s="2">
        <v>45113</v>
      </c>
      <c r="F1720" s="2">
        <f>_xlfn.XLOOKUP(Table7[[#This Row],[EID]],Roster!A:A,Roster!G:G)</f>
        <v>44419</v>
      </c>
      <c r="G1720" s="61">
        <f ca="1">(TODAY()-Table7[[#This Row],[Hire Date]])/365</f>
        <v>3.7698630136986302</v>
      </c>
      <c r="H1720" s="61">
        <f ca="1">Table7[[#This Row],[Year]]*12</f>
        <v>45.238356164383561</v>
      </c>
      <c r="I1720" t="str">
        <f ca="1">IF(Table7[[#This Row],[Month]]&gt;=12,"Tenured","New Hire")</f>
        <v>Tenured</v>
      </c>
    </row>
    <row r="1721" spans="1:9">
      <c r="A1721" s="3" t="s">
        <v>98</v>
      </c>
      <c r="B1721" s="35" t="str">
        <f>_xlfn.XLOOKUP(Table7[[#This Row],[EID]],Roster!A:A,Roster!E:E)</f>
        <v>kig.imaz.62</v>
      </c>
      <c r="C1721" s="35" t="str">
        <f>_xlfn.XLOOKUP(Table7[[#This Row],[EID]],Roster!A:A,Roster!F:F)</f>
        <v>HR</v>
      </c>
      <c r="D1721">
        <v>10</v>
      </c>
      <c r="E1721" s="2">
        <v>45113</v>
      </c>
      <c r="F1721" s="2">
        <f>_xlfn.XLOOKUP(Table7[[#This Row],[EID]],Roster!A:A,Roster!G:G)</f>
        <v>41964</v>
      </c>
      <c r="G1721" s="61">
        <f ca="1">(TODAY()-Table7[[#This Row],[Hire Date]])/365</f>
        <v>10.495890410958904</v>
      </c>
      <c r="H1721" s="61">
        <f ca="1">Table7[[#This Row],[Year]]*12</f>
        <v>125.95068493150684</v>
      </c>
      <c r="I1721" t="str">
        <f ca="1">IF(Table7[[#This Row],[Month]]&gt;=12,"Tenured","New Hire")</f>
        <v>Tenured</v>
      </c>
    </row>
    <row r="1722" spans="1:9">
      <c r="A1722" s="3" t="s">
        <v>99</v>
      </c>
      <c r="B1722" s="35" t="str">
        <f>_xlfn.XLOOKUP(Table7[[#This Row],[EID]],Roster!A:A,Roster!E:E)</f>
        <v>han.oriz.24</v>
      </c>
      <c r="C1722" s="35" t="str">
        <f>_xlfn.XLOOKUP(Table7[[#This Row],[EID]],Roster!A:A,Roster!F:F)</f>
        <v>Strategy</v>
      </c>
      <c r="D1722">
        <v>8</v>
      </c>
      <c r="E1722" s="2">
        <v>45113</v>
      </c>
      <c r="F1722" s="2">
        <f>_xlfn.XLOOKUP(Table7[[#This Row],[EID]],Roster!A:A,Roster!G:G)</f>
        <v>39732</v>
      </c>
      <c r="G1722" s="61">
        <f ca="1">(TODAY()-Table7[[#This Row],[Hire Date]])/365</f>
        <v>16.610958904109587</v>
      </c>
      <c r="H1722" s="61">
        <f ca="1">Table7[[#This Row],[Year]]*12</f>
        <v>199.33150684931505</v>
      </c>
      <c r="I1722" t="str">
        <f ca="1">IF(Table7[[#This Row],[Month]]&gt;=12,"Tenured","New Hire")</f>
        <v>Tenured</v>
      </c>
    </row>
    <row r="1723" spans="1:9">
      <c r="A1723" s="3" t="s">
        <v>100</v>
      </c>
      <c r="B1723" s="35" t="str">
        <f>_xlfn.XLOOKUP(Table7[[#This Row],[EID]],Roster!A:A,Roster!E:E)</f>
        <v>oka.koch.55</v>
      </c>
      <c r="C1723" s="35" t="str">
        <f>_xlfn.XLOOKUP(Table7[[#This Row],[EID]],Roster!A:A,Roster!F:F)</f>
        <v>F&amp;A</v>
      </c>
      <c r="D1723">
        <v>9</v>
      </c>
      <c r="E1723" s="2">
        <v>45113</v>
      </c>
      <c r="F1723" s="2">
        <f>_xlfn.XLOOKUP(Table7[[#This Row],[EID]],Roster!A:A,Roster!G:G)</f>
        <v>44956</v>
      </c>
      <c r="G1723" s="61">
        <f ca="1">(TODAY()-Table7[[#This Row],[Hire Date]])/365</f>
        <v>2.2986301369863016</v>
      </c>
      <c r="H1723" s="61">
        <f ca="1">Table7[[#This Row],[Year]]*12</f>
        <v>27.583561643835619</v>
      </c>
      <c r="I1723" t="str">
        <f ca="1">IF(Table7[[#This Row],[Month]]&gt;=12,"Tenured","New Hire")</f>
        <v>Tenured</v>
      </c>
    </row>
    <row r="1724" spans="1:9">
      <c r="A1724" s="3" t="s">
        <v>101</v>
      </c>
      <c r="B1724" s="35" t="str">
        <f>_xlfn.XLOOKUP(Table7[[#This Row],[EID]],Roster!A:A,Roster!E:E)</f>
        <v>hir.kame.31</v>
      </c>
      <c r="C1724" s="35" t="str">
        <f>_xlfn.XLOOKUP(Table7[[#This Row],[EID]],Roster!A:A,Roster!F:F)</f>
        <v>Health</v>
      </c>
      <c r="D1724">
        <v>10</v>
      </c>
      <c r="E1724" s="2">
        <v>45113</v>
      </c>
      <c r="F1724" s="2">
        <f>_xlfn.XLOOKUP(Table7[[#This Row],[EID]],Roster!A:A,Roster!G:G)</f>
        <v>42161</v>
      </c>
      <c r="G1724" s="61">
        <f ca="1">(TODAY()-Table7[[#This Row],[Hire Date]])/365</f>
        <v>9.956164383561644</v>
      </c>
      <c r="H1724" s="61">
        <f ca="1">Table7[[#This Row],[Year]]*12</f>
        <v>119.47397260273974</v>
      </c>
      <c r="I1724" t="str">
        <f ca="1">IF(Table7[[#This Row],[Month]]&gt;=12,"Tenured","New Hire")</f>
        <v>Tenured</v>
      </c>
    </row>
    <row r="1725" spans="1:9">
      <c r="A1725" s="3" t="s">
        <v>102</v>
      </c>
      <c r="B1725" s="35" t="str">
        <f>_xlfn.XLOOKUP(Table7[[#This Row],[EID]],Roster!A:A,Roster!E:E)</f>
        <v>han.oriz.24</v>
      </c>
      <c r="C1725" s="35" t="str">
        <f>_xlfn.XLOOKUP(Table7[[#This Row],[EID]],Roster!A:A,Roster!F:F)</f>
        <v>Network</v>
      </c>
      <c r="D1725">
        <v>8</v>
      </c>
      <c r="E1725" s="2">
        <v>45113</v>
      </c>
      <c r="F1725" s="2">
        <f>_xlfn.XLOOKUP(Table7[[#This Row],[EID]],Roster!A:A,Roster!G:G)</f>
        <v>37784</v>
      </c>
      <c r="G1725" s="61">
        <f ca="1">(TODAY()-Table7[[#This Row],[Hire Date]])/365</f>
        <v>21.947945205479453</v>
      </c>
      <c r="H1725" s="61">
        <f ca="1">Table7[[#This Row],[Year]]*12</f>
        <v>263.37534246575342</v>
      </c>
      <c r="I1725" t="str">
        <f ca="1">IF(Table7[[#This Row],[Month]]&gt;=12,"Tenured","New Hire")</f>
        <v>Tenured</v>
      </c>
    </row>
    <row r="1726" spans="1:9">
      <c r="A1726" s="3" t="s">
        <v>103</v>
      </c>
      <c r="B1726" s="35" t="str">
        <f>_xlfn.XLOOKUP(Table7[[#This Row],[EID]],Roster!A:A,Roster!E:E)</f>
        <v>kig.imaz.62</v>
      </c>
      <c r="C1726" s="35" t="str">
        <f>_xlfn.XLOOKUP(Table7[[#This Row],[EID]],Roster!A:A,Roster!F:F)</f>
        <v>HR</v>
      </c>
      <c r="D1726">
        <v>8</v>
      </c>
      <c r="E1726" s="2">
        <v>45113</v>
      </c>
      <c r="F1726" s="2">
        <f>_xlfn.XLOOKUP(Table7[[#This Row],[EID]],Roster!A:A,Roster!G:G)</f>
        <v>44132</v>
      </c>
      <c r="G1726" s="61">
        <f ca="1">(TODAY()-Table7[[#This Row],[Hire Date]])/365</f>
        <v>4.5561643835616437</v>
      </c>
      <c r="H1726" s="61">
        <f ca="1">Table7[[#This Row],[Year]]*12</f>
        <v>54.673972602739724</v>
      </c>
      <c r="I1726" t="str">
        <f ca="1">IF(Table7[[#This Row],[Month]]&gt;=12,"Tenured","New Hire")</f>
        <v>Tenured</v>
      </c>
    </row>
    <row r="1727" spans="1:9">
      <c r="A1727" s="3" t="s">
        <v>104</v>
      </c>
      <c r="B1727" s="35" t="str">
        <f>_xlfn.XLOOKUP(Table7[[#This Row],[EID]],Roster!A:A,Roster!E:E)</f>
        <v>oka.koch.55</v>
      </c>
      <c r="C1727" s="35" t="str">
        <f>_xlfn.XLOOKUP(Table7[[#This Row],[EID]],Roster!A:A,Roster!F:F)</f>
        <v>F&amp;A</v>
      </c>
      <c r="D1727">
        <v>3</v>
      </c>
      <c r="E1727" s="2">
        <v>45113</v>
      </c>
      <c r="F1727" s="2">
        <f>_xlfn.XLOOKUP(Table7[[#This Row],[EID]],Roster!A:A,Roster!G:G)</f>
        <v>44977</v>
      </c>
      <c r="G1727" s="61">
        <f ca="1">(TODAY()-Table7[[#This Row],[Hire Date]])/365</f>
        <v>2.2410958904109588</v>
      </c>
      <c r="H1727" s="61">
        <f ca="1">Table7[[#This Row],[Year]]*12</f>
        <v>26.893150684931506</v>
      </c>
      <c r="I1727" t="str">
        <f ca="1">IF(Table7[[#This Row],[Month]]&gt;=12,"Tenured","New Hire")</f>
        <v>Tenured</v>
      </c>
    </row>
    <row r="1728" spans="1:9">
      <c r="A1728" s="3" t="s">
        <v>105</v>
      </c>
      <c r="B1728" s="35" t="str">
        <f>_xlfn.XLOOKUP(Table7[[#This Row],[EID]],Roster!A:A,Roster!E:E)</f>
        <v>oka.koch.55</v>
      </c>
      <c r="C1728" s="35" t="str">
        <f>_xlfn.XLOOKUP(Table7[[#This Row],[EID]],Roster!A:A,Roster!F:F)</f>
        <v>F&amp;A</v>
      </c>
      <c r="D1728">
        <v>10</v>
      </c>
      <c r="E1728" s="2">
        <v>45113</v>
      </c>
      <c r="F1728" s="2">
        <f>_xlfn.XLOOKUP(Table7[[#This Row],[EID]],Roster!A:A,Roster!G:G)</f>
        <v>37806</v>
      </c>
      <c r="G1728" s="61">
        <f ca="1">(TODAY()-Table7[[#This Row],[Hire Date]])/365</f>
        <v>21.887671232876713</v>
      </c>
      <c r="H1728" s="61">
        <f ca="1">Table7[[#This Row],[Year]]*12</f>
        <v>262.65205479452055</v>
      </c>
      <c r="I1728" t="str">
        <f ca="1">IF(Table7[[#This Row],[Month]]&gt;=12,"Tenured","New Hire")</f>
        <v>Tenured</v>
      </c>
    </row>
    <row r="1729" spans="1:9">
      <c r="A1729" s="3" t="s">
        <v>106</v>
      </c>
      <c r="B1729" s="35" t="str">
        <f>_xlfn.XLOOKUP(Table7[[#This Row],[EID]],Roster!A:A,Roster!E:E)</f>
        <v>hir.kame.31</v>
      </c>
      <c r="C1729" s="35" t="str">
        <f>_xlfn.XLOOKUP(Table7[[#This Row],[EID]],Roster!A:A,Roster!F:F)</f>
        <v>Health</v>
      </c>
      <c r="D1729">
        <v>8</v>
      </c>
      <c r="E1729" s="2">
        <v>45113</v>
      </c>
      <c r="F1729" s="2">
        <f>_xlfn.XLOOKUP(Table7[[#This Row],[EID]],Roster!A:A,Roster!G:G)</f>
        <v>40457</v>
      </c>
      <c r="G1729" s="61">
        <f ca="1">(TODAY()-Table7[[#This Row],[Hire Date]])/365</f>
        <v>14.624657534246575</v>
      </c>
      <c r="H1729" s="61">
        <f ca="1">Table7[[#This Row],[Year]]*12</f>
        <v>175.49589041095891</v>
      </c>
      <c r="I1729" t="str">
        <f ca="1">IF(Table7[[#This Row],[Month]]&gt;=12,"Tenured","New Hire")</f>
        <v>Tenured</v>
      </c>
    </row>
    <row r="1730" spans="1:9">
      <c r="A1730" s="3" t="s">
        <v>108</v>
      </c>
      <c r="B1730" s="35" t="str">
        <f>_xlfn.XLOOKUP(Table7[[#This Row],[EID]],Roster!A:A,Roster!E:E)</f>
        <v>kig.imaz.62</v>
      </c>
      <c r="C1730" s="35" t="str">
        <f>_xlfn.XLOOKUP(Table7[[#This Row],[EID]],Roster!A:A,Roster!F:F)</f>
        <v>HR</v>
      </c>
      <c r="D1730">
        <v>8</v>
      </c>
      <c r="E1730" s="2">
        <v>45113</v>
      </c>
      <c r="F1730" s="2">
        <f>_xlfn.XLOOKUP(Table7[[#This Row],[EID]],Roster!A:A,Roster!G:G)</f>
        <v>41289</v>
      </c>
      <c r="G1730" s="61">
        <f ca="1">(TODAY()-Table7[[#This Row],[Hire Date]])/365</f>
        <v>12.345205479452055</v>
      </c>
      <c r="H1730" s="61">
        <f ca="1">Table7[[#This Row],[Year]]*12</f>
        <v>148.14246575342466</v>
      </c>
      <c r="I1730" t="str">
        <f ca="1">IF(Table7[[#This Row],[Month]]&gt;=12,"Tenured","New Hire")</f>
        <v>Tenured</v>
      </c>
    </row>
    <row r="1731" spans="1:9">
      <c r="A1731" s="3" t="s">
        <v>109</v>
      </c>
      <c r="B1731" s="35" t="str">
        <f>_xlfn.XLOOKUP(Table7[[#This Row],[EID]],Roster!A:A,Roster!E:E)</f>
        <v>han.oriz.24</v>
      </c>
      <c r="C1731" s="35" t="str">
        <f>_xlfn.XLOOKUP(Table7[[#This Row],[EID]],Roster!A:A,Roster!F:F)</f>
        <v>Strategy</v>
      </c>
      <c r="D1731">
        <v>10</v>
      </c>
      <c r="E1731" s="2">
        <v>45113</v>
      </c>
      <c r="F1731" s="2">
        <f>_xlfn.XLOOKUP(Table7[[#This Row],[EID]],Roster!A:A,Roster!G:G)</f>
        <v>39092</v>
      </c>
      <c r="G1731" s="61">
        <f ca="1">(TODAY()-Table7[[#This Row],[Hire Date]])/365</f>
        <v>18.364383561643837</v>
      </c>
      <c r="H1731" s="61">
        <f ca="1">Table7[[#This Row],[Year]]*12</f>
        <v>220.37260273972606</v>
      </c>
      <c r="I1731" t="str">
        <f ca="1">IF(Table7[[#This Row],[Month]]&gt;=12,"Tenured","New Hire")</f>
        <v>Tenured</v>
      </c>
    </row>
    <row r="1732" spans="1:9">
      <c r="A1732" s="3" t="s">
        <v>111</v>
      </c>
      <c r="B1732" s="35" t="str">
        <f>_xlfn.XLOOKUP(Table7[[#This Row],[EID]],Roster!A:A,Roster!E:E)</f>
        <v>hir.kame.31</v>
      </c>
      <c r="C1732" s="35" t="str">
        <f>_xlfn.XLOOKUP(Table7[[#This Row],[EID]],Roster!A:A,Roster!F:F)</f>
        <v>Health</v>
      </c>
      <c r="D1732">
        <v>10</v>
      </c>
      <c r="E1732" s="2">
        <v>45113</v>
      </c>
      <c r="F1732" s="2">
        <f>_xlfn.XLOOKUP(Table7[[#This Row],[EID]],Roster!A:A,Roster!G:G)</f>
        <v>42145</v>
      </c>
      <c r="G1732" s="61">
        <f ca="1">(TODAY()-Table7[[#This Row],[Hire Date]])/365</f>
        <v>10</v>
      </c>
      <c r="H1732" s="61">
        <f ca="1">Table7[[#This Row],[Year]]*12</f>
        <v>120</v>
      </c>
      <c r="I1732" t="str">
        <f ca="1">IF(Table7[[#This Row],[Month]]&gt;=12,"Tenured","New Hire")</f>
        <v>Tenured</v>
      </c>
    </row>
    <row r="1733" spans="1:9">
      <c r="A1733" s="3" t="s">
        <v>112</v>
      </c>
      <c r="B1733" s="35" t="str">
        <f>_xlfn.XLOOKUP(Table7[[#This Row],[EID]],Roster!A:A,Roster!E:E)</f>
        <v>hir.kame.31</v>
      </c>
      <c r="C1733" s="35" t="str">
        <f>_xlfn.XLOOKUP(Table7[[#This Row],[EID]],Roster!A:A,Roster!F:F)</f>
        <v>Health</v>
      </c>
      <c r="D1733">
        <v>9</v>
      </c>
      <c r="E1733" s="2">
        <v>45113</v>
      </c>
      <c r="F1733" s="2">
        <f>_xlfn.XLOOKUP(Table7[[#This Row],[EID]],Roster!A:A,Roster!G:G)</f>
        <v>44989</v>
      </c>
      <c r="G1733" s="61">
        <f ca="1">(TODAY()-Table7[[#This Row],[Hire Date]])/365</f>
        <v>2.2082191780821918</v>
      </c>
      <c r="H1733" s="61">
        <f ca="1">Table7[[#This Row],[Year]]*12</f>
        <v>26.4986301369863</v>
      </c>
      <c r="I1733" t="str">
        <f ca="1">IF(Table7[[#This Row],[Month]]&gt;=12,"Tenured","New Hire")</f>
        <v>Tenured</v>
      </c>
    </row>
    <row r="1734" spans="1:9">
      <c r="A1734" s="3" t="s">
        <v>113</v>
      </c>
      <c r="B1734" s="35" t="str">
        <f>_xlfn.XLOOKUP(Table7[[#This Row],[EID]],Roster!A:A,Roster!E:E)</f>
        <v>kig.imaz.62</v>
      </c>
      <c r="C1734" s="35" t="str">
        <f>_xlfn.XLOOKUP(Table7[[#This Row],[EID]],Roster!A:A,Roster!F:F)</f>
        <v>HR</v>
      </c>
      <c r="D1734">
        <v>10</v>
      </c>
      <c r="E1734" s="2">
        <v>45113</v>
      </c>
      <c r="F1734" s="2">
        <f>_xlfn.XLOOKUP(Table7[[#This Row],[EID]],Roster!A:A,Roster!G:G)</f>
        <v>44152</v>
      </c>
      <c r="G1734" s="61">
        <f ca="1">(TODAY()-Table7[[#This Row],[Hire Date]])/365</f>
        <v>4.5013698630136982</v>
      </c>
      <c r="H1734" s="61">
        <f ca="1">Table7[[#This Row],[Year]]*12</f>
        <v>54.016438356164379</v>
      </c>
      <c r="I1734" t="str">
        <f ca="1">IF(Table7[[#This Row],[Month]]&gt;=12,"Tenured","New Hire")</f>
        <v>Tenured</v>
      </c>
    </row>
    <row r="1735" spans="1:9">
      <c r="A1735" s="3" t="s">
        <v>114</v>
      </c>
      <c r="B1735" s="35" t="str">
        <f>_xlfn.XLOOKUP(Table7[[#This Row],[EID]],Roster!A:A,Roster!E:E)</f>
        <v>han.oriz.24</v>
      </c>
      <c r="C1735" s="35" t="str">
        <f>_xlfn.XLOOKUP(Table7[[#This Row],[EID]],Roster!A:A,Roster!F:F)</f>
        <v>Strategy</v>
      </c>
      <c r="D1735">
        <v>8</v>
      </c>
      <c r="E1735" s="2">
        <v>45113</v>
      </c>
      <c r="F1735" s="2">
        <f>_xlfn.XLOOKUP(Table7[[#This Row],[EID]],Roster!A:A,Roster!G:G)</f>
        <v>37165</v>
      </c>
      <c r="G1735" s="61">
        <f ca="1">(TODAY()-Table7[[#This Row],[Hire Date]])/365</f>
        <v>23.643835616438356</v>
      </c>
      <c r="H1735" s="61">
        <f ca="1">Table7[[#This Row],[Year]]*12</f>
        <v>283.72602739726028</v>
      </c>
      <c r="I1735" t="str">
        <f ca="1">IF(Table7[[#This Row],[Month]]&gt;=12,"Tenured","New Hire")</f>
        <v>Tenured</v>
      </c>
    </row>
    <row r="1736" spans="1:9">
      <c r="A1736" s="3" t="s">
        <v>115</v>
      </c>
      <c r="B1736" s="35" t="str">
        <f>_xlfn.XLOOKUP(Table7[[#This Row],[EID]],Roster!A:A,Roster!E:E)</f>
        <v>oka.koch.55</v>
      </c>
      <c r="C1736" s="35" t="str">
        <f>_xlfn.XLOOKUP(Table7[[#This Row],[EID]],Roster!A:A,Roster!F:F)</f>
        <v>F&amp;A</v>
      </c>
      <c r="D1736">
        <v>10</v>
      </c>
      <c r="E1736" s="2">
        <v>45113</v>
      </c>
      <c r="F1736" s="2">
        <f>_xlfn.XLOOKUP(Table7[[#This Row],[EID]],Roster!A:A,Roster!G:G)</f>
        <v>44841</v>
      </c>
      <c r="G1736" s="61">
        <f ca="1">(TODAY()-Table7[[#This Row],[Hire Date]])/365</f>
        <v>2.6136986301369864</v>
      </c>
      <c r="H1736" s="61">
        <f ca="1">Table7[[#This Row],[Year]]*12</f>
        <v>31.364383561643837</v>
      </c>
      <c r="I1736" t="str">
        <f ca="1">IF(Table7[[#This Row],[Month]]&gt;=12,"Tenured","New Hire")</f>
        <v>Tenured</v>
      </c>
    </row>
    <row r="1737" spans="1:9">
      <c r="A1737" s="3" t="s">
        <v>116</v>
      </c>
      <c r="B1737" s="35" t="str">
        <f>_xlfn.XLOOKUP(Table7[[#This Row],[EID]],Roster!A:A,Roster!E:E)</f>
        <v>hir.kame.31</v>
      </c>
      <c r="C1737" s="35" t="str">
        <f>_xlfn.XLOOKUP(Table7[[#This Row],[EID]],Roster!A:A,Roster!F:F)</f>
        <v>Health</v>
      </c>
      <c r="D1737">
        <v>8</v>
      </c>
      <c r="E1737" s="2">
        <v>45113</v>
      </c>
      <c r="F1737" s="2">
        <f>_xlfn.XLOOKUP(Table7[[#This Row],[EID]],Roster!A:A,Roster!G:G)</f>
        <v>39490</v>
      </c>
      <c r="G1737" s="61">
        <f ca="1">(TODAY()-Table7[[#This Row],[Hire Date]])/365</f>
        <v>17.273972602739725</v>
      </c>
      <c r="H1737" s="61">
        <f ca="1">Table7[[#This Row],[Year]]*12</f>
        <v>207.2876712328767</v>
      </c>
      <c r="I1737" t="str">
        <f ca="1">IF(Table7[[#This Row],[Month]]&gt;=12,"Tenured","New Hire")</f>
        <v>Tenured</v>
      </c>
    </row>
    <row r="1738" spans="1:9">
      <c r="A1738" s="3" t="s">
        <v>117</v>
      </c>
      <c r="B1738" s="35" t="str">
        <f>_xlfn.XLOOKUP(Table7[[#This Row],[EID]],Roster!A:A,Roster!E:E)</f>
        <v>han.oriz.24</v>
      </c>
      <c r="C1738" s="35" t="str">
        <f>_xlfn.XLOOKUP(Table7[[#This Row],[EID]],Roster!A:A,Roster!F:F)</f>
        <v>Network</v>
      </c>
      <c r="D1738">
        <v>10</v>
      </c>
      <c r="E1738" s="2">
        <v>45113</v>
      </c>
      <c r="F1738" s="2">
        <f>_xlfn.XLOOKUP(Table7[[#This Row],[EID]],Roster!A:A,Roster!G:G)</f>
        <v>43495</v>
      </c>
      <c r="G1738" s="61">
        <f ca="1">(TODAY()-Table7[[#This Row],[Hire Date]])/365</f>
        <v>6.3013698630136989</v>
      </c>
      <c r="H1738" s="61">
        <f ca="1">Table7[[#This Row],[Year]]*12</f>
        <v>75.616438356164394</v>
      </c>
      <c r="I1738" t="str">
        <f ca="1">IF(Table7[[#This Row],[Month]]&gt;=12,"Tenured","New Hire")</f>
        <v>Tenured</v>
      </c>
    </row>
    <row r="1739" spans="1:9">
      <c r="A1739" s="3" t="s">
        <v>118</v>
      </c>
      <c r="B1739" s="35" t="str">
        <f>_xlfn.XLOOKUP(Table7[[#This Row],[EID]],Roster!A:A,Roster!E:E)</f>
        <v>kig.imaz.62</v>
      </c>
      <c r="C1739" s="35" t="str">
        <f>_xlfn.XLOOKUP(Table7[[#This Row],[EID]],Roster!A:A,Roster!F:F)</f>
        <v>HR</v>
      </c>
      <c r="D1739">
        <v>9</v>
      </c>
      <c r="E1739" s="2">
        <v>45113</v>
      </c>
      <c r="F1739" s="2">
        <f>_xlfn.XLOOKUP(Table7[[#This Row],[EID]],Roster!A:A,Roster!G:G)</f>
        <v>44965</v>
      </c>
      <c r="G1739" s="61">
        <f ca="1">(TODAY()-Table7[[#This Row],[Hire Date]])/365</f>
        <v>2.2739726027397262</v>
      </c>
      <c r="H1739" s="61">
        <f ca="1">Table7[[#This Row],[Year]]*12</f>
        <v>27.287671232876715</v>
      </c>
      <c r="I1739" t="str">
        <f ca="1">IF(Table7[[#This Row],[Month]]&gt;=12,"Tenured","New Hire")</f>
        <v>Tenured</v>
      </c>
    </row>
    <row r="1740" spans="1:9">
      <c r="A1740" s="3" t="s">
        <v>119</v>
      </c>
      <c r="B1740" s="35" t="str">
        <f>_xlfn.XLOOKUP(Table7[[#This Row],[EID]],Roster!A:A,Roster!E:E)</f>
        <v>hir.kame.31</v>
      </c>
      <c r="C1740" s="35" t="str">
        <f>_xlfn.XLOOKUP(Table7[[#This Row],[EID]],Roster!A:A,Roster!F:F)</f>
        <v>Health</v>
      </c>
      <c r="D1740">
        <v>8</v>
      </c>
      <c r="E1740" s="2">
        <v>45113</v>
      </c>
      <c r="F1740" s="2">
        <f>_xlfn.XLOOKUP(Table7[[#This Row],[EID]],Roster!A:A,Roster!G:G)</f>
        <v>38581</v>
      </c>
      <c r="G1740" s="61">
        <f ca="1">(TODAY()-Table7[[#This Row],[Hire Date]])/365</f>
        <v>19.764383561643836</v>
      </c>
      <c r="H1740" s="61">
        <f ca="1">Table7[[#This Row],[Year]]*12</f>
        <v>237.17260273972602</v>
      </c>
      <c r="I1740" t="str">
        <f ca="1">IF(Table7[[#This Row],[Month]]&gt;=12,"Tenured","New Hire")</f>
        <v>Tenured</v>
      </c>
    </row>
    <row r="1741" spans="1:9">
      <c r="A1741" s="3" t="s">
        <v>121</v>
      </c>
      <c r="B1741" s="35" t="str">
        <f>_xlfn.XLOOKUP(Table7[[#This Row],[EID]],Roster!A:A,Roster!E:E)</f>
        <v>hir.kame.31</v>
      </c>
      <c r="C1741" s="35" t="str">
        <f>_xlfn.XLOOKUP(Table7[[#This Row],[EID]],Roster!A:A,Roster!F:F)</f>
        <v>Health</v>
      </c>
      <c r="D1741">
        <v>8</v>
      </c>
      <c r="E1741" s="2">
        <v>45113</v>
      </c>
      <c r="F1741" s="2">
        <f>_xlfn.XLOOKUP(Table7[[#This Row],[EID]],Roster!A:A,Roster!G:G)</f>
        <v>44420</v>
      </c>
      <c r="G1741" s="61">
        <f ca="1">(TODAY()-Table7[[#This Row],[Hire Date]])/365</f>
        <v>3.7671232876712328</v>
      </c>
      <c r="H1741" s="61">
        <f ca="1">Table7[[#This Row],[Year]]*12</f>
        <v>45.205479452054796</v>
      </c>
      <c r="I1741" t="str">
        <f ca="1">IF(Table7[[#This Row],[Month]]&gt;=12,"Tenured","New Hire")</f>
        <v>Tenured</v>
      </c>
    </row>
    <row r="1742" spans="1:9">
      <c r="A1742" s="3" t="s">
        <v>122</v>
      </c>
      <c r="B1742" s="35" t="str">
        <f>_xlfn.XLOOKUP(Table7[[#This Row],[EID]],Roster!A:A,Roster!E:E)</f>
        <v>han.oriz.24</v>
      </c>
      <c r="C1742" s="35" t="str">
        <f>_xlfn.XLOOKUP(Table7[[#This Row],[EID]],Roster!A:A,Roster!F:F)</f>
        <v>Network</v>
      </c>
      <c r="D1742">
        <v>8</v>
      </c>
      <c r="E1742" s="2">
        <v>45113</v>
      </c>
      <c r="F1742" s="2">
        <f>_xlfn.XLOOKUP(Table7[[#This Row],[EID]],Roster!A:A,Roster!G:G)</f>
        <v>44961</v>
      </c>
      <c r="G1742" s="61">
        <f ca="1">(TODAY()-Table7[[#This Row],[Hire Date]])/365</f>
        <v>2.2849315068493152</v>
      </c>
      <c r="H1742" s="61">
        <f ca="1">Table7[[#This Row],[Year]]*12</f>
        <v>27.419178082191785</v>
      </c>
      <c r="I1742" t="str">
        <f ca="1">IF(Table7[[#This Row],[Month]]&gt;=12,"Tenured","New Hire")</f>
        <v>Tenured</v>
      </c>
    </row>
    <row r="1743" spans="1:9">
      <c r="A1743" s="3" t="s">
        <v>123</v>
      </c>
      <c r="B1743" s="35" t="str">
        <f>_xlfn.XLOOKUP(Table7[[#This Row],[EID]],Roster!A:A,Roster!E:E)</f>
        <v>kig.imaz.62</v>
      </c>
      <c r="C1743" s="35" t="str">
        <f>_xlfn.XLOOKUP(Table7[[#This Row],[EID]],Roster!A:A,Roster!F:F)</f>
        <v>HR</v>
      </c>
      <c r="D1743">
        <v>9</v>
      </c>
      <c r="E1743" s="2">
        <v>45113</v>
      </c>
      <c r="F1743" s="2">
        <f>_xlfn.XLOOKUP(Table7[[#This Row],[EID]],Roster!A:A,Roster!G:G)</f>
        <v>41094</v>
      </c>
      <c r="G1743" s="61">
        <f ca="1">(TODAY()-Table7[[#This Row],[Hire Date]])/365</f>
        <v>12.87945205479452</v>
      </c>
      <c r="H1743" s="61">
        <f ca="1">Table7[[#This Row],[Year]]*12</f>
        <v>154.55342465753424</v>
      </c>
      <c r="I1743" t="str">
        <f ca="1">IF(Table7[[#This Row],[Month]]&gt;=12,"Tenured","New Hire")</f>
        <v>Tenured</v>
      </c>
    </row>
    <row r="1744" spans="1:9">
      <c r="A1744" s="3" t="s">
        <v>94</v>
      </c>
      <c r="B1744" s="35" t="str">
        <f>_xlfn.XLOOKUP(Table7[[#This Row],[EID]],Roster!A:A,Roster!E:E)</f>
        <v>oka.koch.55</v>
      </c>
      <c r="C1744" s="35" t="str">
        <f>_xlfn.XLOOKUP(Table7[[#This Row],[EID]],Roster!A:A,Roster!F:F)</f>
        <v>F&amp;A</v>
      </c>
      <c r="D1744">
        <v>8</v>
      </c>
      <c r="E1744" s="2">
        <v>45114</v>
      </c>
      <c r="F1744" s="2">
        <f>_xlfn.XLOOKUP(Table7[[#This Row],[EID]],Roster!A:A,Roster!G:G)</f>
        <v>45032</v>
      </c>
      <c r="G1744" s="61">
        <f ca="1">(TODAY()-Table7[[#This Row],[Hire Date]])/365</f>
        <v>2.0904109589041098</v>
      </c>
      <c r="H1744" s="61">
        <f ca="1">Table7[[#This Row],[Year]]*12</f>
        <v>25.084931506849315</v>
      </c>
      <c r="I1744" t="str">
        <f ca="1">IF(Table7[[#This Row],[Month]]&gt;=12,"Tenured","New Hire")</f>
        <v>Tenured</v>
      </c>
    </row>
    <row r="1745" spans="1:9">
      <c r="A1745" s="3" t="s">
        <v>96</v>
      </c>
      <c r="B1745" s="35" t="str">
        <f>_xlfn.XLOOKUP(Table7[[#This Row],[EID]],Roster!A:A,Roster!E:E)</f>
        <v>hir.kame.31</v>
      </c>
      <c r="C1745" s="35" t="str">
        <f>_xlfn.XLOOKUP(Table7[[#This Row],[EID]],Roster!A:A,Roster!F:F)</f>
        <v>Health</v>
      </c>
      <c r="D1745">
        <v>10</v>
      </c>
      <c r="E1745" s="2">
        <v>45114</v>
      </c>
      <c r="F1745" s="2">
        <f>_xlfn.XLOOKUP(Table7[[#This Row],[EID]],Roster!A:A,Roster!G:G)</f>
        <v>44979</v>
      </c>
      <c r="G1745" s="61">
        <f ca="1">(TODAY()-Table7[[#This Row],[Hire Date]])/365</f>
        <v>2.2356164383561645</v>
      </c>
      <c r="H1745" s="61">
        <f ca="1">Table7[[#This Row],[Year]]*12</f>
        <v>26.827397260273976</v>
      </c>
      <c r="I1745" t="str">
        <f ca="1">IF(Table7[[#This Row],[Month]]&gt;=12,"Tenured","New Hire")</f>
        <v>Tenured</v>
      </c>
    </row>
    <row r="1746" spans="1:9">
      <c r="A1746" s="3" t="s">
        <v>97</v>
      </c>
      <c r="B1746" s="35" t="str">
        <f>_xlfn.XLOOKUP(Table7[[#This Row],[EID]],Roster!A:A,Roster!E:E)</f>
        <v>han.oriz.24</v>
      </c>
      <c r="C1746" s="35" t="str">
        <f>_xlfn.XLOOKUP(Table7[[#This Row],[EID]],Roster!A:A,Roster!F:F)</f>
        <v>Network</v>
      </c>
      <c r="D1746">
        <v>9</v>
      </c>
      <c r="E1746" s="2">
        <v>45114</v>
      </c>
      <c r="F1746" s="2">
        <f>_xlfn.XLOOKUP(Table7[[#This Row],[EID]],Roster!A:A,Roster!G:G)</f>
        <v>44419</v>
      </c>
      <c r="G1746" s="61">
        <f ca="1">(TODAY()-Table7[[#This Row],[Hire Date]])/365</f>
        <v>3.7698630136986302</v>
      </c>
      <c r="H1746" s="61">
        <f ca="1">Table7[[#This Row],[Year]]*12</f>
        <v>45.238356164383561</v>
      </c>
      <c r="I1746" t="str">
        <f ca="1">IF(Table7[[#This Row],[Month]]&gt;=12,"Tenured","New Hire")</f>
        <v>Tenured</v>
      </c>
    </row>
    <row r="1747" spans="1:9">
      <c r="A1747" s="3" t="s">
        <v>98</v>
      </c>
      <c r="B1747" s="35" t="str">
        <f>_xlfn.XLOOKUP(Table7[[#This Row],[EID]],Roster!A:A,Roster!E:E)</f>
        <v>kig.imaz.62</v>
      </c>
      <c r="C1747" s="35" t="str">
        <f>_xlfn.XLOOKUP(Table7[[#This Row],[EID]],Roster!A:A,Roster!F:F)</f>
        <v>HR</v>
      </c>
      <c r="D1747">
        <v>9</v>
      </c>
      <c r="E1747" s="2">
        <v>45114</v>
      </c>
      <c r="F1747" s="2">
        <f>_xlfn.XLOOKUP(Table7[[#This Row],[EID]],Roster!A:A,Roster!G:G)</f>
        <v>41964</v>
      </c>
      <c r="G1747" s="61">
        <f ca="1">(TODAY()-Table7[[#This Row],[Hire Date]])/365</f>
        <v>10.495890410958904</v>
      </c>
      <c r="H1747" s="61">
        <f ca="1">Table7[[#This Row],[Year]]*12</f>
        <v>125.95068493150684</v>
      </c>
      <c r="I1747" t="str">
        <f ca="1">IF(Table7[[#This Row],[Month]]&gt;=12,"Tenured","New Hire")</f>
        <v>Tenured</v>
      </c>
    </row>
    <row r="1748" spans="1:9">
      <c r="A1748" s="3" t="s">
        <v>99</v>
      </c>
      <c r="B1748" s="35" t="str">
        <f>_xlfn.XLOOKUP(Table7[[#This Row],[EID]],Roster!A:A,Roster!E:E)</f>
        <v>han.oriz.24</v>
      </c>
      <c r="C1748" s="35" t="str">
        <f>_xlfn.XLOOKUP(Table7[[#This Row],[EID]],Roster!A:A,Roster!F:F)</f>
        <v>Strategy</v>
      </c>
      <c r="D1748">
        <v>10</v>
      </c>
      <c r="E1748" s="2">
        <v>45114</v>
      </c>
      <c r="F1748" s="2">
        <f>_xlfn.XLOOKUP(Table7[[#This Row],[EID]],Roster!A:A,Roster!G:G)</f>
        <v>39732</v>
      </c>
      <c r="G1748" s="61">
        <f ca="1">(TODAY()-Table7[[#This Row],[Hire Date]])/365</f>
        <v>16.610958904109587</v>
      </c>
      <c r="H1748" s="61">
        <f ca="1">Table7[[#This Row],[Year]]*12</f>
        <v>199.33150684931505</v>
      </c>
      <c r="I1748" t="str">
        <f ca="1">IF(Table7[[#This Row],[Month]]&gt;=12,"Tenured","New Hire")</f>
        <v>Tenured</v>
      </c>
    </row>
    <row r="1749" spans="1:9">
      <c r="A1749" s="3" t="s">
        <v>100</v>
      </c>
      <c r="B1749" s="35" t="str">
        <f>_xlfn.XLOOKUP(Table7[[#This Row],[EID]],Roster!A:A,Roster!E:E)</f>
        <v>oka.koch.55</v>
      </c>
      <c r="C1749" s="35" t="str">
        <f>_xlfn.XLOOKUP(Table7[[#This Row],[EID]],Roster!A:A,Roster!F:F)</f>
        <v>F&amp;A</v>
      </c>
      <c r="D1749">
        <v>8</v>
      </c>
      <c r="E1749" s="2">
        <v>45114</v>
      </c>
      <c r="F1749" s="2">
        <f>_xlfn.XLOOKUP(Table7[[#This Row],[EID]],Roster!A:A,Roster!G:G)</f>
        <v>44956</v>
      </c>
      <c r="G1749" s="61">
        <f ca="1">(TODAY()-Table7[[#This Row],[Hire Date]])/365</f>
        <v>2.2986301369863016</v>
      </c>
      <c r="H1749" s="61">
        <f ca="1">Table7[[#This Row],[Year]]*12</f>
        <v>27.583561643835619</v>
      </c>
      <c r="I1749" t="str">
        <f ca="1">IF(Table7[[#This Row],[Month]]&gt;=12,"Tenured","New Hire")</f>
        <v>Tenured</v>
      </c>
    </row>
    <row r="1750" spans="1:9">
      <c r="A1750" s="3" t="s">
        <v>101</v>
      </c>
      <c r="B1750" s="35" t="str">
        <f>_xlfn.XLOOKUP(Table7[[#This Row],[EID]],Roster!A:A,Roster!E:E)</f>
        <v>hir.kame.31</v>
      </c>
      <c r="C1750" s="35" t="str">
        <f>_xlfn.XLOOKUP(Table7[[#This Row],[EID]],Roster!A:A,Roster!F:F)</f>
        <v>Health</v>
      </c>
      <c r="D1750">
        <v>8</v>
      </c>
      <c r="E1750" s="2">
        <v>45114</v>
      </c>
      <c r="F1750" s="2">
        <f>_xlfn.XLOOKUP(Table7[[#This Row],[EID]],Roster!A:A,Roster!G:G)</f>
        <v>42161</v>
      </c>
      <c r="G1750" s="61">
        <f ca="1">(TODAY()-Table7[[#This Row],[Hire Date]])/365</f>
        <v>9.956164383561644</v>
      </c>
      <c r="H1750" s="61">
        <f ca="1">Table7[[#This Row],[Year]]*12</f>
        <v>119.47397260273974</v>
      </c>
      <c r="I1750" t="str">
        <f ca="1">IF(Table7[[#This Row],[Month]]&gt;=12,"Tenured","New Hire")</f>
        <v>Tenured</v>
      </c>
    </row>
    <row r="1751" spans="1:9">
      <c r="A1751" s="3" t="s">
        <v>102</v>
      </c>
      <c r="B1751" s="35" t="str">
        <f>_xlfn.XLOOKUP(Table7[[#This Row],[EID]],Roster!A:A,Roster!E:E)</f>
        <v>han.oriz.24</v>
      </c>
      <c r="C1751" s="35" t="str">
        <f>_xlfn.XLOOKUP(Table7[[#This Row],[EID]],Roster!A:A,Roster!F:F)</f>
        <v>Network</v>
      </c>
      <c r="D1751">
        <v>8</v>
      </c>
      <c r="E1751" s="2">
        <v>45114</v>
      </c>
      <c r="F1751" s="2">
        <f>_xlfn.XLOOKUP(Table7[[#This Row],[EID]],Roster!A:A,Roster!G:G)</f>
        <v>37784</v>
      </c>
      <c r="G1751" s="61">
        <f ca="1">(TODAY()-Table7[[#This Row],[Hire Date]])/365</f>
        <v>21.947945205479453</v>
      </c>
      <c r="H1751" s="61">
        <f ca="1">Table7[[#This Row],[Year]]*12</f>
        <v>263.37534246575342</v>
      </c>
      <c r="I1751" t="str">
        <f ca="1">IF(Table7[[#This Row],[Month]]&gt;=12,"Tenured","New Hire")</f>
        <v>Tenured</v>
      </c>
    </row>
    <row r="1752" spans="1:9">
      <c r="A1752" s="3" t="s">
        <v>103</v>
      </c>
      <c r="B1752" s="35" t="str">
        <f>_xlfn.XLOOKUP(Table7[[#This Row],[EID]],Roster!A:A,Roster!E:E)</f>
        <v>kig.imaz.62</v>
      </c>
      <c r="C1752" s="35" t="str">
        <f>_xlfn.XLOOKUP(Table7[[#This Row],[EID]],Roster!A:A,Roster!F:F)</f>
        <v>HR</v>
      </c>
      <c r="D1752">
        <v>10</v>
      </c>
      <c r="E1752" s="2">
        <v>45114</v>
      </c>
      <c r="F1752" s="2">
        <f>_xlfn.XLOOKUP(Table7[[#This Row],[EID]],Roster!A:A,Roster!G:G)</f>
        <v>44132</v>
      </c>
      <c r="G1752" s="61">
        <f ca="1">(TODAY()-Table7[[#This Row],[Hire Date]])/365</f>
        <v>4.5561643835616437</v>
      </c>
      <c r="H1752" s="61">
        <f ca="1">Table7[[#This Row],[Year]]*12</f>
        <v>54.673972602739724</v>
      </c>
      <c r="I1752" t="str">
        <f ca="1">IF(Table7[[#This Row],[Month]]&gt;=12,"Tenured","New Hire")</f>
        <v>Tenured</v>
      </c>
    </row>
    <row r="1753" spans="1:9">
      <c r="A1753" s="3" t="s">
        <v>104</v>
      </c>
      <c r="B1753" s="35" t="str">
        <f>_xlfn.XLOOKUP(Table7[[#This Row],[EID]],Roster!A:A,Roster!E:E)</f>
        <v>oka.koch.55</v>
      </c>
      <c r="C1753" s="35" t="str">
        <f>_xlfn.XLOOKUP(Table7[[#This Row],[EID]],Roster!A:A,Roster!F:F)</f>
        <v>F&amp;A</v>
      </c>
      <c r="D1753">
        <v>7</v>
      </c>
      <c r="E1753" s="2">
        <v>45114</v>
      </c>
      <c r="F1753" s="2">
        <f>_xlfn.XLOOKUP(Table7[[#This Row],[EID]],Roster!A:A,Roster!G:G)</f>
        <v>44977</v>
      </c>
      <c r="G1753" s="61">
        <f ca="1">(TODAY()-Table7[[#This Row],[Hire Date]])/365</f>
        <v>2.2410958904109588</v>
      </c>
      <c r="H1753" s="61">
        <f ca="1">Table7[[#This Row],[Year]]*12</f>
        <v>26.893150684931506</v>
      </c>
      <c r="I1753" t="str">
        <f ca="1">IF(Table7[[#This Row],[Month]]&gt;=12,"Tenured","New Hire")</f>
        <v>Tenured</v>
      </c>
    </row>
    <row r="1754" spans="1:9">
      <c r="A1754" s="3" t="s">
        <v>105</v>
      </c>
      <c r="B1754" s="35" t="str">
        <f>_xlfn.XLOOKUP(Table7[[#This Row],[EID]],Roster!A:A,Roster!E:E)</f>
        <v>oka.koch.55</v>
      </c>
      <c r="C1754" s="35" t="str">
        <f>_xlfn.XLOOKUP(Table7[[#This Row],[EID]],Roster!A:A,Roster!F:F)</f>
        <v>F&amp;A</v>
      </c>
      <c r="D1754">
        <v>10</v>
      </c>
      <c r="E1754" s="2">
        <v>45114</v>
      </c>
      <c r="F1754" s="2">
        <f>_xlfn.XLOOKUP(Table7[[#This Row],[EID]],Roster!A:A,Roster!G:G)</f>
        <v>37806</v>
      </c>
      <c r="G1754" s="61">
        <f ca="1">(TODAY()-Table7[[#This Row],[Hire Date]])/365</f>
        <v>21.887671232876713</v>
      </c>
      <c r="H1754" s="61">
        <f ca="1">Table7[[#This Row],[Year]]*12</f>
        <v>262.65205479452055</v>
      </c>
      <c r="I1754" t="str">
        <f ca="1">IF(Table7[[#This Row],[Month]]&gt;=12,"Tenured","New Hire")</f>
        <v>Tenured</v>
      </c>
    </row>
    <row r="1755" spans="1:9">
      <c r="A1755" s="3" t="s">
        <v>106</v>
      </c>
      <c r="B1755" s="35" t="str">
        <f>_xlfn.XLOOKUP(Table7[[#This Row],[EID]],Roster!A:A,Roster!E:E)</f>
        <v>hir.kame.31</v>
      </c>
      <c r="C1755" s="35" t="str">
        <f>_xlfn.XLOOKUP(Table7[[#This Row],[EID]],Roster!A:A,Roster!F:F)</f>
        <v>Health</v>
      </c>
      <c r="D1755">
        <v>10</v>
      </c>
      <c r="E1755" s="2">
        <v>45114</v>
      </c>
      <c r="F1755" s="2">
        <f>_xlfn.XLOOKUP(Table7[[#This Row],[EID]],Roster!A:A,Roster!G:G)</f>
        <v>40457</v>
      </c>
      <c r="G1755" s="61">
        <f ca="1">(TODAY()-Table7[[#This Row],[Hire Date]])/365</f>
        <v>14.624657534246575</v>
      </c>
      <c r="H1755" s="61">
        <f ca="1">Table7[[#This Row],[Year]]*12</f>
        <v>175.49589041095891</v>
      </c>
      <c r="I1755" t="str">
        <f ca="1">IF(Table7[[#This Row],[Month]]&gt;=12,"Tenured","New Hire")</f>
        <v>Tenured</v>
      </c>
    </row>
    <row r="1756" spans="1:9">
      <c r="A1756" s="3" t="s">
        <v>108</v>
      </c>
      <c r="B1756" s="35" t="str">
        <f>_xlfn.XLOOKUP(Table7[[#This Row],[EID]],Roster!A:A,Roster!E:E)</f>
        <v>kig.imaz.62</v>
      </c>
      <c r="C1756" s="35" t="str">
        <f>_xlfn.XLOOKUP(Table7[[#This Row],[EID]],Roster!A:A,Roster!F:F)</f>
        <v>HR</v>
      </c>
      <c r="D1756">
        <v>9</v>
      </c>
      <c r="E1756" s="2">
        <v>45114</v>
      </c>
      <c r="F1756" s="2">
        <f>_xlfn.XLOOKUP(Table7[[#This Row],[EID]],Roster!A:A,Roster!G:G)</f>
        <v>41289</v>
      </c>
      <c r="G1756" s="61">
        <f ca="1">(TODAY()-Table7[[#This Row],[Hire Date]])/365</f>
        <v>12.345205479452055</v>
      </c>
      <c r="H1756" s="61">
        <f ca="1">Table7[[#This Row],[Year]]*12</f>
        <v>148.14246575342466</v>
      </c>
      <c r="I1756" t="str">
        <f ca="1">IF(Table7[[#This Row],[Month]]&gt;=12,"Tenured","New Hire")</f>
        <v>Tenured</v>
      </c>
    </row>
    <row r="1757" spans="1:9">
      <c r="A1757" s="3" t="s">
        <v>109</v>
      </c>
      <c r="B1757" s="35" t="str">
        <f>_xlfn.XLOOKUP(Table7[[#This Row],[EID]],Roster!A:A,Roster!E:E)</f>
        <v>han.oriz.24</v>
      </c>
      <c r="C1757" s="35" t="str">
        <f>_xlfn.XLOOKUP(Table7[[#This Row],[EID]],Roster!A:A,Roster!F:F)</f>
        <v>Strategy</v>
      </c>
      <c r="D1757">
        <v>8</v>
      </c>
      <c r="E1757" s="2">
        <v>45114</v>
      </c>
      <c r="F1757" s="2">
        <f>_xlfn.XLOOKUP(Table7[[#This Row],[EID]],Roster!A:A,Roster!G:G)</f>
        <v>39092</v>
      </c>
      <c r="G1757" s="61">
        <f ca="1">(TODAY()-Table7[[#This Row],[Hire Date]])/365</f>
        <v>18.364383561643837</v>
      </c>
      <c r="H1757" s="61">
        <f ca="1">Table7[[#This Row],[Year]]*12</f>
        <v>220.37260273972606</v>
      </c>
      <c r="I1757" t="str">
        <f ca="1">IF(Table7[[#This Row],[Month]]&gt;=12,"Tenured","New Hire")</f>
        <v>Tenured</v>
      </c>
    </row>
    <row r="1758" spans="1:9">
      <c r="A1758" s="3" t="s">
        <v>111</v>
      </c>
      <c r="B1758" s="35" t="str">
        <f>_xlfn.XLOOKUP(Table7[[#This Row],[EID]],Roster!A:A,Roster!E:E)</f>
        <v>hir.kame.31</v>
      </c>
      <c r="C1758" s="35" t="str">
        <f>_xlfn.XLOOKUP(Table7[[#This Row],[EID]],Roster!A:A,Roster!F:F)</f>
        <v>Health</v>
      </c>
      <c r="D1758">
        <v>10</v>
      </c>
      <c r="E1758" s="2">
        <v>45114</v>
      </c>
      <c r="F1758" s="2">
        <f>_xlfn.XLOOKUP(Table7[[#This Row],[EID]],Roster!A:A,Roster!G:G)</f>
        <v>42145</v>
      </c>
      <c r="G1758" s="61">
        <f ca="1">(TODAY()-Table7[[#This Row],[Hire Date]])/365</f>
        <v>10</v>
      </c>
      <c r="H1758" s="61">
        <f ca="1">Table7[[#This Row],[Year]]*12</f>
        <v>120</v>
      </c>
      <c r="I1758" t="str">
        <f ca="1">IF(Table7[[#This Row],[Month]]&gt;=12,"Tenured","New Hire")</f>
        <v>Tenured</v>
      </c>
    </row>
    <row r="1759" spans="1:9">
      <c r="A1759" s="3" t="s">
        <v>112</v>
      </c>
      <c r="B1759" s="35" t="str">
        <f>_xlfn.XLOOKUP(Table7[[#This Row],[EID]],Roster!A:A,Roster!E:E)</f>
        <v>hir.kame.31</v>
      </c>
      <c r="C1759" s="35" t="str">
        <f>_xlfn.XLOOKUP(Table7[[#This Row],[EID]],Roster!A:A,Roster!F:F)</f>
        <v>Health</v>
      </c>
      <c r="D1759">
        <v>8</v>
      </c>
      <c r="E1759" s="2">
        <v>45114</v>
      </c>
      <c r="F1759" s="2">
        <f>_xlfn.XLOOKUP(Table7[[#This Row],[EID]],Roster!A:A,Roster!G:G)</f>
        <v>44989</v>
      </c>
      <c r="G1759" s="61">
        <f ca="1">(TODAY()-Table7[[#This Row],[Hire Date]])/365</f>
        <v>2.2082191780821918</v>
      </c>
      <c r="H1759" s="61">
        <f ca="1">Table7[[#This Row],[Year]]*12</f>
        <v>26.4986301369863</v>
      </c>
      <c r="I1759" t="str">
        <f ca="1">IF(Table7[[#This Row],[Month]]&gt;=12,"Tenured","New Hire")</f>
        <v>Tenured</v>
      </c>
    </row>
    <row r="1760" spans="1:9">
      <c r="A1760" s="3" t="s">
        <v>113</v>
      </c>
      <c r="B1760" s="35" t="str">
        <f>_xlfn.XLOOKUP(Table7[[#This Row],[EID]],Roster!A:A,Roster!E:E)</f>
        <v>kig.imaz.62</v>
      </c>
      <c r="C1760" s="35" t="str">
        <f>_xlfn.XLOOKUP(Table7[[#This Row],[EID]],Roster!A:A,Roster!F:F)</f>
        <v>HR</v>
      </c>
      <c r="D1760">
        <v>9</v>
      </c>
      <c r="E1760" s="2">
        <v>45114</v>
      </c>
      <c r="F1760" s="2">
        <f>_xlfn.XLOOKUP(Table7[[#This Row],[EID]],Roster!A:A,Roster!G:G)</f>
        <v>44152</v>
      </c>
      <c r="G1760" s="61">
        <f ca="1">(TODAY()-Table7[[#This Row],[Hire Date]])/365</f>
        <v>4.5013698630136982</v>
      </c>
      <c r="H1760" s="61">
        <f ca="1">Table7[[#This Row],[Year]]*12</f>
        <v>54.016438356164379</v>
      </c>
      <c r="I1760" t="str">
        <f ca="1">IF(Table7[[#This Row],[Month]]&gt;=12,"Tenured","New Hire")</f>
        <v>Tenured</v>
      </c>
    </row>
    <row r="1761" spans="1:9">
      <c r="A1761" s="3" t="s">
        <v>114</v>
      </c>
      <c r="B1761" s="35" t="str">
        <f>_xlfn.XLOOKUP(Table7[[#This Row],[EID]],Roster!A:A,Roster!E:E)</f>
        <v>han.oriz.24</v>
      </c>
      <c r="C1761" s="35" t="str">
        <f>_xlfn.XLOOKUP(Table7[[#This Row],[EID]],Roster!A:A,Roster!F:F)</f>
        <v>Strategy</v>
      </c>
      <c r="D1761">
        <v>10</v>
      </c>
      <c r="E1761" s="2">
        <v>45114</v>
      </c>
      <c r="F1761" s="2">
        <f>_xlfn.XLOOKUP(Table7[[#This Row],[EID]],Roster!A:A,Roster!G:G)</f>
        <v>37165</v>
      </c>
      <c r="G1761" s="61">
        <f ca="1">(TODAY()-Table7[[#This Row],[Hire Date]])/365</f>
        <v>23.643835616438356</v>
      </c>
      <c r="H1761" s="61">
        <f ca="1">Table7[[#This Row],[Year]]*12</f>
        <v>283.72602739726028</v>
      </c>
      <c r="I1761" t="str">
        <f ca="1">IF(Table7[[#This Row],[Month]]&gt;=12,"Tenured","New Hire")</f>
        <v>Tenured</v>
      </c>
    </row>
    <row r="1762" spans="1:9">
      <c r="A1762" s="3" t="s">
        <v>115</v>
      </c>
      <c r="B1762" s="35" t="str">
        <f>_xlfn.XLOOKUP(Table7[[#This Row],[EID]],Roster!A:A,Roster!E:E)</f>
        <v>oka.koch.55</v>
      </c>
      <c r="C1762" s="35" t="str">
        <f>_xlfn.XLOOKUP(Table7[[#This Row],[EID]],Roster!A:A,Roster!F:F)</f>
        <v>F&amp;A</v>
      </c>
      <c r="D1762">
        <v>9</v>
      </c>
      <c r="E1762" s="2">
        <v>45114</v>
      </c>
      <c r="F1762" s="2">
        <f>_xlfn.XLOOKUP(Table7[[#This Row],[EID]],Roster!A:A,Roster!G:G)</f>
        <v>44841</v>
      </c>
      <c r="G1762" s="61">
        <f ca="1">(TODAY()-Table7[[#This Row],[Hire Date]])/365</f>
        <v>2.6136986301369864</v>
      </c>
      <c r="H1762" s="61">
        <f ca="1">Table7[[#This Row],[Year]]*12</f>
        <v>31.364383561643837</v>
      </c>
      <c r="I1762" t="str">
        <f ca="1">IF(Table7[[#This Row],[Month]]&gt;=12,"Tenured","New Hire")</f>
        <v>Tenured</v>
      </c>
    </row>
    <row r="1763" spans="1:9">
      <c r="A1763" s="3" t="s">
        <v>116</v>
      </c>
      <c r="B1763" s="35" t="str">
        <f>_xlfn.XLOOKUP(Table7[[#This Row],[EID]],Roster!A:A,Roster!E:E)</f>
        <v>hir.kame.31</v>
      </c>
      <c r="C1763" s="35" t="str">
        <f>_xlfn.XLOOKUP(Table7[[#This Row],[EID]],Roster!A:A,Roster!F:F)</f>
        <v>Health</v>
      </c>
      <c r="D1763">
        <v>10</v>
      </c>
      <c r="E1763" s="2">
        <v>45114</v>
      </c>
      <c r="F1763" s="2">
        <f>_xlfn.XLOOKUP(Table7[[#This Row],[EID]],Roster!A:A,Roster!G:G)</f>
        <v>39490</v>
      </c>
      <c r="G1763" s="61">
        <f ca="1">(TODAY()-Table7[[#This Row],[Hire Date]])/365</f>
        <v>17.273972602739725</v>
      </c>
      <c r="H1763" s="61">
        <f ca="1">Table7[[#This Row],[Year]]*12</f>
        <v>207.2876712328767</v>
      </c>
      <c r="I1763" t="str">
        <f ca="1">IF(Table7[[#This Row],[Month]]&gt;=12,"Tenured","New Hire")</f>
        <v>Tenured</v>
      </c>
    </row>
    <row r="1764" spans="1:9">
      <c r="A1764" s="3" t="s">
        <v>117</v>
      </c>
      <c r="B1764" s="35" t="str">
        <f>_xlfn.XLOOKUP(Table7[[#This Row],[EID]],Roster!A:A,Roster!E:E)</f>
        <v>han.oriz.24</v>
      </c>
      <c r="C1764" s="35" t="str">
        <f>_xlfn.XLOOKUP(Table7[[#This Row],[EID]],Roster!A:A,Roster!F:F)</f>
        <v>Network</v>
      </c>
      <c r="D1764">
        <v>8</v>
      </c>
      <c r="E1764" s="2">
        <v>45114</v>
      </c>
      <c r="F1764" s="2">
        <f>_xlfn.XLOOKUP(Table7[[#This Row],[EID]],Roster!A:A,Roster!G:G)</f>
        <v>43495</v>
      </c>
      <c r="G1764" s="61">
        <f ca="1">(TODAY()-Table7[[#This Row],[Hire Date]])/365</f>
        <v>6.3013698630136989</v>
      </c>
      <c r="H1764" s="61">
        <f ca="1">Table7[[#This Row],[Year]]*12</f>
        <v>75.616438356164394</v>
      </c>
      <c r="I1764" t="str">
        <f ca="1">IF(Table7[[#This Row],[Month]]&gt;=12,"Tenured","New Hire")</f>
        <v>Tenured</v>
      </c>
    </row>
    <row r="1765" spans="1:9">
      <c r="A1765" s="3" t="s">
        <v>118</v>
      </c>
      <c r="B1765" s="35" t="str">
        <f>_xlfn.XLOOKUP(Table7[[#This Row],[EID]],Roster!A:A,Roster!E:E)</f>
        <v>kig.imaz.62</v>
      </c>
      <c r="C1765" s="35" t="str">
        <f>_xlfn.XLOOKUP(Table7[[#This Row],[EID]],Roster!A:A,Roster!F:F)</f>
        <v>HR</v>
      </c>
      <c r="D1765">
        <v>9</v>
      </c>
      <c r="E1765" s="2">
        <v>45114</v>
      </c>
      <c r="F1765" s="2">
        <f>_xlfn.XLOOKUP(Table7[[#This Row],[EID]],Roster!A:A,Roster!G:G)</f>
        <v>44965</v>
      </c>
      <c r="G1765" s="61">
        <f ca="1">(TODAY()-Table7[[#This Row],[Hire Date]])/365</f>
        <v>2.2739726027397262</v>
      </c>
      <c r="H1765" s="61">
        <f ca="1">Table7[[#This Row],[Year]]*12</f>
        <v>27.287671232876715</v>
      </c>
      <c r="I1765" t="str">
        <f ca="1">IF(Table7[[#This Row],[Month]]&gt;=12,"Tenured","New Hire")</f>
        <v>Tenured</v>
      </c>
    </row>
    <row r="1766" spans="1:9">
      <c r="A1766" s="3" t="s">
        <v>119</v>
      </c>
      <c r="B1766" s="35" t="str">
        <f>_xlfn.XLOOKUP(Table7[[#This Row],[EID]],Roster!A:A,Roster!E:E)</f>
        <v>hir.kame.31</v>
      </c>
      <c r="C1766" s="35" t="str">
        <f>_xlfn.XLOOKUP(Table7[[#This Row],[EID]],Roster!A:A,Roster!F:F)</f>
        <v>Health</v>
      </c>
      <c r="D1766">
        <v>10</v>
      </c>
      <c r="E1766" s="2">
        <v>45114</v>
      </c>
      <c r="F1766" s="2">
        <f>_xlfn.XLOOKUP(Table7[[#This Row],[EID]],Roster!A:A,Roster!G:G)</f>
        <v>38581</v>
      </c>
      <c r="G1766" s="61">
        <f ca="1">(TODAY()-Table7[[#This Row],[Hire Date]])/365</f>
        <v>19.764383561643836</v>
      </c>
      <c r="H1766" s="61">
        <f ca="1">Table7[[#This Row],[Year]]*12</f>
        <v>237.17260273972602</v>
      </c>
      <c r="I1766" t="str">
        <f ca="1">IF(Table7[[#This Row],[Month]]&gt;=12,"Tenured","New Hire")</f>
        <v>Tenured</v>
      </c>
    </row>
    <row r="1767" spans="1:9">
      <c r="A1767" s="3" t="s">
        <v>121</v>
      </c>
      <c r="B1767" s="35" t="str">
        <f>_xlfn.XLOOKUP(Table7[[#This Row],[EID]],Roster!A:A,Roster!E:E)</f>
        <v>hir.kame.31</v>
      </c>
      <c r="C1767" s="35" t="str">
        <f>_xlfn.XLOOKUP(Table7[[#This Row],[EID]],Roster!A:A,Roster!F:F)</f>
        <v>Health</v>
      </c>
      <c r="D1767">
        <v>10</v>
      </c>
      <c r="E1767" s="2">
        <v>45114</v>
      </c>
      <c r="F1767" s="2">
        <f>_xlfn.XLOOKUP(Table7[[#This Row],[EID]],Roster!A:A,Roster!G:G)</f>
        <v>44420</v>
      </c>
      <c r="G1767" s="61">
        <f ca="1">(TODAY()-Table7[[#This Row],[Hire Date]])/365</f>
        <v>3.7671232876712328</v>
      </c>
      <c r="H1767" s="61">
        <f ca="1">Table7[[#This Row],[Year]]*12</f>
        <v>45.205479452054796</v>
      </c>
      <c r="I1767" t="str">
        <f ca="1">IF(Table7[[#This Row],[Month]]&gt;=12,"Tenured","New Hire")</f>
        <v>Tenured</v>
      </c>
    </row>
    <row r="1768" spans="1:9">
      <c r="A1768" s="3" t="s">
        <v>122</v>
      </c>
      <c r="B1768" s="35" t="str">
        <f>_xlfn.XLOOKUP(Table7[[#This Row],[EID]],Roster!A:A,Roster!E:E)</f>
        <v>han.oriz.24</v>
      </c>
      <c r="C1768" s="35" t="str">
        <f>_xlfn.XLOOKUP(Table7[[#This Row],[EID]],Roster!A:A,Roster!F:F)</f>
        <v>Network</v>
      </c>
      <c r="D1768">
        <v>10</v>
      </c>
      <c r="E1768" s="2">
        <v>45114</v>
      </c>
      <c r="F1768" s="2">
        <f>_xlfn.XLOOKUP(Table7[[#This Row],[EID]],Roster!A:A,Roster!G:G)</f>
        <v>44961</v>
      </c>
      <c r="G1768" s="61">
        <f ca="1">(TODAY()-Table7[[#This Row],[Hire Date]])/365</f>
        <v>2.2849315068493152</v>
      </c>
      <c r="H1768" s="61">
        <f ca="1">Table7[[#This Row],[Year]]*12</f>
        <v>27.419178082191785</v>
      </c>
      <c r="I1768" t="str">
        <f ca="1">IF(Table7[[#This Row],[Month]]&gt;=12,"Tenured","New Hire")</f>
        <v>Tenured</v>
      </c>
    </row>
    <row r="1769" spans="1:9">
      <c r="A1769" s="3" t="s">
        <v>123</v>
      </c>
      <c r="B1769" s="35" t="str">
        <f>_xlfn.XLOOKUP(Table7[[#This Row],[EID]],Roster!A:A,Roster!E:E)</f>
        <v>kig.imaz.62</v>
      </c>
      <c r="C1769" s="35" t="str">
        <f>_xlfn.XLOOKUP(Table7[[#This Row],[EID]],Roster!A:A,Roster!F:F)</f>
        <v>HR</v>
      </c>
      <c r="D1769">
        <v>9</v>
      </c>
      <c r="E1769" s="2">
        <v>45114</v>
      </c>
      <c r="F1769" s="2">
        <f>_xlfn.XLOOKUP(Table7[[#This Row],[EID]],Roster!A:A,Roster!G:G)</f>
        <v>41094</v>
      </c>
      <c r="G1769" s="61">
        <f ca="1">(TODAY()-Table7[[#This Row],[Hire Date]])/365</f>
        <v>12.87945205479452</v>
      </c>
      <c r="H1769" s="61">
        <f ca="1">Table7[[#This Row],[Year]]*12</f>
        <v>154.55342465753424</v>
      </c>
      <c r="I1769" t="str">
        <f ca="1">IF(Table7[[#This Row],[Month]]&gt;=12,"Tenured","New Hire")</f>
        <v>Tenured</v>
      </c>
    </row>
    <row r="1770" spans="1:9">
      <c r="A1770" s="3" t="s">
        <v>94</v>
      </c>
      <c r="B1770" s="35" t="str">
        <f>_xlfn.XLOOKUP(Table7[[#This Row],[EID]],Roster!A:A,Roster!E:E)</f>
        <v>oka.koch.55</v>
      </c>
      <c r="C1770" s="35" t="str">
        <f>_xlfn.XLOOKUP(Table7[[#This Row],[EID]],Roster!A:A,Roster!F:F)</f>
        <v>F&amp;A</v>
      </c>
      <c r="D1770">
        <v>8</v>
      </c>
      <c r="E1770" s="2">
        <v>45115</v>
      </c>
      <c r="F1770" s="2">
        <f>_xlfn.XLOOKUP(Table7[[#This Row],[EID]],Roster!A:A,Roster!G:G)</f>
        <v>45032</v>
      </c>
      <c r="G1770" s="61">
        <f ca="1">(TODAY()-Table7[[#This Row],[Hire Date]])/365</f>
        <v>2.0904109589041098</v>
      </c>
      <c r="H1770" s="61">
        <f ca="1">Table7[[#This Row],[Year]]*12</f>
        <v>25.084931506849315</v>
      </c>
      <c r="I1770" t="str">
        <f ca="1">IF(Table7[[#This Row],[Month]]&gt;=12,"Tenured","New Hire")</f>
        <v>Tenured</v>
      </c>
    </row>
    <row r="1771" spans="1:9">
      <c r="A1771" s="3" t="s">
        <v>96</v>
      </c>
      <c r="B1771" s="35" t="str">
        <f>_xlfn.XLOOKUP(Table7[[#This Row],[EID]],Roster!A:A,Roster!E:E)</f>
        <v>hir.kame.31</v>
      </c>
      <c r="C1771" s="35" t="str">
        <f>_xlfn.XLOOKUP(Table7[[#This Row],[EID]],Roster!A:A,Roster!F:F)</f>
        <v>Health</v>
      </c>
      <c r="D1771">
        <v>10</v>
      </c>
      <c r="E1771" s="2">
        <v>45115</v>
      </c>
      <c r="F1771" s="2">
        <f>_xlfn.XLOOKUP(Table7[[#This Row],[EID]],Roster!A:A,Roster!G:G)</f>
        <v>44979</v>
      </c>
      <c r="G1771" s="61">
        <f ca="1">(TODAY()-Table7[[#This Row],[Hire Date]])/365</f>
        <v>2.2356164383561645</v>
      </c>
      <c r="H1771" s="61">
        <f ca="1">Table7[[#This Row],[Year]]*12</f>
        <v>26.827397260273976</v>
      </c>
      <c r="I1771" t="str">
        <f ca="1">IF(Table7[[#This Row],[Month]]&gt;=12,"Tenured","New Hire")</f>
        <v>Tenured</v>
      </c>
    </row>
    <row r="1772" spans="1:9">
      <c r="A1772" s="3" t="s">
        <v>97</v>
      </c>
      <c r="B1772" s="35" t="str">
        <f>_xlfn.XLOOKUP(Table7[[#This Row],[EID]],Roster!A:A,Roster!E:E)</f>
        <v>han.oriz.24</v>
      </c>
      <c r="C1772" s="35" t="str">
        <f>_xlfn.XLOOKUP(Table7[[#This Row],[EID]],Roster!A:A,Roster!F:F)</f>
        <v>Network</v>
      </c>
      <c r="D1772">
        <v>8</v>
      </c>
      <c r="E1772" s="2">
        <v>45115</v>
      </c>
      <c r="F1772" s="2">
        <f>_xlfn.XLOOKUP(Table7[[#This Row],[EID]],Roster!A:A,Roster!G:G)</f>
        <v>44419</v>
      </c>
      <c r="G1772" s="61">
        <f ca="1">(TODAY()-Table7[[#This Row],[Hire Date]])/365</f>
        <v>3.7698630136986302</v>
      </c>
      <c r="H1772" s="61">
        <f ca="1">Table7[[#This Row],[Year]]*12</f>
        <v>45.238356164383561</v>
      </c>
      <c r="I1772" t="str">
        <f ca="1">IF(Table7[[#This Row],[Month]]&gt;=12,"Tenured","New Hire")</f>
        <v>Tenured</v>
      </c>
    </row>
    <row r="1773" spans="1:9">
      <c r="A1773" s="3" t="s">
        <v>98</v>
      </c>
      <c r="B1773" s="35" t="str">
        <f>_xlfn.XLOOKUP(Table7[[#This Row],[EID]],Roster!A:A,Roster!E:E)</f>
        <v>kig.imaz.62</v>
      </c>
      <c r="C1773" s="35" t="str">
        <f>_xlfn.XLOOKUP(Table7[[#This Row],[EID]],Roster!A:A,Roster!F:F)</f>
        <v>HR</v>
      </c>
      <c r="D1773">
        <v>9</v>
      </c>
      <c r="E1773" s="2">
        <v>45115</v>
      </c>
      <c r="F1773" s="2">
        <f>_xlfn.XLOOKUP(Table7[[#This Row],[EID]],Roster!A:A,Roster!G:G)</f>
        <v>41964</v>
      </c>
      <c r="G1773" s="61">
        <f ca="1">(TODAY()-Table7[[#This Row],[Hire Date]])/365</f>
        <v>10.495890410958904</v>
      </c>
      <c r="H1773" s="61">
        <f ca="1">Table7[[#This Row],[Year]]*12</f>
        <v>125.95068493150684</v>
      </c>
      <c r="I1773" t="str">
        <f ca="1">IF(Table7[[#This Row],[Month]]&gt;=12,"Tenured","New Hire")</f>
        <v>Tenured</v>
      </c>
    </row>
    <row r="1774" spans="1:9">
      <c r="A1774" s="3" t="s">
        <v>99</v>
      </c>
      <c r="B1774" s="35" t="str">
        <f>_xlfn.XLOOKUP(Table7[[#This Row],[EID]],Roster!A:A,Roster!E:E)</f>
        <v>han.oriz.24</v>
      </c>
      <c r="C1774" s="35" t="str">
        <f>_xlfn.XLOOKUP(Table7[[#This Row],[EID]],Roster!A:A,Roster!F:F)</f>
        <v>Strategy</v>
      </c>
      <c r="D1774">
        <v>9</v>
      </c>
      <c r="E1774" s="2">
        <v>45115</v>
      </c>
      <c r="F1774" s="2">
        <f>_xlfn.XLOOKUP(Table7[[#This Row],[EID]],Roster!A:A,Roster!G:G)</f>
        <v>39732</v>
      </c>
      <c r="G1774" s="61">
        <f ca="1">(TODAY()-Table7[[#This Row],[Hire Date]])/365</f>
        <v>16.610958904109587</v>
      </c>
      <c r="H1774" s="61">
        <f ca="1">Table7[[#This Row],[Year]]*12</f>
        <v>199.33150684931505</v>
      </c>
      <c r="I1774" t="str">
        <f ca="1">IF(Table7[[#This Row],[Month]]&gt;=12,"Tenured","New Hire")</f>
        <v>Tenured</v>
      </c>
    </row>
    <row r="1775" spans="1:9">
      <c r="A1775" s="3" t="s">
        <v>100</v>
      </c>
      <c r="B1775" s="35" t="str">
        <f>_xlfn.XLOOKUP(Table7[[#This Row],[EID]],Roster!A:A,Roster!E:E)</f>
        <v>oka.koch.55</v>
      </c>
      <c r="C1775" s="35" t="str">
        <f>_xlfn.XLOOKUP(Table7[[#This Row],[EID]],Roster!A:A,Roster!F:F)</f>
        <v>F&amp;A</v>
      </c>
      <c r="D1775">
        <v>9</v>
      </c>
      <c r="E1775" s="2">
        <v>45115</v>
      </c>
      <c r="F1775" s="2">
        <f>_xlfn.XLOOKUP(Table7[[#This Row],[EID]],Roster!A:A,Roster!G:G)</f>
        <v>44956</v>
      </c>
      <c r="G1775" s="61">
        <f ca="1">(TODAY()-Table7[[#This Row],[Hire Date]])/365</f>
        <v>2.2986301369863016</v>
      </c>
      <c r="H1775" s="61">
        <f ca="1">Table7[[#This Row],[Year]]*12</f>
        <v>27.583561643835619</v>
      </c>
      <c r="I1775" t="str">
        <f ca="1">IF(Table7[[#This Row],[Month]]&gt;=12,"Tenured","New Hire")</f>
        <v>Tenured</v>
      </c>
    </row>
    <row r="1776" spans="1:9">
      <c r="A1776" s="3" t="s">
        <v>101</v>
      </c>
      <c r="B1776" s="35" t="str">
        <f>_xlfn.XLOOKUP(Table7[[#This Row],[EID]],Roster!A:A,Roster!E:E)</f>
        <v>hir.kame.31</v>
      </c>
      <c r="C1776" s="35" t="str">
        <f>_xlfn.XLOOKUP(Table7[[#This Row],[EID]],Roster!A:A,Roster!F:F)</f>
        <v>Health</v>
      </c>
      <c r="D1776">
        <v>9</v>
      </c>
      <c r="E1776" s="2">
        <v>45115</v>
      </c>
      <c r="F1776" s="2">
        <f>_xlfn.XLOOKUP(Table7[[#This Row],[EID]],Roster!A:A,Roster!G:G)</f>
        <v>42161</v>
      </c>
      <c r="G1776" s="61">
        <f ca="1">(TODAY()-Table7[[#This Row],[Hire Date]])/365</f>
        <v>9.956164383561644</v>
      </c>
      <c r="H1776" s="61">
        <f ca="1">Table7[[#This Row],[Year]]*12</f>
        <v>119.47397260273974</v>
      </c>
      <c r="I1776" t="str">
        <f ca="1">IF(Table7[[#This Row],[Month]]&gt;=12,"Tenured","New Hire")</f>
        <v>Tenured</v>
      </c>
    </row>
    <row r="1777" spans="1:9">
      <c r="A1777" s="3" t="s">
        <v>102</v>
      </c>
      <c r="B1777" s="35" t="str">
        <f>_xlfn.XLOOKUP(Table7[[#This Row],[EID]],Roster!A:A,Roster!E:E)</f>
        <v>han.oriz.24</v>
      </c>
      <c r="C1777" s="35" t="str">
        <f>_xlfn.XLOOKUP(Table7[[#This Row],[EID]],Roster!A:A,Roster!F:F)</f>
        <v>Network</v>
      </c>
      <c r="D1777">
        <v>8</v>
      </c>
      <c r="E1777" s="2">
        <v>45115</v>
      </c>
      <c r="F1777" s="2">
        <f>_xlfn.XLOOKUP(Table7[[#This Row],[EID]],Roster!A:A,Roster!G:G)</f>
        <v>37784</v>
      </c>
      <c r="G1777" s="61">
        <f ca="1">(TODAY()-Table7[[#This Row],[Hire Date]])/365</f>
        <v>21.947945205479453</v>
      </c>
      <c r="H1777" s="61">
        <f ca="1">Table7[[#This Row],[Year]]*12</f>
        <v>263.37534246575342</v>
      </c>
      <c r="I1777" t="str">
        <f ca="1">IF(Table7[[#This Row],[Month]]&gt;=12,"Tenured","New Hire")</f>
        <v>Tenured</v>
      </c>
    </row>
    <row r="1778" spans="1:9">
      <c r="A1778" s="3" t="s">
        <v>103</v>
      </c>
      <c r="B1778" s="35" t="str">
        <f>_xlfn.XLOOKUP(Table7[[#This Row],[EID]],Roster!A:A,Roster!E:E)</f>
        <v>kig.imaz.62</v>
      </c>
      <c r="C1778" s="35" t="str">
        <f>_xlfn.XLOOKUP(Table7[[#This Row],[EID]],Roster!A:A,Roster!F:F)</f>
        <v>HR</v>
      </c>
      <c r="D1778">
        <v>9</v>
      </c>
      <c r="E1778" s="2">
        <v>45115</v>
      </c>
      <c r="F1778" s="2">
        <f>_xlfn.XLOOKUP(Table7[[#This Row],[EID]],Roster!A:A,Roster!G:G)</f>
        <v>44132</v>
      </c>
      <c r="G1778" s="61">
        <f ca="1">(TODAY()-Table7[[#This Row],[Hire Date]])/365</f>
        <v>4.5561643835616437</v>
      </c>
      <c r="H1778" s="61">
        <f ca="1">Table7[[#This Row],[Year]]*12</f>
        <v>54.673972602739724</v>
      </c>
      <c r="I1778" t="str">
        <f ca="1">IF(Table7[[#This Row],[Month]]&gt;=12,"Tenured","New Hire")</f>
        <v>Tenured</v>
      </c>
    </row>
    <row r="1779" spans="1:9">
      <c r="A1779" s="3" t="s">
        <v>104</v>
      </c>
      <c r="B1779" s="35" t="str">
        <f>_xlfn.XLOOKUP(Table7[[#This Row],[EID]],Roster!A:A,Roster!E:E)</f>
        <v>oka.koch.55</v>
      </c>
      <c r="C1779" s="35" t="str">
        <f>_xlfn.XLOOKUP(Table7[[#This Row],[EID]],Roster!A:A,Roster!F:F)</f>
        <v>F&amp;A</v>
      </c>
      <c r="D1779">
        <v>10</v>
      </c>
      <c r="E1779" s="2">
        <v>45115</v>
      </c>
      <c r="F1779" s="2">
        <f>_xlfn.XLOOKUP(Table7[[#This Row],[EID]],Roster!A:A,Roster!G:G)</f>
        <v>44977</v>
      </c>
      <c r="G1779" s="61">
        <f ca="1">(TODAY()-Table7[[#This Row],[Hire Date]])/365</f>
        <v>2.2410958904109588</v>
      </c>
      <c r="H1779" s="61">
        <f ca="1">Table7[[#This Row],[Year]]*12</f>
        <v>26.893150684931506</v>
      </c>
      <c r="I1779" t="str">
        <f ca="1">IF(Table7[[#This Row],[Month]]&gt;=12,"Tenured","New Hire")</f>
        <v>Tenured</v>
      </c>
    </row>
    <row r="1780" spans="1:9">
      <c r="A1780" s="3" t="s">
        <v>105</v>
      </c>
      <c r="B1780" s="35" t="str">
        <f>_xlfn.XLOOKUP(Table7[[#This Row],[EID]],Roster!A:A,Roster!E:E)</f>
        <v>oka.koch.55</v>
      </c>
      <c r="C1780" s="35" t="str">
        <f>_xlfn.XLOOKUP(Table7[[#This Row],[EID]],Roster!A:A,Roster!F:F)</f>
        <v>F&amp;A</v>
      </c>
      <c r="D1780">
        <v>9</v>
      </c>
      <c r="E1780" s="2">
        <v>45115</v>
      </c>
      <c r="F1780" s="2">
        <f>_xlfn.XLOOKUP(Table7[[#This Row],[EID]],Roster!A:A,Roster!G:G)</f>
        <v>37806</v>
      </c>
      <c r="G1780" s="61">
        <f ca="1">(TODAY()-Table7[[#This Row],[Hire Date]])/365</f>
        <v>21.887671232876713</v>
      </c>
      <c r="H1780" s="61">
        <f ca="1">Table7[[#This Row],[Year]]*12</f>
        <v>262.65205479452055</v>
      </c>
      <c r="I1780" t="str">
        <f ca="1">IF(Table7[[#This Row],[Month]]&gt;=12,"Tenured","New Hire")</f>
        <v>Tenured</v>
      </c>
    </row>
    <row r="1781" spans="1:9">
      <c r="A1781" s="3" t="s">
        <v>106</v>
      </c>
      <c r="B1781" s="35" t="str">
        <f>_xlfn.XLOOKUP(Table7[[#This Row],[EID]],Roster!A:A,Roster!E:E)</f>
        <v>hir.kame.31</v>
      </c>
      <c r="C1781" s="35" t="str">
        <f>_xlfn.XLOOKUP(Table7[[#This Row],[EID]],Roster!A:A,Roster!F:F)</f>
        <v>Health</v>
      </c>
      <c r="D1781">
        <v>9</v>
      </c>
      <c r="E1781" s="2">
        <v>45115</v>
      </c>
      <c r="F1781" s="2">
        <f>_xlfn.XLOOKUP(Table7[[#This Row],[EID]],Roster!A:A,Roster!G:G)</f>
        <v>40457</v>
      </c>
      <c r="G1781" s="61">
        <f ca="1">(TODAY()-Table7[[#This Row],[Hire Date]])/365</f>
        <v>14.624657534246575</v>
      </c>
      <c r="H1781" s="61">
        <f ca="1">Table7[[#This Row],[Year]]*12</f>
        <v>175.49589041095891</v>
      </c>
      <c r="I1781" t="str">
        <f ca="1">IF(Table7[[#This Row],[Month]]&gt;=12,"Tenured","New Hire")</f>
        <v>Tenured</v>
      </c>
    </row>
    <row r="1782" spans="1:9">
      <c r="A1782" s="3" t="s">
        <v>108</v>
      </c>
      <c r="B1782" s="35" t="str">
        <f>_xlfn.XLOOKUP(Table7[[#This Row],[EID]],Roster!A:A,Roster!E:E)</f>
        <v>kig.imaz.62</v>
      </c>
      <c r="C1782" s="35" t="str">
        <f>_xlfn.XLOOKUP(Table7[[#This Row],[EID]],Roster!A:A,Roster!F:F)</f>
        <v>HR</v>
      </c>
      <c r="D1782">
        <v>9</v>
      </c>
      <c r="E1782" s="2">
        <v>45115</v>
      </c>
      <c r="F1782" s="2">
        <f>_xlfn.XLOOKUP(Table7[[#This Row],[EID]],Roster!A:A,Roster!G:G)</f>
        <v>41289</v>
      </c>
      <c r="G1782" s="61">
        <f ca="1">(TODAY()-Table7[[#This Row],[Hire Date]])/365</f>
        <v>12.345205479452055</v>
      </c>
      <c r="H1782" s="61">
        <f ca="1">Table7[[#This Row],[Year]]*12</f>
        <v>148.14246575342466</v>
      </c>
      <c r="I1782" t="str">
        <f ca="1">IF(Table7[[#This Row],[Month]]&gt;=12,"Tenured","New Hire")</f>
        <v>Tenured</v>
      </c>
    </row>
    <row r="1783" spans="1:9">
      <c r="A1783" s="3" t="s">
        <v>109</v>
      </c>
      <c r="B1783" s="35" t="str">
        <f>_xlfn.XLOOKUP(Table7[[#This Row],[EID]],Roster!A:A,Roster!E:E)</f>
        <v>han.oriz.24</v>
      </c>
      <c r="C1783" s="35" t="str">
        <f>_xlfn.XLOOKUP(Table7[[#This Row],[EID]],Roster!A:A,Roster!F:F)</f>
        <v>Strategy</v>
      </c>
      <c r="D1783">
        <v>8</v>
      </c>
      <c r="E1783" s="2">
        <v>45115</v>
      </c>
      <c r="F1783" s="2">
        <f>_xlfn.XLOOKUP(Table7[[#This Row],[EID]],Roster!A:A,Roster!G:G)</f>
        <v>39092</v>
      </c>
      <c r="G1783" s="61">
        <f ca="1">(TODAY()-Table7[[#This Row],[Hire Date]])/365</f>
        <v>18.364383561643837</v>
      </c>
      <c r="H1783" s="61">
        <f ca="1">Table7[[#This Row],[Year]]*12</f>
        <v>220.37260273972606</v>
      </c>
      <c r="I1783" t="str">
        <f ca="1">IF(Table7[[#This Row],[Month]]&gt;=12,"Tenured","New Hire")</f>
        <v>Tenured</v>
      </c>
    </row>
    <row r="1784" spans="1:9">
      <c r="A1784" s="3" t="s">
        <v>111</v>
      </c>
      <c r="B1784" s="35" t="str">
        <f>_xlfn.XLOOKUP(Table7[[#This Row],[EID]],Roster!A:A,Roster!E:E)</f>
        <v>hir.kame.31</v>
      </c>
      <c r="C1784" s="35" t="str">
        <f>_xlfn.XLOOKUP(Table7[[#This Row],[EID]],Roster!A:A,Roster!F:F)</f>
        <v>Health</v>
      </c>
      <c r="D1784">
        <v>9</v>
      </c>
      <c r="E1784" s="2">
        <v>45115</v>
      </c>
      <c r="F1784" s="2">
        <f>_xlfn.XLOOKUP(Table7[[#This Row],[EID]],Roster!A:A,Roster!G:G)</f>
        <v>42145</v>
      </c>
      <c r="G1784" s="61">
        <f ca="1">(TODAY()-Table7[[#This Row],[Hire Date]])/365</f>
        <v>10</v>
      </c>
      <c r="H1784" s="61">
        <f ca="1">Table7[[#This Row],[Year]]*12</f>
        <v>120</v>
      </c>
      <c r="I1784" t="str">
        <f ca="1">IF(Table7[[#This Row],[Month]]&gt;=12,"Tenured","New Hire")</f>
        <v>Tenured</v>
      </c>
    </row>
    <row r="1785" spans="1:9">
      <c r="A1785" s="3" t="s">
        <v>112</v>
      </c>
      <c r="B1785" s="35" t="str">
        <f>_xlfn.XLOOKUP(Table7[[#This Row],[EID]],Roster!A:A,Roster!E:E)</f>
        <v>hir.kame.31</v>
      </c>
      <c r="C1785" s="35" t="str">
        <f>_xlfn.XLOOKUP(Table7[[#This Row],[EID]],Roster!A:A,Roster!F:F)</f>
        <v>Health</v>
      </c>
      <c r="D1785">
        <v>8</v>
      </c>
      <c r="E1785" s="2">
        <v>45115</v>
      </c>
      <c r="F1785" s="2">
        <f>_xlfn.XLOOKUP(Table7[[#This Row],[EID]],Roster!A:A,Roster!G:G)</f>
        <v>44989</v>
      </c>
      <c r="G1785" s="61">
        <f ca="1">(TODAY()-Table7[[#This Row],[Hire Date]])/365</f>
        <v>2.2082191780821918</v>
      </c>
      <c r="H1785" s="61">
        <f ca="1">Table7[[#This Row],[Year]]*12</f>
        <v>26.4986301369863</v>
      </c>
      <c r="I1785" t="str">
        <f ca="1">IF(Table7[[#This Row],[Month]]&gt;=12,"Tenured","New Hire")</f>
        <v>Tenured</v>
      </c>
    </row>
    <row r="1786" spans="1:9">
      <c r="A1786" s="3" t="s">
        <v>113</v>
      </c>
      <c r="B1786" s="35" t="str">
        <f>_xlfn.XLOOKUP(Table7[[#This Row],[EID]],Roster!A:A,Roster!E:E)</f>
        <v>kig.imaz.62</v>
      </c>
      <c r="C1786" s="35" t="str">
        <f>_xlfn.XLOOKUP(Table7[[#This Row],[EID]],Roster!A:A,Roster!F:F)</f>
        <v>HR</v>
      </c>
      <c r="D1786">
        <v>8</v>
      </c>
      <c r="E1786" s="2">
        <v>45115</v>
      </c>
      <c r="F1786" s="2">
        <f>_xlfn.XLOOKUP(Table7[[#This Row],[EID]],Roster!A:A,Roster!G:G)</f>
        <v>44152</v>
      </c>
      <c r="G1786" s="61">
        <f ca="1">(TODAY()-Table7[[#This Row],[Hire Date]])/365</f>
        <v>4.5013698630136982</v>
      </c>
      <c r="H1786" s="61">
        <f ca="1">Table7[[#This Row],[Year]]*12</f>
        <v>54.016438356164379</v>
      </c>
      <c r="I1786" t="str">
        <f ca="1">IF(Table7[[#This Row],[Month]]&gt;=12,"Tenured","New Hire")</f>
        <v>Tenured</v>
      </c>
    </row>
    <row r="1787" spans="1:9">
      <c r="A1787" s="3" t="s">
        <v>114</v>
      </c>
      <c r="B1787" s="35" t="str">
        <f>_xlfn.XLOOKUP(Table7[[#This Row],[EID]],Roster!A:A,Roster!E:E)</f>
        <v>han.oriz.24</v>
      </c>
      <c r="C1787" s="35" t="str">
        <f>_xlfn.XLOOKUP(Table7[[#This Row],[EID]],Roster!A:A,Roster!F:F)</f>
        <v>Strategy</v>
      </c>
      <c r="D1787">
        <v>9</v>
      </c>
      <c r="E1787" s="2">
        <v>45115</v>
      </c>
      <c r="F1787" s="2">
        <f>_xlfn.XLOOKUP(Table7[[#This Row],[EID]],Roster!A:A,Roster!G:G)</f>
        <v>37165</v>
      </c>
      <c r="G1787" s="61">
        <f ca="1">(TODAY()-Table7[[#This Row],[Hire Date]])/365</f>
        <v>23.643835616438356</v>
      </c>
      <c r="H1787" s="61">
        <f ca="1">Table7[[#This Row],[Year]]*12</f>
        <v>283.72602739726028</v>
      </c>
      <c r="I1787" t="str">
        <f ca="1">IF(Table7[[#This Row],[Month]]&gt;=12,"Tenured","New Hire")</f>
        <v>Tenured</v>
      </c>
    </row>
    <row r="1788" spans="1:9">
      <c r="A1788" s="3" t="s">
        <v>115</v>
      </c>
      <c r="B1788" s="35" t="str">
        <f>_xlfn.XLOOKUP(Table7[[#This Row],[EID]],Roster!A:A,Roster!E:E)</f>
        <v>oka.koch.55</v>
      </c>
      <c r="C1788" s="35" t="str">
        <f>_xlfn.XLOOKUP(Table7[[#This Row],[EID]],Roster!A:A,Roster!F:F)</f>
        <v>F&amp;A</v>
      </c>
      <c r="D1788">
        <v>10</v>
      </c>
      <c r="E1788" s="2">
        <v>45115</v>
      </c>
      <c r="F1788" s="2">
        <f>_xlfn.XLOOKUP(Table7[[#This Row],[EID]],Roster!A:A,Roster!G:G)</f>
        <v>44841</v>
      </c>
      <c r="G1788" s="61">
        <f ca="1">(TODAY()-Table7[[#This Row],[Hire Date]])/365</f>
        <v>2.6136986301369864</v>
      </c>
      <c r="H1788" s="61">
        <f ca="1">Table7[[#This Row],[Year]]*12</f>
        <v>31.364383561643837</v>
      </c>
      <c r="I1788" t="str">
        <f ca="1">IF(Table7[[#This Row],[Month]]&gt;=12,"Tenured","New Hire")</f>
        <v>Tenured</v>
      </c>
    </row>
    <row r="1789" spans="1:9">
      <c r="A1789" s="3" t="s">
        <v>116</v>
      </c>
      <c r="B1789" s="35" t="str">
        <f>_xlfn.XLOOKUP(Table7[[#This Row],[EID]],Roster!A:A,Roster!E:E)</f>
        <v>hir.kame.31</v>
      </c>
      <c r="C1789" s="35" t="str">
        <f>_xlfn.XLOOKUP(Table7[[#This Row],[EID]],Roster!A:A,Roster!F:F)</f>
        <v>Health</v>
      </c>
      <c r="D1789">
        <v>9</v>
      </c>
      <c r="E1789" s="2">
        <v>45115</v>
      </c>
      <c r="F1789" s="2">
        <f>_xlfn.XLOOKUP(Table7[[#This Row],[EID]],Roster!A:A,Roster!G:G)</f>
        <v>39490</v>
      </c>
      <c r="G1789" s="61">
        <f ca="1">(TODAY()-Table7[[#This Row],[Hire Date]])/365</f>
        <v>17.273972602739725</v>
      </c>
      <c r="H1789" s="61">
        <f ca="1">Table7[[#This Row],[Year]]*12</f>
        <v>207.2876712328767</v>
      </c>
      <c r="I1789" t="str">
        <f ca="1">IF(Table7[[#This Row],[Month]]&gt;=12,"Tenured","New Hire")</f>
        <v>Tenured</v>
      </c>
    </row>
    <row r="1790" spans="1:9">
      <c r="A1790" s="3" t="s">
        <v>117</v>
      </c>
      <c r="B1790" s="35" t="str">
        <f>_xlfn.XLOOKUP(Table7[[#This Row],[EID]],Roster!A:A,Roster!E:E)</f>
        <v>han.oriz.24</v>
      </c>
      <c r="C1790" s="35" t="str">
        <f>_xlfn.XLOOKUP(Table7[[#This Row],[EID]],Roster!A:A,Roster!F:F)</f>
        <v>Network</v>
      </c>
      <c r="D1790">
        <v>10</v>
      </c>
      <c r="E1790" s="2">
        <v>45115</v>
      </c>
      <c r="F1790" s="2">
        <f>_xlfn.XLOOKUP(Table7[[#This Row],[EID]],Roster!A:A,Roster!G:G)</f>
        <v>43495</v>
      </c>
      <c r="G1790" s="61">
        <f ca="1">(TODAY()-Table7[[#This Row],[Hire Date]])/365</f>
        <v>6.3013698630136989</v>
      </c>
      <c r="H1790" s="61">
        <f ca="1">Table7[[#This Row],[Year]]*12</f>
        <v>75.616438356164394</v>
      </c>
      <c r="I1790" t="str">
        <f ca="1">IF(Table7[[#This Row],[Month]]&gt;=12,"Tenured","New Hire")</f>
        <v>Tenured</v>
      </c>
    </row>
    <row r="1791" spans="1:9">
      <c r="A1791" s="3" t="s">
        <v>118</v>
      </c>
      <c r="B1791" s="35" t="str">
        <f>_xlfn.XLOOKUP(Table7[[#This Row],[EID]],Roster!A:A,Roster!E:E)</f>
        <v>kig.imaz.62</v>
      </c>
      <c r="C1791" s="35" t="str">
        <f>_xlfn.XLOOKUP(Table7[[#This Row],[EID]],Roster!A:A,Roster!F:F)</f>
        <v>HR</v>
      </c>
      <c r="D1791">
        <v>10</v>
      </c>
      <c r="E1791" s="2">
        <v>45115</v>
      </c>
      <c r="F1791" s="2">
        <f>_xlfn.XLOOKUP(Table7[[#This Row],[EID]],Roster!A:A,Roster!G:G)</f>
        <v>44965</v>
      </c>
      <c r="G1791" s="61">
        <f ca="1">(TODAY()-Table7[[#This Row],[Hire Date]])/365</f>
        <v>2.2739726027397262</v>
      </c>
      <c r="H1791" s="61">
        <f ca="1">Table7[[#This Row],[Year]]*12</f>
        <v>27.287671232876715</v>
      </c>
      <c r="I1791" t="str">
        <f ca="1">IF(Table7[[#This Row],[Month]]&gt;=12,"Tenured","New Hire")</f>
        <v>Tenured</v>
      </c>
    </row>
    <row r="1792" spans="1:9">
      <c r="A1792" s="3" t="s">
        <v>119</v>
      </c>
      <c r="B1792" s="35" t="str">
        <f>_xlfn.XLOOKUP(Table7[[#This Row],[EID]],Roster!A:A,Roster!E:E)</f>
        <v>hir.kame.31</v>
      </c>
      <c r="C1792" s="35" t="str">
        <f>_xlfn.XLOOKUP(Table7[[#This Row],[EID]],Roster!A:A,Roster!F:F)</f>
        <v>Health</v>
      </c>
      <c r="D1792">
        <v>8</v>
      </c>
      <c r="E1792" s="2">
        <v>45115</v>
      </c>
      <c r="F1792" s="2">
        <f>_xlfn.XLOOKUP(Table7[[#This Row],[EID]],Roster!A:A,Roster!G:G)</f>
        <v>38581</v>
      </c>
      <c r="G1792" s="61">
        <f ca="1">(TODAY()-Table7[[#This Row],[Hire Date]])/365</f>
        <v>19.764383561643836</v>
      </c>
      <c r="H1792" s="61">
        <f ca="1">Table7[[#This Row],[Year]]*12</f>
        <v>237.17260273972602</v>
      </c>
      <c r="I1792" t="str">
        <f ca="1">IF(Table7[[#This Row],[Month]]&gt;=12,"Tenured","New Hire")</f>
        <v>Tenured</v>
      </c>
    </row>
    <row r="1793" spans="1:9">
      <c r="A1793" s="3" t="s">
        <v>121</v>
      </c>
      <c r="B1793" s="35" t="str">
        <f>_xlfn.XLOOKUP(Table7[[#This Row],[EID]],Roster!A:A,Roster!E:E)</f>
        <v>hir.kame.31</v>
      </c>
      <c r="C1793" s="35" t="str">
        <f>_xlfn.XLOOKUP(Table7[[#This Row],[EID]],Roster!A:A,Roster!F:F)</f>
        <v>Health</v>
      </c>
      <c r="D1793">
        <v>10</v>
      </c>
      <c r="E1793" s="2">
        <v>45115</v>
      </c>
      <c r="F1793" s="2">
        <f>_xlfn.XLOOKUP(Table7[[#This Row],[EID]],Roster!A:A,Roster!G:G)</f>
        <v>44420</v>
      </c>
      <c r="G1793" s="61">
        <f ca="1">(TODAY()-Table7[[#This Row],[Hire Date]])/365</f>
        <v>3.7671232876712328</v>
      </c>
      <c r="H1793" s="61">
        <f ca="1">Table7[[#This Row],[Year]]*12</f>
        <v>45.205479452054796</v>
      </c>
      <c r="I1793" t="str">
        <f ca="1">IF(Table7[[#This Row],[Month]]&gt;=12,"Tenured","New Hire")</f>
        <v>Tenured</v>
      </c>
    </row>
    <row r="1794" spans="1:9">
      <c r="A1794" s="3" t="s">
        <v>122</v>
      </c>
      <c r="B1794" s="35" t="str">
        <f>_xlfn.XLOOKUP(Table7[[#This Row],[EID]],Roster!A:A,Roster!E:E)</f>
        <v>han.oriz.24</v>
      </c>
      <c r="C1794" s="35" t="str">
        <f>_xlfn.XLOOKUP(Table7[[#This Row],[EID]],Roster!A:A,Roster!F:F)</f>
        <v>Network</v>
      </c>
      <c r="D1794">
        <v>8</v>
      </c>
      <c r="E1794" s="2">
        <v>45115</v>
      </c>
      <c r="F1794" s="2">
        <f>_xlfn.XLOOKUP(Table7[[#This Row],[EID]],Roster!A:A,Roster!G:G)</f>
        <v>44961</v>
      </c>
      <c r="G1794" s="61">
        <f ca="1">(TODAY()-Table7[[#This Row],[Hire Date]])/365</f>
        <v>2.2849315068493152</v>
      </c>
      <c r="H1794" s="61">
        <f ca="1">Table7[[#This Row],[Year]]*12</f>
        <v>27.419178082191785</v>
      </c>
      <c r="I1794" t="str">
        <f ca="1">IF(Table7[[#This Row],[Month]]&gt;=12,"Tenured","New Hire")</f>
        <v>Tenured</v>
      </c>
    </row>
    <row r="1795" spans="1:9">
      <c r="A1795" s="3" t="s">
        <v>123</v>
      </c>
      <c r="B1795" s="35" t="str">
        <f>_xlfn.XLOOKUP(Table7[[#This Row],[EID]],Roster!A:A,Roster!E:E)</f>
        <v>kig.imaz.62</v>
      </c>
      <c r="C1795" s="35" t="str">
        <f>_xlfn.XLOOKUP(Table7[[#This Row],[EID]],Roster!A:A,Roster!F:F)</f>
        <v>HR</v>
      </c>
      <c r="D1795">
        <v>9</v>
      </c>
      <c r="E1795" s="2">
        <v>45115</v>
      </c>
      <c r="F1795" s="2">
        <f>_xlfn.XLOOKUP(Table7[[#This Row],[EID]],Roster!A:A,Roster!G:G)</f>
        <v>41094</v>
      </c>
      <c r="G1795" s="61">
        <f ca="1">(TODAY()-Table7[[#This Row],[Hire Date]])/365</f>
        <v>12.87945205479452</v>
      </c>
      <c r="H1795" s="61">
        <f ca="1">Table7[[#This Row],[Year]]*12</f>
        <v>154.55342465753424</v>
      </c>
      <c r="I1795" t="str">
        <f ca="1">IF(Table7[[#This Row],[Month]]&gt;=12,"Tenured","New Hire")</f>
        <v>Tenured</v>
      </c>
    </row>
    <row r="1796" spans="1:9">
      <c r="A1796" s="3" t="s">
        <v>94</v>
      </c>
      <c r="B1796" s="35" t="str">
        <f>_xlfn.XLOOKUP(Table7[[#This Row],[EID]],Roster!A:A,Roster!E:E)</f>
        <v>oka.koch.55</v>
      </c>
      <c r="C1796" s="35" t="str">
        <f>_xlfn.XLOOKUP(Table7[[#This Row],[EID]],Roster!A:A,Roster!F:F)</f>
        <v>F&amp;A</v>
      </c>
      <c r="D1796">
        <v>10</v>
      </c>
      <c r="E1796" s="2">
        <v>45116</v>
      </c>
      <c r="F1796" s="2">
        <f>_xlfn.XLOOKUP(Table7[[#This Row],[EID]],Roster!A:A,Roster!G:G)</f>
        <v>45032</v>
      </c>
      <c r="G1796" s="61">
        <f ca="1">(TODAY()-Table7[[#This Row],[Hire Date]])/365</f>
        <v>2.0904109589041098</v>
      </c>
      <c r="H1796" s="61">
        <f ca="1">Table7[[#This Row],[Year]]*12</f>
        <v>25.084931506849315</v>
      </c>
      <c r="I1796" t="str">
        <f ca="1">IF(Table7[[#This Row],[Month]]&gt;=12,"Tenured","New Hire")</f>
        <v>Tenured</v>
      </c>
    </row>
    <row r="1797" spans="1:9">
      <c r="A1797" s="3" t="s">
        <v>96</v>
      </c>
      <c r="B1797" s="35" t="str">
        <f>_xlfn.XLOOKUP(Table7[[#This Row],[EID]],Roster!A:A,Roster!E:E)</f>
        <v>hir.kame.31</v>
      </c>
      <c r="C1797" s="35" t="str">
        <f>_xlfn.XLOOKUP(Table7[[#This Row],[EID]],Roster!A:A,Roster!F:F)</f>
        <v>Health</v>
      </c>
      <c r="D1797">
        <v>9</v>
      </c>
      <c r="E1797" s="2">
        <v>45116</v>
      </c>
      <c r="F1797" s="2">
        <f>_xlfn.XLOOKUP(Table7[[#This Row],[EID]],Roster!A:A,Roster!G:G)</f>
        <v>44979</v>
      </c>
      <c r="G1797" s="61">
        <f ca="1">(TODAY()-Table7[[#This Row],[Hire Date]])/365</f>
        <v>2.2356164383561645</v>
      </c>
      <c r="H1797" s="61">
        <f ca="1">Table7[[#This Row],[Year]]*12</f>
        <v>26.827397260273976</v>
      </c>
      <c r="I1797" t="str">
        <f ca="1">IF(Table7[[#This Row],[Month]]&gt;=12,"Tenured","New Hire")</f>
        <v>Tenured</v>
      </c>
    </row>
    <row r="1798" spans="1:9">
      <c r="A1798" s="3" t="s">
        <v>97</v>
      </c>
      <c r="B1798" s="35" t="str">
        <f>_xlfn.XLOOKUP(Table7[[#This Row],[EID]],Roster!A:A,Roster!E:E)</f>
        <v>han.oriz.24</v>
      </c>
      <c r="C1798" s="35" t="str">
        <f>_xlfn.XLOOKUP(Table7[[#This Row],[EID]],Roster!A:A,Roster!F:F)</f>
        <v>Network</v>
      </c>
      <c r="D1798">
        <v>9</v>
      </c>
      <c r="E1798" s="2">
        <v>45116</v>
      </c>
      <c r="F1798" s="2">
        <f>_xlfn.XLOOKUP(Table7[[#This Row],[EID]],Roster!A:A,Roster!G:G)</f>
        <v>44419</v>
      </c>
      <c r="G1798" s="61">
        <f ca="1">(TODAY()-Table7[[#This Row],[Hire Date]])/365</f>
        <v>3.7698630136986302</v>
      </c>
      <c r="H1798" s="61">
        <f ca="1">Table7[[#This Row],[Year]]*12</f>
        <v>45.238356164383561</v>
      </c>
      <c r="I1798" t="str">
        <f ca="1">IF(Table7[[#This Row],[Month]]&gt;=12,"Tenured","New Hire")</f>
        <v>Tenured</v>
      </c>
    </row>
    <row r="1799" spans="1:9">
      <c r="A1799" s="3" t="s">
        <v>98</v>
      </c>
      <c r="B1799" s="35" t="str">
        <f>_xlfn.XLOOKUP(Table7[[#This Row],[EID]],Roster!A:A,Roster!E:E)</f>
        <v>kig.imaz.62</v>
      </c>
      <c r="C1799" s="35" t="str">
        <f>_xlfn.XLOOKUP(Table7[[#This Row],[EID]],Roster!A:A,Roster!F:F)</f>
        <v>HR</v>
      </c>
      <c r="D1799">
        <v>9</v>
      </c>
      <c r="E1799" s="2">
        <v>45116</v>
      </c>
      <c r="F1799" s="2">
        <f>_xlfn.XLOOKUP(Table7[[#This Row],[EID]],Roster!A:A,Roster!G:G)</f>
        <v>41964</v>
      </c>
      <c r="G1799" s="61">
        <f ca="1">(TODAY()-Table7[[#This Row],[Hire Date]])/365</f>
        <v>10.495890410958904</v>
      </c>
      <c r="H1799" s="61">
        <f ca="1">Table7[[#This Row],[Year]]*12</f>
        <v>125.95068493150684</v>
      </c>
      <c r="I1799" t="str">
        <f ca="1">IF(Table7[[#This Row],[Month]]&gt;=12,"Tenured","New Hire")</f>
        <v>Tenured</v>
      </c>
    </row>
    <row r="1800" spans="1:9">
      <c r="A1800" s="3" t="s">
        <v>99</v>
      </c>
      <c r="B1800" s="35" t="str">
        <f>_xlfn.XLOOKUP(Table7[[#This Row],[EID]],Roster!A:A,Roster!E:E)</f>
        <v>han.oriz.24</v>
      </c>
      <c r="C1800" s="35" t="str">
        <f>_xlfn.XLOOKUP(Table7[[#This Row],[EID]],Roster!A:A,Roster!F:F)</f>
        <v>Strategy</v>
      </c>
      <c r="D1800">
        <v>7</v>
      </c>
      <c r="E1800" s="2">
        <v>45116</v>
      </c>
      <c r="F1800" s="2">
        <f>_xlfn.XLOOKUP(Table7[[#This Row],[EID]],Roster!A:A,Roster!G:G)</f>
        <v>39732</v>
      </c>
      <c r="G1800" s="61">
        <f ca="1">(TODAY()-Table7[[#This Row],[Hire Date]])/365</f>
        <v>16.610958904109587</v>
      </c>
      <c r="H1800" s="61">
        <f ca="1">Table7[[#This Row],[Year]]*12</f>
        <v>199.33150684931505</v>
      </c>
      <c r="I1800" t="str">
        <f ca="1">IF(Table7[[#This Row],[Month]]&gt;=12,"Tenured","New Hire")</f>
        <v>Tenured</v>
      </c>
    </row>
    <row r="1801" spans="1:9">
      <c r="A1801" s="3" t="s">
        <v>100</v>
      </c>
      <c r="B1801" s="35" t="str">
        <f>_xlfn.XLOOKUP(Table7[[#This Row],[EID]],Roster!A:A,Roster!E:E)</f>
        <v>oka.koch.55</v>
      </c>
      <c r="C1801" s="35" t="str">
        <f>_xlfn.XLOOKUP(Table7[[#This Row],[EID]],Roster!A:A,Roster!F:F)</f>
        <v>F&amp;A</v>
      </c>
      <c r="D1801">
        <v>8</v>
      </c>
      <c r="E1801" s="2">
        <v>45116</v>
      </c>
      <c r="F1801" s="2">
        <f>_xlfn.XLOOKUP(Table7[[#This Row],[EID]],Roster!A:A,Roster!G:G)</f>
        <v>44956</v>
      </c>
      <c r="G1801" s="61">
        <f ca="1">(TODAY()-Table7[[#This Row],[Hire Date]])/365</f>
        <v>2.2986301369863016</v>
      </c>
      <c r="H1801" s="61">
        <f ca="1">Table7[[#This Row],[Year]]*12</f>
        <v>27.583561643835619</v>
      </c>
      <c r="I1801" t="str">
        <f ca="1">IF(Table7[[#This Row],[Month]]&gt;=12,"Tenured","New Hire")</f>
        <v>Tenured</v>
      </c>
    </row>
    <row r="1802" spans="1:9">
      <c r="A1802" s="3" t="s">
        <v>101</v>
      </c>
      <c r="B1802" s="35" t="str">
        <f>_xlfn.XLOOKUP(Table7[[#This Row],[EID]],Roster!A:A,Roster!E:E)</f>
        <v>hir.kame.31</v>
      </c>
      <c r="C1802" s="35" t="str">
        <f>_xlfn.XLOOKUP(Table7[[#This Row],[EID]],Roster!A:A,Roster!F:F)</f>
        <v>Health</v>
      </c>
      <c r="D1802">
        <v>10</v>
      </c>
      <c r="E1802" s="2">
        <v>45116</v>
      </c>
      <c r="F1802" s="2">
        <f>_xlfn.XLOOKUP(Table7[[#This Row],[EID]],Roster!A:A,Roster!G:G)</f>
        <v>42161</v>
      </c>
      <c r="G1802" s="61">
        <f ca="1">(TODAY()-Table7[[#This Row],[Hire Date]])/365</f>
        <v>9.956164383561644</v>
      </c>
      <c r="H1802" s="61">
        <f ca="1">Table7[[#This Row],[Year]]*12</f>
        <v>119.47397260273974</v>
      </c>
      <c r="I1802" t="str">
        <f ca="1">IF(Table7[[#This Row],[Month]]&gt;=12,"Tenured","New Hire")</f>
        <v>Tenured</v>
      </c>
    </row>
    <row r="1803" spans="1:9">
      <c r="A1803" s="3" t="s">
        <v>102</v>
      </c>
      <c r="B1803" s="35" t="str">
        <f>_xlfn.XLOOKUP(Table7[[#This Row],[EID]],Roster!A:A,Roster!E:E)</f>
        <v>han.oriz.24</v>
      </c>
      <c r="C1803" s="35" t="str">
        <f>_xlfn.XLOOKUP(Table7[[#This Row],[EID]],Roster!A:A,Roster!F:F)</f>
        <v>Network</v>
      </c>
      <c r="D1803">
        <v>9</v>
      </c>
      <c r="E1803" s="2">
        <v>45116</v>
      </c>
      <c r="F1803" s="2">
        <f>_xlfn.XLOOKUP(Table7[[#This Row],[EID]],Roster!A:A,Roster!G:G)</f>
        <v>37784</v>
      </c>
      <c r="G1803" s="61">
        <f ca="1">(TODAY()-Table7[[#This Row],[Hire Date]])/365</f>
        <v>21.947945205479453</v>
      </c>
      <c r="H1803" s="61">
        <f ca="1">Table7[[#This Row],[Year]]*12</f>
        <v>263.37534246575342</v>
      </c>
      <c r="I1803" t="str">
        <f ca="1">IF(Table7[[#This Row],[Month]]&gt;=12,"Tenured","New Hire")</f>
        <v>Tenured</v>
      </c>
    </row>
    <row r="1804" spans="1:9">
      <c r="A1804" s="3" t="s">
        <v>103</v>
      </c>
      <c r="B1804" s="35" t="str">
        <f>_xlfn.XLOOKUP(Table7[[#This Row],[EID]],Roster!A:A,Roster!E:E)</f>
        <v>kig.imaz.62</v>
      </c>
      <c r="C1804" s="35" t="str">
        <f>_xlfn.XLOOKUP(Table7[[#This Row],[EID]],Roster!A:A,Roster!F:F)</f>
        <v>HR</v>
      </c>
      <c r="D1804">
        <v>8</v>
      </c>
      <c r="E1804" s="2">
        <v>45116</v>
      </c>
      <c r="F1804" s="2">
        <f>_xlfn.XLOOKUP(Table7[[#This Row],[EID]],Roster!A:A,Roster!G:G)</f>
        <v>44132</v>
      </c>
      <c r="G1804" s="61">
        <f ca="1">(TODAY()-Table7[[#This Row],[Hire Date]])/365</f>
        <v>4.5561643835616437</v>
      </c>
      <c r="H1804" s="61">
        <f ca="1">Table7[[#This Row],[Year]]*12</f>
        <v>54.673972602739724</v>
      </c>
      <c r="I1804" t="str">
        <f ca="1">IF(Table7[[#This Row],[Month]]&gt;=12,"Tenured","New Hire")</f>
        <v>Tenured</v>
      </c>
    </row>
    <row r="1805" spans="1:9">
      <c r="A1805" s="3" t="s">
        <v>104</v>
      </c>
      <c r="B1805" s="35" t="str">
        <f>_xlfn.XLOOKUP(Table7[[#This Row],[EID]],Roster!A:A,Roster!E:E)</f>
        <v>oka.koch.55</v>
      </c>
      <c r="C1805" s="35" t="str">
        <f>_xlfn.XLOOKUP(Table7[[#This Row],[EID]],Roster!A:A,Roster!F:F)</f>
        <v>F&amp;A</v>
      </c>
      <c r="D1805">
        <v>5</v>
      </c>
      <c r="E1805" s="2">
        <v>45116</v>
      </c>
      <c r="F1805" s="2">
        <f>_xlfn.XLOOKUP(Table7[[#This Row],[EID]],Roster!A:A,Roster!G:G)</f>
        <v>44977</v>
      </c>
      <c r="G1805" s="61">
        <f ca="1">(TODAY()-Table7[[#This Row],[Hire Date]])/365</f>
        <v>2.2410958904109588</v>
      </c>
      <c r="H1805" s="61">
        <f ca="1">Table7[[#This Row],[Year]]*12</f>
        <v>26.893150684931506</v>
      </c>
      <c r="I1805" t="str">
        <f ca="1">IF(Table7[[#This Row],[Month]]&gt;=12,"Tenured","New Hire")</f>
        <v>Tenured</v>
      </c>
    </row>
    <row r="1806" spans="1:9">
      <c r="A1806" s="3" t="s">
        <v>105</v>
      </c>
      <c r="B1806" s="35" t="str">
        <f>_xlfn.XLOOKUP(Table7[[#This Row],[EID]],Roster!A:A,Roster!E:E)</f>
        <v>oka.koch.55</v>
      </c>
      <c r="C1806" s="35" t="str">
        <f>_xlfn.XLOOKUP(Table7[[#This Row],[EID]],Roster!A:A,Roster!F:F)</f>
        <v>F&amp;A</v>
      </c>
      <c r="D1806">
        <v>8</v>
      </c>
      <c r="E1806" s="2">
        <v>45116</v>
      </c>
      <c r="F1806" s="2">
        <f>_xlfn.XLOOKUP(Table7[[#This Row],[EID]],Roster!A:A,Roster!G:G)</f>
        <v>37806</v>
      </c>
      <c r="G1806" s="61">
        <f ca="1">(TODAY()-Table7[[#This Row],[Hire Date]])/365</f>
        <v>21.887671232876713</v>
      </c>
      <c r="H1806" s="61">
        <f ca="1">Table7[[#This Row],[Year]]*12</f>
        <v>262.65205479452055</v>
      </c>
      <c r="I1806" t="str">
        <f ca="1">IF(Table7[[#This Row],[Month]]&gt;=12,"Tenured","New Hire")</f>
        <v>Tenured</v>
      </c>
    </row>
    <row r="1807" spans="1:9">
      <c r="A1807" s="3" t="s">
        <v>106</v>
      </c>
      <c r="B1807" s="35" t="str">
        <f>_xlfn.XLOOKUP(Table7[[#This Row],[EID]],Roster!A:A,Roster!E:E)</f>
        <v>hir.kame.31</v>
      </c>
      <c r="C1807" s="35" t="str">
        <f>_xlfn.XLOOKUP(Table7[[#This Row],[EID]],Roster!A:A,Roster!F:F)</f>
        <v>Health</v>
      </c>
      <c r="D1807">
        <v>10</v>
      </c>
      <c r="E1807" s="2">
        <v>45116</v>
      </c>
      <c r="F1807" s="2">
        <f>_xlfn.XLOOKUP(Table7[[#This Row],[EID]],Roster!A:A,Roster!G:G)</f>
        <v>40457</v>
      </c>
      <c r="G1807" s="61">
        <f ca="1">(TODAY()-Table7[[#This Row],[Hire Date]])/365</f>
        <v>14.624657534246575</v>
      </c>
      <c r="H1807" s="61">
        <f ca="1">Table7[[#This Row],[Year]]*12</f>
        <v>175.49589041095891</v>
      </c>
      <c r="I1807" t="str">
        <f ca="1">IF(Table7[[#This Row],[Month]]&gt;=12,"Tenured","New Hire")</f>
        <v>Tenured</v>
      </c>
    </row>
    <row r="1808" spans="1:9">
      <c r="A1808" s="3" t="s">
        <v>108</v>
      </c>
      <c r="B1808" s="35" t="str">
        <f>_xlfn.XLOOKUP(Table7[[#This Row],[EID]],Roster!A:A,Roster!E:E)</f>
        <v>kig.imaz.62</v>
      </c>
      <c r="C1808" s="35" t="str">
        <f>_xlfn.XLOOKUP(Table7[[#This Row],[EID]],Roster!A:A,Roster!F:F)</f>
        <v>HR</v>
      </c>
      <c r="D1808">
        <v>7</v>
      </c>
      <c r="E1808" s="2">
        <v>45116</v>
      </c>
      <c r="F1808" s="2">
        <f>_xlfn.XLOOKUP(Table7[[#This Row],[EID]],Roster!A:A,Roster!G:G)</f>
        <v>41289</v>
      </c>
      <c r="G1808" s="61">
        <f ca="1">(TODAY()-Table7[[#This Row],[Hire Date]])/365</f>
        <v>12.345205479452055</v>
      </c>
      <c r="H1808" s="61">
        <f ca="1">Table7[[#This Row],[Year]]*12</f>
        <v>148.14246575342466</v>
      </c>
      <c r="I1808" t="str">
        <f ca="1">IF(Table7[[#This Row],[Month]]&gt;=12,"Tenured","New Hire")</f>
        <v>Tenured</v>
      </c>
    </row>
    <row r="1809" spans="1:9">
      <c r="A1809" s="3" t="s">
        <v>109</v>
      </c>
      <c r="B1809" s="35" t="str">
        <f>_xlfn.XLOOKUP(Table7[[#This Row],[EID]],Roster!A:A,Roster!E:E)</f>
        <v>han.oriz.24</v>
      </c>
      <c r="C1809" s="35" t="str">
        <f>_xlfn.XLOOKUP(Table7[[#This Row],[EID]],Roster!A:A,Roster!F:F)</f>
        <v>Strategy</v>
      </c>
      <c r="D1809">
        <v>7</v>
      </c>
      <c r="E1809" s="2">
        <v>45116</v>
      </c>
      <c r="F1809" s="2">
        <f>_xlfn.XLOOKUP(Table7[[#This Row],[EID]],Roster!A:A,Roster!G:G)</f>
        <v>39092</v>
      </c>
      <c r="G1809" s="61">
        <f ca="1">(TODAY()-Table7[[#This Row],[Hire Date]])/365</f>
        <v>18.364383561643837</v>
      </c>
      <c r="H1809" s="61">
        <f ca="1">Table7[[#This Row],[Year]]*12</f>
        <v>220.37260273972606</v>
      </c>
      <c r="I1809" t="str">
        <f ca="1">IF(Table7[[#This Row],[Month]]&gt;=12,"Tenured","New Hire")</f>
        <v>Tenured</v>
      </c>
    </row>
    <row r="1810" spans="1:9">
      <c r="A1810" s="3" t="s">
        <v>111</v>
      </c>
      <c r="B1810" s="35" t="str">
        <f>_xlfn.XLOOKUP(Table7[[#This Row],[EID]],Roster!A:A,Roster!E:E)</f>
        <v>hir.kame.31</v>
      </c>
      <c r="C1810" s="35" t="str">
        <f>_xlfn.XLOOKUP(Table7[[#This Row],[EID]],Roster!A:A,Roster!F:F)</f>
        <v>Health</v>
      </c>
      <c r="D1810">
        <v>7</v>
      </c>
      <c r="E1810" s="2">
        <v>45116</v>
      </c>
      <c r="F1810" s="2">
        <f>_xlfn.XLOOKUP(Table7[[#This Row],[EID]],Roster!A:A,Roster!G:G)</f>
        <v>42145</v>
      </c>
      <c r="G1810" s="61">
        <f ca="1">(TODAY()-Table7[[#This Row],[Hire Date]])/365</f>
        <v>10</v>
      </c>
      <c r="H1810" s="61">
        <f ca="1">Table7[[#This Row],[Year]]*12</f>
        <v>120</v>
      </c>
      <c r="I1810" t="str">
        <f ca="1">IF(Table7[[#This Row],[Month]]&gt;=12,"Tenured","New Hire")</f>
        <v>Tenured</v>
      </c>
    </row>
    <row r="1811" spans="1:9">
      <c r="A1811" s="3" t="s">
        <v>112</v>
      </c>
      <c r="B1811" s="35" t="str">
        <f>_xlfn.XLOOKUP(Table7[[#This Row],[EID]],Roster!A:A,Roster!E:E)</f>
        <v>hir.kame.31</v>
      </c>
      <c r="C1811" s="35" t="str">
        <f>_xlfn.XLOOKUP(Table7[[#This Row],[EID]],Roster!A:A,Roster!F:F)</f>
        <v>Health</v>
      </c>
      <c r="D1811">
        <v>8</v>
      </c>
      <c r="E1811" s="2">
        <v>45116</v>
      </c>
      <c r="F1811" s="2">
        <f>_xlfn.XLOOKUP(Table7[[#This Row],[EID]],Roster!A:A,Roster!G:G)</f>
        <v>44989</v>
      </c>
      <c r="G1811" s="61">
        <f ca="1">(TODAY()-Table7[[#This Row],[Hire Date]])/365</f>
        <v>2.2082191780821918</v>
      </c>
      <c r="H1811" s="61">
        <f ca="1">Table7[[#This Row],[Year]]*12</f>
        <v>26.4986301369863</v>
      </c>
      <c r="I1811" t="str">
        <f ca="1">IF(Table7[[#This Row],[Month]]&gt;=12,"Tenured","New Hire")</f>
        <v>Tenured</v>
      </c>
    </row>
    <row r="1812" spans="1:9">
      <c r="A1812" s="3" t="s">
        <v>113</v>
      </c>
      <c r="B1812" s="35" t="str">
        <f>_xlfn.XLOOKUP(Table7[[#This Row],[EID]],Roster!A:A,Roster!E:E)</f>
        <v>kig.imaz.62</v>
      </c>
      <c r="C1812" s="35" t="str">
        <f>_xlfn.XLOOKUP(Table7[[#This Row],[EID]],Roster!A:A,Roster!F:F)</f>
        <v>HR</v>
      </c>
      <c r="D1812">
        <v>9</v>
      </c>
      <c r="E1812" s="2">
        <v>45116</v>
      </c>
      <c r="F1812" s="2">
        <f>_xlfn.XLOOKUP(Table7[[#This Row],[EID]],Roster!A:A,Roster!G:G)</f>
        <v>44152</v>
      </c>
      <c r="G1812" s="61">
        <f ca="1">(TODAY()-Table7[[#This Row],[Hire Date]])/365</f>
        <v>4.5013698630136982</v>
      </c>
      <c r="H1812" s="61">
        <f ca="1">Table7[[#This Row],[Year]]*12</f>
        <v>54.016438356164379</v>
      </c>
      <c r="I1812" t="str">
        <f ca="1">IF(Table7[[#This Row],[Month]]&gt;=12,"Tenured","New Hire")</f>
        <v>Tenured</v>
      </c>
    </row>
    <row r="1813" spans="1:9">
      <c r="A1813" s="3" t="s">
        <v>114</v>
      </c>
      <c r="B1813" s="35" t="str">
        <f>_xlfn.XLOOKUP(Table7[[#This Row],[EID]],Roster!A:A,Roster!E:E)</f>
        <v>han.oriz.24</v>
      </c>
      <c r="C1813" s="35" t="str">
        <f>_xlfn.XLOOKUP(Table7[[#This Row],[EID]],Roster!A:A,Roster!F:F)</f>
        <v>Strategy</v>
      </c>
      <c r="D1813">
        <v>8</v>
      </c>
      <c r="E1813" s="2">
        <v>45116</v>
      </c>
      <c r="F1813" s="2">
        <f>_xlfn.XLOOKUP(Table7[[#This Row],[EID]],Roster!A:A,Roster!G:G)</f>
        <v>37165</v>
      </c>
      <c r="G1813" s="61">
        <f ca="1">(TODAY()-Table7[[#This Row],[Hire Date]])/365</f>
        <v>23.643835616438356</v>
      </c>
      <c r="H1813" s="61">
        <f ca="1">Table7[[#This Row],[Year]]*12</f>
        <v>283.72602739726028</v>
      </c>
      <c r="I1813" t="str">
        <f ca="1">IF(Table7[[#This Row],[Month]]&gt;=12,"Tenured","New Hire")</f>
        <v>Tenured</v>
      </c>
    </row>
    <row r="1814" spans="1:9">
      <c r="A1814" s="3" t="s">
        <v>115</v>
      </c>
      <c r="B1814" s="35" t="str">
        <f>_xlfn.XLOOKUP(Table7[[#This Row],[EID]],Roster!A:A,Roster!E:E)</f>
        <v>oka.koch.55</v>
      </c>
      <c r="C1814" s="35" t="str">
        <f>_xlfn.XLOOKUP(Table7[[#This Row],[EID]],Roster!A:A,Roster!F:F)</f>
        <v>F&amp;A</v>
      </c>
      <c r="D1814">
        <v>8</v>
      </c>
      <c r="E1814" s="2">
        <v>45116</v>
      </c>
      <c r="F1814" s="2">
        <f>_xlfn.XLOOKUP(Table7[[#This Row],[EID]],Roster!A:A,Roster!G:G)</f>
        <v>44841</v>
      </c>
      <c r="G1814" s="61">
        <f ca="1">(TODAY()-Table7[[#This Row],[Hire Date]])/365</f>
        <v>2.6136986301369864</v>
      </c>
      <c r="H1814" s="61">
        <f ca="1">Table7[[#This Row],[Year]]*12</f>
        <v>31.364383561643837</v>
      </c>
      <c r="I1814" t="str">
        <f ca="1">IF(Table7[[#This Row],[Month]]&gt;=12,"Tenured","New Hire")</f>
        <v>Tenured</v>
      </c>
    </row>
    <row r="1815" spans="1:9">
      <c r="A1815" s="3" t="s">
        <v>116</v>
      </c>
      <c r="B1815" s="35" t="str">
        <f>_xlfn.XLOOKUP(Table7[[#This Row],[EID]],Roster!A:A,Roster!E:E)</f>
        <v>hir.kame.31</v>
      </c>
      <c r="C1815" s="35" t="str">
        <f>_xlfn.XLOOKUP(Table7[[#This Row],[EID]],Roster!A:A,Roster!F:F)</f>
        <v>Health</v>
      </c>
      <c r="D1815">
        <v>10</v>
      </c>
      <c r="E1815" s="2">
        <v>45116</v>
      </c>
      <c r="F1815" s="2">
        <f>_xlfn.XLOOKUP(Table7[[#This Row],[EID]],Roster!A:A,Roster!G:G)</f>
        <v>39490</v>
      </c>
      <c r="G1815" s="61">
        <f ca="1">(TODAY()-Table7[[#This Row],[Hire Date]])/365</f>
        <v>17.273972602739725</v>
      </c>
      <c r="H1815" s="61">
        <f ca="1">Table7[[#This Row],[Year]]*12</f>
        <v>207.2876712328767</v>
      </c>
      <c r="I1815" t="str">
        <f ca="1">IF(Table7[[#This Row],[Month]]&gt;=12,"Tenured","New Hire")</f>
        <v>Tenured</v>
      </c>
    </row>
    <row r="1816" spans="1:9">
      <c r="A1816" s="3" t="s">
        <v>117</v>
      </c>
      <c r="B1816" s="35" t="str">
        <f>_xlfn.XLOOKUP(Table7[[#This Row],[EID]],Roster!A:A,Roster!E:E)</f>
        <v>han.oriz.24</v>
      </c>
      <c r="C1816" s="35" t="str">
        <f>_xlfn.XLOOKUP(Table7[[#This Row],[EID]],Roster!A:A,Roster!F:F)</f>
        <v>Network</v>
      </c>
      <c r="D1816">
        <v>7</v>
      </c>
      <c r="E1816" s="2">
        <v>45116</v>
      </c>
      <c r="F1816" s="2">
        <f>_xlfn.XLOOKUP(Table7[[#This Row],[EID]],Roster!A:A,Roster!G:G)</f>
        <v>43495</v>
      </c>
      <c r="G1816" s="61">
        <f ca="1">(TODAY()-Table7[[#This Row],[Hire Date]])/365</f>
        <v>6.3013698630136989</v>
      </c>
      <c r="H1816" s="61">
        <f ca="1">Table7[[#This Row],[Year]]*12</f>
        <v>75.616438356164394</v>
      </c>
      <c r="I1816" t="str">
        <f ca="1">IF(Table7[[#This Row],[Month]]&gt;=12,"Tenured","New Hire")</f>
        <v>Tenured</v>
      </c>
    </row>
    <row r="1817" spans="1:9">
      <c r="A1817" s="3" t="s">
        <v>118</v>
      </c>
      <c r="B1817" s="35" t="str">
        <f>_xlfn.XLOOKUP(Table7[[#This Row],[EID]],Roster!A:A,Roster!E:E)</f>
        <v>kig.imaz.62</v>
      </c>
      <c r="C1817" s="35" t="str">
        <f>_xlfn.XLOOKUP(Table7[[#This Row],[EID]],Roster!A:A,Roster!F:F)</f>
        <v>HR</v>
      </c>
      <c r="D1817">
        <v>10</v>
      </c>
      <c r="E1817" s="2">
        <v>45116</v>
      </c>
      <c r="F1817" s="2">
        <f>_xlfn.XLOOKUP(Table7[[#This Row],[EID]],Roster!A:A,Roster!G:G)</f>
        <v>44965</v>
      </c>
      <c r="G1817" s="61">
        <f ca="1">(TODAY()-Table7[[#This Row],[Hire Date]])/365</f>
        <v>2.2739726027397262</v>
      </c>
      <c r="H1817" s="61">
        <f ca="1">Table7[[#This Row],[Year]]*12</f>
        <v>27.287671232876715</v>
      </c>
      <c r="I1817" t="str">
        <f ca="1">IF(Table7[[#This Row],[Month]]&gt;=12,"Tenured","New Hire")</f>
        <v>Tenured</v>
      </c>
    </row>
    <row r="1818" spans="1:9">
      <c r="A1818" s="3" t="s">
        <v>119</v>
      </c>
      <c r="B1818" s="35" t="str">
        <f>_xlfn.XLOOKUP(Table7[[#This Row],[EID]],Roster!A:A,Roster!E:E)</f>
        <v>hir.kame.31</v>
      </c>
      <c r="C1818" s="35" t="str">
        <f>_xlfn.XLOOKUP(Table7[[#This Row],[EID]],Roster!A:A,Roster!F:F)</f>
        <v>Health</v>
      </c>
      <c r="D1818">
        <v>10</v>
      </c>
      <c r="E1818" s="2">
        <v>45116</v>
      </c>
      <c r="F1818" s="2">
        <f>_xlfn.XLOOKUP(Table7[[#This Row],[EID]],Roster!A:A,Roster!G:G)</f>
        <v>38581</v>
      </c>
      <c r="G1818" s="61">
        <f ca="1">(TODAY()-Table7[[#This Row],[Hire Date]])/365</f>
        <v>19.764383561643836</v>
      </c>
      <c r="H1818" s="61">
        <f ca="1">Table7[[#This Row],[Year]]*12</f>
        <v>237.17260273972602</v>
      </c>
      <c r="I1818" t="str">
        <f ca="1">IF(Table7[[#This Row],[Month]]&gt;=12,"Tenured","New Hire")</f>
        <v>Tenured</v>
      </c>
    </row>
    <row r="1819" spans="1:9">
      <c r="A1819" s="3" t="s">
        <v>121</v>
      </c>
      <c r="B1819" s="35" t="str">
        <f>_xlfn.XLOOKUP(Table7[[#This Row],[EID]],Roster!A:A,Roster!E:E)</f>
        <v>hir.kame.31</v>
      </c>
      <c r="C1819" s="35" t="str">
        <f>_xlfn.XLOOKUP(Table7[[#This Row],[EID]],Roster!A:A,Roster!F:F)</f>
        <v>Health</v>
      </c>
      <c r="D1819">
        <v>8</v>
      </c>
      <c r="E1819" s="2">
        <v>45116</v>
      </c>
      <c r="F1819" s="2">
        <f>_xlfn.XLOOKUP(Table7[[#This Row],[EID]],Roster!A:A,Roster!G:G)</f>
        <v>44420</v>
      </c>
      <c r="G1819" s="61">
        <f ca="1">(TODAY()-Table7[[#This Row],[Hire Date]])/365</f>
        <v>3.7671232876712328</v>
      </c>
      <c r="H1819" s="61">
        <f ca="1">Table7[[#This Row],[Year]]*12</f>
        <v>45.205479452054796</v>
      </c>
      <c r="I1819" t="str">
        <f ca="1">IF(Table7[[#This Row],[Month]]&gt;=12,"Tenured","New Hire")</f>
        <v>Tenured</v>
      </c>
    </row>
    <row r="1820" spans="1:9">
      <c r="A1820" s="3" t="s">
        <v>122</v>
      </c>
      <c r="B1820" s="35" t="str">
        <f>_xlfn.XLOOKUP(Table7[[#This Row],[EID]],Roster!A:A,Roster!E:E)</f>
        <v>han.oriz.24</v>
      </c>
      <c r="C1820" s="35" t="str">
        <f>_xlfn.XLOOKUP(Table7[[#This Row],[EID]],Roster!A:A,Roster!F:F)</f>
        <v>Network</v>
      </c>
      <c r="D1820">
        <v>8</v>
      </c>
      <c r="E1820" s="2">
        <v>45116</v>
      </c>
      <c r="F1820" s="2">
        <f>_xlfn.XLOOKUP(Table7[[#This Row],[EID]],Roster!A:A,Roster!G:G)</f>
        <v>44961</v>
      </c>
      <c r="G1820" s="61">
        <f ca="1">(TODAY()-Table7[[#This Row],[Hire Date]])/365</f>
        <v>2.2849315068493152</v>
      </c>
      <c r="H1820" s="61">
        <f ca="1">Table7[[#This Row],[Year]]*12</f>
        <v>27.419178082191785</v>
      </c>
      <c r="I1820" t="str">
        <f ca="1">IF(Table7[[#This Row],[Month]]&gt;=12,"Tenured","New Hire")</f>
        <v>Tenured</v>
      </c>
    </row>
    <row r="1821" spans="1:9">
      <c r="A1821" s="3" t="s">
        <v>123</v>
      </c>
      <c r="B1821" s="35" t="str">
        <f>_xlfn.XLOOKUP(Table7[[#This Row],[EID]],Roster!A:A,Roster!E:E)</f>
        <v>kig.imaz.62</v>
      </c>
      <c r="C1821" s="35" t="str">
        <f>_xlfn.XLOOKUP(Table7[[#This Row],[EID]],Roster!A:A,Roster!F:F)</f>
        <v>HR</v>
      </c>
      <c r="D1821">
        <v>10</v>
      </c>
      <c r="E1821" s="2">
        <v>45116</v>
      </c>
      <c r="F1821" s="2">
        <f>_xlfn.XLOOKUP(Table7[[#This Row],[EID]],Roster!A:A,Roster!G:G)</f>
        <v>41094</v>
      </c>
      <c r="G1821" s="61">
        <f ca="1">(TODAY()-Table7[[#This Row],[Hire Date]])/365</f>
        <v>12.87945205479452</v>
      </c>
      <c r="H1821" s="61">
        <f ca="1">Table7[[#This Row],[Year]]*12</f>
        <v>154.55342465753424</v>
      </c>
      <c r="I1821" t="str">
        <f ca="1">IF(Table7[[#This Row],[Month]]&gt;=12,"Tenured","New Hire")</f>
        <v>Tenured</v>
      </c>
    </row>
    <row r="1822" spans="1:9">
      <c r="A1822" s="3" t="s">
        <v>94</v>
      </c>
      <c r="B1822" s="35" t="str">
        <f>_xlfn.XLOOKUP(Table7[[#This Row],[EID]],Roster!A:A,Roster!E:E)</f>
        <v>oka.koch.55</v>
      </c>
      <c r="C1822" s="35" t="str">
        <f>_xlfn.XLOOKUP(Table7[[#This Row],[EID]],Roster!A:A,Roster!F:F)</f>
        <v>F&amp;A</v>
      </c>
      <c r="D1822">
        <v>8</v>
      </c>
      <c r="E1822" s="2">
        <v>45117</v>
      </c>
      <c r="F1822" s="2">
        <f>_xlfn.XLOOKUP(Table7[[#This Row],[EID]],Roster!A:A,Roster!G:G)</f>
        <v>45032</v>
      </c>
      <c r="G1822" s="61">
        <f ca="1">(TODAY()-Table7[[#This Row],[Hire Date]])/365</f>
        <v>2.0904109589041098</v>
      </c>
      <c r="H1822" s="61">
        <f ca="1">Table7[[#This Row],[Year]]*12</f>
        <v>25.084931506849315</v>
      </c>
      <c r="I1822" t="str">
        <f ca="1">IF(Table7[[#This Row],[Month]]&gt;=12,"Tenured","New Hire")</f>
        <v>Tenured</v>
      </c>
    </row>
    <row r="1823" spans="1:9">
      <c r="A1823" s="3" t="s">
        <v>96</v>
      </c>
      <c r="B1823" s="35" t="str">
        <f>_xlfn.XLOOKUP(Table7[[#This Row],[EID]],Roster!A:A,Roster!E:E)</f>
        <v>hir.kame.31</v>
      </c>
      <c r="C1823" s="35" t="str">
        <f>_xlfn.XLOOKUP(Table7[[#This Row],[EID]],Roster!A:A,Roster!F:F)</f>
        <v>Health</v>
      </c>
      <c r="D1823">
        <v>9</v>
      </c>
      <c r="E1823" s="2">
        <v>45117</v>
      </c>
      <c r="F1823" s="2">
        <f>_xlfn.XLOOKUP(Table7[[#This Row],[EID]],Roster!A:A,Roster!G:G)</f>
        <v>44979</v>
      </c>
      <c r="G1823" s="61">
        <f ca="1">(TODAY()-Table7[[#This Row],[Hire Date]])/365</f>
        <v>2.2356164383561645</v>
      </c>
      <c r="H1823" s="61">
        <f ca="1">Table7[[#This Row],[Year]]*12</f>
        <v>26.827397260273976</v>
      </c>
      <c r="I1823" t="str">
        <f ca="1">IF(Table7[[#This Row],[Month]]&gt;=12,"Tenured","New Hire")</f>
        <v>Tenured</v>
      </c>
    </row>
    <row r="1824" spans="1:9">
      <c r="A1824" s="3" t="s">
        <v>97</v>
      </c>
      <c r="B1824" s="35" t="str">
        <f>_xlfn.XLOOKUP(Table7[[#This Row],[EID]],Roster!A:A,Roster!E:E)</f>
        <v>han.oriz.24</v>
      </c>
      <c r="C1824" s="35" t="str">
        <f>_xlfn.XLOOKUP(Table7[[#This Row],[EID]],Roster!A:A,Roster!F:F)</f>
        <v>Network</v>
      </c>
      <c r="D1824">
        <v>10</v>
      </c>
      <c r="E1824" s="2">
        <v>45117</v>
      </c>
      <c r="F1824" s="2">
        <f>_xlfn.XLOOKUP(Table7[[#This Row],[EID]],Roster!A:A,Roster!G:G)</f>
        <v>44419</v>
      </c>
      <c r="G1824" s="61">
        <f ca="1">(TODAY()-Table7[[#This Row],[Hire Date]])/365</f>
        <v>3.7698630136986302</v>
      </c>
      <c r="H1824" s="61">
        <f ca="1">Table7[[#This Row],[Year]]*12</f>
        <v>45.238356164383561</v>
      </c>
      <c r="I1824" t="str">
        <f ca="1">IF(Table7[[#This Row],[Month]]&gt;=12,"Tenured","New Hire")</f>
        <v>Tenured</v>
      </c>
    </row>
    <row r="1825" spans="1:9">
      <c r="A1825" s="3" t="s">
        <v>98</v>
      </c>
      <c r="B1825" s="35" t="str">
        <f>_xlfn.XLOOKUP(Table7[[#This Row],[EID]],Roster!A:A,Roster!E:E)</f>
        <v>kig.imaz.62</v>
      </c>
      <c r="C1825" s="35" t="str">
        <f>_xlfn.XLOOKUP(Table7[[#This Row],[EID]],Roster!A:A,Roster!F:F)</f>
        <v>HR</v>
      </c>
      <c r="D1825">
        <v>10</v>
      </c>
      <c r="E1825" s="2">
        <v>45117</v>
      </c>
      <c r="F1825" s="2">
        <f>_xlfn.XLOOKUP(Table7[[#This Row],[EID]],Roster!A:A,Roster!G:G)</f>
        <v>41964</v>
      </c>
      <c r="G1825" s="61">
        <f ca="1">(TODAY()-Table7[[#This Row],[Hire Date]])/365</f>
        <v>10.495890410958904</v>
      </c>
      <c r="H1825" s="61">
        <f ca="1">Table7[[#This Row],[Year]]*12</f>
        <v>125.95068493150684</v>
      </c>
      <c r="I1825" t="str">
        <f ca="1">IF(Table7[[#This Row],[Month]]&gt;=12,"Tenured","New Hire")</f>
        <v>Tenured</v>
      </c>
    </row>
    <row r="1826" spans="1:9">
      <c r="A1826" s="3" t="s">
        <v>99</v>
      </c>
      <c r="B1826" s="35" t="str">
        <f>_xlfn.XLOOKUP(Table7[[#This Row],[EID]],Roster!A:A,Roster!E:E)</f>
        <v>han.oriz.24</v>
      </c>
      <c r="C1826" s="35" t="str">
        <f>_xlfn.XLOOKUP(Table7[[#This Row],[EID]],Roster!A:A,Roster!F:F)</f>
        <v>Strategy</v>
      </c>
      <c r="D1826">
        <v>8</v>
      </c>
      <c r="E1826" s="2">
        <v>45117</v>
      </c>
      <c r="F1826" s="2">
        <f>_xlfn.XLOOKUP(Table7[[#This Row],[EID]],Roster!A:A,Roster!G:G)</f>
        <v>39732</v>
      </c>
      <c r="G1826" s="61">
        <f ca="1">(TODAY()-Table7[[#This Row],[Hire Date]])/365</f>
        <v>16.610958904109587</v>
      </c>
      <c r="H1826" s="61">
        <f ca="1">Table7[[#This Row],[Year]]*12</f>
        <v>199.33150684931505</v>
      </c>
      <c r="I1826" t="str">
        <f ca="1">IF(Table7[[#This Row],[Month]]&gt;=12,"Tenured","New Hire")</f>
        <v>Tenured</v>
      </c>
    </row>
    <row r="1827" spans="1:9">
      <c r="A1827" s="3" t="s">
        <v>100</v>
      </c>
      <c r="B1827" s="35" t="str">
        <f>_xlfn.XLOOKUP(Table7[[#This Row],[EID]],Roster!A:A,Roster!E:E)</f>
        <v>oka.koch.55</v>
      </c>
      <c r="C1827" s="35" t="str">
        <f>_xlfn.XLOOKUP(Table7[[#This Row],[EID]],Roster!A:A,Roster!F:F)</f>
        <v>F&amp;A</v>
      </c>
      <c r="D1827">
        <v>9</v>
      </c>
      <c r="E1827" s="2">
        <v>45117</v>
      </c>
      <c r="F1827" s="2">
        <f>_xlfn.XLOOKUP(Table7[[#This Row],[EID]],Roster!A:A,Roster!G:G)</f>
        <v>44956</v>
      </c>
      <c r="G1827" s="61">
        <f ca="1">(TODAY()-Table7[[#This Row],[Hire Date]])/365</f>
        <v>2.2986301369863016</v>
      </c>
      <c r="H1827" s="61">
        <f ca="1">Table7[[#This Row],[Year]]*12</f>
        <v>27.583561643835619</v>
      </c>
      <c r="I1827" t="str">
        <f ca="1">IF(Table7[[#This Row],[Month]]&gt;=12,"Tenured","New Hire")</f>
        <v>Tenured</v>
      </c>
    </row>
    <row r="1828" spans="1:9">
      <c r="A1828" s="3" t="s">
        <v>101</v>
      </c>
      <c r="B1828" s="35" t="str">
        <f>_xlfn.XLOOKUP(Table7[[#This Row],[EID]],Roster!A:A,Roster!E:E)</f>
        <v>hir.kame.31</v>
      </c>
      <c r="C1828" s="35" t="str">
        <f>_xlfn.XLOOKUP(Table7[[#This Row],[EID]],Roster!A:A,Roster!F:F)</f>
        <v>Health</v>
      </c>
      <c r="D1828">
        <v>9</v>
      </c>
      <c r="E1828" s="2">
        <v>45117</v>
      </c>
      <c r="F1828" s="2">
        <f>_xlfn.XLOOKUP(Table7[[#This Row],[EID]],Roster!A:A,Roster!G:G)</f>
        <v>42161</v>
      </c>
      <c r="G1828" s="61">
        <f ca="1">(TODAY()-Table7[[#This Row],[Hire Date]])/365</f>
        <v>9.956164383561644</v>
      </c>
      <c r="H1828" s="61">
        <f ca="1">Table7[[#This Row],[Year]]*12</f>
        <v>119.47397260273974</v>
      </c>
      <c r="I1828" t="str">
        <f ca="1">IF(Table7[[#This Row],[Month]]&gt;=12,"Tenured","New Hire")</f>
        <v>Tenured</v>
      </c>
    </row>
    <row r="1829" spans="1:9">
      <c r="A1829" s="3" t="s">
        <v>102</v>
      </c>
      <c r="B1829" s="35" t="str">
        <f>_xlfn.XLOOKUP(Table7[[#This Row],[EID]],Roster!A:A,Roster!E:E)</f>
        <v>han.oriz.24</v>
      </c>
      <c r="C1829" s="35" t="str">
        <f>_xlfn.XLOOKUP(Table7[[#This Row],[EID]],Roster!A:A,Roster!F:F)</f>
        <v>Network</v>
      </c>
      <c r="D1829">
        <v>10</v>
      </c>
      <c r="E1829" s="2">
        <v>45117</v>
      </c>
      <c r="F1829" s="2">
        <f>_xlfn.XLOOKUP(Table7[[#This Row],[EID]],Roster!A:A,Roster!G:G)</f>
        <v>37784</v>
      </c>
      <c r="G1829" s="61">
        <f ca="1">(TODAY()-Table7[[#This Row],[Hire Date]])/365</f>
        <v>21.947945205479453</v>
      </c>
      <c r="H1829" s="61">
        <f ca="1">Table7[[#This Row],[Year]]*12</f>
        <v>263.37534246575342</v>
      </c>
      <c r="I1829" t="str">
        <f ca="1">IF(Table7[[#This Row],[Month]]&gt;=12,"Tenured","New Hire")</f>
        <v>Tenured</v>
      </c>
    </row>
    <row r="1830" spans="1:9">
      <c r="A1830" s="3" t="s">
        <v>103</v>
      </c>
      <c r="B1830" s="35" t="str">
        <f>_xlfn.XLOOKUP(Table7[[#This Row],[EID]],Roster!A:A,Roster!E:E)</f>
        <v>kig.imaz.62</v>
      </c>
      <c r="C1830" s="35" t="str">
        <f>_xlfn.XLOOKUP(Table7[[#This Row],[EID]],Roster!A:A,Roster!F:F)</f>
        <v>HR</v>
      </c>
      <c r="D1830">
        <v>9</v>
      </c>
      <c r="E1830" s="2">
        <v>45117</v>
      </c>
      <c r="F1830" s="2">
        <f>_xlfn.XLOOKUP(Table7[[#This Row],[EID]],Roster!A:A,Roster!G:G)</f>
        <v>44132</v>
      </c>
      <c r="G1830" s="61">
        <f ca="1">(TODAY()-Table7[[#This Row],[Hire Date]])/365</f>
        <v>4.5561643835616437</v>
      </c>
      <c r="H1830" s="61">
        <f ca="1">Table7[[#This Row],[Year]]*12</f>
        <v>54.673972602739724</v>
      </c>
      <c r="I1830" t="str">
        <f ca="1">IF(Table7[[#This Row],[Month]]&gt;=12,"Tenured","New Hire")</f>
        <v>Tenured</v>
      </c>
    </row>
    <row r="1831" spans="1:9">
      <c r="A1831" s="3" t="s">
        <v>104</v>
      </c>
      <c r="B1831" s="35" t="str">
        <f>_xlfn.XLOOKUP(Table7[[#This Row],[EID]],Roster!A:A,Roster!E:E)</f>
        <v>oka.koch.55</v>
      </c>
      <c r="C1831" s="35" t="str">
        <f>_xlfn.XLOOKUP(Table7[[#This Row],[EID]],Roster!A:A,Roster!F:F)</f>
        <v>F&amp;A</v>
      </c>
      <c r="D1831">
        <v>8</v>
      </c>
      <c r="E1831" s="2">
        <v>45117</v>
      </c>
      <c r="F1831" s="2">
        <f>_xlfn.XLOOKUP(Table7[[#This Row],[EID]],Roster!A:A,Roster!G:G)</f>
        <v>44977</v>
      </c>
      <c r="G1831" s="61">
        <f ca="1">(TODAY()-Table7[[#This Row],[Hire Date]])/365</f>
        <v>2.2410958904109588</v>
      </c>
      <c r="H1831" s="61">
        <f ca="1">Table7[[#This Row],[Year]]*12</f>
        <v>26.893150684931506</v>
      </c>
      <c r="I1831" t="str">
        <f ca="1">IF(Table7[[#This Row],[Month]]&gt;=12,"Tenured","New Hire")</f>
        <v>Tenured</v>
      </c>
    </row>
    <row r="1832" spans="1:9">
      <c r="A1832" s="3" t="s">
        <v>105</v>
      </c>
      <c r="B1832" s="35" t="str">
        <f>_xlfn.XLOOKUP(Table7[[#This Row],[EID]],Roster!A:A,Roster!E:E)</f>
        <v>oka.koch.55</v>
      </c>
      <c r="C1832" s="35" t="str">
        <f>_xlfn.XLOOKUP(Table7[[#This Row],[EID]],Roster!A:A,Roster!F:F)</f>
        <v>F&amp;A</v>
      </c>
      <c r="D1832">
        <v>10</v>
      </c>
      <c r="E1832" s="2">
        <v>45117</v>
      </c>
      <c r="F1832" s="2">
        <f>_xlfn.XLOOKUP(Table7[[#This Row],[EID]],Roster!A:A,Roster!G:G)</f>
        <v>37806</v>
      </c>
      <c r="G1832" s="61">
        <f ca="1">(TODAY()-Table7[[#This Row],[Hire Date]])/365</f>
        <v>21.887671232876713</v>
      </c>
      <c r="H1832" s="61">
        <f ca="1">Table7[[#This Row],[Year]]*12</f>
        <v>262.65205479452055</v>
      </c>
      <c r="I1832" t="str">
        <f ca="1">IF(Table7[[#This Row],[Month]]&gt;=12,"Tenured","New Hire")</f>
        <v>Tenured</v>
      </c>
    </row>
    <row r="1833" spans="1:9">
      <c r="A1833" s="3" t="s">
        <v>106</v>
      </c>
      <c r="B1833" s="35" t="str">
        <f>_xlfn.XLOOKUP(Table7[[#This Row],[EID]],Roster!A:A,Roster!E:E)</f>
        <v>hir.kame.31</v>
      </c>
      <c r="C1833" s="35" t="str">
        <f>_xlfn.XLOOKUP(Table7[[#This Row],[EID]],Roster!A:A,Roster!F:F)</f>
        <v>Health</v>
      </c>
      <c r="D1833">
        <v>10</v>
      </c>
      <c r="E1833" s="2">
        <v>45117</v>
      </c>
      <c r="F1833" s="2">
        <f>_xlfn.XLOOKUP(Table7[[#This Row],[EID]],Roster!A:A,Roster!G:G)</f>
        <v>40457</v>
      </c>
      <c r="G1833" s="61">
        <f ca="1">(TODAY()-Table7[[#This Row],[Hire Date]])/365</f>
        <v>14.624657534246575</v>
      </c>
      <c r="H1833" s="61">
        <f ca="1">Table7[[#This Row],[Year]]*12</f>
        <v>175.49589041095891</v>
      </c>
      <c r="I1833" t="str">
        <f ca="1">IF(Table7[[#This Row],[Month]]&gt;=12,"Tenured","New Hire")</f>
        <v>Tenured</v>
      </c>
    </row>
    <row r="1834" spans="1:9">
      <c r="A1834" s="3" t="s">
        <v>108</v>
      </c>
      <c r="B1834" s="35" t="str">
        <f>_xlfn.XLOOKUP(Table7[[#This Row],[EID]],Roster!A:A,Roster!E:E)</f>
        <v>kig.imaz.62</v>
      </c>
      <c r="C1834" s="35" t="str">
        <f>_xlfn.XLOOKUP(Table7[[#This Row],[EID]],Roster!A:A,Roster!F:F)</f>
        <v>HR</v>
      </c>
      <c r="D1834">
        <v>9</v>
      </c>
      <c r="E1834" s="2">
        <v>45117</v>
      </c>
      <c r="F1834" s="2">
        <f>_xlfn.XLOOKUP(Table7[[#This Row],[EID]],Roster!A:A,Roster!G:G)</f>
        <v>41289</v>
      </c>
      <c r="G1834" s="61">
        <f ca="1">(TODAY()-Table7[[#This Row],[Hire Date]])/365</f>
        <v>12.345205479452055</v>
      </c>
      <c r="H1834" s="61">
        <f ca="1">Table7[[#This Row],[Year]]*12</f>
        <v>148.14246575342466</v>
      </c>
      <c r="I1834" t="str">
        <f ca="1">IF(Table7[[#This Row],[Month]]&gt;=12,"Tenured","New Hire")</f>
        <v>Tenured</v>
      </c>
    </row>
    <row r="1835" spans="1:9">
      <c r="A1835" s="3" t="s">
        <v>109</v>
      </c>
      <c r="B1835" s="35" t="str">
        <f>_xlfn.XLOOKUP(Table7[[#This Row],[EID]],Roster!A:A,Roster!E:E)</f>
        <v>han.oriz.24</v>
      </c>
      <c r="C1835" s="35" t="str">
        <f>_xlfn.XLOOKUP(Table7[[#This Row],[EID]],Roster!A:A,Roster!F:F)</f>
        <v>Strategy</v>
      </c>
      <c r="D1835">
        <v>9</v>
      </c>
      <c r="E1835" s="2">
        <v>45117</v>
      </c>
      <c r="F1835" s="2">
        <f>_xlfn.XLOOKUP(Table7[[#This Row],[EID]],Roster!A:A,Roster!G:G)</f>
        <v>39092</v>
      </c>
      <c r="G1835" s="61">
        <f ca="1">(TODAY()-Table7[[#This Row],[Hire Date]])/365</f>
        <v>18.364383561643837</v>
      </c>
      <c r="H1835" s="61">
        <f ca="1">Table7[[#This Row],[Year]]*12</f>
        <v>220.37260273972606</v>
      </c>
      <c r="I1835" t="str">
        <f ca="1">IF(Table7[[#This Row],[Month]]&gt;=12,"Tenured","New Hire")</f>
        <v>Tenured</v>
      </c>
    </row>
    <row r="1836" spans="1:9">
      <c r="A1836" s="3" t="s">
        <v>111</v>
      </c>
      <c r="B1836" s="35" t="str">
        <f>_xlfn.XLOOKUP(Table7[[#This Row],[EID]],Roster!A:A,Roster!E:E)</f>
        <v>hir.kame.31</v>
      </c>
      <c r="C1836" s="35" t="str">
        <f>_xlfn.XLOOKUP(Table7[[#This Row],[EID]],Roster!A:A,Roster!F:F)</f>
        <v>Health</v>
      </c>
      <c r="D1836">
        <v>8</v>
      </c>
      <c r="E1836" s="2">
        <v>45117</v>
      </c>
      <c r="F1836" s="2">
        <f>_xlfn.XLOOKUP(Table7[[#This Row],[EID]],Roster!A:A,Roster!G:G)</f>
        <v>42145</v>
      </c>
      <c r="G1836" s="61">
        <f ca="1">(TODAY()-Table7[[#This Row],[Hire Date]])/365</f>
        <v>10</v>
      </c>
      <c r="H1836" s="61">
        <f ca="1">Table7[[#This Row],[Year]]*12</f>
        <v>120</v>
      </c>
      <c r="I1836" t="str">
        <f ca="1">IF(Table7[[#This Row],[Month]]&gt;=12,"Tenured","New Hire")</f>
        <v>Tenured</v>
      </c>
    </row>
    <row r="1837" spans="1:9">
      <c r="A1837" s="3" t="s">
        <v>112</v>
      </c>
      <c r="B1837" s="35" t="str">
        <f>_xlfn.XLOOKUP(Table7[[#This Row],[EID]],Roster!A:A,Roster!E:E)</f>
        <v>hir.kame.31</v>
      </c>
      <c r="C1837" s="35" t="str">
        <f>_xlfn.XLOOKUP(Table7[[#This Row],[EID]],Roster!A:A,Roster!F:F)</f>
        <v>Health</v>
      </c>
      <c r="D1837">
        <v>8</v>
      </c>
      <c r="E1837" s="2">
        <v>45117</v>
      </c>
      <c r="F1837" s="2">
        <f>_xlfn.XLOOKUP(Table7[[#This Row],[EID]],Roster!A:A,Roster!G:G)</f>
        <v>44989</v>
      </c>
      <c r="G1837" s="61">
        <f ca="1">(TODAY()-Table7[[#This Row],[Hire Date]])/365</f>
        <v>2.2082191780821918</v>
      </c>
      <c r="H1837" s="61">
        <f ca="1">Table7[[#This Row],[Year]]*12</f>
        <v>26.4986301369863</v>
      </c>
      <c r="I1837" t="str">
        <f ca="1">IF(Table7[[#This Row],[Month]]&gt;=12,"Tenured","New Hire")</f>
        <v>Tenured</v>
      </c>
    </row>
    <row r="1838" spans="1:9">
      <c r="A1838" s="3" t="s">
        <v>113</v>
      </c>
      <c r="B1838" s="35" t="str">
        <f>_xlfn.XLOOKUP(Table7[[#This Row],[EID]],Roster!A:A,Roster!E:E)</f>
        <v>kig.imaz.62</v>
      </c>
      <c r="C1838" s="35" t="str">
        <f>_xlfn.XLOOKUP(Table7[[#This Row],[EID]],Roster!A:A,Roster!F:F)</f>
        <v>HR</v>
      </c>
      <c r="D1838">
        <v>10</v>
      </c>
      <c r="E1838" s="2">
        <v>45117</v>
      </c>
      <c r="F1838" s="2">
        <f>_xlfn.XLOOKUP(Table7[[#This Row],[EID]],Roster!A:A,Roster!G:G)</f>
        <v>44152</v>
      </c>
      <c r="G1838" s="61">
        <f ca="1">(TODAY()-Table7[[#This Row],[Hire Date]])/365</f>
        <v>4.5013698630136982</v>
      </c>
      <c r="H1838" s="61">
        <f ca="1">Table7[[#This Row],[Year]]*12</f>
        <v>54.016438356164379</v>
      </c>
      <c r="I1838" t="str">
        <f ca="1">IF(Table7[[#This Row],[Month]]&gt;=12,"Tenured","New Hire")</f>
        <v>Tenured</v>
      </c>
    </row>
    <row r="1839" spans="1:9">
      <c r="A1839" s="3" t="s">
        <v>114</v>
      </c>
      <c r="B1839" s="35" t="str">
        <f>_xlfn.XLOOKUP(Table7[[#This Row],[EID]],Roster!A:A,Roster!E:E)</f>
        <v>han.oriz.24</v>
      </c>
      <c r="C1839" s="35" t="str">
        <f>_xlfn.XLOOKUP(Table7[[#This Row],[EID]],Roster!A:A,Roster!F:F)</f>
        <v>Strategy</v>
      </c>
      <c r="D1839">
        <v>8</v>
      </c>
      <c r="E1839" s="2">
        <v>45117</v>
      </c>
      <c r="F1839" s="2">
        <f>_xlfn.XLOOKUP(Table7[[#This Row],[EID]],Roster!A:A,Roster!G:G)</f>
        <v>37165</v>
      </c>
      <c r="G1839" s="61">
        <f ca="1">(TODAY()-Table7[[#This Row],[Hire Date]])/365</f>
        <v>23.643835616438356</v>
      </c>
      <c r="H1839" s="61">
        <f ca="1">Table7[[#This Row],[Year]]*12</f>
        <v>283.72602739726028</v>
      </c>
      <c r="I1839" t="str">
        <f ca="1">IF(Table7[[#This Row],[Month]]&gt;=12,"Tenured","New Hire")</f>
        <v>Tenured</v>
      </c>
    </row>
    <row r="1840" spans="1:9">
      <c r="A1840" s="3" t="s">
        <v>115</v>
      </c>
      <c r="B1840" s="35" t="str">
        <f>_xlfn.XLOOKUP(Table7[[#This Row],[EID]],Roster!A:A,Roster!E:E)</f>
        <v>oka.koch.55</v>
      </c>
      <c r="C1840" s="35" t="str">
        <f>_xlfn.XLOOKUP(Table7[[#This Row],[EID]],Roster!A:A,Roster!F:F)</f>
        <v>F&amp;A</v>
      </c>
      <c r="D1840">
        <v>8</v>
      </c>
      <c r="E1840" s="2">
        <v>45117</v>
      </c>
      <c r="F1840" s="2">
        <f>_xlfn.XLOOKUP(Table7[[#This Row],[EID]],Roster!A:A,Roster!G:G)</f>
        <v>44841</v>
      </c>
      <c r="G1840" s="61">
        <f ca="1">(TODAY()-Table7[[#This Row],[Hire Date]])/365</f>
        <v>2.6136986301369864</v>
      </c>
      <c r="H1840" s="61">
        <f ca="1">Table7[[#This Row],[Year]]*12</f>
        <v>31.364383561643837</v>
      </c>
      <c r="I1840" t="str">
        <f ca="1">IF(Table7[[#This Row],[Month]]&gt;=12,"Tenured","New Hire")</f>
        <v>Tenured</v>
      </c>
    </row>
    <row r="1841" spans="1:9">
      <c r="A1841" s="3" t="s">
        <v>116</v>
      </c>
      <c r="B1841" s="35" t="str">
        <f>_xlfn.XLOOKUP(Table7[[#This Row],[EID]],Roster!A:A,Roster!E:E)</f>
        <v>hir.kame.31</v>
      </c>
      <c r="C1841" s="35" t="str">
        <f>_xlfn.XLOOKUP(Table7[[#This Row],[EID]],Roster!A:A,Roster!F:F)</f>
        <v>Health</v>
      </c>
      <c r="D1841">
        <v>9</v>
      </c>
      <c r="E1841" s="2">
        <v>45117</v>
      </c>
      <c r="F1841" s="2">
        <f>_xlfn.XLOOKUP(Table7[[#This Row],[EID]],Roster!A:A,Roster!G:G)</f>
        <v>39490</v>
      </c>
      <c r="G1841" s="61">
        <f ca="1">(TODAY()-Table7[[#This Row],[Hire Date]])/365</f>
        <v>17.273972602739725</v>
      </c>
      <c r="H1841" s="61">
        <f ca="1">Table7[[#This Row],[Year]]*12</f>
        <v>207.2876712328767</v>
      </c>
      <c r="I1841" t="str">
        <f ca="1">IF(Table7[[#This Row],[Month]]&gt;=12,"Tenured","New Hire")</f>
        <v>Tenured</v>
      </c>
    </row>
    <row r="1842" spans="1:9">
      <c r="A1842" s="3" t="s">
        <v>117</v>
      </c>
      <c r="B1842" s="35" t="str">
        <f>_xlfn.XLOOKUP(Table7[[#This Row],[EID]],Roster!A:A,Roster!E:E)</f>
        <v>han.oriz.24</v>
      </c>
      <c r="C1842" s="35" t="str">
        <f>_xlfn.XLOOKUP(Table7[[#This Row],[EID]],Roster!A:A,Roster!F:F)</f>
        <v>Network</v>
      </c>
      <c r="D1842">
        <v>9</v>
      </c>
      <c r="E1842" s="2">
        <v>45117</v>
      </c>
      <c r="F1842" s="2">
        <f>_xlfn.XLOOKUP(Table7[[#This Row],[EID]],Roster!A:A,Roster!G:G)</f>
        <v>43495</v>
      </c>
      <c r="G1842" s="61">
        <f ca="1">(TODAY()-Table7[[#This Row],[Hire Date]])/365</f>
        <v>6.3013698630136989</v>
      </c>
      <c r="H1842" s="61">
        <f ca="1">Table7[[#This Row],[Year]]*12</f>
        <v>75.616438356164394</v>
      </c>
      <c r="I1842" t="str">
        <f ca="1">IF(Table7[[#This Row],[Month]]&gt;=12,"Tenured","New Hire")</f>
        <v>Tenured</v>
      </c>
    </row>
    <row r="1843" spans="1:9">
      <c r="A1843" s="3" t="s">
        <v>118</v>
      </c>
      <c r="B1843" s="35" t="str">
        <f>_xlfn.XLOOKUP(Table7[[#This Row],[EID]],Roster!A:A,Roster!E:E)</f>
        <v>kig.imaz.62</v>
      </c>
      <c r="C1843" s="35" t="str">
        <f>_xlfn.XLOOKUP(Table7[[#This Row],[EID]],Roster!A:A,Roster!F:F)</f>
        <v>HR</v>
      </c>
      <c r="D1843">
        <v>9</v>
      </c>
      <c r="E1843" s="2">
        <v>45117</v>
      </c>
      <c r="F1843" s="2">
        <f>_xlfn.XLOOKUP(Table7[[#This Row],[EID]],Roster!A:A,Roster!G:G)</f>
        <v>44965</v>
      </c>
      <c r="G1843" s="61">
        <f ca="1">(TODAY()-Table7[[#This Row],[Hire Date]])/365</f>
        <v>2.2739726027397262</v>
      </c>
      <c r="H1843" s="61">
        <f ca="1">Table7[[#This Row],[Year]]*12</f>
        <v>27.287671232876715</v>
      </c>
      <c r="I1843" t="str">
        <f ca="1">IF(Table7[[#This Row],[Month]]&gt;=12,"Tenured","New Hire")</f>
        <v>Tenured</v>
      </c>
    </row>
    <row r="1844" spans="1:9">
      <c r="A1844" s="3" t="s">
        <v>119</v>
      </c>
      <c r="B1844" s="35" t="str">
        <f>_xlfn.XLOOKUP(Table7[[#This Row],[EID]],Roster!A:A,Roster!E:E)</f>
        <v>hir.kame.31</v>
      </c>
      <c r="C1844" s="35" t="str">
        <f>_xlfn.XLOOKUP(Table7[[#This Row],[EID]],Roster!A:A,Roster!F:F)</f>
        <v>Health</v>
      </c>
      <c r="D1844">
        <v>8</v>
      </c>
      <c r="E1844" s="2">
        <v>45117</v>
      </c>
      <c r="F1844" s="2">
        <f>_xlfn.XLOOKUP(Table7[[#This Row],[EID]],Roster!A:A,Roster!G:G)</f>
        <v>38581</v>
      </c>
      <c r="G1844" s="61">
        <f ca="1">(TODAY()-Table7[[#This Row],[Hire Date]])/365</f>
        <v>19.764383561643836</v>
      </c>
      <c r="H1844" s="61">
        <f ca="1">Table7[[#This Row],[Year]]*12</f>
        <v>237.17260273972602</v>
      </c>
      <c r="I1844" t="str">
        <f ca="1">IF(Table7[[#This Row],[Month]]&gt;=12,"Tenured","New Hire")</f>
        <v>Tenured</v>
      </c>
    </row>
    <row r="1845" spans="1:9">
      <c r="A1845" s="3" t="s">
        <v>121</v>
      </c>
      <c r="B1845" s="35" t="str">
        <f>_xlfn.XLOOKUP(Table7[[#This Row],[EID]],Roster!A:A,Roster!E:E)</f>
        <v>hir.kame.31</v>
      </c>
      <c r="C1845" s="35" t="str">
        <f>_xlfn.XLOOKUP(Table7[[#This Row],[EID]],Roster!A:A,Roster!F:F)</f>
        <v>Health</v>
      </c>
      <c r="D1845">
        <v>10</v>
      </c>
      <c r="E1845" s="2">
        <v>45117</v>
      </c>
      <c r="F1845" s="2">
        <f>_xlfn.XLOOKUP(Table7[[#This Row],[EID]],Roster!A:A,Roster!G:G)</f>
        <v>44420</v>
      </c>
      <c r="G1845" s="61">
        <f ca="1">(TODAY()-Table7[[#This Row],[Hire Date]])/365</f>
        <v>3.7671232876712328</v>
      </c>
      <c r="H1845" s="61">
        <f ca="1">Table7[[#This Row],[Year]]*12</f>
        <v>45.205479452054796</v>
      </c>
      <c r="I1845" t="str">
        <f ca="1">IF(Table7[[#This Row],[Month]]&gt;=12,"Tenured","New Hire")</f>
        <v>Tenured</v>
      </c>
    </row>
    <row r="1846" spans="1:9">
      <c r="A1846" s="3" t="s">
        <v>122</v>
      </c>
      <c r="B1846" s="35" t="str">
        <f>_xlfn.XLOOKUP(Table7[[#This Row],[EID]],Roster!A:A,Roster!E:E)</f>
        <v>han.oriz.24</v>
      </c>
      <c r="C1846" s="35" t="str">
        <f>_xlfn.XLOOKUP(Table7[[#This Row],[EID]],Roster!A:A,Roster!F:F)</f>
        <v>Network</v>
      </c>
      <c r="D1846">
        <v>10</v>
      </c>
      <c r="E1846" s="2">
        <v>45117</v>
      </c>
      <c r="F1846" s="2">
        <f>_xlfn.XLOOKUP(Table7[[#This Row],[EID]],Roster!A:A,Roster!G:G)</f>
        <v>44961</v>
      </c>
      <c r="G1846" s="61">
        <f ca="1">(TODAY()-Table7[[#This Row],[Hire Date]])/365</f>
        <v>2.2849315068493152</v>
      </c>
      <c r="H1846" s="61">
        <f ca="1">Table7[[#This Row],[Year]]*12</f>
        <v>27.419178082191785</v>
      </c>
      <c r="I1846" t="str">
        <f ca="1">IF(Table7[[#This Row],[Month]]&gt;=12,"Tenured","New Hire")</f>
        <v>Tenured</v>
      </c>
    </row>
    <row r="1847" spans="1:9">
      <c r="A1847" s="3" t="s">
        <v>123</v>
      </c>
      <c r="B1847" s="35" t="str">
        <f>_xlfn.XLOOKUP(Table7[[#This Row],[EID]],Roster!A:A,Roster!E:E)</f>
        <v>kig.imaz.62</v>
      </c>
      <c r="C1847" s="35" t="str">
        <f>_xlfn.XLOOKUP(Table7[[#This Row],[EID]],Roster!A:A,Roster!F:F)</f>
        <v>HR</v>
      </c>
      <c r="D1847">
        <v>8</v>
      </c>
      <c r="E1847" s="2">
        <v>45117</v>
      </c>
      <c r="F1847" s="2">
        <f>_xlfn.XLOOKUP(Table7[[#This Row],[EID]],Roster!A:A,Roster!G:G)</f>
        <v>41094</v>
      </c>
      <c r="G1847" s="61">
        <f ca="1">(TODAY()-Table7[[#This Row],[Hire Date]])/365</f>
        <v>12.87945205479452</v>
      </c>
      <c r="H1847" s="61">
        <f ca="1">Table7[[#This Row],[Year]]*12</f>
        <v>154.55342465753424</v>
      </c>
      <c r="I1847" t="str">
        <f ca="1">IF(Table7[[#This Row],[Month]]&gt;=12,"Tenured","New Hire")</f>
        <v>Tenured</v>
      </c>
    </row>
    <row r="1848" spans="1:9">
      <c r="A1848" s="3" t="s">
        <v>94</v>
      </c>
      <c r="B1848" s="35" t="str">
        <f>_xlfn.XLOOKUP(Table7[[#This Row],[EID]],Roster!A:A,Roster!E:E)</f>
        <v>oka.koch.55</v>
      </c>
      <c r="C1848" s="35" t="str">
        <f>_xlfn.XLOOKUP(Table7[[#This Row],[EID]],Roster!A:A,Roster!F:F)</f>
        <v>F&amp;A</v>
      </c>
      <c r="D1848">
        <v>10</v>
      </c>
      <c r="E1848" s="2">
        <v>45118</v>
      </c>
      <c r="F1848" s="2">
        <f>_xlfn.XLOOKUP(Table7[[#This Row],[EID]],Roster!A:A,Roster!G:G)</f>
        <v>45032</v>
      </c>
      <c r="G1848" s="61">
        <f ca="1">(TODAY()-Table7[[#This Row],[Hire Date]])/365</f>
        <v>2.0904109589041098</v>
      </c>
      <c r="H1848" s="61">
        <f ca="1">Table7[[#This Row],[Year]]*12</f>
        <v>25.084931506849315</v>
      </c>
      <c r="I1848" t="str">
        <f ca="1">IF(Table7[[#This Row],[Month]]&gt;=12,"Tenured","New Hire")</f>
        <v>Tenured</v>
      </c>
    </row>
    <row r="1849" spans="1:9">
      <c r="A1849" s="3" t="s">
        <v>96</v>
      </c>
      <c r="B1849" s="35" t="str">
        <f>_xlfn.XLOOKUP(Table7[[#This Row],[EID]],Roster!A:A,Roster!E:E)</f>
        <v>hir.kame.31</v>
      </c>
      <c r="C1849" s="35" t="str">
        <f>_xlfn.XLOOKUP(Table7[[#This Row],[EID]],Roster!A:A,Roster!F:F)</f>
        <v>Health</v>
      </c>
      <c r="D1849">
        <v>8</v>
      </c>
      <c r="E1849" s="2">
        <v>45118</v>
      </c>
      <c r="F1849" s="2">
        <f>_xlfn.XLOOKUP(Table7[[#This Row],[EID]],Roster!A:A,Roster!G:G)</f>
        <v>44979</v>
      </c>
      <c r="G1849" s="61">
        <f ca="1">(TODAY()-Table7[[#This Row],[Hire Date]])/365</f>
        <v>2.2356164383561645</v>
      </c>
      <c r="H1849" s="61">
        <f ca="1">Table7[[#This Row],[Year]]*12</f>
        <v>26.827397260273976</v>
      </c>
      <c r="I1849" t="str">
        <f ca="1">IF(Table7[[#This Row],[Month]]&gt;=12,"Tenured","New Hire")</f>
        <v>Tenured</v>
      </c>
    </row>
    <row r="1850" spans="1:9">
      <c r="A1850" s="3" t="s">
        <v>97</v>
      </c>
      <c r="B1850" s="35" t="str">
        <f>_xlfn.XLOOKUP(Table7[[#This Row],[EID]],Roster!A:A,Roster!E:E)</f>
        <v>han.oriz.24</v>
      </c>
      <c r="C1850" s="35" t="str">
        <f>_xlfn.XLOOKUP(Table7[[#This Row],[EID]],Roster!A:A,Roster!F:F)</f>
        <v>Network</v>
      </c>
      <c r="D1850">
        <v>10</v>
      </c>
      <c r="E1850" s="2">
        <v>45118</v>
      </c>
      <c r="F1850" s="2">
        <f>_xlfn.XLOOKUP(Table7[[#This Row],[EID]],Roster!A:A,Roster!G:G)</f>
        <v>44419</v>
      </c>
      <c r="G1850" s="61">
        <f ca="1">(TODAY()-Table7[[#This Row],[Hire Date]])/365</f>
        <v>3.7698630136986302</v>
      </c>
      <c r="H1850" s="61">
        <f ca="1">Table7[[#This Row],[Year]]*12</f>
        <v>45.238356164383561</v>
      </c>
      <c r="I1850" t="str">
        <f ca="1">IF(Table7[[#This Row],[Month]]&gt;=12,"Tenured","New Hire")</f>
        <v>Tenured</v>
      </c>
    </row>
    <row r="1851" spans="1:9">
      <c r="A1851" s="3" t="s">
        <v>98</v>
      </c>
      <c r="B1851" s="35" t="str">
        <f>_xlfn.XLOOKUP(Table7[[#This Row],[EID]],Roster!A:A,Roster!E:E)</f>
        <v>kig.imaz.62</v>
      </c>
      <c r="C1851" s="35" t="str">
        <f>_xlfn.XLOOKUP(Table7[[#This Row],[EID]],Roster!A:A,Roster!F:F)</f>
        <v>HR</v>
      </c>
      <c r="D1851">
        <v>10</v>
      </c>
      <c r="E1851" s="2">
        <v>45118</v>
      </c>
      <c r="F1851" s="2">
        <f>_xlfn.XLOOKUP(Table7[[#This Row],[EID]],Roster!A:A,Roster!G:G)</f>
        <v>41964</v>
      </c>
      <c r="G1851" s="61">
        <f ca="1">(TODAY()-Table7[[#This Row],[Hire Date]])/365</f>
        <v>10.495890410958904</v>
      </c>
      <c r="H1851" s="61">
        <f ca="1">Table7[[#This Row],[Year]]*12</f>
        <v>125.95068493150684</v>
      </c>
      <c r="I1851" t="str">
        <f ca="1">IF(Table7[[#This Row],[Month]]&gt;=12,"Tenured","New Hire")</f>
        <v>Tenured</v>
      </c>
    </row>
    <row r="1852" spans="1:9">
      <c r="A1852" s="3" t="s">
        <v>99</v>
      </c>
      <c r="B1852" s="35" t="str">
        <f>_xlfn.XLOOKUP(Table7[[#This Row],[EID]],Roster!A:A,Roster!E:E)</f>
        <v>han.oriz.24</v>
      </c>
      <c r="C1852" s="35" t="str">
        <f>_xlfn.XLOOKUP(Table7[[#This Row],[EID]],Roster!A:A,Roster!F:F)</f>
        <v>Strategy</v>
      </c>
      <c r="D1852">
        <v>9</v>
      </c>
      <c r="E1852" s="2">
        <v>45118</v>
      </c>
      <c r="F1852" s="2">
        <f>_xlfn.XLOOKUP(Table7[[#This Row],[EID]],Roster!A:A,Roster!G:G)</f>
        <v>39732</v>
      </c>
      <c r="G1852" s="61">
        <f ca="1">(TODAY()-Table7[[#This Row],[Hire Date]])/365</f>
        <v>16.610958904109587</v>
      </c>
      <c r="H1852" s="61">
        <f ca="1">Table7[[#This Row],[Year]]*12</f>
        <v>199.33150684931505</v>
      </c>
      <c r="I1852" t="str">
        <f ca="1">IF(Table7[[#This Row],[Month]]&gt;=12,"Tenured","New Hire")</f>
        <v>Tenured</v>
      </c>
    </row>
    <row r="1853" spans="1:9">
      <c r="A1853" s="3" t="s">
        <v>100</v>
      </c>
      <c r="B1853" s="35" t="str">
        <f>_xlfn.XLOOKUP(Table7[[#This Row],[EID]],Roster!A:A,Roster!E:E)</f>
        <v>oka.koch.55</v>
      </c>
      <c r="C1853" s="35" t="str">
        <f>_xlfn.XLOOKUP(Table7[[#This Row],[EID]],Roster!A:A,Roster!F:F)</f>
        <v>F&amp;A</v>
      </c>
      <c r="D1853">
        <v>7</v>
      </c>
      <c r="E1853" s="2">
        <v>45118</v>
      </c>
      <c r="F1853" s="2">
        <f>_xlfn.XLOOKUP(Table7[[#This Row],[EID]],Roster!A:A,Roster!G:G)</f>
        <v>44956</v>
      </c>
      <c r="G1853" s="61">
        <f ca="1">(TODAY()-Table7[[#This Row],[Hire Date]])/365</f>
        <v>2.2986301369863016</v>
      </c>
      <c r="H1853" s="61">
        <f ca="1">Table7[[#This Row],[Year]]*12</f>
        <v>27.583561643835619</v>
      </c>
      <c r="I1853" t="str">
        <f ca="1">IF(Table7[[#This Row],[Month]]&gt;=12,"Tenured","New Hire")</f>
        <v>Tenured</v>
      </c>
    </row>
    <row r="1854" spans="1:9">
      <c r="A1854" s="3" t="s">
        <v>101</v>
      </c>
      <c r="B1854" s="35" t="str">
        <f>_xlfn.XLOOKUP(Table7[[#This Row],[EID]],Roster!A:A,Roster!E:E)</f>
        <v>hir.kame.31</v>
      </c>
      <c r="C1854" s="35" t="str">
        <f>_xlfn.XLOOKUP(Table7[[#This Row],[EID]],Roster!A:A,Roster!F:F)</f>
        <v>Health</v>
      </c>
      <c r="D1854">
        <v>8</v>
      </c>
      <c r="E1854" s="2">
        <v>45118</v>
      </c>
      <c r="F1854" s="2">
        <f>_xlfn.XLOOKUP(Table7[[#This Row],[EID]],Roster!A:A,Roster!G:G)</f>
        <v>42161</v>
      </c>
      <c r="G1854" s="61">
        <f ca="1">(TODAY()-Table7[[#This Row],[Hire Date]])/365</f>
        <v>9.956164383561644</v>
      </c>
      <c r="H1854" s="61">
        <f ca="1">Table7[[#This Row],[Year]]*12</f>
        <v>119.47397260273974</v>
      </c>
      <c r="I1854" t="str">
        <f ca="1">IF(Table7[[#This Row],[Month]]&gt;=12,"Tenured","New Hire")</f>
        <v>Tenured</v>
      </c>
    </row>
    <row r="1855" spans="1:9">
      <c r="A1855" s="3" t="s">
        <v>102</v>
      </c>
      <c r="B1855" s="35" t="str">
        <f>_xlfn.XLOOKUP(Table7[[#This Row],[EID]],Roster!A:A,Roster!E:E)</f>
        <v>han.oriz.24</v>
      </c>
      <c r="C1855" s="35" t="str">
        <f>_xlfn.XLOOKUP(Table7[[#This Row],[EID]],Roster!A:A,Roster!F:F)</f>
        <v>Network</v>
      </c>
      <c r="D1855">
        <v>8</v>
      </c>
      <c r="E1855" s="2">
        <v>45118</v>
      </c>
      <c r="F1855" s="2">
        <f>_xlfn.XLOOKUP(Table7[[#This Row],[EID]],Roster!A:A,Roster!G:G)</f>
        <v>37784</v>
      </c>
      <c r="G1855" s="61">
        <f ca="1">(TODAY()-Table7[[#This Row],[Hire Date]])/365</f>
        <v>21.947945205479453</v>
      </c>
      <c r="H1855" s="61">
        <f ca="1">Table7[[#This Row],[Year]]*12</f>
        <v>263.37534246575342</v>
      </c>
      <c r="I1855" t="str">
        <f ca="1">IF(Table7[[#This Row],[Month]]&gt;=12,"Tenured","New Hire")</f>
        <v>Tenured</v>
      </c>
    </row>
    <row r="1856" spans="1:9">
      <c r="A1856" s="3" t="s">
        <v>103</v>
      </c>
      <c r="B1856" s="35" t="str">
        <f>_xlfn.XLOOKUP(Table7[[#This Row],[EID]],Roster!A:A,Roster!E:E)</f>
        <v>kig.imaz.62</v>
      </c>
      <c r="C1856" s="35" t="str">
        <f>_xlfn.XLOOKUP(Table7[[#This Row],[EID]],Roster!A:A,Roster!F:F)</f>
        <v>HR</v>
      </c>
      <c r="D1856">
        <v>7</v>
      </c>
      <c r="E1856" s="2">
        <v>45118</v>
      </c>
      <c r="F1856" s="2">
        <f>_xlfn.XLOOKUP(Table7[[#This Row],[EID]],Roster!A:A,Roster!G:G)</f>
        <v>44132</v>
      </c>
      <c r="G1856" s="61">
        <f ca="1">(TODAY()-Table7[[#This Row],[Hire Date]])/365</f>
        <v>4.5561643835616437</v>
      </c>
      <c r="H1856" s="61">
        <f ca="1">Table7[[#This Row],[Year]]*12</f>
        <v>54.673972602739724</v>
      </c>
      <c r="I1856" t="str">
        <f ca="1">IF(Table7[[#This Row],[Month]]&gt;=12,"Tenured","New Hire")</f>
        <v>Tenured</v>
      </c>
    </row>
    <row r="1857" spans="1:9">
      <c r="A1857" s="3" t="s">
        <v>104</v>
      </c>
      <c r="B1857" s="35" t="str">
        <f>_xlfn.XLOOKUP(Table7[[#This Row],[EID]],Roster!A:A,Roster!E:E)</f>
        <v>oka.koch.55</v>
      </c>
      <c r="C1857" s="35" t="str">
        <f>_xlfn.XLOOKUP(Table7[[#This Row],[EID]],Roster!A:A,Roster!F:F)</f>
        <v>F&amp;A</v>
      </c>
      <c r="D1857">
        <v>7</v>
      </c>
      <c r="E1857" s="2">
        <v>45118</v>
      </c>
      <c r="F1857" s="2">
        <f>_xlfn.XLOOKUP(Table7[[#This Row],[EID]],Roster!A:A,Roster!G:G)</f>
        <v>44977</v>
      </c>
      <c r="G1857" s="61">
        <f ca="1">(TODAY()-Table7[[#This Row],[Hire Date]])/365</f>
        <v>2.2410958904109588</v>
      </c>
      <c r="H1857" s="61">
        <f ca="1">Table7[[#This Row],[Year]]*12</f>
        <v>26.893150684931506</v>
      </c>
      <c r="I1857" t="str">
        <f ca="1">IF(Table7[[#This Row],[Month]]&gt;=12,"Tenured","New Hire")</f>
        <v>Tenured</v>
      </c>
    </row>
    <row r="1858" spans="1:9">
      <c r="A1858" s="3" t="s">
        <v>105</v>
      </c>
      <c r="B1858" s="35" t="str">
        <f>_xlfn.XLOOKUP(Table7[[#This Row],[EID]],Roster!A:A,Roster!E:E)</f>
        <v>oka.koch.55</v>
      </c>
      <c r="C1858" s="35" t="str">
        <f>_xlfn.XLOOKUP(Table7[[#This Row],[EID]],Roster!A:A,Roster!F:F)</f>
        <v>F&amp;A</v>
      </c>
      <c r="D1858">
        <v>9</v>
      </c>
      <c r="E1858" s="2">
        <v>45118</v>
      </c>
      <c r="F1858" s="2">
        <f>_xlfn.XLOOKUP(Table7[[#This Row],[EID]],Roster!A:A,Roster!G:G)</f>
        <v>37806</v>
      </c>
      <c r="G1858" s="61">
        <f ca="1">(TODAY()-Table7[[#This Row],[Hire Date]])/365</f>
        <v>21.887671232876713</v>
      </c>
      <c r="H1858" s="61">
        <f ca="1">Table7[[#This Row],[Year]]*12</f>
        <v>262.65205479452055</v>
      </c>
      <c r="I1858" t="str">
        <f ca="1">IF(Table7[[#This Row],[Month]]&gt;=12,"Tenured","New Hire")</f>
        <v>Tenured</v>
      </c>
    </row>
    <row r="1859" spans="1:9">
      <c r="A1859" s="3" t="s">
        <v>106</v>
      </c>
      <c r="B1859" s="35" t="str">
        <f>_xlfn.XLOOKUP(Table7[[#This Row],[EID]],Roster!A:A,Roster!E:E)</f>
        <v>hir.kame.31</v>
      </c>
      <c r="C1859" s="35" t="str">
        <f>_xlfn.XLOOKUP(Table7[[#This Row],[EID]],Roster!A:A,Roster!F:F)</f>
        <v>Health</v>
      </c>
      <c r="D1859">
        <v>10</v>
      </c>
      <c r="E1859" s="2">
        <v>45118</v>
      </c>
      <c r="F1859" s="2">
        <f>_xlfn.XLOOKUP(Table7[[#This Row],[EID]],Roster!A:A,Roster!G:G)</f>
        <v>40457</v>
      </c>
      <c r="G1859" s="61">
        <f ca="1">(TODAY()-Table7[[#This Row],[Hire Date]])/365</f>
        <v>14.624657534246575</v>
      </c>
      <c r="H1859" s="61">
        <f ca="1">Table7[[#This Row],[Year]]*12</f>
        <v>175.49589041095891</v>
      </c>
      <c r="I1859" t="str">
        <f ca="1">IF(Table7[[#This Row],[Month]]&gt;=12,"Tenured","New Hire")</f>
        <v>Tenured</v>
      </c>
    </row>
    <row r="1860" spans="1:9">
      <c r="A1860" s="3" t="s">
        <v>108</v>
      </c>
      <c r="B1860" s="35" t="str">
        <f>_xlfn.XLOOKUP(Table7[[#This Row],[EID]],Roster!A:A,Roster!E:E)</f>
        <v>kig.imaz.62</v>
      </c>
      <c r="C1860" s="35" t="str">
        <f>_xlfn.XLOOKUP(Table7[[#This Row],[EID]],Roster!A:A,Roster!F:F)</f>
        <v>HR</v>
      </c>
      <c r="D1860">
        <v>7</v>
      </c>
      <c r="E1860" s="2">
        <v>45118</v>
      </c>
      <c r="F1860" s="2">
        <f>_xlfn.XLOOKUP(Table7[[#This Row],[EID]],Roster!A:A,Roster!G:G)</f>
        <v>41289</v>
      </c>
      <c r="G1860" s="61">
        <f ca="1">(TODAY()-Table7[[#This Row],[Hire Date]])/365</f>
        <v>12.345205479452055</v>
      </c>
      <c r="H1860" s="61">
        <f ca="1">Table7[[#This Row],[Year]]*12</f>
        <v>148.14246575342466</v>
      </c>
      <c r="I1860" t="str">
        <f ca="1">IF(Table7[[#This Row],[Month]]&gt;=12,"Tenured","New Hire")</f>
        <v>Tenured</v>
      </c>
    </row>
    <row r="1861" spans="1:9">
      <c r="A1861" s="3" t="s">
        <v>109</v>
      </c>
      <c r="B1861" s="35" t="str">
        <f>_xlfn.XLOOKUP(Table7[[#This Row],[EID]],Roster!A:A,Roster!E:E)</f>
        <v>han.oriz.24</v>
      </c>
      <c r="C1861" s="35" t="str">
        <f>_xlfn.XLOOKUP(Table7[[#This Row],[EID]],Roster!A:A,Roster!F:F)</f>
        <v>Strategy</v>
      </c>
      <c r="D1861">
        <v>9</v>
      </c>
      <c r="E1861" s="2">
        <v>45118</v>
      </c>
      <c r="F1861" s="2">
        <f>_xlfn.XLOOKUP(Table7[[#This Row],[EID]],Roster!A:A,Roster!G:G)</f>
        <v>39092</v>
      </c>
      <c r="G1861" s="61">
        <f ca="1">(TODAY()-Table7[[#This Row],[Hire Date]])/365</f>
        <v>18.364383561643837</v>
      </c>
      <c r="H1861" s="61">
        <f ca="1">Table7[[#This Row],[Year]]*12</f>
        <v>220.37260273972606</v>
      </c>
      <c r="I1861" t="str">
        <f ca="1">IF(Table7[[#This Row],[Month]]&gt;=12,"Tenured","New Hire")</f>
        <v>Tenured</v>
      </c>
    </row>
    <row r="1862" spans="1:9">
      <c r="A1862" s="3" t="s">
        <v>111</v>
      </c>
      <c r="B1862" s="35" t="str">
        <f>_xlfn.XLOOKUP(Table7[[#This Row],[EID]],Roster!A:A,Roster!E:E)</f>
        <v>hir.kame.31</v>
      </c>
      <c r="C1862" s="35" t="str">
        <f>_xlfn.XLOOKUP(Table7[[#This Row],[EID]],Roster!A:A,Roster!F:F)</f>
        <v>Health</v>
      </c>
      <c r="D1862">
        <v>10</v>
      </c>
      <c r="E1862" s="2">
        <v>45118</v>
      </c>
      <c r="F1862" s="2">
        <f>_xlfn.XLOOKUP(Table7[[#This Row],[EID]],Roster!A:A,Roster!G:G)</f>
        <v>42145</v>
      </c>
      <c r="G1862" s="61">
        <f ca="1">(TODAY()-Table7[[#This Row],[Hire Date]])/365</f>
        <v>10</v>
      </c>
      <c r="H1862" s="61">
        <f ca="1">Table7[[#This Row],[Year]]*12</f>
        <v>120</v>
      </c>
      <c r="I1862" t="str">
        <f ca="1">IF(Table7[[#This Row],[Month]]&gt;=12,"Tenured","New Hire")</f>
        <v>Tenured</v>
      </c>
    </row>
    <row r="1863" spans="1:9">
      <c r="A1863" s="3" t="s">
        <v>112</v>
      </c>
      <c r="B1863" s="35" t="str">
        <f>_xlfn.XLOOKUP(Table7[[#This Row],[EID]],Roster!A:A,Roster!E:E)</f>
        <v>hir.kame.31</v>
      </c>
      <c r="C1863" s="35" t="str">
        <f>_xlfn.XLOOKUP(Table7[[#This Row],[EID]],Roster!A:A,Roster!F:F)</f>
        <v>Health</v>
      </c>
      <c r="D1863">
        <v>8</v>
      </c>
      <c r="E1863" s="2">
        <v>45118</v>
      </c>
      <c r="F1863" s="2">
        <f>_xlfn.XLOOKUP(Table7[[#This Row],[EID]],Roster!A:A,Roster!G:G)</f>
        <v>44989</v>
      </c>
      <c r="G1863" s="61">
        <f ca="1">(TODAY()-Table7[[#This Row],[Hire Date]])/365</f>
        <v>2.2082191780821918</v>
      </c>
      <c r="H1863" s="61">
        <f ca="1">Table7[[#This Row],[Year]]*12</f>
        <v>26.4986301369863</v>
      </c>
      <c r="I1863" t="str">
        <f ca="1">IF(Table7[[#This Row],[Month]]&gt;=12,"Tenured","New Hire")</f>
        <v>Tenured</v>
      </c>
    </row>
    <row r="1864" spans="1:9">
      <c r="A1864" s="3" t="s">
        <v>113</v>
      </c>
      <c r="B1864" s="35" t="str">
        <f>_xlfn.XLOOKUP(Table7[[#This Row],[EID]],Roster!A:A,Roster!E:E)</f>
        <v>kig.imaz.62</v>
      </c>
      <c r="C1864" s="35" t="str">
        <f>_xlfn.XLOOKUP(Table7[[#This Row],[EID]],Roster!A:A,Roster!F:F)</f>
        <v>HR</v>
      </c>
      <c r="D1864">
        <v>8</v>
      </c>
      <c r="E1864" s="2">
        <v>45118</v>
      </c>
      <c r="F1864" s="2">
        <f>_xlfn.XLOOKUP(Table7[[#This Row],[EID]],Roster!A:A,Roster!G:G)</f>
        <v>44152</v>
      </c>
      <c r="G1864" s="61">
        <f ca="1">(TODAY()-Table7[[#This Row],[Hire Date]])/365</f>
        <v>4.5013698630136982</v>
      </c>
      <c r="H1864" s="61">
        <f ca="1">Table7[[#This Row],[Year]]*12</f>
        <v>54.016438356164379</v>
      </c>
      <c r="I1864" t="str">
        <f ca="1">IF(Table7[[#This Row],[Month]]&gt;=12,"Tenured","New Hire")</f>
        <v>Tenured</v>
      </c>
    </row>
    <row r="1865" spans="1:9">
      <c r="A1865" s="3" t="s">
        <v>114</v>
      </c>
      <c r="B1865" s="35" t="str">
        <f>_xlfn.XLOOKUP(Table7[[#This Row],[EID]],Roster!A:A,Roster!E:E)</f>
        <v>han.oriz.24</v>
      </c>
      <c r="C1865" s="35" t="str">
        <f>_xlfn.XLOOKUP(Table7[[#This Row],[EID]],Roster!A:A,Roster!F:F)</f>
        <v>Strategy</v>
      </c>
      <c r="D1865">
        <v>10</v>
      </c>
      <c r="E1865" s="2">
        <v>45118</v>
      </c>
      <c r="F1865" s="2">
        <f>_xlfn.XLOOKUP(Table7[[#This Row],[EID]],Roster!A:A,Roster!G:G)</f>
        <v>37165</v>
      </c>
      <c r="G1865" s="61">
        <f ca="1">(TODAY()-Table7[[#This Row],[Hire Date]])/365</f>
        <v>23.643835616438356</v>
      </c>
      <c r="H1865" s="61">
        <f ca="1">Table7[[#This Row],[Year]]*12</f>
        <v>283.72602739726028</v>
      </c>
      <c r="I1865" t="str">
        <f ca="1">IF(Table7[[#This Row],[Month]]&gt;=12,"Tenured","New Hire")</f>
        <v>Tenured</v>
      </c>
    </row>
    <row r="1866" spans="1:9">
      <c r="A1866" s="3" t="s">
        <v>115</v>
      </c>
      <c r="B1866" s="35" t="str">
        <f>_xlfn.XLOOKUP(Table7[[#This Row],[EID]],Roster!A:A,Roster!E:E)</f>
        <v>oka.koch.55</v>
      </c>
      <c r="C1866" s="35" t="str">
        <f>_xlfn.XLOOKUP(Table7[[#This Row],[EID]],Roster!A:A,Roster!F:F)</f>
        <v>F&amp;A</v>
      </c>
      <c r="D1866">
        <v>7</v>
      </c>
      <c r="E1866" s="2">
        <v>45118</v>
      </c>
      <c r="F1866" s="2">
        <f>_xlfn.XLOOKUP(Table7[[#This Row],[EID]],Roster!A:A,Roster!G:G)</f>
        <v>44841</v>
      </c>
      <c r="G1866" s="61">
        <f ca="1">(TODAY()-Table7[[#This Row],[Hire Date]])/365</f>
        <v>2.6136986301369864</v>
      </c>
      <c r="H1866" s="61">
        <f ca="1">Table7[[#This Row],[Year]]*12</f>
        <v>31.364383561643837</v>
      </c>
      <c r="I1866" t="str">
        <f ca="1">IF(Table7[[#This Row],[Month]]&gt;=12,"Tenured","New Hire")</f>
        <v>Tenured</v>
      </c>
    </row>
    <row r="1867" spans="1:9">
      <c r="A1867" s="3" t="s">
        <v>116</v>
      </c>
      <c r="B1867" s="35" t="str">
        <f>_xlfn.XLOOKUP(Table7[[#This Row],[EID]],Roster!A:A,Roster!E:E)</f>
        <v>hir.kame.31</v>
      </c>
      <c r="C1867" s="35" t="str">
        <f>_xlfn.XLOOKUP(Table7[[#This Row],[EID]],Roster!A:A,Roster!F:F)</f>
        <v>Health</v>
      </c>
      <c r="D1867">
        <v>7</v>
      </c>
      <c r="E1867" s="2">
        <v>45118</v>
      </c>
      <c r="F1867" s="2">
        <f>_xlfn.XLOOKUP(Table7[[#This Row],[EID]],Roster!A:A,Roster!G:G)</f>
        <v>39490</v>
      </c>
      <c r="G1867" s="61">
        <f ca="1">(TODAY()-Table7[[#This Row],[Hire Date]])/365</f>
        <v>17.273972602739725</v>
      </c>
      <c r="H1867" s="61">
        <f ca="1">Table7[[#This Row],[Year]]*12</f>
        <v>207.2876712328767</v>
      </c>
      <c r="I1867" t="str">
        <f ca="1">IF(Table7[[#This Row],[Month]]&gt;=12,"Tenured","New Hire")</f>
        <v>Tenured</v>
      </c>
    </row>
    <row r="1868" spans="1:9">
      <c r="A1868" s="3" t="s">
        <v>117</v>
      </c>
      <c r="B1868" s="35" t="str">
        <f>_xlfn.XLOOKUP(Table7[[#This Row],[EID]],Roster!A:A,Roster!E:E)</f>
        <v>han.oriz.24</v>
      </c>
      <c r="C1868" s="35" t="str">
        <f>_xlfn.XLOOKUP(Table7[[#This Row],[EID]],Roster!A:A,Roster!F:F)</f>
        <v>Network</v>
      </c>
      <c r="D1868">
        <v>8</v>
      </c>
      <c r="E1868" s="2">
        <v>45118</v>
      </c>
      <c r="F1868" s="2">
        <f>_xlfn.XLOOKUP(Table7[[#This Row],[EID]],Roster!A:A,Roster!G:G)</f>
        <v>43495</v>
      </c>
      <c r="G1868" s="61">
        <f ca="1">(TODAY()-Table7[[#This Row],[Hire Date]])/365</f>
        <v>6.3013698630136989</v>
      </c>
      <c r="H1868" s="61">
        <f ca="1">Table7[[#This Row],[Year]]*12</f>
        <v>75.616438356164394</v>
      </c>
      <c r="I1868" t="str">
        <f ca="1">IF(Table7[[#This Row],[Month]]&gt;=12,"Tenured","New Hire")</f>
        <v>Tenured</v>
      </c>
    </row>
    <row r="1869" spans="1:9">
      <c r="A1869" s="3" t="s">
        <v>118</v>
      </c>
      <c r="B1869" s="35" t="str">
        <f>_xlfn.XLOOKUP(Table7[[#This Row],[EID]],Roster!A:A,Roster!E:E)</f>
        <v>kig.imaz.62</v>
      </c>
      <c r="C1869" s="35" t="str">
        <f>_xlfn.XLOOKUP(Table7[[#This Row],[EID]],Roster!A:A,Roster!F:F)</f>
        <v>HR</v>
      </c>
      <c r="D1869">
        <v>8</v>
      </c>
      <c r="E1869" s="2">
        <v>45118</v>
      </c>
      <c r="F1869" s="2">
        <f>_xlfn.XLOOKUP(Table7[[#This Row],[EID]],Roster!A:A,Roster!G:G)</f>
        <v>44965</v>
      </c>
      <c r="G1869" s="61">
        <f ca="1">(TODAY()-Table7[[#This Row],[Hire Date]])/365</f>
        <v>2.2739726027397262</v>
      </c>
      <c r="H1869" s="61">
        <f ca="1">Table7[[#This Row],[Year]]*12</f>
        <v>27.287671232876715</v>
      </c>
      <c r="I1869" t="str">
        <f ca="1">IF(Table7[[#This Row],[Month]]&gt;=12,"Tenured","New Hire")</f>
        <v>Tenured</v>
      </c>
    </row>
    <row r="1870" spans="1:9">
      <c r="A1870" s="3" t="s">
        <v>119</v>
      </c>
      <c r="B1870" s="35" t="str">
        <f>_xlfn.XLOOKUP(Table7[[#This Row],[EID]],Roster!A:A,Roster!E:E)</f>
        <v>hir.kame.31</v>
      </c>
      <c r="C1870" s="35" t="str">
        <f>_xlfn.XLOOKUP(Table7[[#This Row],[EID]],Roster!A:A,Roster!F:F)</f>
        <v>Health</v>
      </c>
      <c r="D1870">
        <v>8</v>
      </c>
      <c r="E1870" s="2">
        <v>45118</v>
      </c>
      <c r="F1870" s="2">
        <f>_xlfn.XLOOKUP(Table7[[#This Row],[EID]],Roster!A:A,Roster!G:G)</f>
        <v>38581</v>
      </c>
      <c r="G1870" s="61">
        <f ca="1">(TODAY()-Table7[[#This Row],[Hire Date]])/365</f>
        <v>19.764383561643836</v>
      </c>
      <c r="H1870" s="61">
        <f ca="1">Table7[[#This Row],[Year]]*12</f>
        <v>237.17260273972602</v>
      </c>
      <c r="I1870" t="str">
        <f ca="1">IF(Table7[[#This Row],[Month]]&gt;=12,"Tenured","New Hire")</f>
        <v>Tenured</v>
      </c>
    </row>
    <row r="1871" spans="1:9">
      <c r="A1871" s="3" t="s">
        <v>121</v>
      </c>
      <c r="B1871" s="35" t="str">
        <f>_xlfn.XLOOKUP(Table7[[#This Row],[EID]],Roster!A:A,Roster!E:E)</f>
        <v>hir.kame.31</v>
      </c>
      <c r="C1871" s="35" t="str">
        <f>_xlfn.XLOOKUP(Table7[[#This Row],[EID]],Roster!A:A,Roster!F:F)</f>
        <v>Health</v>
      </c>
      <c r="D1871">
        <v>7</v>
      </c>
      <c r="E1871" s="2">
        <v>45118</v>
      </c>
      <c r="F1871" s="2">
        <f>_xlfn.XLOOKUP(Table7[[#This Row],[EID]],Roster!A:A,Roster!G:G)</f>
        <v>44420</v>
      </c>
      <c r="G1871" s="61">
        <f ca="1">(TODAY()-Table7[[#This Row],[Hire Date]])/365</f>
        <v>3.7671232876712328</v>
      </c>
      <c r="H1871" s="61">
        <f ca="1">Table7[[#This Row],[Year]]*12</f>
        <v>45.205479452054796</v>
      </c>
      <c r="I1871" t="str">
        <f ca="1">IF(Table7[[#This Row],[Month]]&gt;=12,"Tenured","New Hire")</f>
        <v>Tenured</v>
      </c>
    </row>
    <row r="1872" spans="1:9">
      <c r="A1872" s="3" t="s">
        <v>122</v>
      </c>
      <c r="B1872" s="35" t="str">
        <f>_xlfn.XLOOKUP(Table7[[#This Row],[EID]],Roster!A:A,Roster!E:E)</f>
        <v>han.oriz.24</v>
      </c>
      <c r="C1872" s="35" t="str">
        <f>_xlfn.XLOOKUP(Table7[[#This Row],[EID]],Roster!A:A,Roster!F:F)</f>
        <v>Network</v>
      </c>
      <c r="D1872">
        <v>9</v>
      </c>
      <c r="E1872" s="2">
        <v>45118</v>
      </c>
      <c r="F1872" s="2">
        <f>_xlfn.XLOOKUP(Table7[[#This Row],[EID]],Roster!A:A,Roster!G:G)</f>
        <v>44961</v>
      </c>
      <c r="G1872" s="61">
        <f ca="1">(TODAY()-Table7[[#This Row],[Hire Date]])/365</f>
        <v>2.2849315068493152</v>
      </c>
      <c r="H1872" s="61">
        <f ca="1">Table7[[#This Row],[Year]]*12</f>
        <v>27.419178082191785</v>
      </c>
      <c r="I1872" t="str">
        <f ca="1">IF(Table7[[#This Row],[Month]]&gt;=12,"Tenured","New Hire")</f>
        <v>Tenured</v>
      </c>
    </row>
    <row r="1873" spans="1:9">
      <c r="A1873" s="3" t="s">
        <v>123</v>
      </c>
      <c r="B1873" s="35" t="str">
        <f>_xlfn.XLOOKUP(Table7[[#This Row],[EID]],Roster!A:A,Roster!E:E)</f>
        <v>kig.imaz.62</v>
      </c>
      <c r="C1873" s="35" t="str">
        <f>_xlfn.XLOOKUP(Table7[[#This Row],[EID]],Roster!A:A,Roster!F:F)</f>
        <v>HR</v>
      </c>
      <c r="D1873">
        <v>10</v>
      </c>
      <c r="E1873" s="2">
        <v>45118</v>
      </c>
      <c r="F1873" s="2">
        <f>_xlfn.XLOOKUP(Table7[[#This Row],[EID]],Roster!A:A,Roster!G:G)</f>
        <v>41094</v>
      </c>
      <c r="G1873" s="61">
        <f ca="1">(TODAY()-Table7[[#This Row],[Hire Date]])/365</f>
        <v>12.87945205479452</v>
      </c>
      <c r="H1873" s="61">
        <f ca="1">Table7[[#This Row],[Year]]*12</f>
        <v>154.55342465753424</v>
      </c>
      <c r="I1873" t="str">
        <f ca="1">IF(Table7[[#This Row],[Month]]&gt;=12,"Tenured","New Hire")</f>
        <v>Tenured</v>
      </c>
    </row>
    <row r="1874" spans="1:9">
      <c r="A1874" s="3" t="s">
        <v>94</v>
      </c>
      <c r="B1874" s="35" t="str">
        <f>_xlfn.XLOOKUP(Table7[[#This Row],[EID]],Roster!A:A,Roster!E:E)</f>
        <v>oka.koch.55</v>
      </c>
      <c r="C1874" s="35" t="str">
        <f>_xlfn.XLOOKUP(Table7[[#This Row],[EID]],Roster!A:A,Roster!F:F)</f>
        <v>F&amp;A</v>
      </c>
      <c r="D1874">
        <v>10</v>
      </c>
      <c r="E1874" s="2">
        <v>45119</v>
      </c>
      <c r="F1874" s="2">
        <f>_xlfn.XLOOKUP(Table7[[#This Row],[EID]],Roster!A:A,Roster!G:G)</f>
        <v>45032</v>
      </c>
      <c r="G1874" s="61">
        <f ca="1">(TODAY()-Table7[[#This Row],[Hire Date]])/365</f>
        <v>2.0904109589041098</v>
      </c>
      <c r="H1874" s="61">
        <f ca="1">Table7[[#This Row],[Year]]*12</f>
        <v>25.084931506849315</v>
      </c>
      <c r="I1874" t="str">
        <f ca="1">IF(Table7[[#This Row],[Month]]&gt;=12,"Tenured","New Hire")</f>
        <v>Tenured</v>
      </c>
    </row>
    <row r="1875" spans="1:9">
      <c r="A1875" s="3" t="s">
        <v>96</v>
      </c>
      <c r="B1875" s="35" t="str">
        <f>_xlfn.XLOOKUP(Table7[[#This Row],[EID]],Roster!A:A,Roster!E:E)</f>
        <v>hir.kame.31</v>
      </c>
      <c r="C1875" s="35" t="str">
        <f>_xlfn.XLOOKUP(Table7[[#This Row],[EID]],Roster!A:A,Roster!F:F)</f>
        <v>Health</v>
      </c>
      <c r="D1875">
        <v>9</v>
      </c>
      <c r="E1875" s="2">
        <v>45119</v>
      </c>
      <c r="F1875" s="2">
        <f>_xlfn.XLOOKUP(Table7[[#This Row],[EID]],Roster!A:A,Roster!G:G)</f>
        <v>44979</v>
      </c>
      <c r="G1875" s="61">
        <f ca="1">(TODAY()-Table7[[#This Row],[Hire Date]])/365</f>
        <v>2.2356164383561645</v>
      </c>
      <c r="H1875" s="61">
        <f ca="1">Table7[[#This Row],[Year]]*12</f>
        <v>26.827397260273976</v>
      </c>
      <c r="I1875" t="str">
        <f ca="1">IF(Table7[[#This Row],[Month]]&gt;=12,"Tenured","New Hire")</f>
        <v>Tenured</v>
      </c>
    </row>
    <row r="1876" spans="1:9">
      <c r="A1876" s="3" t="s">
        <v>97</v>
      </c>
      <c r="B1876" s="35" t="str">
        <f>_xlfn.XLOOKUP(Table7[[#This Row],[EID]],Roster!A:A,Roster!E:E)</f>
        <v>han.oriz.24</v>
      </c>
      <c r="C1876" s="35" t="str">
        <f>_xlfn.XLOOKUP(Table7[[#This Row],[EID]],Roster!A:A,Roster!F:F)</f>
        <v>Network</v>
      </c>
      <c r="D1876">
        <v>10</v>
      </c>
      <c r="E1876" s="2">
        <v>45119</v>
      </c>
      <c r="F1876" s="2">
        <f>_xlfn.XLOOKUP(Table7[[#This Row],[EID]],Roster!A:A,Roster!G:G)</f>
        <v>44419</v>
      </c>
      <c r="G1876" s="61">
        <f ca="1">(TODAY()-Table7[[#This Row],[Hire Date]])/365</f>
        <v>3.7698630136986302</v>
      </c>
      <c r="H1876" s="61">
        <f ca="1">Table7[[#This Row],[Year]]*12</f>
        <v>45.238356164383561</v>
      </c>
      <c r="I1876" t="str">
        <f ca="1">IF(Table7[[#This Row],[Month]]&gt;=12,"Tenured","New Hire")</f>
        <v>Tenured</v>
      </c>
    </row>
    <row r="1877" spans="1:9">
      <c r="A1877" s="3" t="s">
        <v>98</v>
      </c>
      <c r="B1877" s="35" t="str">
        <f>_xlfn.XLOOKUP(Table7[[#This Row],[EID]],Roster!A:A,Roster!E:E)</f>
        <v>kig.imaz.62</v>
      </c>
      <c r="C1877" s="35" t="str">
        <f>_xlfn.XLOOKUP(Table7[[#This Row],[EID]],Roster!A:A,Roster!F:F)</f>
        <v>HR</v>
      </c>
      <c r="D1877">
        <v>10</v>
      </c>
      <c r="E1877" s="2">
        <v>45119</v>
      </c>
      <c r="F1877" s="2">
        <f>_xlfn.XLOOKUP(Table7[[#This Row],[EID]],Roster!A:A,Roster!G:G)</f>
        <v>41964</v>
      </c>
      <c r="G1877" s="61">
        <f ca="1">(TODAY()-Table7[[#This Row],[Hire Date]])/365</f>
        <v>10.495890410958904</v>
      </c>
      <c r="H1877" s="61">
        <f ca="1">Table7[[#This Row],[Year]]*12</f>
        <v>125.95068493150684</v>
      </c>
      <c r="I1877" t="str">
        <f ca="1">IF(Table7[[#This Row],[Month]]&gt;=12,"Tenured","New Hire")</f>
        <v>Tenured</v>
      </c>
    </row>
    <row r="1878" spans="1:9">
      <c r="A1878" s="3" t="s">
        <v>99</v>
      </c>
      <c r="B1878" s="35" t="str">
        <f>_xlfn.XLOOKUP(Table7[[#This Row],[EID]],Roster!A:A,Roster!E:E)</f>
        <v>han.oriz.24</v>
      </c>
      <c r="C1878" s="35" t="str">
        <f>_xlfn.XLOOKUP(Table7[[#This Row],[EID]],Roster!A:A,Roster!F:F)</f>
        <v>Strategy</v>
      </c>
      <c r="D1878">
        <v>10</v>
      </c>
      <c r="E1878" s="2">
        <v>45119</v>
      </c>
      <c r="F1878" s="2">
        <f>_xlfn.XLOOKUP(Table7[[#This Row],[EID]],Roster!A:A,Roster!G:G)</f>
        <v>39732</v>
      </c>
      <c r="G1878" s="61">
        <f ca="1">(TODAY()-Table7[[#This Row],[Hire Date]])/365</f>
        <v>16.610958904109587</v>
      </c>
      <c r="H1878" s="61">
        <f ca="1">Table7[[#This Row],[Year]]*12</f>
        <v>199.33150684931505</v>
      </c>
      <c r="I1878" t="str">
        <f ca="1">IF(Table7[[#This Row],[Month]]&gt;=12,"Tenured","New Hire")</f>
        <v>Tenured</v>
      </c>
    </row>
    <row r="1879" spans="1:9">
      <c r="A1879" s="3" t="s">
        <v>100</v>
      </c>
      <c r="B1879" s="35" t="str">
        <f>_xlfn.XLOOKUP(Table7[[#This Row],[EID]],Roster!A:A,Roster!E:E)</f>
        <v>oka.koch.55</v>
      </c>
      <c r="C1879" s="35" t="str">
        <f>_xlfn.XLOOKUP(Table7[[#This Row],[EID]],Roster!A:A,Roster!F:F)</f>
        <v>F&amp;A</v>
      </c>
      <c r="D1879">
        <v>9</v>
      </c>
      <c r="E1879" s="2">
        <v>45119</v>
      </c>
      <c r="F1879" s="2">
        <f>_xlfn.XLOOKUP(Table7[[#This Row],[EID]],Roster!A:A,Roster!G:G)</f>
        <v>44956</v>
      </c>
      <c r="G1879" s="61">
        <f ca="1">(TODAY()-Table7[[#This Row],[Hire Date]])/365</f>
        <v>2.2986301369863016</v>
      </c>
      <c r="H1879" s="61">
        <f ca="1">Table7[[#This Row],[Year]]*12</f>
        <v>27.583561643835619</v>
      </c>
      <c r="I1879" t="str">
        <f ca="1">IF(Table7[[#This Row],[Month]]&gt;=12,"Tenured","New Hire")</f>
        <v>Tenured</v>
      </c>
    </row>
    <row r="1880" spans="1:9">
      <c r="A1880" s="3" t="s">
        <v>101</v>
      </c>
      <c r="B1880" s="35" t="str">
        <f>_xlfn.XLOOKUP(Table7[[#This Row],[EID]],Roster!A:A,Roster!E:E)</f>
        <v>hir.kame.31</v>
      </c>
      <c r="C1880" s="35" t="str">
        <f>_xlfn.XLOOKUP(Table7[[#This Row],[EID]],Roster!A:A,Roster!F:F)</f>
        <v>Health</v>
      </c>
      <c r="D1880">
        <v>9</v>
      </c>
      <c r="E1880" s="2">
        <v>45119</v>
      </c>
      <c r="F1880" s="2">
        <f>_xlfn.XLOOKUP(Table7[[#This Row],[EID]],Roster!A:A,Roster!G:G)</f>
        <v>42161</v>
      </c>
      <c r="G1880" s="61">
        <f ca="1">(TODAY()-Table7[[#This Row],[Hire Date]])/365</f>
        <v>9.956164383561644</v>
      </c>
      <c r="H1880" s="61">
        <f ca="1">Table7[[#This Row],[Year]]*12</f>
        <v>119.47397260273974</v>
      </c>
      <c r="I1880" t="str">
        <f ca="1">IF(Table7[[#This Row],[Month]]&gt;=12,"Tenured","New Hire")</f>
        <v>Tenured</v>
      </c>
    </row>
    <row r="1881" spans="1:9">
      <c r="A1881" s="3" t="s">
        <v>102</v>
      </c>
      <c r="B1881" s="35" t="str">
        <f>_xlfn.XLOOKUP(Table7[[#This Row],[EID]],Roster!A:A,Roster!E:E)</f>
        <v>han.oriz.24</v>
      </c>
      <c r="C1881" s="35" t="str">
        <f>_xlfn.XLOOKUP(Table7[[#This Row],[EID]],Roster!A:A,Roster!F:F)</f>
        <v>Network</v>
      </c>
      <c r="D1881">
        <v>10</v>
      </c>
      <c r="E1881" s="2">
        <v>45119</v>
      </c>
      <c r="F1881" s="2">
        <f>_xlfn.XLOOKUP(Table7[[#This Row],[EID]],Roster!A:A,Roster!G:G)</f>
        <v>37784</v>
      </c>
      <c r="G1881" s="61">
        <f ca="1">(TODAY()-Table7[[#This Row],[Hire Date]])/365</f>
        <v>21.947945205479453</v>
      </c>
      <c r="H1881" s="61">
        <f ca="1">Table7[[#This Row],[Year]]*12</f>
        <v>263.37534246575342</v>
      </c>
      <c r="I1881" t="str">
        <f ca="1">IF(Table7[[#This Row],[Month]]&gt;=12,"Tenured","New Hire")</f>
        <v>Tenured</v>
      </c>
    </row>
    <row r="1882" spans="1:9">
      <c r="A1882" s="3" t="s">
        <v>103</v>
      </c>
      <c r="B1882" s="35" t="str">
        <f>_xlfn.XLOOKUP(Table7[[#This Row],[EID]],Roster!A:A,Roster!E:E)</f>
        <v>kig.imaz.62</v>
      </c>
      <c r="C1882" s="35" t="str">
        <f>_xlfn.XLOOKUP(Table7[[#This Row],[EID]],Roster!A:A,Roster!F:F)</f>
        <v>HR</v>
      </c>
      <c r="D1882">
        <v>9</v>
      </c>
      <c r="E1882" s="2">
        <v>45119</v>
      </c>
      <c r="F1882" s="2">
        <f>_xlfn.XLOOKUP(Table7[[#This Row],[EID]],Roster!A:A,Roster!G:G)</f>
        <v>44132</v>
      </c>
      <c r="G1882" s="61">
        <f ca="1">(TODAY()-Table7[[#This Row],[Hire Date]])/365</f>
        <v>4.5561643835616437</v>
      </c>
      <c r="H1882" s="61">
        <f ca="1">Table7[[#This Row],[Year]]*12</f>
        <v>54.673972602739724</v>
      </c>
      <c r="I1882" t="str">
        <f ca="1">IF(Table7[[#This Row],[Month]]&gt;=12,"Tenured","New Hire")</f>
        <v>Tenured</v>
      </c>
    </row>
    <row r="1883" spans="1:9">
      <c r="A1883" s="3" t="s">
        <v>104</v>
      </c>
      <c r="B1883" s="35" t="str">
        <f>_xlfn.XLOOKUP(Table7[[#This Row],[EID]],Roster!A:A,Roster!E:E)</f>
        <v>oka.koch.55</v>
      </c>
      <c r="C1883" s="35" t="str">
        <f>_xlfn.XLOOKUP(Table7[[#This Row],[EID]],Roster!A:A,Roster!F:F)</f>
        <v>F&amp;A</v>
      </c>
      <c r="D1883">
        <v>5</v>
      </c>
      <c r="E1883" s="2">
        <v>45119</v>
      </c>
      <c r="F1883" s="2">
        <f>_xlfn.XLOOKUP(Table7[[#This Row],[EID]],Roster!A:A,Roster!G:G)</f>
        <v>44977</v>
      </c>
      <c r="G1883" s="61">
        <f ca="1">(TODAY()-Table7[[#This Row],[Hire Date]])/365</f>
        <v>2.2410958904109588</v>
      </c>
      <c r="H1883" s="61">
        <f ca="1">Table7[[#This Row],[Year]]*12</f>
        <v>26.893150684931506</v>
      </c>
      <c r="I1883" t="str">
        <f ca="1">IF(Table7[[#This Row],[Month]]&gt;=12,"Tenured","New Hire")</f>
        <v>Tenured</v>
      </c>
    </row>
    <row r="1884" spans="1:9">
      <c r="A1884" s="3" t="s">
        <v>105</v>
      </c>
      <c r="B1884" s="35" t="str">
        <f>_xlfn.XLOOKUP(Table7[[#This Row],[EID]],Roster!A:A,Roster!E:E)</f>
        <v>oka.koch.55</v>
      </c>
      <c r="C1884" s="35" t="str">
        <f>_xlfn.XLOOKUP(Table7[[#This Row],[EID]],Roster!A:A,Roster!F:F)</f>
        <v>F&amp;A</v>
      </c>
      <c r="D1884">
        <v>10</v>
      </c>
      <c r="E1884" s="2">
        <v>45119</v>
      </c>
      <c r="F1884" s="2">
        <f>_xlfn.XLOOKUP(Table7[[#This Row],[EID]],Roster!A:A,Roster!G:G)</f>
        <v>37806</v>
      </c>
      <c r="G1884" s="61">
        <f ca="1">(TODAY()-Table7[[#This Row],[Hire Date]])/365</f>
        <v>21.887671232876713</v>
      </c>
      <c r="H1884" s="61">
        <f ca="1">Table7[[#This Row],[Year]]*12</f>
        <v>262.65205479452055</v>
      </c>
      <c r="I1884" t="str">
        <f ca="1">IF(Table7[[#This Row],[Month]]&gt;=12,"Tenured","New Hire")</f>
        <v>Tenured</v>
      </c>
    </row>
    <row r="1885" spans="1:9">
      <c r="A1885" s="3" t="s">
        <v>106</v>
      </c>
      <c r="B1885" s="35" t="str">
        <f>_xlfn.XLOOKUP(Table7[[#This Row],[EID]],Roster!A:A,Roster!E:E)</f>
        <v>hir.kame.31</v>
      </c>
      <c r="C1885" s="35" t="str">
        <f>_xlfn.XLOOKUP(Table7[[#This Row],[EID]],Roster!A:A,Roster!F:F)</f>
        <v>Health</v>
      </c>
      <c r="D1885">
        <v>10</v>
      </c>
      <c r="E1885" s="2">
        <v>45119</v>
      </c>
      <c r="F1885" s="2">
        <f>_xlfn.XLOOKUP(Table7[[#This Row],[EID]],Roster!A:A,Roster!G:G)</f>
        <v>40457</v>
      </c>
      <c r="G1885" s="61">
        <f ca="1">(TODAY()-Table7[[#This Row],[Hire Date]])/365</f>
        <v>14.624657534246575</v>
      </c>
      <c r="H1885" s="61">
        <f ca="1">Table7[[#This Row],[Year]]*12</f>
        <v>175.49589041095891</v>
      </c>
      <c r="I1885" t="str">
        <f ca="1">IF(Table7[[#This Row],[Month]]&gt;=12,"Tenured","New Hire")</f>
        <v>Tenured</v>
      </c>
    </row>
    <row r="1886" spans="1:9">
      <c r="A1886" s="3" t="s">
        <v>108</v>
      </c>
      <c r="B1886" s="35" t="str">
        <f>_xlfn.XLOOKUP(Table7[[#This Row],[EID]],Roster!A:A,Roster!E:E)</f>
        <v>kig.imaz.62</v>
      </c>
      <c r="C1886" s="35" t="str">
        <f>_xlfn.XLOOKUP(Table7[[#This Row],[EID]],Roster!A:A,Roster!F:F)</f>
        <v>HR</v>
      </c>
      <c r="D1886">
        <v>10</v>
      </c>
      <c r="E1886" s="2">
        <v>45119</v>
      </c>
      <c r="F1886" s="2">
        <f>_xlfn.XLOOKUP(Table7[[#This Row],[EID]],Roster!A:A,Roster!G:G)</f>
        <v>41289</v>
      </c>
      <c r="G1886" s="61">
        <f ca="1">(TODAY()-Table7[[#This Row],[Hire Date]])/365</f>
        <v>12.345205479452055</v>
      </c>
      <c r="H1886" s="61">
        <f ca="1">Table7[[#This Row],[Year]]*12</f>
        <v>148.14246575342466</v>
      </c>
      <c r="I1886" t="str">
        <f ca="1">IF(Table7[[#This Row],[Month]]&gt;=12,"Tenured","New Hire")</f>
        <v>Tenured</v>
      </c>
    </row>
    <row r="1887" spans="1:9">
      <c r="A1887" s="3" t="s">
        <v>109</v>
      </c>
      <c r="B1887" s="35" t="str">
        <f>_xlfn.XLOOKUP(Table7[[#This Row],[EID]],Roster!A:A,Roster!E:E)</f>
        <v>han.oriz.24</v>
      </c>
      <c r="C1887" s="35" t="str">
        <f>_xlfn.XLOOKUP(Table7[[#This Row],[EID]],Roster!A:A,Roster!F:F)</f>
        <v>Strategy</v>
      </c>
      <c r="D1887">
        <v>10</v>
      </c>
      <c r="E1887" s="2">
        <v>45119</v>
      </c>
      <c r="F1887" s="2">
        <f>_xlfn.XLOOKUP(Table7[[#This Row],[EID]],Roster!A:A,Roster!G:G)</f>
        <v>39092</v>
      </c>
      <c r="G1887" s="61">
        <f ca="1">(TODAY()-Table7[[#This Row],[Hire Date]])/365</f>
        <v>18.364383561643837</v>
      </c>
      <c r="H1887" s="61">
        <f ca="1">Table7[[#This Row],[Year]]*12</f>
        <v>220.37260273972606</v>
      </c>
      <c r="I1887" t="str">
        <f ca="1">IF(Table7[[#This Row],[Month]]&gt;=12,"Tenured","New Hire")</f>
        <v>Tenured</v>
      </c>
    </row>
    <row r="1888" spans="1:9">
      <c r="A1888" s="3" t="s">
        <v>111</v>
      </c>
      <c r="B1888" s="35" t="str">
        <f>_xlfn.XLOOKUP(Table7[[#This Row],[EID]],Roster!A:A,Roster!E:E)</f>
        <v>hir.kame.31</v>
      </c>
      <c r="C1888" s="35" t="str">
        <f>_xlfn.XLOOKUP(Table7[[#This Row],[EID]],Roster!A:A,Roster!F:F)</f>
        <v>Health</v>
      </c>
      <c r="D1888">
        <v>10</v>
      </c>
      <c r="E1888" s="2">
        <v>45119</v>
      </c>
      <c r="F1888" s="2">
        <f>_xlfn.XLOOKUP(Table7[[#This Row],[EID]],Roster!A:A,Roster!G:G)</f>
        <v>42145</v>
      </c>
      <c r="G1888" s="61">
        <f ca="1">(TODAY()-Table7[[#This Row],[Hire Date]])/365</f>
        <v>10</v>
      </c>
      <c r="H1888" s="61">
        <f ca="1">Table7[[#This Row],[Year]]*12</f>
        <v>120</v>
      </c>
      <c r="I1888" t="str">
        <f ca="1">IF(Table7[[#This Row],[Month]]&gt;=12,"Tenured","New Hire")</f>
        <v>Tenured</v>
      </c>
    </row>
    <row r="1889" spans="1:9">
      <c r="A1889" s="3" t="s">
        <v>112</v>
      </c>
      <c r="B1889" s="35" t="str">
        <f>_xlfn.XLOOKUP(Table7[[#This Row],[EID]],Roster!A:A,Roster!E:E)</f>
        <v>hir.kame.31</v>
      </c>
      <c r="C1889" s="35" t="str">
        <f>_xlfn.XLOOKUP(Table7[[#This Row],[EID]],Roster!A:A,Roster!F:F)</f>
        <v>Health</v>
      </c>
      <c r="D1889">
        <v>9</v>
      </c>
      <c r="E1889" s="2">
        <v>45119</v>
      </c>
      <c r="F1889" s="2">
        <f>_xlfn.XLOOKUP(Table7[[#This Row],[EID]],Roster!A:A,Roster!G:G)</f>
        <v>44989</v>
      </c>
      <c r="G1889" s="61">
        <f ca="1">(TODAY()-Table7[[#This Row],[Hire Date]])/365</f>
        <v>2.2082191780821918</v>
      </c>
      <c r="H1889" s="61">
        <f ca="1">Table7[[#This Row],[Year]]*12</f>
        <v>26.4986301369863</v>
      </c>
      <c r="I1889" t="str">
        <f ca="1">IF(Table7[[#This Row],[Month]]&gt;=12,"Tenured","New Hire")</f>
        <v>Tenured</v>
      </c>
    </row>
    <row r="1890" spans="1:9">
      <c r="A1890" s="3" t="s">
        <v>113</v>
      </c>
      <c r="B1890" s="35" t="str">
        <f>_xlfn.XLOOKUP(Table7[[#This Row],[EID]],Roster!A:A,Roster!E:E)</f>
        <v>kig.imaz.62</v>
      </c>
      <c r="C1890" s="35" t="str">
        <f>_xlfn.XLOOKUP(Table7[[#This Row],[EID]],Roster!A:A,Roster!F:F)</f>
        <v>HR</v>
      </c>
      <c r="D1890">
        <v>9</v>
      </c>
      <c r="E1890" s="2">
        <v>45119</v>
      </c>
      <c r="F1890" s="2">
        <f>_xlfn.XLOOKUP(Table7[[#This Row],[EID]],Roster!A:A,Roster!G:G)</f>
        <v>44152</v>
      </c>
      <c r="G1890" s="61">
        <f ca="1">(TODAY()-Table7[[#This Row],[Hire Date]])/365</f>
        <v>4.5013698630136982</v>
      </c>
      <c r="H1890" s="61">
        <f ca="1">Table7[[#This Row],[Year]]*12</f>
        <v>54.016438356164379</v>
      </c>
      <c r="I1890" t="str">
        <f ca="1">IF(Table7[[#This Row],[Month]]&gt;=12,"Tenured","New Hire")</f>
        <v>Tenured</v>
      </c>
    </row>
    <row r="1891" spans="1:9">
      <c r="A1891" s="3" t="s">
        <v>114</v>
      </c>
      <c r="B1891" s="35" t="str">
        <f>_xlfn.XLOOKUP(Table7[[#This Row],[EID]],Roster!A:A,Roster!E:E)</f>
        <v>han.oriz.24</v>
      </c>
      <c r="C1891" s="35" t="str">
        <f>_xlfn.XLOOKUP(Table7[[#This Row],[EID]],Roster!A:A,Roster!F:F)</f>
        <v>Strategy</v>
      </c>
      <c r="D1891">
        <v>9</v>
      </c>
      <c r="E1891" s="2">
        <v>45119</v>
      </c>
      <c r="F1891" s="2">
        <f>_xlfn.XLOOKUP(Table7[[#This Row],[EID]],Roster!A:A,Roster!G:G)</f>
        <v>37165</v>
      </c>
      <c r="G1891" s="61">
        <f ca="1">(TODAY()-Table7[[#This Row],[Hire Date]])/365</f>
        <v>23.643835616438356</v>
      </c>
      <c r="H1891" s="61">
        <f ca="1">Table7[[#This Row],[Year]]*12</f>
        <v>283.72602739726028</v>
      </c>
      <c r="I1891" t="str">
        <f ca="1">IF(Table7[[#This Row],[Month]]&gt;=12,"Tenured","New Hire")</f>
        <v>Tenured</v>
      </c>
    </row>
    <row r="1892" spans="1:9">
      <c r="A1892" s="3" t="s">
        <v>115</v>
      </c>
      <c r="B1892" s="35" t="str">
        <f>_xlfn.XLOOKUP(Table7[[#This Row],[EID]],Roster!A:A,Roster!E:E)</f>
        <v>oka.koch.55</v>
      </c>
      <c r="C1892" s="35" t="str">
        <f>_xlfn.XLOOKUP(Table7[[#This Row],[EID]],Roster!A:A,Roster!F:F)</f>
        <v>F&amp;A</v>
      </c>
      <c r="D1892">
        <v>10</v>
      </c>
      <c r="E1892" s="2">
        <v>45119</v>
      </c>
      <c r="F1892" s="2">
        <f>_xlfn.XLOOKUP(Table7[[#This Row],[EID]],Roster!A:A,Roster!G:G)</f>
        <v>44841</v>
      </c>
      <c r="G1892" s="61">
        <f ca="1">(TODAY()-Table7[[#This Row],[Hire Date]])/365</f>
        <v>2.6136986301369864</v>
      </c>
      <c r="H1892" s="61">
        <f ca="1">Table7[[#This Row],[Year]]*12</f>
        <v>31.364383561643837</v>
      </c>
      <c r="I1892" t="str">
        <f ca="1">IF(Table7[[#This Row],[Month]]&gt;=12,"Tenured","New Hire")</f>
        <v>Tenured</v>
      </c>
    </row>
    <row r="1893" spans="1:9">
      <c r="A1893" s="3" t="s">
        <v>116</v>
      </c>
      <c r="B1893" s="35" t="str">
        <f>_xlfn.XLOOKUP(Table7[[#This Row],[EID]],Roster!A:A,Roster!E:E)</f>
        <v>hir.kame.31</v>
      </c>
      <c r="C1893" s="35" t="str">
        <f>_xlfn.XLOOKUP(Table7[[#This Row],[EID]],Roster!A:A,Roster!F:F)</f>
        <v>Health</v>
      </c>
      <c r="D1893">
        <v>10</v>
      </c>
      <c r="E1893" s="2">
        <v>45119</v>
      </c>
      <c r="F1893" s="2">
        <f>_xlfn.XLOOKUP(Table7[[#This Row],[EID]],Roster!A:A,Roster!G:G)</f>
        <v>39490</v>
      </c>
      <c r="G1893" s="61">
        <f ca="1">(TODAY()-Table7[[#This Row],[Hire Date]])/365</f>
        <v>17.273972602739725</v>
      </c>
      <c r="H1893" s="61">
        <f ca="1">Table7[[#This Row],[Year]]*12</f>
        <v>207.2876712328767</v>
      </c>
      <c r="I1893" t="str">
        <f ca="1">IF(Table7[[#This Row],[Month]]&gt;=12,"Tenured","New Hire")</f>
        <v>Tenured</v>
      </c>
    </row>
    <row r="1894" spans="1:9">
      <c r="A1894" s="3" t="s">
        <v>117</v>
      </c>
      <c r="B1894" s="35" t="str">
        <f>_xlfn.XLOOKUP(Table7[[#This Row],[EID]],Roster!A:A,Roster!E:E)</f>
        <v>han.oriz.24</v>
      </c>
      <c r="C1894" s="35" t="str">
        <f>_xlfn.XLOOKUP(Table7[[#This Row],[EID]],Roster!A:A,Roster!F:F)</f>
        <v>Network</v>
      </c>
      <c r="D1894">
        <v>10</v>
      </c>
      <c r="E1894" s="2">
        <v>45119</v>
      </c>
      <c r="F1894" s="2">
        <f>_xlfn.XLOOKUP(Table7[[#This Row],[EID]],Roster!A:A,Roster!G:G)</f>
        <v>43495</v>
      </c>
      <c r="G1894" s="61">
        <f ca="1">(TODAY()-Table7[[#This Row],[Hire Date]])/365</f>
        <v>6.3013698630136989</v>
      </c>
      <c r="H1894" s="61">
        <f ca="1">Table7[[#This Row],[Year]]*12</f>
        <v>75.616438356164394</v>
      </c>
      <c r="I1894" t="str">
        <f ca="1">IF(Table7[[#This Row],[Month]]&gt;=12,"Tenured","New Hire")</f>
        <v>Tenured</v>
      </c>
    </row>
    <row r="1895" spans="1:9">
      <c r="A1895" s="3" t="s">
        <v>118</v>
      </c>
      <c r="B1895" s="35" t="str">
        <f>_xlfn.XLOOKUP(Table7[[#This Row],[EID]],Roster!A:A,Roster!E:E)</f>
        <v>kig.imaz.62</v>
      </c>
      <c r="C1895" s="35" t="str">
        <f>_xlfn.XLOOKUP(Table7[[#This Row],[EID]],Roster!A:A,Roster!F:F)</f>
        <v>HR</v>
      </c>
      <c r="D1895">
        <v>10</v>
      </c>
      <c r="E1895" s="2">
        <v>45119</v>
      </c>
      <c r="F1895" s="2">
        <f>_xlfn.XLOOKUP(Table7[[#This Row],[EID]],Roster!A:A,Roster!G:G)</f>
        <v>44965</v>
      </c>
      <c r="G1895" s="61">
        <f ca="1">(TODAY()-Table7[[#This Row],[Hire Date]])/365</f>
        <v>2.2739726027397262</v>
      </c>
      <c r="H1895" s="61">
        <f ca="1">Table7[[#This Row],[Year]]*12</f>
        <v>27.287671232876715</v>
      </c>
      <c r="I1895" t="str">
        <f ca="1">IF(Table7[[#This Row],[Month]]&gt;=12,"Tenured","New Hire")</f>
        <v>Tenured</v>
      </c>
    </row>
    <row r="1896" spans="1:9">
      <c r="A1896" s="3" t="s">
        <v>119</v>
      </c>
      <c r="B1896" s="35" t="str">
        <f>_xlfn.XLOOKUP(Table7[[#This Row],[EID]],Roster!A:A,Roster!E:E)</f>
        <v>hir.kame.31</v>
      </c>
      <c r="C1896" s="35" t="str">
        <f>_xlfn.XLOOKUP(Table7[[#This Row],[EID]],Roster!A:A,Roster!F:F)</f>
        <v>Health</v>
      </c>
      <c r="D1896">
        <v>10</v>
      </c>
      <c r="E1896" s="2">
        <v>45119</v>
      </c>
      <c r="F1896" s="2">
        <f>_xlfn.XLOOKUP(Table7[[#This Row],[EID]],Roster!A:A,Roster!G:G)</f>
        <v>38581</v>
      </c>
      <c r="G1896" s="61">
        <f ca="1">(TODAY()-Table7[[#This Row],[Hire Date]])/365</f>
        <v>19.764383561643836</v>
      </c>
      <c r="H1896" s="61">
        <f ca="1">Table7[[#This Row],[Year]]*12</f>
        <v>237.17260273972602</v>
      </c>
      <c r="I1896" t="str">
        <f ca="1">IF(Table7[[#This Row],[Month]]&gt;=12,"Tenured","New Hire")</f>
        <v>Tenured</v>
      </c>
    </row>
    <row r="1897" spans="1:9">
      <c r="A1897" s="3" t="s">
        <v>121</v>
      </c>
      <c r="B1897" s="35" t="str">
        <f>_xlfn.XLOOKUP(Table7[[#This Row],[EID]],Roster!A:A,Roster!E:E)</f>
        <v>hir.kame.31</v>
      </c>
      <c r="C1897" s="35" t="str">
        <f>_xlfn.XLOOKUP(Table7[[#This Row],[EID]],Roster!A:A,Roster!F:F)</f>
        <v>Health</v>
      </c>
      <c r="D1897">
        <v>9</v>
      </c>
      <c r="E1897" s="2">
        <v>45119</v>
      </c>
      <c r="F1897" s="2">
        <f>_xlfn.XLOOKUP(Table7[[#This Row],[EID]],Roster!A:A,Roster!G:G)</f>
        <v>44420</v>
      </c>
      <c r="G1897" s="61">
        <f ca="1">(TODAY()-Table7[[#This Row],[Hire Date]])/365</f>
        <v>3.7671232876712328</v>
      </c>
      <c r="H1897" s="61">
        <f ca="1">Table7[[#This Row],[Year]]*12</f>
        <v>45.205479452054796</v>
      </c>
      <c r="I1897" t="str">
        <f ca="1">IF(Table7[[#This Row],[Month]]&gt;=12,"Tenured","New Hire")</f>
        <v>Tenured</v>
      </c>
    </row>
    <row r="1898" spans="1:9">
      <c r="A1898" s="3" t="s">
        <v>122</v>
      </c>
      <c r="B1898" s="35" t="str">
        <f>_xlfn.XLOOKUP(Table7[[#This Row],[EID]],Roster!A:A,Roster!E:E)</f>
        <v>han.oriz.24</v>
      </c>
      <c r="C1898" s="35" t="str">
        <f>_xlfn.XLOOKUP(Table7[[#This Row],[EID]],Roster!A:A,Roster!F:F)</f>
        <v>Network</v>
      </c>
      <c r="D1898">
        <v>9</v>
      </c>
      <c r="E1898" s="2">
        <v>45119</v>
      </c>
      <c r="F1898" s="2">
        <f>_xlfn.XLOOKUP(Table7[[#This Row],[EID]],Roster!A:A,Roster!G:G)</f>
        <v>44961</v>
      </c>
      <c r="G1898" s="61">
        <f ca="1">(TODAY()-Table7[[#This Row],[Hire Date]])/365</f>
        <v>2.2849315068493152</v>
      </c>
      <c r="H1898" s="61">
        <f ca="1">Table7[[#This Row],[Year]]*12</f>
        <v>27.419178082191785</v>
      </c>
      <c r="I1898" t="str">
        <f ca="1">IF(Table7[[#This Row],[Month]]&gt;=12,"Tenured","New Hire")</f>
        <v>Tenured</v>
      </c>
    </row>
    <row r="1899" spans="1:9">
      <c r="A1899" s="3" t="s">
        <v>123</v>
      </c>
      <c r="B1899" s="35" t="str">
        <f>_xlfn.XLOOKUP(Table7[[#This Row],[EID]],Roster!A:A,Roster!E:E)</f>
        <v>kig.imaz.62</v>
      </c>
      <c r="C1899" s="35" t="str">
        <f>_xlfn.XLOOKUP(Table7[[#This Row],[EID]],Roster!A:A,Roster!F:F)</f>
        <v>HR</v>
      </c>
      <c r="D1899">
        <v>9</v>
      </c>
      <c r="E1899" s="2">
        <v>45119</v>
      </c>
      <c r="F1899" s="2">
        <f>_xlfn.XLOOKUP(Table7[[#This Row],[EID]],Roster!A:A,Roster!G:G)</f>
        <v>41094</v>
      </c>
      <c r="G1899" s="61">
        <f ca="1">(TODAY()-Table7[[#This Row],[Hire Date]])/365</f>
        <v>12.87945205479452</v>
      </c>
      <c r="H1899" s="61">
        <f ca="1">Table7[[#This Row],[Year]]*12</f>
        <v>154.55342465753424</v>
      </c>
      <c r="I1899" t="str">
        <f ca="1">IF(Table7[[#This Row],[Month]]&gt;=12,"Tenured","New Hire")</f>
        <v>Tenured</v>
      </c>
    </row>
    <row r="1900" spans="1:9">
      <c r="A1900" s="3" t="s">
        <v>94</v>
      </c>
      <c r="B1900" s="35" t="str">
        <f>_xlfn.XLOOKUP(Table7[[#This Row],[EID]],Roster!A:A,Roster!E:E)</f>
        <v>oka.koch.55</v>
      </c>
      <c r="C1900" s="35" t="str">
        <f>_xlfn.XLOOKUP(Table7[[#This Row],[EID]],Roster!A:A,Roster!F:F)</f>
        <v>F&amp;A</v>
      </c>
      <c r="D1900">
        <v>8</v>
      </c>
      <c r="E1900" s="2">
        <v>45120</v>
      </c>
      <c r="F1900" s="2">
        <f>_xlfn.XLOOKUP(Table7[[#This Row],[EID]],Roster!A:A,Roster!G:G)</f>
        <v>45032</v>
      </c>
      <c r="G1900" s="61">
        <f ca="1">(TODAY()-Table7[[#This Row],[Hire Date]])/365</f>
        <v>2.0904109589041098</v>
      </c>
      <c r="H1900" s="61">
        <f ca="1">Table7[[#This Row],[Year]]*12</f>
        <v>25.084931506849315</v>
      </c>
      <c r="I1900" t="str">
        <f ca="1">IF(Table7[[#This Row],[Month]]&gt;=12,"Tenured","New Hire")</f>
        <v>Tenured</v>
      </c>
    </row>
    <row r="1901" spans="1:9">
      <c r="A1901" s="3" t="s">
        <v>96</v>
      </c>
      <c r="B1901" s="35" t="str">
        <f>_xlfn.XLOOKUP(Table7[[#This Row],[EID]],Roster!A:A,Roster!E:E)</f>
        <v>hir.kame.31</v>
      </c>
      <c r="C1901" s="35" t="str">
        <f>_xlfn.XLOOKUP(Table7[[#This Row],[EID]],Roster!A:A,Roster!F:F)</f>
        <v>Health</v>
      </c>
      <c r="D1901">
        <v>8</v>
      </c>
      <c r="E1901" s="2">
        <v>45120</v>
      </c>
      <c r="F1901" s="2">
        <f>_xlfn.XLOOKUP(Table7[[#This Row],[EID]],Roster!A:A,Roster!G:G)</f>
        <v>44979</v>
      </c>
      <c r="G1901" s="61">
        <f ca="1">(TODAY()-Table7[[#This Row],[Hire Date]])/365</f>
        <v>2.2356164383561645</v>
      </c>
      <c r="H1901" s="61">
        <f ca="1">Table7[[#This Row],[Year]]*12</f>
        <v>26.827397260273976</v>
      </c>
      <c r="I1901" t="str">
        <f ca="1">IF(Table7[[#This Row],[Month]]&gt;=12,"Tenured","New Hire")</f>
        <v>Tenured</v>
      </c>
    </row>
    <row r="1902" spans="1:9">
      <c r="A1902" s="3" t="s">
        <v>97</v>
      </c>
      <c r="B1902" s="35" t="str">
        <f>_xlfn.XLOOKUP(Table7[[#This Row],[EID]],Roster!A:A,Roster!E:E)</f>
        <v>han.oriz.24</v>
      </c>
      <c r="C1902" s="35" t="str">
        <f>_xlfn.XLOOKUP(Table7[[#This Row],[EID]],Roster!A:A,Roster!F:F)</f>
        <v>Network</v>
      </c>
      <c r="D1902">
        <v>9</v>
      </c>
      <c r="E1902" s="2">
        <v>45120</v>
      </c>
      <c r="F1902" s="2">
        <f>_xlfn.XLOOKUP(Table7[[#This Row],[EID]],Roster!A:A,Roster!G:G)</f>
        <v>44419</v>
      </c>
      <c r="G1902" s="61">
        <f ca="1">(TODAY()-Table7[[#This Row],[Hire Date]])/365</f>
        <v>3.7698630136986302</v>
      </c>
      <c r="H1902" s="61">
        <f ca="1">Table7[[#This Row],[Year]]*12</f>
        <v>45.238356164383561</v>
      </c>
      <c r="I1902" t="str">
        <f ca="1">IF(Table7[[#This Row],[Month]]&gt;=12,"Tenured","New Hire")</f>
        <v>Tenured</v>
      </c>
    </row>
    <row r="1903" spans="1:9">
      <c r="A1903" s="3" t="s">
        <v>98</v>
      </c>
      <c r="B1903" s="35" t="str">
        <f>_xlfn.XLOOKUP(Table7[[#This Row],[EID]],Roster!A:A,Roster!E:E)</f>
        <v>kig.imaz.62</v>
      </c>
      <c r="C1903" s="35" t="str">
        <f>_xlfn.XLOOKUP(Table7[[#This Row],[EID]],Roster!A:A,Roster!F:F)</f>
        <v>HR</v>
      </c>
      <c r="D1903">
        <v>7</v>
      </c>
      <c r="E1903" s="2">
        <v>45120</v>
      </c>
      <c r="F1903" s="2">
        <f>_xlfn.XLOOKUP(Table7[[#This Row],[EID]],Roster!A:A,Roster!G:G)</f>
        <v>41964</v>
      </c>
      <c r="G1903" s="61">
        <f ca="1">(TODAY()-Table7[[#This Row],[Hire Date]])/365</f>
        <v>10.495890410958904</v>
      </c>
      <c r="H1903" s="61">
        <f ca="1">Table7[[#This Row],[Year]]*12</f>
        <v>125.95068493150684</v>
      </c>
      <c r="I1903" t="str">
        <f ca="1">IF(Table7[[#This Row],[Month]]&gt;=12,"Tenured","New Hire")</f>
        <v>Tenured</v>
      </c>
    </row>
    <row r="1904" spans="1:9">
      <c r="A1904" s="3" t="s">
        <v>99</v>
      </c>
      <c r="B1904" s="35" t="str">
        <f>_xlfn.XLOOKUP(Table7[[#This Row],[EID]],Roster!A:A,Roster!E:E)</f>
        <v>han.oriz.24</v>
      </c>
      <c r="C1904" s="35" t="str">
        <f>_xlfn.XLOOKUP(Table7[[#This Row],[EID]],Roster!A:A,Roster!F:F)</f>
        <v>Strategy</v>
      </c>
      <c r="D1904">
        <v>7</v>
      </c>
      <c r="E1904" s="2">
        <v>45120</v>
      </c>
      <c r="F1904" s="2">
        <f>_xlfn.XLOOKUP(Table7[[#This Row],[EID]],Roster!A:A,Roster!G:G)</f>
        <v>39732</v>
      </c>
      <c r="G1904" s="61">
        <f ca="1">(TODAY()-Table7[[#This Row],[Hire Date]])/365</f>
        <v>16.610958904109587</v>
      </c>
      <c r="H1904" s="61">
        <f ca="1">Table7[[#This Row],[Year]]*12</f>
        <v>199.33150684931505</v>
      </c>
      <c r="I1904" t="str">
        <f ca="1">IF(Table7[[#This Row],[Month]]&gt;=12,"Tenured","New Hire")</f>
        <v>Tenured</v>
      </c>
    </row>
    <row r="1905" spans="1:9">
      <c r="A1905" s="3" t="s">
        <v>100</v>
      </c>
      <c r="B1905" s="35" t="str">
        <f>_xlfn.XLOOKUP(Table7[[#This Row],[EID]],Roster!A:A,Roster!E:E)</f>
        <v>oka.koch.55</v>
      </c>
      <c r="C1905" s="35" t="str">
        <f>_xlfn.XLOOKUP(Table7[[#This Row],[EID]],Roster!A:A,Roster!F:F)</f>
        <v>F&amp;A</v>
      </c>
      <c r="D1905">
        <v>7</v>
      </c>
      <c r="E1905" s="2">
        <v>45120</v>
      </c>
      <c r="F1905" s="2">
        <f>_xlfn.XLOOKUP(Table7[[#This Row],[EID]],Roster!A:A,Roster!G:G)</f>
        <v>44956</v>
      </c>
      <c r="G1905" s="61">
        <f ca="1">(TODAY()-Table7[[#This Row],[Hire Date]])/365</f>
        <v>2.2986301369863016</v>
      </c>
      <c r="H1905" s="61">
        <f ca="1">Table7[[#This Row],[Year]]*12</f>
        <v>27.583561643835619</v>
      </c>
      <c r="I1905" t="str">
        <f ca="1">IF(Table7[[#This Row],[Month]]&gt;=12,"Tenured","New Hire")</f>
        <v>Tenured</v>
      </c>
    </row>
    <row r="1906" spans="1:9">
      <c r="A1906" s="3" t="s">
        <v>101</v>
      </c>
      <c r="B1906" s="35" t="str">
        <f>_xlfn.XLOOKUP(Table7[[#This Row],[EID]],Roster!A:A,Roster!E:E)</f>
        <v>hir.kame.31</v>
      </c>
      <c r="C1906" s="35" t="str">
        <f>_xlfn.XLOOKUP(Table7[[#This Row],[EID]],Roster!A:A,Roster!F:F)</f>
        <v>Health</v>
      </c>
      <c r="D1906">
        <v>7</v>
      </c>
      <c r="E1906" s="2">
        <v>45120</v>
      </c>
      <c r="F1906" s="2">
        <f>_xlfn.XLOOKUP(Table7[[#This Row],[EID]],Roster!A:A,Roster!G:G)</f>
        <v>42161</v>
      </c>
      <c r="G1906" s="61">
        <f ca="1">(TODAY()-Table7[[#This Row],[Hire Date]])/365</f>
        <v>9.956164383561644</v>
      </c>
      <c r="H1906" s="61">
        <f ca="1">Table7[[#This Row],[Year]]*12</f>
        <v>119.47397260273974</v>
      </c>
      <c r="I1906" t="str">
        <f ca="1">IF(Table7[[#This Row],[Month]]&gt;=12,"Tenured","New Hire")</f>
        <v>Tenured</v>
      </c>
    </row>
    <row r="1907" spans="1:9">
      <c r="A1907" s="3" t="s">
        <v>102</v>
      </c>
      <c r="B1907" s="35" t="str">
        <f>_xlfn.XLOOKUP(Table7[[#This Row],[EID]],Roster!A:A,Roster!E:E)</f>
        <v>han.oriz.24</v>
      </c>
      <c r="C1907" s="35" t="str">
        <f>_xlfn.XLOOKUP(Table7[[#This Row],[EID]],Roster!A:A,Roster!F:F)</f>
        <v>Network</v>
      </c>
      <c r="D1907">
        <v>9</v>
      </c>
      <c r="E1907" s="2">
        <v>45120</v>
      </c>
      <c r="F1907" s="2">
        <f>_xlfn.XLOOKUP(Table7[[#This Row],[EID]],Roster!A:A,Roster!G:G)</f>
        <v>37784</v>
      </c>
      <c r="G1907" s="61">
        <f ca="1">(TODAY()-Table7[[#This Row],[Hire Date]])/365</f>
        <v>21.947945205479453</v>
      </c>
      <c r="H1907" s="61">
        <f ca="1">Table7[[#This Row],[Year]]*12</f>
        <v>263.37534246575342</v>
      </c>
      <c r="I1907" t="str">
        <f ca="1">IF(Table7[[#This Row],[Month]]&gt;=12,"Tenured","New Hire")</f>
        <v>Tenured</v>
      </c>
    </row>
    <row r="1908" spans="1:9">
      <c r="A1908" s="3" t="s">
        <v>103</v>
      </c>
      <c r="B1908" s="35" t="str">
        <f>_xlfn.XLOOKUP(Table7[[#This Row],[EID]],Roster!A:A,Roster!E:E)</f>
        <v>kig.imaz.62</v>
      </c>
      <c r="C1908" s="35" t="str">
        <f>_xlfn.XLOOKUP(Table7[[#This Row],[EID]],Roster!A:A,Roster!F:F)</f>
        <v>HR</v>
      </c>
      <c r="D1908">
        <v>9</v>
      </c>
      <c r="E1908" s="2">
        <v>45120</v>
      </c>
      <c r="F1908" s="2">
        <f>_xlfn.XLOOKUP(Table7[[#This Row],[EID]],Roster!A:A,Roster!G:G)</f>
        <v>44132</v>
      </c>
      <c r="G1908" s="61">
        <f ca="1">(TODAY()-Table7[[#This Row],[Hire Date]])/365</f>
        <v>4.5561643835616437</v>
      </c>
      <c r="H1908" s="61">
        <f ca="1">Table7[[#This Row],[Year]]*12</f>
        <v>54.673972602739724</v>
      </c>
      <c r="I1908" t="str">
        <f ca="1">IF(Table7[[#This Row],[Month]]&gt;=12,"Tenured","New Hire")</f>
        <v>Tenured</v>
      </c>
    </row>
    <row r="1909" spans="1:9">
      <c r="A1909" s="3" t="s">
        <v>104</v>
      </c>
      <c r="B1909" s="35" t="str">
        <f>_xlfn.XLOOKUP(Table7[[#This Row],[EID]],Roster!A:A,Roster!E:E)</f>
        <v>oka.koch.55</v>
      </c>
      <c r="C1909" s="35" t="str">
        <f>_xlfn.XLOOKUP(Table7[[#This Row],[EID]],Roster!A:A,Roster!F:F)</f>
        <v>F&amp;A</v>
      </c>
      <c r="D1909">
        <v>4</v>
      </c>
      <c r="E1909" s="2">
        <v>45120</v>
      </c>
      <c r="F1909" s="2">
        <f>_xlfn.XLOOKUP(Table7[[#This Row],[EID]],Roster!A:A,Roster!G:G)</f>
        <v>44977</v>
      </c>
      <c r="G1909" s="61">
        <f ca="1">(TODAY()-Table7[[#This Row],[Hire Date]])/365</f>
        <v>2.2410958904109588</v>
      </c>
      <c r="H1909" s="61">
        <f ca="1">Table7[[#This Row],[Year]]*12</f>
        <v>26.893150684931506</v>
      </c>
      <c r="I1909" t="str">
        <f ca="1">IF(Table7[[#This Row],[Month]]&gt;=12,"Tenured","New Hire")</f>
        <v>Tenured</v>
      </c>
    </row>
    <row r="1910" spans="1:9">
      <c r="A1910" s="3" t="s">
        <v>105</v>
      </c>
      <c r="B1910" s="35" t="str">
        <f>_xlfn.XLOOKUP(Table7[[#This Row],[EID]],Roster!A:A,Roster!E:E)</f>
        <v>oka.koch.55</v>
      </c>
      <c r="C1910" s="35" t="str">
        <f>_xlfn.XLOOKUP(Table7[[#This Row],[EID]],Roster!A:A,Roster!F:F)</f>
        <v>F&amp;A</v>
      </c>
      <c r="D1910">
        <v>8</v>
      </c>
      <c r="E1910" s="2">
        <v>45120</v>
      </c>
      <c r="F1910" s="2">
        <f>_xlfn.XLOOKUP(Table7[[#This Row],[EID]],Roster!A:A,Roster!G:G)</f>
        <v>37806</v>
      </c>
      <c r="G1910" s="61">
        <f ca="1">(TODAY()-Table7[[#This Row],[Hire Date]])/365</f>
        <v>21.887671232876713</v>
      </c>
      <c r="H1910" s="61">
        <f ca="1">Table7[[#This Row],[Year]]*12</f>
        <v>262.65205479452055</v>
      </c>
      <c r="I1910" t="str">
        <f ca="1">IF(Table7[[#This Row],[Month]]&gt;=12,"Tenured","New Hire")</f>
        <v>Tenured</v>
      </c>
    </row>
    <row r="1911" spans="1:9">
      <c r="A1911" s="3" t="s">
        <v>106</v>
      </c>
      <c r="B1911" s="35" t="str">
        <f>_xlfn.XLOOKUP(Table7[[#This Row],[EID]],Roster!A:A,Roster!E:E)</f>
        <v>hir.kame.31</v>
      </c>
      <c r="C1911" s="35" t="str">
        <f>_xlfn.XLOOKUP(Table7[[#This Row],[EID]],Roster!A:A,Roster!F:F)</f>
        <v>Health</v>
      </c>
      <c r="D1911">
        <v>9</v>
      </c>
      <c r="E1911" s="2">
        <v>45120</v>
      </c>
      <c r="F1911" s="2">
        <f>_xlfn.XLOOKUP(Table7[[#This Row],[EID]],Roster!A:A,Roster!G:G)</f>
        <v>40457</v>
      </c>
      <c r="G1911" s="61">
        <f ca="1">(TODAY()-Table7[[#This Row],[Hire Date]])/365</f>
        <v>14.624657534246575</v>
      </c>
      <c r="H1911" s="61">
        <f ca="1">Table7[[#This Row],[Year]]*12</f>
        <v>175.49589041095891</v>
      </c>
      <c r="I1911" t="str">
        <f ca="1">IF(Table7[[#This Row],[Month]]&gt;=12,"Tenured","New Hire")</f>
        <v>Tenured</v>
      </c>
    </row>
    <row r="1912" spans="1:9">
      <c r="A1912" s="3" t="s">
        <v>108</v>
      </c>
      <c r="B1912" s="35" t="str">
        <f>_xlfn.XLOOKUP(Table7[[#This Row],[EID]],Roster!A:A,Roster!E:E)</f>
        <v>kig.imaz.62</v>
      </c>
      <c r="C1912" s="35" t="str">
        <f>_xlfn.XLOOKUP(Table7[[#This Row],[EID]],Roster!A:A,Roster!F:F)</f>
        <v>HR</v>
      </c>
      <c r="D1912">
        <v>7</v>
      </c>
      <c r="E1912" s="2">
        <v>45120</v>
      </c>
      <c r="F1912" s="2">
        <f>_xlfn.XLOOKUP(Table7[[#This Row],[EID]],Roster!A:A,Roster!G:G)</f>
        <v>41289</v>
      </c>
      <c r="G1912" s="61">
        <f ca="1">(TODAY()-Table7[[#This Row],[Hire Date]])/365</f>
        <v>12.345205479452055</v>
      </c>
      <c r="H1912" s="61">
        <f ca="1">Table7[[#This Row],[Year]]*12</f>
        <v>148.14246575342466</v>
      </c>
      <c r="I1912" t="str">
        <f ca="1">IF(Table7[[#This Row],[Month]]&gt;=12,"Tenured","New Hire")</f>
        <v>Tenured</v>
      </c>
    </row>
    <row r="1913" spans="1:9">
      <c r="A1913" s="3" t="s">
        <v>109</v>
      </c>
      <c r="B1913" s="35" t="str">
        <f>_xlfn.XLOOKUP(Table7[[#This Row],[EID]],Roster!A:A,Roster!E:E)</f>
        <v>han.oriz.24</v>
      </c>
      <c r="C1913" s="35" t="str">
        <f>_xlfn.XLOOKUP(Table7[[#This Row],[EID]],Roster!A:A,Roster!F:F)</f>
        <v>Strategy</v>
      </c>
      <c r="D1913">
        <v>8</v>
      </c>
      <c r="E1913" s="2">
        <v>45120</v>
      </c>
      <c r="F1913" s="2">
        <f>_xlfn.XLOOKUP(Table7[[#This Row],[EID]],Roster!A:A,Roster!G:G)</f>
        <v>39092</v>
      </c>
      <c r="G1913" s="61">
        <f ca="1">(TODAY()-Table7[[#This Row],[Hire Date]])/365</f>
        <v>18.364383561643837</v>
      </c>
      <c r="H1913" s="61">
        <f ca="1">Table7[[#This Row],[Year]]*12</f>
        <v>220.37260273972606</v>
      </c>
      <c r="I1913" t="str">
        <f ca="1">IF(Table7[[#This Row],[Month]]&gt;=12,"Tenured","New Hire")</f>
        <v>Tenured</v>
      </c>
    </row>
    <row r="1914" spans="1:9">
      <c r="A1914" s="3" t="s">
        <v>111</v>
      </c>
      <c r="B1914" s="35" t="str">
        <f>_xlfn.XLOOKUP(Table7[[#This Row],[EID]],Roster!A:A,Roster!E:E)</f>
        <v>hir.kame.31</v>
      </c>
      <c r="C1914" s="35" t="str">
        <f>_xlfn.XLOOKUP(Table7[[#This Row],[EID]],Roster!A:A,Roster!F:F)</f>
        <v>Health</v>
      </c>
      <c r="D1914">
        <v>8</v>
      </c>
      <c r="E1914" s="2">
        <v>45120</v>
      </c>
      <c r="F1914" s="2">
        <f>_xlfn.XLOOKUP(Table7[[#This Row],[EID]],Roster!A:A,Roster!G:G)</f>
        <v>42145</v>
      </c>
      <c r="G1914" s="61">
        <f ca="1">(TODAY()-Table7[[#This Row],[Hire Date]])/365</f>
        <v>10</v>
      </c>
      <c r="H1914" s="61">
        <f ca="1">Table7[[#This Row],[Year]]*12</f>
        <v>120</v>
      </c>
      <c r="I1914" t="str">
        <f ca="1">IF(Table7[[#This Row],[Month]]&gt;=12,"Tenured","New Hire")</f>
        <v>Tenured</v>
      </c>
    </row>
    <row r="1915" spans="1:9">
      <c r="A1915" s="3" t="s">
        <v>112</v>
      </c>
      <c r="B1915" s="35" t="str">
        <f>_xlfn.XLOOKUP(Table7[[#This Row],[EID]],Roster!A:A,Roster!E:E)</f>
        <v>hir.kame.31</v>
      </c>
      <c r="C1915" s="35" t="str">
        <f>_xlfn.XLOOKUP(Table7[[#This Row],[EID]],Roster!A:A,Roster!F:F)</f>
        <v>Health</v>
      </c>
      <c r="D1915">
        <v>9</v>
      </c>
      <c r="E1915" s="2">
        <v>45120</v>
      </c>
      <c r="F1915" s="2">
        <f>_xlfn.XLOOKUP(Table7[[#This Row],[EID]],Roster!A:A,Roster!G:G)</f>
        <v>44989</v>
      </c>
      <c r="G1915" s="61">
        <f ca="1">(TODAY()-Table7[[#This Row],[Hire Date]])/365</f>
        <v>2.2082191780821918</v>
      </c>
      <c r="H1915" s="61">
        <f ca="1">Table7[[#This Row],[Year]]*12</f>
        <v>26.4986301369863</v>
      </c>
      <c r="I1915" t="str">
        <f ca="1">IF(Table7[[#This Row],[Month]]&gt;=12,"Tenured","New Hire")</f>
        <v>Tenured</v>
      </c>
    </row>
    <row r="1916" spans="1:9">
      <c r="A1916" s="3" t="s">
        <v>113</v>
      </c>
      <c r="B1916" s="35" t="str">
        <f>_xlfn.XLOOKUP(Table7[[#This Row],[EID]],Roster!A:A,Roster!E:E)</f>
        <v>kig.imaz.62</v>
      </c>
      <c r="C1916" s="35" t="str">
        <f>_xlfn.XLOOKUP(Table7[[#This Row],[EID]],Roster!A:A,Roster!F:F)</f>
        <v>HR</v>
      </c>
      <c r="D1916">
        <v>10</v>
      </c>
      <c r="E1916" s="2">
        <v>45120</v>
      </c>
      <c r="F1916" s="2">
        <f>_xlfn.XLOOKUP(Table7[[#This Row],[EID]],Roster!A:A,Roster!G:G)</f>
        <v>44152</v>
      </c>
      <c r="G1916" s="61">
        <f ca="1">(TODAY()-Table7[[#This Row],[Hire Date]])/365</f>
        <v>4.5013698630136982</v>
      </c>
      <c r="H1916" s="61">
        <f ca="1">Table7[[#This Row],[Year]]*12</f>
        <v>54.016438356164379</v>
      </c>
      <c r="I1916" t="str">
        <f ca="1">IF(Table7[[#This Row],[Month]]&gt;=12,"Tenured","New Hire")</f>
        <v>Tenured</v>
      </c>
    </row>
    <row r="1917" spans="1:9">
      <c r="A1917" s="3" t="s">
        <v>114</v>
      </c>
      <c r="B1917" s="35" t="str">
        <f>_xlfn.XLOOKUP(Table7[[#This Row],[EID]],Roster!A:A,Roster!E:E)</f>
        <v>han.oriz.24</v>
      </c>
      <c r="C1917" s="35" t="str">
        <f>_xlfn.XLOOKUP(Table7[[#This Row],[EID]],Roster!A:A,Roster!F:F)</f>
        <v>Strategy</v>
      </c>
      <c r="D1917">
        <v>9</v>
      </c>
      <c r="E1917" s="2">
        <v>45120</v>
      </c>
      <c r="F1917" s="2">
        <f>_xlfn.XLOOKUP(Table7[[#This Row],[EID]],Roster!A:A,Roster!G:G)</f>
        <v>37165</v>
      </c>
      <c r="G1917" s="61">
        <f ca="1">(TODAY()-Table7[[#This Row],[Hire Date]])/365</f>
        <v>23.643835616438356</v>
      </c>
      <c r="H1917" s="61">
        <f ca="1">Table7[[#This Row],[Year]]*12</f>
        <v>283.72602739726028</v>
      </c>
      <c r="I1917" t="str">
        <f ca="1">IF(Table7[[#This Row],[Month]]&gt;=12,"Tenured","New Hire")</f>
        <v>Tenured</v>
      </c>
    </row>
    <row r="1918" spans="1:9">
      <c r="A1918" s="3" t="s">
        <v>115</v>
      </c>
      <c r="B1918" s="35" t="str">
        <f>_xlfn.XLOOKUP(Table7[[#This Row],[EID]],Roster!A:A,Roster!E:E)</f>
        <v>oka.koch.55</v>
      </c>
      <c r="C1918" s="35" t="str">
        <f>_xlfn.XLOOKUP(Table7[[#This Row],[EID]],Roster!A:A,Roster!F:F)</f>
        <v>F&amp;A</v>
      </c>
      <c r="D1918">
        <v>9</v>
      </c>
      <c r="E1918" s="2">
        <v>45120</v>
      </c>
      <c r="F1918" s="2">
        <f>_xlfn.XLOOKUP(Table7[[#This Row],[EID]],Roster!A:A,Roster!G:G)</f>
        <v>44841</v>
      </c>
      <c r="G1918" s="61">
        <f ca="1">(TODAY()-Table7[[#This Row],[Hire Date]])/365</f>
        <v>2.6136986301369864</v>
      </c>
      <c r="H1918" s="61">
        <f ca="1">Table7[[#This Row],[Year]]*12</f>
        <v>31.364383561643837</v>
      </c>
      <c r="I1918" t="str">
        <f ca="1">IF(Table7[[#This Row],[Month]]&gt;=12,"Tenured","New Hire")</f>
        <v>Tenured</v>
      </c>
    </row>
    <row r="1919" spans="1:9">
      <c r="A1919" s="3" t="s">
        <v>116</v>
      </c>
      <c r="B1919" s="35" t="str">
        <f>_xlfn.XLOOKUP(Table7[[#This Row],[EID]],Roster!A:A,Roster!E:E)</f>
        <v>hir.kame.31</v>
      </c>
      <c r="C1919" s="35" t="str">
        <f>_xlfn.XLOOKUP(Table7[[#This Row],[EID]],Roster!A:A,Roster!F:F)</f>
        <v>Health</v>
      </c>
      <c r="D1919">
        <v>9</v>
      </c>
      <c r="E1919" s="2">
        <v>45120</v>
      </c>
      <c r="F1919" s="2">
        <f>_xlfn.XLOOKUP(Table7[[#This Row],[EID]],Roster!A:A,Roster!G:G)</f>
        <v>39490</v>
      </c>
      <c r="G1919" s="61">
        <f ca="1">(TODAY()-Table7[[#This Row],[Hire Date]])/365</f>
        <v>17.273972602739725</v>
      </c>
      <c r="H1919" s="61">
        <f ca="1">Table7[[#This Row],[Year]]*12</f>
        <v>207.2876712328767</v>
      </c>
      <c r="I1919" t="str">
        <f ca="1">IF(Table7[[#This Row],[Month]]&gt;=12,"Tenured","New Hire")</f>
        <v>Tenured</v>
      </c>
    </row>
    <row r="1920" spans="1:9">
      <c r="A1920" s="3" t="s">
        <v>117</v>
      </c>
      <c r="B1920" s="35" t="str">
        <f>_xlfn.XLOOKUP(Table7[[#This Row],[EID]],Roster!A:A,Roster!E:E)</f>
        <v>han.oriz.24</v>
      </c>
      <c r="C1920" s="35" t="str">
        <f>_xlfn.XLOOKUP(Table7[[#This Row],[EID]],Roster!A:A,Roster!F:F)</f>
        <v>Network</v>
      </c>
      <c r="D1920">
        <v>8</v>
      </c>
      <c r="E1920" s="2">
        <v>45120</v>
      </c>
      <c r="F1920" s="2">
        <f>_xlfn.XLOOKUP(Table7[[#This Row],[EID]],Roster!A:A,Roster!G:G)</f>
        <v>43495</v>
      </c>
      <c r="G1920" s="61">
        <f ca="1">(TODAY()-Table7[[#This Row],[Hire Date]])/365</f>
        <v>6.3013698630136989</v>
      </c>
      <c r="H1920" s="61">
        <f ca="1">Table7[[#This Row],[Year]]*12</f>
        <v>75.616438356164394</v>
      </c>
      <c r="I1920" t="str">
        <f ca="1">IF(Table7[[#This Row],[Month]]&gt;=12,"Tenured","New Hire")</f>
        <v>Tenured</v>
      </c>
    </row>
    <row r="1921" spans="1:9">
      <c r="A1921" s="3" t="s">
        <v>118</v>
      </c>
      <c r="B1921" s="35" t="str">
        <f>_xlfn.XLOOKUP(Table7[[#This Row],[EID]],Roster!A:A,Roster!E:E)</f>
        <v>kig.imaz.62</v>
      </c>
      <c r="C1921" s="35" t="str">
        <f>_xlfn.XLOOKUP(Table7[[#This Row],[EID]],Roster!A:A,Roster!F:F)</f>
        <v>HR</v>
      </c>
      <c r="D1921">
        <v>7</v>
      </c>
      <c r="E1921" s="2">
        <v>45120</v>
      </c>
      <c r="F1921" s="2">
        <f>_xlfn.XLOOKUP(Table7[[#This Row],[EID]],Roster!A:A,Roster!G:G)</f>
        <v>44965</v>
      </c>
      <c r="G1921" s="61">
        <f ca="1">(TODAY()-Table7[[#This Row],[Hire Date]])/365</f>
        <v>2.2739726027397262</v>
      </c>
      <c r="H1921" s="61">
        <f ca="1">Table7[[#This Row],[Year]]*12</f>
        <v>27.287671232876715</v>
      </c>
      <c r="I1921" t="str">
        <f ca="1">IF(Table7[[#This Row],[Month]]&gt;=12,"Tenured","New Hire")</f>
        <v>Tenured</v>
      </c>
    </row>
    <row r="1922" spans="1:9">
      <c r="A1922" s="3" t="s">
        <v>119</v>
      </c>
      <c r="B1922" s="35" t="str">
        <f>_xlfn.XLOOKUP(Table7[[#This Row],[EID]],Roster!A:A,Roster!E:E)</f>
        <v>hir.kame.31</v>
      </c>
      <c r="C1922" s="35" t="str">
        <f>_xlfn.XLOOKUP(Table7[[#This Row],[EID]],Roster!A:A,Roster!F:F)</f>
        <v>Health</v>
      </c>
      <c r="D1922">
        <v>9</v>
      </c>
      <c r="E1922" s="2">
        <v>45120</v>
      </c>
      <c r="F1922" s="2">
        <f>_xlfn.XLOOKUP(Table7[[#This Row],[EID]],Roster!A:A,Roster!G:G)</f>
        <v>38581</v>
      </c>
      <c r="G1922" s="61">
        <f ca="1">(TODAY()-Table7[[#This Row],[Hire Date]])/365</f>
        <v>19.764383561643836</v>
      </c>
      <c r="H1922" s="61">
        <f ca="1">Table7[[#This Row],[Year]]*12</f>
        <v>237.17260273972602</v>
      </c>
      <c r="I1922" t="str">
        <f ca="1">IF(Table7[[#This Row],[Month]]&gt;=12,"Tenured","New Hire")</f>
        <v>Tenured</v>
      </c>
    </row>
    <row r="1923" spans="1:9">
      <c r="A1923" s="3" t="s">
        <v>121</v>
      </c>
      <c r="B1923" s="35" t="str">
        <f>_xlfn.XLOOKUP(Table7[[#This Row],[EID]],Roster!A:A,Roster!E:E)</f>
        <v>hir.kame.31</v>
      </c>
      <c r="C1923" s="35" t="str">
        <f>_xlfn.XLOOKUP(Table7[[#This Row],[EID]],Roster!A:A,Roster!F:F)</f>
        <v>Health</v>
      </c>
      <c r="D1923">
        <v>10</v>
      </c>
      <c r="E1923" s="2">
        <v>45120</v>
      </c>
      <c r="F1923" s="2">
        <f>_xlfn.XLOOKUP(Table7[[#This Row],[EID]],Roster!A:A,Roster!G:G)</f>
        <v>44420</v>
      </c>
      <c r="G1923" s="61">
        <f ca="1">(TODAY()-Table7[[#This Row],[Hire Date]])/365</f>
        <v>3.7671232876712328</v>
      </c>
      <c r="H1923" s="61">
        <f ca="1">Table7[[#This Row],[Year]]*12</f>
        <v>45.205479452054796</v>
      </c>
      <c r="I1923" t="str">
        <f ca="1">IF(Table7[[#This Row],[Month]]&gt;=12,"Tenured","New Hire")</f>
        <v>Tenured</v>
      </c>
    </row>
    <row r="1924" spans="1:9">
      <c r="A1924" s="3" t="s">
        <v>122</v>
      </c>
      <c r="B1924" s="35" t="str">
        <f>_xlfn.XLOOKUP(Table7[[#This Row],[EID]],Roster!A:A,Roster!E:E)</f>
        <v>han.oriz.24</v>
      </c>
      <c r="C1924" s="35" t="str">
        <f>_xlfn.XLOOKUP(Table7[[#This Row],[EID]],Roster!A:A,Roster!F:F)</f>
        <v>Network</v>
      </c>
      <c r="D1924">
        <v>9</v>
      </c>
      <c r="E1924" s="2">
        <v>45120</v>
      </c>
      <c r="F1924" s="2">
        <f>_xlfn.XLOOKUP(Table7[[#This Row],[EID]],Roster!A:A,Roster!G:G)</f>
        <v>44961</v>
      </c>
      <c r="G1924" s="61">
        <f ca="1">(TODAY()-Table7[[#This Row],[Hire Date]])/365</f>
        <v>2.2849315068493152</v>
      </c>
      <c r="H1924" s="61">
        <f ca="1">Table7[[#This Row],[Year]]*12</f>
        <v>27.419178082191785</v>
      </c>
      <c r="I1924" t="str">
        <f ca="1">IF(Table7[[#This Row],[Month]]&gt;=12,"Tenured","New Hire")</f>
        <v>Tenured</v>
      </c>
    </row>
    <row r="1925" spans="1:9">
      <c r="A1925" s="3" t="s">
        <v>123</v>
      </c>
      <c r="B1925" s="35" t="str">
        <f>_xlfn.XLOOKUP(Table7[[#This Row],[EID]],Roster!A:A,Roster!E:E)</f>
        <v>kig.imaz.62</v>
      </c>
      <c r="C1925" s="35" t="str">
        <f>_xlfn.XLOOKUP(Table7[[#This Row],[EID]],Roster!A:A,Roster!F:F)</f>
        <v>HR</v>
      </c>
      <c r="D1925">
        <v>7</v>
      </c>
      <c r="E1925" s="2">
        <v>45120</v>
      </c>
      <c r="F1925" s="2">
        <f>_xlfn.XLOOKUP(Table7[[#This Row],[EID]],Roster!A:A,Roster!G:G)</f>
        <v>41094</v>
      </c>
      <c r="G1925" s="61">
        <f ca="1">(TODAY()-Table7[[#This Row],[Hire Date]])/365</f>
        <v>12.87945205479452</v>
      </c>
      <c r="H1925" s="61">
        <f ca="1">Table7[[#This Row],[Year]]*12</f>
        <v>154.55342465753424</v>
      </c>
      <c r="I1925" t="str">
        <f ca="1">IF(Table7[[#This Row],[Month]]&gt;=12,"Tenured","New Hire")</f>
        <v>Tenured</v>
      </c>
    </row>
    <row r="1926" spans="1:9">
      <c r="A1926" s="3" t="s">
        <v>94</v>
      </c>
      <c r="B1926" s="35" t="str">
        <f>_xlfn.XLOOKUP(Table7[[#This Row],[EID]],Roster!A:A,Roster!E:E)</f>
        <v>oka.koch.55</v>
      </c>
      <c r="C1926" s="35" t="str">
        <f>_xlfn.XLOOKUP(Table7[[#This Row],[EID]],Roster!A:A,Roster!F:F)</f>
        <v>F&amp;A</v>
      </c>
      <c r="D1926">
        <v>9</v>
      </c>
      <c r="E1926" s="2">
        <v>45121</v>
      </c>
      <c r="F1926" s="2">
        <f>_xlfn.XLOOKUP(Table7[[#This Row],[EID]],Roster!A:A,Roster!G:G)</f>
        <v>45032</v>
      </c>
      <c r="G1926" s="61">
        <f ca="1">(TODAY()-Table7[[#This Row],[Hire Date]])/365</f>
        <v>2.0904109589041098</v>
      </c>
      <c r="H1926" s="61">
        <f ca="1">Table7[[#This Row],[Year]]*12</f>
        <v>25.084931506849315</v>
      </c>
      <c r="I1926" t="str">
        <f ca="1">IF(Table7[[#This Row],[Month]]&gt;=12,"Tenured","New Hire")</f>
        <v>Tenured</v>
      </c>
    </row>
    <row r="1927" spans="1:9">
      <c r="A1927" s="3" t="s">
        <v>96</v>
      </c>
      <c r="B1927" s="35" t="str">
        <f>_xlfn.XLOOKUP(Table7[[#This Row],[EID]],Roster!A:A,Roster!E:E)</f>
        <v>hir.kame.31</v>
      </c>
      <c r="C1927" s="35" t="str">
        <f>_xlfn.XLOOKUP(Table7[[#This Row],[EID]],Roster!A:A,Roster!F:F)</f>
        <v>Health</v>
      </c>
      <c r="D1927">
        <v>8</v>
      </c>
      <c r="E1927" s="2">
        <v>45121</v>
      </c>
      <c r="F1927" s="2">
        <f>_xlfn.XLOOKUP(Table7[[#This Row],[EID]],Roster!A:A,Roster!G:G)</f>
        <v>44979</v>
      </c>
      <c r="G1927" s="61">
        <f ca="1">(TODAY()-Table7[[#This Row],[Hire Date]])/365</f>
        <v>2.2356164383561645</v>
      </c>
      <c r="H1927" s="61">
        <f ca="1">Table7[[#This Row],[Year]]*12</f>
        <v>26.827397260273976</v>
      </c>
      <c r="I1927" t="str">
        <f ca="1">IF(Table7[[#This Row],[Month]]&gt;=12,"Tenured","New Hire")</f>
        <v>Tenured</v>
      </c>
    </row>
    <row r="1928" spans="1:9">
      <c r="A1928" s="3" t="s">
        <v>97</v>
      </c>
      <c r="B1928" s="35" t="str">
        <f>_xlfn.XLOOKUP(Table7[[#This Row],[EID]],Roster!A:A,Roster!E:E)</f>
        <v>han.oriz.24</v>
      </c>
      <c r="C1928" s="35" t="str">
        <f>_xlfn.XLOOKUP(Table7[[#This Row],[EID]],Roster!A:A,Roster!F:F)</f>
        <v>Network</v>
      </c>
      <c r="D1928">
        <v>10</v>
      </c>
      <c r="E1928" s="2">
        <v>45121</v>
      </c>
      <c r="F1928" s="2">
        <f>_xlfn.XLOOKUP(Table7[[#This Row],[EID]],Roster!A:A,Roster!G:G)</f>
        <v>44419</v>
      </c>
      <c r="G1928" s="61">
        <f ca="1">(TODAY()-Table7[[#This Row],[Hire Date]])/365</f>
        <v>3.7698630136986302</v>
      </c>
      <c r="H1928" s="61">
        <f ca="1">Table7[[#This Row],[Year]]*12</f>
        <v>45.238356164383561</v>
      </c>
      <c r="I1928" t="str">
        <f ca="1">IF(Table7[[#This Row],[Month]]&gt;=12,"Tenured","New Hire")</f>
        <v>Tenured</v>
      </c>
    </row>
    <row r="1929" spans="1:9">
      <c r="A1929" s="3" t="s">
        <v>98</v>
      </c>
      <c r="B1929" s="35" t="str">
        <f>_xlfn.XLOOKUP(Table7[[#This Row],[EID]],Roster!A:A,Roster!E:E)</f>
        <v>kig.imaz.62</v>
      </c>
      <c r="C1929" s="35" t="str">
        <f>_xlfn.XLOOKUP(Table7[[#This Row],[EID]],Roster!A:A,Roster!F:F)</f>
        <v>HR</v>
      </c>
      <c r="D1929">
        <v>9</v>
      </c>
      <c r="E1929" s="2">
        <v>45121</v>
      </c>
      <c r="F1929" s="2">
        <f>_xlfn.XLOOKUP(Table7[[#This Row],[EID]],Roster!A:A,Roster!G:G)</f>
        <v>41964</v>
      </c>
      <c r="G1929" s="61">
        <f ca="1">(TODAY()-Table7[[#This Row],[Hire Date]])/365</f>
        <v>10.495890410958904</v>
      </c>
      <c r="H1929" s="61">
        <f ca="1">Table7[[#This Row],[Year]]*12</f>
        <v>125.95068493150684</v>
      </c>
      <c r="I1929" t="str">
        <f ca="1">IF(Table7[[#This Row],[Month]]&gt;=12,"Tenured","New Hire")</f>
        <v>Tenured</v>
      </c>
    </row>
    <row r="1930" spans="1:9">
      <c r="A1930" s="3" t="s">
        <v>99</v>
      </c>
      <c r="B1930" s="35" t="str">
        <f>_xlfn.XLOOKUP(Table7[[#This Row],[EID]],Roster!A:A,Roster!E:E)</f>
        <v>han.oriz.24</v>
      </c>
      <c r="C1930" s="35" t="str">
        <f>_xlfn.XLOOKUP(Table7[[#This Row],[EID]],Roster!A:A,Roster!F:F)</f>
        <v>Strategy</v>
      </c>
      <c r="D1930">
        <v>8</v>
      </c>
      <c r="E1930" s="2">
        <v>45121</v>
      </c>
      <c r="F1930" s="2">
        <f>_xlfn.XLOOKUP(Table7[[#This Row],[EID]],Roster!A:A,Roster!G:G)</f>
        <v>39732</v>
      </c>
      <c r="G1930" s="61">
        <f ca="1">(TODAY()-Table7[[#This Row],[Hire Date]])/365</f>
        <v>16.610958904109587</v>
      </c>
      <c r="H1930" s="61">
        <f ca="1">Table7[[#This Row],[Year]]*12</f>
        <v>199.33150684931505</v>
      </c>
      <c r="I1930" t="str">
        <f ca="1">IF(Table7[[#This Row],[Month]]&gt;=12,"Tenured","New Hire")</f>
        <v>Tenured</v>
      </c>
    </row>
    <row r="1931" spans="1:9">
      <c r="A1931" s="3" t="s">
        <v>100</v>
      </c>
      <c r="B1931" s="35" t="str">
        <f>_xlfn.XLOOKUP(Table7[[#This Row],[EID]],Roster!A:A,Roster!E:E)</f>
        <v>oka.koch.55</v>
      </c>
      <c r="C1931" s="35" t="str">
        <f>_xlfn.XLOOKUP(Table7[[#This Row],[EID]],Roster!A:A,Roster!F:F)</f>
        <v>F&amp;A</v>
      </c>
      <c r="D1931">
        <v>10</v>
      </c>
      <c r="E1931" s="2">
        <v>45121</v>
      </c>
      <c r="F1931" s="2">
        <f>_xlfn.XLOOKUP(Table7[[#This Row],[EID]],Roster!A:A,Roster!G:G)</f>
        <v>44956</v>
      </c>
      <c r="G1931" s="61">
        <f ca="1">(TODAY()-Table7[[#This Row],[Hire Date]])/365</f>
        <v>2.2986301369863016</v>
      </c>
      <c r="H1931" s="61">
        <f ca="1">Table7[[#This Row],[Year]]*12</f>
        <v>27.583561643835619</v>
      </c>
      <c r="I1931" t="str">
        <f ca="1">IF(Table7[[#This Row],[Month]]&gt;=12,"Tenured","New Hire")</f>
        <v>Tenured</v>
      </c>
    </row>
    <row r="1932" spans="1:9">
      <c r="A1932" s="3" t="s">
        <v>101</v>
      </c>
      <c r="B1932" s="35" t="str">
        <f>_xlfn.XLOOKUP(Table7[[#This Row],[EID]],Roster!A:A,Roster!E:E)</f>
        <v>hir.kame.31</v>
      </c>
      <c r="C1932" s="35" t="str">
        <f>_xlfn.XLOOKUP(Table7[[#This Row],[EID]],Roster!A:A,Roster!F:F)</f>
        <v>Health</v>
      </c>
      <c r="D1932">
        <v>9</v>
      </c>
      <c r="E1932" s="2">
        <v>45121</v>
      </c>
      <c r="F1932" s="2">
        <f>_xlfn.XLOOKUP(Table7[[#This Row],[EID]],Roster!A:A,Roster!G:G)</f>
        <v>42161</v>
      </c>
      <c r="G1932" s="61">
        <f ca="1">(TODAY()-Table7[[#This Row],[Hire Date]])/365</f>
        <v>9.956164383561644</v>
      </c>
      <c r="H1932" s="61">
        <f ca="1">Table7[[#This Row],[Year]]*12</f>
        <v>119.47397260273974</v>
      </c>
      <c r="I1932" t="str">
        <f ca="1">IF(Table7[[#This Row],[Month]]&gt;=12,"Tenured","New Hire")</f>
        <v>Tenured</v>
      </c>
    </row>
    <row r="1933" spans="1:9">
      <c r="A1933" s="3" t="s">
        <v>102</v>
      </c>
      <c r="B1933" s="35" t="str">
        <f>_xlfn.XLOOKUP(Table7[[#This Row],[EID]],Roster!A:A,Roster!E:E)</f>
        <v>han.oriz.24</v>
      </c>
      <c r="C1933" s="35" t="str">
        <f>_xlfn.XLOOKUP(Table7[[#This Row],[EID]],Roster!A:A,Roster!F:F)</f>
        <v>Network</v>
      </c>
      <c r="D1933">
        <v>8</v>
      </c>
      <c r="E1933" s="2">
        <v>45121</v>
      </c>
      <c r="F1933" s="2">
        <f>_xlfn.XLOOKUP(Table7[[#This Row],[EID]],Roster!A:A,Roster!G:G)</f>
        <v>37784</v>
      </c>
      <c r="G1933" s="61">
        <f ca="1">(TODAY()-Table7[[#This Row],[Hire Date]])/365</f>
        <v>21.947945205479453</v>
      </c>
      <c r="H1933" s="61">
        <f ca="1">Table7[[#This Row],[Year]]*12</f>
        <v>263.37534246575342</v>
      </c>
      <c r="I1933" t="str">
        <f ca="1">IF(Table7[[#This Row],[Month]]&gt;=12,"Tenured","New Hire")</f>
        <v>Tenured</v>
      </c>
    </row>
    <row r="1934" spans="1:9">
      <c r="A1934" s="3" t="s">
        <v>103</v>
      </c>
      <c r="B1934" s="35" t="str">
        <f>_xlfn.XLOOKUP(Table7[[#This Row],[EID]],Roster!A:A,Roster!E:E)</f>
        <v>kig.imaz.62</v>
      </c>
      <c r="C1934" s="35" t="str">
        <f>_xlfn.XLOOKUP(Table7[[#This Row],[EID]],Roster!A:A,Roster!F:F)</f>
        <v>HR</v>
      </c>
      <c r="D1934">
        <v>9</v>
      </c>
      <c r="E1934" s="2">
        <v>45121</v>
      </c>
      <c r="F1934" s="2">
        <f>_xlfn.XLOOKUP(Table7[[#This Row],[EID]],Roster!A:A,Roster!G:G)</f>
        <v>44132</v>
      </c>
      <c r="G1934" s="61">
        <f ca="1">(TODAY()-Table7[[#This Row],[Hire Date]])/365</f>
        <v>4.5561643835616437</v>
      </c>
      <c r="H1934" s="61">
        <f ca="1">Table7[[#This Row],[Year]]*12</f>
        <v>54.673972602739724</v>
      </c>
      <c r="I1934" t="str">
        <f ca="1">IF(Table7[[#This Row],[Month]]&gt;=12,"Tenured","New Hire")</f>
        <v>Tenured</v>
      </c>
    </row>
    <row r="1935" spans="1:9">
      <c r="A1935" s="3" t="s">
        <v>104</v>
      </c>
      <c r="B1935" s="35" t="str">
        <f>_xlfn.XLOOKUP(Table7[[#This Row],[EID]],Roster!A:A,Roster!E:E)</f>
        <v>oka.koch.55</v>
      </c>
      <c r="C1935" s="35" t="str">
        <f>_xlfn.XLOOKUP(Table7[[#This Row],[EID]],Roster!A:A,Roster!F:F)</f>
        <v>F&amp;A</v>
      </c>
      <c r="D1935">
        <v>8</v>
      </c>
      <c r="E1935" s="2">
        <v>45121</v>
      </c>
      <c r="F1935" s="2">
        <f>_xlfn.XLOOKUP(Table7[[#This Row],[EID]],Roster!A:A,Roster!G:G)</f>
        <v>44977</v>
      </c>
      <c r="G1935" s="61">
        <f ca="1">(TODAY()-Table7[[#This Row],[Hire Date]])/365</f>
        <v>2.2410958904109588</v>
      </c>
      <c r="H1935" s="61">
        <f ca="1">Table7[[#This Row],[Year]]*12</f>
        <v>26.893150684931506</v>
      </c>
      <c r="I1935" t="str">
        <f ca="1">IF(Table7[[#This Row],[Month]]&gt;=12,"Tenured","New Hire")</f>
        <v>Tenured</v>
      </c>
    </row>
    <row r="1936" spans="1:9">
      <c r="A1936" s="3" t="s">
        <v>105</v>
      </c>
      <c r="B1936" s="35" t="str">
        <f>_xlfn.XLOOKUP(Table7[[#This Row],[EID]],Roster!A:A,Roster!E:E)</f>
        <v>oka.koch.55</v>
      </c>
      <c r="C1936" s="35" t="str">
        <f>_xlfn.XLOOKUP(Table7[[#This Row],[EID]],Roster!A:A,Roster!F:F)</f>
        <v>F&amp;A</v>
      </c>
      <c r="D1936">
        <v>9</v>
      </c>
      <c r="E1936" s="2">
        <v>45121</v>
      </c>
      <c r="F1936" s="2">
        <f>_xlfn.XLOOKUP(Table7[[#This Row],[EID]],Roster!A:A,Roster!G:G)</f>
        <v>37806</v>
      </c>
      <c r="G1936" s="61">
        <f ca="1">(TODAY()-Table7[[#This Row],[Hire Date]])/365</f>
        <v>21.887671232876713</v>
      </c>
      <c r="H1936" s="61">
        <f ca="1">Table7[[#This Row],[Year]]*12</f>
        <v>262.65205479452055</v>
      </c>
      <c r="I1936" t="str">
        <f ca="1">IF(Table7[[#This Row],[Month]]&gt;=12,"Tenured","New Hire")</f>
        <v>Tenured</v>
      </c>
    </row>
    <row r="1937" spans="1:9">
      <c r="A1937" s="3" t="s">
        <v>106</v>
      </c>
      <c r="B1937" s="35" t="str">
        <f>_xlfn.XLOOKUP(Table7[[#This Row],[EID]],Roster!A:A,Roster!E:E)</f>
        <v>hir.kame.31</v>
      </c>
      <c r="C1937" s="35" t="str">
        <f>_xlfn.XLOOKUP(Table7[[#This Row],[EID]],Roster!A:A,Roster!F:F)</f>
        <v>Health</v>
      </c>
      <c r="D1937">
        <v>9</v>
      </c>
      <c r="E1937" s="2">
        <v>45121</v>
      </c>
      <c r="F1937" s="2">
        <f>_xlfn.XLOOKUP(Table7[[#This Row],[EID]],Roster!A:A,Roster!G:G)</f>
        <v>40457</v>
      </c>
      <c r="G1937" s="61">
        <f ca="1">(TODAY()-Table7[[#This Row],[Hire Date]])/365</f>
        <v>14.624657534246575</v>
      </c>
      <c r="H1937" s="61">
        <f ca="1">Table7[[#This Row],[Year]]*12</f>
        <v>175.49589041095891</v>
      </c>
      <c r="I1937" t="str">
        <f ca="1">IF(Table7[[#This Row],[Month]]&gt;=12,"Tenured","New Hire")</f>
        <v>Tenured</v>
      </c>
    </row>
    <row r="1938" spans="1:9">
      <c r="A1938" s="3" t="s">
        <v>108</v>
      </c>
      <c r="B1938" s="35" t="str">
        <f>_xlfn.XLOOKUP(Table7[[#This Row],[EID]],Roster!A:A,Roster!E:E)</f>
        <v>kig.imaz.62</v>
      </c>
      <c r="C1938" s="35" t="str">
        <f>_xlfn.XLOOKUP(Table7[[#This Row],[EID]],Roster!A:A,Roster!F:F)</f>
        <v>HR</v>
      </c>
      <c r="D1938">
        <v>10</v>
      </c>
      <c r="E1938" s="2">
        <v>45121</v>
      </c>
      <c r="F1938" s="2">
        <f>_xlfn.XLOOKUP(Table7[[#This Row],[EID]],Roster!A:A,Roster!G:G)</f>
        <v>41289</v>
      </c>
      <c r="G1938" s="61">
        <f ca="1">(TODAY()-Table7[[#This Row],[Hire Date]])/365</f>
        <v>12.345205479452055</v>
      </c>
      <c r="H1938" s="61">
        <f ca="1">Table7[[#This Row],[Year]]*12</f>
        <v>148.14246575342466</v>
      </c>
      <c r="I1938" t="str">
        <f ca="1">IF(Table7[[#This Row],[Month]]&gt;=12,"Tenured","New Hire")</f>
        <v>Tenured</v>
      </c>
    </row>
    <row r="1939" spans="1:9">
      <c r="A1939" s="3" t="s">
        <v>109</v>
      </c>
      <c r="B1939" s="35" t="str">
        <f>_xlfn.XLOOKUP(Table7[[#This Row],[EID]],Roster!A:A,Roster!E:E)</f>
        <v>han.oriz.24</v>
      </c>
      <c r="C1939" s="35" t="str">
        <f>_xlfn.XLOOKUP(Table7[[#This Row],[EID]],Roster!A:A,Roster!F:F)</f>
        <v>Strategy</v>
      </c>
      <c r="D1939">
        <v>9</v>
      </c>
      <c r="E1939" s="2">
        <v>45121</v>
      </c>
      <c r="F1939" s="2">
        <f>_xlfn.XLOOKUP(Table7[[#This Row],[EID]],Roster!A:A,Roster!G:G)</f>
        <v>39092</v>
      </c>
      <c r="G1939" s="61">
        <f ca="1">(TODAY()-Table7[[#This Row],[Hire Date]])/365</f>
        <v>18.364383561643837</v>
      </c>
      <c r="H1939" s="61">
        <f ca="1">Table7[[#This Row],[Year]]*12</f>
        <v>220.37260273972606</v>
      </c>
      <c r="I1939" t="str">
        <f ca="1">IF(Table7[[#This Row],[Month]]&gt;=12,"Tenured","New Hire")</f>
        <v>Tenured</v>
      </c>
    </row>
    <row r="1940" spans="1:9">
      <c r="A1940" s="3" t="s">
        <v>111</v>
      </c>
      <c r="B1940" s="35" t="str">
        <f>_xlfn.XLOOKUP(Table7[[#This Row],[EID]],Roster!A:A,Roster!E:E)</f>
        <v>hir.kame.31</v>
      </c>
      <c r="C1940" s="35" t="str">
        <f>_xlfn.XLOOKUP(Table7[[#This Row],[EID]],Roster!A:A,Roster!F:F)</f>
        <v>Health</v>
      </c>
      <c r="D1940">
        <v>10</v>
      </c>
      <c r="E1940" s="2">
        <v>45121</v>
      </c>
      <c r="F1940" s="2">
        <f>_xlfn.XLOOKUP(Table7[[#This Row],[EID]],Roster!A:A,Roster!G:G)</f>
        <v>42145</v>
      </c>
      <c r="G1940" s="61">
        <f ca="1">(TODAY()-Table7[[#This Row],[Hire Date]])/365</f>
        <v>10</v>
      </c>
      <c r="H1940" s="61">
        <f ca="1">Table7[[#This Row],[Year]]*12</f>
        <v>120</v>
      </c>
      <c r="I1940" t="str">
        <f ca="1">IF(Table7[[#This Row],[Month]]&gt;=12,"Tenured","New Hire")</f>
        <v>Tenured</v>
      </c>
    </row>
    <row r="1941" spans="1:9">
      <c r="A1941" s="3" t="s">
        <v>112</v>
      </c>
      <c r="B1941" s="35" t="str">
        <f>_xlfn.XLOOKUP(Table7[[#This Row],[EID]],Roster!A:A,Roster!E:E)</f>
        <v>hir.kame.31</v>
      </c>
      <c r="C1941" s="35" t="str">
        <f>_xlfn.XLOOKUP(Table7[[#This Row],[EID]],Roster!A:A,Roster!F:F)</f>
        <v>Health</v>
      </c>
      <c r="D1941">
        <v>9</v>
      </c>
      <c r="E1941" s="2">
        <v>45121</v>
      </c>
      <c r="F1941" s="2">
        <f>_xlfn.XLOOKUP(Table7[[#This Row],[EID]],Roster!A:A,Roster!G:G)</f>
        <v>44989</v>
      </c>
      <c r="G1941" s="61">
        <f ca="1">(TODAY()-Table7[[#This Row],[Hire Date]])/365</f>
        <v>2.2082191780821918</v>
      </c>
      <c r="H1941" s="61">
        <f ca="1">Table7[[#This Row],[Year]]*12</f>
        <v>26.4986301369863</v>
      </c>
      <c r="I1941" t="str">
        <f ca="1">IF(Table7[[#This Row],[Month]]&gt;=12,"Tenured","New Hire")</f>
        <v>Tenured</v>
      </c>
    </row>
    <row r="1942" spans="1:9">
      <c r="A1942" s="3" t="s">
        <v>113</v>
      </c>
      <c r="B1942" s="35" t="str">
        <f>_xlfn.XLOOKUP(Table7[[#This Row],[EID]],Roster!A:A,Roster!E:E)</f>
        <v>kig.imaz.62</v>
      </c>
      <c r="C1942" s="35" t="str">
        <f>_xlfn.XLOOKUP(Table7[[#This Row],[EID]],Roster!A:A,Roster!F:F)</f>
        <v>HR</v>
      </c>
      <c r="D1942">
        <v>9</v>
      </c>
      <c r="E1942" s="2">
        <v>45121</v>
      </c>
      <c r="F1942" s="2">
        <f>_xlfn.XLOOKUP(Table7[[#This Row],[EID]],Roster!A:A,Roster!G:G)</f>
        <v>44152</v>
      </c>
      <c r="G1942" s="61">
        <f ca="1">(TODAY()-Table7[[#This Row],[Hire Date]])/365</f>
        <v>4.5013698630136982</v>
      </c>
      <c r="H1942" s="61">
        <f ca="1">Table7[[#This Row],[Year]]*12</f>
        <v>54.016438356164379</v>
      </c>
      <c r="I1942" t="str">
        <f ca="1">IF(Table7[[#This Row],[Month]]&gt;=12,"Tenured","New Hire")</f>
        <v>Tenured</v>
      </c>
    </row>
    <row r="1943" spans="1:9">
      <c r="A1943" s="3" t="s">
        <v>114</v>
      </c>
      <c r="B1943" s="35" t="str">
        <f>_xlfn.XLOOKUP(Table7[[#This Row],[EID]],Roster!A:A,Roster!E:E)</f>
        <v>han.oriz.24</v>
      </c>
      <c r="C1943" s="35" t="str">
        <f>_xlfn.XLOOKUP(Table7[[#This Row],[EID]],Roster!A:A,Roster!F:F)</f>
        <v>Strategy</v>
      </c>
      <c r="D1943">
        <v>8</v>
      </c>
      <c r="E1943" s="2">
        <v>45121</v>
      </c>
      <c r="F1943" s="2">
        <f>_xlfn.XLOOKUP(Table7[[#This Row],[EID]],Roster!A:A,Roster!G:G)</f>
        <v>37165</v>
      </c>
      <c r="G1943" s="61">
        <f ca="1">(TODAY()-Table7[[#This Row],[Hire Date]])/365</f>
        <v>23.643835616438356</v>
      </c>
      <c r="H1943" s="61">
        <f ca="1">Table7[[#This Row],[Year]]*12</f>
        <v>283.72602739726028</v>
      </c>
      <c r="I1943" t="str">
        <f ca="1">IF(Table7[[#This Row],[Month]]&gt;=12,"Tenured","New Hire")</f>
        <v>Tenured</v>
      </c>
    </row>
    <row r="1944" spans="1:9">
      <c r="A1944" s="3" t="s">
        <v>115</v>
      </c>
      <c r="B1944" s="35" t="str">
        <f>_xlfn.XLOOKUP(Table7[[#This Row],[EID]],Roster!A:A,Roster!E:E)</f>
        <v>oka.koch.55</v>
      </c>
      <c r="C1944" s="35" t="str">
        <f>_xlfn.XLOOKUP(Table7[[#This Row],[EID]],Roster!A:A,Roster!F:F)</f>
        <v>F&amp;A</v>
      </c>
      <c r="D1944">
        <v>8</v>
      </c>
      <c r="E1944" s="2">
        <v>45121</v>
      </c>
      <c r="F1944" s="2">
        <f>_xlfn.XLOOKUP(Table7[[#This Row],[EID]],Roster!A:A,Roster!G:G)</f>
        <v>44841</v>
      </c>
      <c r="G1944" s="61">
        <f ca="1">(TODAY()-Table7[[#This Row],[Hire Date]])/365</f>
        <v>2.6136986301369864</v>
      </c>
      <c r="H1944" s="61">
        <f ca="1">Table7[[#This Row],[Year]]*12</f>
        <v>31.364383561643837</v>
      </c>
      <c r="I1944" t="str">
        <f ca="1">IF(Table7[[#This Row],[Month]]&gt;=12,"Tenured","New Hire")</f>
        <v>Tenured</v>
      </c>
    </row>
    <row r="1945" spans="1:9">
      <c r="A1945" s="3" t="s">
        <v>116</v>
      </c>
      <c r="B1945" s="35" t="str">
        <f>_xlfn.XLOOKUP(Table7[[#This Row],[EID]],Roster!A:A,Roster!E:E)</f>
        <v>hir.kame.31</v>
      </c>
      <c r="C1945" s="35" t="str">
        <f>_xlfn.XLOOKUP(Table7[[#This Row],[EID]],Roster!A:A,Roster!F:F)</f>
        <v>Health</v>
      </c>
      <c r="D1945">
        <v>8</v>
      </c>
      <c r="E1945" s="2">
        <v>45121</v>
      </c>
      <c r="F1945" s="2">
        <f>_xlfn.XLOOKUP(Table7[[#This Row],[EID]],Roster!A:A,Roster!G:G)</f>
        <v>39490</v>
      </c>
      <c r="G1945" s="61">
        <f ca="1">(TODAY()-Table7[[#This Row],[Hire Date]])/365</f>
        <v>17.273972602739725</v>
      </c>
      <c r="H1945" s="61">
        <f ca="1">Table7[[#This Row],[Year]]*12</f>
        <v>207.2876712328767</v>
      </c>
      <c r="I1945" t="str">
        <f ca="1">IF(Table7[[#This Row],[Month]]&gt;=12,"Tenured","New Hire")</f>
        <v>Tenured</v>
      </c>
    </row>
    <row r="1946" spans="1:9">
      <c r="A1946" s="3" t="s">
        <v>117</v>
      </c>
      <c r="B1946" s="35" t="str">
        <f>_xlfn.XLOOKUP(Table7[[#This Row],[EID]],Roster!A:A,Roster!E:E)</f>
        <v>han.oriz.24</v>
      </c>
      <c r="C1946" s="35" t="str">
        <f>_xlfn.XLOOKUP(Table7[[#This Row],[EID]],Roster!A:A,Roster!F:F)</f>
        <v>Network</v>
      </c>
      <c r="D1946">
        <v>8</v>
      </c>
      <c r="E1946" s="2">
        <v>45121</v>
      </c>
      <c r="F1946" s="2">
        <f>_xlfn.XLOOKUP(Table7[[#This Row],[EID]],Roster!A:A,Roster!G:G)</f>
        <v>43495</v>
      </c>
      <c r="G1946" s="61">
        <f ca="1">(TODAY()-Table7[[#This Row],[Hire Date]])/365</f>
        <v>6.3013698630136989</v>
      </c>
      <c r="H1946" s="61">
        <f ca="1">Table7[[#This Row],[Year]]*12</f>
        <v>75.616438356164394</v>
      </c>
      <c r="I1946" t="str">
        <f ca="1">IF(Table7[[#This Row],[Month]]&gt;=12,"Tenured","New Hire")</f>
        <v>Tenured</v>
      </c>
    </row>
    <row r="1947" spans="1:9">
      <c r="A1947" s="3" t="s">
        <v>118</v>
      </c>
      <c r="B1947" s="35" t="str">
        <f>_xlfn.XLOOKUP(Table7[[#This Row],[EID]],Roster!A:A,Roster!E:E)</f>
        <v>kig.imaz.62</v>
      </c>
      <c r="C1947" s="35" t="str">
        <f>_xlfn.XLOOKUP(Table7[[#This Row],[EID]],Roster!A:A,Roster!F:F)</f>
        <v>HR</v>
      </c>
      <c r="D1947">
        <v>9</v>
      </c>
      <c r="E1947" s="2">
        <v>45121</v>
      </c>
      <c r="F1947" s="2">
        <f>_xlfn.XLOOKUP(Table7[[#This Row],[EID]],Roster!A:A,Roster!G:G)</f>
        <v>44965</v>
      </c>
      <c r="G1947" s="61">
        <f ca="1">(TODAY()-Table7[[#This Row],[Hire Date]])/365</f>
        <v>2.2739726027397262</v>
      </c>
      <c r="H1947" s="61">
        <f ca="1">Table7[[#This Row],[Year]]*12</f>
        <v>27.287671232876715</v>
      </c>
      <c r="I1947" t="str">
        <f ca="1">IF(Table7[[#This Row],[Month]]&gt;=12,"Tenured","New Hire")</f>
        <v>Tenured</v>
      </c>
    </row>
    <row r="1948" spans="1:9">
      <c r="A1948" s="3" t="s">
        <v>119</v>
      </c>
      <c r="B1948" s="35" t="str">
        <f>_xlfn.XLOOKUP(Table7[[#This Row],[EID]],Roster!A:A,Roster!E:E)</f>
        <v>hir.kame.31</v>
      </c>
      <c r="C1948" s="35" t="str">
        <f>_xlfn.XLOOKUP(Table7[[#This Row],[EID]],Roster!A:A,Roster!F:F)</f>
        <v>Health</v>
      </c>
      <c r="D1948">
        <v>8</v>
      </c>
      <c r="E1948" s="2">
        <v>45121</v>
      </c>
      <c r="F1948" s="2">
        <f>_xlfn.XLOOKUP(Table7[[#This Row],[EID]],Roster!A:A,Roster!G:G)</f>
        <v>38581</v>
      </c>
      <c r="G1948" s="61">
        <f ca="1">(TODAY()-Table7[[#This Row],[Hire Date]])/365</f>
        <v>19.764383561643836</v>
      </c>
      <c r="H1948" s="61">
        <f ca="1">Table7[[#This Row],[Year]]*12</f>
        <v>237.17260273972602</v>
      </c>
      <c r="I1948" t="str">
        <f ca="1">IF(Table7[[#This Row],[Month]]&gt;=12,"Tenured","New Hire")</f>
        <v>Tenured</v>
      </c>
    </row>
    <row r="1949" spans="1:9">
      <c r="A1949" s="3" t="s">
        <v>121</v>
      </c>
      <c r="B1949" s="35" t="str">
        <f>_xlfn.XLOOKUP(Table7[[#This Row],[EID]],Roster!A:A,Roster!E:E)</f>
        <v>hir.kame.31</v>
      </c>
      <c r="C1949" s="35" t="str">
        <f>_xlfn.XLOOKUP(Table7[[#This Row],[EID]],Roster!A:A,Roster!F:F)</f>
        <v>Health</v>
      </c>
      <c r="D1949">
        <v>8</v>
      </c>
      <c r="E1949" s="2">
        <v>45121</v>
      </c>
      <c r="F1949" s="2">
        <f>_xlfn.XLOOKUP(Table7[[#This Row],[EID]],Roster!A:A,Roster!G:G)</f>
        <v>44420</v>
      </c>
      <c r="G1949" s="61">
        <f ca="1">(TODAY()-Table7[[#This Row],[Hire Date]])/365</f>
        <v>3.7671232876712328</v>
      </c>
      <c r="H1949" s="61">
        <f ca="1">Table7[[#This Row],[Year]]*12</f>
        <v>45.205479452054796</v>
      </c>
      <c r="I1949" t="str">
        <f ca="1">IF(Table7[[#This Row],[Month]]&gt;=12,"Tenured","New Hire")</f>
        <v>Tenured</v>
      </c>
    </row>
    <row r="1950" spans="1:9">
      <c r="A1950" s="3" t="s">
        <v>122</v>
      </c>
      <c r="B1950" s="35" t="str">
        <f>_xlfn.XLOOKUP(Table7[[#This Row],[EID]],Roster!A:A,Roster!E:E)</f>
        <v>han.oriz.24</v>
      </c>
      <c r="C1950" s="35" t="str">
        <f>_xlfn.XLOOKUP(Table7[[#This Row],[EID]],Roster!A:A,Roster!F:F)</f>
        <v>Network</v>
      </c>
      <c r="D1950">
        <v>10</v>
      </c>
      <c r="E1950" s="2">
        <v>45121</v>
      </c>
      <c r="F1950" s="2">
        <f>_xlfn.XLOOKUP(Table7[[#This Row],[EID]],Roster!A:A,Roster!G:G)</f>
        <v>44961</v>
      </c>
      <c r="G1950" s="61">
        <f ca="1">(TODAY()-Table7[[#This Row],[Hire Date]])/365</f>
        <v>2.2849315068493152</v>
      </c>
      <c r="H1950" s="61">
        <f ca="1">Table7[[#This Row],[Year]]*12</f>
        <v>27.419178082191785</v>
      </c>
      <c r="I1950" t="str">
        <f ca="1">IF(Table7[[#This Row],[Month]]&gt;=12,"Tenured","New Hire")</f>
        <v>Tenured</v>
      </c>
    </row>
    <row r="1951" spans="1:9">
      <c r="A1951" s="3" t="s">
        <v>123</v>
      </c>
      <c r="B1951" s="35" t="str">
        <f>_xlfn.XLOOKUP(Table7[[#This Row],[EID]],Roster!A:A,Roster!E:E)</f>
        <v>kig.imaz.62</v>
      </c>
      <c r="C1951" s="35" t="str">
        <f>_xlfn.XLOOKUP(Table7[[#This Row],[EID]],Roster!A:A,Roster!F:F)</f>
        <v>HR</v>
      </c>
      <c r="D1951">
        <v>10</v>
      </c>
      <c r="E1951" s="2">
        <v>45121</v>
      </c>
      <c r="F1951" s="2">
        <f>_xlfn.XLOOKUP(Table7[[#This Row],[EID]],Roster!A:A,Roster!G:G)</f>
        <v>41094</v>
      </c>
      <c r="G1951" s="61">
        <f ca="1">(TODAY()-Table7[[#This Row],[Hire Date]])/365</f>
        <v>12.87945205479452</v>
      </c>
      <c r="H1951" s="61">
        <f ca="1">Table7[[#This Row],[Year]]*12</f>
        <v>154.55342465753424</v>
      </c>
      <c r="I1951" t="str">
        <f ca="1">IF(Table7[[#This Row],[Month]]&gt;=12,"Tenured","New Hire")</f>
        <v>Tenured</v>
      </c>
    </row>
    <row r="1952" spans="1:9">
      <c r="A1952" s="3" t="s">
        <v>94</v>
      </c>
      <c r="B1952" s="35" t="str">
        <f>_xlfn.XLOOKUP(Table7[[#This Row],[EID]],Roster!A:A,Roster!E:E)</f>
        <v>oka.koch.55</v>
      </c>
      <c r="C1952" s="35" t="str">
        <f>_xlfn.XLOOKUP(Table7[[#This Row],[EID]],Roster!A:A,Roster!F:F)</f>
        <v>F&amp;A</v>
      </c>
      <c r="D1952">
        <v>9</v>
      </c>
      <c r="E1952" s="2">
        <v>45122</v>
      </c>
      <c r="F1952" s="2">
        <f>_xlfn.XLOOKUP(Table7[[#This Row],[EID]],Roster!A:A,Roster!G:G)</f>
        <v>45032</v>
      </c>
      <c r="G1952" s="61">
        <f ca="1">(TODAY()-Table7[[#This Row],[Hire Date]])/365</f>
        <v>2.0904109589041098</v>
      </c>
      <c r="H1952" s="61">
        <f ca="1">Table7[[#This Row],[Year]]*12</f>
        <v>25.084931506849315</v>
      </c>
      <c r="I1952" t="str">
        <f ca="1">IF(Table7[[#This Row],[Month]]&gt;=12,"Tenured","New Hire")</f>
        <v>Tenured</v>
      </c>
    </row>
    <row r="1953" spans="1:9">
      <c r="A1953" s="3" t="s">
        <v>96</v>
      </c>
      <c r="B1953" s="35" t="str">
        <f>_xlfn.XLOOKUP(Table7[[#This Row],[EID]],Roster!A:A,Roster!E:E)</f>
        <v>hir.kame.31</v>
      </c>
      <c r="C1953" s="35" t="str">
        <f>_xlfn.XLOOKUP(Table7[[#This Row],[EID]],Roster!A:A,Roster!F:F)</f>
        <v>Health</v>
      </c>
      <c r="D1953">
        <v>10</v>
      </c>
      <c r="E1953" s="2">
        <v>45122</v>
      </c>
      <c r="F1953" s="2">
        <f>_xlfn.XLOOKUP(Table7[[#This Row],[EID]],Roster!A:A,Roster!G:G)</f>
        <v>44979</v>
      </c>
      <c r="G1953" s="61">
        <f ca="1">(TODAY()-Table7[[#This Row],[Hire Date]])/365</f>
        <v>2.2356164383561645</v>
      </c>
      <c r="H1953" s="61">
        <f ca="1">Table7[[#This Row],[Year]]*12</f>
        <v>26.827397260273976</v>
      </c>
      <c r="I1953" t="str">
        <f ca="1">IF(Table7[[#This Row],[Month]]&gt;=12,"Tenured","New Hire")</f>
        <v>Tenured</v>
      </c>
    </row>
    <row r="1954" spans="1:9">
      <c r="A1954" s="3" t="s">
        <v>97</v>
      </c>
      <c r="B1954" s="35" t="str">
        <f>_xlfn.XLOOKUP(Table7[[#This Row],[EID]],Roster!A:A,Roster!E:E)</f>
        <v>han.oriz.24</v>
      </c>
      <c r="C1954" s="35" t="str">
        <f>_xlfn.XLOOKUP(Table7[[#This Row],[EID]],Roster!A:A,Roster!F:F)</f>
        <v>Network</v>
      </c>
      <c r="D1954">
        <v>7</v>
      </c>
      <c r="E1954" s="2">
        <v>45122</v>
      </c>
      <c r="F1954" s="2">
        <f>_xlfn.XLOOKUP(Table7[[#This Row],[EID]],Roster!A:A,Roster!G:G)</f>
        <v>44419</v>
      </c>
      <c r="G1954" s="61">
        <f ca="1">(TODAY()-Table7[[#This Row],[Hire Date]])/365</f>
        <v>3.7698630136986302</v>
      </c>
      <c r="H1954" s="61">
        <f ca="1">Table7[[#This Row],[Year]]*12</f>
        <v>45.238356164383561</v>
      </c>
      <c r="I1954" t="str">
        <f ca="1">IF(Table7[[#This Row],[Month]]&gt;=12,"Tenured","New Hire")</f>
        <v>Tenured</v>
      </c>
    </row>
    <row r="1955" spans="1:9">
      <c r="A1955" s="3" t="s">
        <v>98</v>
      </c>
      <c r="B1955" s="35" t="str">
        <f>_xlfn.XLOOKUP(Table7[[#This Row],[EID]],Roster!A:A,Roster!E:E)</f>
        <v>kig.imaz.62</v>
      </c>
      <c r="C1955" s="35" t="str">
        <f>_xlfn.XLOOKUP(Table7[[#This Row],[EID]],Roster!A:A,Roster!F:F)</f>
        <v>HR</v>
      </c>
      <c r="D1955">
        <v>8</v>
      </c>
      <c r="E1955" s="2">
        <v>45122</v>
      </c>
      <c r="F1955" s="2">
        <f>_xlfn.XLOOKUP(Table7[[#This Row],[EID]],Roster!A:A,Roster!G:G)</f>
        <v>41964</v>
      </c>
      <c r="G1955" s="61">
        <f ca="1">(TODAY()-Table7[[#This Row],[Hire Date]])/365</f>
        <v>10.495890410958904</v>
      </c>
      <c r="H1955" s="61">
        <f ca="1">Table7[[#This Row],[Year]]*12</f>
        <v>125.95068493150684</v>
      </c>
      <c r="I1955" t="str">
        <f ca="1">IF(Table7[[#This Row],[Month]]&gt;=12,"Tenured","New Hire")</f>
        <v>Tenured</v>
      </c>
    </row>
    <row r="1956" spans="1:9">
      <c r="A1956" s="3" t="s">
        <v>99</v>
      </c>
      <c r="B1956" s="35" t="str">
        <f>_xlfn.XLOOKUP(Table7[[#This Row],[EID]],Roster!A:A,Roster!E:E)</f>
        <v>han.oriz.24</v>
      </c>
      <c r="C1956" s="35" t="str">
        <f>_xlfn.XLOOKUP(Table7[[#This Row],[EID]],Roster!A:A,Roster!F:F)</f>
        <v>Strategy</v>
      </c>
      <c r="D1956">
        <v>7</v>
      </c>
      <c r="E1956" s="2">
        <v>45122</v>
      </c>
      <c r="F1956" s="2">
        <f>_xlfn.XLOOKUP(Table7[[#This Row],[EID]],Roster!A:A,Roster!G:G)</f>
        <v>39732</v>
      </c>
      <c r="G1956" s="61">
        <f ca="1">(TODAY()-Table7[[#This Row],[Hire Date]])/365</f>
        <v>16.610958904109587</v>
      </c>
      <c r="H1956" s="61">
        <f ca="1">Table7[[#This Row],[Year]]*12</f>
        <v>199.33150684931505</v>
      </c>
      <c r="I1956" t="str">
        <f ca="1">IF(Table7[[#This Row],[Month]]&gt;=12,"Tenured","New Hire")</f>
        <v>Tenured</v>
      </c>
    </row>
    <row r="1957" spans="1:9">
      <c r="A1957" s="3" t="s">
        <v>100</v>
      </c>
      <c r="B1957" s="35" t="str">
        <f>_xlfn.XLOOKUP(Table7[[#This Row],[EID]],Roster!A:A,Roster!E:E)</f>
        <v>oka.koch.55</v>
      </c>
      <c r="C1957" s="35" t="str">
        <f>_xlfn.XLOOKUP(Table7[[#This Row],[EID]],Roster!A:A,Roster!F:F)</f>
        <v>F&amp;A</v>
      </c>
      <c r="D1957">
        <v>7</v>
      </c>
      <c r="E1957" s="2">
        <v>45122</v>
      </c>
      <c r="F1957" s="2">
        <f>_xlfn.XLOOKUP(Table7[[#This Row],[EID]],Roster!A:A,Roster!G:G)</f>
        <v>44956</v>
      </c>
      <c r="G1957" s="61">
        <f ca="1">(TODAY()-Table7[[#This Row],[Hire Date]])/365</f>
        <v>2.2986301369863016</v>
      </c>
      <c r="H1957" s="61">
        <f ca="1">Table7[[#This Row],[Year]]*12</f>
        <v>27.583561643835619</v>
      </c>
      <c r="I1957" t="str">
        <f ca="1">IF(Table7[[#This Row],[Month]]&gt;=12,"Tenured","New Hire")</f>
        <v>Tenured</v>
      </c>
    </row>
    <row r="1958" spans="1:9">
      <c r="A1958" s="3" t="s">
        <v>101</v>
      </c>
      <c r="B1958" s="35" t="str">
        <f>_xlfn.XLOOKUP(Table7[[#This Row],[EID]],Roster!A:A,Roster!E:E)</f>
        <v>hir.kame.31</v>
      </c>
      <c r="C1958" s="35" t="str">
        <f>_xlfn.XLOOKUP(Table7[[#This Row],[EID]],Roster!A:A,Roster!F:F)</f>
        <v>Health</v>
      </c>
      <c r="D1958">
        <v>8</v>
      </c>
      <c r="E1958" s="2">
        <v>45122</v>
      </c>
      <c r="F1958" s="2">
        <f>_xlfn.XLOOKUP(Table7[[#This Row],[EID]],Roster!A:A,Roster!G:G)</f>
        <v>42161</v>
      </c>
      <c r="G1958" s="61">
        <f ca="1">(TODAY()-Table7[[#This Row],[Hire Date]])/365</f>
        <v>9.956164383561644</v>
      </c>
      <c r="H1958" s="61">
        <f ca="1">Table7[[#This Row],[Year]]*12</f>
        <v>119.47397260273974</v>
      </c>
      <c r="I1958" t="str">
        <f ca="1">IF(Table7[[#This Row],[Month]]&gt;=12,"Tenured","New Hire")</f>
        <v>Tenured</v>
      </c>
    </row>
    <row r="1959" spans="1:9">
      <c r="A1959" s="3" t="s">
        <v>102</v>
      </c>
      <c r="B1959" s="35" t="str">
        <f>_xlfn.XLOOKUP(Table7[[#This Row],[EID]],Roster!A:A,Roster!E:E)</f>
        <v>han.oriz.24</v>
      </c>
      <c r="C1959" s="35" t="str">
        <f>_xlfn.XLOOKUP(Table7[[#This Row],[EID]],Roster!A:A,Roster!F:F)</f>
        <v>Network</v>
      </c>
      <c r="D1959">
        <v>7</v>
      </c>
      <c r="E1959" s="2">
        <v>45122</v>
      </c>
      <c r="F1959" s="2">
        <f>_xlfn.XLOOKUP(Table7[[#This Row],[EID]],Roster!A:A,Roster!G:G)</f>
        <v>37784</v>
      </c>
      <c r="G1959" s="61">
        <f ca="1">(TODAY()-Table7[[#This Row],[Hire Date]])/365</f>
        <v>21.947945205479453</v>
      </c>
      <c r="H1959" s="61">
        <f ca="1">Table7[[#This Row],[Year]]*12</f>
        <v>263.37534246575342</v>
      </c>
      <c r="I1959" t="str">
        <f ca="1">IF(Table7[[#This Row],[Month]]&gt;=12,"Tenured","New Hire")</f>
        <v>Tenured</v>
      </c>
    </row>
    <row r="1960" spans="1:9">
      <c r="A1960" s="3" t="s">
        <v>103</v>
      </c>
      <c r="B1960" s="35" t="str">
        <f>_xlfn.XLOOKUP(Table7[[#This Row],[EID]],Roster!A:A,Roster!E:E)</f>
        <v>kig.imaz.62</v>
      </c>
      <c r="C1960" s="35" t="str">
        <f>_xlfn.XLOOKUP(Table7[[#This Row],[EID]],Roster!A:A,Roster!F:F)</f>
        <v>HR</v>
      </c>
      <c r="D1960">
        <v>8</v>
      </c>
      <c r="E1960" s="2">
        <v>45122</v>
      </c>
      <c r="F1960" s="2">
        <f>_xlfn.XLOOKUP(Table7[[#This Row],[EID]],Roster!A:A,Roster!G:G)</f>
        <v>44132</v>
      </c>
      <c r="G1960" s="61">
        <f ca="1">(TODAY()-Table7[[#This Row],[Hire Date]])/365</f>
        <v>4.5561643835616437</v>
      </c>
      <c r="H1960" s="61">
        <f ca="1">Table7[[#This Row],[Year]]*12</f>
        <v>54.673972602739724</v>
      </c>
      <c r="I1960" t="str">
        <f ca="1">IF(Table7[[#This Row],[Month]]&gt;=12,"Tenured","New Hire")</f>
        <v>Tenured</v>
      </c>
    </row>
    <row r="1961" spans="1:9">
      <c r="A1961" s="3" t="s">
        <v>104</v>
      </c>
      <c r="B1961" s="35" t="str">
        <f>_xlfn.XLOOKUP(Table7[[#This Row],[EID]],Roster!A:A,Roster!E:E)</f>
        <v>oka.koch.55</v>
      </c>
      <c r="C1961" s="35" t="str">
        <f>_xlfn.XLOOKUP(Table7[[#This Row],[EID]],Roster!A:A,Roster!F:F)</f>
        <v>F&amp;A</v>
      </c>
      <c r="D1961">
        <v>4</v>
      </c>
      <c r="E1961" s="2">
        <v>45122</v>
      </c>
      <c r="F1961" s="2">
        <f>_xlfn.XLOOKUP(Table7[[#This Row],[EID]],Roster!A:A,Roster!G:G)</f>
        <v>44977</v>
      </c>
      <c r="G1961" s="61">
        <f ca="1">(TODAY()-Table7[[#This Row],[Hire Date]])/365</f>
        <v>2.2410958904109588</v>
      </c>
      <c r="H1961" s="61">
        <f ca="1">Table7[[#This Row],[Year]]*12</f>
        <v>26.893150684931506</v>
      </c>
      <c r="I1961" t="str">
        <f ca="1">IF(Table7[[#This Row],[Month]]&gt;=12,"Tenured","New Hire")</f>
        <v>Tenured</v>
      </c>
    </row>
    <row r="1962" spans="1:9">
      <c r="A1962" s="3" t="s">
        <v>105</v>
      </c>
      <c r="B1962" s="35" t="str">
        <f>_xlfn.XLOOKUP(Table7[[#This Row],[EID]],Roster!A:A,Roster!E:E)</f>
        <v>oka.koch.55</v>
      </c>
      <c r="C1962" s="35" t="str">
        <f>_xlfn.XLOOKUP(Table7[[#This Row],[EID]],Roster!A:A,Roster!F:F)</f>
        <v>F&amp;A</v>
      </c>
      <c r="D1962">
        <v>7</v>
      </c>
      <c r="E1962" s="2">
        <v>45122</v>
      </c>
      <c r="F1962" s="2">
        <f>_xlfn.XLOOKUP(Table7[[#This Row],[EID]],Roster!A:A,Roster!G:G)</f>
        <v>37806</v>
      </c>
      <c r="G1962" s="61">
        <f ca="1">(TODAY()-Table7[[#This Row],[Hire Date]])/365</f>
        <v>21.887671232876713</v>
      </c>
      <c r="H1962" s="61">
        <f ca="1">Table7[[#This Row],[Year]]*12</f>
        <v>262.65205479452055</v>
      </c>
      <c r="I1962" t="str">
        <f ca="1">IF(Table7[[#This Row],[Month]]&gt;=12,"Tenured","New Hire")</f>
        <v>Tenured</v>
      </c>
    </row>
    <row r="1963" spans="1:9">
      <c r="A1963" s="3" t="s">
        <v>106</v>
      </c>
      <c r="B1963" s="35" t="str">
        <f>_xlfn.XLOOKUP(Table7[[#This Row],[EID]],Roster!A:A,Roster!E:E)</f>
        <v>hir.kame.31</v>
      </c>
      <c r="C1963" s="35" t="str">
        <f>_xlfn.XLOOKUP(Table7[[#This Row],[EID]],Roster!A:A,Roster!F:F)</f>
        <v>Health</v>
      </c>
      <c r="D1963">
        <v>9</v>
      </c>
      <c r="E1963" s="2">
        <v>45122</v>
      </c>
      <c r="F1963" s="2">
        <f>_xlfn.XLOOKUP(Table7[[#This Row],[EID]],Roster!A:A,Roster!G:G)</f>
        <v>40457</v>
      </c>
      <c r="G1963" s="61">
        <f ca="1">(TODAY()-Table7[[#This Row],[Hire Date]])/365</f>
        <v>14.624657534246575</v>
      </c>
      <c r="H1963" s="61">
        <f ca="1">Table7[[#This Row],[Year]]*12</f>
        <v>175.49589041095891</v>
      </c>
      <c r="I1963" t="str">
        <f ca="1">IF(Table7[[#This Row],[Month]]&gt;=12,"Tenured","New Hire")</f>
        <v>Tenured</v>
      </c>
    </row>
    <row r="1964" spans="1:9">
      <c r="A1964" s="3" t="s">
        <v>108</v>
      </c>
      <c r="B1964" s="35" t="str">
        <f>_xlfn.XLOOKUP(Table7[[#This Row],[EID]],Roster!A:A,Roster!E:E)</f>
        <v>kig.imaz.62</v>
      </c>
      <c r="C1964" s="35" t="str">
        <f>_xlfn.XLOOKUP(Table7[[#This Row],[EID]],Roster!A:A,Roster!F:F)</f>
        <v>HR</v>
      </c>
      <c r="D1964">
        <v>10</v>
      </c>
      <c r="E1964" s="2">
        <v>45122</v>
      </c>
      <c r="F1964" s="2">
        <f>_xlfn.XLOOKUP(Table7[[#This Row],[EID]],Roster!A:A,Roster!G:G)</f>
        <v>41289</v>
      </c>
      <c r="G1964" s="61">
        <f ca="1">(TODAY()-Table7[[#This Row],[Hire Date]])/365</f>
        <v>12.345205479452055</v>
      </c>
      <c r="H1964" s="61">
        <f ca="1">Table7[[#This Row],[Year]]*12</f>
        <v>148.14246575342466</v>
      </c>
      <c r="I1964" t="str">
        <f ca="1">IF(Table7[[#This Row],[Month]]&gt;=12,"Tenured","New Hire")</f>
        <v>Tenured</v>
      </c>
    </row>
    <row r="1965" spans="1:9">
      <c r="A1965" s="3" t="s">
        <v>109</v>
      </c>
      <c r="B1965" s="35" t="str">
        <f>_xlfn.XLOOKUP(Table7[[#This Row],[EID]],Roster!A:A,Roster!E:E)</f>
        <v>han.oriz.24</v>
      </c>
      <c r="C1965" s="35" t="str">
        <f>_xlfn.XLOOKUP(Table7[[#This Row],[EID]],Roster!A:A,Roster!F:F)</f>
        <v>Strategy</v>
      </c>
      <c r="D1965">
        <v>7</v>
      </c>
      <c r="E1965" s="2">
        <v>45122</v>
      </c>
      <c r="F1965" s="2">
        <f>_xlfn.XLOOKUP(Table7[[#This Row],[EID]],Roster!A:A,Roster!G:G)</f>
        <v>39092</v>
      </c>
      <c r="G1965" s="61">
        <f ca="1">(TODAY()-Table7[[#This Row],[Hire Date]])/365</f>
        <v>18.364383561643837</v>
      </c>
      <c r="H1965" s="61">
        <f ca="1">Table7[[#This Row],[Year]]*12</f>
        <v>220.37260273972606</v>
      </c>
      <c r="I1965" t="str">
        <f ca="1">IF(Table7[[#This Row],[Month]]&gt;=12,"Tenured","New Hire")</f>
        <v>Tenured</v>
      </c>
    </row>
    <row r="1966" spans="1:9">
      <c r="A1966" s="3" t="s">
        <v>111</v>
      </c>
      <c r="B1966" s="35" t="str">
        <f>_xlfn.XLOOKUP(Table7[[#This Row],[EID]],Roster!A:A,Roster!E:E)</f>
        <v>hir.kame.31</v>
      </c>
      <c r="C1966" s="35" t="str">
        <f>_xlfn.XLOOKUP(Table7[[#This Row],[EID]],Roster!A:A,Roster!F:F)</f>
        <v>Health</v>
      </c>
      <c r="D1966">
        <v>10</v>
      </c>
      <c r="E1966" s="2">
        <v>45122</v>
      </c>
      <c r="F1966" s="2">
        <f>_xlfn.XLOOKUP(Table7[[#This Row],[EID]],Roster!A:A,Roster!G:G)</f>
        <v>42145</v>
      </c>
      <c r="G1966" s="61">
        <f ca="1">(TODAY()-Table7[[#This Row],[Hire Date]])/365</f>
        <v>10</v>
      </c>
      <c r="H1966" s="61">
        <f ca="1">Table7[[#This Row],[Year]]*12</f>
        <v>120</v>
      </c>
      <c r="I1966" t="str">
        <f ca="1">IF(Table7[[#This Row],[Month]]&gt;=12,"Tenured","New Hire")</f>
        <v>Tenured</v>
      </c>
    </row>
    <row r="1967" spans="1:9">
      <c r="A1967" s="3" t="s">
        <v>112</v>
      </c>
      <c r="B1967" s="35" t="str">
        <f>_xlfn.XLOOKUP(Table7[[#This Row],[EID]],Roster!A:A,Roster!E:E)</f>
        <v>hir.kame.31</v>
      </c>
      <c r="C1967" s="35" t="str">
        <f>_xlfn.XLOOKUP(Table7[[#This Row],[EID]],Roster!A:A,Roster!F:F)</f>
        <v>Health</v>
      </c>
      <c r="D1967">
        <v>9</v>
      </c>
      <c r="E1967" s="2">
        <v>45122</v>
      </c>
      <c r="F1967" s="2">
        <f>_xlfn.XLOOKUP(Table7[[#This Row],[EID]],Roster!A:A,Roster!G:G)</f>
        <v>44989</v>
      </c>
      <c r="G1967" s="61">
        <f ca="1">(TODAY()-Table7[[#This Row],[Hire Date]])/365</f>
        <v>2.2082191780821918</v>
      </c>
      <c r="H1967" s="61">
        <f ca="1">Table7[[#This Row],[Year]]*12</f>
        <v>26.4986301369863</v>
      </c>
      <c r="I1967" t="str">
        <f ca="1">IF(Table7[[#This Row],[Month]]&gt;=12,"Tenured","New Hire")</f>
        <v>Tenured</v>
      </c>
    </row>
    <row r="1968" spans="1:9">
      <c r="A1968" s="3" t="s">
        <v>113</v>
      </c>
      <c r="B1968" s="35" t="str">
        <f>_xlfn.XLOOKUP(Table7[[#This Row],[EID]],Roster!A:A,Roster!E:E)</f>
        <v>kig.imaz.62</v>
      </c>
      <c r="C1968" s="35" t="str">
        <f>_xlfn.XLOOKUP(Table7[[#This Row],[EID]],Roster!A:A,Roster!F:F)</f>
        <v>HR</v>
      </c>
      <c r="D1968">
        <v>7</v>
      </c>
      <c r="E1968" s="2">
        <v>45122</v>
      </c>
      <c r="F1968" s="2">
        <f>_xlfn.XLOOKUP(Table7[[#This Row],[EID]],Roster!A:A,Roster!G:G)</f>
        <v>44152</v>
      </c>
      <c r="G1968" s="61">
        <f ca="1">(TODAY()-Table7[[#This Row],[Hire Date]])/365</f>
        <v>4.5013698630136982</v>
      </c>
      <c r="H1968" s="61">
        <f ca="1">Table7[[#This Row],[Year]]*12</f>
        <v>54.016438356164379</v>
      </c>
      <c r="I1968" t="str">
        <f ca="1">IF(Table7[[#This Row],[Month]]&gt;=12,"Tenured","New Hire")</f>
        <v>Tenured</v>
      </c>
    </row>
    <row r="1969" spans="1:9">
      <c r="A1969" s="3" t="s">
        <v>114</v>
      </c>
      <c r="B1969" s="35" t="str">
        <f>_xlfn.XLOOKUP(Table7[[#This Row],[EID]],Roster!A:A,Roster!E:E)</f>
        <v>han.oriz.24</v>
      </c>
      <c r="C1969" s="35" t="str">
        <f>_xlfn.XLOOKUP(Table7[[#This Row],[EID]],Roster!A:A,Roster!F:F)</f>
        <v>Strategy</v>
      </c>
      <c r="D1969">
        <v>8</v>
      </c>
      <c r="E1969" s="2">
        <v>45122</v>
      </c>
      <c r="F1969" s="2">
        <f>_xlfn.XLOOKUP(Table7[[#This Row],[EID]],Roster!A:A,Roster!G:G)</f>
        <v>37165</v>
      </c>
      <c r="G1969" s="61">
        <f ca="1">(TODAY()-Table7[[#This Row],[Hire Date]])/365</f>
        <v>23.643835616438356</v>
      </c>
      <c r="H1969" s="61">
        <f ca="1">Table7[[#This Row],[Year]]*12</f>
        <v>283.72602739726028</v>
      </c>
      <c r="I1969" t="str">
        <f ca="1">IF(Table7[[#This Row],[Month]]&gt;=12,"Tenured","New Hire")</f>
        <v>Tenured</v>
      </c>
    </row>
    <row r="1970" spans="1:9">
      <c r="A1970" s="3" t="s">
        <v>115</v>
      </c>
      <c r="B1970" s="35" t="str">
        <f>_xlfn.XLOOKUP(Table7[[#This Row],[EID]],Roster!A:A,Roster!E:E)</f>
        <v>oka.koch.55</v>
      </c>
      <c r="C1970" s="35" t="str">
        <f>_xlfn.XLOOKUP(Table7[[#This Row],[EID]],Roster!A:A,Roster!F:F)</f>
        <v>F&amp;A</v>
      </c>
      <c r="D1970">
        <v>9</v>
      </c>
      <c r="E1970" s="2">
        <v>45122</v>
      </c>
      <c r="F1970" s="2">
        <f>_xlfn.XLOOKUP(Table7[[#This Row],[EID]],Roster!A:A,Roster!G:G)</f>
        <v>44841</v>
      </c>
      <c r="G1970" s="61">
        <f ca="1">(TODAY()-Table7[[#This Row],[Hire Date]])/365</f>
        <v>2.6136986301369864</v>
      </c>
      <c r="H1970" s="61">
        <f ca="1">Table7[[#This Row],[Year]]*12</f>
        <v>31.364383561643837</v>
      </c>
      <c r="I1970" t="str">
        <f ca="1">IF(Table7[[#This Row],[Month]]&gt;=12,"Tenured","New Hire")</f>
        <v>Tenured</v>
      </c>
    </row>
    <row r="1971" spans="1:9">
      <c r="A1971" s="3" t="s">
        <v>116</v>
      </c>
      <c r="B1971" s="35" t="str">
        <f>_xlfn.XLOOKUP(Table7[[#This Row],[EID]],Roster!A:A,Roster!E:E)</f>
        <v>hir.kame.31</v>
      </c>
      <c r="C1971" s="35" t="str">
        <f>_xlfn.XLOOKUP(Table7[[#This Row],[EID]],Roster!A:A,Roster!F:F)</f>
        <v>Health</v>
      </c>
      <c r="D1971">
        <v>9</v>
      </c>
      <c r="E1971" s="2">
        <v>45122</v>
      </c>
      <c r="F1971" s="2">
        <f>_xlfn.XLOOKUP(Table7[[#This Row],[EID]],Roster!A:A,Roster!G:G)</f>
        <v>39490</v>
      </c>
      <c r="G1971" s="61">
        <f ca="1">(TODAY()-Table7[[#This Row],[Hire Date]])/365</f>
        <v>17.273972602739725</v>
      </c>
      <c r="H1971" s="61">
        <f ca="1">Table7[[#This Row],[Year]]*12</f>
        <v>207.2876712328767</v>
      </c>
      <c r="I1971" t="str">
        <f ca="1">IF(Table7[[#This Row],[Month]]&gt;=12,"Tenured","New Hire")</f>
        <v>Tenured</v>
      </c>
    </row>
    <row r="1972" spans="1:9">
      <c r="A1972" s="3" t="s">
        <v>117</v>
      </c>
      <c r="B1972" s="35" t="str">
        <f>_xlfn.XLOOKUP(Table7[[#This Row],[EID]],Roster!A:A,Roster!E:E)</f>
        <v>han.oriz.24</v>
      </c>
      <c r="C1972" s="35" t="str">
        <f>_xlfn.XLOOKUP(Table7[[#This Row],[EID]],Roster!A:A,Roster!F:F)</f>
        <v>Network</v>
      </c>
      <c r="D1972">
        <v>10</v>
      </c>
      <c r="E1972" s="2">
        <v>45122</v>
      </c>
      <c r="F1972" s="2">
        <f>_xlfn.XLOOKUP(Table7[[#This Row],[EID]],Roster!A:A,Roster!G:G)</f>
        <v>43495</v>
      </c>
      <c r="G1972" s="61">
        <f ca="1">(TODAY()-Table7[[#This Row],[Hire Date]])/365</f>
        <v>6.3013698630136989</v>
      </c>
      <c r="H1972" s="61">
        <f ca="1">Table7[[#This Row],[Year]]*12</f>
        <v>75.616438356164394</v>
      </c>
      <c r="I1972" t="str">
        <f ca="1">IF(Table7[[#This Row],[Month]]&gt;=12,"Tenured","New Hire")</f>
        <v>Tenured</v>
      </c>
    </row>
    <row r="1973" spans="1:9">
      <c r="A1973" s="3" t="s">
        <v>118</v>
      </c>
      <c r="B1973" s="35" t="str">
        <f>_xlfn.XLOOKUP(Table7[[#This Row],[EID]],Roster!A:A,Roster!E:E)</f>
        <v>kig.imaz.62</v>
      </c>
      <c r="C1973" s="35" t="str">
        <f>_xlfn.XLOOKUP(Table7[[#This Row],[EID]],Roster!A:A,Roster!F:F)</f>
        <v>HR</v>
      </c>
      <c r="D1973">
        <v>7</v>
      </c>
      <c r="E1973" s="2">
        <v>45122</v>
      </c>
      <c r="F1973" s="2">
        <f>_xlfn.XLOOKUP(Table7[[#This Row],[EID]],Roster!A:A,Roster!G:G)</f>
        <v>44965</v>
      </c>
      <c r="G1973" s="61">
        <f ca="1">(TODAY()-Table7[[#This Row],[Hire Date]])/365</f>
        <v>2.2739726027397262</v>
      </c>
      <c r="H1973" s="61">
        <f ca="1">Table7[[#This Row],[Year]]*12</f>
        <v>27.287671232876715</v>
      </c>
      <c r="I1973" t="str">
        <f ca="1">IF(Table7[[#This Row],[Month]]&gt;=12,"Tenured","New Hire")</f>
        <v>Tenured</v>
      </c>
    </row>
    <row r="1974" spans="1:9">
      <c r="A1974" s="3" t="s">
        <v>119</v>
      </c>
      <c r="B1974" s="35" t="str">
        <f>_xlfn.XLOOKUP(Table7[[#This Row],[EID]],Roster!A:A,Roster!E:E)</f>
        <v>hir.kame.31</v>
      </c>
      <c r="C1974" s="35" t="str">
        <f>_xlfn.XLOOKUP(Table7[[#This Row],[EID]],Roster!A:A,Roster!F:F)</f>
        <v>Health</v>
      </c>
      <c r="D1974">
        <v>9</v>
      </c>
      <c r="E1974" s="2">
        <v>45122</v>
      </c>
      <c r="F1974" s="2">
        <f>_xlfn.XLOOKUP(Table7[[#This Row],[EID]],Roster!A:A,Roster!G:G)</f>
        <v>38581</v>
      </c>
      <c r="G1974" s="61">
        <f ca="1">(TODAY()-Table7[[#This Row],[Hire Date]])/365</f>
        <v>19.764383561643836</v>
      </c>
      <c r="H1974" s="61">
        <f ca="1">Table7[[#This Row],[Year]]*12</f>
        <v>237.17260273972602</v>
      </c>
      <c r="I1974" t="str">
        <f ca="1">IF(Table7[[#This Row],[Month]]&gt;=12,"Tenured","New Hire")</f>
        <v>Tenured</v>
      </c>
    </row>
    <row r="1975" spans="1:9">
      <c r="A1975" s="3" t="s">
        <v>121</v>
      </c>
      <c r="B1975" s="35" t="str">
        <f>_xlfn.XLOOKUP(Table7[[#This Row],[EID]],Roster!A:A,Roster!E:E)</f>
        <v>hir.kame.31</v>
      </c>
      <c r="C1975" s="35" t="str">
        <f>_xlfn.XLOOKUP(Table7[[#This Row],[EID]],Roster!A:A,Roster!F:F)</f>
        <v>Health</v>
      </c>
      <c r="D1975">
        <v>7</v>
      </c>
      <c r="E1975" s="2">
        <v>45122</v>
      </c>
      <c r="F1975" s="2">
        <f>_xlfn.XLOOKUP(Table7[[#This Row],[EID]],Roster!A:A,Roster!G:G)</f>
        <v>44420</v>
      </c>
      <c r="G1975" s="61">
        <f ca="1">(TODAY()-Table7[[#This Row],[Hire Date]])/365</f>
        <v>3.7671232876712328</v>
      </c>
      <c r="H1975" s="61">
        <f ca="1">Table7[[#This Row],[Year]]*12</f>
        <v>45.205479452054796</v>
      </c>
      <c r="I1975" t="str">
        <f ca="1">IF(Table7[[#This Row],[Month]]&gt;=12,"Tenured","New Hire")</f>
        <v>Tenured</v>
      </c>
    </row>
    <row r="1976" spans="1:9">
      <c r="A1976" s="3" t="s">
        <v>122</v>
      </c>
      <c r="B1976" s="35" t="str">
        <f>_xlfn.XLOOKUP(Table7[[#This Row],[EID]],Roster!A:A,Roster!E:E)</f>
        <v>han.oriz.24</v>
      </c>
      <c r="C1976" s="35" t="str">
        <f>_xlfn.XLOOKUP(Table7[[#This Row],[EID]],Roster!A:A,Roster!F:F)</f>
        <v>Network</v>
      </c>
      <c r="D1976">
        <v>9</v>
      </c>
      <c r="E1976" s="2">
        <v>45122</v>
      </c>
      <c r="F1976" s="2">
        <f>_xlfn.XLOOKUP(Table7[[#This Row],[EID]],Roster!A:A,Roster!G:G)</f>
        <v>44961</v>
      </c>
      <c r="G1976" s="61">
        <f ca="1">(TODAY()-Table7[[#This Row],[Hire Date]])/365</f>
        <v>2.2849315068493152</v>
      </c>
      <c r="H1976" s="61">
        <f ca="1">Table7[[#This Row],[Year]]*12</f>
        <v>27.419178082191785</v>
      </c>
      <c r="I1976" t="str">
        <f ca="1">IF(Table7[[#This Row],[Month]]&gt;=12,"Tenured","New Hire")</f>
        <v>Tenured</v>
      </c>
    </row>
    <row r="1977" spans="1:9">
      <c r="A1977" s="3" t="s">
        <v>123</v>
      </c>
      <c r="B1977" s="35" t="str">
        <f>_xlfn.XLOOKUP(Table7[[#This Row],[EID]],Roster!A:A,Roster!E:E)</f>
        <v>kig.imaz.62</v>
      </c>
      <c r="C1977" s="35" t="str">
        <f>_xlfn.XLOOKUP(Table7[[#This Row],[EID]],Roster!A:A,Roster!F:F)</f>
        <v>HR</v>
      </c>
      <c r="D1977">
        <v>9</v>
      </c>
      <c r="E1977" s="2">
        <v>45122</v>
      </c>
      <c r="F1977" s="2">
        <f>_xlfn.XLOOKUP(Table7[[#This Row],[EID]],Roster!A:A,Roster!G:G)</f>
        <v>41094</v>
      </c>
      <c r="G1977" s="61">
        <f ca="1">(TODAY()-Table7[[#This Row],[Hire Date]])/365</f>
        <v>12.87945205479452</v>
      </c>
      <c r="H1977" s="61">
        <f ca="1">Table7[[#This Row],[Year]]*12</f>
        <v>154.55342465753424</v>
      </c>
      <c r="I1977" t="str">
        <f ca="1">IF(Table7[[#This Row],[Month]]&gt;=12,"Tenured","New Hire")</f>
        <v>Tenured</v>
      </c>
    </row>
    <row r="1978" spans="1:9">
      <c r="A1978" s="3" t="s">
        <v>94</v>
      </c>
      <c r="B1978" s="35" t="str">
        <f>_xlfn.XLOOKUP(Table7[[#This Row],[EID]],Roster!A:A,Roster!E:E)</f>
        <v>oka.koch.55</v>
      </c>
      <c r="C1978" s="35" t="str">
        <f>_xlfn.XLOOKUP(Table7[[#This Row],[EID]],Roster!A:A,Roster!F:F)</f>
        <v>F&amp;A</v>
      </c>
      <c r="D1978">
        <v>7</v>
      </c>
      <c r="E1978" s="2">
        <v>45123</v>
      </c>
      <c r="F1978" s="2">
        <f>_xlfn.XLOOKUP(Table7[[#This Row],[EID]],Roster!A:A,Roster!G:G)</f>
        <v>45032</v>
      </c>
      <c r="G1978" s="61">
        <f ca="1">(TODAY()-Table7[[#This Row],[Hire Date]])/365</f>
        <v>2.0904109589041098</v>
      </c>
      <c r="H1978" s="61">
        <f ca="1">Table7[[#This Row],[Year]]*12</f>
        <v>25.084931506849315</v>
      </c>
      <c r="I1978" t="str">
        <f ca="1">IF(Table7[[#This Row],[Month]]&gt;=12,"Tenured","New Hire")</f>
        <v>Tenured</v>
      </c>
    </row>
    <row r="1979" spans="1:9">
      <c r="A1979" s="3" t="s">
        <v>96</v>
      </c>
      <c r="B1979" s="35" t="str">
        <f>_xlfn.XLOOKUP(Table7[[#This Row],[EID]],Roster!A:A,Roster!E:E)</f>
        <v>hir.kame.31</v>
      </c>
      <c r="C1979" s="35" t="str">
        <f>_xlfn.XLOOKUP(Table7[[#This Row],[EID]],Roster!A:A,Roster!F:F)</f>
        <v>Health</v>
      </c>
      <c r="D1979">
        <v>10</v>
      </c>
      <c r="E1979" s="2">
        <v>45123</v>
      </c>
      <c r="F1979" s="2">
        <f>_xlfn.XLOOKUP(Table7[[#This Row],[EID]],Roster!A:A,Roster!G:G)</f>
        <v>44979</v>
      </c>
      <c r="G1979" s="61">
        <f ca="1">(TODAY()-Table7[[#This Row],[Hire Date]])/365</f>
        <v>2.2356164383561645</v>
      </c>
      <c r="H1979" s="61">
        <f ca="1">Table7[[#This Row],[Year]]*12</f>
        <v>26.827397260273976</v>
      </c>
      <c r="I1979" t="str">
        <f ca="1">IF(Table7[[#This Row],[Month]]&gt;=12,"Tenured","New Hire")</f>
        <v>Tenured</v>
      </c>
    </row>
    <row r="1980" spans="1:9">
      <c r="A1980" s="3" t="s">
        <v>97</v>
      </c>
      <c r="B1980" s="35" t="str">
        <f>_xlfn.XLOOKUP(Table7[[#This Row],[EID]],Roster!A:A,Roster!E:E)</f>
        <v>han.oriz.24</v>
      </c>
      <c r="C1980" s="35" t="str">
        <f>_xlfn.XLOOKUP(Table7[[#This Row],[EID]],Roster!A:A,Roster!F:F)</f>
        <v>Network</v>
      </c>
      <c r="D1980">
        <v>7</v>
      </c>
      <c r="E1980" s="2">
        <v>45123</v>
      </c>
      <c r="F1980" s="2">
        <f>_xlfn.XLOOKUP(Table7[[#This Row],[EID]],Roster!A:A,Roster!G:G)</f>
        <v>44419</v>
      </c>
      <c r="G1980" s="61">
        <f ca="1">(TODAY()-Table7[[#This Row],[Hire Date]])/365</f>
        <v>3.7698630136986302</v>
      </c>
      <c r="H1980" s="61">
        <f ca="1">Table7[[#This Row],[Year]]*12</f>
        <v>45.238356164383561</v>
      </c>
      <c r="I1980" t="str">
        <f ca="1">IF(Table7[[#This Row],[Month]]&gt;=12,"Tenured","New Hire")</f>
        <v>Tenured</v>
      </c>
    </row>
    <row r="1981" spans="1:9">
      <c r="A1981" s="3" t="s">
        <v>98</v>
      </c>
      <c r="B1981" s="35" t="str">
        <f>_xlfn.XLOOKUP(Table7[[#This Row],[EID]],Roster!A:A,Roster!E:E)</f>
        <v>kig.imaz.62</v>
      </c>
      <c r="C1981" s="35" t="str">
        <f>_xlfn.XLOOKUP(Table7[[#This Row],[EID]],Roster!A:A,Roster!F:F)</f>
        <v>HR</v>
      </c>
      <c r="D1981">
        <v>7</v>
      </c>
      <c r="E1981" s="2">
        <v>45123</v>
      </c>
      <c r="F1981" s="2">
        <f>_xlfn.XLOOKUP(Table7[[#This Row],[EID]],Roster!A:A,Roster!G:G)</f>
        <v>41964</v>
      </c>
      <c r="G1981" s="61">
        <f ca="1">(TODAY()-Table7[[#This Row],[Hire Date]])/365</f>
        <v>10.495890410958904</v>
      </c>
      <c r="H1981" s="61">
        <f ca="1">Table7[[#This Row],[Year]]*12</f>
        <v>125.95068493150684</v>
      </c>
      <c r="I1981" t="str">
        <f ca="1">IF(Table7[[#This Row],[Month]]&gt;=12,"Tenured","New Hire")</f>
        <v>Tenured</v>
      </c>
    </row>
    <row r="1982" spans="1:9">
      <c r="A1982" s="3" t="s">
        <v>99</v>
      </c>
      <c r="B1982" s="35" t="str">
        <f>_xlfn.XLOOKUP(Table7[[#This Row],[EID]],Roster!A:A,Roster!E:E)</f>
        <v>han.oriz.24</v>
      </c>
      <c r="C1982" s="35" t="str">
        <f>_xlfn.XLOOKUP(Table7[[#This Row],[EID]],Roster!A:A,Roster!F:F)</f>
        <v>Strategy</v>
      </c>
      <c r="D1982">
        <v>7</v>
      </c>
      <c r="E1982" s="2">
        <v>45123</v>
      </c>
      <c r="F1982" s="2">
        <f>_xlfn.XLOOKUP(Table7[[#This Row],[EID]],Roster!A:A,Roster!G:G)</f>
        <v>39732</v>
      </c>
      <c r="G1982" s="61">
        <f ca="1">(TODAY()-Table7[[#This Row],[Hire Date]])/365</f>
        <v>16.610958904109587</v>
      </c>
      <c r="H1982" s="61">
        <f ca="1">Table7[[#This Row],[Year]]*12</f>
        <v>199.33150684931505</v>
      </c>
      <c r="I1982" t="str">
        <f ca="1">IF(Table7[[#This Row],[Month]]&gt;=12,"Tenured","New Hire")</f>
        <v>Tenured</v>
      </c>
    </row>
    <row r="1983" spans="1:9">
      <c r="A1983" s="3" t="s">
        <v>100</v>
      </c>
      <c r="B1983" s="35" t="str">
        <f>_xlfn.XLOOKUP(Table7[[#This Row],[EID]],Roster!A:A,Roster!E:E)</f>
        <v>oka.koch.55</v>
      </c>
      <c r="C1983" s="35" t="str">
        <f>_xlfn.XLOOKUP(Table7[[#This Row],[EID]],Roster!A:A,Roster!F:F)</f>
        <v>F&amp;A</v>
      </c>
      <c r="D1983">
        <v>8</v>
      </c>
      <c r="E1983" s="2">
        <v>45123</v>
      </c>
      <c r="F1983" s="2">
        <f>_xlfn.XLOOKUP(Table7[[#This Row],[EID]],Roster!A:A,Roster!G:G)</f>
        <v>44956</v>
      </c>
      <c r="G1983" s="61">
        <f ca="1">(TODAY()-Table7[[#This Row],[Hire Date]])/365</f>
        <v>2.2986301369863016</v>
      </c>
      <c r="H1983" s="61">
        <f ca="1">Table7[[#This Row],[Year]]*12</f>
        <v>27.583561643835619</v>
      </c>
      <c r="I1983" t="str">
        <f ca="1">IF(Table7[[#This Row],[Month]]&gt;=12,"Tenured","New Hire")</f>
        <v>Tenured</v>
      </c>
    </row>
    <row r="1984" spans="1:9">
      <c r="A1984" s="3" t="s">
        <v>101</v>
      </c>
      <c r="B1984" s="35" t="str">
        <f>_xlfn.XLOOKUP(Table7[[#This Row],[EID]],Roster!A:A,Roster!E:E)</f>
        <v>hir.kame.31</v>
      </c>
      <c r="C1984" s="35" t="str">
        <f>_xlfn.XLOOKUP(Table7[[#This Row],[EID]],Roster!A:A,Roster!F:F)</f>
        <v>Health</v>
      </c>
      <c r="D1984">
        <v>9</v>
      </c>
      <c r="E1984" s="2">
        <v>45123</v>
      </c>
      <c r="F1984" s="2">
        <f>_xlfn.XLOOKUP(Table7[[#This Row],[EID]],Roster!A:A,Roster!G:G)</f>
        <v>42161</v>
      </c>
      <c r="G1984" s="61">
        <f ca="1">(TODAY()-Table7[[#This Row],[Hire Date]])/365</f>
        <v>9.956164383561644</v>
      </c>
      <c r="H1984" s="61">
        <f ca="1">Table7[[#This Row],[Year]]*12</f>
        <v>119.47397260273974</v>
      </c>
      <c r="I1984" t="str">
        <f ca="1">IF(Table7[[#This Row],[Month]]&gt;=12,"Tenured","New Hire")</f>
        <v>Tenured</v>
      </c>
    </row>
    <row r="1985" spans="1:9">
      <c r="A1985" s="3" t="s">
        <v>102</v>
      </c>
      <c r="B1985" s="35" t="str">
        <f>_xlfn.XLOOKUP(Table7[[#This Row],[EID]],Roster!A:A,Roster!E:E)</f>
        <v>han.oriz.24</v>
      </c>
      <c r="C1985" s="35" t="str">
        <f>_xlfn.XLOOKUP(Table7[[#This Row],[EID]],Roster!A:A,Roster!F:F)</f>
        <v>Network</v>
      </c>
      <c r="D1985">
        <v>9</v>
      </c>
      <c r="E1985" s="2">
        <v>45123</v>
      </c>
      <c r="F1985" s="2">
        <f>_xlfn.XLOOKUP(Table7[[#This Row],[EID]],Roster!A:A,Roster!G:G)</f>
        <v>37784</v>
      </c>
      <c r="G1985" s="61">
        <f ca="1">(TODAY()-Table7[[#This Row],[Hire Date]])/365</f>
        <v>21.947945205479453</v>
      </c>
      <c r="H1985" s="61">
        <f ca="1">Table7[[#This Row],[Year]]*12</f>
        <v>263.37534246575342</v>
      </c>
      <c r="I1985" t="str">
        <f ca="1">IF(Table7[[#This Row],[Month]]&gt;=12,"Tenured","New Hire")</f>
        <v>Tenured</v>
      </c>
    </row>
    <row r="1986" spans="1:9">
      <c r="A1986" s="3" t="s">
        <v>103</v>
      </c>
      <c r="B1986" s="35" t="str">
        <f>_xlfn.XLOOKUP(Table7[[#This Row],[EID]],Roster!A:A,Roster!E:E)</f>
        <v>kig.imaz.62</v>
      </c>
      <c r="C1986" s="35" t="str">
        <f>_xlfn.XLOOKUP(Table7[[#This Row],[EID]],Roster!A:A,Roster!F:F)</f>
        <v>HR</v>
      </c>
      <c r="D1986">
        <v>6</v>
      </c>
      <c r="E1986" s="2">
        <v>45123</v>
      </c>
      <c r="F1986" s="2">
        <f>_xlfn.XLOOKUP(Table7[[#This Row],[EID]],Roster!A:A,Roster!G:G)</f>
        <v>44132</v>
      </c>
      <c r="G1986" s="61">
        <f ca="1">(TODAY()-Table7[[#This Row],[Hire Date]])/365</f>
        <v>4.5561643835616437</v>
      </c>
      <c r="H1986" s="61">
        <f ca="1">Table7[[#This Row],[Year]]*12</f>
        <v>54.673972602739724</v>
      </c>
      <c r="I1986" t="str">
        <f ca="1">IF(Table7[[#This Row],[Month]]&gt;=12,"Tenured","New Hire")</f>
        <v>Tenured</v>
      </c>
    </row>
    <row r="1987" spans="1:9">
      <c r="A1987" s="3" t="s">
        <v>104</v>
      </c>
      <c r="B1987" s="35" t="str">
        <f>_xlfn.XLOOKUP(Table7[[#This Row],[EID]],Roster!A:A,Roster!E:E)</f>
        <v>oka.koch.55</v>
      </c>
      <c r="C1987" s="35" t="str">
        <f>_xlfn.XLOOKUP(Table7[[#This Row],[EID]],Roster!A:A,Roster!F:F)</f>
        <v>F&amp;A</v>
      </c>
      <c r="D1987">
        <v>8</v>
      </c>
      <c r="E1987" s="2">
        <v>45123</v>
      </c>
      <c r="F1987" s="2">
        <f>_xlfn.XLOOKUP(Table7[[#This Row],[EID]],Roster!A:A,Roster!G:G)</f>
        <v>44977</v>
      </c>
      <c r="G1987" s="61">
        <f ca="1">(TODAY()-Table7[[#This Row],[Hire Date]])/365</f>
        <v>2.2410958904109588</v>
      </c>
      <c r="H1987" s="61">
        <f ca="1">Table7[[#This Row],[Year]]*12</f>
        <v>26.893150684931506</v>
      </c>
      <c r="I1987" t="str">
        <f ca="1">IF(Table7[[#This Row],[Month]]&gt;=12,"Tenured","New Hire")</f>
        <v>Tenured</v>
      </c>
    </row>
    <row r="1988" spans="1:9">
      <c r="A1988" s="3" t="s">
        <v>105</v>
      </c>
      <c r="B1988" s="35" t="str">
        <f>_xlfn.XLOOKUP(Table7[[#This Row],[EID]],Roster!A:A,Roster!E:E)</f>
        <v>oka.koch.55</v>
      </c>
      <c r="C1988" s="35" t="str">
        <f>_xlfn.XLOOKUP(Table7[[#This Row],[EID]],Roster!A:A,Roster!F:F)</f>
        <v>F&amp;A</v>
      </c>
      <c r="D1988">
        <v>10</v>
      </c>
      <c r="E1988" s="2">
        <v>45123</v>
      </c>
      <c r="F1988" s="2">
        <f>_xlfn.XLOOKUP(Table7[[#This Row],[EID]],Roster!A:A,Roster!G:G)</f>
        <v>37806</v>
      </c>
      <c r="G1988" s="61">
        <f ca="1">(TODAY()-Table7[[#This Row],[Hire Date]])/365</f>
        <v>21.887671232876713</v>
      </c>
      <c r="H1988" s="61">
        <f ca="1">Table7[[#This Row],[Year]]*12</f>
        <v>262.65205479452055</v>
      </c>
      <c r="I1988" t="str">
        <f ca="1">IF(Table7[[#This Row],[Month]]&gt;=12,"Tenured","New Hire")</f>
        <v>Tenured</v>
      </c>
    </row>
    <row r="1989" spans="1:9">
      <c r="A1989" s="3" t="s">
        <v>106</v>
      </c>
      <c r="B1989" s="35" t="str">
        <f>_xlfn.XLOOKUP(Table7[[#This Row],[EID]],Roster!A:A,Roster!E:E)</f>
        <v>hir.kame.31</v>
      </c>
      <c r="C1989" s="35" t="str">
        <f>_xlfn.XLOOKUP(Table7[[#This Row],[EID]],Roster!A:A,Roster!F:F)</f>
        <v>Health</v>
      </c>
      <c r="D1989">
        <v>6</v>
      </c>
      <c r="E1989" s="2">
        <v>45123</v>
      </c>
      <c r="F1989" s="2">
        <f>_xlfn.XLOOKUP(Table7[[#This Row],[EID]],Roster!A:A,Roster!G:G)</f>
        <v>40457</v>
      </c>
      <c r="G1989" s="61">
        <f ca="1">(TODAY()-Table7[[#This Row],[Hire Date]])/365</f>
        <v>14.624657534246575</v>
      </c>
      <c r="H1989" s="61">
        <f ca="1">Table7[[#This Row],[Year]]*12</f>
        <v>175.49589041095891</v>
      </c>
      <c r="I1989" t="str">
        <f ca="1">IF(Table7[[#This Row],[Month]]&gt;=12,"Tenured","New Hire")</f>
        <v>Tenured</v>
      </c>
    </row>
    <row r="1990" spans="1:9">
      <c r="A1990" s="3" t="s">
        <v>108</v>
      </c>
      <c r="B1990" s="35" t="str">
        <f>_xlfn.XLOOKUP(Table7[[#This Row],[EID]],Roster!A:A,Roster!E:E)</f>
        <v>kig.imaz.62</v>
      </c>
      <c r="C1990" s="35" t="str">
        <f>_xlfn.XLOOKUP(Table7[[#This Row],[EID]],Roster!A:A,Roster!F:F)</f>
        <v>HR</v>
      </c>
      <c r="D1990">
        <v>10</v>
      </c>
      <c r="E1990" s="2">
        <v>45123</v>
      </c>
      <c r="F1990" s="2">
        <f>_xlfn.XLOOKUP(Table7[[#This Row],[EID]],Roster!A:A,Roster!G:G)</f>
        <v>41289</v>
      </c>
      <c r="G1990" s="61">
        <f ca="1">(TODAY()-Table7[[#This Row],[Hire Date]])/365</f>
        <v>12.345205479452055</v>
      </c>
      <c r="H1990" s="61">
        <f ca="1">Table7[[#This Row],[Year]]*12</f>
        <v>148.14246575342466</v>
      </c>
      <c r="I1990" t="str">
        <f ca="1">IF(Table7[[#This Row],[Month]]&gt;=12,"Tenured","New Hire")</f>
        <v>Tenured</v>
      </c>
    </row>
    <row r="1991" spans="1:9">
      <c r="A1991" s="3" t="s">
        <v>109</v>
      </c>
      <c r="B1991" s="35" t="str">
        <f>_xlfn.XLOOKUP(Table7[[#This Row],[EID]],Roster!A:A,Roster!E:E)</f>
        <v>han.oriz.24</v>
      </c>
      <c r="C1991" s="35" t="str">
        <f>_xlfn.XLOOKUP(Table7[[#This Row],[EID]],Roster!A:A,Roster!F:F)</f>
        <v>Strategy</v>
      </c>
      <c r="D1991">
        <v>8</v>
      </c>
      <c r="E1991" s="2">
        <v>45123</v>
      </c>
      <c r="F1991" s="2">
        <f>_xlfn.XLOOKUP(Table7[[#This Row],[EID]],Roster!A:A,Roster!G:G)</f>
        <v>39092</v>
      </c>
      <c r="G1991" s="61">
        <f ca="1">(TODAY()-Table7[[#This Row],[Hire Date]])/365</f>
        <v>18.364383561643837</v>
      </c>
      <c r="H1991" s="61">
        <f ca="1">Table7[[#This Row],[Year]]*12</f>
        <v>220.37260273972606</v>
      </c>
      <c r="I1991" t="str">
        <f ca="1">IF(Table7[[#This Row],[Month]]&gt;=12,"Tenured","New Hire")</f>
        <v>Tenured</v>
      </c>
    </row>
    <row r="1992" spans="1:9">
      <c r="A1992" s="3" t="s">
        <v>111</v>
      </c>
      <c r="B1992" s="35" t="str">
        <f>_xlfn.XLOOKUP(Table7[[#This Row],[EID]],Roster!A:A,Roster!E:E)</f>
        <v>hir.kame.31</v>
      </c>
      <c r="C1992" s="35" t="str">
        <f>_xlfn.XLOOKUP(Table7[[#This Row],[EID]],Roster!A:A,Roster!F:F)</f>
        <v>Health</v>
      </c>
      <c r="D1992">
        <v>6</v>
      </c>
      <c r="E1992" s="2">
        <v>45123</v>
      </c>
      <c r="F1992" s="2">
        <f>_xlfn.XLOOKUP(Table7[[#This Row],[EID]],Roster!A:A,Roster!G:G)</f>
        <v>42145</v>
      </c>
      <c r="G1992" s="61">
        <f ca="1">(TODAY()-Table7[[#This Row],[Hire Date]])/365</f>
        <v>10</v>
      </c>
      <c r="H1992" s="61">
        <f ca="1">Table7[[#This Row],[Year]]*12</f>
        <v>120</v>
      </c>
      <c r="I1992" t="str">
        <f ca="1">IF(Table7[[#This Row],[Month]]&gt;=12,"Tenured","New Hire")</f>
        <v>Tenured</v>
      </c>
    </row>
    <row r="1993" spans="1:9">
      <c r="A1993" s="3" t="s">
        <v>112</v>
      </c>
      <c r="B1993" s="35" t="str">
        <f>_xlfn.XLOOKUP(Table7[[#This Row],[EID]],Roster!A:A,Roster!E:E)</f>
        <v>hir.kame.31</v>
      </c>
      <c r="C1993" s="35" t="str">
        <f>_xlfn.XLOOKUP(Table7[[#This Row],[EID]],Roster!A:A,Roster!F:F)</f>
        <v>Health</v>
      </c>
      <c r="D1993">
        <v>6</v>
      </c>
      <c r="E1993" s="2">
        <v>45123</v>
      </c>
      <c r="F1993" s="2">
        <f>_xlfn.XLOOKUP(Table7[[#This Row],[EID]],Roster!A:A,Roster!G:G)</f>
        <v>44989</v>
      </c>
      <c r="G1993" s="61">
        <f ca="1">(TODAY()-Table7[[#This Row],[Hire Date]])/365</f>
        <v>2.2082191780821918</v>
      </c>
      <c r="H1993" s="61">
        <f ca="1">Table7[[#This Row],[Year]]*12</f>
        <v>26.4986301369863</v>
      </c>
      <c r="I1993" t="str">
        <f ca="1">IF(Table7[[#This Row],[Month]]&gt;=12,"Tenured","New Hire")</f>
        <v>Tenured</v>
      </c>
    </row>
    <row r="1994" spans="1:9">
      <c r="A1994" s="3" t="s">
        <v>113</v>
      </c>
      <c r="B1994" s="35" t="str">
        <f>_xlfn.XLOOKUP(Table7[[#This Row],[EID]],Roster!A:A,Roster!E:E)</f>
        <v>kig.imaz.62</v>
      </c>
      <c r="C1994" s="35" t="str">
        <f>_xlfn.XLOOKUP(Table7[[#This Row],[EID]],Roster!A:A,Roster!F:F)</f>
        <v>HR</v>
      </c>
      <c r="D1994">
        <v>10</v>
      </c>
      <c r="E1994" s="2">
        <v>45123</v>
      </c>
      <c r="F1994" s="2">
        <f>_xlfn.XLOOKUP(Table7[[#This Row],[EID]],Roster!A:A,Roster!G:G)</f>
        <v>44152</v>
      </c>
      <c r="G1994" s="61">
        <f ca="1">(TODAY()-Table7[[#This Row],[Hire Date]])/365</f>
        <v>4.5013698630136982</v>
      </c>
      <c r="H1994" s="61">
        <f ca="1">Table7[[#This Row],[Year]]*12</f>
        <v>54.016438356164379</v>
      </c>
      <c r="I1994" t="str">
        <f ca="1">IF(Table7[[#This Row],[Month]]&gt;=12,"Tenured","New Hire")</f>
        <v>Tenured</v>
      </c>
    </row>
    <row r="1995" spans="1:9">
      <c r="A1995" s="3" t="s">
        <v>114</v>
      </c>
      <c r="B1995" s="35" t="str">
        <f>_xlfn.XLOOKUP(Table7[[#This Row],[EID]],Roster!A:A,Roster!E:E)</f>
        <v>han.oriz.24</v>
      </c>
      <c r="C1995" s="35" t="str">
        <f>_xlfn.XLOOKUP(Table7[[#This Row],[EID]],Roster!A:A,Roster!F:F)</f>
        <v>Strategy</v>
      </c>
      <c r="D1995">
        <v>9</v>
      </c>
      <c r="E1995" s="2">
        <v>45123</v>
      </c>
      <c r="F1995" s="2">
        <f>_xlfn.XLOOKUP(Table7[[#This Row],[EID]],Roster!A:A,Roster!G:G)</f>
        <v>37165</v>
      </c>
      <c r="G1995" s="61">
        <f ca="1">(TODAY()-Table7[[#This Row],[Hire Date]])/365</f>
        <v>23.643835616438356</v>
      </c>
      <c r="H1995" s="61">
        <f ca="1">Table7[[#This Row],[Year]]*12</f>
        <v>283.72602739726028</v>
      </c>
      <c r="I1995" t="str">
        <f ca="1">IF(Table7[[#This Row],[Month]]&gt;=12,"Tenured","New Hire")</f>
        <v>Tenured</v>
      </c>
    </row>
    <row r="1996" spans="1:9">
      <c r="A1996" s="3" t="s">
        <v>115</v>
      </c>
      <c r="B1996" s="35" t="str">
        <f>_xlfn.XLOOKUP(Table7[[#This Row],[EID]],Roster!A:A,Roster!E:E)</f>
        <v>oka.koch.55</v>
      </c>
      <c r="C1996" s="35" t="str">
        <f>_xlfn.XLOOKUP(Table7[[#This Row],[EID]],Roster!A:A,Roster!F:F)</f>
        <v>F&amp;A</v>
      </c>
      <c r="D1996">
        <v>6</v>
      </c>
      <c r="E1996" s="2">
        <v>45123</v>
      </c>
      <c r="F1996" s="2">
        <f>_xlfn.XLOOKUP(Table7[[#This Row],[EID]],Roster!A:A,Roster!G:G)</f>
        <v>44841</v>
      </c>
      <c r="G1996" s="61">
        <f ca="1">(TODAY()-Table7[[#This Row],[Hire Date]])/365</f>
        <v>2.6136986301369864</v>
      </c>
      <c r="H1996" s="61">
        <f ca="1">Table7[[#This Row],[Year]]*12</f>
        <v>31.364383561643837</v>
      </c>
      <c r="I1996" t="str">
        <f ca="1">IF(Table7[[#This Row],[Month]]&gt;=12,"Tenured","New Hire")</f>
        <v>Tenured</v>
      </c>
    </row>
    <row r="1997" spans="1:9">
      <c r="A1997" s="3" t="s">
        <v>116</v>
      </c>
      <c r="B1997" s="35" t="str">
        <f>_xlfn.XLOOKUP(Table7[[#This Row],[EID]],Roster!A:A,Roster!E:E)</f>
        <v>hir.kame.31</v>
      </c>
      <c r="C1997" s="35" t="str">
        <f>_xlfn.XLOOKUP(Table7[[#This Row],[EID]],Roster!A:A,Roster!F:F)</f>
        <v>Health</v>
      </c>
      <c r="D1997">
        <v>8</v>
      </c>
      <c r="E1997" s="2">
        <v>45123</v>
      </c>
      <c r="F1997" s="2">
        <f>_xlfn.XLOOKUP(Table7[[#This Row],[EID]],Roster!A:A,Roster!G:G)</f>
        <v>39490</v>
      </c>
      <c r="G1997" s="61">
        <f ca="1">(TODAY()-Table7[[#This Row],[Hire Date]])/365</f>
        <v>17.273972602739725</v>
      </c>
      <c r="H1997" s="61">
        <f ca="1">Table7[[#This Row],[Year]]*12</f>
        <v>207.2876712328767</v>
      </c>
      <c r="I1997" t="str">
        <f ca="1">IF(Table7[[#This Row],[Month]]&gt;=12,"Tenured","New Hire")</f>
        <v>Tenured</v>
      </c>
    </row>
    <row r="1998" spans="1:9">
      <c r="A1998" s="3" t="s">
        <v>117</v>
      </c>
      <c r="B1998" s="35" t="str">
        <f>_xlfn.XLOOKUP(Table7[[#This Row],[EID]],Roster!A:A,Roster!E:E)</f>
        <v>han.oriz.24</v>
      </c>
      <c r="C1998" s="35" t="str">
        <f>_xlfn.XLOOKUP(Table7[[#This Row],[EID]],Roster!A:A,Roster!F:F)</f>
        <v>Network</v>
      </c>
      <c r="D1998">
        <v>10</v>
      </c>
      <c r="E1998" s="2">
        <v>45123</v>
      </c>
      <c r="F1998" s="2">
        <f>_xlfn.XLOOKUP(Table7[[#This Row],[EID]],Roster!A:A,Roster!G:G)</f>
        <v>43495</v>
      </c>
      <c r="G1998" s="61">
        <f ca="1">(TODAY()-Table7[[#This Row],[Hire Date]])/365</f>
        <v>6.3013698630136989</v>
      </c>
      <c r="H1998" s="61">
        <f ca="1">Table7[[#This Row],[Year]]*12</f>
        <v>75.616438356164394</v>
      </c>
      <c r="I1998" t="str">
        <f ca="1">IF(Table7[[#This Row],[Month]]&gt;=12,"Tenured","New Hire")</f>
        <v>Tenured</v>
      </c>
    </row>
    <row r="1999" spans="1:9">
      <c r="A1999" s="3" t="s">
        <v>118</v>
      </c>
      <c r="B1999" s="35" t="str">
        <f>_xlfn.XLOOKUP(Table7[[#This Row],[EID]],Roster!A:A,Roster!E:E)</f>
        <v>kig.imaz.62</v>
      </c>
      <c r="C1999" s="35" t="str">
        <f>_xlfn.XLOOKUP(Table7[[#This Row],[EID]],Roster!A:A,Roster!F:F)</f>
        <v>HR</v>
      </c>
      <c r="D1999">
        <v>8</v>
      </c>
      <c r="E1999" s="2">
        <v>45123</v>
      </c>
      <c r="F1999" s="2">
        <f>_xlfn.XLOOKUP(Table7[[#This Row],[EID]],Roster!A:A,Roster!G:G)</f>
        <v>44965</v>
      </c>
      <c r="G1999" s="61">
        <f ca="1">(TODAY()-Table7[[#This Row],[Hire Date]])/365</f>
        <v>2.2739726027397262</v>
      </c>
      <c r="H1999" s="61">
        <f ca="1">Table7[[#This Row],[Year]]*12</f>
        <v>27.287671232876715</v>
      </c>
      <c r="I1999" t="str">
        <f ca="1">IF(Table7[[#This Row],[Month]]&gt;=12,"Tenured","New Hire")</f>
        <v>Tenured</v>
      </c>
    </row>
    <row r="2000" spans="1:9">
      <c r="A2000" s="3" t="s">
        <v>119</v>
      </c>
      <c r="B2000" s="35" t="str">
        <f>_xlfn.XLOOKUP(Table7[[#This Row],[EID]],Roster!A:A,Roster!E:E)</f>
        <v>hir.kame.31</v>
      </c>
      <c r="C2000" s="35" t="str">
        <f>_xlfn.XLOOKUP(Table7[[#This Row],[EID]],Roster!A:A,Roster!F:F)</f>
        <v>Health</v>
      </c>
      <c r="D2000">
        <v>10</v>
      </c>
      <c r="E2000" s="2">
        <v>45123</v>
      </c>
      <c r="F2000" s="2">
        <f>_xlfn.XLOOKUP(Table7[[#This Row],[EID]],Roster!A:A,Roster!G:G)</f>
        <v>38581</v>
      </c>
      <c r="G2000" s="61">
        <f ca="1">(TODAY()-Table7[[#This Row],[Hire Date]])/365</f>
        <v>19.764383561643836</v>
      </c>
      <c r="H2000" s="61">
        <f ca="1">Table7[[#This Row],[Year]]*12</f>
        <v>237.17260273972602</v>
      </c>
      <c r="I2000" t="str">
        <f ca="1">IF(Table7[[#This Row],[Month]]&gt;=12,"Tenured","New Hire")</f>
        <v>Tenured</v>
      </c>
    </row>
    <row r="2001" spans="1:9">
      <c r="A2001" s="3" t="s">
        <v>121</v>
      </c>
      <c r="B2001" s="35" t="str">
        <f>_xlfn.XLOOKUP(Table7[[#This Row],[EID]],Roster!A:A,Roster!E:E)</f>
        <v>hir.kame.31</v>
      </c>
      <c r="C2001" s="35" t="str">
        <f>_xlfn.XLOOKUP(Table7[[#This Row],[EID]],Roster!A:A,Roster!F:F)</f>
        <v>Health</v>
      </c>
      <c r="D2001">
        <v>10</v>
      </c>
      <c r="E2001" s="2">
        <v>45123</v>
      </c>
      <c r="F2001" s="2">
        <f>_xlfn.XLOOKUP(Table7[[#This Row],[EID]],Roster!A:A,Roster!G:G)</f>
        <v>44420</v>
      </c>
      <c r="G2001" s="61">
        <f ca="1">(TODAY()-Table7[[#This Row],[Hire Date]])/365</f>
        <v>3.7671232876712328</v>
      </c>
      <c r="H2001" s="61">
        <f ca="1">Table7[[#This Row],[Year]]*12</f>
        <v>45.205479452054796</v>
      </c>
      <c r="I2001" t="str">
        <f ca="1">IF(Table7[[#This Row],[Month]]&gt;=12,"Tenured","New Hire")</f>
        <v>Tenured</v>
      </c>
    </row>
    <row r="2002" spans="1:9">
      <c r="A2002" s="3" t="s">
        <v>122</v>
      </c>
      <c r="B2002" s="35" t="str">
        <f>_xlfn.XLOOKUP(Table7[[#This Row],[EID]],Roster!A:A,Roster!E:E)</f>
        <v>han.oriz.24</v>
      </c>
      <c r="C2002" s="35" t="str">
        <f>_xlfn.XLOOKUP(Table7[[#This Row],[EID]],Roster!A:A,Roster!F:F)</f>
        <v>Network</v>
      </c>
      <c r="D2002">
        <v>9</v>
      </c>
      <c r="E2002" s="2">
        <v>45123</v>
      </c>
      <c r="F2002" s="2">
        <f>_xlfn.XLOOKUP(Table7[[#This Row],[EID]],Roster!A:A,Roster!G:G)</f>
        <v>44961</v>
      </c>
      <c r="G2002" s="61">
        <f ca="1">(TODAY()-Table7[[#This Row],[Hire Date]])/365</f>
        <v>2.2849315068493152</v>
      </c>
      <c r="H2002" s="61">
        <f ca="1">Table7[[#This Row],[Year]]*12</f>
        <v>27.419178082191785</v>
      </c>
      <c r="I2002" t="str">
        <f ca="1">IF(Table7[[#This Row],[Month]]&gt;=12,"Tenured","New Hire")</f>
        <v>Tenured</v>
      </c>
    </row>
    <row r="2003" spans="1:9">
      <c r="A2003" s="3" t="s">
        <v>123</v>
      </c>
      <c r="B2003" s="35" t="str">
        <f>_xlfn.XLOOKUP(Table7[[#This Row],[EID]],Roster!A:A,Roster!E:E)</f>
        <v>kig.imaz.62</v>
      </c>
      <c r="C2003" s="35" t="str">
        <f>_xlfn.XLOOKUP(Table7[[#This Row],[EID]],Roster!A:A,Roster!F:F)</f>
        <v>HR</v>
      </c>
      <c r="D2003">
        <v>7</v>
      </c>
      <c r="E2003" s="2">
        <v>45123</v>
      </c>
      <c r="F2003" s="2">
        <f>_xlfn.XLOOKUP(Table7[[#This Row],[EID]],Roster!A:A,Roster!G:G)</f>
        <v>41094</v>
      </c>
      <c r="G2003" s="61">
        <f ca="1">(TODAY()-Table7[[#This Row],[Hire Date]])/365</f>
        <v>12.87945205479452</v>
      </c>
      <c r="H2003" s="61">
        <f ca="1">Table7[[#This Row],[Year]]*12</f>
        <v>154.55342465753424</v>
      </c>
      <c r="I2003" t="str">
        <f ca="1">IF(Table7[[#This Row],[Month]]&gt;=12,"Tenured","New Hire")</f>
        <v>Tenured</v>
      </c>
    </row>
    <row r="2004" spans="1:9">
      <c r="A2004" s="3" t="s">
        <v>94</v>
      </c>
      <c r="B2004" s="35" t="str">
        <f>_xlfn.XLOOKUP(Table7[[#This Row],[EID]],Roster!A:A,Roster!E:E)</f>
        <v>oka.koch.55</v>
      </c>
      <c r="C2004" s="35" t="str">
        <f>_xlfn.XLOOKUP(Table7[[#This Row],[EID]],Roster!A:A,Roster!F:F)</f>
        <v>F&amp;A</v>
      </c>
      <c r="D2004">
        <v>8</v>
      </c>
      <c r="E2004" s="2">
        <v>45124</v>
      </c>
      <c r="F2004" s="2">
        <f>_xlfn.XLOOKUP(Table7[[#This Row],[EID]],Roster!A:A,Roster!G:G)</f>
        <v>45032</v>
      </c>
      <c r="G2004" s="61">
        <f ca="1">(TODAY()-Table7[[#This Row],[Hire Date]])/365</f>
        <v>2.0904109589041098</v>
      </c>
      <c r="H2004" s="61">
        <f ca="1">Table7[[#This Row],[Year]]*12</f>
        <v>25.084931506849315</v>
      </c>
      <c r="I2004" t="str">
        <f ca="1">IF(Table7[[#This Row],[Month]]&gt;=12,"Tenured","New Hire")</f>
        <v>Tenured</v>
      </c>
    </row>
    <row r="2005" spans="1:9">
      <c r="A2005" s="3" t="s">
        <v>96</v>
      </c>
      <c r="B2005" s="35" t="str">
        <f>_xlfn.XLOOKUP(Table7[[#This Row],[EID]],Roster!A:A,Roster!E:E)</f>
        <v>hir.kame.31</v>
      </c>
      <c r="C2005" s="35" t="str">
        <f>_xlfn.XLOOKUP(Table7[[#This Row],[EID]],Roster!A:A,Roster!F:F)</f>
        <v>Health</v>
      </c>
      <c r="D2005">
        <v>8</v>
      </c>
      <c r="E2005" s="2">
        <v>45124</v>
      </c>
      <c r="F2005" s="2">
        <f>_xlfn.XLOOKUP(Table7[[#This Row],[EID]],Roster!A:A,Roster!G:G)</f>
        <v>44979</v>
      </c>
      <c r="G2005" s="61">
        <f ca="1">(TODAY()-Table7[[#This Row],[Hire Date]])/365</f>
        <v>2.2356164383561645</v>
      </c>
      <c r="H2005" s="61">
        <f ca="1">Table7[[#This Row],[Year]]*12</f>
        <v>26.827397260273976</v>
      </c>
      <c r="I2005" t="str">
        <f ca="1">IF(Table7[[#This Row],[Month]]&gt;=12,"Tenured","New Hire")</f>
        <v>Tenured</v>
      </c>
    </row>
    <row r="2006" spans="1:9">
      <c r="A2006" s="3" t="s">
        <v>97</v>
      </c>
      <c r="B2006" s="35" t="str">
        <f>_xlfn.XLOOKUP(Table7[[#This Row],[EID]],Roster!A:A,Roster!E:E)</f>
        <v>han.oriz.24</v>
      </c>
      <c r="C2006" s="35" t="str">
        <f>_xlfn.XLOOKUP(Table7[[#This Row],[EID]],Roster!A:A,Roster!F:F)</f>
        <v>Network</v>
      </c>
      <c r="D2006">
        <v>7</v>
      </c>
      <c r="E2006" s="2">
        <v>45124</v>
      </c>
      <c r="F2006" s="2">
        <f>_xlfn.XLOOKUP(Table7[[#This Row],[EID]],Roster!A:A,Roster!G:G)</f>
        <v>44419</v>
      </c>
      <c r="G2006" s="61">
        <f ca="1">(TODAY()-Table7[[#This Row],[Hire Date]])/365</f>
        <v>3.7698630136986302</v>
      </c>
      <c r="H2006" s="61">
        <f ca="1">Table7[[#This Row],[Year]]*12</f>
        <v>45.238356164383561</v>
      </c>
      <c r="I2006" t="str">
        <f ca="1">IF(Table7[[#This Row],[Month]]&gt;=12,"Tenured","New Hire")</f>
        <v>Tenured</v>
      </c>
    </row>
    <row r="2007" spans="1:9">
      <c r="A2007" s="3" t="s">
        <v>98</v>
      </c>
      <c r="B2007" s="35" t="str">
        <f>_xlfn.XLOOKUP(Table7[[#This Row],[EID]],Roster!A:A,Roster!E:E)</f>
        <v>kig.imaz.62</v>
      </c>
      <c r="C2007" s="35" t="str">
        <f>_xlfn.XLOOKUP(Table7[[#This Row],[EID]],Roster!A:A,Roster!F:F)</f>
        <v>HR</v>
      </c>
      <c r="D2007">
        <v>10</v>
      </c>
      <c r="E2007" s="2">
        <v>45124</v>
      </c>
      <c r="F2007" s="2">
        <f>_xlfn.XLOOKUP(Table7[[#This Row],[EID]],Roster!A:A,Roster!G:G)</f>
        <v>41964</v>
      </c>
      <c r="G2007" s="61">
        <f ca="1">(TODAY()-Table7[[#This Row],[Hire Date]])/365</f>
        <v>10.495890410958904</v>
      </c>
      <c r="H2007" s="61">
        <f ca="1">Table7[[#This Row],[Year]]*12</f>
        <v>125.95068493150684</v>
      </c>
      <c r="I2007" t="str">
        <f ca="1">IF(Table7[[#This Row],[Month]]&gt;=12,"Tenured","New Hire")</f>
        <v>Tenured</v>
      </c>
    </row>
    <row r="2008" spans="1:9">
      <c r="A2008" s="3" t="s">
        <v>99</v>
      </c>
      <c r="B2008" s="35" t="str">
        <f>_xlfn.XLOOKUP(Table7[[#This Row],[EID]],Roster!A:A,Roster!E:E)</f>
        <v>han.oriz.24</v>
      </c>
      <c r="C2008" s="35" t="str">
        <f>_xlfn.XLOOKUP(Table7[[#This Row],[EID]],Roster!A:A,Roster!F:F)</f>
        <v>Strategy</v>
      </c>
      <c r="D2008">
        <v>10</v>
      </c>
      <c r="E2008" s="2">
        <v>45124</v>
      </c>
      <c r="F2008" s="2">
        <f>_xlfn.XLOOKUP(Table7[[#This Row],[EID]],Roster!A:A,Roster!G:G)</f>
        <v>39732</v>
      </c>
      <c r="G2008" s="61">
        <f ca="1">(TODAY()-Table7[[#This Row],[Hire Date]])/365</f>
        <v>16.610958904109587</v>
      </c>
      <c r="H2008" s="61">
        <f ca="1">Table7[[#This Row],[Year]]*12</f>
        <v>199.33150684931505</v>
      </c>
      <c r="I2008" t="str">
        <f ca="1">IF(Table7[[#This Row],[Month]]&gt;=12,"Tenured","New Hire")</f>
        <v>Tenured</v>
      </c>
    </row>
    <row r="2009" spans="1:9">
      <c r="A2009" s="3" t="s">
        <v>100</v>
      </c>
      <c r="B2009" s="35" t="str">
        <f>_xlfn.XLOOKUP(Table7[[#This Row],[EID]],Roster!A:A,Roster!E:E)</f>
        <v>oka.koch.55</v>
      </c>
      <c r="C2009" s="35" t="str">
        <f>_xlfn.XLOOKUP(Table7[[#This Row],[EID]],Roster!A:A,Roster!F:F)</f>
        <v>F&amp;A</v>
      </c>
      <c r="D2009">
        <v>8</v>
      </c>
      <c r="E2009" s="2">
        <v>45124</v>
      </c>
      <c r="F2009" s="2">
        <f>_xlfn.XLOOKUP(Table7[[#This Row],[EID]],Roster!A:A,Roster!G:G)</f>
        <v>44956</v>
      </c>
      <c r="G2009" s="61">
        <f ca="1">(TODAY()-Table7[[#This Row],[Hire Date]])/365</f>
        <v>2.2986301369863016</v>
      </c>
      <c r="H2009" s="61">
        <f ca="1">Table7[[#This Row],[Year]]*12</f>
        <v>27.583561643835619</v>
      </c>
      <c r="I2009" t="str">
        <f ca="1">IF(Table7[[#This Row],[Month]]&gt;=12,"Tenured","New Hire")</f>
        <v>Tenured</v>
      </c>
    </row>
    <row r="2010" spans="1:9">
      <c r="A2010" s="3" t="s">
        <v>101</v>
      </c>
      <c r="B2010" s="35" t="str">
        <f>_xlfn.XLOOKUP(Table7[[#This Row],[EID]],Roster!A:A,Roster!E:E)</f>
        <v>hir.kame.31</v>
      </c>
      <c r="C2010" s="35" t="str">
        <f>_xlfn.XLOOKUP(Table7[[#This Row],[EID]],Roster!A:A,Roster!F:F)</f>
        <v>Health</v>
      </c>
      <c r="D2010">
        <v>8</v>
      </c>
      <c r="E2010" s="2">
        <v>45124</v>
      </c>
      <c r="F2010" s="2">
        <f>_xlfn.XLOOKUP(Table7[[#This Row],[EID]],Roster!A:A,Roster!G:G)</f>
        <v>42161</v>
      </c>
      <c r="G2010" s="61">
        <f ca="1">(TODAY()-Table7[[#This Row],[Hire Date]])/365</f>
        <v>9.956164383561644</v>
      </c>
      <c r="H2010" s="61">
        <f ca="1">Table7[[#This Row],[Year]]*12</f>
        <v>119.47397260273974</v>
      </c>
      <c r="I2010" t="str">
        <f ca="1">IF(Table7[[#This Row],[Month]]&gt;=12,"Tenured","New Hire")</f>
        <v>Tenured</v>
      </c>
    </row>
    <row r="2011" spans="1:9">
      <c r="A2011" s="3" t="s">
        <v>102</v>
      </c>
      <c r="B2011" s="35" t="str">
        <f>_xlfn.XLOOKUP(Table7[[#This Row],[EID]],Roster!A:A,Roster!E:E)</f>
        <v>han.oriz.24</v>
      </c>
      <c r="C2011" s="35" t="str">
        <f>_xlfn.XLOOKUP(Table7[[#This Row],[EID]],Roster!A:A,Roster!F:F)</f>
        <v>Network</v>
      </c>
      <c r="D2011">
        <v>8</v>
      </c>
      <c r="E2011" s="2">
        <v>45124</v>
      </c>
      <c r="F2011" s="2">
        <f>_xlfn.XLOOKUP(Table7[[#This Row],[EID]],Roster!A:A,Roster!G:G)</f>
        <v>37784</v>
      </c>
      <c r="G2011" s="61">
        <f ca="1">(TODAY()-Table7[[#This Row],[Hire Date]])/365</f>
        <v>21.947945205479453</v>
      </c>
      <c r="H2011" s="61">
        <f ca="1">Table7[[#This Row],[Year]]*12</f>
        <v>263.37534246575342</v>
      </c>
      <c r="I2011" t="str">
        <f ca="1">IF(Table7[[#This Row],[Month]]&gt;=12,"Tenured","New Hire")</f>
        <v>Tenured</v>
      </c>
    </row>
    <row r="2012" spans="1:9">
      <c r="A2012" s="3" t="s">
        <v>103</v>
      </c>
      <c r="B2012" s="35" t="str">
        <f>_xlfn.XLOOKUP(Table7[[#This Row],[EID]],Roster!A:A,Roster!E:E)</f>
        <v>kig.imaz.62</v>
      </c>
      <c r="C2012" s="35" t="str">
        <f>_xlfn.XLOOKUP(Table7[[#This Row],[EID]],Roster!A:A,Roster!F:F)</f>
        <v>HR</v>
      </c>
      <c r="D2012">
        <v>7</v>
      </c>
      <c r="E2012" s="2">
        <v>45124</v>
      </c>
      <c r="F2012" s="2">
        <f>_xlfn.XLOOKUP(Table7[[#This Row],[EID]],Roster!A:A,Roster!G:G)</f>
        <v>44132</v>
      </c>
      <c r="G2012" s="61">
        <f ca="1">(TODAY()-Table7[[#This Row],[Hire Date]])/365</f>
        <v>4.5561643835616437</v>
      </c>
      <c r="H2012" s="61">
        <f ca="1">Table7[[#This Row],[Year]]*12</f>
        <v>54.673972602739724</v>
      </c>
      <c r="I2012" t="str">
        <f ca="1">IF(Table7[[#This Row],[Month]]&gt;=12,"Tenured","New Hire")</f>
        <v>Tenured</v>
      </c>
    </row>
    <row r="2013" spans="1:9">
      <c r="A2013" s="3" t="s">
        <v>104</v>
      </c>
      <c r="B2013" s="35" t="str">
        <f>_xlfn.XLOOKUP(Table7[[#This Row],[EID]],Roster!A:A,Roster!E:E)</f>
        <v>oka.koch.55</v>
      </c>
      <c r="C2013" s="35" t="str">
        <f>_xlfn.XLOOKUP(Table7[[#This Row],[EID]],Roster!A:A,Roster!F:F)</f>
        <v>F&amp;A</v>
      </c>
      <c r="D2013">
        <v>7</v>
      </c>
      <c r="E2013" s="2">
        <v>45124</v>
      </c>
      <c r="F2013" s="2">
        <f>_xlfn.XLOOKUP(Table7[[#This Row],[EID]],Roster!A:A,Roster!G:G)</f>
        <v>44977</v>
      </c>
      <c r="G2013" s="61">
        <f ca="1">(TODAY()-Table7[[#This Row],[Hire Date]])/365</f>
        <v>2.2410958904109588</v>
      </c>
      <c r="H2013" s="61">
        <f ca="1">Table7[[#This Row],[Year]]*12</f>
        <v>26.893150684931506</v>
      </c>
      <c r="I2013" t="str">
        <f ca="1">IF(Table7[[#This Row],[Month]]&gt;=12,"Tenured","New Hire")</f>
        <v>Tenured</v>
      </c>
    </row>
    <row r="2014" spans="1:9">
      <c r="A2014" s="3" t="s">
        <v>105</v>
      </c>
      <c r="B2014" s="35" t="str">
        <f>_xlfn.XLOOKUP(Table7[[#This Row],[EID]],Roster!A:A,Roster!E:E)</f>
        <v>oka.koch.55</v>
      </c>
      <c r="C2014" s="35" t="str">
        <f>_xlfn.XLOOKUP(Table7[[#This Row],[EID]],Roster!A:A,Roster!F:F)</f>
        <v>F&amp;A</v>
      </c>
      <c r="D2014">
        <v>7</v>
      </c>
      <c r="E2014" s="2">
        <v>45124</v>
      </c>
      <c r="F2014" s="2">
        <f>_xlfn.XLOOKUP(Table7[[#This Row],[EID]],Roster!A:A,Roster!G:G)</f>
        <v>37806</v>
      </c>
      <c r="G2014" s="61">
        <f ca="1">(TODAY()-Table7[[#This Row],[Hire Date]])/365</f>
        <v>21.887671232876713</v>
      </c>
      <c r="H2014" s="61">
        <f ca="1">Table7[[#This Row],[Year]]*12</f>
        <v>262.65205479452055</v>
      </c>
      <c r="I2014" t="str">
        <f ca="1">IF(Table7[[#This Row],[Month]]&gt;=12,"Tenured","New Hire")</f>
        <v>Tenured</v>
      </c>
    </row>
    <row r="2015" spans="1:9">
      <c r="A2015" s="3" t="s">
        <v>106</v>
      </c>
      <c r="B2015" s="35" t="str">
        <f>_xlfn.XLOOKUP(Table7[[#This Row],[EID]],Roster!A:A,Roster!E:E)</f>
        <v>hir.kame.31</v>
      </c>
      <c r="C2015" s="35" t="str">
        <f>_xlfn.XLOOKUP(Table7[[#This Row],[EID]],Roster!A:A,Roster!F:F)</f>
        <v>Health</v>
      </c>
      <c r="D2015">
        <v>9</v>
      </c>
      <c r="E2015" s="2">
        <v>45124</v>
      </c>
      <c r="F2015" s="2">
        <f>_xlfn.XLOOKUP(Table7[[#This Row],[EID]],Roster!A:A,Roster!G:G)</f>
        <v>40457</v>
      </c>
      <c r="G2015" s="61">
        <f ca="1">(TODAY()-Table7[[#This Row],[Hire Date]])/365</f>
        <v>14.624657534246575</v>
      </c>
      <c r="H2015" s="61">
        <f ca="1">Table7[[#This Row],[Year]]*12</f>
        <v>175.49589041095891</v>
      </c>
      <c r="I2015" t="str">
        <f ca="1">IF(Table7[[#This Row],[Month]]&gt;=12,"Tenured","New Hire")</f>
        <v>Tenured</v>
      </c>
    </row>
    <row r="2016" spans="1:9">
      <c r="A2016" s="3" t="s">
        <v>108</v>
      </c>
      <c r="B2016" s="35" t="str">
        <f>_xlfn.XLOOKUP(Table7[[#This Row],[EID]],Roster!A:A,Roster!E:E)</f>
        <v>kig.imaz.62</v>
      </c>
      <c r="C2016" s="35" t="str">
        <f>_xlfn.XLOOKUP(Table7[[#This Row],[EID]],Roster!A:A,Roster!F:F)</f>
        <v>HR</v>
      </c>
      <c r="D2016">
        <v>7</v>
      </c>
      <c r="E2016" s="2">
        <v>45124</v>
      </c>
      <c r="F2016" s="2">
        <f>_xlfn.XLOOKUP(Table7[[#This Row],[EID]],Roster!A:A,Roster!G:G)</f>
        <v>41289</v>
      </c>
      <c r="G2016" s="61">
        <f ca="1">(TODAY()-Table7[[#This Row],[Hire Date]])/365</f>
        <v>12.345205479452055</v>
      </c>
      <c r="H2016" s="61">
        <f ca="1">Table7[[#This Row],[Year]]*12</f>
        <v>148.14246575342466</v>
      </c>
      <c r="I2016" t="str">
        <f ca="1">IF(Table7[[#This Row],[Month]]&gt;=12,"Tenured","New Hire")</f>
        <v>Tenured</v>
      </c>
    </row>
    <row r="2017" spans="1:9">
      <c r="A2017" s="3" t="s">
        <v>109</v>
      </c>
      <c r="B2017" s="35" t="str">
        <f>_xlfn.XLOOKUP(Table7[[#This Row],[EID]],Roster!A:A,Roster!E:E)</f>
        <v>han.oriz.24</v>
      </c>
      <c r="C2017" s="35" t="str">
        <f>_xlfn.XLOOKUP(Table7[[#This Row],[EID]],Roster!A:A,Roster!F:F)</f>
        <v>Strategy</v>
      </c>
      <c r="D2017">
        <v>9</v>
      </c>
      <c r="E2017" s="2">
        <v>45124</v>
      </c>
      <c r="F2017" s="2">
        <f>_xlfn.XLOOKUP(Table7[[#This Row],[EID]],Roster!A:A,Roster!G:G)</f>
        <v>39092</v>
      </c>
      <c r="G2017" s="61">
        <f ca="1">(TODAY()-Table7[[#This Row],[Hire Date]])/365</f>
        <v>18.364383561643837</v>
      </c>
      <c r="H2017" s="61">
        <f ca="1">Table7[[#This Row],[Year]]*12</f>
        <v>220.37260273972606</v>
      </c>
      <c r="I2017" t="str">
        <f ca="1">IF(Table7[[#This Row],[Month]]&gt;=12,"Tenured","New Hire")</f>
        <v>Tenured</v>
      </c>
    </row>
    <row r="2018" spans="1:9">
      <c r="A2018" s="3" t="s">
        <v>111</v>
      </c>
      <c r="B2018" s="35" t="str">
        <f>_xlfn.XLOOKUP(Table7[[#This Row],[EID]],Roster!A:A,Roster!E:E)</f>
        <v>hir.kame.31</v>
      </c>
      <c r="C2018" s="35" t="str">
        <f>_xlfn.XLOOKUP(Table7[[#This Row],[EID]],Roster!A:A,Roster!F:F)</f>
        <v>Health</v>
      </c>
      <c r="D2018">
        <v>8</v>
      </c>
      <c r="E2018" s="2">
        <v>45124</v>
      </c>
      <c r="F2018" s="2">
        <f>_xlfn.XLOOKUP(Table7[[#This Row],[EID]],Roster!A:A,Roster!G:G)</f>
        <v>42145</v>
      </c>
      <c r="G2018" s="61">
        <f ca="1">(TODAY()-Table7[[#This Row],[Hire Date]])/365</f>
        <v>10</v>
      </c>
      <c r="H2018" s="61">
        <f ca="1">Table7[[#This Row],[Year]]*12</f>
        <v>120</v>
      </c>
      <c r="I2018" t="str">
        <f ca="1">IF(Table7[[#This Row],[Month]]&gt;=12,"Tenured","New Hire")</f>
        <v>Tenured</v>
      </c>
    </row>
    <row r="2019" spans="1:9">
      <c r="A2019" s="3" t="s">
        <v>112</v>
      </c>
      <c r="B2019" s="35" t="str">
        <f>_xlfn.XLOOKUP(Table7[[#This Row],[EID]],Roster!A:A,Roster!E:E)</f>
        <v>hir.kame.31</v>
      </c>
      <c r="C2019" s="35" t="str">
        <f>_xlfn.XLOOKUP(Table7[[#This Row],[EID]],Roster!A:A,Roster!F:F)</f>
        <v>Health</v>
      </c>
      <c r="D2019">
        <v>10</v>
      </c>
      <c r="E2019" s="2">
        <v>45124</v>
      </c>
      <c r="F2019" s="2">
        <f>_xlfn.XLOOKUP(Table7[[#This Row],[EID]],Roster!A:A,Roster!G:G)</f>
        <v>44989</v>
      </c>
      <c r="G2019" s="61">
        <f ca="1">(TODAY()-Table7[[#This Row],[Hire Date]])/365</f>
        <v>2.2082191780821918</v>
      </c>
      <c r="H2019" s="61">
        <f ca="1">Table7[[#This Row],[Year]]*12</f>
        <v>26.4986301369863</v>
      </c>
      <c r="I2019" t="str">
        <f ca="1">IF(Table7[[#This Row],[Month]]&gt;=12,"Tenured","New Hire")</f>
        <v>Tenured</v>
      </c>
    </row>
    <row r="2020" spans="1:9">
      <c r="A2020" s="3" t="s">
        <v>113</v>
      </c>
      <c r="B2020" s="35" t="str">
        <f>_xlfn.XLOOKUP(Table7[[#This Row],[EID]],Roster!A:A,Roster!E:E)</f>
        <v>kig.imaz.62</v>
      </c>
      <c r="C2020" s="35" t="str">
        <f>_xlfn.XLOOKUP(Table7[[#This Row],[EID]],Roster!A:A,Roster!F:F)</f>
        <v>HR</v>
      </c>
      <c r="D2020">
        <v>9</v>
      </c>
      <c r="E2020" s="2">
        <v>45124</v>
      </c>
      <c r="F2020" s="2">
        <f>_xlfn.XLOOKUP(Table7[[#This Row],[EID]],Roster!A:A,Roster!G:G)</f>
        <v>44152</v>
      </c>
      <c r="G2020" s="61">
        <f ca="1">(TODAY()-Table7[[#This Row],[Hire Date]])/365</f>
        <v>4.5013698630136982</v>
      </c>
      <c r="H2020" s="61">
        <f ca="1">Table7[[#This Row],[Year]]*12</f>
        <v>54.016438356164379</v>
      </c>
      <c r="I2020" t="str">
        <f ca="1">IF(Table7[[#This Row],[Month]]&gt;=12,"Tenured","New Hire")</f>
        <v>Tenured</v>
      </c>
    </row>
    <row r="2021" spans="1:9">
      <c r="A2021" s="3" t="s">
        <v>114</v>
      </c>
      <c r="B2021" s="35" t="str">
        <f>_xlfn.XLOOKUP(Table7[[#This Row],[EID]],Roster!A:A,Roster!E:E)</f>
        <v>han.oriz.24</v>
      </c>
      <c r="C2021" s="35" t="str">
        <f>_xlfn.XLOOKUP(Table7[[#This Row],[EID]],Roster!A:A,Roster!F:F)</f>
        <v>Strategy</v>
      </c>
      <c r="D2021">
        <v>9</v>
      </c>
      <c r="E2021" s="2">
        <v>45124</v>
      </c>
      <c r="F2021" s="2">
        <f>_xlfn.XLOOKUP(Table7[[#This Row],[EID]],Roster!A:A,Roster!G:G)</f>
        <v>37165</v>
      </c>
      <c r="G2021" s="61">
        <f ca="1">(TODAY()-Table7[[#This Row],[Hire Date]])/365</f>
        <v>23.643835616438356</v>
      </c>
      <c r="H2021" s="61">
        <f ca="1">Table7[[#This Row],[Year]]*12</f>
        <v>283.72602739726028</v>
      </c>
      <c r="I2021" t="str">
        <f ca="1">IF(Table7[[#This Row],[Month]]&gt;=12,"Tenured","New Hire")</f>
        <v>Tenured</v>
      </c>
    </row>
    <row r="2022" spans="1:9">
      <c r="A2022" s="3" t="s">
        <v>115</v>
      </c>
      <c r="B2022" s="35" t="str">
        <f>_xlfn.XLOOKUP(Table7[[#This Row],[EID]],Roster!A:A,Roster!E:E)</f>
        <v>oka.koch.55</v>
      </c>
      <c r="C2022" s="35" t="str">
        <f>_xlfn.XLOOKUP(Table7[[#This Row],[EID]],Roster!A:A,Roster!F:F)</f>
        <v>F&amp;A</v>
      </c>
      <c r="D2022">
        <v>10</v>
      </c>
      <c r="E2022" s="2">
        <v>45124</v>
      </c>
      <c r="F2022" s="2">
        <f>_xlfn.XLOOKUP(Table7[[#This Row],[EID]],Roster!A:A,Roster!G:G)</f>
        <v>44841</v>
      </c>
      <c r="G2022" s="61">
        <f ca="1">(TODAY()-Table7[[#This Row],[Hire Date]])/365</f>
        <v>2.6136986301369864</v>
      </c>
      <c r="H2022" s="61">
        <f ca="1">Table7[[#This Row],[Year]]*12</f>
        <v>31.364383561643837</v>
      </c>
      <c r="I2022" t="str">
        <f ca="1">IF(Table7[[#This Row],[Month]]&gt;=12,"Tenured","New Hire")</f>
        <v>Tenured</v>
      </c>
    </row>
    <row r="2023" spans="1:9">
      <c r="A2023" s="3" t="s">
        <v>116</v>
      </c>
      <c r="B2023" s="35" t="str">
        <f>_xlfn.XLOOKUP(Table7[[#This Row],[EID]],Roster!A:A,Roster!E:E)</f>
        <v>hir.kame.31</v>
      </c>
      <c r="C2023" s="35" t="str">
        <f>_xlfn.XLOOKUP(Table7[[#This Row],[EID]],Roster!A:A,Roster!F:F)</f>
        <v>Health</v>
      </c>
      <c r="D2023">
        <v>10</v>
      </c>
      <c r="E2023" s="2">
        <v>45124</v>
      </c>
      <c r="F2023" s="2">
        <f>_xlfn.XLOOKUP(Table7[[#This Row],[EID]],Roster!A:A,Roster!G:G)</f>
        <v>39490</v>
      </c>
      <c r="G2023" s="61">
        <f ca="1">(TODAY()-Table7[[#This Row],[Hire Date]])/365</f>
        <v>17.273972602739725</v>
      </c>
      <c r="H2023" s="61">
        <f ca="1">Table7[[#This Row],[Year]]*12</f>
        <v>207.2876712328767</v>
      </c>
      <c r="I2023" t="str">
        <f ca="1">IF(Table7[[#This Row],[Month]]&gt;=12,"Tenured","New Hire")</f>
        <v>Tenured</v>
      </c>
    </row>
    <row r="2024" spans="1:9">
      <c r="A2024" s="3" t="s">
        <v>117</v>
      </c>
      <c r="B2024" s="35" t="str">
        <f>_xlfn.XLOOKUP(Table7[[#This Row],[EID]],Roster!A:A,Roster!E:E)</f>
        <v>han.oriz.24</v>
      </c>
      <c r="C2024" s="35" t="str">
        <f>_xlfn.XLOOKUP(Table7[[#This Row],[EID]],Roster!A:A,Roster!F:F)</f>
        <v>Network</v>
      </c>
      <c r="D2024">
        <v>10</v>
      </c>
      <c r="E2024" s="2">
        <v>45124</v>
      </c>
      <c r="F2024" s="2">
        <f>_xlfn.XLOOKUP(Table7[[#This Row],[EID]],Roster!A:A,Roster!G:G)</f>
        <v>43495</v>
      </c>
      <c r="G2024" s="61">
        <f ca="1">(TODAY()-Table7[[#This Row],[Hire Date]])/365</f>
        <v>6.3013698630136989</v>
      </c>
      <c r="H2024" s="61">
        <f ca="1">Table7[[#This Row],[Year]]*12</f>
        <v>75.616438356164394</v>
      </c>
      <c r="I2024" t="str">
        <f ca="1">IF(Table7[[#This Row],[Month]]&gt;=12,"Tenured","New Hire")</f>
        <v>Tenured</v>
      </c>
    </row>
    <row r="2025" spans="1:9">
      <c r="A2025" s="3" t="s">
        <v>118</v>
      </c>
      <c r="B2025" s="35" t="str">
        <f>_xlfn.XLOOKUP(Table7[[#This Row],[EID]],Roster!A:A,Roster!E:E)</f>
        <v>kig.imaz.62</v>
      </c>
      <c r="C2025" s="35" t="str">
        <f>_xlfn.XLOOKUP(Table7[[#This Row],[EID]],Roster!A:A,Roster!F:F)</f>
        <v>HR</v>
      </c>
      <c r="D2025">
        <v>8</v>
      </c>
      <c r="E2025" s="2">
        <v>45124</v>
      </c>
      <c r="F2025" s="2">
        <f>_xlfn.XLOOKUP(Table7[[#This Row],[EID]],Roster!A:A,Roster!G:G)</f>
        <v>44965</v>
      </c>
      <c r="G2025" s="61">
        <f ca="1">(TODAY()-Table7[[#This Row],[Hire Date]])/365</f>
        <v>2.2739726027397262</v>
      </c>
      <c r="H2025" s="61">
        <f ca="1">Table7[[#This Row],[Year]]*12</f>
        <v>27.287671232876715</v>
      </c>
      <c r="I2025" t="str">
        <f ca="1">IF(Table7[[#This Row],[Month]]&gt;=12,"Tenured","New Hire")</f>
        <v>Tenured</v>
      </c>
    </row>
    <row r="2026" spans="1:9">
      <c r="A2026" s="3" t="s">
        <v>119</v>
      </c>
      <c r="B2026" s="35" t="str">
        <f>_xlfn.XLOOKUP(Table7[[#This Row],[EID]],Roster!A:A,Roster!E:E)</f>
        <v>hir.kame.31</v>
      </c>
      <c r="C2026" s="35" t="str">
        <f>_xlfn.XLOOKUP(Table7[[#This Row],[EID]],Roster!A:A,Roster!F:F)</f>
        <v>Health</v>
      </c>
      <c r="D2026">
        <v>7</v>
      </c>
      <c r="E2026" s="2">
        <v>45124</v>
      </c>
      <c r="F2026" s="2">
        <f>_xlfn.XLOOKUP(Table7[[#This Row],[EID]],Roster!A:A,Roster!G:G)</f>
        <v>38581</v>
      </c>
      <c r="G2026" s="61">
        <f ca="1">(TODAY()-Table7[[#This Row],[Hire Date]])/365</f>
        <v>19.764383561643836</v>
      </c>
      <c r="H2026" s="61">
        <f ca="1">Table7[[#This Row],[Year]]*12</f>
        <v>237.17260273972602</v>
      </c>
      <c r="I2026" t="str">
        <f ca="1">IF(Table7[[#This Row],[Month]]&gt;=12,"Tenured","New Hire")</f>
        <v>Tenured</v>
      </c>
    </row>
    <row r="2027" spans="1:9">
      <c r="A2027" s="3" t="s">
        <v>121</v>
      </c>
      <c r="B2027" s="35" t="str">
        <f>_xlfn.XLOOKUP(Table7[[#This Row],[EID]],Roster!A:A,Roster!E:E)</f>
        <v>hir.kame.31</v>
      </c>
      <c r="C2027" s="35" t="str">
        <f>_xlfn.XLOOKUP(Table7[[#This Row],[EID]],Roster!A:A,Roster!F:F)</f>
        <v>Health</v>
      </c>
      <c r="D2027">
        <v>8</v>
      </c>
      <c r="E2027" s="2">
        <v>45124</v>
      </c>
      <c r="F2027" s="2">
        <f>_xlfn.XLOOKUP(Table7[[#This Row],[EID]],Roster!A:A,Roster!G:G)</f>
        <v>44420</v>
      </c>
      <c r="G2027" s="61">
        <f ca="1">(TODAY()-Table7[[#This Row],[Hire Date]])/365</f>
        <v>3.7671232876712328</v>
      </c>
      <c r="H2027" s="61">
        <f ca="1">Table7[[#This Row],[Year]]*12</f>
        <v>45.205479452054796</v>
      </c>
      <c r="I2027" t="str">
        <f ca="1">IF(Table7[[#This Row],[Month]]&gt;=12,"Tenured","New Hire")</f>
        <v>Tenured</v>
      </c>
    </row>
    <row r="2028" spans="1:9">
      <c r="A2028" s="3" t="s">
        <v>122</v>
      </c>
      <c r="B2028" s="35" t="str">
        <f>_xlfn.XLOOKUP(Table7[[#This Row],[EID]],Roster!A:A,Roster!E:E)</f>
        <v>han.oriz.24</v>
      </c>
      <c r="C2028" s="35" t="str">
        <f>_xlfn.XLOOKUP(Table7[[#This Row],[EID]],Roster!A:A,Roster!F:F)</f>
        <v>Network</v>
      </c>
      <c r="D2028">
        <v>8</v>
      </c>
      <c r="E2028" s="2">
        <v>45124</v>
      </c>
      <c r="F2028" s="2">
        <f>_xlfn.XLOOKUP(Table7[[#This Row],[EID]],Roster!A:A,Roster!G:G)</f>
        <v>44961</v>
      </c>
      <c r="G2028" s="61">
        <f ca="1">(TODAY()-Table7[[#This Row],[Hire Date]])/365</f>
        <v>2.2849315068493152</v>
      </c>
      <c r="H2028" s="61">
        <f ca="1">Table7[[#This Row],[Year]]*12</f>
        <v>27.419178082191785</v>
      </c>
      <c r="I2028" t="str">
        <f ca="1">IF(Table7[[#This Row],[Month]]&gt;=12,"Tenured","New Hire")</f>
        <v>Tenured</v>
      </c>
    </row>
    <row r="2029" spans="1:9">
      <c r="A2029" s="3" t="s">
        <v>123</v>
      </c>
      <c r="B2029" s="35" t="str">
        <f>_xlfn.XLOOKUP(Table7[[#This Row],[EID]],Roster!A:A,Roster!E:E)</f>
        <v>kig.imaz.62</v>
      </c>
      <c r="C2029" s="35" t="str">
        <f>_xlfn.XLOOKUP(Table7[[#This Row],[EID]],Roster!A:A,Roster!F:F)</f>
        <v>HR</v>
      </c>
      <c r="D2029">
        <v>7</v>
      </c>
      <c r="E2029" s="2">
        <v>45124</v>
      </c>
      <c r="F2029" s="2">
        <f>_xlfn.XLOOKUP(Table7[[#This Row],[EID]],Roster!A:A,Roster!G:G)</f>
        <v>41094</v>
      </c>
      <c r="G2029" s="61">
        <f ca="1">(TODAY()-Table7[[#This Row],[Hire Date]])/365</f>
        <v>12.87945205479452</v>
      </c>
      <c r="H2029" s="61">
        <f ca="1">Table7[[#This Row],[Year]]*12</f>
        <v>154.55342465753424</v>
      </c>
      <c r="I2029" t="str">
        <f ca="1">IF(Table7[[#This Row],[Month]]&gt;=12,"Tenured","New Hire")</f>
        <v>Tenured</v>
      </c>
    </row>
    <row r="2030" spans="1:9">
      <c r="A2030" s="3" t="s">
        <v>94</v>
      </c>
      <c r="B2030" s="35" t="str">
        <f>_xlfn.XLOOKUP(Table7[[#This Row],[EID]],Roster!A:A,Roster!E:E)</f>
        <v>oka.koch.55</v>
      </c>
      <c r="C2030" s="35" t="str">
        <f>_xlfn.XLOOKUP(Table7[[#This Row],[EID]],Roster!A:A,Roster!F:F)</f>
        <v>F&amp;A</v>
      </c>
      <c r="D2030">
        <v>8</v>
      </c>
      <c r="E2030" s="2">
        <v>45125</v>
      </c>
      <c r="F2030" s="2">
        <f>_xlfn.XLOOKUP(Table7[[#This Row],[EID]],Roster!A:A,Roster!G:G)</f>
        <v>45032</v>
      </c>
      <c r="G2030" s="61">
        <f ca="1">(TODAY()-Table7[[#This Row],[Hire Date]])/365</f>
        <v>2.0904109589041098</v>
      </c>
      <c r="H2030" s="61">
        <f ca="1">Table7[[#This Row],[Year]]*12</f>
        <v>25.084931506849315</v>
      </c>
      <c r="I2030" t="str">
        <f ca="1">IF(Table7[[#This Row],[Month]]&gt;=12,"Tenured","New Hire")</f>
        <v>Tenured</v>
      </c>
    </row>
    <row r="2031" spans="1:9">
      <c r="A2031" s="3" t="s">
        <v>96</v>
      </c>
      <c r="B2031" s="35" t="str">
        <f>_xlfn.XLOOKUP(Table7[[#This Row],[EID]],Roster!A:A,Roster!E:E)</f>
        <v>hir.kame.31</v>
      </c>
      <c r="C2031" s="35" t="str">
        <f>_xlfn.XLOOKUP(Table7[[#This Row],[EID]],Roster!A:A,Roster!F:F)</f>
        <v>Health</v>
      </c>
      <c r="D2031">
        <v>7</v>
      </c>
      <c r="E2031" s="2">
        <v>45125</v>
      </c>
      <c r="F2031" s="2">
        <f>_xlfn.XLOOKUP(Table7[[#This Row],[EID]],Roster!A:A,Roster!G:G)</f>
        <v>44979</v>
      </c>
      <c r="G2031" s="61">
        <f ca="1">(TODAY()-Table7[[#This Row],[Hire Date]])/365</f>
        <v>2.2356164383561645</v>
      </c>
      <c r="H2031" s="61">
        <f ca="1">Table7[[#This Row],[Year]]*12</f>
        <v>26.827397260273976</v>
      </c>
      <c r="I2031" t="str">
        <f ca="1">IF(Table7[[#This Row],[Month]]&gt;=12,"Tenured","New Hire")</f>
        <v>Tenured</v>
      </c>
    </row>
    <row r="2032" spans="1:9">
      <c r="A2032" s="3" t="s">
        <v>97</v>
      </c>
      <c r="B2032" s="35" t="str">
        <f>_xlfn.XLOOKUP(Table7[[#This Row],[EID]],Roster!A:A,Roster!E:E)</f>
        <v>han.oriz.24</v>
      </c>
      <c r="C2032" s="35" t="str">
        <f>_xlfn.XLOOKUP(Table7[[#This Row],[EID]],Roster!A:A,Roster!F:F)</f>
        <v>Network</v>
      </c>
      <c r="D2032">
        <v>7</v>
      </c>
      <c r="E2032" s="2">
        <v>45125</v>
      </c>
      <c r="F2032" s="2">
        <f>_xlfn.XLOOKUP(Table7[[#This Row],[EID]],Roster!A:A,Roster!G:G)</f>
        <v>44419</v>
      </c>
      <c r="G2032" s="61">
        <f ca="1">(TODAY()-Table7[[#This Row],[Hire Date]])/365</f>
        <v>3.7698630136986302</v>
      </c>
      <c r="H2032" s="61">
        <f ca="1">Table7[[#This Row],[Year]]*12</f>
        <v>45.238356164383561</v>
      </c>
      <c r="I2032" t="str">
        <f ca="1">IF(Table7[[#This Row],[Month]]&gt;=12,"Tenured","New Hire")</f>
        <v>Tenured</v>
      </c>
    </row>
    <row r="2033" spans="1:9">
      <c r="A2033" s="3" t="s">
        <v>98</v>
      </c>
      <c r="B2033" s="35" t="str">
        <f>_xlfn.XLOOKUP(Table7[[#This Row],[EID]],Roster!A:A,Roster!E:E)</f>
        <v>kig.imaz.62</v>
      </c>
      <c r="C2033" s="35" t="str">
        <f>_xlfn.XLOOKUP(Table7[[#This Row],[EID]],Roster!A:A,Roster!F:F)</f>
        <v>HR</v>
      </c>
      <c r="D2033">
        <v>7</v>
      </c>
      <c r="E2033" s="2">
        <v>45125</v>
      </c>
      <c r="F2033" s="2">
        <f>_xlfn.XLOOKUP(Table7[[#This Row],[EID]],Roster!A:A,Roster!G:G)</f>
        <v>41964</v>
      </c>
      <c r="G2033" s="61">
        <f ca="1">(TODAY()-Table7[[#This Row],[Hire Date]])/365</f>
        <v>10.495890410958904</v>
      </c>
      <c r="H2033" s="61">
        <f ca="1">Table7[[#This Row],[Year]]*12</f>
        <v>125.95068493150684</v>
      </c>
      <c r="I2033" t="str">
        <f ca="1">IF(Table7[[#This Row],[Month]]&gt;=12,"Tenured","New Hire")</f>
        <v>Tenured</v>
      </c>
    </row>
    <row r="2034" spans="1:9">
      <c r="A2034" s="3" t="s">
        <v>99</v>
      </c>
      <c r="B2034" s="35" t="str">
        <f>_xlfn.XLOOKUP(Table7[[#This Row],[EID]],Roster!A:A,Roster!E:E)</f>
        <v>han.oriz.24</v>
      </c>
      <c r="C2034" s="35" t="str">
        <f>_xlfn.XLOOKUP(Table7[[#This Row],[EID]],Roster!A:A,Roster!F:F)</f>
        <v>Strategy</v>
      </c>
      <c r="D2034">
        <v>10</v>
      </c>
      <c r="E2034" s="2">
        <v>45125</v>
      </c>
      <c r="F2034" s="2">
        <f>_xlfn.XLOOKUP(Table7[[#This Row],[EID]],Roster!A:A,Roster!G:G)</f>
        <v>39732</v>
      </c>
      <c r="G2034" s="61">
        <f ca="1">(TODAY()-Table7[[#This Row],[Hire Date]])/365</f>
        <v>16.610958904109587</v>
      </c>
      <c r="H2034" s="61">
        <f ca="1">Table7[[#This Row],[Year]]*12</f>
        <v>199.33150684931505</v>
      </c>
      <c r="I2034" t="str">
        <f ca="1">IF(Table7[[#This Row],[Month]]&gt;=12,"Tenured","New Hire")</f>
        <v>Tenured</v>
      </c>
    </row>
    <row r="2035" spans="1:9">
      <c r="A2035" s="3" t="s">
        <v>100</v>
      </c>
      <c r="B2035" s="35" t="str">
        <f>_xlfn.XLOOKUP(Table7[[#This Row],[EID]],Roster!A:A,Roster!E:E)</f>
        <v>oka.koch.55</v>
      </c>
      <c r="C2035" s="35" t="str">
        <f>_xlfn.XLOOKUP(Table7[[#This Row],[EID]],Roster!A:A,Roster!F:F)</f>
        <v>F&amp;A</v>
      </c>
      <c r="D2035">
        <v>9</v>
      </c>
      <c r="E2035" s="2">
        <v>45125</v>
      </c>
      <c r="F2035" s="2">
        <f>_xlfn.XLOOKUP(Table7[[#This Row],[EID]],Roster!A:A,Roster!G:G)</f>
        <v>44956</v>
      </c>
      <c r="G2035" s="61">
        <f ca="1">(TODAY()-Table7[[#This Row],[Hire Date]])/365</f>
        <v>2.2986301369863016</v>
      </c>
      <c r="H2035" s="61">
        <f ca="1">Table7[[#This Row],[Year]]*12</f>
        <v>27.583561643835619</v>
      </c>
      <c r="I2035" t="str">
        <f ca="1">IF(Table7[[#This Row],[Month]]&gt;=12,"Tenured","New Hire")</f>
        <v>Tenured</v>
      </c>
    </row>
    <row r="2036" spans="1:9">
      <c r="A2036" s="3" t="s">
        <v>101</v>
      </c>
      <c r="B2036" s="35" t="str">
        <f>_xlfn.XLOOKUP(Table7[[#This Row],[EID]],Roster!A:A,Roster!E:E)</f>
        <v>hir.kame.31</v>
      </c>
      <c r="C2036" s="35" t="str">
        <f>_xlfn.XLOOKUP(Table7[[#This Row],[EID]],Roster!A:A,Roster!F:F)</f>
        <v>Health</v>
      </c>
      <c r="D2036">
        <v>9</v>
      </c>
      <c r="E2036" s="2">
        <v>45125</v>
      </c>
      <c r="F2036" s="2">
        <f>_xlfn.XLOOKUP(Table7[[#This Row],[EID]],Roster!A:A,Roster!G:G)</f>
        <v>42161</v>
      </c>
      <c r="G2036" s="61">
        <f ca="1">(TODAY()-Table7[[#This Row],[Hire Date]])/365</f>
        <v>9.956164383561644</v>
      </c>
      <c r="H2036" s="61">
        <f ca="1">Table7[[#This Row],[Year]]*12</f>
        <v>119.47397260273974</v>
      </c>
      <c r="I2036" t="str">
        <f ca="1">IF(Table7[[#This Row],[Month]]&gt;=12,"Tenured","New Hire")</f>
        <v>Tenured</v>
      </c>
    </row>
    <row r="2037" spans="1:9">
      <c r="A2037" s="3" t="s">
        <v>102</v>
      </c>
      <c r="B2037" s="35" t="str">
        <f>_xlfn.XLOOKUP(Table7[[#This Row],[EID]],Roster!A:A,Roster!E:E)</f>
        <v>han.oriz.24</v>
      </c>
      <c r="C2037" s="35" t="str">
        <f>_xlfn.XLOOKUP(Table7[[#This Row],[EID]],Roster!A:A,Roster!F:F)</f>
        <v>Network</v>
      </c>
      <c r="D2037">
        <v>8</v>
      </c>
      <c r="E2037" s="2">
        <v>45125</v>
      </c>
      <c r="F2037" s="2">
        <f>_xlfn.XLOOKUP(Table7[[#This Row],[EID]],Roster!A:A,Roster!G:G)</f>
        <v>37784</v>
      </c>
      <c r="G2037" s="61">
        <f ca="1">(TODAY()-Table7[[#This Row],[Hire Date]])/365</f>
        <v>21.947945205479453</v>
      </c>
      <c r="H2037" s="61">
        <f ca="1">Table7[[#This Row],[Year]]*12</f>
        <v>263.37534246575342</v>
      </c>
      <c r="I2037" t="str">
        <f ca="1">IF(Table7[[#This Row],[Month]]&gt;=12,"Tenured","New Hire")</f>
        <v>Tenured</v>
      </c>
    </row>
    <row r="2038" spans="1:9">
      <c r="A2038" s="3" t="s">
        <v>103</v>
      </c>
      <c r="B2038" s="35" t="str">
        <f>_xlfn.XLOOKUP(Table7[[#This Row],[EID]],Roster!A:A,Roster!E:E)</f>
        <v>kig.imaz.62</v>
      </c>
      <c r="C2038" s="35" t="str">
        <f>_xlfn.XLOOKUP(Table7[[#This Row],[EID]],Roster!A:A,Roster!F:F)</f>
        <v>HR</v>
      </c>
      <c r="D2038">
        <v>8</v>
      </c>
      <c r="E2038" s="2">
        <v>45125</v>
      </c>
      <c r="F2038" s="2">
        <f>_xlfn.XLOOKUP(Table7[[#This Row],[EID]],Roster!A:A,Roster!G:G)</f>
        <v>44132</v>
      </c>
      <c r="G2038" s="61">
        <f ca="1">(TODAY()-Table7[[#This Row],[Hire Date]])/365</f>
        <v>4.5561643835616437</v>
      </c>
      <c r="H2038" s="61">
        <f ca="1">Table7[[#This Row],[Year]]*12</f>
        <v>54.673972602739724</v>
      </c>
      <c r="I2038" t="str">
        <f ca="1">IF(Table7[[#This Row],[Month]]&gt;=12,"Tenured","New Hire")</f>
        <v>Tenured</v>
      </c>
    </row>
    <row r="2039" spans="1:9">
      <c r="A2039" s="3" t="s">
        <v>104</v>
      </c>
      <c r="B2039" s="35" t="str">
        <f>_xlfn.XLOOKUP(Table7[[#This Row],[EID]],Roster!A:A,Roster!E:E)</f>
        <v>oka.koch.55</v>
      </c>
      <c r="C2039" s="35" t="str">
        <f>_xlfn.XLOOKUP(Table7[[#This Row],[EID]],Roster!A:A,Roster!F:F)</f>
        <v>F&amp;A</v>
      </c>
      <c r="D2039">
        <v>8</v>
      </c>
      <c r="E2039" s="2">
        <v>45125</v>
      </c>
      <c r="F2039" s="2">
        <f>_xlfn.XLOOKUP(Table7[[#This Row],[EID]],Roster!A:A,Roster!G:G)</f>
        <v>44977</v>
      </c>
      <c r="G2039" s="61">
        <f ca="1">(TODAY()-Table7[[#This Row],[Hire Date]])/365</f>
        <v>2.2410958904109588</v>
      </c>
      <c r="H2039" s="61">
        <f ca="1">Table7[[#This Row],[Year]]*12</f>
        <v>26.893150684931506</v>
      </c>
      <c r="I2039" t="str">
        <f ca="1">IF(Table7[[#This Row],[Month]]&gt;=12,"Tenured","New Hire")</f>
        <v>Tenured</v>
      </c>
    </row>
    <row r="2040" spans="1:9">
      <c r="A2040" s="3" t="s">
        <v>105</v>
      </c>
      <c r="B2040" s="35" t="str">
        <f>_xlfn.XLOOKUP(Table7[[#This Row],[EID]],Roster!A:A,Roster!E:E)</f>
        <v>oka.koch.55</v>
      </c>
      <c r="C2040" s="35" t="str">
        <f>_xlfn.XLOOKUP(Table7[[#This Row],[EID]],Roster!A:A,Roster!F:F)</f>
        <v>F&amp;A</v>
      </c>
      <c r="D2040">
        <v>7</v>
      </c>
      <c r="E2040" s="2">
        <v>45125</v>
      </c>
      <c r="F2040" s="2">
        <f>_xlfn.XLOOKUP(Table7[[#This Row],[EID]],Roster!A:A,Roster!G:G)</f>
        <v>37806</v>
      </c>
      <c r="G2040" s="61">
        <f ca="1">(TODAY()-Table7[[#This Row],[Hire Date]])/365</f>
        <v>21.887671232876713</v>
      </c>
      <c r="H2040" s="61">
        <f ca="1">Table7[[#This Row],[Year]]*12</f>
        <v>262.65205479452055</v>
      </c>
      <c r="I2040" t="str">
        <f ca="1">IF(Table7[[#This Row],[Month]]&gt;=12,"Tenured","New Hire")</f>
        <v>Tenured</v>
      </c>
    </row>
    <row r="2041" spans="1:9">
      <c r="A2041" s="3" t="s">
        <v>106</v>
      </c>
      <c r="B2041" s="35" t="str">
        <f>_xlfn.XLOOKUP(Table7[[#This Row],[EID]],Roster!A:A,Roster!E:E)</f>
        <v>hir.kame.31</v>
      </c>
      <c r="C2041" s="35" t="str">
        <f>_xlfn.XLOOKUP(Table7[[#This Row],[EID]],Roster!A:A,Roster!F:F)</f>
        <v>Health</v>
      </c>
      <c r="D2041">
        <v>10</v>
      </c>
      <c r="E2041" s="2">
        <v>45125</v>
      </c>
      <c r="F2041" s="2">
        <f>_xlfn.XLOOKUP(Table7[[#This Row],[EID]],Roster!A:A,Roster!G:G)</f>
        <v>40457</v>
      </c>
      <c r="G2041" s="61">
        <f ca="1">(TODAY()-Table7[[#This Row],[Hire Date]])/365</f>
        <v>14.624657534246575</v>
      </c>
      <c r="H2041" s="61">
        <f ca="1">Table7[[#This Row],[Year]]*12</f>
        <v>175.49589041095891</v>
      </c>
      <c r="I2041" t="str">
        <f ca="1">IF(Table7[[#This Row],[Month]]&gt;=12,"Tenured","New Hire")</f>
        <v>Tenured</v>
      </c>
    </row>
    <row r="2042" spans="1:9">
      <c r="A2042" s="3" t="s">
        <v>107</v>
      </c>
      <c r="B2042" s="35" t="str">
        <f>_xlfn.XLOOKUP(Table7[[#This Row],[EID]],Roster!A:A,Roster!E:E)</f>
        <v>oka.koch.55</v>
      </c>
      <c r="C2042" s="35" t="str">
        <f>_xlfn.XLOOKUP(Table7[[#This Row],[EID]],Roster!A:A,Roster!F:F)</f>
        <v>F&amp;A</v>
      </c>
      <c r="D2042">
        <v>8</v>
      </c>
      <c r="E2042" s="2">
        <v>45125</v>
      </c>
      <c r="F2042" s="2">
        <f>_xlfn.XLOOKUP(Table7[[#This Row],[EID]],Roster!A:A,Roster!G:G)</f>
        <v>45001</v>
      </c>
      <c r="G2042" s="61">
        <f ca="1">(TODAY()-Table7[[#This Row],[Hire Date]])/365</f>
        <v>2.1753424657534248</v>
      </c>
      <c r="H2042" s="61">
        <f ca="1">Table7[[#This Row],[Year]]*12</f>
        <v>26.104109589041098</v>
      </c>
      <c r="I2042" t="str">
        <f ca="1">IF(Table7[[#This Row],[Month]]&gt;=12,"Tenured","New Hire")</f>
        <v>Tenured</v>
      </c>
    </row>
    <row r="2043" spans="1:9">
      <c r="A2043" s="3" t="s">
        <v>108</v>
      </c>
      <c r="B2043" s="35" t="str">
        <f>_xlfn.XLOOKUP(Table7[[#This Row],[EID]],Roster!A:A,Roster!E:E)</f>
        <v>kig.imaz.62</v>
      </c>
      <c r="C2043" s="35" t="str">
        <f>_xlfn.XLOOKUP(Table7[[#This Row],[EID]],Roster!A:A,Roster!F:F)</f>
        <v>HR</v>
      </c>
      <c r="D2043">
        <v>7</v>
      </c>
      <c r="E2043" s="2">
        <v>45125</v>
      </c>
      <c r="F2043" s="2">
        <f>_xlfn.XLOOKUP(Table7[[#This Row],[EID]],Roster!A:A,Roster!G:G)</f>
        <v>41289</v>
      </c>
      <c r="G2043" s="61">
        <f ca="1">(TODAY()-Table7[[#This Row],[Hire Date]])/365</f>
        <v>12.345205479452055</v>
      </c>
      <c r="H2043" s="61">
        <f ca="1">Table7[[#This Row],[Year]]*12</f>
        <v>148.14246575342466</v>
      </c>
      <c r="I2043" t="str">
        <f ca="1">IF(Table7[[#This Row],[Month]]&gt;=12,"Tenured","New Hire")</f>
        <v>Tenured</v>
      </c>
    </row>
    <row r="2044" spans="1:9">
      <c r="A2044" s="3" t="s">
        <v>109</v>
      </c>
      <c r="B2044" s="35" t="str">
        <f>_xlfn.XLOOKUP(Table7[[#This Row],[EID]],Roster!A:A,Roster!E:E)</f>
        <v>han.oriz.24</v>
      </c>
      <c r="C2044" s="35" t="str">
        <f>_xlfn.XLOOKUP(Table7[[#This Row],[EID]],Roster!A:A,Roster!F:F)</f>
        <v>Strategy</v>
      </c>
      <c r="D2044">
        <v>10</v>
      </c>
      <c r="E2044" s="2">
        <v>45125</v>
      </c>
      <c r="F2044" s="2">
        <f>_xlfn.XLOOKUP(Table7[[#This Row],[EID]],Roster!A:A,Roster!G:G)</f>
        <v>39092</v>
      </c>
      <c r="G2044" s="61">
        <f ca="1">(TODAY()-Table7[[#This Row],[Hire Date]])/365</f>
        <v>18.364383561643837</v>
      </c>
      <c r="H2044" s="61">
        <f ca="1">Table7[[#This Row],[Year]]*12</f>
        <v>220.37260273972606</v>
      </c>
      <c r="I2044" t="str">
        <f ca="1">IF(Table7[[#This Row],[Month]]&gt;=12,"Tenured","New Hire")</f>
        <v>Tenured</v>
      </c>
    </row>
    <row r="2045" spans="1:9">
      <c r="A2045" s="3" t="s">
        <v>111</v>
      </c>
      <c r="B2045" s="35" t="str">
        <f>_xlfn.XLOOKUP(Table7[[#This Row],[EID]],Roster!A:A,Roster!E:E)</f>
        <v>hir.kame.31</v>
      </c>
      <c r="C2045" s="35" t="str">
        <f>_xlfn.XLOOKUP(Table7[[#This Row],[EID]],Roster!A:A,Roster!F:F)</f>
        <v>Health</v>
      </c>
      <c r="D2045">
        <v>8</v>
      </c>
      <c r="E2045" s="2">
        <v>45125</v>
      </c>
      <c r="F2045" s="2">
        <f>_xlfn.XLOOKUP(Table7[[#This Row],[EID]],Roster!A:A,Roster!G:G)</f>
        <v>42145</v>
      </c>
      <c r="G2045" s="61">
        <f ca="1">(TODAY()-Table7[[#This Row],[Hire Date]])/365</f>
        <v>10</v>
      </c>
      <c r="H2045" s="61">
        <f ca="1">Table7[[#This Row],[Year]]*12</f>
        <v>120</v>
      </c>
      <c r="I2045" t="str">
        <f ca="1">IF(Table7[[#This Row],[Month]]&gt;=12,"Tenured","New Hire")</f>
        <v>Tenured</v>
      </c>
    </row>
    <row r="2046" spans="1:9">
      <c r="A2046" s="3" t="s">
        <v>112</v>
      </c>
      <c r="B2046" s="35" t="str">
        <f>_xlfn.XLOOKUP(Table7[[#This Row],[EID]],Roster!A:A,Roster!E:E)</f>
        <v>hir.kame.31</v>
      </c>
      <c r="C2046" s="35" t="str">
        <f>_xlfn.XLOOKUP(Table7[[#This Row],[EID]],Roster!A:A,Roster!F:F)</f>
        <v>Health</v>
      </c>
      <c r="D2046">
        <v>10</v>
      </c>
      <c r="E2046" s="2">
        <v>45125</v>
      </c>
      <c r="F2046" s="2">
        <f>_xlfn.XLOOKUP(Table7[[#This Row],[EID]],Roster!A:A,Roster!G:G)</f>
        <v>44989</v>
      </c>
      <c r="G2046" s="61">
        <f ca="1">(TODAY()-Table7[[#This Row],[Hire Date]])/365</f>
        <v>2.2082191780821918</v>
      </c>
      <c r="H2046" s="61">
        <f ca="1">Table7[[#This Row],[Year]]*12</f>
        <v>26.4986301369863</v>
      </c>
      <c r="I2046" t="str">
        <f ca="1">IF(Table7[[#This Row],[Month]]&gt;=12,"Tenured","New Hire")</f>
        <v>Tenured</v>
      </c>
    </row>
    <row r="2047" spans="1:9">
      <c r="A2047" s="3" t="s">
        <v>113</v>
      </c>
      <c r="B2047" s="35" t="str">
        <f>_xlfn.XLOOKUP(Table7[[#This Row],[EID]],Roster!A:A,Roster!E:E)</f>
        <v>kig.imaz.62</v>
      </c>
      <c r="C2047" s="35" t="str">
        <f>_xlfn.XLOOKUP(Table7[[#This Row],[EID]],Roster!A:A,Roster!F:F)</f>
        <v>HR</v>
      </c>
      <c r="D2047">
        <v>10</v>
      </c>
      <c r="E2047" s="2">
        <v>45125</v>
      </c>
      <c r="F2047" s="2">
        <f>_xlfn.XLOOKUP(Table7[[#This Row],[EID]],Roster!A:A,Roster!G:G)</f>
        <v>44152</v>
      </c>
      <c r="G2047" s="61">
        <f ca="1">(TODAY()-Table7[[#This Row],[Hire Date]])/365</f>
        <v>4.5013698630136982</v>
      </c>
      <c r="H2047" s="61">
        <f ca="1">Table7[[#This Row],[Year]]*12</f>
        <v>54.016438356164379</v>
      </c>
      <c r="I2047" t="str">
        <f ca="1">IF(Table7[[#This Row],[Month]]&gt;=12,"Tenured","New Hire")</f>
        <v>Tenured</v>
      </c>
    </row>
    <row r="2048" spans="1:9">
      <c r="A2048" s="3" t="s">
        <v>114</v>
      </c>
      <c r="B2048" s="35" t="str">
        <f>_xlfn.XLOOKUP(Table7[[#This Row],[EID]],Roster!A:A,Roster!E:E)</f>
        <v>han.oriz.24</v>
      </c>
      <c r="C2048" s="35" t="str">
        <f>_xlfn.XLOOKUP(Table7[[#This Row],[EID]],Roster!A:A,Roster!F:F)</f>
        <v>Strategy</v>
      </c>
      <c r="D2048">
        <v>8</v>
      </c>
      <c r="E2048" s="2">
        <v>45125</v>
      </c>
      <c r="F2048" s="2">
        <f>_xlfn.XLOOKUP(Table7[[#This Row],[EID]],Roster!A:A,Roster!G:G)</f>
        <v>37165</v>
      </c>
      <c r="G2048" s="61">
        <f ca="1">(TODAY()-Table7[[#This Row],[Hire Date]])/365</f>
        <v>23.643835616438356</v>
      </c>
      <c r="H2048" s="61">
        <f ca="1">Table7[[#This Row],[Year]]*12</f>
        <v>283.72602739726028</v>
      </c>
      <c r="I2048" t="str">
        <f ca="1">IF(Table7[[#This Row],[Month]]&gt;=12,"Tenured","New Hire")</f>
        <v>Tenured</v>
      </c>
    </row>
    <row r="2049" spans="1:9">
      <c r="A2049" s="3" t="s">
        <v>115</v>
      </c>
      <c r="B2049" s="35" t="str">
        <f>_xlfn.XLOOKUP(Table7[[#This Row],[EID]],Roster!A:A,Roster!E:E)</f>
        <v>oka.koch.55</v>
      </c>
      <c r="C2049" s="35" t="str">
        <f>_xlfn.XLOOKUP(Table7[[#This Row],[EID]],Roster!A:A,Roster!F:F)</f>
        <v>F&amp;A</v>
      </c>
      <c r="D2049">
        <v>10</v>
      </c>
      <c r="E2049" s="2">
        <v>45125</v>
      </c>
      <c r="F2049" s="2">
        <f>_xlfn.XLOOKUP(Table7[[#This Row],[EID]],Roster!A:A,Roster!G:G)</f>
        <v>44841</v>
      </c>
      <c r="G2049" s="61">
        <f ca="1">(TODAY()-Table7[[#This Row],[Hire Date]])/365</f>
        <v>2.6136986301369864</v>
      </c>
      <c r="H2049" s="61">
        <f ca="1">Table7[[#This Row],[Year]]*12</f>
        <v>31.364383561643837</v>
      </c>
      <c r="I2049" t="str">
        <f ca="1">IF(Table7[[#This Row],[Month]]&gt;=12,"Tenured","New Hire")</f>
        <v>Tenured</v>
      </c>
    </row>
    <row r="2050" spans="1:9">
      <c r="A2050" s="3" t="s">
        <v>116</v>
      </c>
      <c r="B2050" s="35" t="str">
        <f>_xlfn.XLOOKUP(Table7[[#This Row],[EID]],Roster!A:A,Roster!E:E)</f>
        <v>hir.kame.31</v>
      </c>
      <c r="C2050" s="35" t="str">
        <f>_xlfn.XLOOKUP(Table7[[#This Row],[EID]],Roster!A:A,Roster!F:F)</f>
        <v>Health</v>
      </c>
      <c r="D2050">
        <v>8</v>
      </c>
      <c r="E2050" s="2">
        <v>45125</v>
      </c>
      <c r="F2050" s="2">
        <f>_xlfn.XLOOKUP(Table7[[#This Row],[EID]],Roster!A:A,Roster!G:G)</f>
        <v>39490</v>
      </c>
      <c r="G2050" s="61">
        <f ca="1">(TODAY()-Table7[[#This Row],[Hire Date]])/365</f>
        <v>17.273972602739725</v>
      </c>
      <c r="H2050" s="61">
        <f ca="1">Table7[[#This Row],[Year]]*12</f>
        <v>207.2876712328767</v>
      </c>
      <c r="I2050" t="str">
        <f ca="1">IF(Table7[[#This Row],[Month]]&gt;=12,"Tenured","New Hire")</f>
        <v>Tenured</v>
      </c>
    </row>
    <row r="2051" spans="1:9">
      <c r="A2051" s="3" t="s">
        <v>117</v>
      </c>
      <c r="B2051" s="35" t="str">
        <f>_xlfn.XLOOKUP(Table7[[#This Row],[EID]],Roster!A:A,Roster!E:E)</f>
        <v>han.oriz.24</v>
      </c>
      <c r="C2051" s="35" t="str">
        <f>_xlfn.XLOOKUP(Table7[[#This Row],[EID]],Roster!A:A,Roster!F:F)</f>
        <v>Network</v>
      </c>
      <c r="D2051">
        <v>10</v>
      </c>
      <c r="E2051" s="2">
        <v>45125</v>
      </c>
      <c r="F2051" s="2">
        <f>_xlfn.XLOOKUP(Table7[[#This Row],[EID]],Roster!A:A,Roster!G:G)</f>
        <v>43495</v>
      </c>
      <c r="G2051" s="61">
        <f ca="1">(TODAY()-Table7[[#This Row],[Hire Date]])/365</f>
        <v>6.3013698630136989</v>
      </c>
      <c r="H2051" s="61">
        <f ca="1">Table7[[#This Row],[Year]]*12</f>
        <v>75.616438356164394</v>
      </c>
      <c r="I2051" t="str">
        <f ca="1">IF(Table7[[#This Row],[Month]]&gt;=12,"Tenured","New Hire")</f>
        <v>Tenured</v>
      </c>
    </row>
    <row r="2052" spans="1:9">
      <c r="A2052" s="3" t="s">
        <v>118</v>
      </c>
      <c r="B2052" s="35" t="str">
        <f>_xlfn.XLOOKUP(Table7[[#This Row],[EID]],Roster!A:A,Roster!E:E)</f>
        <v>kig.imaz.62</v>
      </c>
      <c r="C2052" s="35" t="str">
        <f>_xlfn.XLOOKUP(Table7[[#This Row],[EID]],Roster!A:A,Roster!F:F)</f>
        <v>HR</v>
      </c>
      <c r="D2052">
        <v>7</v>
      </c>
      <c r="E2052" s="2">
        <v>45125</v>
      </c>
      <c r="F2052" s="2">
        <f>_xlfn.XLOOKUP(Table7[[#This Row],[EID]],Roster!A:A,Roster!G:G)</f>
        <v>44965</v>
      </c>
      <c r="G2052" s="61">
        <f ca="1">(TODAY()-Table7[[#This Row],[Hire Date]])/365</f>
        <v>2.2739726027397262</v>
      </c>
      <c r="H2052" s="61">
        <f ca="1">Table7[[#This Row],[Year]]*12</f>
        <v>27.287671232876715</v>
      </c>
      <c r="I2052" t="str">
        <f ca="1">IF(Table7[[#This Row],[Month]]&gt;=12,"Tenured","New Hire")</f>
        <v>Tenured</v>
      </c>
    </row>
    <row r="2053" spans="1:9">
      <c r="A2053" s="3" t="s">
        <v>119</v>
      </c>
      <c r="B2053" s="35" t="str">
        <f>_xlfn.XLOOKUP(Table7[[#This Row],[EID]],Roster!A:A,Roster!E:E)</f>
        <v>hir.kame.31</v>
      </c>
      <c r="C2053" s="35" t="str">
        <f>_xlfn.XLOOKUP(Table7[[#This Row],[EID]],Roster!A:A,Roster!F:F)</f>
        <v>Health</v>
      </c>
      <c r="D2053">
        <v>10</v>
      </c>
      <c r="E2053" s="2">
        <v>45125</v>
      </c>
      <c r="F2053" s="2">
        <f>_xlfn.XLOOKUP(Table7[[#This Row],[EID]],Roster!A:A,Roster!G:G)</f>
        <v>38581</v>
      </c>
      <c r="G2053" s="61">
        <f ca="1">(TODAY()-Table7[[#This Row],[Hire Date]])/365</f>
        <v>19.764383561643836</v>
      </c>
      <c r="H2053" s="61">
        <f ca="1">Table7[[#This Row],[Year]]*12</f>
        <v>237.17260273972602</v>
      </c>
      <c r="I2053" t="str">
        <f ca="1">IF(Table7[[#This Row],[Month]]&gt;=12,"Tenured","New Hire")</f>
        <v>Tenured</v>
      </c>
    </row>
    <row r="2054" spans="1:9">
      <c r="A2054" s="3" t="s">
        <v>121</v>
      </c>
      <c r="B2054" s="35" t="str">
        <f>_xlfn.XLOOKUP(Table7[[#This Row],[EID]],Roster!A:A,Roster!E:E)</f>
        <v>hir.kame.31</v>
      </c>
      <c r="C2054" s="35" t="str">
        <f>_xlfn.XLOOKUP(Table7[[#This Row],[EID]],Roster!A:A,Roster!F:F)</f>
        <v>Health</v>
      </c>
      <c r="D2054">
        <v>8</v>
      </c>
      <c r="E2054" s="2">
        <v>45125</v>
      </c>
      <c r="F2054" s="2">
        <f>_xlfn.XLOOKUP(Table7[[#This Row],[EID]],Roster!A:A,Roster!G:G)</f>
        <v>44420</v>
      </c>
      <c r="G2054" s="61">
        <f ca="1">(TODAY()-Table7[[#This Row],[Hire Date]])/365</f>
        <v>3.7671232876712328</v>
      </c>
      <c r="H2054" s="61">
        <f ca="1">Table7[[#This Row],[Year]]*12</f>
        <v>45.205479452054796</v>
      </c>
      <c r="I2054" t="str">
        <f ca="1">IF(Table7[[#This Row],[Month]]&gt;=12,"Tenured","New Hire")</f>
        <v>Tenured</v>
      </c>
    </row>
    <row r="2055" spans="1:9">
      <c r="A2055" s="3" t="s">
        <v>122</v>
      </c>
      <c r="B2055" s="35" t="str">
        <f>_xlfn.XLOOKUP(Table7[[#This Row],[EID]],Roster!A:A,Roster!E:E)</f>
        <v>han.oriz.24</v>
      </c>
      <c r="C2055" s="35" t="str">
        <f>_xlfn.XLOOKUP(Table7[[#This Row],[EID]],Roster!A:A,Roster!F:F)</f>
        <v>Network</v>
      </c>
      <c r="D2055">
        <v>7</v>
      </c>
      <c r="E2055" s="2">
        <v>45125</v>
      </c>
      <c r="F2055" s="2">
        <f>_xlfn.XLOOKUP(Table7[[#This Row],[EID]],Roster!A:A,Roster!G:G)</f>
        <v>44961</v>
      </c>
      <c r="G2055" s="61">
        <f ca="1">(TODAY()-Table7[[#This Row],[Hire Date]])/365</f>
        <v>2.2849315068493152</v>
      </c>
      <c r="H2055" s="61">
        <f ca="1">Table7[[#This Row],[Year]]*12</f>
        <v>27.419178082191785</v>
      </c>
      <c r="I2055" t="str">
        <f ca="1">IF(Table7[[#This Row],[Month]]&gt;=12,"Tenured","New Hire")</f>
        <v>Tenured</v>
      </c>
    </row>
    <row r="2056" spans="1:9">
      <c r="A2056" s="3" t="s">
        <v>123</v>
      </c>
      <c r="B2056" s="35" t="str">
        <f>_xlfn.XLOOKUP(Table7[[#This Row],[EID]],Roster!A:A,Roster!E:E)</f>
        <v>kig.imaz.62</v>
      </c>
      <c r="C2056" s="35" t="str">
        <f>_xlfn.XLOOKUP(Table7[[#This Row],[EID]],Roster!A:A,Roster!F:F)</f>
        <v>HR</v>
      </c>
      <c r="D2056">
        <v>9</v>
      </c>
      <c r="E2056" s="2">
        <v>45125</v>
      </c>
      <c r="F2056" s="2">
        <f>_xlfn.XLOOKUP(Table7[[#This Row],[EID]],Roster!A:A,Roster!G:G)</f>
        <v>41094</v>
      </c>
      <c r="G2056" s="61">
        <f ca="1">(TODAY()-Table7[[#This Row],[Hire Date]])/365</f>
        <v>12.87945205479452</v>
      </c>
      <c r="H2056" s="61">
        <f ca="1">Table7[[#This Row],[Year]]*12</f>
        <v>154.55342465753424</v>
      </c>
      <c r="I2056" t="str">
        <f ca="1">IF(Table7[[#This Row],[Month]]&gt;=12,"Tenured","New Hire")</f>
        <v>Tenured</v>
      </c>
    </row>
    <row r="2057" spans="1:9">
      <c r="A2057" s="3" t="s">
        <v>94</v>
      </c>
      <c r="B2057" s="35" t="str">
        <f>_xlfn.XLOOKUP(Table7[[#This Row],[EID]],Roster!A:A,Roster!E:E)</f>
        <v>oka.koch.55</v>
      </c>
      <c r="C2057" s="35" t="str">
        <f>_xlfn.XLOOKUP(Table7[[#This Row],[EID]],Roster!A:A,Roster!F:F)</f>
        <v>F&amp;A</v>
      </c>
      <c r="D2057">
        <v>7</v>
      </c>
      <c r="E2057" s="2">
        <v>45126</v>
      </c>
      <c r="F2057" s="2">
        <f>_xlfn.XLOOKUP(Table7[[#This Row],[EID]],Roster!A:A,Roster!G:G)</f>
        <v>45032</v>
      </c>
      <c r="G2057" s="61">
        <f ca="1">(TODAY()-Table7[[#This Row],[Hire Date]])/365</f>
        <v>2.0904109589041098</v>
      </c>
      <c r="H2057" s="61">
        <f ca="1">Table7[[#This Row],[Year]]*12</f>
        <v>25.084931506849315</v>
      </c>
      <c r="I2057" t="str">
        <f ca="1">IF(Table7[[#This Row],[Month]]&gt;=12,"Tenured","New Hire")</f>
        <v>Tenured</v>
      </c>
    </row>
    <row r="2058" spans="1:9">
      <c r="A2058" s="3" t="s">
        <v>96</v>
      </c>
      <c r="B2058" s="35" t="str">
        <f>_xlfn.XLOOKUP(Table7[[#This Row],[EID]],Roster!A:A,Roster!E:E)</f>
        <v>hir.kame.31</v>
      </c>
      <c r="C2058" s="35" t="str">
        <f>_xlfn.XLOOKUP(Table7[[#This Row],[EID]],Roster!A:A,Roster!F:F)</f>
        <v>Health</v>
      </c>
      <c r="D2058">
        <v>9</v>
      </c>
      <c r="E2058" s="2">
        <v>45126</v>
      </c>
      <c r="F2058" s="2">
        <f>_xlfn.XLOOKUP(Table7[[#This Row],[EID]],Roster!A:A,Roster!G:G)</f>
        <v>44979</v>
      </c>
      <c r="G2058" s="61">
        <f ca="1">(TODAY()-Table7[[#This Row],[Hire Date]])/365</f>
        <v>2.2356164383561645</v>
      </c>
      <c r="H2058" s="61">
        <f ca="1">Table7[[#This Row],[Year]]*12</f>
        <v>26.827397260273976</v>
      </c>
      <c r="I2058" t="str">
        <f ca="1">IF(Table7[[#This Row],[Month]]&gt;=12,"Tenured","New Hire")</f>
        <v>Tenured</v>
      </c>
    </row>
    <row r="2059" spans="1:9">
      <c r="A2059" s="3" t="s">
        <v>97</v>
      </c>
      <c r="B2059" s="35" t="str">
        <f>_xlfn.XLOOKUP(Table7[[#This Row],[EID]],Roster!A:A,Roster!E:E)</f>
        <v>han.oriz.24</v>
      </c>
      <c r="C2059" s="35" t="str">
        <f>_xlfn.XLOOKUP(Table7[[#This Row],[EID]],Roster!A:A,Roster!F:F)</f>
        <v>Network</v>
      </c>
      <c r="D2059">
        <v>8</v>
      </c>
      <c r="E2059" s="2">
        <v>45126</v>
      </c>
      <c r="F2059" s="2">
        <f>_xlfn.XLOOKUP(Table7[[#This Row],[EID]],Roster!A:A,Roster!G:G)</f>
        <v>44419</v>
      </c>
      <c r="G2059" s="61">
        <f ca="1">(TODAY()-Table7[[#This Row],[Hire Date]])/365</f>
        <v>3.7698630136986302</v>
      </c>
      <c r="H2059" s="61">
        <f ca="1">Table7[[#This Row],[Year]]*12</f>
        <v>45.238356164383561</v>
      </c>
      <c r="I2059" t="str">
        <f ca="1">IF(Table7[[#This Row],[Month]]&gt;=12,"Tenured","New Hire")</f>
        <v>Tenured</v>
      </c>
    </row>
    <row r="2060" spans="1:9">
      <c r="A2060" s="3" t="s">
        <v>98</v>
      </c>
      <c r="B2060" s="35" t="str">
        <f>_xlfn.XLOOKUP(Table7[[#This Row],[EID]],Roster!A:A,Roster!E:E)</f>
        <v>kig.imaz.62</v>
      </c>
      <c r="C2060" s="35" t="str">
        <f>_xlfn.XLOOKUP(Table7[[#This Row],[EID]],Roster!A:A,Roster!F:F)</f>
        <v>HR</v>
      </c>
      <c r="D2060">
        <v>7</v>
      </c>
      <c r="E2060" s="2">
        <v>45126</v>
      </c>
      <c r="F2060" s="2">
        <f>_xlfn.XLOOKUP(Table7[[#This Row],[EID]],Roster!A:A,Roster!G:G)</f>
        <v>41964</v>
      </c>
      <c r="G2060" s="61">
        <f ca="1">(TODAY()-Table7[[#This Row],[Hire Date]])/365</f>
        <v>10.495890410958904</v>
      </c>
      <c r="H2060" s="61">
        <f ca="1">Table7[[#This Row],[Year]]*12</f>
        <v>125.95068493150684</v>
      </c>
      <c r="I2060" t="str">
        <f ca="1">IF(Table7[[#This Row],[Month]]&gt;=12,"Tenured","New Hire")</f>
        <v>Tenured</v>
      </c>
    </row>
    <row r="2061" spans="1:9">
      <c r="A2061" s="3" t="s">
        <v>99</v>
      </c>
      <c r="B2061" s="35" t="str">
        <f>_xlfn.XLOOKUP(Table7[[#This Row],[EID]],Roster!A:A,Roster!E:E)</f>
        <v>han.oriz.24</v>
      </c>
      <c r="C2061" s="35" t="str">
        <f>_xlfn.XLOOKUP(Table7[[#This Row],[EID]],Roster!A:A,Roster!F:F)</f>
        <v>Strategy</v>
      </c>
      <c r="D2061">
        <v>8</v>
      </c>
      <c r="E2061" s="2">
        <v>45126</v>
      </c>
      <c r="F2061" s="2">
        <f>_xlfn.XLOOKUP(Table7[[#This Row],[EID]],Roster!A:A,Roster!G:G)</f>
        <v>39732</v>
      </c>
      <c r="G2061" s="61">
        <f ca="1">(TODAY()-Table7[[#This Row],[Hire Date]])/365</f>
        <v>16.610958904109587</v>
      </c>
      <c r="H2061" s="61">
        <f ca="1">Table7[[#This Row],[Year]]*12</f>
        <v>199.33150684931505</v>
      </c>
      <c r="I2061" t="str">
        <f ca="1">IF(Table7[[#This Row],[Month]]&gt;=12,"Tenured","New Hire")</f>
        <v>Tenured</v>
      </c>
    </row>
    <row r="2062" spans="1:9">
      <c r="A2062" s="3" t="s">
        <v>100</v>
      </c>
      <c r="B2062" s="35" t="str">
        <f>_xlfn.XLOOKUP(Table7[[#This Row],[EID]],Roster!A:A,Roster!E:E)</f>
        <v>oka.koch.55</v>
      </c>
      <c r="C2062" s="35" t="str">
        <f>_xlfn.XLOOKUP(Table7[[#This Row],[EID]],Roster!A:A,Roster!F:F)</f>
        <v>F&amp;A</v>
      </c>
      <c r="D2062">
        <v>8</v>
      </c>
      <c r="E2062" s="2">
        <v>45126</v>
      </c>
      <c r="F2062" s="2">
        <f>_xlfn.XLOOKUP(Table7[[#This Row],[EID]],Roster!A:A,Roster!G:G)</f>
        <v>44956</v>
      </c>
      <c r="G2062" s="61">
        <f ca="1">(TODAY()-Table7[[#This Row],[Hire Date]])/365</f>
        <v>2.2986301369863016</v>
      </c>
      <c r="H2062" s="61">
        <f ca="1">Table7[[#This Row],[Year]]*12</f>
        <v>27.583561643835619</v>
      </c>
      <c r="I2062" t="str">
        <f ca="1">IF(Table7[[#This Row],[Month]]&gt;=12,"Tenured","New Hire")</f>
        <v>Tenured</v>
      </c>
    </row>
    <row r="2063" spans="1:9">
      <c r="A2063" s="3" t="s">
        <v>101</v>
      </c>
      <c r="B2063" s="35" t="str">
        <f>_xlfn.XLOOKUP(Table7[[#This Row],[EID]],Roster!A:A,Roster!E:E)</f>
        <v>hir.kame.31</v>
      </c>
      <c r="C2063" s="35" t="str">
        <f>_xlfn.XLOOKUP(Table7[[#This Row],[EID]],Roster!A:A,Roster!F:F)</f>
        <v>Health</v>
      </c>
      <c r="D2063">
        <v>10</v>
      </c>
      <c r="E2063" s="2">
        <v>45126</v>
      </c>
      <c r="F2063" s="2">
        <f>_xlfn.XLOOKUP(Table7[[#This Row],[EID]],Roster!A:A,Roster!G:G)</f>
        <v>42161</v>
      </c>
      <c r="G2063" s="61">
        <f ca="1">(TODAY()-Table7[[#This Row],[Hire Date]])/365</f>
        <v>9.956164383561644</v>
      </c>
      <c r="H2063" s="61">
        <f ca="1">Table7[[#This Row],[Year]]*12</f>
        <v>119.47397260273974</v>
      </c>
      <c r="I2063" t="str">
        <f ca="1">IF(Table7[[#This Row],[Month]]&gt;=12,"Tenured","New Hire")</f>
        <v>Tenured</v>
      </c>
    </row>
    <row r="2064" spans="1:9">
      <c r="A2064" s="3" t="s">
        <v>102</v>
      </c>
      <c r="B2064" s="35" t="str">
        <f>_xlfn.XLOOKUP(Table7[[#This Row],[EID]],Roster!A:A,Roster!E:E)</f>
        <v>han.oriz.24</v>
      </c>
      <c r="C2064" s="35" t="str">
        <f>_xlfn.XLOOKUP(Table7[[#This Row],[EID]],Roster!A:A,Roster!F:F)</f>
        <v>Network</v>
      </c>
      <c r="D2064">
        <v>8</v>
      </c>
      <c r="E2064" s="2">
        <v>45126</v>
      </c>
      <c r="F2064" s="2">
        <f>_xlfn.XLOOKUP(Table7[[#This Row],[EID]],Roster!A:A,Roster!G:G)</f>
        <v>37784</v>
      </c>
      <c r="G2064" s="61">
        <f ca="1">(TODAY()-Table7[[#This Row],[Hire Date]])/365</f>
        <v>21.947945205479453</v>
      </c>
      <c r="H2064" s="61">
        <f ca="1">Table7[[#This Row],[Year]]*12</f>
        <v>263.37534246575342</v>
      </c>
      <c r="I2064" t="str">
        <f ca="1">IF(Table7[[#This Row],[Month]]&gt;=12,"Tenured","New Hire")</f>
        <v>Tenured</v>
      </c>
    </row>
    <row r="2065" spans="1:9">
      <c r="A2065" s="3" t="s">
        <v>103</v>
      </c>
      <c r="B2065" s="35" t="str">
        <f>_xlfn.XLOOKUP(Table7[[#This Row],[EID]],Roster!A:A,Roster!E:E)</f>
        <v>kig.imaz.62</v>
      </c>
      <c r="C2065" s="35" t="str">
        <f>_xlfn.XLOOKUP(Table7[[#This Row],[EID]],Roster!A:A,Roster!F:F)</f>
        <v>HR</v>
      </c>
      <c r="D2065">
        <v>8</v>
      </c>
      <c r="E2065" s="2">
        <v>45126</v>
      </c>
      <c r="F2065" s="2">
        <f>_xlfn.XLOOKUP(Table7[[#This Row],[EID]],Roster!A:A,Roster!G:G)</f>
        <v>44132</v>
      </c>
      <c r="G2065" s="61">
        <f ca="1">(TODAY()-Table7[[#This Row],[Hire Date]])/365</f>
        <v>4.5561643835616437</v>
      </c>
      <c r="H2065" s="61">
        <f ca="1">Table7[[#This Row],[Year]]*12</f>
        <v>54.673972602739724</v>
      </c>
      <c r="I2065" t="str">
        <f ca="1">IF(Table7[[#This Row],[Month]]&gt;=12,"Tenured","New Hire")</f>
        <v>Tenured</v>
      </c>
    </row>
    <row r="2066" spans="1:9">
      <c r="A2066" s="3" t="s">
        <v>104</v>
      </c>
      <c r="B2066" s="35" t="str">
        <f>_xlfn.XLOOKUP(Table7[[#This Row],[EID]],Roster!A:A,Roster!E:E)</f>
        <v>oka.koch.55</v>
      </c>
      <c r="C2066" s="35" t="str">
        <f>_xlfn.XLOOKUP(Table7[[#This Row],[EID]],Roster!A:A,Roster!F:F)</f>
        <v>F&amp;A</v>
      </c>
      <c r="D2066">
        <v>7</v>
      </c>
      <c r="E2066" s="2">
        <v>45126</v>
      </c>
      <c r="F2066" s="2">
        <f>_xlfn.XLOOKUP(Table7[[#This Row],[EID]],Roster!A:A,Roster!G:G)</f>
        <v>44977</v>
      </c>
      <c r="G2066" s="61">
        <f ca="1">(TODAY()-Table7[[#This Row],[Hire Date]])/365</f>
        <v>2.2410958904109588</v>
      </c>
      <c r="H2066" s="61">
        <f ca="1">Table7[[#This Row],[Year]]*12</f>
        <v>26.893150684931506</v>
      </c>
      <c r="I2066" t="str">
        <f ca="1">IF(Table7[[#This Row],[Month]]&gt;=12,"Tenured","New Hire")</f>
        <v>Tenured</v>
      </c>
    </row>
    <row r="2067" spans="1:9">
      <c r="A2067" s="3" t="s">
        <v>105</v>
      </c>
      <c r="B2067" s="35" t="str">
        <f>_xlfn.XLOOKUP(Table7[[#This Row],[EID]],Roster!A:A,Roster!E:E)</f>
        <v>oka.koch.55</v>
      </c>
      <c r="C2067" s="35" t="str">
        <f>_xlfn.XLOOKUP(Table7[[#This Row],[EID]],Roster!A:A,Roster!F:F)</f>
        <v>F&amp;A</v>
      </c>
      <c r="D2067">
        <v>7</v>
      </c>
      <c r="E2067" s="2">
        <v>45126</v>
      </c>
      <c r="F2067" s="2">
        <f>_xlfn.XLOOKUP(Table7[[#This Row],[EID]],Roster!A:A,Roster!G:G)</f>
        <v>37806</v>
      </c>
      <c r="G2067" s="61">
        <f ca="1">(TODAY()-Table7[[#This Row],[Hire Date]])/365</f>
        <v>21.887671232876713</v>
      </c>
      <c r="H2067" s="61">
        <f ca="1">Table7[[#This Row],[Year]]*12</f>
        <v>262.65205479452055</v>
      </c>
      <c r="I2067" t="str">
        <f ca="1">IF(Table7[[#This Row],[Month]]&gt;=12,"Tenured","New Hire")</f>
        <v>Tenured</v>
      </c>
    </row>
    <row r="2068" spans="1:9">
      <c r="A2068" s="3" t="s">
        <v>106</v>
      </c>
      <c r="B2068" s="35" t="str">
        <f>_xlfn.XLOOKUP(Table7[[#This Row],[EID]],Roster!A:A,Roster!E:E)</f>
        <v>hir.kame.31</v>
      </c>
      <c r="C2068" s="35" t="str">
        <f>_xlfn.XLOOKUP(Table7[[#This Row],[EID]],Roster!A:A,Roster!F:F)</f>
        <v>Health</v>
      </c>
      <c r="D2068">
        <v>7</v>
      </c>
      <c r="E2068" s="2">
        <v>45126</v>
      </c>
      <c r="F2068" s="2">
        <f>_xlfn.XLOOKUP(Table7[[#This Row],[EID]],Roster!A:A,Roster!G:G)</f>
        <v>40457</v>
      </c>
      <c r="G2068" s="61">
        <f ca="1">(TODAY()-Table7[[#This Row],[Hire Date]])/365</f>
        <v>14.624657534246575</v>
      </c>
      <c r="H2068" s="61">
        <f ca="1">Table7[[#This Row],[Year]]*12</f>
        <v>175.49589041095891</v>
      </c>
      <c r="I2068" t="str">
        <f ca="1">IF(Table7[[#This Row],[Month]]&gt;=12,"Tenured","New Hire")</f>
        <v>Tenured</v>
      </c>
    </row>
    <row r="2069" spans="1:9">
      <c r="A2069" s="3" t="s">
        <v>107</v>
      </c>
      <c r="B2069" s="35" t="str">
        <f>_xlfn.XLOOKUP(Table7[[#This Row],[EID]],Roster!A:A,Roster!E:E)</f>
        <v>oka.koch.55</v>
      </c>
      <c r="C2069" s="35" t="str">
        <f>_xlfn.XLOOKUP(Table7[[#This Row],[EID]],Roster!A:A,Roster!F:F)</f>
        <v>F&amp;A</v>
      </c>
      <c r="D2069">
        <v>0</v>
      </c>
      <c r="E2069" s="2">
        <v>45126</v>
      </c>
      <c r="F2069" s="2">
        <f>_xlfn.XLOOKUP(Table7[[#This Row],[EID]],Roster!A:A,Roster!G:G)</f>
        <v>45001</v>
      </c>
      <c r="G2069" s="61">
        <f ca="1">(TODAY()-Table7[[#This Row],[Hire Date]])/365</f>
        <v>2.1753424657534248</v>
      </c>
      <c r="H2069" s="61">
        <f ca="1">Table7[[#This Row],[Year]]*12</f>
        <v>26.104109589041098</v>
      </c>
      <c r="I2069" t="str">
        <f ca="1">IF(Table7[[#This Row],[Month]]&gt;=12,"Tenured","New Hire")</f>
        <v>Tenured</v>
      </c>
    </row>
    <row r="2070" spans="1:9">
      <c r="A2070" s="3" t="s">
        <v>108</v>
      </c>
      <c r="B2070" s="35" t="str">
        <f>_xlfn.XLOOKUP(Table7[[#This Row],[EID]],Roster!A:A,Roster!E:E)</f>
        <v>kig.imaz.62</v>
      </c>
      <c r="C2070" s="35" t="str">
        <f>_xlfn.XLOOKUP(Table7[[#This Row],[EID]],Roster!A:A,Roster!F:F)</f>
        <v>HR</v>
      </c>
      <c r="D2070">
        <v>10</v>
      </c>
      <c r="E2070" s="2">
        <v>45126</v>
      </c>
      <c r="F2070" s="2">
        <f>_xlfn.XLOOKUP(Table7[[#This Row],[EID]],Roster!A:A,Roster!G:G)</f>
        <v>41289</v>
      </c>
      <c r="G2070" s="61">
        <f ca="1">(TODAY()-Table7[[#This Row],[Hire Date]])/365</f>
        <v>12.345205479452055</v>
      </c>
      <c r="H2070" s="61">
        <f ca="1">Table7[[#This Row],[Year]]*12</f>
        <v>148.14246575342466</v>
      </c>
      <c r="I2070" t="str">
        <f ca="1">IF(Table7[[#This Row],[Month]]&gt;=12,"Tenured","New Hire")</f>
        <v>Tenured</v>
      </c>
    </row>
    <row r="2071" spans="1:9">
      <c r="A2071" s="3" t="s">
        <v>109</v>
      </c>
      <c r="B2071" s="35" t="str">
        <f>_xlfn.XLOOKUP(Table7[[#This Row],[EID]],Roster!A:A,Roster!E:E)</f>
        <v>han.oriz.24</v>
      </c>
      <c r="C2071" s="35" t="str">
        <f>_xlfn.XLOOKUP(Table7[[#This Row],[EID]],Roster!A:A,Roster!F:F)</f>
        <v>Strategy</v>
      </c>
      <c r="D2071">
        <v>8</v>
      </c>
      <c r="E2071" s="2">
        <v>45126</v>
      </c>
      <c r="F2071" s="2">
        <f>_xlfn.XLOOKUP(Table7[[#This Row],[EID]],Roster!A:A,Roster!G:G)</f>
        <v>39092</v>
      </c>
      <c r="G2071" s="61">
        <f ca="1">(TODAY()-Table7[[#This Row],[Hire Date]])/365</f>
        <v>18.364383561643837</v>
      </c>
      <c r="H2071" s="61">
        <f ca="1">Table7[[#This Row],[Year]]*12</f>
        <v>220.37260273972606</v>
      </c>
      <c r="I2071" t="str">
        <f ca="1">IF(Table7[[#This Row],[Month]]&gt;=12,"Tenured","New Hire")</f>
        <v>Tenured</v>
      </c>
    </row>
    <row r="2072" spans="1:9">
      <c r="A2072" s="3" t="s">
        <v>111</v>
      </c>
      <c r="B2072" s="35" t="str">
        <f>_xlfn.XLOOKUP(Table7[[#This Row],[EID]],Roster!A:A,Roster!E:E)</f>
        <v>hir.kame.31</v>
      </c>
      <c r="C2072" s="35" t="str">
        <f>_xlfn.XLOOKUP(Table7[[#This Row],[EID]],Roster!A:A,Roster!F:F)</f>
        <v>Health</v>
      </c>
      <c r="D2072">
        <v>8</v>
      </c>
      <c r="E2072" s="2">
        <v>45126</v>
      </c>
      <c r="F2072" s="2">
        <f>_xlfn.XLOOKUP(Table7[[#This Row],[EID]],Roster!A:A,Roster!G:G)</f>
        <v>42145</v>
      </c>
      <c r="G2072" s="61">
        <f ca="1">(TODAY()-Table7[[#This Row],[Hire Date]])/365</f>
        <v>10</v>
      </c>
      <c r="H2072" s="61">
        <f ca="1">Table7[[#This Row],[Year]]*12</f>
        <v>120</v>
      </c>
      <c r="I2072" t="str">
        <f ca="1">IF(Table7[[#This Row],[Month]]&gt;=12,"Tenured","New Hire")</f>
        <v>Tenured</v>
      </c>
    </row>
    <row r="2073" spans="1:9">
      <c r="A2073" s="3" t="s">
        <v>112</v>
      </c>
      <c r="B2073" s="35" t="str">
        <f>_xlfn.XLOOKUP(Table7[[#This Row],[EID]],Roster!A:A,Roster!E:E)</f>
        <v>hir.kame.31</v>
      </c>
      <c r="C2073" s="35" t="str">
        <f>_xlfn.XLOOKUP(Table7[[#This Row],[EID]],Roster!A:A,Roster!F:F)</f>
        <v>Health</v>
      </c>
      <c r="D2073">
        <v>10</v>
      </c>
      <c r="E2073" s="2">
        <v>45126</v>
      </c>
      <c r="F2073" s="2">
        <f>_xlfn.XLOOKUP(Table7[[#This Row],[EID]],Roster!A:A,Roster!G:G)</f>
        <v>44989</v>
      </c>
      <c r="G2073" s="61">
        <f ca="1">(TODAY()-Table7[[#This Row],[Hire Date]])/365</f>
        <v>2.2082191780821918</v>
      </c>
      <c r="H2073" s="61">
        <f ca="1">Table7[[#This Row],[Year]]*12</f>
        <v>26.4986301369863</v>
      </c>
      <c r="I2073" t="str">
        <f ca="1">IF(Table7[[#This Row],[Month]]&gt;=12,"Tenured","New Hire")</f>
        <v>Tenured</v>
      </c>
    </row>
    <row r="2074" spans="1:9">
      <c r="A2074" s="3" t="s">
        <v>113</v>
      </c>
      <c r="B2074" s="35" t="str">
        <f>_xlfn.XLOOKUP(Table7[[#This Row],[EID]],Roster!A:A,Roster!E:E)</f>
        <v>kig.imaz.62</v>
      </c>
      <c r="C2074" s="35" t="str">
        <f>_xlfn.XLOOKUP(Table7[[#This Row],[EID]],Roster!A:A,Roster!F:F)</f>
        <v>HR</v>
      </c>
      <c r="D2074">
        <v>8</v>
      </c>
      <c r="E2074" s="2">
        <v>45126</v>
      </c>
      <c r="F2074" s="2">
        <f>_xlfn.XLOOKUP(Table7[[#This Row],[EID]],Roster!A:A,Roster!G:G)</f>
        <v>44152</v>
      </c>
      <c r="G2074" s="61">
        <f ca="1">(TODAY()-Table7[[#This Row],[Hire Date]])/365</f>
        <v>4.5013698630136982</v>
      </c>
      <c r="H2074" s="61">
        <f ca="1">Table7[[#This Row],[Year]]*12</f>
        <v>54.016438356164379</v>
      </c>
      <c r="I2074" t="str">
        <f ca="1">IF(Table7[[#This Row],[Month]]&gt;=12,"Tenured","New Hire")</f>
        <v>Tenured</v>
      </c>
    </row>
    <row r="2075" spans="1:9">
      <c r="A2075" s="3" t="s">
        <v>114</v>
      </c>
      <c r="B2075" s="35" t="str">
        <f>_xlfn.XLOOKUP(Table7[[#This Row],[EID]],Roster!A:A,Roster!E:E)</f>
        <v>han.oriz.24</v>
      </c>
      <c r="C2075" s="35" t="str">
        <f>_xlfn.XLOOKUP(Table7[[#This Row],[EID]],Roster!A:A,Roster!F:F)</f>
        <v>Strategy</v>
      </c>
      <c r="D2075">
        <v>9</v>
      </c>
      <c r="E2075" s="2">
        <v>45126</v>
      </c>
      <c r="F2075" s="2">
        <f>_xlfn.XLOOKUP(Table7[[#This Row],[EID]],Roster!A:A,Roster!G:G)</f>
        <v>37165</v>
      </c>
      <c r="G2075" s="61">
        <f ca="1">(TODAY()-Table7[[#This Row],[Hire Date]])/365</f>
        <v>23.643835616438356</v>
      </c>
      <c r="H2075" s="61">
        <f ca="1">Table7[[#This Row],[Year]]*12</f>
        <v>283.72602739726028</v>
      </c>
      <c r="I2075" t="str">
        <f ca="1">IF(Table7[[#This Row],[Month]]&gt;=12,"Tenured","New Hire")</f>
        <v>Tenured</v>
      </c>
    </row>
    <row r="2076" spans="1:9">
      <c r="A2076" s="3" t="s">
        <v>115</v>
      </c>
      <c r="B2076" s="35" t="str">
        <f>_xlfn.XLOOKUP(Table7[[#This Row],[EID]],Roster!A:A,Roster!E:E)</f>
        <v>oka.koch.55</v>
      </c>
      <c r="C2076" s="35" t="str">
        <f>_xlfn.XLOOKUP(Table7[[#This Row],[EID]],Roster!A:A,Roster!F:F)</f>
        <v>F&amp;A</v>
      </c>
      <c r="D2076">
        <v>9</v>
      </c>
      <c r="E2076" s="2">
        <v>45126</v>
      </c>
      <c r="F2076" s="2">
        <f>_xlfn.XLOOKUP(Table7[[#This Row],[EID]],Roster!A:A,Roster!G:G)</f>
        <v>44841</v>
      </c>
      <c r="G2076" s="61">
        <f ca="1">(TODAY()-Table7[[#This Row],[Hire Date]])/365</f>
        <v>2.6136986301369864</v>
      </c>
      <c r="H2076" s="61">
        <f ca="1">Table7[[#This Row],[Year]]*12</f>
        <v>31.364383561643837</v>
      </c>
      <c r="I2076" t="str">
        <f ca="1">IF(Table7[[#This Row],[Month]]&gt;=12,"Tenured","New Hire")</f>
        <v>Tenured</v>
      </c>
    </row>
    <row r="2077" spans="1:9">
      <c r="A2077" s="3" t="s">
        <v>116</v>
      </c>
      <c r="B2077" s="35" t="str">
        <f>_xlfn.XLOOKUP(Table7[[#This Row],[EID]],Roster!A:A,Roster!E:E)</f>
        <v>hir.kame.31</v>
      </c>
      <c r="C2077" s="35" t="str">
        <f>_xlfn.XLOOKUP(Table7[[#This Row],[EID]],Roster!A:A,Roster!F:F)</f>
        <v>Health</v>
      </c>
      <c r="D2077">
        <v>7</v>
      </c>
      <c r="E2077" s="2">
        <v>45126</v>
      </c>
      <c r="F2077" s="2">
        <f>_xlfn.XLOOKUP(Table7[[#This Row],[EID]],Roster!A:A,Roster!G:G)</f>
        <v>39490</v>
      </c>
      <c r="G2077" s="61">
        <f ca="1">(TODAY()-Table7[[#This Row],[Hire Date]])/365</f>
        <v>17.273972602739725</v>
      </c>
      <c r="H2077" s="61">
        <f ca="1">Table7[[#This Row],[Year]]*12</f>
        <v>207.2876712328767</v>
      </c>
      <c r="I2077" t="str">
        <f ca="1">IF(Table7[[#This Row],[Month]]&gt;=12,"Tenured","New Hire")</f>
        <v>Tenured</v>
      </c>
    </row>
    <row r="2078" spans="1:9">
      <c r="A2078" s="3" t="s">
        <v>117</v>
      </c>
      <c r="B2078" s="35" t="str">
        <f>_xlfn.XLOOKUP(Table7[[#This Row],[EID]],Roster!A:A,Roster!E:E)</f>
        <v>han.oriz.24</v>
      </c>
      <c r="C2078" s="35" t="str">
        <f>_xlfn.XLOOKUP(Table7[[#This Row],[EID]],Roster!A:A,Roster!F:F)</f>
        <v>Network</v>
      </c>
      <c r="D2078">
        <v>10</v>
      </c>
      <c r="E2078" s="2">
        <v>45126</v>
      </c>
      <c r="F2078" s="2">
        <f>_xlfn.XLOOKUP(Table7[[#This Row],[EID]],Roster!A:A,Roster!G:G)</f>
        <v>43495</v>
      </c>
      <c r="G2078" s="61">
        <f ca="1">(TODAY()-Table7[[#This Row],[Hire Date]])/365</f>
        <v>6.3013698630136989</v>
      </c>
      <c r="H2078" s="61">
        <f ca="1">Table7[[#This Row],[Year]]*12</f>
        <v>75.616438356164394</v>
      </c>
      <c r="I2078" t="str">
        <f ca="1">IF(Table7[[#This Row],[Month]]&gt;=12,"Tenured","New Hire")</f>
        <v>Tenured</v>
      </c>
    </row>
    <row r="2079" spans="1:9">
      <c r="A2079" s="3" t="s">
        <v>118</v>
      </c>
      <c r="B2079" s="35" t="str">
        <f>_xlfn.XLOOKUP(Table7[[#This Row],[EID]],Roster!A:A,Roster!E:E)</f>
        <v>kig.imaz.62</v>
      </c>
      <c r="C2079" s="35" t="str">
        <f>_xlfn.XLOOKUP(Table7[[#This Row],[EID]],Roster!A:A,Roster!F:F)</f>
        <v>HR</v>
      </c>
      <c r="D2079">
        <v>9</v>
      </c>
      <c r="E2079" s="2">
        <v>45126</v>
      </c>
      <c r="F2079" s="2">
        <f>_xlfn.XLOOKUP(Table7[[#This Row],[EID]],Roster!A:A,Roster!G:G)</f>
        <v>44965</v>
      </c>
      <c r="G2079" s="61">
        <f ca="1">(TODAY()-Table7[[#This Row],[Hire Date]])/365</f>
        <v>2.2739726027397262</v>
      </c>
      <c r="H2079" s="61">
        <f ca="1">Table7[[#This Row],[Year]]*12</f>
        <v>27.287671232876715</v>
      </c>
      <c r="I2079" t="str">
        <f ca="1">IF(Table7[[#This Row],[Month]]&gt;=12,"Tenured","New Hire")</f>
        <v>Tenured</v>
      </c>
    </row>
    <row r="2080" spans="1:9">
      <c r="A2080" s="3" t="s">
        <v>119</v>
      </c>
      <c r="B2080" s="35" t="str">
        <f>_xlfn.XLOOKUP(Table7[[#This Row],[EID]],Roster!A:A,Roster!E:E)</f>
        <v>hir.kame.31</v>
      </c>
      <c r="C2080" s="35" t="str">
        <f>_xlfn.XLOOKUP(Table7[[#This Row],[EID]],Roster!A:A,Roster!F:F)</f>
        <v>Health</v>
      </c>
      <c r="D2080">
        <v>8</v>
      </c>
      <c r="E2080" s="2">
        <v>45126</v>
      </c>
      <c r="F2080" s="2">
        <f>_xlfn.XLOOKUP(Table7[[#This Row],[EID]],Roster!A:A,Roster!G:G)</f>
        <v>38581</v>
      </c>
      <c r="G2080" s="61">
        <f ca="1">(TODAY()-Table7[[#This Row],[Hire Date]])/365</f>
        <v>19.764383561643836</v>
      </c>
      <c r="H2080" s="61">
        <f ca="1">Table7[[#This Row],[Year]]*12</f>
        <v>237.17260273972602</v>
      </c>
      <c r="I2080" t="str">
        <f ca="1">IF(Table7[[#This Row],[Month]]&gt;=12,"Tenured","New Hire")</f>
        <v>Tenured</v>
      </c>
    </row>
    <row r="2081" spans="1:9">
      <c r="A2081" s="3" t="s">
        <v>121</v>
      </c>
      <c r="B2081" s="35" t="str">
        <f>_xlfn.XLOOKUP(Table7[[#This Row],[EID]],Roster!A:A,Roster!E:E)</f>
        <v>hir.kame.31</v>
      </c>
      <c r="C2081" s="35" t="str">
        <f>_xlfn.XLOOKUP(Table7[[#This Row],[EID]],Roster!A:A,Roster!F:F)</f>
        <v>Health</v>
      </c>
      <c r="D2081">
        <v>10</v>
      </c>
      <c r="E2081" s="2">
        <v>45126</v>
      </c>
      <c r="F2081" s="2">
        <f>_xlfn.XLOOKUP(Table7[[#This Row],[EID]],Roster!A:A,Roster!G:G)</f>
        <v>44420</v>
      </c>
      <c r="G2081" s="61">
        <f ca="1">(TODAY()-Table7[[#This Row],[Hire Date]])/365</f>
        <v>3.7671232876712328</v>
      </c>
      <c r="H2081" s="61">
        <f ca="1">Table7[[#This Row],[Year]]*12</f>
        <v>45.205479452054796</v>
      </c>
      <c r="I2081" t="str">
        <f ca="1">IF(Table7[[#This Row],[Month]]&gt;=12,"Tenured","New Hire")</f>
        <v>Tenured</v>
      </c>
    </row>
    <row r="2082" spans="1:9">
      <c r="A2082" s="3" t="s">
        <v>122</v>
      </c>
      <c r="B2082" s="35" t="str">
        <f>_xlfn.XLOOKUP(Table7[[#This Row],[EID]],Roster!A:A,Roster!E:E)</f>
        <v>han.oriz.24</v>
      </c>
      <c r="C2082" s="35" t="str">
        <f>_xlfn.XLOOKUP(Table7[[#This Row],[EID]],Roster!A:A,Roster!F:F)</f>
        <v>Network</v>
      </c>
      <c r="D2082">
        <v>9</v>
      </c>
      <c r="E2082" s="2">
        <v>45126</v>
      </c>
      <c r="F2082" s="2">
        <f>_xlfn.XLOOKUP(Table7[[#This Row],[EID]],Roster!A:A,Roster!G:G)</f>
        <v>44961</v>
      </c>
      <c r="G2082" s="61">
        <f ca="1">(TODAY()-Table7[[#This Row],[Hire Date]])/365</f>
        <v>2.2849315068493152</v>
      </c>
      <c r="H2082" s="61">
        <f ca="1">Table7[[#This Row],[Year]]*12</f>
        <v>27.419178082191785</v>
      </c>
      <c r="I2082" t="str">
        <f ca="1">IF(Table7[[#This Row],[Month]]&gt;=12,"Tenured","New Hire")</f>
        <v>Tenured</v>
      </c>
    </row>
    <row r="2083" spans="1:9">
      <c r="A2083" s="3" t="s">
        <v>123</v>
      </c>
      <c r="B2083" s="35" t="str">
        <f>_xlfn.XLOOKUP(Table7[[#This Row],[EID]],Roster!A:A,Roster!E:E)</f>
        <v>kig.imaz.62</v>
      </c>
      <c r="C2083" s="35" t="str">
        <f>_xlfn.XLOOKUP(Table7[[#This Row],[EID]],Roster!A:A,Roster!F:F)</f>
        <v>HR</v>
      </c>
      <c r="D2083">
        <v>10</v>
      </c>
      <c r="E2083" s="2">
        <v>45126</v>
      </c>
      <c r="F2083" s="2">
        <f>_xlfn.XLOOKUP(Table7[[#This Row],[EID]],Roster!A:A,Roster!G:G)</f>
        <v>41094</v>
      </c>
      <c r="G2083" s="61">
        <f ca="1">(TODAY()-Table7[[#This Row],[Hire Date]])/365</f>
        <v>12.87945205479452</v>
      </c>
      <c r="H2083" s="61">
        <f ca="1">Table7[[#This Row],[Year]]*12</f>
        <v>154.55342465753424</v>
      </c>
      <c r="I2083" t="str">
        <f ca="1">IF(Table7[[#This Row],[Month]]&gt;=12,"Tenured","New Hire")</f>
        <v>Tenured</v>
      </c>
    </row>
    <row r="2084" spans="1:9">
      <c r="A2084" s="3" t="s">
        <v>94</v>
      </c>
      <c r="B2084" s="35" t="str">
        <f>_xlfn.XLOOKUP(Table7[[#This Row],[EID]],Roster!A:A,Roster!E:E)</f>
        <v>oka.koch.55</v>
      </c>
      <c r="C2084" s="35" t="str">
        <f>_xlfn.XLOOKUP(Table7[[#This Row],[EID]],Roster!A:A,Roster!F:F)</f>
        <v>F&amp;A</v>
      </c>
      <c r="D2084">
        <v>9</v>
      </c>
      <c r="E2084" s="2">
        <v>45127</v>
      </c>
      <c r="F2084" s="2">
        <f>_xlfn.XLOOKUP(Table7[[#This Row],[EID]],Roster!A:A,Roster!G:G)</f>
        <v>45032</v>
      </c>
      <c r="G2084" s="61">
        <f ca="1">(TODAY()-Table7[[#This Row],[Hire Date]])/365</f>
        <v>2.0904109589041098</v>
      </c>
      <c r="H2084" s="61">
        <f ca="1">Table7[[#This Row],[Year]]*12</f>
        <v>25.084931506849315</v>
      </c>
      <c r="I2084" t="str">
        <f ca="1">IF(Table7[[#This Row],[Month]]&gt;=12,"Tenured","New Hire")</f>
        <v>Tenured</v>
      </c>
    </row>
    <row r="2085" spans="1:9">
      <c r="A2085" s="3" t="s">
        <v>96</v>
      </c>
      <c r="B2085" s="35" t="str">
        <f>_xlfn.XLOOKUP(Table7[[#This Row],[EID]],Roster!A:A,Roster!E:E)</f>
        <v>hir.kame.31</v>
      </c>
      <c r="C2085" s="35" t="str">
        <f>_xlfn.XLOOKUP(Table7[[#This Row],[EID]],Roster!A:A,Roster!F:F)</f>
        <v>Health</v>
      </c>
      <c r="D2085">
        <v>10</v>
      </c>
      <c r="E2085" s="2">
        <v>45127</v>
      </c>
      <c r="F2085" s="2">
        <f>_xlfn.XLOOKUP(Table7[[#This Row],[EID]],Roster!A:A,Roster!G:G)</f>
        <v>44979</v>
      </c>
      <c r="G2085" s="61">
        <f ca="1">(TODAY()-Table7[[#This Row],[Hire Date]])/365</f>
        <v>2.2356164383561645</v>
      </c>
      <c r="H2085" s="61">
        <f ca="1">Table7[[#This Row],[Year]]*12</f>
        <v>26.827397260273976</v>
      </c>
      <c r="I2085" t="str">
        <f ca="1">IF(Table7[[#This Row],[Month]]&gt;=12,"Tenured","New Hire")</f>
        <v>Tenured</v>
      </c>
    </row>
    <row r="2086" spans="1:9">
      <c r="A2086" s="3" t="s">
        <v>97</v>
      </c>
      <c r="B2086" s="35" t="str">
        <f>_xlfn.XLOOKUP(Table7[[#This Row],[EID]],Roster!A:A,Roster!E:E)</f>
        <v>han.oriz.24</v>
      </c>
      <c r="C2086" s="35" t="str">
        <f>_xlfn.XLOOKUP(Table7[[#This Row],[EID]],Roster!A:A,Roster!F:F)</f>
        <v>Network</v>
      </c>
      <c r="D2086">
        <v>9</v>
      </c>
      <c r="E2086" s="2">
        <v>45127</v>
      </c>
      <c r="F2086" s="2">
        <f>_xlfn.XLOOKUP(Table7[[#This Row],[EID]],Roster!A:A,Roster!G:G)</f>
        <v>44419</v>
      </c>
      <c r="G2086" s="61">
        <f ca="1">(TODAY()-Table7[[#This Row],[Hire Date]])/365</f>
        <v>3.7698630136986302</v>
      </c>
      <c r="H2086" s="61">
        <f ca="1">Table7[[#This Row],[Year]]*12</f>
        <v>45.238356164383561</v>
      </c>
      <c r="I2086" t="str">
        <f ca="1">IF(Table7[[#This Row],[Month]]&gt;=12,"Tenured","New Hire")</f>
        <v>Tenured</v>
      </c>
    </row>
    <row r="2087" spans="1:9">
      <c r="A2087" s="3" t="s">
        <v>98</v>
      </c>
      <c r="B2087" s="35" t="str">
        <f>_xlfn.XLOOKUP(Table7[[#This Row],[EID]],Roster!A:A,Roster!E:E)</f>
        <v>kig.imaz.62</v>
      </c>
      <c r="C2087" s="35" t="str">
        <f>_xlfn.XLOOKUP(Table7[[#This Row],[EID]],Roster!A:A,Roster!F:F)</f>
        <v>HR</v>
      </c>
      <c r="D2087">
        <v>10</v>
      </c>
      <c r="E2087" s="2">
        <v>45127</v>
      </c>
      <c r="F2087" s="2">
        <f>_xlfn.XLOOKUP(Table7[[#This Row],[EID]],Roster!A:A,Roster!G:G)</f>
        <v>41964</v>
      </c>
      <c r="G2087" s="61">
        <f ca="1">(TODAY()-Table7[[#This Row],[Hire Date]])/365</f>
        <v>10.495890410958904</v>
      </c>
      <c r="H2087" s="61">
        <f ca="1">Table7[[#This Row],[Year]]*12</f>
        <v>125.95068493150684</v>
      </c>
      <c r="I2087" t="str">
        <f ca="1">IF(Table7[[#This Row],[Month]]&gt;=12,"Tenured","New Hire")</f>
        <v>Tenured</v>
      </c>
    </row>
    <row r="2088" spans="1:9">
      <c r="A2088" s="3" t="s">
        <v>99</v>
      </c>
      <c r="B2088" s="35" t="str">
        <f>_xlfn.XLOOKUP(Table7[[#This Row],[EID]],Roster!A:A,Roster!E:E)</f>
        <v>han.oriz.24</v>
      </c>
      <c r="C2088" s="35" t="str">
        <f>_xlfn.XLOOKUP(Table7[[#This Row],[EID]],Roster!A:A,Roster!F:F)</f>
        <v>Strategy</v>
      </c>
      <c r="D2088">
        <v>9</v>
      </c>
      <c r="E2088" s="2">
        <v>45127</v>
      </c>
      <c r="F2088" s="2">
        <f>_xlfn.XLOOKUP(Table7[[#This Row],[EID]],Roster!A:A,Roster!G:G)</f>
        <v>39732</v>
      </c>
      <c r="G2088" s="61">
        <f ca="1">(TODAY()-Table7[[#This Row],[Hire Date]])/365</f>
        <v>16.610958904109587</v>
      </c>
      <c r="H2088" s="61">
        <f ca="1">Table7[[#This Row],[Year]]*12</f>
        <v>199.33150684931505</v>
      </c>
      <c r="I2088" t="str">
        <f ca="1">IF(Table7[[#This Row],[Month]]&gt;=12,"Tenured","New Hire")</f>
        <v>Tenured</v>
      </c>
    </row>
    <row r="2089" spans="1:9">
      <c r="A2089" s="3" t="s">
        <v>100</v>
      </c>
      <c r="B2089" s="35" t="str">
        <f>_xlfn.XLOOKUP(Table7[[#This Row],[EID]],Roster!A:A,Roster!E:E)</f>
        <v>oka.koch.55</v>
      </c>
      <c r="C2089" s="35" t="str">
        <f>_xlfn.XLOOKUP(Table7[[#This Row],[EID]],Roster!A:A,Roster!F:F)</f>
        <v>F&amp;A</v>
      </c>
      <c r="D2089">
        <v>8</v>
      </c>
      <c r="E2089" s="2">
        <v>45127</v>
      </c>
      <c r="F2089" s="2">
        <f>_xlfn.XLOOKUP(Table7[[#This Row],[EID]],Roster!A:A,Roster!G:G)</f>
        <v>44956</v>
      </c>
      <c r="G2089" s="61">
        <f ca="1">(TODAY()-Table7[[#This Row],[Hire Date]])/365</f>
        <v>2.2986301369863016</v>
      </c>
      <c r="H2089" s="61">
        <f ca="1">Table7[[#This Row],[Year]]*12</f>
        <v>27.583561643835619</v>
      </c>
      <c r="I2089" t="str">
        <f ca="1">IF(Table7[[#This Row],[Month]]&gt;=12,"Tenured","New Hire")</f>
        <v>Tenured</v>
      </c>
    </row>
    <row r="2090" spans="1:9">
      <c r="A2090" s="3" t="s">
        <v>101</v>
      </c>
      <c r="B2090" s="35" t="str">
        <f>_xlfn.XLOOKUP(Table7[[#This Row],[EID]],Roster!A:A,Roster!E:E)</f>
        <v>hir.kame.31</v>
      </c>
      <c r="C2090" s="35" t="str">
        <f>_xlfn.XLOOKUP(Table7[[#This Row],[EID]],Roster!A:A,Roster!F:F)</f>
        <v>Health</v>
      </c>
      <c r="D2090">
        <v>9</v>
      </c>
      <c r="E2090" s="2">
        <v>45127</v>
      </c>
      <c r="F2090" s="2">
        <f>_xlfn.XLOOKUP(Table7[[#This Row],[EID]],Roster!A:A,Roster!G:G)</f>
        <v>42161</v>
      </c>
      <c r="G2090" s="61">
        <f ca="1">(TODAY()-Table7[[#This Row],[Hire Date]])/365</f>
        <v>9.956164383561644</v>
      </c>
      <c r="H2090" s="61">
        <f ca="1">Table7[[#This Row],[Year]]*12</f>
        <v>119.47397260273974</v>
      </c>
      <c r="I2090" t="str">
        <f ca="1">IF(Table7[[#This Row],[Month]]&gt;=12,"Tenured","New Hire")</f>
        <v>Tenured</v>
      </c>
    </row>
    <row r="2091" spans="1:9">
      <c r="A2091" s="3" t="s">
        <v>102</v>
      </c>
      <c r="B2091" s="35" t="str">
        <f>_xlfn.XLOOKUP(Table7[[#This Row],[EID]],Roster!A:A,Roster!E:E)</f>
        <v>han.oriz.24</v>
      </c>
      <c r="C2091" s="35" t="str">
        <f>_xlfn.XLOOKUP(Table7[[#This Row],[EID]],Roster!A:A,Roster!F:F)</f>
        <v>Network</v>
      </c>
      <c r="D2091">
        <v>9</v>
      </c>
      <c r="E2091" s="2">
        <v>45127</v>
      </c>
      <c r="F2091" s="2">
        <f>_xlfn.XLOOKUP(Table7[[#This Row],[EID]],Roster!A:A,Roster!G:G)</f>
        <v>37784</v>
      </c>
      <c r="G2091" s="61">
        <f ca="1">(TODAY()-Table7[[#This Row],[Hire Date]])/365</f>
        <v>21.947945205479453</v>
      </c>
      <c r="H2091" s="61">
        <f ca="1">Table7[[#This Row],[Year]]*12</f>
        <v>263.37534246575342</v>
      </c>
      <c r="I2091" t="str">
        <f ca="1">IF(Table7[[#This Row],[Month]]&gt;=12,"Tenured","New Hire")</f>
        <v>Tenured</v>
      </c>
    </row>
    <row r="2092" spans="1:9">
      <c r="A2092" s="3" t="s">
        <v>103</v>
      </c>
      <c r="B2092" s="35" t="str">
        <f>_xlfn.XLOOKUP(Table7[[#This Row],[EID]],Roster!A:A,Roster!E:E)</f>
        <v>kig.imaz.62</v>
      </c>
      <c r="C2092" s="35" t="str">
        <f>_xlfn.XLOOKUP(Table7[[#This Row],[EID]],Roster!A:A,Roster!F:F)</f>
        <v>HR</v>
      </c>
      <c r="D2092">
        <v>8</v>
      </c>
      <c r="E2092" s="2">
        <v>45127</v>
      </c>
      <c r="F2092" s="2">
        <f>_xlfn.XLOOKUP(Table7[[#This Row],[EID]],Roster!A:A,Roster!G:G)</f>
        <v>44132</v>
      </c>
      <c r="G2092" s="61">
        <f ca="1">(TODAY()-Table7[[#This Row],[Hire Date]])/365</f>
        <v>4.5561643835616437</v>
      </c>
      <c r="H2092" s="61">
        <f ca="1">Table7[[#This Row],[Year]]*12</f>
        <v>54.673972602739724</v>
      </c>
      <c r="I2092" t="str">
        <f ca="1">IF(Table7[[#This Row],[Month]]&gt;=12,"Tenured","New Hire")</f>
        <v>Tenured</v>
      </c>
    </row>
    <row r="2093" spans="1:9">
      <c r="A2093" s="3" t="s">
        <v>104</v>
      </c>
      <c r="B2093" s="35" t="str">
        <f>_xlfn.XLOOKUP(Table7[[#This Row],[EID]],Roster!A:A,Roster!E:E)</f>
        <v>oka.koch.55</v>
      </c>
      <c r="C2093" s="35" t="str">
        <f>_xlfn.XLOOKUP(Table7[[#This Row],[EID]],Roster!A:A,Roster!F:F)</f>
        <v>F&amp;A</v>
      </c>
      <c r="D2093">
        <v>9</v>
      </c>
      <c r="E2093" s="2">
        <v>45127</v>
      </c>
      <c r="F2093" s="2">
        <f>_xlfn.XLOOKUP(Table7[[#This Row],[EID]],Roster!A:A,Roster!G:G)</f>
        <v>44977</v>
      </c>
      <c r="G2093" s="61">
        <f ca="1">(TODAY()-Table7[[#This Row],[Hire Date]])/365</f>
        <v>2.2410958904109588</v>
      </c>
      <c r="H2093" s="61">
        <f ca="1">Table7[[#This Row],[Year]]*12</f>
        <v>26.893150684931506</v>
      </c>
      <c r="I2093" t="str">
        <f ca="1">IF(Table7[[#This Row],[Month]]&gt;=12,"Tenured","New Hire")</f>
        <v>Tenured</v>
      </c>
    </row>
    <row r="2094" spans="1:9">
      <c r="A2094" s="3" t="s">
        <v>105</v>
      </c>
      <c r="B2094" s="35" t="str">
        <f>_xlfn.XLOOKUP(Table7[[#This Row],[EID]],Roster!A:A,Roster!E:E)</f>
        <v>oka.koch.55</v>
      </c>
      <c r="C2094" s="35" t="str">
        <f>_xlfn.XLOOKUP(Table7[[#This Row],[EID]],Roster!A:A,Roster!F:F)</f>
        <v>F&amp;A</v>
      </c>
      <c r="D2094">
        <v>9</v>
      </c>
      <c r="E2094" s="2">
        <v>45127</v>
      </c>
      <c r="F2094" s="2">
        <f>_xlfn.XLOOKUP(Table7[[#This Row],[EID]],Roster!A:A,Roster!G:G)</f>
        <v>37806</v>
      </c>
      <c r="G2094" s="61">
        <f ca="1">(TODAY()-Table7[[#This Row],[Hire Date]])/365</f>
        <v>21.887671232876713</v>
      </c>
      <c r="H2094" s="61">
        <f ca="1">Table7[[#This Row],[Year]]*12</f>
        <v>262.65205479452055</v>
      </c>
      <c r="I2094" t="str">
        <f ca="1">IF(Table7[[#This Row],[Month]]&gt;=12,"Tenured","New Hire")</f>
        <v>Tenured</v>
      </c>
    </row>
    <row r="2095" spans="1:9">
      <c r="A2095" s="3" t="s">
        <v>106</v>
      </c>
      <c r="B2095" s="35" t="str">
        <f>_xlfn.XLOOKUP(Table7[[#This Row],[EID]],Roster!A:A,Roster!E:E)</f>
        <v>hir.kame.31</v>
      </c>
      <c r="C2095" s="35" t="str">
        <f>_xlfn.XLOOKUP(Table7[[#This Row],[EID]],Roster!A:A,Roster!F:F)</f>
        <v>Health</v>
      </c>
      <c r="D2095">
        <v>10</v>
      </c>
      <c r="E2095" s="2">
        <v>45127</v>
      </c>
      <c r="F2095" s="2">
        <f>_xlfn.XLOOKUP(Table7[[#This Row],[EID]],Roster!A:A,Roster!G:G)</f>
        <v>40457</v>
      </c>
      <c r="G2095" s="61">
        <f ca="1">(TODAY()-Table7[[#This Row],[Hire Date]])/365</f>
        <v>14.624657534246575</v>
      </c>
      <c r="H2095" s="61">
        <f ca="1">Table7[[#This Row],[Year]]*12</f>
        <v>175.49589041095891</v>
      </c>
      <c r="I2095" t="str">
        <f ca="1">IF(Table7[[#This Row],[Month]]&gt;=12,"Tenured","New Hire")</f>
        <v>Tenured</v>
      </c>
    </row>
    <row r="2096" spans="1:9">
      <c r="A2096" s="3" t="s">
        <v>107</v>
      </c>
      <c r="B2096" s="35" t="str">
        <f>_xlfn.XLOOKUP(Table7[[#This Row],[EID]],Roster!A:A,Roster!E:E)</f>
        <v>oka.koch.55</v>
      </c>
      <c r="C2096" s="35" t="str">
        <f>_xlfn.XLOOKUP(Table7[[#This Row],[EID]],Roster!A:A,Roster!F:F)</f>
        <v>F&amp;A</v>
      </c>
      <c r="D2096">
        <v>10</v>
      </c>
      <c r="E2096" s="2">
        <v>45127</v>
      </c>
      <c r="F2096" s="2">
        <f>_xlfn.XLOOKUP(Table7[[#This Row],[EID]],Roster!A:A,Roster!G:G)</f>
        <v>45001</v>
      </c>
      <c r="G2096" s="61">
        <f ca="1">(TODAY()-Table7[[#This Row],[Hire Date]])/365</f>
        <v>2.1753424657534248</v>
      </c>
      <c r="H2096" s="61">
        <f ca="1">Table7[[#This Row],[Year]]*12</f>
        <v>26.104109589041098</v>
      </c>
      <c r="I2096" t="str">
        <f ca="1">IF(Table7[[#This Row],[Month]]&gt;=12,"Tenured","New Hire")</f>
        <v>Tenured</v>
      </c>
    </row>
    <row r="2097" spans="1:9">
      <c r="A2097" s="3" t="s">
        <v>108</v>
      </c>
      <c r="B2097" s="35" t="str">
        <f>_xlfn.XLOOKUP(Table7[[#This Row],[EID]],Roster!A:A,Roster!E:E)</f>
        <v>kig.imaz.62</v>
      </c>
      <c r="C2097" s="35" t="str">
        <f>_xlfn.XLOOKUP(Table7[[#This Row],[EID]],Roster!A:A,Roster!F:F)</f>
        <v>HR</v>
      </c>
      <c r="D2097">
        <v>10</v>
      </c>
      <c r="E2097" s="2">
        <v>45127</v>
      </c>
      <c r="F2097" s="2">
        <f>_xlfn.XLOOKUP(Table7[[#This Row],[EID]],Roster!A:A,Roster!G:G)</f>
        <v>41289</v>
      </c>
      <c r="G2097" s="61">
        <f ca="1">(TODAY()-Table7[[#This Row],[Hire Date]])/365</f>
        <v>12.345205479452055</v>
      </c>
      <c r="H2097" s="61">
        <f ca="1">Table7[[#This Row],[Year]]*12</f>
        <v>148.14246575342466</v>
      </c>
      <c r="I2097" t="str">
        <f ca="1">IF(Table7[[#This Row],[Month]]&gt;=12,"Tenured","New Hire")</f>
        <v>Tenured</v>
      </c>
    </row>
    <row r="2098" spans="1:9">
      <c r="A2098" s="3" t="s">
        <v>109</v>
      </c>
      <c r="B2098" s="35" t="str">
        <f>_xlfn.XLOOKUP(Table7[[#This Row],[EID]],Roster!A:A,Roster!E:E)</f>
        <v>han.oriz.24</v>
      </c>
      <c r="C2098" s="35" t="str">
        <f>_xlfn.XLOOKUP(Table7[[#This Row],[EID]],Roster!A:A,Roster!F:F)</f>
        <v>Strategy</v>
      </c>
      <c r="D2098">
        <v>10</v>
      </c>
      <c r="E2098" s="2">
        <v>45127</v>
      </c>
      <c r="F2098" s="2">
        <f>_xlfn.XLOOKUP(Table7[[#This Row],[EID]],Roster!A:A,Roster!G:G)</f>
        <v>39092</v>
      </c>
      <c r="G2098" s="61">
        <f ca="1">(TODAY()-Table7[[#This Row],[Hire Date]])/365</f>
        <v>18.364383561643837</v>
      </c>
      <c r="H2098" s="61">
        <f ca="1">Table7[[#This Row],[Year]]*12</f>
        <v>220.37260273972606</v>
      </c>
      <c r="I2098" t="str">
        <f ca="1">IF(Table7[[#This Row],[Month]]&gt;=12,"Tenured","New Hire")</f>
        <v>Tenured</v>
      </c>
    </row>
    <row r="2099" spans="1:9">
      <c r="A2099" s="3" t="s">
        <v>111</v>
      </c>
      <c r="B2099" s="35" t="str">
        <f>_xlfn.XLOOKUP(Table7[[#This Row],[EID]],Roster!A:A,Roster!E:E)</f>
        <v>hir.kame.31</v>
      </c>
      <c r="C2099" s="35" t="str">
        <f>_xlfn.XLOOKUP(Table7[[#This Row],[EID]],Roster!A:A,Roster!F:F)</f>
        <v>Health</v>
      </c>
      <c r="D2099">
        <v>8</v>
      </c>
      <c r="E2099" s="2">
        <v>45127</v>
      </c>
      <c r="F2099" s="2">
        <f>_xlfn.XLOOKUP(Table7[[#This Row],[EID]],Roster!A:A,Roster!G:G)</f>
        <v>42145</v>
      </c>
      <c r="G2099" s="61">
        <f ca="1">(TODAY()-Table7[[#This Row],[Hire Date]])/365</f>
        <v>10</v>
      </c>
      <c r="H2099" s="61">
        <f ca="1">Table7[[#This Row],[Year]]*12</f>
        <v>120</v>
      </c>
      <c r="I2099" t="str">
        <f ca="1">IF(Table7[[#This Row],[Month]]&gt;=12,"Tenured","New Hire")</f>
        <v>Tenured</v>
      </c>
    </row>
    <row r="2100" spans="1:9">
      <c r="A2100" s="3" t="s">
        <v>112</v>
      </c>
      <c r="B2100" s="35" t="str">
        <f>_xlfn.XLOOKUP(Table7[[#This Row],[EID]],Roster!A:A,Roster!E:E)</f>
        <v>hir.kame.31</v>
      </c>
      <c r="C2100" s="35" t="str">
        <f>_xlfn.XLOOKUP(Table7[[#This Row],[EID]],Roster!A:A,Roster!F:F)</f>
        <v>Health</v>
      </c>
      <c r="D2100">
        <v>10</v>
      </c>
      <c r="E2100" s="2">
        <v>45127</v>
      </c>
      <c r="F2100" s="2">
        <f>_xlfn.XLOOKUP(Table7[[#This Row],[EID]],Roster!A:A,Roster!G:G)</f>
        <v>44989</v>
      </c>
      <c r="G2100" s="61">
        <f ca="1">(TODAY()-Table7[[#This Row],[Hire Date]])/365</f>
        <v>2.2082191780821918</v>
      </c>
      <c r="H2100" s="61">
        <f ca="1">Table7[[#This Row],[Year]]*12</f>
        <v>26.4986301369863</v>
      </c>
      <c r="I2100" t="str">
        <f ca="1">IF(Table7[[#This Row],[Month]]&gt;=12,"Tenured","New Hire")</f>
        <v>Tenured</v>
      </c>
    </row>
    <row r="2101" spans="1:9">
      <c r="A2101" s="3" t="s">
        <v>113</v>
      </c>
      <c r="B2101" s="35" t="str">
        <f>_xlfn.XLOOKUP(Table7[[#This Row],[EID]],Roster!A:A,Roster!E:E)</f>
        <v>kig.imaz.62</v>
      </c>
      <c r="C2101" s="35" t="str">
        <f>_xlfn.XLOOKUP(Table7[[#This Row],[EID]],Roster!A:A,Roster!F:F)</f>
        <v>HR</v>
      </c>
      <c r="D2101">
        <v>10</v>
      </c>
      <c r="E2101" s="2">
        <v>45127</v>
      </c>
      <c r="F2101" s="2">
        <f>_xlfn.XLOOKUP(Table7[[#This Row],[EID]],Roster!A:A,Roster!G:G)</f>
        <v>44152</v>
      </c>
      <c r="G2101" s="61">
        <f ca="1">(TODAY()-Table7[[#This Row],[Hire Date]])/365</f>
        <v>4.5013698630136982</v>
      </c>
      <c r="H2101" s="61">
        <f ca="1">Table7[[#This Row],[Year]]*12</f>
        <v>54.016438356164379</v>
      </c>
      <c r="I2101" t="str">
        <f ca="1">IF(Table7[[#This Row],[Month]]&gt;=12,"Tenured","New Hire")</f>
        <v>Tenured</v>
      </c>
    </row>
    <row r="2102" spans="1:9">
      <c r="A2102" s="3" t="s">
        <v>114</v>
      </c>
      <c r="B2102" s="35" t="str">
        <f>_xlfn.XLOOKUP(Table7[[#This Row],[EID]],Roster!A:A,Roster!E:E)</f>
        <v>han.oriz.24</v>
      </c>
      <c r="C2102" s="35" t="str">
        <f>_xlfn.XLOOKUP(Table7[[#This Row],[EID]],Roster!A:A,Roster!F:F)</f>
        <v>Strategy</v>
      </c>
      <c r="D2102">
        <v>10</v>
      </c>
      <c r="E2102" s="2">
        <v>45127</v>
      </c>
      <c r="F2102" s="2">
        <f>_xlfn.XLOOKUP(Table7[[#This Row],[EID]],Roster!A:A,Roster!G:G)</f>
        <v>37165</v>
      </c>
      <c r="G2102" s="61">
        <f ca="1">(TODAY()-Table7[[#This Row],[Hire Date]])/365</f>
        <v>23.643835616438356</v>
      </c>
      <c r="H2102" s="61">
        <f ca="1">Table7[[#This Row],[Year]]*12</f>
        <v>283.72602739726028</v>
      </c>
      <c r="I2102" t="str">
        <f ca="1">IF(Table7[[#This Row],[Month]]&gt;=12,"Tenured","New Hire")</f>
        <v>Tenured</v>
      </c>
    </row>
    <row r="2103" spans="1:9">
      <c r="A2103" s="3" t="s">
        <v>115</v>
      </c>
      <c r="B2103" s="35" t="str">
        <f>_xlfn.XLOOKUP(Table7[[#This Row],[EID]],Roster!A:A,Roster!E:E)</f>
        <v>oka.koch.55</v>
      </c>
      <c r="C2103" s="35" t="str">
        <f>_xlfn.XLOOKUP(Table7[[#This Row],[EID]],Roster!A:A,Roster!F:F)</f>
        <v>F&amp;A</v>
      </c>
      <c r="D2103">
        <v>8</v>
      </c>
      <c r="E2103" s="2">
        <v>45127</v>
      </c>
      <c r="F2103" s="2">
        <f>_xlfn.XLOOKUP(Table7[[#This Row],[EID]],Roster!A:A,Roster!G:G)</f>
        <v>44841</v>
      </c>
      <c r="G2103" s="61">
        <f ca="1">(TODAY()-Table7[[#This Row],[Hire Date]])/365</f>
        <v>2.6136986301369864</v>
      </c>
      <c r="H2103" s="61">
        <f ca="1">Table7[[#This Row],[Year]]*12</f>
        <v>31.364383561643837</v>
      </c>
      <c r="I2103" t="str">
        <f ca="1">IF(Table7[[#This Row],[Month]]&gt;=12,"Tenured","New Hire")</f>
        <v>Tenured</v>
      </c>
    </row>
    <row r="2104" spans="1:9">
      <c r="A2104" s="3" t="s">
        <v>116</v>
      </c>
      <c r="B2104" s="35" t="str">
        <f>_xlfn.XLOOKUP(Table7[[#This Row],[EID]],Roster!A:A,Roster!E:E)</f>
        <v>hir.kame.31</v>
      </c>
      <c r="C2104" s="35" t="str">
        <f>_xlfn.XLOOKUP(Table7[[#This Row],[EID]],Roster!A:A,Roster!F:F)</f>
        <v>Health</v>
      </c>
      <c r="D2104">
        <v>9</v>
      </c>
      <c r="E2104" s="2">
        <v>45127</v>
      </c>
      <c r="F2104" s="2">
        <f>_xlfn.XLOOKUP(Table7[[#This Row],[EID]],Roster!A:A,Roster!G:G)</f>
        <v>39490</v>
      </c>
      <c r="G2104" s="61">
        <f ca="1">(TODAY()-Table7[[#This Row],[Hire Date]])/365</f>
        <v>17.273972602739725</v>
      </c>
      <c r="H2104" s="61">
        <f ca="1">Table7[[#This Row],[Year]]*12</f>
        <v>207.2876712328767</v>
      </c>
      <c r="I2104" t="str">
        <f ca="1">IF(Table7[[#This Row],[Month]]&gt;=12,"Tenured","New Hire")</f>
        <v>Tenured</v>
      </c>
    </row>
    <row r="2105" spans="1:9">
      <c r="A2105" s="3" t="s">
        <v>117</v>
      </c>
      <c r="B2105" s="35" t="str">
        <f>_xlfn.XLOOKUP(Table7[[#This Row],[EID]],Roster!A:A,Roster!E:E)</f>
        <v>han.oriz.24</v>
      </c>
      <c r="C2105" s="35" t="str">
        <f>_xlfn.XLOOKUP(Table7[[#This Row],[EID]],Roster!A:A,Roster!F:F)</f>
        <v>Network</v>
      </c>
      <c r="D2105">
        <v>9</v>
      </c>
      <c r="E2105" s="2">
        <v>45127</v>
      </c>
      <c r="F2105" s="2">
        <f>_xlfn.XLOOKUP(Table7[[#This Row],[EID]],Roster!A:A,Roster!G:G)</f>
        <v>43495</v>
      </c>
      <c r="G2105" s="61">
        <f ca="1">(TODAY()-Table7[[#This Row],[Hire Date]])/365</f>
        <v>6.3013698630136989</v>
      </c>
      <c r="H2105" s="61">
        <f ca="1">Table7[[#This Row],[Year]]*12</f>
        <v>75.616438356164394</v>
      </c>
      <c r="I2105" t="str">
        <f ca="1">IF(Table7[[#This Row],[Month]]&gt;=12,"Tenured","New Hire")</f>
        <v>Tenured</v>
      </c>
    </row>
    <row r="2106" spans="1:9">
      <c r="A2106" s="3" t="s">
        <v>118</v>
      </c>
      <c r="B2106" s="35" t="str">
        <f>_xlfn.XLOOKUP(Table7[[#This Row],[EID]],Roster!A:A,Roster!E:E)</f>
        <v>kig.imaz.62</v>
      </c>
      <c r="C2106" s="35" t="str">
        <f>_xlfn.XLOOKUP(Table7[[#This Row],[EID]],Roster!A:A,Roster!F:F)</f>
        <v>HR</v>
      </c>
      <c r="D2106">
        <v>8</v>
      </c>
      <c r="E2106" s="2">
        <v>45127</v>
      </c>
      <c r="F2106" s="2">
        <f>_xlfn.XLOOKUP(Table7[[#This Row],[EID]],Roster!A:A,Roster!G:G)</f>
        <v>44965</v>
      </c>
      <c r="G2106" s="61">
        <f ca="1">(TODAY()-Table7[[#This Row],[Hire Date]])/365</f>
        <v>2.2739726027397262</v>
      </c>
      <c r="H2106" s="61">
        <f ca="1">Table7[[#This Row],[Year]]*12</f>
        <v>27.287671232876715</v>
      </c>
      <c r="I2106" t="str">
        <f ca="1">IF(Table7[[#This Row],[Month]]&gt;=12,"Tenured","New Hire")</f>
        <v>Tenured</v>
      </c>
    </row>
    <row r="2107" spans="1:9">
      <c r="A2107" s="3" t="s">
        <v>119</v>
      </c>
      <c r="B2107" s="35" t="str">
        <f>_xlfn.XLOOKUP(Table7[[#This Row],[EID]],Roster!A:A,Roster!E:E)</f>
        <v>hir.kame.31</v>
      </c>
      <c r="C2107" s="35" t="str">
        <f>_xlfn.XLOOKUP(Table7[[#This Row],[EID]],Roster!A:A,Roster!F:F)</f>
        <v>Health</v>
      </c>
      <c r="D2107">
        <v>9</v>
      </c>
      <c r="E2107" s="2">
        <v>45127</v>
      </c>
      <c r="F2107" s="2">
        <f>_xlfn.XLOOKUP(Table7[[#This Row],[EID]],Roster!A:A,Roster!G:G)</f>
        <v>38581</v>
      </c>
      <c r="G2107" s="61">
        <f ca="1">(TODAY()-Table7[[#This Row],[Hire Date]])/365</f>
        <v>19.764383561643836</v>
      </c>
      <c r="H2107" s="61">
        <f ca="1">Table7[[#This Row],[Year]]*12</f>
        <v>237.17260273972602</v>
      </c>
      <c r="I2107" t="str">
        <f ca="1">IF(Table7[[#This Row],[Month]]&gt;=12,"Tenured","New Hire")</f>
        <v>Tenured</v>
      </c>
    </row>
    <row r="2108" spans="1:9">
      <c r="A2108" s="3" t="s">
        <v>121</v>
      </c>
      <c r="B2108" s="35" t="str">
        <f>_xlfn.XLOOKUP(Table7[[#This Row],[EID]],Roster!A:A,Roster!E:E)</f>
        <v>hir.kame.31</v>
      </c>
      <c r="C2108" s="35" t="str">
        <f>_xlfn.XLOOKUP(Table7[[#This Row],[EID]],Roster!A:A,Roster!F:F)</f>
        <v>Health</v>
      </c>
      <c r="D2108">
        <v>8</v>
      </c>
      <c r="E2108" s="2">
        <v>45127</v>
      </c>
      <c r="F2108" s="2">
        <f>_xlfn.XLOOKUP(Table7[[#This Row],[EID]],Roster!A:A,Roster!G:G)</f>
        <v>44420</v>
      </c>
      <c r="G2108" s="61">
        <f ca="1">(TODAY()-Table7[[#This Row],[Hire Date]])/365</f>
        <v>3.7671232876712328</v>
      </c>
      <c r="H2108" s="61">
        <f ca="1">Table7[[#This Row],[Year]]*12</f>
        <v>45.205479452054796</v>
      </c>
      <c r="I2108" t="str">
        <f ca="1">IF(Table7[[#This Row],[Month]]&gt;=12,"Tenured","New Hire")</f>
        <v>Tenured</v>
      </c>
    </row>
    <row r="2109" spans="1:9">
      <c r="A2109" s="3" t="s">
        <v>122</v>
      </c>
      <c r="B2109" s="35" t="str">
        <f>_xlfn.XLOOKUP(Table7[[#This Row],[EID]],Roster!A:A,Roster!E:E)</f>
        <v>han.oriz.24</v>
      </c>
      <c r="C2109" s="35" t="str">
        <f>_xlfn.XLOOKUP(Table7[[#This Row],[EID]],Roster!A:A,Roster!F:F)</f>
        <v>Network</v>
      </c>
      <c r="D2109">
        <v>8</v>
      </c>
      <c r="E2109" s="2">
        <v>45127</v>
      </c>
      <c r="F2109" s="2">
        <f>_xlfn.XLOOKUP(Table7[[#This Row],[EID]],Roster!A:A,Roster!G:G)</f>
        <v>44961</v>
      </c>
      <c r="G2109" s="61">
        <f ca="1">(TODAY()-Table7[[#This Row],[Hire Date]])/365</f>
        <v>2.2849315068493152</v>
      </c>
      <c r="H2109" s="61">
        <f ca="1">Table7[[#This Row],[Year]]*12</f>
        <v>27.419178082191785</v>
      </c>
      <c r="I2109" t="str">
        <f ca="1">IF(Table7[[#This Row],[Month]]&gt;=12,"Tenured","New Hire")</f>
        <v>Tenured</v>
      </c>
    </row>
    <row r="2110" spans="1:9">
      <c r="A2110" s="3" t="s">
        <v>123</v>
      </c>
      <c r="B2110" s="35" t="str">
        <f>_xlfn.XLOOKUP(Table7[[#This Row],[EID]],Roster!A:A,Roster!E:E)</f>
        <v>kig.imaz.62</v>
      </c>
      <c r="C2110" s="35" t="str">
        <f>_xlfn.XLOOKUP(Table7[[#This Row],[EID]],Roster!A:A,Roster!F:F)</f>
        <v>HR</v>
      </c>
      <c r="D2110">
        <v>9</v>
      </c>
      <c r="E2110" s="2">
        <v>45127</v>
      </c>
      <c r="F2110" s="2">
        <f>_xlfn.XLOOKUP(Table7[[#This Row],[EID]],Roster!A:A,Roster!G:G)</f>
        <v>41094</v>
      </c>
      <c r="G2110" s="61">
        <f ca="1">(TODAY()-Table7[[#This Row],[Hire Date]])/365</f>
        <v>12.87945205479452</v>
      </c>
      <c r="H2110" s="61">
        <f ca="1">Table7[[#This Row],[Year]]*12</f>
        <v>154.55342465753424</v>
      </c>
      <c r="I2110" t="str">
        <f ca="1">IF(Table7[[#This Row],[Month]]&gt;=12,"Tenured","New Hire")</f>
        <v>Tenured</v>
      </c>
    </row>
    <row r="2111" spans="1:9">
      <c r="A2111" s="3" t="s">
        <v>94</v>
      </c>
      <c r="B2111" s="35" t="str">
        <f>_xlfn.XLOOKUP(Table7[[#This Row],[EID]],Roster!A:A,Roster!E:E)</f>
        <v>oka.koch.55</v>
      </c>
      <c r="C2111" s="35" t="str">
        <f>_xlfn.XLOOKUP(Table7[[#This Row],[EID]],Roster!A:A,Roster!F:F)</f>
        <v>F&amp;A</v>
      </c>
      <c r="D2111">
        <v>10</v>
      </c>
      <c r="E2111" s="2">
        <v>45128</v>
      </c>
      <c r="F2111" s="2">
        <f>_xlfn.XLOOKUP(Table7[[#This Row],[EID]],Roster!A:A,Roster!G:G)</f>
        <v>45032</v>
      </c>
      <c r="G2111" s="61">
        <f ca="1">(TODAY()-Table7[[#This Row],[Hire Date]])/365</f>
        <v>2.0904109589041098</v>
      </c>
      <c r="H2111" s="61">
        <f ca="1">Table7[[#This Row],[Year]]*12</f>
        <v>25.084931506849315</v>
      </c>
      <c r="I2111" t="str">
        <f ca="1">IF(Table7[[#This Row],[Month]]&gt;=12,"Tenured","New Hire")</f>
        <v>Tenured</v>
      </c>
    </row>
    <row r="2112" spans="1:9">
      <c r="A2112" s="3" t="s">
        <v>96</v>
      </c>
      <c r="B2112" s="35" t="str">
        <f>_xlfn.XLOOKUP(Table7[[#This Row],[EID]],Roster!A:A,Roster!E:E)</f>
        <v>hir.kame.31</v>
      </c>
      <c r="C2112" s="35" t="str">
        <f>_xlfn.XLOOKUP(Table7[[#This Row],[EID]],Roster!A:A,Roster!F:F)</f>
        <v>Health</v>
      </c>
      <c r="D2112">
        <v>8</v>
      </c>
      <c r="E2112" s="2">
        <v>45128</v>
      </c>
      <c r="F2112" s="2">
        <f>_xlfn.XLOOKUP(Table7[[#This Row],[EID]],Roster!A:A,Roster!G:G)</f>
        <v>44979</v>
      </c>
      <c r="G2112" s="61">
        <f ca="1">(TODAY()-Table7[[#This Row],[Hire Date]])/365</f>
        <v>2.2356164383561645</v>
      </c>
      <c r="H2112" s="61">
        <f ca="1">Table7[[#This Row],[Year]]*12</f>
        <v>26.827397260273976</v>
      </c>
      <c r="I2112" t="str">
        <f ca="1">IF(Table7[[#This Row],[Month]]&gt;=12,"Tenured","New Hire")</f>
        <v>Tenured</v>
      </c>
    </row>
    <row r="2113" spans="1:9">
      <c r="A2113" s="3" t="s">
        <v>97</v>
      </c>
      <c r="B2113" s="35" t="str">
        <f>_xlfn.XLOOKUP(Table7[[#This Row],[EID]],Roster!A:A,Roster!E:E)</f>
        <v>han.oriz.24</v>
      </c>
      <c r="C2113" s="35" t="str">
        <f>_xlfn.XLOOKUP(Table7[[#This Row],[EID]],Roster!A:A,Roster!F:F)</f>
        <v>Network</v>
      </c>
      <c r="D2113">
        <v>8</v>
      </c>
      <c r="E2113" s="2">
        <v>45128</v>
      </c>
      <c r="F2113" s="2">
        <f>_xlfn.XLOOKUP(Table7[[#This Row],[EID]],Roster!A:A,Roster!G:G)</f>
        <v>44419</v>
      </c>
      <c r="G2113" s="61">
        <f ca="1">(TODAY()-Table7[[#This Row],[Hire Date]])/365</f>
        <v>3.7698630136986302</v>
      </c>
      <c r="H2113" s="61">
        <f ca="1">Table7[[#This Row],[Year]]*12</f>
        <v>45.238356164383561</v>
      </c>
      <c r="I2113" t="str">
        <f ca="1">IF(Table7[[#This Row],[Month]]&gt;=12,"Tenured","New Hire")</f>
        <v>Tenured</v>
      </c>
    </row>
    <row r="2114" spans="1:9">
      <c r="A2114" s="3" t="s">
        <v>98</v>
      </c>
      <c r="B2114" s="35" t="str">
        <f>_xlfn.XLOOKUP(Table7[[#This Row],[EID]],Roster!A:A,Roster!E:E)</f>
        <v>kig.imaz.62</v>
      </c>
      <c r="C2114" s="35" t="str">
        <f>_xlfn.XLOOKUP(Table7[[#This Row],[EID]],Roster!A:A,Roster!F:F)</f>
        <v>HR</v>
      </c>
      <c r="D2114">
        <v>10</v>
      </c>
      <c r="E2114" s="2">
        <v>45128</v>
      </c>
      <c r="F2114" s="2">
        <f>_xlfn.XLOOKUP(Table7[[#This Row],[EID]],Roster!A:A,Roster!G:G)</f>
        <v>41964</v>
      </c>
      <c r="G2114" s="61">
        <f ca="1">(TODAY()-Table7[[#This Row],[Hire Date]])/365</f>
        <v>10.495890410958904</v>
      </c>
      <c r="H2114" s="61">
        <f ca="1">Table7[[#This Row],[Year]]*12</f>
        <v>125.95068493150684</v>
      </c>
      <c r="I2114" t="str">
        <f ca="1">IF(Table7[[#This Row],[Month]]&gt;=12,"Tenured","New Hire")</f>
        <v>Tenured</v>
      </c>
    </row>
    <row r="2115" spans="1:9">
      <c r="A2115" s="3" t="s">
        <v>99</v>
      </c>
      <c r="B2115" s="35" t="str">
        <f>_xlfn.XLOOKUP(Table7[[#This Row],[EID]],Roster!A:A,Roster!E:E)</f>
        <v>han.oriz.24</v>
      </c>
      <c r="C2115" s="35" t="str">
        <f>_xlfn.XLOOKUP(Table7[[#This Row],[EID]],Roster!A:A,Roster!F:F)</f>
        <v>Strategy</v>
      </c>
      <c r="D2115">
        <v>8</v>
      </c>
      <c r="E2115" s="2">
        <v>45128</v>
      </c>
      <c r="F2115" s="2">
        <f>_xlfn.XLOOKUP(Table7[[#This Row],[EID]],Roster!A:A,Roster!G:G)</f>
        <v>39732</v>
      </c>
      <c r="G2115" s="61">
        <f ca="1">(TODAY()-Table7[[#This Row],[Hire Date]])/365</f>
        <v>16.610958904109587</v>
      </c>
      <c r="H2115" s="61">
        <f ca="1">Table7[[#This Row],[Year]]*12</f>
        <v>199.33150684931505</v>
      </c>
      <c r="I2115" t="str">
        <f ca="1">IF(Table7[[#This Row],[Month]]&gt;=12,"Tenured","New Hire")</f>
        <v>Tenured</v>
      </c>
    </row>
    <row r="2116" spans="1:9">
      <c r="A2116" s="3" t="s">
        <v>100</v>
      </c>
      <c r="B2116" s="35" t="str">
        <f>_xlfn.XLOOKUP(Table7[[#This Row],[EID]],Roster!A:A,Roster!E:E)</f>
        <v>oka.koch.55</v>
      </c>
      <c r="C2116" s="35" t="str">
        <f>_xlfn.XLOOKUP(Table7[[#This Row],[EID]],Roster!A:A,Roster!F:F)</f>
        <v>F&amp;A</v>
      </c>
      <c r="D2116">
        <v>9</v>
      </c>
      <c r="E2116" s="2">
        <v>45128</v>
      </c>
      <c r="F2116" s="2">
        <f>_xlfn.XLOOKUP(Table7[[#This Row],[EID]],Roster!A:A,Roster!G:G)</f>
        <v>44956</v>
      </c>
      <c r="G2116" s="61">
        <f ca="1">(TODAY()-Table7[[#This Row],[Hire Date]])/365</f>
        <v>2.2986301369863016</v>
      </c>
      <c r="H2116" s="61">
        <f ca="1">Table7[[#This Row],[Year]]*12</f>
        <v>27.583561643835619</v>
      </c>
      <c r="I2116" t="str">
        <f ca="1">IF(Table7[[#This Row],[Month]]&gt;=12,"Tenured","New Hire")</f>
        <v>Tenured</v>
      </c>
    </row>
    <row r="2117" spans="1:9">
      <c r="A2117" s="3" t="s">
        <v>101</v>
      </c>
      <c r="B2117" s="35" t="str">
        <f>_xlfn.XLOOKUP(Table7[[#This Row],[EID]],Roster!A:A,Roster!E:E)</f>
        <v>hir.kame.31</v>
      </c>
      <c r="C2117" s="35" t="str">
        <f>_xlfn.XLOOKUP(Table7[[#This Row],[EID]],Roster!A:A,Roster!F:F)</f>
        <v>Health</v>
      </c>
      <c r="D2117">
        <v>8</v>
      </c>
      <c r="E2117" s="2">
        <v>45128</v>
      </c>
      <c r="F2117" s="2">
        <f>_xlfn.XLOOKUP(Table7[[#This Row],[EID]],Roster!A:A,Roster!G:G)</f>
        <v>42161</v>
      </c>
      <c r="G2117" s="61">
        <f ca="1">(TODAY()-Table7[[#This Row],[Hire Date]])/365</f>
        <v>9.956164383561644</v>
      </c>
      <c r="H2117" s="61">
        <f ca="1">Table7[[#This Row],[Year]]*12</f>
        <v>119.47397260273974</v>
      </c>
      <c r="I2117" t="str">
        <f ca="1">IF(Table7[[#This Row],[Month]]&gt;=12,"Tenured","New Hire")</f>
        <v>Tenured</v>
      </c>
    </row>
    <row r="2118" spans="1:9">
      <c r="A2118" s="3" t="s">
        <v>102</v>
      </c>
      <c r="B2118" s="35" t="str">
        <f>_xlfn.XLOOKUP(Table7[[#This Row],[EID]],Roster!A:A,Roster!E:E)</f>
        <v>han.oriz.24</v>
      </c>
      <c r="C2118" s="35" t="str">
        <f>_xlfn.XLOOKUP(Table7[[#This Row],[EID]],Roster!A:A,Roster!F:F)</f>
        <v>Network</v>
      </c>
      <c r="D2118">
        <v>8</v>
      </c>
      <c r="E2118" s="2">
        <v>45128</v>
      </c>
      <c r="F2118" s="2">
        <f>_xlfn.XLOOKUP(Table7[[#This Row],[EID]],Roster!A:A,Roster!G:G)</f>
        <v>37784</v>
      </c>
      <c r="G2118" s="61">
        <f ca="1">(TODAY()-Table7[[#This Row],[Hire Date]])/365</f>
        <v>21.947945205479453</v>
      </c>
      <c r="H2118" s="61">
        <f ca="1">Table7[[#This Row],[Year]]*12</f>
        <v>263.37534246575342</v>
      </c>
      <c r="I2118" t="str">
        <f ca="1">IF(Table7[[#This Row],[Month]]&gt;=12,"Tenured","New Hire")</f>
        <v>Tenured</v>
      </c>
    </row>
    <row r="2119" spans="1:9">
      <c r="A2119" s="3" t="s">
        <v>103</v>
      </c>
      <c r="B2119" s="35" t="str">
        <f>_xlfn.XLOOKUP(Table7[[#This Row],[EID]],Roster!A:A,Roster!E:E)</f>
        <v>kig.imaz.62</v>
      </c>
      <c r="C2119" s="35" t="str">
        <f>_xlfn.XLOOKUP(Table7[[#This Row],[EID]],Roster!A:A,Roster!F:F)</f>
        <v>HR</v>
      </c>
      <c r="D2119">
        <v>9</v>
      </c>
      <c r="E2119" s="2">
        <v>45128</v>
      </c>
      <c r="F2119" s="2">
        <f>_xlfn.XLOOKUP(Table7[[#This Row],[EID]],Roster!A:A,Roster!G:G)</f>
        <v>44132</v>
      </c>
      <c r="G2119" s="61">
        <f ca="1">(TODAY()-Table7[[#This Row],[Hire Date]])/365</f>
        <v>4.5561643835616437</v>
      </c>
      <c r="H2119" s="61">
        <f ca="1">Table7[[#This Row],[Year]]*12</f>
        <v>54.673972602739724</v>
      </c>
      <c r="I2119" t="str">
        <f ca="1">IF(Table7[[#This Row],[Month]]&gt;=12,"Tenured","New Hire")</f>
        <v>Tenured</v>
      </c>
    </row>
    <row r="2120" spans="1:9">
      <c r="A2120" s="3" t="s">
        <v>104</v>
      </c>
      <c r="B2120" s="35" t="str">
        <f>_xlfn.XLOOKUP(Table7[[#This Row],[EID]],Roster!A:A,Roster!E:E)</f>
        <v>oka.koch.55</v>
      </c>
      <c r="C2120" s="35" t="str">
        <f>_xlfn.XLOOKUP(Table7[[#This Row],[EID]],Roster!A:A,Roster!F:F)</f>
        <v>F&amp;A</v>
      </c>
      <c r="D2120">
        <v>6</v>
      </c>
      <c r="E2120" s="2">
        <v>45128</v>
      </c>
      <c r="F2120" s="2">
        <f>_xlfn.XLOOKUP(Table7[[#This Row],[EID]],Roster!A:A,Roster!G:G)</f>
        <v>44977</v>
      </c>
      <c r="G2120" s="61">
        <f ca="1">(TODAY()-Table7[[#This Row],[Hire Date]])/365</f>
        <v>2.2410958904109588</v>
      </c>
      <c r="H2120" s="61">
        <f ca="1">Table7[[#This Row],[Year]]*12</f>
        <v>26.893150684931506</v>
      </c>
      <c r="I2120" t="str">
        <f ca="1">IF(Table7[[#This Row],[Month]]&gt;=12,"Tenured","New Hire")</f>
        <v>Tenured</v>
      </c>
    </row>
    <row r="2121" spans="1:9">
      <c r="A2121" s="3" t="s">
        <v>105</v>
      </c>
      <c r="B2121" s="35" t="str">
        <f>_xlfn.XLOOKUP(Table7[[#This Row],[EID]],Roster!A:A,Roster!E:E)</f>
        <v>oka.koch.55</v>
      </c>
      <c r="C2121" s="35" t="str">
        <f>_xlfn.XLOOKUP(Table7[[#This Row],[EID]],Roster!A:A,Roster!F:F)</f>
        <v>F&amp;A</v>
      </c>
      <c r="D2121">
        <v>9</v>
      </c>
      <c r="E2121" s="2">
        <v>45128</v>
      </c>
      <c r="F2121" s="2">
        <f>_xlfn.XLOOKUP(Table7[[#This Row],[EID]],Roster!A:A,Roster!G:G)</f>
        <v>37806</v>
      </c>
      <c r="G2121" s="61">
        <f ca="1">(TODAY()-Table7[[#This Row],[Hire Date]])/365</f>
        <v>21.887671232876713</v>
      </c>
      <c r="H2121" s="61">
        <f ca="1">Table7[[#This Row],[Year]]*12</f>
        <v>262.65205479452055</v>
      </c>
      <c r="I2121" t="str">
        <f ca="1">IF(Table7[[#This Row],[Month]]&gt;=12,"Tenured","New Hire")</f>
        <v>Tenured</v>
      </c>
    </row>
    <row r="2122" spans="1:9">
      <c r="A2122" s="3" t="s">
        <v>106</v>
      </c>
      <c r="B2122" s="35" t="str">
        <f>_xlfn.XLOOKUP(Table7[[#This Row],[EID]],Roster!A:A,Roster!E:E)</f>
        <v>hir.kame.31</v>
      </c>
      <c r="C2122" s="35" t="str">
        <f>_xlfn.XLOOKUP(Table7[[#This Row],[EID]],Roster!A:A,Roster!F:F)</f>
        <v>Health</v>
      </c>
      <c r="D2122">
        <v>8</v>
      </c>
      <c r="E2122" s="2">
        <v>45128</v>
      </c>
      <c r="F2122" s="2">
        <f>_xlfn.XLOOKUP(Table7[[#This Row],[EID]],Roster!A:A,Roster!G:G)</f>
        <v>40457</v>
      </c>
      <c r="G2122" s="61">
        <f ca="1">(TODAY()-Table7[[#This Row],[Hire Date]])/365</f>
        <v>14.624657534246575</v>
      </c>
      <c r="H2122" s="61">
        <f ca="1">Table7[[#This Row],[Year]]*12</f>
        <v>175.49589041095891</v>
      </c>
      <c r="I2122" t="str">
        <f ca="1">IF(Table7[[#This Row],[Month]]&gt;=12,"Tenured","New Hire")</f>
        <v>Tenured</v>
      </c>
    </row>
    <row r="2123" spans="1:9">
      <c r="A2123" s="3" t="s">
        <v>107</v>
      </c>
      <c r="B2123" s="35" t="str">
        <f>_xlfn.XLOOKUP(Table7[[#This Row],[EID]],Roster!A:A,Roster!E:E)</f>
        <v>oka.koch.55</v>
      </c>
      <c r="C2123" s="35" t="str">
        <f>_xlfn.XLOOKUP(Table7[[#This Row],[EID]],Roster!A:A,Roster!F:F)</f>
        <v>F&amp;A</v>
      </c>
      <c r="D2123">
        <v>7</v>
      </c>
      <c r="E2123" s="2">
        <v>45128</v>
      </c>
      <c r="F2123" s="2">
        <f>_xlfn.XLOOKUP(Table7[[#This Row],[EID]],Roster!A:A,Roster!G:G)</f>
        <v>45001</v>
      </c>
      <c r="G2123" s="61">
        <f ca="1">(TODAY()-Table7[[#This Row],[Hire Date]])/365</f>
        <v>2.1753424657534248</v>
      </c>
      <c r="H2123" s="61">
        <f ca="1">Table7[[#This Row],[Year]]*12</f>
        <v>26.104109589041098</v>
      </c>
      <c r="I2123" t="str">
        <f ca="1">IF(Table7[[#This Row],[Month]]&gt;=12,"Tenured","New Hire")</f>
        <v>Tenured</v>
      </c>
    </row>
    <row r="2124" spans="1:9">
      <c r="A2124" s="3" t="s">
        <v>108</v>
      </c>
      <c r="B2124" s="35" t="str">
        <f>_xlfn.XLOOKUP(Table7[[#This Row],[EID]],Roster!A:A,Roster!E:E)</f>
        <v>kig.imaz.62</v>
      </c>
      <c r="C2124" s="35" t="str">
        <f>_xlfn.XLOOKUP(Table7[[#This Row],[EID]],Roster!A:A,Roster!F:F)</f>
        <v>HR</v>
      </c>
      <c r="D2124">
        <v>9</v>
      </c>
      <c r="E2124" s="2">
        <v>45128</v>
      </c>
      <c r="F2124" s="2">
        <f>_xlfn.XLOOKUP(Table7[[#This Row],[EID]],Roster!A:A,Roster!G:G)</f>
        <v>41289</v>
      </c>
      <c r="G2124" s="61">
        <f ca="1">(TODAY()-Table7[[#This Row],[Hire Date]])/365</f>
        <v>12.345205479452055</v>
      </c>
      <c r="H2124" s="61">
        <f ca="1">Table7[[#This Row],[Year]]*12</f>
        <v>148.14246575342466</v>
      </c>
      <c r="I2124" t="str">
        <f ca="1">IF(Table7[[#This Row],[Month]]&gt;=12,"Tenured","New Hire")</f>
        <v>Tenured</v>
      </c>
    </row>
    <row r="2125" spans="1:9">
      <c r="A2125" s="3" t="s">
        <v>109</v>
      </c>
      <c r="B2125" s="35" t="str">
        <f>_xlfn.XLOOKUP(Table7[[#This Row],[EID]],Roster!A:A,Roster!E:E)</f>
        <v>han.oriz.24</v>
      </c>
      <c r="C2125" s="35" t="str">
        <f>_xlfn.XLOOKUP(Table7[[#This Row],[EID]],Roster!A:A,Roster!F:F)</f>
        <v>Strategy</v>
      </c>
      <c r="D2125">
        <v>8</v>
      </c>
      <c r="E2125" s="2">
        <v>45128</v>
      </c>
      <c r="F2125" s="2">
        <f>_xlfn.XLOOKUP(Table7[[#This Row],[EID]],Roster!A:A,Roster!G:G)</f>
        <v>39092</v>
      </c>
      <c r="G2125" s="61">
        <f ca="1">(TODAY()-Table7[[#This Row],[Hire Date]])/365</f>
        <v>18.364383561643837</v>
      </c>
      <c r="H2125" s="61">
        <f ca="1">Table7[[#This Row],[Year]]*12</f>
        <v>220.37260273972606</v>
      </c>
      <c r="I2125" t="str">
        <f ca="1">IF(Table7[[#This Row],[Month]]&gt;=12,"Tenured","New Hire")</f>
        <v>Tenured</v>
      </c>
    </row>
    <row r="2126" spans="1:9">
      <c r="A2126" s="3" t="s">
        <v>111</v>
      </c>
      <c r="B2126" s="35" t="str">
        <f>_xlfn.XLOOKUP(Table7[[#This Row],[EID]],Roster!A:A,Roster!E:E)</f>
        <v>hir.kame.31</v>
      </c>
      <c r="C2126" s="35" t="str">
        <f>_xlfn.XLOOKUP(Table7[[#This Row],[EID]],Roster!A:A,Roster!F:F)</f>
        <v>Health</v>
      </c>
      <c r="D2126">
        <v>10</v>
      </c>
      <c r="E2126" s="2">
        <v>45128</v>
      </c>
      <c r="F2126" s="2">
        <f>_xlfn.XLOOKUP(Table7[[#This Row],[EID]],Roster!A:A,Roster!G:G)</f>
        <v>42145</v>
      </c>
      <c r="G2126" s="61">
        <f ca="1">(TODAY()-Table7[[#This Row],[Hire Date]])/365</f>
        <v>10</v>
      </c>
      <c r="H2126" s="61">
        <f ca="1">Table7[[#This Row],[Year]]*12</f>
        <v>120</v>
      </c>
      <c r="I2126" t="str">
        <f ca="1">IF(Table7[[#This Row],[Month]]&gt;=12,"Tenured","New Hire")</f>
        <v>Tenured</v>
      </c>
    </row>
    <row r="2127" spans="1:9">
      <c r="A2127" s="3" t="s">
        <v>112</v>
      </c>
      <c r="B2127" s="35" t="str">
        <f>_xlfn.XLOOKUP(Table7[[#This Row],[EID]],Roster!A:A,Roster!E:E)</f>
        <v>hir.kame.31</v>
      </c>
      <c r="C2127" s="35" t="str">
        <f>_xlfn.XLOOKUP(Table7[[#This Row],[EID]],Roster!A:A,Roster!F:F)</f>
        <v>Health</v>
      </c>
      <c r="D2127">
        <v>9</v>
      </c>
      <c r="E2127" s="2">
        <v>45128</v>
      </c>
      <c r="F2127" s="2">
        <f>_xlfn.XLOOKUP(Table7[[#This Row],[EID]],Roster!A:A,Roster!G:G)</f>
        <v>44989</v>
      </c>
      <c r="G2127" s="61">
        <f ca="1">(TODAY()-Table7[[#This Row],[Hire Date]])/365</f>
        <v>2.2082191780821918</v>
      </c>
      <c r="H2127" s="61">
        <f ca="1">Table7[[#This Row],[Year]]*12</f>
        <v>26.4986301369863</v>
      </c>
      <c r="I2127" t="str">
        <f ca="1">IF(Table7[[#This Row],[Month]]&gt;=12,"Tenured","New Hire")</f>
        <v>Tenured</v>
      </c>
    </row>
    <row r="2128" spans="1:9">
      <c r="A2128" s="3" t="s">
        <v>113</v>
      </c>
      <c r="B2128" s="35" t="str">
        <f>_xlfn.XLOOKUP(Table7[[#This Row],[EID]],Roster!A:A,Roster!E:E)</f>
        <v>kig.imaz.62</v>
      </c>
      <c r="C2128" s="35" t="str">
        <f>_xlfn.XLOOKUP(Table7[[#This Row],[EID]],Roster!A:A,Roster!F:F)</f>
        <v>HR</v>
      </c>
      <c r="D2128">
        <v>8</v>
      </c>
      <c r="E2128" s="2">
        <v>45128</v>
      </c>
      <c r="F2128" s="2">
        <f>_xlfn.XLOOKUP(Table7[[#This Row],[EID]],Roster!A:A,Roster!G:G)</f>
        <v>44152</v>
      </c>
      <c r="G2128" s="61">
        <f ca="1">(TODAY()-Table7[[#This Row],[Hire Date]])/365</f>
        <v>4.5013698630136982</v>
      </c>
      <c r="H2128" s="61">
        <f ca="1">Table7[[#This Row],[Year]]*12</f>
        <v>54.016438356164379</v>
      </c>
      <c r="I2128" t="str">
        <f ca="1">IF(Table7[[#This Row],[Month]]&gt;=12,"Tenured","New Hire")</f>
        <v>Tenured</v>
      </c>
    </row>
    <row r="2129" spans="1:9">
      <c r="A2129" s="3" t="s">
        <v>114</v>
      </c>
      <c r="B2129" s="35" t="str">
        <f>_xlfn.XLOOKUP(Table7[[#This Row],[EID]],Roster!A:A,Roster!E:E)</f>
        <v>han.oriz.24</v>
      </c>
      <c r="C2129" s="35" t="str">
        <f>_xlfn.XLOOKUP(Table7[[#This Row],[EID]],Roster!A:A,Roster!F:F)</f>
        <v>Strategy</v>
      </c>
      <c r="D2129">
        <v>9</v>
      </c>
      <c r="E2129" s="2">
        <v>45128</v>
      </c>
      <c r="F2129" s="2">
        <f>_xlfn.XLOOKUP(Table7[[#This Row],[EID]],Roster!A:A,Roster!G:G)</f>
        <v>37165</v>
      </c>
      <c r="G2129" s="61">
        <f ca="1">(TODAY()-Table7[[#This Row],[Hire Date]])/365</f>
        <v>23.643835616438356</v>
      </c>
      <c r="H2129" s="61">
        <f ca="1">Table7[[#This Row],[Year]]*12</f>
        <v>283.72602739726028</v>
      </c>
      <c r="I2129" t="str">
        <f ca="1">IF(Table7[[#This Row],[Month]]&gt;=12,"Tenured","New Hire")</f>
        <v>Tenured</v>
      </c>
    </row>
    <row r="2130" spans="1:9">
      <c r="A2130" s="3" t="s">
        <v>115</v>
      </c>
      <c r="B2130" s="35" t="str">
        <f>_xlfn.XLOOKUP(Table7[[#This Row],[EID]],Roster!A:A,Roster!E:E)</f>
        <v>oka.koch.55</v>
      </c>
      <c r="C2130" s="35" t="str">
        <f>_xlfn.XLOOKUP(Table7[[#This Row],[EID]],Roster!A:A,Roster!F:F)</f>
        <v>F&amp;A</v>
      </c>
      <c r="D2130">
        <v>9</v>
      </c>
      <c r="E2130" s="2">
        <v>45128</v>
      </c>
      <c r="F2130" s="2">
        <f>_xlfn.XLOOKUP(Table7[[#This Row],[EID]],Roster!A:A,Roster!G:G)</f>
        <v>44841</v>
      </c>
      <c r="G2130" s="61">
        <f ca="1">(TODAY()-Table7[[#This Row],[Hire Date]])/365</f>
        <v>2.6136986301369864</v>
      </c>
      <c r="H2130" s="61">
        <f ca="1">Table7[[#This Row],[Year]]*12</f>
        <v>31.364383561643837</v>
      </c>
      <c r="I2130" t="str">
        <f ca="1">IF(Table7[[#This Row],[Month]]&gt;=12,"Tenured","New Hire")</f>
        <v>Tenured</v>
      </c>
    </row>
    <row r="2131" spans="1:9">
      <c r="A2131" s="3" t="s">
        <v>116</v>
      </c>
      <c r="B2131" s="35" t="str">
        <f>_xlfn.XLOOKUP(Table7[[#This Row],[EID]],Roster!A:A,Roster!E:E)</f>
        <v>hir.kame.31</v>
      </c>
      <c r="C2131" s="35" t="str">
        <f>_xlfn.XLOOKUP(Table7[[#This Row],[EID]],Roster!A:A,Roster!F:F)</f>
        <v>Health</v>
      </c>
      <c r="D2131">
        <v>10</v>
      </c>
      <c r="E2131" s="2">
        <v>45128</v>
      </c>
      <c r="F2131" s="2">
        <f>_xlfn.XLOOKUP(Table7[[#This Row],[EID]],Roster!A:A,Roster!G:G)</f>
        <v>39490</v>
      </c>
      <c r="G2131" s="61">
        <f ca="1">(TODAY()-Table7[[#This Row],[Hire Date]])/365</f>
        <v>17.273972602739725</v>
      </c>
      <c r="H2131" s="61">
        <f ca="1">Table7[[#This Row],[Year]]*12</f>
        <v>207.2876712328767</v>
      </c>
      <c r="I2131" t="str">
        <f ca="1">IF(Table7[[#This Row],[Month]]&gt;=12,"Tenured","New Hire")</f>
        <v>Tenured</v>
      </c>
    </row>
    <row r="2132" spans="1:9">
      <c r="A2132" s="3" t="s">
        <v>117</v>
      </c>
      <c r="B2132" s="35" t="str">
        <f>_xlfn.XLOOKUP(Table7[[#This Row],[EID]],Roster!A:A,Roster!E:E)</f>
        <v>han.oriz.24</v>
      </c>
      <c r="C2132" s="35" t="str">
        <f>_xlfn.XLOOKUP(Table7[[#This Row],[EID]],Roster!A:A,Roster!F:F)</f>
        <v>Network</v>
      </c>
      <c r="D2132">
        <v>8</v>
      </c>
      <c r="E2132" s="2">
        <v>45128</v>
      </c>
      <c r="F2132" s="2">
        <f>_xlfn.XLOOKUP(Table7[[#This Row],[EID]],Roster!A:A,Roster!G:G)</f>
        <v>43495</v>
      </c>
      <c r="G2132" s="61">
        <f ca="1">(TODAY()-Table7[[#This Row],[Hire Date]])/365</f>
        <v>6.3013698630136989</v>
      </c>
      <c r="H2132" s="61">
        <f ca="1">Table7[[#This Row],[Year]]*12</f>
        <v>75.616438356164394</v>
      </c>
      <c r="I2132" t="str">
        <f ca="1">IF(Table7[[#This Row],[Month]]&gt;=12,"Tenured","New Hire")</f>
        <v>Tenured</v>
      </c>
    </row>
    <row r="2133" spans="1:9">
      <c r="A2133" s="3" t="s">
        <v>118</v>
      </c>
      <c r="B2133" s="35" t="str">
        <f>_xlfn.XLOOKUP(Table7[[#This Row],[EID]],Roster!A:A,Roster!E:E)</f>
        <v>kig.imaz.62</v>
      </c>
      <c r="C2133" s="35" t="str">
        <f>_xlfn.XLOOKUP(Table7[[#This Row],[EID]],Roster!A:A,Roster!F:F)</f>
        <v>HR</v>
      </c>
      <c r="D2133">
        <v>8</v>
      </c>
      <c r="E2133" s="2">
        <v>45128</v>
      </c>
      <c r="F2133" s="2">
        <f>_xlfn.XLOOKUP(Table7[[#This Row],[EID]],Roster!A:A,Roster!G:G)</f>
        <v>44965</v>
      </c>
      <c r="G2133" s="61">
        <f ca="1">(TODAY()-Table7[[#This Row],[Hire Date]])/365</f>
        <v>2.2739726027397262</v>
      </c>
      <c r="H2133" s="61">
        <f ca="1">Table7[[#This Row],[Year]]*12</f>
        <v>27.287671232876715</v>
      </c>
      <c r="I2133" t="str">
        <f ca="1">IF(Table7[[#This Row],[Month]]&gt;=12,"Tenured","New Hire")</f>
        <v>Tenured</v>
      </c>
    </row>
    <row r="2134" spans="1:9">
      <c r="A2134" s="3" t="s">
        <v>119</v>
      </c>
      <c r="B2134" s="35" t="str">
        <f>_xlfn.XLOOKUP(Table7[[#This Row],[EID]],Roster!A:A,Roster!E:E)</f>
        <v>hir.kame.31</v>
      </c>
      <c r="C2134" s="35" t="str">
        <f>_xlfn.XLOOKUP(Table7[[#This Row],[EID]],Roster!A:A,Roster!F:F)</f>
        <v>Health</v>
      </c>
      <c r="D2134">
        <v>9</v>
      </c>
      <c r="E2134" s="2">
        <v>45128</v>
      </c>
      <c r="F2134" s="2">
        <f>_xlfn.XLOOKUP(Table7[[#This Row],[EID]],Roster!A:A,Roster!G:G)</f>
        <v>38581</v>
      </c>
      <c r="G2134" s="61">
        <f ca="1">(TODAY()-Table7[[#This Row],[Hire Date]])/365</f>
        <v>19.764383561643836</v>
      </c>
      <c r="H2134" s="61">
        <f ca="1">Table7[[#This Row],[Year]]*12</f>
        <v>237.17260273972602</v>
      </c>
      <c r="I2134" t="str">
        <f ca="1">IF(Table7[[#This Row],[Month]]&gt;=12,"Tenured","New Hire")</f>
        <v>Tenured</v>
      </c>
    </row>
    <row r="2135" spans="1:9">
      <c r="A2135" s="3" t="s">
        <v>121</v>
      </c>
      <c r="B2135" s="35" t="str">
        <f>_xlfn.XLOOKUP(Table7[[#This Row],[EID]],Roster!A:A,Roster!E:E)</f>
        <v>hir.kame.31</v>
      </c>
      <c r="C2135" s="35" t="str">
        <f>_xlfn.XLOOKUP(Table7[[#This Row],[EID]],Roster!A:A,Roster!F:F)</f>
        <v>Health</v>
      </c>
      <c r="D2135">
        <v>10</v>
      </c>
      <c r="E2135" s="2">
        <v>45128</v>
      </c>
      <c r="F2135" s="2">
        <f>_xlfn.XLOOKUP(Table7[[#This Row],[EID]],Roster!A:A,Roster!G:G)</f>
        <v>44420</v>
      </c>
      <c r="G2135" s="61">
        <f ca="1">(TODAY()-Table7[[#This Row],[Hire Date]])/365</f>
        <v>3.7671232876712328</v>
      </c>
      <c r="H2135" s="61">
        <f ca="1">Table7[[#This Row],[Year]]*12</f>
        <v>45.205479452054796</v>
      </c>
      <c r="I2135" t="str">
        <f ca="1">IF(Table7[[#This Row],[Month]]&gt;=12,"Tenured","New Hire")</f>
        <v>Tenured</v>
      </c>
    </row>
    <row r="2136" spans="1:9">
      <c r="A2136" s="3" t="s">
        <v>122</v>
      </c>
      <c r="B2136" s="35" t="str">
        <f>_xlfn.XLOOKUP(Table7[[#This Row],[EID]],Roster!A:A,Roster!E:E)</f>
        <v>han.oriz.24</v>
      </c>
      <c r="C2136" s="35" t="str">
        <f>_xlfn.XLOOKUP(Table7[[#This Row],[EID]],Roster!A:A,Roster!F:F)</f>
        <v>Network</v>
      </c>
      <c r="D2136">
        <v>9</v>
      </c>
      <c r="E2136" s="2">
        <v>45128</v>
      </c>
      <c r="F2136" s="2">
        <f>_xlfn.XLOOKUP(Table7[[#This Row],[EID]],Roster!A:A,Roster!G:G)</f>
        <v>44961</v>
      </c>
      <c r="G2136" s="61">
        <f ca="1">(TODAY()-Table7[[#This Row],[Hire Date]])/365</f>
        <v>2.2849315068493152</v>
      </c>
      <c r="H2136" s="61">
        <f ca="1">Table7[[#This Row],[Year]]*12</f>
        <v>27.419178082191785</v>
      </c>
      <c r="I2136" t="str">
        <f ca="1">IF(Table7[[#This Row],[Month]]&gt;=12,"Tenured","New Hire")</f>
        <v>Tenured</v>
      </c>
    </row>
    <row r="2137" spans="1:9">
      <c r="A2137" s="3" t="s">
        <v>123</v>
      </c>
      <c r="B2137" s="35" t="str">
        <f>_xlfn.XLOOKUP(Table7[[#This Row],[EID]],Roster!A:A,Roster!E:E)</f>
        <v>kig.imaz.62</v>
      </c>
      <c r="C2137" s="35" t="str">
        <f>_xlfn.XLOOKUP(Table7[[#This Row],[EID]],Roster!A:A,Roster!F:F)</f>
        <v>HR</v>
      </c>
      <c r="D2137">
        <v>10</v>
      </c>
      <c r="E2137" s="2">
        <v>45128</v>
      </c>
      <c r="F2137" s="2">
        <f>_xlfn.XLOOKUP(Table7[[#This Row],[EID]],Roster!A:A,Roster!G:G)</f>
        <v>41094</v>
      </c>
      <c r="G2137" s="61">
        <f ca="1">(TODAY()-Table7[[#This Row],[Hire Date]])/365</f>
        <v>12.87945205479452</v>
      </c>
      <c r="H2137" s="61">
        <f ca="1">Table7[[#This Row],[Year]]*12</f>
        <v>154.55342465753424</v>
      </c>
      <c r="I2137" t="str">
        <f ca="1">IF(Table7[[#This Row],[Month]]&gt;=12,"Tenured","New Hire")</f>
        <v>Tenured</v>
      </c>
    </row>
    <row r="2138" spans="1:9">
      <c r="A2138" s="3" t="s">
        <v>94</v>
      </c>
      <c r="B2138" s="35" t="str">
        <f>_xlfn.XLOOKUP(Table7[[#This Row],[EID]],Roster!A:A,Roster!E:E)</f>
        <v>oka.koch.55</v>
      </c>
      <c r="C2138" s="35" t="str">
        <f>_xlfn.XLOOKUP(Table7[[#This Row],[EID]],Roster!A:A,Roster!F:F)</f>
        <v>F&amp;A</v>
      </c>
      <c r="D2138">
        <v>10</v>
      </c>
      <c r="E2138" s="2">
        <v>45129</v>
      </c>
      <c r="F2138" s="2">
        <f>_xlfn.XLOOKUP(Table7[[#This Row],[EID]],Roster!A:A,Roster!G:G)</f>
        <v>45032</v>
      </c>
      <c r="G2138" s="61">
        <f ca="1">(TODAY()-Table7[[#This Row],[Hire Date]])/365</f>
        <v>2.0904109589041098</v>
      </c>
      <c r="H2138" s="61">
        <f ca="1">Table7[[#This Row],[Year]]*12</f>
        <v>25.084931506849315</v>
      </c>
      <c r="I2138" t="str">
        <f ca="1">IF(Table7[[#This Row],[Month]]&gt;=12,"Tenured","New Hire")</f>
        <v>Tenured</v>
      </c>
    </row>
    <row r="2139" spans="1:9">
      <c r="A2139" s="3" t="s">
        <v>96</v>
      </c>
      <c r="B2139" s="35" t="str">
        <f>_xlfn.XLOOKUP(Table7[[#This Row],[EID]],Roster!A:A,Roster!E:E)</f>
        <v>hir.kame.31</v>
      </c>
      <c r="C2139" s="35" t="str">
        <f>_xlfn.XLOOKUP(Table7[[#This Row],[EID]],Roster!A:A,Roster!F:F)</f>
        <v>Health</v>
      </c>
      <c r="D2139">
        <v>8</v>
      </c>
      <c r="E2139" s="2">
        <v>45129</v>
      </c>
      <c r="F2139" s="2">
        <f>_xlfn.XLOOKUP(Table7[[#This Row],[EID]],Roster!A:A,Roster!G:G)</f>
        <v>44979</v>
      </c>
      <c r="G2139" s="61">
        <f ca="1">(TODAY()-Table7[[#This Row],[Hire Date]])/365</f>
        <v>2.2356164383561645</v>
      </c>
      <c r="H2139" s="61">
        <f ca="1">Table7[[#This Row],[Year]]*12</f>
        <v>26.827397260273976</v>
      </c>
      <c r="I2139" t="str">
        <f ca="1">IF(Table7[[#This Row],[Month]]&gt;=12,"Tenured","New Hire")</f>
        <v>Tenured</v>
      </c>
    </row>
    <row r="2140" spans="1:9">
      <c r="A2140" s="3" t="s">
        <v>97</v>
      </c>
      <c r="B2140" s="35" t="str">
        <f>_xlfn.XLOOKUP(Table7[[#This Row],[EID]],Roster!A:A,Roster!E:E)</f>
        <v>han.oriz.24</v>
      </c>
      <c r="C2140" s="35" t="str">
        <f>_xlfn.XLOOKUP(Table7[[#This Row],[EID]],Roster!A:A,Roster!F:F)</f>
        <v>Network</v>
      </c>
      <c r="D2140">
        <v>7</v>
      </c>
      <c r="E2140" s="2">
        <v>45129</v>
      </c>
      <c r="F2140" s="2">
        <f>_xlfn.XLOOKUP(Table7[[#This Row],[EID]],Roster!A:A,Roster!G:G)</f>
        <v>44419</v>
      </c>
      <c r="G2140" s="61">
        <f ca="1">(TODAY()-Table7[[#This Row],[Hire Date]])/365</f>
        <v>3.7698630136986302</v>
      </c>
      <c r="H2140" s="61">
        <f ca="1">Table7[[#This Row],[Year]]*12</f>
        <v>45.238356164383561</v>
      </c>
      <c r="I2140" t="str">
        <f ca="1">IF(Table7[[#This Row],[Month]]&gt;=12,"Tenured","New Hire")</f>
        <v>Tenured</v>
      </c>
    </row>
    <row r="2141" spans="1:9">
      <c r="A2141" s="3" t="s">
        <v>98</v>
      </c>
      <c r="B2141" s="35" t="str">
        <f>_xlfn.XLOOKUP(Table7[[#This Row],[EID]],Roster!A:A,Roster!E:E)</f>
        <v>kig.imaz.62</v>
      </c>
      <c r="C2141" s="35" t="str">
        <f>_xlfn.XLOOKUP(Table7[[#This Row],[EID]],Roster!A:A,Roster!F:F)</f>
        <v>HR</v>
      </c>
      <c r="D2141">
        <v>8</v>
      </c>
      <c r="E2141" s="2">
        <v>45129</v>
      </c>
      <c r="F2141" s="2">
        <f>_xlfn.XLOOKUP(Table7[[#This Row],[EID]],Roster!A:A,Roster!G:G)</f>
        <v>41964</v>
      </c>
      <c r="G2141" s="61">
        <f ca="1">(TODAY()-Table7[[#This Row],[Hire Date]])/365</f>
        <v>10.495890410958904</v>
      </c>
      <c r="H2141" s="61">
        <f ca="1">Table7[[#This Row],[Year]]*12</f>
        <v>125.95068493150684</v>
      </c>
      <c r="I2141" t="str">
        <f ca="1">IF(Table7[[#This Row],[Month]]&gt;=12,"Tenured","New Hire")</f>
        <v>Tenured</v>
      </c>
    </row>
    <row r="2142" spans="1:9">
      <c r="A2142" s="3" t="s">
        <v>99</v>
      </c>
      <c r="B2142" s="35" t="str">
        <f>_xlfn.XLOOKUP(Table7[[#This Row],[EID]],Roster!A:A,Roster!E:E)</f>
        <v>han.oriz.24</v>
      </c>
      <c r="C2142" s="35" t="str">
        <f>_xlfn.XLOOKUP(Table7[[#This Row],[EID]],Roster!A:A,Roster!F:F)</f>
        <v>Strategy</v>
      </c>
      <c r="D2142">
        <v>8</v>
      </c>
      <c r="E2142" s="2">
        <v>45129</v>
      </c>
      <c r="F2142" s="2">
        <f>_xlfn.XLOOKUP(Table7[[#This Row],[EID]],Roster!A:A,Roster!G:G)</f>
        <v>39732</v>
      </c>
      <c r="G2142" s="61">
        <f ca="1">(TODAY()-Table7[[#This Row],[Hire Date]])/365</f>
        <v>16.610958904109587</v>
      </c>
      <c r="H2142" s="61">
        <f ca="1">Table7[[#This Row],[Year]]*12</f>
        <v>199.33150684931505</v>
      </c>
      <c r="I2142" t="str">
        <f ca="1">IF(Table7[[#This Row],[Month]]&gt;=12,"Tenured","New Hire")</f>
        <v>Tenured</v>
      </c>
    </row>
    <row r="2143" spans="1:9">
      <c r="A2143" s="3" t="s">
        <v>100</v>
      </c>
      <c r="B2143" s="35" t="str">
        <f>_xlfn.XLOOKUP(Table7[[#This Row],[EID]],Roster!A:A,Roster!E:E)</f>
        <v>oka.koch.55</v>
      </c>
      <c r="C2143" s="35" t="str">
        <f>_xlfn.XLOOKUP(Table7[[#This Row],[EID]],Roster!A:A,Roster!F:F)</f>
        <v>F&amp;A</v>
      </c>
      <c r="D2143">
        <v>9</v>
      </c>
      <c r="E2143" s="2">
        <v>45129</v>
      </c>
      <c r="F2143" s="2">
        <f>_xlfn.XLOOKUP(Table7[[#This Row],[EID]],Roster!A:A,Roster!G:G)</f>
        <v>44956</v>
      </c>
      <c r="G2143" s="61">
        <f ca="1">(TODAY()-Table7[[#This Row],[Hire Date]])/365</f>
        <v>2.2986301369863016</v>
      </c>
      <c r="H2143" s="61">
        <f ca="1">Table7[[#This Row],[Year]]*12</f>
        <v>27.583561643835619</v>
      </c>
      <c r="I2143" t="str">
        <f ca="1">IF(Table7[[#This Row],[Month]]&gt;=12,"Tenured","New Hire")</f>
        <v>Tenured</v>
      </c>
    </row>
    <row r="2144" spans="1:9">
      <c r="A2144" s="3" t="s">
        <v>101</v>
      </c>
      <c r="B2144" s="35" t="str">
        <f>_xlfn.XLOOKUP(Table7[[#This Row],[EID]],Roster!A:A,Roster!E:E)</f>
        <v>hir.kame.31</v>
      </c>
      <c r="C2144" s="35" t="str">
        <f>_xlfn.XLOOKUP(Table7[[#This Row],[EID]],Roster!A:A,Roster!F:F)</f>
        <v>Health</v>
      </c>
      <c r="D2144">
        <v>8</v>
      </c>
      <c r="E2144" s="2">
        <v>45129</v>
      </c>
      <c r="F2144" s="2">
        <f>_xlfn.XLOOKUP(Table7[[#This Row],[EID]],Roster!A:A,Roster!G:G)</f>
        <v>42161</v>
      </c>
      <c r="G2144" s="61">
        <f ca="1">(TODAY()-Table7[[#This Row],[Hire Date]])/365</f>
        <v>9.956164383561644</v>
      </c>
      <c r="H2144" s="61">
        <f ca="1">Table7[[#This Row],[Year]]*12</f>
        <v>119.47397260273974</v>
      </c>
      <c r="I2144" t="str">
        <f ca="1">IF(Table7[[#This Row],[Month]]&gt;=12,"Tenured","New Hire")</f>
        <v>Tenured</v>
      </c>
    </row>
    <row r="2145" spans="1:9">
      <c r="A2145" s="3" t="s">
        <v>102</v>
      </c>
      <c r="B2145" s="35" t="str">
        <f>_xlfn.XLOOKUP(Table7[[#This Row],[EID]],Roster!A:A,Roster!E:E)</f>
        <v>han.oriz.24</v>
      </c>
      <c r="C2145" s="35" t="str">
        <f>_xlfn.XLOOKUP(Table7[[#This Row],[EID]],Roster!A:A,Roster!F:F)</f>
        <v>Network</v>
      </c>
      <c r="D2145">
        <v>8</v>
      </c>
      <c r="E2145" s="2">
        <v>45129</v>
      </c>
      <c r="F2145" s="2">
        <f>_xlfn.XLOOKUP(Table7[[#This Row],[EID]],Roster!A:A,Roster!G:G)</f>
        <v>37784</v>
      </c>
      <c r="G2145" s="61">
        <f ca="1">(TODAY()-Table7[[#This Row],[Hire Date]])/365</f>
        <v>21.947945205479453</v>
      </c>
      <c r="H2145" s="61">
        <f ca="1">Table7[[#This Row],[Year]]*12</f>
        <v>263.37534246575342</v>
      </c>
      <c r="I2145" t="str">
        <f ca="1">IF(Table7[[#This Row],[Month]]&gt;=12,"Tenured","New Hire")</f>
        <v>Tenured</v>
      </c>
    </row>
    <row r="2146" spans="1:9">
      <c r="A2146" s="3" t="s">
        <v>103</v>
      </c>
      <c r="B2146" s="35" t="str">
        <f>_xlfn.XLOOKUP(Table7[[#This Row],[EID]],Roster!A:A,Roster!E:E)</f>
        <v>kig.imaz.62</v>
      </c>
      <c r="C2146" s="35" t="str">
        <f>_xlfn.XLOOKUP(Table7[[#This Row],[EID]],Roster!A:A,Roster!F:F)</f>
        <v>HR</v>
      </c>
      <c r="D2146">
        <v>8</v>
      </c>
      <c r="E2146" s="2">
        <v>45129</v>
      </c>
      <c r="F2146" s="2">
        <f>_xlfn.XLOOKUP(Table7[[#This Row],[EID]],Roster!A:A,Roster!G:G)</f>
        <v>44132</v>
      </c>
      <c r="G2146" s="61">
        <f ca="1">(TODAY()-Table7[[#This Row],[Hire Date]])/365</f>
        <v>4.5561643835616437</v>
      </c>
      <c r="H2146" s="61">
        <f ca="1">Table7[[#This Row],[Year]]*12</f>
        <v>54.673972602739724</v>
      </c>
      <c r="I2146" t="str">
        <f ca="1">IF(Table7[[#This Row],[Month]]&gt;=12,"Tenured","New Hire")</f>
        <v>Tenured</v>
      </c>
    </row>
    <row r="2147" spans="1:9">
      <c r="A2147" s="3" t="s">
        <v>104</v>
      </c>
      <c r="B2147" s="35" t="str">
        <f>_xlfn.XLOOKUP(Table7[[#This Row],[EID]],Roster!A:A,Roster!E:E)</f>
        <v>oka.koch.55</v>
      </c>
      <c r="C2147" s="35" t="str">
        <f>_xlfn.XLOOKUP(Table7[[#This Row],[EID]],Roster!A:A,Roster!F:F)</f>
        <v>F&amp;A</v>
      </c>
      <c r="D2147">
        <v>4</v>
      </c>
      <c r="E2147" s="2">
        <v>45129</v>
      </c>
      <c r="F2147" s="2">
        <f>_xlfn.XLOOKUP(Table7[[#This Row],[EID]],Roster!A:A,Roster!G:G)</f>
        <v>44977</v>
      </c>
      <c r="G2147" s="61">
        <f ca="1">(TODAY()-Table7[[#This Row],[Hire Date]])/365</f>
        <v>2.2410958904109588</v>
      </c>
      <c r="H2147" s="61">
        <f ca="1">Table7[[#This Row],[Year]]*12</f>
        <v>26.893150684931506</v>
      </c>
      <c r="I2147" t="str">
        <f ca="1">IF(Table7[[#This Row],[Month]]&gt;=12,"Tenured","New Hire")</f>
        <v>Tenured</v>
      </c>
    </row>
    <row r="2148" spans="1:9">
      <c r="A2148" s="3" t="s">
        <v>105</v>
      </c>
      <c r="B2148" s="35" t="str">
        <f>_xlfn.XLOOKUP(Table7[[#This Row],[EID]],Roster!A:A,Roster!E:E)</f>
        <v>oka.koch.55</v>
      </c>
      <c r="C2148" s="35" t="str">
        <f>_xlfn.XLOOKUP(Table7[[#This Row],[EID]],Roster!A:A,Roster!F:F)</f>
        <v>F&amp;A</v>
      </c>
      <c r="D2148">
        <v>10</v>
      </c>
      <c r="E2148" s="2">
        <v>45129</v>
      </c>
      <c r="F2148" s="2">
        <f>_xlfn.XLOOKUP(Table7[[#This Row],[EID]],Roster!A:A,Roster!G:G)</f>
        <v>37806</v>
      </c>
      <c r="G2148" s="61">
        <f ca="1">(TODAY()-Table7[[#This Row],[Hire Date]])/365</f>
        <v>21.887671232876713</v>
      </c>
      <c r="H2148" s="61">
        <f ca="1">Table7[[#This Row],[Year]]*12</f>
        <v>262.65205479452055</v>
      </c>
      <c r="I2148" t="str">
        <f ca="1">IF(Table7[[#This Row],[Month]]&gt;=12,"Tenured","New Hire")</f>
        <v>Tenured</v>
      </c>
    </row>
    <row r="2149" spans="1:9">
      <c r="A2149" s="3" t="s">
        <v>106</v>
      </c>
      <c r="B2149" s="35" t="str">
        <f>_xlfn.XLOOKUP(Table7[[#This Row],[EID]],Roster!A:A,Roster!E:E)</f>
        <v>hir.kame.31</v>
      </c>
      <c r="C2149" s="35" t="str">
        <f>_xlfn.XLOOKUP(Table7[[#This Row],[EID]],Roster!A:A,Roster!F:F)</f>
        <v>Health</v>
      </c>
      <c r="D2149">
        <v>7</v>
      </c>
      <c r="E2149" s="2">
        <v>45129</v>
      </c>
      <c r="F2149" s="2">
        <f>_xlfn.XLOOKUP(Table7[[#This Row],[EID]],Roster!A:A,Roster!G:G)</f>
        <v>40457</v>
      </c>
      <c r="G2149" s="61">
        <f ca="1">(TODAY()-Table7[[#This Row],[Hire Date]])/365</f>
        <v>14.624657534246575</v>
      </c>
      <c r="H2149" s="61">
        <f ca="1">Table7[[#This Row],[Year]]*12</f>
        <v>175.49589041095891</v>
      </c>
      <c r="I2149" t="str">
        <f ca="1">IF(Table7[[#This Row],[Month]]&gt;=12,"Tenured","New Hire")</f>
        <v>Tenured</v>
      </c>
    </row>
    <row r="2150" spans="1:9">
      <c r="A2150" s="3" t="s">
        <v>107</v>
      </c>
      <c r="B2150" s="35" t="str">
        <f>_xlfn.XLOOKUP(Table7[[#This Row],[EID]],Roster!A:A,Roster!E:E)</f>
        <v>oka.koch.55</v>
      </c>
      <c r="C2150" s="35" t="str">
        <f>_xlfn.XLOOKUP(Table7[[#This Row],[EID]],Roster!A:A,Roster!F:F)</f>
        <v>F&amp;A</v>
      </c>
      <c r="D2150">
        <v>8</v>
      </c>
      <c r="E2150" s="2">
        <v>45129</v>
      </c>
      <c r="F2150" s="2">
        <f>_xlfn.XLOOKUP(Table7[[#This Row],[EID]],Roster!A:A,Roster!G:G)</f>
        <v>45001</v>
      </c>
      <c r="G2150" s="61">
        <f ca="1">(TODAY()-Table7[[#This Row],[Hire Date]])/365</f>
        <v>2.1753424657534248</v>
      </c>
      <c r="H2150" s="61">
        <f ca="1">Table7[[#This Row],[Year]]*12</f>
        <v>26.104109589041098</v>
      </c>
      <c r="I2150" t="str">
        <f ca="1">IF(Table7[[#This Row],[Month]]&gt;=12,"Tenured","New Hire")</f>
        <v>Tenured</v>
      </c>
    </row>
    <row r="2151" spans="1:9">
      <c r="A2151" s="3" t="s">
        <v>108</v>
      </c>
      <c r="B2151" s="35" t="str">
        <f>_xlfn.XLOOKUP(Table7[[#This Row],[EID]],Roster!A:A,Roster!E:E)</f>
        <v>kig.imaz.62</v>
      </c>
      <c r="C2151" s="35" t="str">
        <f>_xlfn.XLOOKUP(Table7[[#This Row],[EID]],Roster!A:A,Roster!F:F)</f>
        <v>HR</v>
      </c>
      <c r="D2151">
        <v>7</v>
      </c>
      <c r="E2151" s="2">
        <v>45129</v>
      </c>
      <c r="F2151" s="2">
        <f>_xlfn.XLOOKUP(Table7[[#This Row],[EID]],Roster!A:A,Roster!G:G)</f>
        <v>41289</v>
      </c>
      <c r="G2151" s="61">
        <f ca="1">(TODAY()-Table7[[#This Row],[Hire Date]])/365</f>
        <v>12.345205479452055</v>
      </c>
      <c r="H2151" s="61">
        <f ca="1">Table7[[#This Row],[Year]]*12</f>
        <v>148.14246575342466</v>
      </c>
      <c r="I2151" t="str">
        <f ca="1">IF(Table7[[#This Row],[Month]]&gt;=12,"Tenured","New Hire")</f>
        <v>Tenured</v>
      </c>
    </row>
    <row r="2152" spans="1:9">
      <c r="A2152" s="3" t="s">
        <v>109</v>
      </c>
      <c r="B2152" s="35" t="str">
        <f>_xlfn.XLOOKUP(Table7[[#This Row],[EID]],Roster!A:A,Roster!E:E)</f>
        <v>han.oriz.24</v>
      </c>
      <c r="C2152" s="35" t="str">
        <f>_xlfn.XLOOKUP(Table7[[#This Row],[EID]],Roster!A:A,Roster!F:F)</f>
        <v>Strategy</v>
      </c>
      <c r="D2152">
        <v>10</v>
      </c>
      <c r="E2152" s="2">
        <v>45129</v>
      </c>
      <c r="F2152" s="2">
        <f>_xlfn.XLOOKUP(Table7[[#This Row],[EID]],Roster!A:A,Roster!G:G)</f>
        <v>39092</v>
      </c>
      <c r="G2152" s="61">
        <f ca="1">(TODAY()-Table7[[#This Row],[Hire Date]])/365</f>
        <v>18.364383561643837</v>
      </c>
      <c r="H2152" s="61">
        <f ca="1">Table7[[#This Row],[Year]]*12</f>
        <v>220.37260273972606</v>
      </c>
      <c r="I2152" t="str">
        <f ca="1">IF(Table7[[#This Row],[Month]]&gt;=12,"Tenured","New Hire")</f>
        <v>Tenured</v>
      </c>
    </row>
    <row r="2153" spans="1:9">
      <c r="A2153" s="3" t="s">
        <v>111</v>
      </c>
      <c r="B2153" s="35" t="str">
        <f>_xlfn.XLOOKUP(Table7[[#This Row],[EID]],Roster!A:A,Roster!E:E)</f>
        <v>hir.kame.31</v>
      </c>
      <c r="C2153" s="35" t="str">
        <f>_xlfn.XLOOKUP(Table7[[#This Row],[EID]],Roster!A:A,Roster!F:F)</f>
        <v>Health</v>
      </c>
      <c r="D2153">
        <v>9</v>
      </c>
      <c r="E2153" s="2">
        <v>45129</v>
      </c>
      <c r="F2153" s="2">
        <f>_xlfn.XLOOKUP(Table7[[#This Row],[EID]],Roster!A:A,Roster!G:G)</f>
        <v>42145</v>
      </c>
      <c r="G2153" s="61">
        <f ca="1">(TODAY()-Table7[[#This Row],[Hire Date]])/365</f>
        <v>10</v>
      </c>
      <c r="H2153" s="61">
        <f ca="1">Table7[[#This Row],[Year]]*12</f>
        <v>120</v>
      </c>
      <c r="I2153" t="str">
        <f ca="1">IF(Table7[[#This Row],[Month]]&gt;=12,"Tenured","New Hire")</f>
        <v>Tenured</v>
      </c>
    </row>
    <row r="2154" spans="1:9">
      <c r="A2154" s="3" t="s">
        <v>112</v>
      </c>
      <c r="B2154" s="35" t="str">
        <f>_xlfn.XLOOKUP(Table7[[#This Row],[EID]],Roster!A:A,Roster!E:E)</f>
        <v>hir.kame.31</v>
      </c>
      <c r="C2154" s="35" t="str">
        <f>_xlfn.XLOOKUP(Table7[[#This Row],[EID]],Roster!A:A,Roster!F:F)</f>
        <v>Health</v>
      </c>
      <c r="D2154">
        <v>10</v>
      </c>
      <c r="E2154" s="2">
        <v>45129</v>
      </c>
      <c r="F2154" s="2">
        <f>_xlfn.XLOOKUP(Table7[[#This Row],[EID]],Roster!A:A,Roster!G:G)</f>
        <v>44989</v>
      </c>
      <c r="G2154" s="61">
        <f ca="1">(TODAY()-Table7[[#This Row],[Hire Date]])/365</f>
        <v>2.2082191780821918</v>
      </c>
      <c r="H2154" s="61">
        <f ca="1">Table7[[#This Row],[Year]]*12</f>
        <v>26.4986301369863</v>
      </c>
      <c r="I2154" t="str">
        <f ca="1">IF(Table7[[#This Row],[Month]]&gt;=12,"Tenured","New Hire")</f>
        <v>Tenured</v>
      </c>
    </row>
    <row r="2155" spans="1:9">
      <c r="A2155" s="3" t="s">
        <v>113</v>
      </c>
      <c r="B2155" s="35" t="str">
        <f>_xlfn.XLOOKUP(Table7[[#This Row],[EID]],Roster!A:A,Roster!E:E)</f>
        <v>kig.imaz.62</v>
      </c>
      <c r="C2155" s="35" t="str">
        <f>_xlfn.XLOOKUP(Table7[[#This Row],[EID]],Roster!A:A,Roster!F:F)</f>
        <v>HR</v>
      </c>
      <c r="D2155">
        <v>10</v>
      </c>
      <c r="E2155" s="2">
        <v>45129</v>
      </c>
      <c r="F2155" s="2">
        <f>_xlfn.XLOOKUP(Table7[[#This Row],[EID]],Roster!A:A,Roster!G:G)</f>
        <v>44152</v>
      </c>
      <c r="G2155" s="61">
        <f ca="1">(TODAY()-Table7[[#This Row],[Hire Date]])/365</f>
        <v>4.5013698630136982</v>
      </c>
      <c r="H2155" s="61">
        <f ca="1">Table7[[#This Row],[Year]]*12</f>
        <v>54.016438356164379</v>
      </c>
      <c r="I2155" t="str">
        <f ca="1">IF(Table7[[#This Row],[Month]]&gt;=12,"Tenured","New Hire")</f>
        <v>Tenured</v>
      </c>
    </row>
    <row r="2156" spans="1:9">
      <c r="A2156" s="3" t="s">
        <v>114</v>
      </c>
      <c r="B2156" s="35" t="str">
        <f>_xlfn.XLOOKUP(Table7[[#This Row],[EID]],Roster!A:A,Roster!E:E)</f>
        <v>han.oriz.24</v>
      </c>
      <c r="C2156" s="35" t="str">
        <f>_xlfn.XLOOKUP(Table7[[#This Row],[EID]],Roster!A:A,Roster!F:F)</f>
        <v>Strategy</v>
      </c>
      <c r="D2156">
        <v>9</v>
      </c>
      <c r="E2156" s="2">
        <v>45129</v>
      </c>
      <c r="F2156" s="2">
        <f>_xlfn.XLOOKUP(Table7[[#This Row],[EID]],Roster!A:A,Roster!G:G)</f>
        <v>37165</v>
      </c>
      <c r="G2156" s="61">
        <f ca="1">(TODAY()-Table7[[#This Row],[Hire Date]])/365</f>
        <v>23.643835616438356</v>
      </c>
      <c r="H2156" s="61">
        <f ca="1">Table7[[#This Row],[Year]]*12</f>
        <v>283.72602739726028</v>
      </c>
      <c r="I2156" t="str">
        <f ca="1">IF(Table7[[#This Row],[Month]]&gt;=12,"Tenured","New Hire")</f>
        <v>Tenured</v>
      </c>
    </row>
    <row r="2157" spans="1:9">
      <c r="A2157" s="3" t="s">
        <v>115</v>
      </c>
      <c r="B2157" s="35" t="str">
        <f>_xlfn.XLOOKUP(Table7[[#This Row],[EID]],Roster!A:A,Roster!E:E)</f>
        <v>oka.koch.55</v>
      </c>
      <c r="C2157" s="35" t="str">
        <f>_xlfn.XLOOKUP(Table7[[#This Row],[EID]],Roster!A:A,Roster!F:F)</f>
        <v>F&amp;A</v>
      </c>
      <c r="D2157">
        <v>7</v>
      </c>
      <c r="E2157" s="2">
        <v>45129</v>
      </c>
      <c r="F2157" s="2">
        <f>_xlfn.XLOOKUP(Table7[[#This Row],[EID]],Roster!A:A,Roster!G:G)</f>
        <v>44841</v>
      </c>
      <c r="G2157" s="61">
        <f ca="1">(TODAY()-Table7[[#This Row],[Hire Date]])/365</f>
        <v>2.6136986301369864</v>
      </c>
      <c r="H2157" s="61">
        <f ca="1">Table7[[#This Row],[Year]]*12</f>
        <v>31.364383561643837</v>
      </c>
      <c r="I2157" t="str">
        <f ca="1">IF(Table7[[#This Row],[Month]]&gt;=12,"Tenured","New Hire")</f>
        <v>Tenured</v>
      </c>
    </row>
    <row r="2158" spans="1:9">
      <c r="A2158" s="3" t="s">
        <v>116</v>
      </c>
      <c r="B2158" s="35" t="str">
        <f>_xlfn.XLOOKUP(Table7[[#This Row],[EID]],Roster!A:A,Roster!E:E)</f>
        <v>hir.kame.31</v>
      </c>
      <c r="C2158" s="35" t="str">
        <f>_xlfn.XLOOKUP(Table7[[#This Row],[EID]],Roster!A:A,Roster!F:F)</f>
        <v>Health</v>
      </c>
      <c r="D2158">
        <v>8</v>
      </c>
      <c r="E2158" s="2">
        <v>45129</v>
      </c>
      <c r="F2158" s="2">
        <f>_xlfn.XLOOKUP(Table7[[#This Row],[EID]],Roster!A:A,Roster!G:G)</f>
        <v>39490</v>
      </c>
      <c r="G2158" s="61">
        <f ca="1">(TODAY()-Table7[[#This Row],[Hire Date]])/365</f>
        <v>17.273972602739725</v>
      </c>
      <c r="H2158" s="61">
        <f ca="1">Table7[[#This Row],[Year]]*12</f>
        <v>207.2876712328767</v>
      </c>
      <c r="I2158" t="str">
        <f ca="1">IF(Table7[[#This Row],[Month]]&gt;=12,"Tenured","New Hire")</f>
        <v>Tenured</v>
      </c>
    </row>
    <row r="2159" spans="1:9">
      <c r="A2159" s="3" t="s">
        <v>117</v>
      </c>
      <c r="B2159" s="35" t="str">
        <f>_xlfn.XLOOKUP(Table7[[#This Row],[EID]],Roster!A:A,Roster!E:E)</f>
        <v>han.oriz.24</v>
      </c>
      <c r="C2159" s="35" t="str">
        <f>_xlfn.XLOOKUP(Table7[[#This Row],[EID]],Roster!A:A,Roster!F:F)</f>
        <v>Network</v>
      </c>
      <c r="D2159">
        <v>9</v>
      </c>
      <c r="E2159" s="2">
        <v>45129</v>
      </c>
      <c r="F2159" s="2">
        <f>_xlfn.XLOOKUP(Table7[[#This Row],[EID]],Roster!A:A,Roster!G:G)</f>
        <v>43495</v>
      </c>
      <c r="G2159" s="61">
        <f ca="1">(TODAY()-Table7[[#This Row],[Hire Date]])/365</f>
        <v>6.3013698630136989</v>
      </c>
      <c r="H2159" s="61">
        <f ca="1">Table7[[#This Row],[Year]]*12</f>
        <v>75.616438356164394</v>
      </c>
      <c r="I2159" t="str">
        <f ca="1">IF(Table7[[#This Row],[Month]]&gt;=12,"Tenured","New Hire")</f>
        <v>Tenured</v>
      </c>
    </row>
    <row r="2160" spans="1:9">
      <c r="A2160" s="3" t="s">
        <v>118</v>
      </c>
      <c r="B2160" s="35" t="str">
        <f>_xlfn.XLOOKUP(Table7[[#This Row],[EID]],Roster!A:A,Roster!E:E)</f>
        <v>kig.imaz.62</v>
      </c>
      <c r="C2160" s="35" t="str">
        <f>_xlfn.XLOOKUP(Table7[[#This Row],[EID]],Roster!A:A,Roster!F:F)</f>
        <v>HR</v>
      </c>
      <c r="D2160">
        <v>10</v>
      </c>
      <c r="E2160" s="2">
        <v>45129</v>
      </c>
      <c r="F2160" s="2">
        <f>_xlfn.XLOOKUP(Table7[[#This Row],[EID]],Roster!A:A,Roster!G:G)</f>
        <v>44965</v>
      </c>
      <c r="G2160" s="61">
        <f ca="1">(TODAY()-Table7[[#This Row],[Hire Date]])/365</f>
        <v>2.2739726027397262</v>
      </c>
      <c r="H2160" s="61">
        <f ca="1">Table7[[#This Row],[Year]]*12</f>
        <v>27.287671232876715</v>
      </c>
      <c r="I2160" t="str">
        <f ca="1">IF(Table7[[#This Row],[Month]]&gt;=12,"Tenured","New Hire")</f>
        <v>Tenured</v>
      </c>
    </row>
    <row r="2161" spans="1:9">
      <c r="A2161" s="3" t="s">
        <v>119</v>
      </c>
      <c r="B2161" s="35" t="str">
        <f>_xlfn.XLOOKUP(Table7[[#This Row],[EID]],Roster!A:A,Roster!E:E)</f>
        <v>hir.kame.31</v>
      </c>
      <c r="C2161" s="35" t="str">
        <f>_xlfn.XLOOKUP(Table7[[#This Row],[EID]],Roster!A:A,Roster!F:F)</f>
        <v>Health</v>
      </c>
      <c r="D2161">
        <v>9</v>
      </c>
      <c r="E2161" s="2">
        <v>45129</v>
      </c>
      <c r="F2161" s="2">
        <f>_xlfn.XLOOKUP(Table7[[#This Row],[EID]],Roster!A:A,Roster!G:G)</f>
        <v>38581</v>
      </c>
      <c r="G2161" s="61">
        <f ca="1">(TODAY()-Table7[[#This Row],[Hire Date]])/365</f>
        <v>19.764383561643836</v>
      </c>
      <c r="H2161" s="61">
        <f ca="1">Table7[[#This Row],[Year]]*12</f>
        <v>237.17260273972602</v>
      </c>
      <c r="I2161" t="str">
        <f ca="1">IF(Table7[[#This Row],[Month]]&gt;=12,"Tenured","New Hire")</f>
        <v>Tenured</v>
      </c>
    </row>
    <row r="2162" spans="1:9">
      <c r="A2162" s="3" t="s">
        <v>121</v>
      </c>
      <c r="B2162" s="35" t="str">
        <f>_xlfn.XLOOKUP(Table7[[#This Row],[EID]],Roster!A:A,Roster!E:E)</f>
        <v>hir.kame.31</v>
      </c>
      <c r="C2162" s="35" t="str">
        <f>_xlfn.XLOOKUP(Table7[[#This Row],[EID]],Roster!A:A,Roster!F:F)</f>
        <v>Health</v>
      </c>
      <c r="D2162">
        <v>9</v>
      </c>
      <c r="E2162" s="2">
        <v>45129</v>
      </c>
      <c r="F2162" s="2">
        <f>_xlfn.XLOOKUP(Table7[[#This Row],[EID]],Roster!A:A,Roster!G:G)</f>
        <v>44420</v>
      </c>
      <c r="G2162" s="61">
        <f ca="1">(TODAY()-Table7[[#This Row],[Hire Date]])/365</f>
        <v>3.7671232876712328</v>
      </c>
      <c r="H2162" s="61">
        <f ca="1">Table7[[#This Row],[Year]]*12</f>
        <v>45.205479452054796</v>
      </c>
      <c r="I2162" t="str">
        <f ca="1">IF(Table7[[#This Row],[Month]]&gt;=12,"Tenured","New Hire")</f>
        <v>Tenured</v>
      </c>
    </row>
    <row r="2163" spans="1:9">
      <c r="A2163" s="3" t="s">
        <v>122</v>
      </c>
      <c r="B2163" s="35" t="str">
        <f>_xlfn.XLOOKUP(Table7[[#This Row],[EID]],Roster!A:A,Roster!E:E)</f>
        <v>han.oriz.24</v>
      </c>
      <c r="C2163" s="35" t="str">
        <f>_xlfn.XLOOKUP(Table7[[#This Row],[EID]],Roster!A:A,Roster!F:F)</f>
        <v>Network</v>
      </c>
      <c r="D2163">
        <v>10</v>
      </c>
      <c r="E2163" s="2">
        <v>45129</v>
      </c>
      <c r="F2163" s="2">
        <f>_xlfn.XLOOKUP(Table7[[#This Row],[EID]],Roster!A:A,Roster!G:G)</f>
        <v>44961</v>
      </c>
      <c r="G2163" s="61">
        <f ca="1">(TODAY()-Table7[[#This Row],[Hire Date]])/365</f>
        <v>2.2849315068493152</v>
      </c>
      <c r="H2163" s="61">
        <f ca="1">Table7[[#This Row],[Year]]*12</f>
        <v>27.419178082191785</v>
      </c>
      <c r="I2163" t="str">
        <f ca="1">IF(Table7[[#This Row],[Month]]&gt;=12,"Tenured","New Hire")</f>
        <v>Tenured</v>
      </c>
    </row>
    <row r="2164" spans="1:9">
      <c r="A2164" s="3" t="s">
        <v>123</v>
      </c>
      <c r="B2164" s="35" t="str">
        <f>_xlfn.XLOOKUP(Table7[[#This Row],[EID]],Roster!A:A,Roster!E:E)</f>
        <v>kig.imaz.62</v>
      </c>
      <c r="C2164" s="35" t="str">
        <f>_xlfn.XLOOKUP(Table7[[#This Row],[EID]],Roster!A:A,Roster!F:F)</f>
        <v>HR</v>
      </c>
      <c r="D2164">
        <v>9</v>
      </c>
      <c r="E2164" s="2">
        <v>45129</v>
      </c>
      <c r="F2164" s="2">
        <f>_xlfn.XLOOKUP(Table7[[#This Row],[EID]],Roster!A:A,Roster!G:G)</f>
        <v>41094</v>
      </c>
      <c r="G2164" s="61">
        <f ca="1">(TODAY()-Table7[[#This Row],[Hire Date]])/365</f>
        <v>12.87945205479452</v>
      </c>
      <c r="H2164" s="61">
        <f ca="1">Table7[[#This Row],[Year]]*12</f>
        <v>154.55342465753424</v>
      </c>
      <c r="I2164" t="str">
        <f ca="1">IF(Table7[[#This Row],[Month]]&gt;=12,"Tenured","New Hire")</f>
        <v>Tenured</v>
      </c>
    </row>
    <row r="2165" spans="1:9">
      <c r="A2165" s="3" t="s">
        <v>94</v>
      </c>
      <c r="B2165" s="35" t="str">
        <f>_xlfn.XLOOKUP(Table7[[#This Row],[EID]],Roster!A:A,Roster!E:E)</f>
        <v>oka.koch.55</v>
      </c>
      <c r="C2165" s="35" t="str">
        <f>_xlfn.XLOOKUP(Table7[[#This Row],[EID]],Roster!A:A,Roster!F:F)</f>
        <v>F&amp;A</v>
      </c>
      <c r="D2165">
        <v>7</v>
      </c>
      <c r="E2165" s="2">
        <v>45130</v>
      </c>
      <c r="F2165" s="2">
        <f>_xlfn.XLOOKUP(Table7[[#This Row],[EID]],Roster!A:A,Roster!G:G)</f>
        <v>45032</v>
      </c>
      <c r="G2165" s="61">
        <f ca="1">(TODAY()-Table7[[#This Row],[Hire Date]])/365</f>
        <v>2.0904109589041098</v>
      </c>
      <c r="H2165" s="61">
        <f ca="1">Table7[[#This Row],[Year]]*12</f>
        <v>25.084931506849315</v>
      </c>
      <c r="I2165" t="str">
        <f ca="1">IF(Table7[[#This Row],[Month]]&gt;=12,"Tenured","New Hire")</f>
        <v>Tenured</v>
      </c>
    </row>
    <row r="2166" spans="1:9">
      <c r="A2166" s="3" t="s">
        <v>96</v>
      </c>
      <c r="B2166" s="35" t="str">
        <f>_xlfn.XLOOKUP(Table7[[#This Row],[EID]],Roster!A:A,Roster!E:E)</f>
        <v>hir.kame.31</v>
      </c>
      <c r="C2166" s="35" t="str">
        <f>_xlfn.XLOOKUP(Table7[[#This Row],[EID]],Roster!A:A,Roster!F:F)</f>
        <v>Health</v>
      </c>
      <c r="D2166">
        <v>9</v>
      </c>
      <c r="E2166" s="2">
        <v>45130</v>
      </c>
      <c r="F2166" s="2">
        <f>_xlfn.XLOOKUP(Table7[[#This Row],[EID]],Roster!A:A,Roster!G:G)</f>
        <v>44979</v>
      </c>
      <c r="G2166" s="61">
        <f ca="1">(TODAY()-Table7[[#This Row],[Hire Date]])/365</f>
        <v>2.2356164383561645</v>
      </c>
      <c r="H2166" s="61">
        <f ca="1">Table7[[#This Row],[Year]]*12</f>
        <v>26.827397260273976</v>
      </c>
      <c r="I2166" t="str">
        <f ca="1">IF(Table7[[#This Row],[Month]]&gt;=12,"Tenured","New Hire")</f>
        <v>Tenured</v>
      </c>
    </row>
    <row r="2167" spans="1:9">
      <c r="A2167" s="3" t="s">
        <v>97</v>
      </c>
      <c r="B2167" s="35" t="str">
        <f>_xlfn.XLOOKUP(Table7[[#This Row],[EID]],Roster!A:A,Roster!E:E)</f>
        <v>han.oriz.24</v>
      </c>
      <c r="C2167" s="35" t="str">
        <f>_xlfn.XLOOKUP(Table7[[#This Row],[EID]],Roster!A:A,Roster!F:F)</f>
        <v>Network</v>
      </c>
      <c r="D2167">
        <v>9</v>
      </c>
      <c r="E2167" s="2">
        <v>45130</v>
      </c>
      <c r="F2167" s="2">
        <f>_xlfn.XLOOKUP(Table7[[#This Row],[EID]],Roster!A:A,Roster!G:G)</f>
        <v>44419</v>
      </c>
      <c r="G2167" s="61">
        <f ca="1">(TODAY()-Table7[[#This Row],[Hire Date]])/365</f>
        <v>3.7698630136986302</v>
      </c>
      <c r="H2167" s="61">
        <f ca="1">Table7[[#This Row],[Year]]*12</f>
        <v>45.238356164383561</v>
      </c>
      <c r="I2167" t="str">
        <f ca="1">IF(Table7[[#This Row],[Month]]&gt;=12,"Tenured","New Hire")</f>
        <v>Tenured</v>
      </c>
    </row>
    <row r="2168" spans="1:9">
      <c r="A2168" s="3" t="s">
        <v>98</v>
      </c>
      <c r="B2168" s="35" t="str">
        <f>_xlfn.XLOOKUP(Table7[[#This Row],[EID]],Roster!A:A,Roster!E:E)</f>
        <v>kig.imaz.62</v>
      </c>
      <c r="C2168" s="35" t="str">
        <f>_xlfn.XLOOKUP(Table7[[#This Row],[EID]],Roster!A:A,Roster!F:F)</f>
        <v>HR</v>
      </c>
      <c r="D2168">
        <v>7</v>
      </c>
      <c r="E2168" s="2">
        <v>45130</v>
      </c>
      <c r="F2168" s="2">
        <f>_xlfn.XLOOKUP(Table7[[#This Row],[EID]],Roster!A:A,Roster!G:G)</f>
        <v>41964</v>
      </c>
      <c r="G2168" s="61">
        <f ca="1">(TODAY()-Table7[[#This Row],[Hire Date]])/365</f>
        <v>10.495890410958904</v>
      </c>
      <c r="H2168" s="61">
        <f ca="1">Table7[[#This Row],[Year]]*12</f>
        <v>125.95068493150684</v>
      </c>
      <c r="I2168" t="str">
        <f ca="1">IF(Table7[[#This Row],[Month]]&gt;=12,"Tenured","New Hire")</f>
        <v>Tenured</v>
      </c>
    </row>
    <row r="2169" spans="1:9">
      <c r="A2169" s="3" t="s">
        <v>99</v>
      </c>
      <c r="B2169" s="35" t="str">
        <f>_xlfn.XLOOKUP(Table7[[#This Row],[EID]],Roster!A:A,Roster!E:E)</f>
        <v>han.oriz.24</v>
      </c>
      <c r="C2169" s="35" t="str">
        <f>_xlfn.XLOOKUP(Table7[[#This Row],[EID]],Roster!A:A,Roster!F:F)</f>
        <v>Strategy</v>
      </c>
      <c r="D2169">
        <v>8</v>
      </c>
      <c r="E2169" s="2">
        <v>45130</v>
      </c>
      <c r="F2169" s="2">
        <f>_xlfn.XLOOKUP(Table7[[#This Row],[EID]],Roster!A:A,Roster!G:G)</f>
        <v>39732</v>
      </c>
      <c r="G2169" s="61">
        <f ca="1">(TODAY()-Table7[[#This Row],[Hire Date]])/365</f>
        <v>16.610958904109587</v>
      </c>
      <c r="H2169" s="61">
        <f ca="1">Table7[[#This Row],[Year]]*12</f>
        <v>199.33150684931505</v>
      </c>
      <c r="I2169" t="str">
        <f ca="1">IF(Table7[[#This Row],[Month]]&gt;=12,"Tenured","New Hire")</f>
        <v>Tenured</v>
      </c>
    </row>
    <row r="2170" spans="1:9">
      <c r="A2170" s="3" t="s">
        <v>100</v>
      </c>
      <c r="B2170" s="35" t="str">
        <f>_xlfn.XLOOKUP(Table7[[#This Row],[EID]],Roster!A:A,Roster!E:E)</f>
        <v>oka.koch.55</v>
      </c>
      <c r="C2170" s="35" t="str">
        <f>_xlfn.XLOOKUP(Table7[[#This Row],[EID]],Roster!A:A,Roster!F:F)</f>
        <v>F&amp;A</v>
      </c>
      <c r="D2170">
        <v>8</v>
      </c>
      <c r="E2170" s="2">
        <v>45130</v>
      </c>
      <c r="F2170" s="2">
        <f>_xlfn.XLOOKUP(Table7[[#This Row],[EID]],Roster!A:A,Roster!G:G)</f>
        <v>44956</v>
      </c>
      <c r="G2170" s="61">
        <f ca="1">(TODAY()-Table7[[#This Row],[Hire Date]])/365</f>
        <v>2.2986301369863016</v>
      </c>
      <c r="H2170" s="61">
        <f ca="1">Table7[[#This Row],[Year]]*12</f>
        <v>27.583561643835619</v>
      </c>
      <c r="I2170" t="str">
        <f ca="1">IF(Table7[[#This Row],[Month]]&gt;=12,"Tenured","New Hire")</f>
        <v>Tenured</v>
      </c>
    </row>
    <row r="2171" spans="1:9">
      <c r="A2171" s="3" t="s">
        <v>101</v>
      </c>
      <c r="B2171" s="35" t="str">
        <f>_xlfn.XLOOKUP(Table7[[#This Row],[EID]],Roster!A:A,Roster!E:E)</f>
        <v>hir.kame.31</v>
      </c>
      <c r="C2171" s="35" t="str">
        <f>_xlfn.XLOOKUP(Table7[[#This Row],[EID]],Roster!A:A,Roster!F:F)</f>
        <v>Health</v>
      </c>
      <c r="D2171">
        <v>9</v>
      </c>
      <c r="E2171" s="2">
        <v>45130</v>
      </c>
      <c r="F2171" s="2">
        <f>_xlfn.XLOOKUP(Table7[[#This Row],[EID]],Roster!A:A,Roster!G:G)</f>
        <v>42161</v>
      </c>
      <c r="G2171" s="61">
        <f ca="1">(TODAY()-Table7[[#This Row],[Hire Date]])/365</f>
        <v>9.956164383561644</v>
      </c>
      <c r="H2171" s="61">
        <f ca="1">Table7[[#This Row],[Year]]*12</f>
        <v>119.47397260273974</v>
      </c>
      <c r="I2171" t="str">
        <f ca="1">IF(Table7[[#This Row],[Month]]&gt;=12,"Tenured","New Hire")</f>
        <v>Tenured</v>
      </c>
    </row>
    <row r="2172" spans="1:9">
      <c r="A2172" s="3" t="s">
        <v>102</v>
      </c>
      <c r="B2172" s="35" t="str">
        <f>_xlfn.XLOOKUP(Table7[[#This Row],[EID]],Roster!A:A,Roster!E:E)</f>
        <v>han.oriz.24</v>
      </c>
      <c r="C2172" s="35" t="str">
        <f>_xlfn.XLOOKUP(Table7[[#This Row],[EID]],Roster!A:A,Roster!F:F)</f>
        <v>Network</v>
      </c>
      <c r="D2172">
        <v>10</v>
      </c>
      <c r="E2172" s="2">
        <v>45130</v>
      </c>
      <c r="F2172" s="2">
        <f>_xlfn.XLOOKUP(Table7[[#This Row],[EID]],Roster!A:A,Roster!G:G)</f>
        <v>37784</v>
      </c>
      <c r="G2172" s="61">
        <f ca="1">(TODAY()-Table7[[#This Row],[Hire Date]])/365</f>
        <v>21.947945205479453</v>
      </c>
      <c r="H2172" s="61">
        <f ca="1">Table7[[#This Row],[Year]]*12</f>
        <v>263.37534246575342</v>
      </c>
      <c r="I2172" t="str">
        <f ca="1">IF(Table7[[#This Row],[Month]]&gt;=12,"Tenured","New Hire")</f>
        <v>Tenured</v>
      </c>
    </row>
    <row r="2173" spans="1:9">
      <c r="A2173" s="3" t="s">
        <v>103</v>
      </c>
      <c r="B2173" s="35" t="str">
        <f>_xlfn.XLOOKUP(Table7[[#This Row],[EID]],Roster!A:A,Roster!E:E)</f>
        <v>kig.imaz.62</v>
      </c>
      <c r="C2173" s="35" t="str">
        <f>_xlfn.XLOOKUP(Table7[[#This Row],[EID]],Roster!A:A,Roster!F:F)</f>
        <v>HR</v>
      </c>
      <c r="D2173">
        <v>10</v>
      </c>
      <c r="E2173" s="2">
        <v>45130</v>
      </c>
      <c r="F2173" s="2">
        <f>_xlfn.XLOOKUP(Table7[[#This Row],[EID]],Roster!A:A,Roster!G:G)</f>
        <v>44132</v>
      </c>
      <c r="G2173" s="61">
        <f ca="1">(TODAY()-Table7[[#This Row],[Hire Date]])/365</f>
        <v>4.5561643835616437</v>
      </c>
      <c r="H2173" s="61">
        <f ca="1">Table7[[#This Row],[Year]]*12</f>
        <v>54.673972602739724</v>
      </c>
      <c r="I2173" t="str">
        <f ca="1">IF(Table7[[#This Row],[Month]]&gt;=12,"Tenured","New Hire")</f>
        <v>Tenured</v>
      </c>
    </row>
    <row r="2174" spans="1:9">
      <c r="A2174" s="3" t="s">
        <v>104</v>
      </c>
      <c r="B2174" s="35" t="str">
        <f>_xlfn.XLOOKUP(Table7[[#This Row],[EID]],Roster!A:A,Roster!E:E)</f>
        <v>oka.koch.55</v>
      </c>
      <c r="C2174" s="35" t="str">
        <f>_xlfn.XLOOKUP(Table7[[#This Row],[EID]],Roster!A:A,Roster!F:F)</f>
        <v>F&amp;A</v>
      </c>
      <c r="D2174">
        <v>0</v>
      </c>
      <c r="E2174" s="2">
        <v>45130</v>
      </c>
      <c r="F2174" s="2">
        <f>_xlfn.XLOOKUP(Table7[[#This Row],[EID]],Roster!A:A,Roster!G:G)</f>
        <v>44977</v>
      </c>
      <c r="G2174" s="61">
        <f ca="1">(TODAY()-Table7[[#This Row],[Hire Date]])/365</f>
        <v>2.2410958904109588</v>
      </c>
      <c r="H2174" s="61">
        <f ca="1">Table7[[#This Row],[Year]]*12</f>
        <v>26.893150684931506</v>
      </c>
      <c r="I2174" t="str">
        <f ca="1">IF(Table7[[#This Row],[Month]]&gt;=12,"Tenured","New Hire")</f>
        <v>Tenured</v>
      </c>
    </row>
    <row r="2175" spans="1:9">
      <c r="A2175" s="3" t="s">
        <v>105</v>
      </c>
      <c r="B2175" s="35" t="str">
        <f>_xlfn.XLOOKUP(Table7[[#This Row],[EID]],Roster!A:A,Roster!E:E)</f>
        <v>oka.koch.55</v>
      </c>
      <c r="C2175" s="35" t="str">
        <f>_xlfn.XLOOKUP(Table7[[#This Row],[EID]],Roster!A:A,Roster!F:F)</f>
        <v>F&amp;A</v>
      </c>
      <c r="D2175">
        <v>10</v>
      </c>
      <c r="E2175" s="2">
        <v>45130</v>
      </c>
      <c r="F2175" s="2">
        <f>_xlfn.XLOOKUP(Table7[[#This Row],[EID]],Roster!A:A,Roster!G:G)</f>
        <v>37806</v>
      </c>
      <c r="G2175" s="61">
        <f ca="1">(TODAY()-Table7[[#This Row],[Hire Date]])/365</f>
        <v>21.887671232876713</v>
      </c>
      <c r="H2175" s="61">
        <f ca="1">Table7[[#This Row],[Year]]*12</f>
        <v>262.65205479452055</v>
      </c>
      <c r="I2175" t="str">
        <f ca="1">IF(Table7[[#This Row],[Month]]&gt;=12,"Tenured","New Hire")</f>
        <v>Tenured</v>
      </c>
    </row>
    <row r="2176" spans="1:9">
      <c r="A2176" s="3" t="s">
        <v>106</v>
      </c>
      <c r="B2176" s="35" t="str">
        <f>_xlfn.XLOOKUP(Table7[[#This Row],[EID]],Roster!A:A,Roster!E:E)</f>
        <v>hir.kame.31</v>
      </c>
      <c r="C2176" s="35" t="str">
        <f>_xlfn.XLOOKUP(Table7[[#This Row],[EID]],Roster!A:A,Roster!F:F)</f>
        <v>Health</v>
      </c>
      <c r="D2176">
        <v>9</v>
      </c>
      <c r="E2176" s="2">
        <v>45130</v>
      </c>
      <c r="F2176" s="2">
        <f>_xlfn.XLOOKUP(Table7[[#This Row],[EID]],Roster!A:A,Roster!G:G)</f>
        <v>40457</v>
      </c>
      <c r="G2176" s="61">
        <f ca="1">(TODAY()-Table7[[#This Row],[Hire Date]])/365</f>
        <v>14.624657534246575</v>
      </c>
      <c r="H2176" s="61">
        <f ca="1">Table7[[#This Row],[Year]]*12</f>
        <v>175.49589041095891</v>
      </c>
      <c r="I2176" t="str">
        <f ca="1">IF(Table7[[#This Row],[Month]]&gt;=12,"Tenured","New Hire")</f>
        <v>Tenured</v>
      </c>
    </row>
    <row r="2177" spans="1:9">
      <c r="A2177" s="3" t="s">
        <v>107</v>
      </c>
      <c r="B2177" s="35" t="str">
        <f>_xlfn.XLOOKUP(Table7[[#This Row],[EID]],Roster!A:A,Roster!E:E)</f>
        <v>oka.koch.55</v>
      </c>
      <c r="C2177" s="35" t="str">
        <f>_xlfn.XLOOKUP(Table7[[#This Row],[EID]],Roster!A:A,Roster!F:F)</f>
        <v>F&amp;A</v>
      </c>
      <c r="D2177">
        <v>7</v>
      </c>
      <c r="E2177" s="2">
        <v>45130</v>
      </c>
      <c r="F2177" s="2">
        <f>_xlfn.XLOOKUP(Table7[[#This Row],[EID]],Roster!A:A,Roster!G:G)</f>
        <v>45001</v>
      </c>
      <c r="G2177" s="61">
        <f ca="1">(TODAY()-Table7[[#This Row],[Hire Date]])/365</f>
        <v>2.1753424657534248</v>
      </c>
      <c r="H2177" s="61">
        <f ca="1">Table7[[#This Row],[Year]]*12</f>
        <v>26.104109589041098</v>
      </c>
      <c r="I2177" t="str">
        <f ca="1">IF(Table7[[#This Row],[Month]]&gt;=12,"Tenured","New Hire")</f>
        <v>Tenured</v>
      </c>
    </row>
    <row r="2178" spans="1:9">
      <c r="A2178" s="3" t="s">
        <v>108</v>
      </c>
      <c r="B2178" s="35" t="str">
        <f>_xlfn.XLOOKUP(Table7[[#This Row],[EID]],Roster!A:A,Roster!E:E)</f>
        <v>kig.imaz.62</v>
      </c>
      <c r="C2178" s="35" t="str">
        <f>_xlfn.XLOOKUP(Table7[[#This Row],[EID]],Roster!A:A,Roster!F:F)</f>
        <v>HR</v>
      </c>
      <c r="D2178">
        <v>8</v>
      </c>
      <c r="E2178" s="2">
        <v>45130</v>
      </c>
      <c r="F2178" s="2">
        <f>_xlfn.XLOOKUP(Table7[[#This Row],[EID]],Roster!A:A,Roster!G:G)</f>
        <v>41289</v>
      </c>
      <c r="G2178" s="61">
        <f ca="1">(TODAY()-Table7[[#This Row],[Hire Date]])/365</f>
        <v>12.345205479452055</v>
      </c>
      <c r="H2178" s="61">
        <f ca="1">Table7[[#This Row],[Year]]*12</f>
        <v>148.14246575342466</v>
      </c>
      <c r="I2178" t="str">
        <f ca="1">IF(Table7[[#This Row],[Month]]&gt;=12,"Tenured","New Hire")</f>
        <v>Tenured</v>
      </c>
    </row>
    <row r="2179" spans="1:9">
      <c r="A2179" s="3" t="s">
        <v>109</v>
      </c>
      <c r="B2179" s="35" t="str">
        <f>_xlfn.XLOOKUP(Table7[[#This Row],[EID]],Roster!A:A,Roster!E:E)</f>
        <v>han.oriz.24</v>
      </c>
      <c r="C2179" s="35" t="str">
        <f>_xlfn.XLOOKUP(Table7[[#This Row],[EID]],Roster!A:A,Roster!F:F)</f>
        <v>Strategy</v>
      </c>
      <c r="D2179">
        <v>9</v>
      </c>
      <c r="E2179" s="2">
        <v>45130</v>
      </c>
      <c r="F2179" s="2">
        <f>_xlfn.XLOOKUP(Table7[[#This Row],[EID]],Roster!A:A,Roster!G:G)</f>
        <v>39092</v>
      </c>
      <c r="G2179" s="61">
        <f ca="1">(TODAY()-Table7[[#This Row],[Hire Date]])/365</f>
        <v>18.364383561643837</v>
      </c>
      <c r="H2179" s="61">
        <f ca="1">Table7[[#This Row],[Year]]*12</f>
        <v>220.37260273972606</v>
      </c>
      <c r="I2179" t="str">
        <f ca="1">IF(Table7[[#This Row],[Month]]&gt;=12,"Tenured","New Hire")</f>
        <v>Tenured</v>
      </c>
    </row>
    <row r="2180" spans="1:9">
      <c r="A2180" s="3" t="s">
        <v>111</v>
      </c>
      <c r="B2180" s="35" t="str">
        <f>_xlfn.XLOOKUP(Table7[[#This Row],[EID]],Roster!A:A,Roster!E:E)</f>
        <v>hir.kame.31</v>
      </c>
      <c r="C2180" s="35" t="str">
        <f>_xlfn.XLOOKUP(Table7[[#This Row],[EID]],Roster!A:A,Roster!F:F)</f>
        <v>Health</v>
      </c>
      <c r="D2180">
        <v>7</v>
      </c>
      <c r="E2180" s="2">
        <v>45130</v>
      </c>
      <c r="F2180" s="2">
        <f>_xlfn.XLOOKUP(Table7[[#This Row],[EID]],Roster!A:A,Roster!G:G)</f>
        <v>42145</v>
      </c>
      <c r="G2180" s="61">
        <f ca="1">(TODAY()-Table7[[#This Row],[Hire Date]])/365</f>
        <v>10</v>
      </c>
      <c r="H2180" s="61">
        <f ca="1">Table7[[#This Row],[Year]]*12</f>
        <v>120</v>
      </c>
      <c r="I2180" t="str">
        <f ca="1">IF(Table7[[#This Row],[Month]]&gt;=12,"Tenured","New Hire")</f>
        <v>Tenured</v>
      </c>
    </row>
    <row r="2181" spans="1:9">
      <c r="A2181" s="3" t="s">
        <v>112</v>
      </c>
      <c r="B2181" s="35" t="str">
        <f>_xlfn.XLOOKUP(Table7[[#This Row],[EID]],Roster!A:A,Roster!E:E)</f>
        <v>hir.kame.31</v>
      </c>
      <c r="C2181" s="35" t="str">
        <f>_xlfn.XLOOKUP(Table7[[#This Row],[EID]],Roster!A:A,Roster!F:F)</f>
        <v>Health</v>
      </c>
      <c r="D2181">
        <v>10</v>
      </c>
      <c r="E2181" s="2">
        <v>45130</v>
      </c>
      <c r="F2181" s="2">
        <f>_xlfn.XLOOKUP(Table7[[#This Row],[EID]],Roster!A:A,Roster!G:G)</f>
        <v>44989</v>
      </c>
      <c r="G2181" s="61">
        <f ca="1">(TODAY()-Table7[[#This Row],[Hire Date]])/365</f>
        <v>2.2082191780821918</v>
      </c>
      <c r="H2181" s="61">
        <f ca="1">Table7[[#This Row],[Year]]*12</f>
        <v>26.4986301369863</v>
      </c>
      <c r="I2181" t="str">
        <f ca="1">IF(Table7[[#This Row],[Month]]&gt;=12,"Tenured","New Hire")</f>
        <v>Tenured</v>
      </c>
    </row>
    <row r="2182" spans="1:9">
      <c r="A2182" s="3" t="s">
        <v>113</v>
      </c>
      <c r="B2182" s="35" t="str">
        <f>_xlfn.XLOOKUP(Table7[[#This Row],[EID]],Roster!A:A,Roster!E:E)</f>
        <v>kig.imaz.62</v>
      </c>
      <c r="C2182" s="35" t="str">
        <f>_xlfn.XLOOKUP(Table7[[#This Row],[EID]],Roster!A:A,Roster!F:F)</f>
        <v>HR</v>
      </c>
      <c r="D2182">
        <v>9</v>
      </c>
      <c r="E2182" s="2">
        <v>45130</v>
      </c>
      <c r="F2182" s="2">
        <f>_xlfn.XLOOKUP(Table7[[#This Row],[EID]],Roster!A:A,Roster!G:G)</f>
        <v>44152</v>
      </c>
      <c r="G2182" s="61">
        <f ca="1">(TODAY()-Table7[[#This Row],[Hire Date]])/365</f>
        <v>4.5013698630136982</v>
      </c>
      <c r="H2182" s="61">
        <f ca="1">Table7[[#This Row],[Year]]*12</f>
        <v>54.016438356164379</v>
      </c>
      <c r="I2182" t="str">
        <f ca="1">IF(Table7[[#This Row],[Month]]&gt;=12,"Tenured","New Hire")</f>
        <v>Tenured</v>
      </c>
    </row>
    <row r="2183" spans="1:9">
      <c r="A2183" s="3" t="s">
        <v>114</v>
      </c>
      <c r="B2183" s="35" t="str">
        <f>_xlfn.XLOOKUP(Table7[[#This Row],[EID]],Roster!A:A,Roster!E:E)</f>
        <v>han.oriz.24</v>
      </c>
      <c r="C2183" s="35" t="str">
        <f>_xlfn.XLOOKUP(Table7[[#This Row],[EID]],Roster!A:A,Roster!F:F)</f>
        <v>Strategy</v>
      </c>
      <c r="D2183">
        <v>10</v>
      </c>
      <c r="E2183" s="2">
        <v>45130</v>
      </c>
      <c r="F2183" s="2">
        <f>_xlfn.XLOOKUP(Table7[[#This Row],[EID]],Roster!A:A,Roster!G:G)</f>
        <v>37165</v>
      </c>
      <c r="G2183" s="61">
        <f ca="1">(TODAY()-Table7[[#This Row],[Hire Date]])/365</f>
        <v>23.643835616438356</v>
      </c>
      <c r="H2183" s="61">
        <f ca="1">Table7[[#This Row],[Year]]*12</f>
        <v>283.72602739726028</v>
      </c>
      <c r="I2183" t="str">
        <f ca="1">IF(Table7[[#This Row],[Month]]&gt;=12,"Tenured","New Hire")</f>
        <v>Tenured</v>
      </c>
    </row>
    <row r="2184" spans="1:9">
      <c r="A2184" s="3" t="s">
        <v>115</v>
      </c>
      <c r="B2184" s="35" t="str">
        <f>_xlfn.XLOOKUP(Table7[[#This Row],[EID]],Roster!A:A,Roster!E:E)</f>
        <v>oka.koch.55</v>
      </c>
      <c r="C2184" s="35" t="str">
        <f>_xlfn.XLOOKUP(Table7[[#This Row],[EID]],Roster!A:A,Roster!F:F)</f>
        <v>F&amp;A</v>
      </c>
      <c r="D2184">
        <v>8</v>
      </c>
      <c r="E2184" s="2">
        <v>45130</v>
      </c>
      <c r="F2184" s="2">
        <f>_xlfn.XLOOKUP(Table7[[#This Row],[EID]],Roster!A:A,Roster!G:G)</f>
        <v>44841</v>
      </c>
      <c r="G2184" s="61">
        <f ca="1">(TODAY()-Table7[[#This Row],[Hire Date]])/365</f>
        <v>2.6136986301369864</v>
      </c>
      <c r="H2184" s="61">
        <f ca="1">Table7[[#This Row],[Year]]*12</f>
        <v>31.364383561643837</v>
      </c>
      <c r="I2184" t="str">
        <f ca="1">IF(Table7[[#This Row],[Month]]&gt;=12,"Tenured","New Hire")</f>
        <v>Tenured</v>
      </c>
    </row>
    <row r="2185" spans="1:9">
      <c r="A2185" s="3" t="s">
        <v>116</v>
      </c>
      <c r="B2185" s="35" t="str">
        <f>_xlfn.XLOOKUP(Table7[[#This Row],[EID]],Roster!A:A,Roster!E:E)</f>
        <v>hir.kame.31</v>
      </c>
      <c r="C2185" s="35" t="str">
        <f>_xlfn.XLOOKUP(Table7[[#This Row],[EID]],Roster!A:A,Roster!F:F)</f>
        <v>Health</v>
      </c>
      <c r="D2185">
        <v>8</v>
      </c>
      <c r="E2185" s="2">
        <v>45130</v>
      </c>
      <c r="F2185" s="2">
        <f>_xlfn.XLOOKUP(Table7[[#This Row],[EID]],Roster!A:A,Roster!G:G)</f>
        <v>39490</v>
      </c>
      <c r="G2185" s="61">
        <f ca="1">(TODAY()-Table7[[#This Row],[Hire Date]])/365</f>
        <v>17.273972602739725</v>
      </c>
      <c r="H2185" s="61">
        <f ca="1">Table7[[#This Row],[Year]]*12</f>
        <v>207.2876712328767</v>
      </c>
      <c r="I2185" t="str">
        <f ca="1">IF(Table7[[#This Row],[Month]]&gt;=12,"Tenured","New Hire")</f>
        <v>Tenured</v>
      </c>
    </row>
    <row r="2186" spans="1:9">
      <c r="A2186" s="3" t="s">
        <v>117</v>
      </c>
      <c r="B2186" s="35" t="str">
        <f>_xlfn.XLOOKUP(Table7[[#This Row],[EID]],Roster!A:A,Roster!E:E)</f>
        <v>han.oriz.24</v>
      </c>
      <c r="C2186" s="35" t="str">
        <f>_xlfn.XLOOKUP(Table7[[#This Row],[EID]],Roster!A:A,Roster!F:F)</f>
        <v>Network</v>
      </c>
      <c r="D2186">
        <v>7</v>
      </c>
      <c r="E2186" s="2">
        <v>45130</v>
      </c>
      <c r="F2186" s="2">
        <f>_xlfn.XLOOKUP(Table7[[#This Row],[EID]],Roster!A:A,Roster!G:G)</f>
        <v>43495</v>
      </c>
      <c r="G2186" s="61">
        <f ca="1">(TODAY()-Table7[[#This Row],[Hire Date]])/365</f>
        <v>6.3013698630136989</v>
      </c>
      <c r="H2186" s="61">
        <f ca="1">Table7[[#This Row],[Year]]*12</f>
        <v>75.616438356164394</v>
      </c>
      <c r="I2186" t="str">
        <f ca="1">IF(Table7[[#This Row],[Month]]&gt;=12,"Tenured","New Hire")</f>
        <v>Tenured</v>
      </c>
    </row>
    <row r="2187" spans="1:9">
      <c r="A2187" s="3" t="s">
        <v>118</v>
      </c>
      <c r="B2187" s="35" t="str">
        <f>_xlfn.XLOOKUP(Table7[[#This Row],[EID]],Roster!A:A,Roster!E:E)</f>
        <v>kig.imaz.62</v>
      </c>
      <c r="C2187" s="35" t="str">
        <f>_xlfn.XLOOKUP(Table7[[#This Row],[EID]],Roster!A:A,Roster!F:F)</f>
        <v>HR</v>
      </c>
      <c r="D2187">
        <v>9</v>
      </c>
      <c r="E2187" s="2">
        <v>45130</v>
      </c>
      <c r="F2187" s="2">
        <f>_xlfn.XLOOKUP(Table7[[#This Row],[EID]],Roster!A:A,Roster!G:G)</f>
        <v>44965</v>
      </c>
      <c r="G2187" s="61">
        <f ca="1">(TODAY()-Table7[[#This Row],[Hire Date]])/365</f>
        <v>2.2739726027397262</v>
      </c>
      <c r="H2187" s="61">
        <f ca="1">Table7[[#This Row],[Year]]*12</f>
        <v>27.287671232876715</v>
      </c>
      <c r="I2187" t="str">
        <f ca="1">IF(Table7[[#This Row],[Month]]&gt;=12,"Tenured","New Hire")</f>
        <v>Tenured</v>
      </c>
    </row>
    <row r="2188" spans="1:9">
      <c r="A2188" s="3" t="s">
        <v>119</v>
      </c>
      <c r="B2188" s="35" t="str">
        <f>_xlfn.XLOOKUP(Table7[[#This Row],[EID]],Roster!A:A,Roster!E:E)</f>
        <v>hir.kame.31</v>
      </c>
      <c r="C2188" s="35" t="str">
        <f>_xlfn.XLOOKUP(Table7[[#This Row],[EID]],Roster!A:A,Roster!F:F)</f>
        <v>Health</v>
      </c>
      <c r="D2188">
        <v>9</v>
      </c>
      <c r="E2188" s="2">
        <v>45130</v>
      </c>
      <c r="F2188" s="2">
        <f>_xlfn.XLOOKUP(Table7[[#This Row],[EID]],Roster!A:A,Roster!G:G)</f>
        <v>38581</v>
      </c>
      <c r="G2188" s="61">
        <f ca="1">(TODAY()-Table7[[#This Row],[Hire Date]])/365</f>
        <v>19.764383561643836</v>
      </c>
      <c r="H2188" s="61">
        <f ca="1">Table7[[#This Row],[Year]]*12</f>
        <v>237.17260273972602</v>
      </c>
      <c r="I2188" t="str">
        <f ca="1">IF(Table7[[#This Row],[Month]]&gt;=12,"Tenured","New Hire")</f>
        <v>Tenured</v>
      </c>
    </row>
    <row r="2189" spans="1:9">
      <c r="A2189" s="3" t="s">
        <v>121</v>
      </c>
      <c r="B2189" s="35" t="str">
        <f>_xlfn.XLOOKUP(Table7[[#This Row],[EID]],Roster!A:A,Roster!E:E)</f>
        <v>hir.kame.31</v>
      </c>
      <c r="C2189" s="35" t="str">
        <f>_xlfn.XLOOKUP(Table7[[#This Row],[EID]],Roster!A:A,Roster!F:F)</f>
        <v>Health</v>
      </c>
      <c r="D2189">
        <v>7</v>
      </c>
      <c r="E2189" s="2">
        <v>45130</v>
      </c>
      <c r="F2189" s="2">
        <f>_xlfn.XLOOKUP(Table7[[#This Row],[EID]],Roster!A:A,Roster!G:G)</f>
        <v>44420</v>
      </c>
      <c r="G2189" s="61">
        <f ca="1">(TODAY()-Table7[[#This Row],[Hire Date]])/365</f>
        <v>3.7671232876712328</v>
      </c>
      <c r="H2189" s="61">
        <f ca="1">Table7[[#This Row],[Year]]*12</f>
        <v>45.205479452054796</v>
      </c>
      <c r="I2189" t="str">
        <f ca="1">IF(Table7[[#This Row],[Month]]&gt;=12,"Tenured","New Hire")</f>
        <v>Tenured</v>
      </c>
    </row>
    <row r="2190" spans="1:9">
      <c r="A2190" s="3" t="s">
        <v>122</v>
      </c>
      <c r="B2190" s="35" t="str">
        <f>_xlfn.XLOOKUP(Table7[[#This Row],[EID]],Roster!A:A,Roster!E:E)</f>
        <v>han.oriz.24</v>
      </c>
      <c r="C2190" s="35" t="str">
        <f>_xlfn.XLOOKUP(Table7[[#This Row],[EID]],Roster!A:A,Roster!F:F)</f>
        <v>Network</v>
      </c>
      <c r="D2190">
        <v>7</v>
      </c>
      <c r="E2190" s="2">
        <v>45130</v>
      </c>
      <c r="F2190" s="2">
        <f>_xlfn.XLOOKUP(Table7[[#This Row],[EID]],Roster!A:A,Roster!G:G)</f>
        <v>44961</v>
      </c>
      <c r="G2190" s="61">
        <f ca="1">(TODAY()-Table7[[#This Row],[Hire Date]])/365</f>
        <v>2.2849315068493152</v>
      </c>
      <c r="H2190" s="61">
        <f ca="1">Table7[[#This Row],[Year]]*12</f>
        <v>27.419178082191785</v>
      </c>
      <c r="I2190" t="str">
        <f ca="1">IF(Table7[[#This Row],[Month]]&gt;=12,"Tenured","New Hire")</f>
        <v>Tenured</v>
      </c>
    </row>
    <row r="2191" spans="1:9">
      <c r="A2191" s="3" t="s">
        <v>123</v>
      </c>
      <c r="B2191" s="35" t="str">
        <f>_xlfn.XLOOKUP(Table7[[#This Row],[EID]],Roster!A:A,Roster!E:E)</f>
        <v>kig.imaz.62</v>
      </c>
      <c r="C2191" s="35" t="str">
        <f>_xlfn.XLOOKUP(Table7[[#This Row],[EID]],Roster!A:A,Roster!F:F)</f>
        <v>HR</v>
      </c>
      <c r="D2191">
        <v>9</v>
      </c>
      <c r="E2191" s="2">
        <v>45130</v>
      </c>
      <c r="F2191" s="2">
        <f>_xlfn.XLOOKUP(Table7[[#This Row],[EID]],Roster!A:A,Roster!G:G)</f>
        <v>41094</v>
      </c>
      <c r="G2191" s="61">
        <f ca="1">(TODAY()-Table7[[#This Row],[Hire Date]])/365</f>
        <v>12.87945205479452</v>
      </c>
      <c r="H2191" s="61">
        <f ca="1">Table7[[#This Row],[Year]]*12</f>
        <v>154.55342465753424</v>
      </c>
      <c r="I2191" t="str">
        <f ca="1">IF(Table7[[#This Row],[Month]]&gt;=12,"Tenured","New Hire")</f>
        <v>Tenured</v>
      </c>
    </row>
    <row r="2192" spans="1:9">
      <c r="A2192" s="3" t="s">
        <v>94</v>
      </c>
      <c r="B2192" s="35" t="str">
        <f>_xlfn.XLOOKUP(Table7[[#This Row],[EID]],Roster!A:A,Roster!E:E)</f>
        <v>oka.koch.55</v>
      </c>
      <c r="C2192" s="35" t="str">
        <f>_xlfn.XLOOKUP(Table7[[#This Row],[EID]],Roster!A:A,Roster!F:F)</f>
        <v>F&amp;A</v>
      </c>
      <c r="D2192">
        <v>9</v>
      </c>
      <c r="E2192" s="2">
        <v>45131</v>
      </c>
      <c r="F2192" s="2">
        <f>_xlfn.XLOOKUP(Table7[[#This Row],[EID]],Roster!A:A,Roster!G:G)</f>
        <v>45032</v>
      </c>
      <c r="G2192" s="61">
        <f ca="1">(TODAY()-Table7[[#This Row],[Hire Date]])/365</f>
        <v>2.0904109589041098</v>
      </c>
      <c r="H2192" s="61">
        <f ca="1">Table7[[#This Row],[Year]]*12</f>
        <v>25.084931506849315</v>
      </c>
      <c r="I2192" t="str">
        <f ca="1">IF(Table7[[#This Row],[Month]]&gt;=12,"Tenured","New Hire")</f>
        <v>Tenured</v>
      </c>
    </row>
    <row r="2193" spans="1:9">
      <c r="A2193" s="3" t="s">
        <v>96</v>
      </c>
      <c r="B2193" s="35" t="str">
        <f>_xlfn.XLOOKUP(Table7[[#This Row],[EID]],Roster!A:A,Roster!E:E)</f>
        <v>hir.kame.31</v>
      </c>
      <c r="C2193" s="35" t="str">
        <f>_xlfn.XLOOKUP(Table7[[#This Row],[EID]],Roster!A:A,Roster!F:F)</f>
        <v>Health</v>
      </c>
      <c r="D2193">
        <v>10</v>
      </c>
      <c r="E2193" s="2">
        <v>45131</v>
      </c>
      <c r="F2193" s="2">
        <f>_xlfn.XLOOKUP(Table7[[#This Row],[EID]],Roster!A:A,Roster!G:G)</f>
        <v>44979</v>
      </c>
      <c r="G2193" s="61">
        <f ca="1">(TODAY()-Table7[[#This Row],[Hire Date]])/365</f>
        <v>2.2356164383561645</v>
      </c>
      <c r="H2193" s="61">
        <f ca="1">Table7[[#This Row],[Year]]*12</f>
        <v>26.827397260273976</v>
      </c>
      <c r="I2193" t="str">
        <f ca="1">IF(Table7[[#This Row],[Month]]&gt;=12,"Tenured","New Hire")</f>
        <v>Tenured</v>
      </c>
    </row>
    <row r="2194" spans="1:9">
      <c r="A2194" s="3" t="s">
        <v>97</v>
      </c>
      <c r="B2194" s="35" t="str">
        <f>_xlfn.XLOOKUP(Table7[[#This Row],[EID]],Roster!A:A,Roster!E:E)</f>
        <v>han.oriz.24</v>
      </c>
      <c r="C2194" s="35" t="str">
        <f>_xlfn.XLOOKUP(Table7[[#This Row],[EID]],Roster!A:A,Roster!F:F)</f>
        <v>Network</v>
      </c>
      <c r="D2194">
        <v>7</v>
      </c>
      <c r="E2194" s="2">
        <v>45131</v>
      </c>
      <c r="F2194" s="2">
        <f>_xlfn.XLOOKUP(Table7[[#This Row],[EID]],Roster!A:A,Roster!G:G)</f>
        <v>44419</v>
      </c>
      <c r="G2194" s="61">
        <f ca="1">(TODAY()-Table7[[#This Row],[Hire Date]])/365</f>
        <v>3.7698630136986302</v>
      </c>
      <c r="H2194" s="61">
        <f ca="1">Table7[[#This Row],[Year]]*12</f>
        <v>45.238356164383561</v>
      </c>
      <c r="I2194" t="str">
        <f ca="1">IF(Table7[[#This Row],[Month]]&gt;=12,"Tenured","New Hire")</f>
        <v>Tenured</v>
      </c>
    </row>
    <row r="2195" spans="1:9">
      <c r="A2195" s="3" t="s">
        <v>98</v>
      </c>
      <c r="B2195" s="35" t="str">
        <f>_xlfn.XLOOKUP(Table7[[#This Row],[EID]],Roster!A:A,Roster!E:E)</f>
        <v>kig.imaz.62</v>
      </c>
      <c r="C2195" s="35" t="str">
        <f>_xlfn.XLOOKUP(Table7[[#This Row],[EID]],Roster!A:A,Roster!F:F)</f>
        <v>HR</v>
      </c>
      <c r="D2195">
        <v>7</v>
      </c>
      <c r="E2195" s="2">
        <v>45131</v>
      </c>
      <c r="F2195" s="2">
        <f>_xlfn.XLOOKUP(Table7[[#This Row],[EID]],Roster!A:A,Roster!G:G)</f>
        <v>41964</v>
      </c>
      <c r="G2195" s="61">
        <f ca="1">(TODAY()-Table7[[#This Row],[Hire Date]])/365</f>
        <v>10.495890410958904</v>
      </c>
      <c r="H2195" s="61">
        <f ca="1">Table7[[#This Row],[Year]]*12</f>
        <v>125.95068493150684</v>
      </c>
      <c r="I2195" t="str">
        <f ca="1">IF(Table7[[#This Row],[Month]]&gt;=12,"Tenured","New Hire")</f>
        <v>Tenured</v>
      </c>
    </row>
    <row r="2196" spans="1:9">
      <c r="A2196" s="3" t="s">
        <v>99</v>
      </c>
      <c r="B2196" s="35" t="str">
        <f>_xlfn.XLOOKUP(Table7[[#This Row],[EID]],Roster!A:A,Roster!E:E)</f>
        <v>han.oriz.24</v>
      </c>
      <c r="C2196" s="35" t="str">
        <f>_xlfn.XLOOKUP(Table7[[#This Row],[EID]],Roster!A:A,Roster!F:F)</f>
        <v>Strategy</v>
      </c>
      <c r="D2196">
        <v>9</v>
      </c>
      <c r="E2196" s="2">
        <v>45131</v>
      </c>
      <c r="F2196" s="2">
        <f>_xlfn.XLOOKUP(Table7[[#This Row],[EID]],Roster!A:A,Roster!G:G)</f>
        <v>39732</v>
      </c>
      <c r="G2196" s="61">
        <f ca="1">(TODAY()-Table7[[#This Row],[Hire Date]])/365</f>
        <v>16.610958904109587</v>
      </c>
      <c r="H2196" s="61">
        <f ca="1">Table7[[#This Row],[Year]]*12</f>
        <v>199.33150684931505</v>
      </c>
      <c r="I2196" t="str">
        <f ca="1">IF(Table7[[#This Row],[Month]]&gt;=12,"Tenured","New Hire")</f>
        <v>Tenured</v>
      </c>
    </row>
    <row r="2197" spans="1:9">
      <c r="A2197" s="3" t="s">
        <v>100</v>
      </c>
      <c r="B2197" s="35" t="str">
        <f>_xlfn.XLOOKUP(Table7[[#This Row],[EID]],Roster!A:A,Roster!E:E)</f>
        <v>oka.koch.55</v>
      </c>
      <c r="C2197" s="35" t="str">
        <f>_xlfn.XLOOKUP(Table7[[#This Row],[EID]],Roster!A:A,Roster!F:F)</f>
        <v>F&amp;A</v>
      </c>
      <c r="D2197">
        <v>8</v>
      </c>
      <c r="E2197" s="2">
        <v>45131</v>
      </c>
      <c r="F2197" s="2">
        <f>_xlfn.XLOOKUP(Table7[[#This Row],[EID]],Roster!A:A,Roster!G:G)</f>
        <v>44956</v>
      </c>
      <c r="G2197" s="61">
        <f ca="1">(TODAY()-Table7[[#This Row],[Hire Date]])/365</f>
        <v>2.2986301369863016</v>
      </c>
      <c r="H2197" s="61">
        <f ca="1">Table7[[#This Row],[Year]]*12</f>
        <v>27.583561643835619</v>
      </c>
      <c r="I2197" t="str">
        <f ca="1">IF(Table7[[#This Row],[Month]]&gt;=12,"Tenured","New Hire")</f>
        <v>Tenured</v>
      </c>
    </row>
    <row r="2198" spans="1:9">
      <c r="A2198" s="3" t="s">
        <v>101</v>
      </c>
      <c r="B2198" s="35" t="str">
        <f>_xlfn.XLOOKUP(Table7[[#This Row],[EID]],Roster!A:A,Roster!E:E)</f>
        <v>hir.kame.31</v>
      </c>
      <c r="C2198" s="35" t="str">
        <f>_xlfn.XLOOKUP(Table7[[#This Row],[EID]],Roster!A:A,Roster!F:F)</f>
        <v>Health</v>
      </c>
      <c r="D2198">
        <v>9</v>
      </c>
      <c r="E2198" s="2">
        <v>45131</v>
      </c>
      <c r="F2198" s="2">
        <f>_xlfn.XLOOKUP(Table7[[#This Row],[EID]],Roster!A:A,Roster!G:G)</f>
        <v>42161</v>
      </c>
      <c r="G2198" s="61">
        <f ca="1">(TODAY()-Table7[[#This Row],[Hire Date]])/365</f>
        <v>9.956164383561644</v>
      </c>
      <c r="H2198" s="61">
        <f ca="1">Table7[[#This Row],[Year]]*12</f>
        <v>119.47397260273974</v>
      </c>
      <c r="I2198" t="str">
        <f ca="1">IF(Table7[[#This Row],[Month]]&gt;=12,"Tenured","New Hire")</f>
        <v>Tenured</v>
      </c>
    </row>
    <row r="2199" spans="1:9">
      <c r="A2199" s="3" t="s">
        <v>102</v>
      </c>
      <c r="B2199" s="35" t="str">
        <f>_xlfn.XLOOKUP(Table7[[#This Row],[EID]],Roster!A:A,Roster!E:E)</f>
        <v>han.oriz.24</v>
      </c>
      <c r="C2199" s="35" t="str">
        <f>_xlfn.XLOOKUP(Table7[[#This Row],[EID]],Roster!A:A,Roster!F:F)</f>
        <v>Network</v>
      </c>
      <c r="D2199">
        <v>8</v>
      </c>
      <c r="E2199" s="2">
        <v>45131</v>
      </c>
      <c r="F2199" s="2">
        <f>_xlfn.XLOOKUP(Table7[[#This Row],[EID]],Roster!A:A,Roster!G:G)</f>
        <v>37784</v>
      </c>
      <c r="G2199" s="61">
        <f ca="1">(TODAY()-Table7[[#This Row],[Hire Date]])/365</f>
        <v>21.947945205479453</v>
      </c>
      <c r="H2199" s="61">
        <f ca="1">Table7[[#This Row],[Year]]*12</f>
        <v>263.37534246575342</v>
      </c>
      <c r="I2199" t="str">
        <f ca="1">IF(Table7[[#This Row],[Month]]&gt;=12,"Tenured","New Hire")</f>
        <v>Tenured</v>
      </c>
    </row>
    <row r="2200" spans="1:9">
      <c r="A2200" s="3" t="s">
        <v>103</v>
      </c>
      <c r="B2200" s="35" t="str">
        <f>_xlfn.XLOOKUP(Table7[[#This Row],[EID]],Roster!A:A,Roster!E:E)</f>
        <v>kig.imaz.62</v>
      </c>
      <c r="C2200" s="35" t="str">
        <f>_xlfn.XLOOKUP(Table7[[#This Row],[EID]],Roster!A:A,Roster!F:F)</f>
        <v>HR</v>
      </c>
      <c r="D2200">
        <v>7</v>
      </c>
      <c r="E2200" s="2">
        <v>45131</v>
      </c>
      <c r="F2200" s="2">
        <f>_xlfn.XLOOKUP(Table7[[#This Row],[EID]],Roster!A:A,Roster!G:G)</f>
        <v>44132</v>
      </c>
      <c r="G2200" s="61">
        <f ca="1">(TODAY()-Table7[[#This Row],[Hire Date]])/365</f>
        <v>4.5561643835616437</v>
      </c>
      <c r="H2200" s="61">
        <f ca="1">Table7[[#This Row],[Year]]*12</f>
        <v>54.673972602739724</v>
      </c>
      <c r="I2200" t="str">
        <f ca="1">IF(Table7[[#This Row],[Month]]&gt;=12,"Tenured","New Hire")</f>
        <v>Tenured</v>
      </c>
    </row>
    <row r="2201" spans="1:9">
      <c r="A2201" s="3" t="s">
        <v>104</v>
      </c>
      <c r="B2201" s="35" t="str">
        <f>_xlfn.XLOOKUP(Table7[[#This Row],[EID]],Roster!A:A,Roster!E:E)</f>
        <v>oka.koch.55</v>
      </c>
      <c r="C2201" s="35" t="str">
        <f>_xlfn.XLOOKUP(Table7[[#This Row],[EID]],Roster!A:A,Roster!F:F)</f>
        <v>F&amp;A</v>
      </c>
      <c r="D2201">
        <v>9</v>
      </c>
      <c r="E2201" s="2">
        <v>45131</v>
      </c>
      <c r="F2201" s="2">
        <f>_xlfn.XLOOKUP(Table7[[#This Row],[EID]],Roster!A:A,Roster!G:G)</f>
        <v>44977</v>
      </c>
      <c r="G2201" s="61">
        <f ca="1">(TODAY()-Table7[[#This Row],[Hire Date]])/365</f>
        <v>2.2410958904109588</v>
      </c>
      <c r="H2201" s="61">
        <f ca="1">Table7[[#This Row],[Year]]*12</f>
        <v>26.893150684931506</v>
      </c>
      <c r="I2201" t="str">
        <f ca="1">IF(Table7[[#This Row],[Month]]&gt;=12,"Tenured","New Hire")</f>
        <v>Tenured</v>
      </c>
    </row>
    <row r="2202" spans="1:9">
      <c r="A2202" s="3" t="s">
        <v>105</v>
      </c>
      <c r="B2202" s="35" t="str">
        <f>_xlfn.XLOOKUP(Table7[[#This Row],[EID]],Roster!A:A,Roster!E:E)</f>
        <v>oka.koch.55</v>
      </c>
      <c r="C2202" s="35" t="str">
        <f>_xlfn.XLOOKUP(Table7[[#This Row],[EID]],Roster!A:A,Roster!F:F)</f>
        <v>F&amp;A</v>
      </c>
      <c r="D2202">
        <v>10</v>
      </c>
      <c r="E2202" s="2">
        <v>45131</v>
      </c>
      <c r="F2202" s="2">
        <f>_xlfn.XLOOKUP(Table7[[#This Row],[EID]],Roster!A:A,Roster!G:G)</f>
        <v>37806</v>
      </c>
      <c r="G2202" s="61">
        <f ca="1">(TODAY()-Table7[[#This Row],[Hire Date]])/365</f>
        <v>21.887671232876713</v>
      </c>
      <c r="H2202" s="61">
        <f ca="1">Table7[[#This Row],[Year]]*12</f>
        <v>262.65205479452055</v>
      </c>
      <c r="I2202" t="str">
        <f ca="1">IF(Table7[[#This Row],[Month]]&gt;=12,"Tenured","New Hire")</f>
        <v>Tenured</v>
      </c>
    </row>
    <row r="2203" spans="1:9">
      <c r="A2203" s="3" t="s">
        <v>106</v>
      </c>
      <c r="B2203" s="35" t="str">
        <f>_xlfn.XLOOKUP(Table7[[#This Row],[EID]],Roster!A:A,Roster!E:E)</f>
        <v>hir.kame.31</v>
      </c>
      <c r="C2203" s="35" t="str">
        <f>_xlfn.XLOOKUP(Table7[[#This Row],[EID]],Roster!A:A,Roster!F:F)</f>
        <v>Health</v>
      </c>
      <c r="D2203">
        <v>10</v>
      </c>
      <c r="E2203" s="2">
        <v>45131</v>
      </c>
      <c r="F2203" s="2">
        <f>_xlfn.XLOOKUP(Table7[[#This Row],[EID]],Roster!A:A,Roster!G:G)</f>
        <v>40457</v>
      </c>
      <c r="G2203" s="61">
        <f ca="1">(TODAY()-Table7[[#This Row],[Hire Date]])/365</f>
        <v>14.624657534246575</v>
      </c>
      <c r="H2203" s="61">
        <f ca="1">Table7[[#This Row],[Year]]*12</f>
        <v>175.49589041095891</v>
      </c>
      <c r="I2203" t="str">
        <f ca="1">IF(Table7[[#This Row],[Month]]&gt;=12,"Tenured","New Hire")</f>
        <v>Tenured</v>
      </c>
    </row>
    <row r="2204" spans="1:9">
      <c r="A2204" s="3" t="s">
        <v>107</v>
      </c>
      <c r="B2204" s="35" t="str">
        <f>_xlfn.XLOOKUP(Table7[[#This Row],[EID]],Roster!A:A,Roster!E:E)</f>
        <v>oka.koch.55</v>
      </c>
      <c r="C2204" s="35" t="str">
        <f>_xlfn.XLOOKUP(Table7[[#This Row],[EID]],Roster!A:A,Roster!F:F)</f>
        <v>F&amp;A</v>
      </c>
      <c r="D2204">
        <v>7</v>
      </c>
      <c r="E2204" s="2">
        <v>45131</v>
      </c>
      <c r="F2204" s="2">
        <f>_xlfn.XLOOKUP(Table7[[#This Row],[EID]],Roster!A:A,Roster!G:G)</f>
        <v>45001</v>
      </c>
      <c r="G2204" s="61">
        <f ca="1">(TODAY()-Table7[[#This Row],[Hire Date]])/365</f>
        <v>2.1753424657534248</v>
      </c>
      <c r="H2204" s="61">
        <f ca="1">Table7[[#This Row],[Year]]*12</f>
        <v>26.104109589041098</v>
      </c>
      <c r="I2204" t="str">
        <f ca="1">IF(Table7[[#This Row],[Month]]&gt;=12,"Tenured","New Hire")</f>
        <v>Tenured</v>
      </c>
    </row>
    <row r="2205" spans="1:9">
      <c r="A2205" s="3" t="s">
        <v>108</v>
      </c>
      <c r="B2205" s="35" t="str">
        <f>_xlfn.XLOOKUP(Table7[[#This Row],[EID]],Roster!A:A,Roster!E:E)</f>
        <v>kig.imaz.62</v>
      </c>
      <c r="C2205" s="35" t="str">
        <f>_xlfn.XLOOKUP(Table7[[#This Row],[EID]],Roster!A:A,Roster!F:F)</f>
        <v>HR</v>
      </c>
      <c r="D2205">
        <v>7</v>
      </c>
      <c r="E2205" s="2">
        <v>45131</v>
      </c>
      <c r="F2205" s="2">
        <f>_xlfn.XLOOKUP(Table7[[#This Row],[EID]],Roster!A:A,Roster!G:G)</f>
        <v>41289</v>
      </c>
      <c r="G2205" s="61">
        <f ca="1">(TODAY()-Table7[[#This Row],[Hire Date]])/365</f>
        <v>12.345205479452055</v>
      </c>
      <c r="H2205" s="61">
        <f ca="1">Table7[[#This Row],[Year]]*12</f>
        <v>148.14246575342466</v>
      </c>
      <c r="I2205" t="str">
        <f ca="1">IF(Table7[[#This Row],[Month]]&gt;=12,"Tenured","New Hire")</f>
        <v>Tenured</v>
      </c>
    </row>
    <row r="2206" spans="1:9">
      <c r="A2206" s="3" t="s">
        <v>109</v>
      </c>
      <c r="B2206" s="35" t="str">
        <f>_xlfn.XLOOKUP(Table7[[#This Row],[EID]],Roster!A:A,Roster!E:E)</f>
        <v>han.oriz.24</v>
      </c>
      <c r="C2206" s="35" t="str">
        <f>_xlfn.XLOOKUP(Table7[[#This Row],[EID]],Roster!A:A,Roster!F:F)</f>
        <v>Strategy</v>
      </c>
      <c r="D2206">
        <v>9</v>
      </c>
      <c r="E2206" s="2">
        <v>45131</v>
      </c>
      <c r="F2206" s="2">
        <f>_xlfn.XLOOKUP(Table7[[#This Row],[EID]],Roster!A:A,Roster!G:G)</f>
        <v>39092</v>
      </c>
      <c r="G2206" s="61">
        <f ca="1">(TODAY()-Table7[[#This Row],[Hire Date]])/365</f>
        <v>18.364383561643837</v>
      </c>
      <c r="H2206" s="61">
        <f ca="1">Table7[[#This Row],[Year]]*12</f>
        <v>220.37260273972606</v>
      </c>
      <c r="I2206" t="str">
        <f ca="1">IF(Table7[[#This Row],[Month]]&gt;=12,"Tenured","New Hire")</f>
        <v>Tenured</v>
      </c>
    </row>
    <row r="2207" spans="1:9">
      <c r="A2207" s="3" t="s">
        <v>111</v>
      </c>
      <c r="B2207" s="35" t="str">
        <f>_xlfn.XLOOKUP(Table7[[#This Row],[EID]],Roster!A:A,Roster!E:E)</f>
        <v>hir.kame.31</v>
      </c>
      <c r="C2207" s="35" t="str">
        <f>_xlfn.XLOOKUP(Table7[[#This Row],[EID]],Roster!A:A,Roster!F:F)</f>
        <v>Health</v>
      </c>
      <c r="D2207">
        <v>7</v>
      </c>
      <c r="E2207" s="2">
        <v>45131</v>
      </c>
      <c r="F2207" s="2">
        <f>_xlfn.XLOOKUP(Table7[[#This Row],[EID]],Roster!A:A,Roster!G:G)</f>
        <v>42145</v>
      </c>
      <c r="G2207" s="61">
        <f ca="1">(TODAY()-Table7[[#This Row],[Hire Date]])/365</f>
        <v>10</v>
      </c>
      <c r="H2207" s="61">
        <f ca="1">Table7[[#This Row],[Year]]*12</f>
        <v>120</v>
      </c>
      <c r="I2207" t="str">
        <f ca="1">IF(Table7[[#This Row],[Month]]&gt;=12,"Tenured","New Hire")</f>
        <v>Tenured</v>
      </c>
    </row>
    <row r="2208" spans="1:9">
      <c r="A2208" s="3" t="s">
        <v>112</v>
      </c>
      <c r="B2208" s="35" t="str">
        <f>_xlfn.XLOOKUP(Table7[[#This Row],[EID]],Roster!A:A,Roster!E:E)</f>
        <v>hir.kame.31</v>
      </c>
      <c r="C2208" s="35" t="str">
        <f>_xlfn.XLOOKUP(Table7[[#This Row],[EID]],Roster!A:A,Roster!F:F)</f>
        <v>Health</v>
      </c>
      <c r="D2208">
        <v>7</v>
      </c>
      <c r="E2208" s="2">
        <v>45131</v>
      </c>
      <c r="F2208" s="2">
        <f>_xlfn.XLOOKUP(Table7[[#This Row],[EID]],Roster!A:A,Roster!G:G)</f>
        <v>44989</v>
      </c>
      <c r="G2208" s="61">
        <f ca="1">(TODAY()-Table7[[#This Row],[Hire Date]])/365</f>
        <v>2.2082191780821918</v>
      </c>
      <c r="H2208" s="61">
        <f ca="1">Table7[[#This Row],[Year]]*12</f>
        <v>26.4986301369863</v>
      </c>
      <c r="I2208" t="str">
        <f ca="1">IF(Table7[[#This Row],[Month]]&gt;=12,"Tenured","New Hire")</f>
        <v>Tenured</v>
      </c>
    </row>
    <row r="2209" spans="1:9">
      <c r="A2209" s="3" t="s">
        <v>113</v>
      </c>
      <c r="B2209" s="35" t="str">
        <f>_xlfn.XLOOKUP(Table7[[#This Row],[EID]],Roster!A:A,Roster!E:E)</f>
        <v>kig.imaz.62</v>
      </c>
      <c r="C2209" s="35" t="str">
        <f>_xlfn.XLOOKUP(Table7[[#This Row],[EID]],Roster!A:A,Roster!F:F)</f>
        <v>HR</v>
      </c>
      <c r="D2209">
        <v>10</v>
      </c>
      <c r="E2209" s="2">
        <v>45131</v>
      </c>
      <c r="F2209" s="2">
        <f>_xlfn.XLOOKUP(Table7[[#This Row],[EID]],Roster!A:A,Roster!G:G)</f>
        <v>44152</v>
      </c>
      <c r="G2209" s="61">
        <f ca="1">(TODAY()-Table7[[#This Row],[Hire Date]])/365</f>
        <v>4.5013698630136982</v>
      </c>
      <c r="H2209" s="61">
        <f ca="1">Table7[[#This Row],[Year]]*12</f>
        <v>54.016438356164379</v>
      </c>
      <c r="I2209" t="str">
        <f ca="1">IF(Table7[[#This Row],[Month]]&gt;=12,"Tenured","New Hire")</f>
        <v>Tenured</v>
      </c>
    </row>
    <row r="2210" spans="1:9">
      <c r="A2210" s="3" t="s">
        <v>114</v>
      </c>
      <c r="B2210" s="35" t="str">
        <f>_xlfn.XLOOKUP(Table7[[#This Row],[EID]],Roster!A:A,Roster!E:E)</f>
        <v>han.oriz.24</v>
      </c>
      <c r="C2210" s="35" t="str">
        <f>_xlfn.XLOOKUP(Table7[[#This Row],[EID]],Roster!A:A,Roster!F:F)</f>
        <v>Strategy</v>
      </c>
      <c r="D2210">
        <v>9</v>
      </c>
      <c r="E2210" s="2">
        <v>45131</v>
      </c>
      <c r="F2210" s="2">
        <f>_xlfn.XLOOKUP(Table7[[#This Row],[EID]],Roster!A:A,Roster!G:G)</f>
        <v>37165</v>
      </c>
      <c r="G2210" s="61">
        <f ca="1">(TODAY()-Table7[[#This Row],[Hire Date]])/365</f>
        <v>23.643835616438356</v>
      </c>
      <c r="H2210" s="61">
        <f ca="1">Table7[[#This Row],[Year]]*12</f>
        <v>283.72602739726028</v>
      </c>
      <c r="I2210" t="str">
        <f ca="1">IF(Table7[[#This Row],[Month]]&gt;=12,"Tenured","New Hire")</f>
        <v>Tenured</v>
      </c>
    </row>
    <row r="2211" spans="1:9">
      <c r="A2211" s="3" t="s">
        <v>115</v>
      </c>
      <c r="B2211" s="35" t="str">
        <f>_xlfn.XLOOKUP(Table7[[#This Row],[EID]],Roster!A:A,Roster!E:E)</f>
        <v>oka.koch.55</v>
      </c>
      <c r="C2211" s="35" t="str">
        <f>_xlfn.XLOOKUP(Table7[[#This Row],[EID]],Roster!A:A,Roster!F:F)</f>
        <v>F&amp;A</v>
      </c>
      <c r="D2211">
        <v>7</v>
      </c>
      <c r="E2211" s="2">
        <v>45131</v>
      </c>
      <c r="F2211" s="2">
        <f>_xlfn.XLOOKUP(Table7[[#This Row],[EID]],Roster!A:A,Roster!G:G)</f>
        <v>44841</v>
      </c>
      <c r="G2211" s="61">
        <f ca="1">(TODAY()-Table7[[#This Row],[Hire Date]])/365</f>
        <v>2.6136986301369864</v>
      </c>
      <c r="H2211" s="61">
        <f ca="1">Table7[[#This Row],[Year]]*12</f>
        <v>31.364383561643837</v>
      </c>
      <c r="I2211" t="str">
        <f ca="1">IF(Table7[[#This Row],[Month]]&gt;=12,"Tenured","New Hire")</f>
        <v>Tenured</v>
      </c>
    </row>
    <row r="2212" spans="1:9">
      <c r="A2212" s="3" t="s">
        <v>116</v>
      </c>
      <c r="B2212" s="35" t="str">
        <f>_xlfn.XLOOKUP(Table7[[#This Row],[EID]],Roster!A:A,Roster!E:E)</f>
        <v>hir.kame.31</v>
      </c>
      <c r="C2212" s="35" t="str">
        <f>_xlfn.XLOOKUP(Table7[[#This Row],[EID]],Roster!A:A,Roster!F:F)</f>
        <v>Health</v>
      </c>
      <c r="D2212">
        <v>9</v>
      </c>
      <c r="E2212" s="2">
        <v>45131</v>
      </c>
      <c r="F2212" s="2">
        <f>_xlfn.XLOOKUP(Table7[[#This Row],[EID]],Roster!A:A,Roster!G:G)</f>
        <v>39490</v>
      </c>
      <c r="G2212" s="61">
        <f ca="1">(TODAY()-Table7[[#This Row],[Hire Date]])/365</f>
        <v>17.273972602739725</v>
      </c>
      <c r="H2212" s="61">
        <f ca="1">Table7[[#This Row],[Year]]*12</f>
        <v>207.2876712328767</v>
      </c>
      <c r="I2212" t="str">
        <f ca="1">IF(Table7[[#This Row],[Month]]&gt;=12,"Tenured","New Hire")</f>
        <v>Tenured</v>
      </c>
    </row>
    <row r="2213" spans="1:9">
      <c r="A2213" s="3" t="s">
        <v>117</v>
      </c>
      <c r="B2213" s="35" t="str">
        <f>_xlfn.XLOOKUP(Table7[[#This Row],[EID]],Roster!A:A,Roster!E:E)</f>
        <v>han.oriz.24</v>
      </c>
      <c r="C2213" s="35" t="str">
        <f>_xlfn.XLOOKUP(Table7[[#This Row],[EID]],Roster!A:A,Roster!F:F)</f>
        <v>Network</v>
      </c>
      <c r="D2213">
        <v>9</v>
      </c>
      <c r="E2213" s="2">
        <v>45131</v>
      </c>
      <c r="F2213" s="2">
        <f>_xlfn.XLOOKUP(Table7[[#This Row],[EID]],Roster!A:A,Roster!G:G)</f>
        <v>43495</v>
      </c>
      <c r="G2213" s="61">
        <f ca="1">(TODAY()-Table7[[#This Row],[Hire Date]])/365</f>
        <v>6.3013698630136989</v>
      </c>
      <c r="H2213" s="61">
        <f ca="1">Table7[[#This Row],[Year]]*12</f>
        <v>75.616438356164394</v>
      </c>
      <c r="I2213" t="str">
        <f ca="1">IF(Table7[[#This Row],[Month]]&gt;=12,"Tenured","New Hire")</f>
        <v>Tenured</v>
      </c>
    </row>
    <row r="2214" spans="1:9">
      <c r="A2214" s="3" t="s">
        <v>118</v>
      </c>
      <c r="B2214" s="35" t="str">
        <f>_xlfn.XLOOKUP(Table7[[#This Row],[EID]],Roster!A:A,Roster!E:E)</f>
        <v>kig.imaz.62</v>
      </c>
      <c r="C2214" s="35" t="str">
        <f>_xlfn.XLOOKUP(Table7[[#This Row],[EID]],Roster!A:A,Roster!F:F)</f>
        <v>HR</v>
      </c>
      <c r="D2214">
        <v>8</v>
      </c>
      <c r="E2214" s="2">
        <v>45131</v>
      </c>
      <c r="F2214" s="2">
        <f>_xlfn.XLOOKUP(Table7[[#This Row],[EID]],Roster!A:A,Roster!G:G)</f>
        <v>44965</v>
      </c>
      <c r="G2214" s="61">
        <f ca="1">(TODAY()-Table7[[#This Row],[Hire Date]])/365</f>
        <v>2.2739726027397262</v>
      </c>
      <c r="H2214" s="61">
        <f ca="1">Table7[[#This Row],[Year]]*12</f>
        <v>27.287671232876715</v>
      </c>
      <c r="I2214" t="str">
        <f ca="1">IF(Table7[[#This Row],[Month]]&gt;=12,"Tenured","New Hire")</f>
        <v>Tenured</v>
      </c>
    </row>
    <row r="2215" spans="1:9">
      <c r="A2215" s="3" t="s">
        <v>119</v>
      </c>
      <c r="B2215" s="35" t="str">
        <f>_xlfn.XLOOKUP(Table7[[#This Row],[EID]],Roster!A:A,Roster!E:E)</f>
        <v>hir.kame.31</v>
      </c>
      <c r="C2215" s="35" t="str">
        <f>_xlfn.XLOOKUP(Table7[[#This Row],[EID]],Roster!A:A,Roster!F:F)</f>
        <v>Health</v>
      </c>
      <c r="D2215">
        <v>7</v>
      </c>
      <c r="E2215" s="2">
        <v>45131</v>
      </c>
      <c r="F2215" s="2">
        <f>_xlfn.XLOOKUP(Table7[[#This Row],[EID]],Roster!A:A,Roster!G:G)</f>
        <v>38581</v>
      </c>
      <c r="G2215" s="61">
        <f ca="1">(TODAY()-Table7[[#This Row],[Hire Date]])/365</f>
        <v>19.764383561643836</v>
      </c>
      <c r="H2215" s="61">
        <f ca="1">Table7[[#This Row],[Year]]*12</f>
        <v>237.17260273972602</v>
      </c>
      <c r="I2215" t="str">
        <f ca="1">IF(Table7[[#This Row],[Month]]&gt;=12,"Tenured","New Hire")</f>
        <v>Tenured</v>
      </c>
    </row>
    <row r="2216" spans="1:9">
      <c r="A2216" s="3" t="s">
        <v>121</v>
      </c>
      <c r="B2216" s="35" t="str">
        <f>_xlfn.XLOOKUP(Table7[[#This Row],[EID]],Roster!A:A,Roster!E:E)</f>
        <v>hir.kame.31</v>
      </c>
      <c r="C2216" s="35" t="str">
        <f>_xlfn.XLOOKUP(Table7[[#This Row],[EID]],Roster!A:A,Roster!F:F)</f>
        <v>Health</v>
      </c>
      <c r="D2216">
        <v>8</v>
      </c>
      <c r="E2216" s="2">
        <v>45131</v>
      </c>
      <c r="F2216" s="2">
        <f>_xlfn.XLOOKUP(Table7[[#This Row],[EID]],Roster!A:A,Roster!G:G)</f>
        <v>44420</v>
      </c>
      <c r="G2216" s="61">
        <f ca="1">(TODAY()-Table7[[#This Row],[Hire Date]])/365</f>
        <v>3.7671232876712328</v>
      </c>
      <c r="H2216" s="61">
        <f ca="1">Table7[[#This Row],[Year]]*12</f>
        <v>45.205479452054796</v>
      </c>
      <c r="I2216" t="str">
        <f ca="1">IF(Table7[[#This Row],[Month]]&gt;=12,"Tenured","New Hire")</f>
        <v>Tenured</v>
      </c>
    </row>
    <row r="2217" spans="1:9">
      <c r="A2217" s="3" t="s">
        <v>122</v>
      </c>
      <c r="B2217" s="35" t="str">
        <f>_xlfn.XLOOKUP(Table7[[#This Row],[EID]],Roster!A:A,Roster!E:E)</f>
        <v>han.oriz.24</v>
      </c>
      <c r="C2217" s="35" t="str">
        <f>_xlfn.XLOOKUP(Table7[[#This Row],[EID]],Roster!A:A,Roster!F:F)</f>
        <v>Network</v>
      </c>
      <c r="D2217">
        <v>8</v>
      </c>
      <c r="E2217" s="2">
        <v>45131</v>
      </c>
      <c r="F2217" s="2">
        <f>_xlfn.XLOOKUP(Table7[[#This Row],[EID]],Roster!A:A,Roster!G:G)</f>
        <v>44961</v>
      </c>
      <c r="G2217" s="61">
        <f ca="1">(TODAY()-Table7[[#This Row],[Hire Date]])/365</f>
        <v>2.2849315068493152</v>
      </c>
      <c r="H2217" s="61">
        <f ca="1">Table7[[#This Row],[Year]]*12</f>
        <v>27.419178082191785</v>
      </c>
      <c r="I2217" t="str">
        <f ca="1">IF(Table7[[#This Row],[Month]]&gt;=12,"Tenured","New Hire")</f>
        <v>Tenured</v>
      </c>
    </row>
    <row r="2218" spans="1:9">
      <c r="A2218" s="3" t="s">
        <v>123</v>
      </c>
      <c r="B2218" s="35" t="str">
        <f>_xlfn.XLOOKUP(Table7[[#This Row],[EID]],Roster!A:A,Roster!E:E)</f>
        <v>kig.imaz.62</v>
      </c>
      <c r="C2218" s="35" t="str">
        <f>_xlfn.XLOOKUP(Table7[[#This Row],[EID]],Roster!A:A,Roster!F:F)</f>
        <v>HR</v>
      </c>
      <c r="D2218">
        <v>9</v>
      </c>
      <c r="E2218" s="2">
        <v>45131</v>
      </c>
      <c r="F2218" s="2">
        <f>_xlfn.XLOOKUP(Table7[[#This Row],[EID]],Roster!A:A,Roster!G:G)</f>
        <v>41094</v>
      </c>
      <c r="G2218" s="61">
        <f ca="1">(TODAY()-Table7[[#This Row],[Hire Date]])/365</f>
        <v>12.87945205479452</v>
      </c>
      <c r="H2218" s="61">
        <f ca="1">Table7[[#This Row],[Year]]*12</f>
        <v>154.55342465753424</v>
      </c>
      <c r="I2218" t="str">
        <f ca="1">IF(Table7[[#This Row],[Month]]&gt;=12,"Tenured","New Hire")</f>
        <v>Tenured</v>
      </c>
    </row>
    <row r="2219" spans="1:9">
      <c r="A2219" s="3" t="s">
        <v>94</v>
      </c>
      <c r="B2219" s="35" t="str">
        <f>_xlfn.XLOOKUP(Table7[[#This Row],[EID]],Roster!A:A,Roster!E:E)</f>
        <v>oka.koch.55</v>
      </c>
      <c r="C2219" s="35" t="str">
        <f>_xlfn.XLOOKUP(Table7[[#This Row],[EID]],Roster!A:A,Roster!F:F)</f>
        <v>F&amp;A</v>
      </c>
      <c r="D2219">
        <v>7</v>
      </c>
      <c r="E2219" s="2">
        <v>45132</v>
      </c>
      <c r="F2219" s="2">
        <f>_xlfn.XLOOKUP(Table7[[#This Row],[EID]],Roster!A:A,Roster!G:G)</f>
        <v>45032</v>
      </c>
      <c r="G2219" s="61">
        <f ca="1">(TODAY()-Table7[[#This Row],[Hire Date]])/365</f>
        <v>2.0904109589041098</v>
      </c>
      <c r="H2219" s="61">
        <f ca="1">Table7[[#This Row],[Year]]*12</f>
        <v>25.084931506849315</v>
      </c>
      <c r="I2219" t="str">
        <f ca="1">IF(Table7[[#This Row],[Month]]&gt;=12,"Tenured","New Hire")</f>
        <v>Tenured</v>
      </c>
    </row>
    <row r="2220" spans="1:9">
      <c r="A2220" s="3" t="s">
        <v>96</v>
      </c>
      <c r="B2220" s="35" t="str">
        <f>_xlfn.XLOOKUP(Table7[[#This Row],[EID]],Roster!A:A,Roster!E:E)</f>
        <v>hir.kame.31</v>
      </c>
      <c r="C2220" s="35" t="str">
        <f>_xlfn.XLOOKUP(Table7[[#This Row],[EID]],Roster!A:A,Roster!F:F)</f>
        <v>Health</v>
      </c>
      <c r="D2220">
        <v>9</v>
      </c>
      <c r="E2220" s="2">
        <v>45132</v>
      </c>
      <c r="F2220" s="2">
        <f>_xlfn.XLOOKUP(Table7[[#This Row],[EID]],Roster!A:A,Roster!G:G)</f>
        <v>44979</v>
      </c>
      <c r="G2220" s="61">
        <f ca="1">(TODAY()-Table7[[#This Row],[Hire Date]])/365</f>
        <v>2.2356164383561645</v>
      </c>
      <c r="H2220" s="61">
        <f ca="1">Table7[[#This Row],[Year]]*12</f>
        <v>26.827397260273976</v>
      </c>
      <c r="I2220" t="str">
        <f ca="1">IF(Table7[[#This Row],[Month]]&gt;=12,"Tenured","New Hire")</f>
        <v>Tenured</v>
      </c>
    </row>
    <row r="2221" spans="1:9">
      <c r="A2221" s="3" t="s">
        <v>97</v>
      </c>
      <c r="B2221" s="35" t="str">
        <f>_xlfn.XLOOKUP(Table7[[#This Row],[EID]],Roster!A:A,Roster!E:E)</f>
        <v>han.oriz.24</v>
      </c>
      <c r="C2221" s="35" t="str">
        <f>_xlfn.XLOOKUP(Table7[[#This Row],[EID]],Roster!A:A,Roster!F:F)</f>
        <v>Network</v>
      </c>
      <c r="D2221">
        <v>7</v>
      </c>
      <c r="E2221" s="2">
        <v>45132</v>
      </c>
      <c r="F2221" s="2">
        <f>_xlfn.XLOOKUP(Table7[[#This Row],[EID]],Roster!A:A,Roster!G:G)</f>
        <v>44419</v>
      </c>
      <c r="G2221" s="61">
        <f ca="1">(TODAY()-Table7[[#This Row],[Hire Date]])/365</f>
        <v>3.7698630136986302</v>
      </c>
      <c r="H2221" s="61">
        <f ca="1">Table7[[#This Row],[Year]]*12</f>
        <v>45.238356164383561</v>
      </c>
      <c r="I2221" t="str">
        <f ca="1">IF(Table7[[#This Row],[Month]]&gt;=12,"Tenured","New Hire")</f>
        <v>Tenured</v>
      </c>
    </row>
    <row r="2222" spans="1:9">
      <c r="A2222" s="3" t="s">
        <v>98</v>
      </c>
      <c r="B2222" s="35" t="str">
        <f>_xlfn.XLOOKUP(Table7[[#This Row],[EID]],Roster!A:A,Roster!E:E)</f>
        <v>kig.imaz.62</v>
      </c>
      <c r="C2222" s="35" t="str">
        <f>_xlfn.XLOOKUP(Table7[[#This Row],[EID]],Roster!A:A,Roster!F:F)</f>
        <v>HR</v>
      </c>
      <c r="D2222">
        <v>10</v>
      </c>
      <c r="E2222" s="2">
        <v>45132</v>
      </c>
      <c r="F2222" s="2">
        <f>_xlfn.XLOOKUP(Table7[[#This Row],[EID]],Roster!A:A,Roster!G:G)</f>
        <v>41964</v>
      </c>
      <c r="G2222" s="61">
        <f ca="1">(TODAY()-Table7[[#This Row],[Hire Date]])/365</f>
        <v>10.495890410958904</v>
      </c>
      <c r="H2222" s="61">
        <f ca="1">Table7[[#This Row],[Year]]*12</f>
        <v>125.95068493150684</v>
      </c>
      <c r="I2222" t="str">
        <f ca="1">IF(Table7[[#This Row],[Month]]&gt;=12,"Tenured","New Hire")</f>
        <v>Tenured</v>
      </c>
    </row>
    <row r="2223" spans="1:9">
      <c r="A2223" s="3" t="s">
        <v>99</v>
      </c>
      <c r="B2223" s="35" t="str">
        <f>_xlfn.XLOOKUP(Table7[[#This Row],[EID]],Roster!A:A,Roster!E:E)</f>
        <v>han.oriz.24</v>
      </c>
      <c r="C2223" s="35" t="str">
        <f>_xlfn.XLOOKUP(Table7[[#This Row],[EID]],Roster!A:A,Roster!F:F)</f>
        <v>Strategy</v>
      </c>
      <c r="D2223">
        <v>8</v>
      </c>
      <c r="E2223" s="2">
        <v>45132</v>
      </c>
      <c r="F2223" s="2">
        <f>_xlfn.XLOOKUP(Table7[[#This Row],[EID]],Roster!A:A,Roster!G:G)</f>
        <v>39732</v>
      </c>
      <c r="G2223" s="61">
        <f ca="1">(TODAY()-Table7[[#This Row],[Hire Date]])/365</f>
        <v>16.610958904109587</v>
      </c>
      <c r="H2223" s="61">
        <f ca="1">Table7[[#This Row],[Year]]*12</f>
        <v>199.33150684931505</v>
      </c>
      <c r="I2223" t="str">
        <f ca="1">IF(Table7[[#This Row],[Month]]&gt;=12,"Tenured","New Hire")</f>
        <v>Tenured</v>
      </c>
    </row>
    <row r="2224" spans="1:9">
      <c r="A2224" s="3" t="s">
        <v>100</v>
      </c>
      <c r="B2224" s="35" t="str">
        <f>_xlfn.XLOOKUP(Table7[[#This Row],[EID]],Roster!A:A,Roster!E:E)</f>
        <v>oka.koch.55</v>
      </c>
      <c r="C2224" s="35" t="str">
        <f>_xlfn.XLOOKUP(Table7[[#This Row],[EID]],Roster!A:A,Roster!F:F)</f>
        <v>F&amp;A</v>
      </c>
      <c r="D2224">
        <v>8</v>
      </c>
      <c r="E2224" s="2">
        <v>45132</v>
      </c>
      <c r="F2224" s="2">
        <f>_xlfn.XLOOKUP(Table7[[#This Row],[EID]],Roster!A:A,Roster!G:G)</f>
        <v>44956</v>
      </c>
      <c r="G2224" s="61">
        <f ca="1">(TODAY()-Table7[[#This Row],[Hire Date]])/365</f>
        <v>2.2986301369863016</v>
      </c>
      <c r="H2224" s="61">
        <f ca="1">Table7[[#This Row],[Year]]*12</f>
        <v>27.583561643835619</v>
      </c>
      <c r="I2224" t="str">
        <f ca="1">IF(Table7[[#This Row],[Month]]&gt;=12,"Tenured","New Hire")</f>
        <v>Tenured</v>
      </c>
    </row>
    <row r="2225" spans="1:9">
      <c r="A2225" s="3" t="s">
        <v>101</v>
      </c>
      <c r="B2225" s="35" t="str">
        <f>_xlfn.XLOOKUP(Table7[[#This Row],[EID]],Roster!A:A,Roster!E:E)</f>
        <v>hir.kame.31</v>
      </c>
      <c r="C2225" s="35" t="str">
        <f>_xlfn.XLOOKUP(Table7[[#This Row],[EID]],Roster!A:A,Roster!F:F)</f>
        <v>Health</v>
      </c>
      <c r="D2225">
        <v>10</v>
      </c>
      <c r="E2225" s="2">
        <v>45132</v>
      </c>
      <c r="F2225" s="2">
        <f>_xlfn.XLOOKUP(Table7[[#This Row],[EID]],Roster!A:A,Roster!G:G)</f>
        <v>42161</v>
      </c>
      <c r="G2225" s="61">
        <f ca="1">(TODAY()-Table7[[#This Row],[Hire Date]])/365</f>
        <v>9.956164383561644</v>
      </c>
      <c r="H2225" s="61">
        <f ca="1">Table7[[#This Row],[Year]]*12</f>
        <v>119.47397260273974</v>
      </c>
      <c r="I2225" t="str">
        <f ca="1">IF(Table7[[#This Row],[Month]]&gt;=12,"Tenured","New Hire")</f>
        <v>Tenured</v>
      </c>
    </row>
    <row r="2226" spans="1:9">
      <c r="A2226" s="3" t="s">
        <v>102</v>
      </c>
      <c r="B2226" s="35" t="str">
        <f>_xlfn.XLOOKUP(Table7[[#This Row],[EID]],Roster!A:A,Roster!E:E)</f>
        <v>han.oriz.24</v>
      </c>
      <c r="C2226" s="35" t="str">
        <f>_xlfn.XLOOKUP(Table7[[#This Row],[EID]],Roster!A:A,Roster!F:F)</f>
        <v>Network</v>
      </c>
      <c r="D2226">
        <v>9</v>
      </c>
      <c r="E2226" s="2">
        <v>45132</v>
      </c>
      <c r="F2226" s="2">
        <f>_xlfn.XLOOKUP(Table7[[#This Row],[EID]],Roster!A:A,Roster!G:G)</f>
        <v>37784</v>
      </c>
      <c r="G2226" s="61">
        <f ca="1">(TODAY()-Table7[[#This Row],[Hire Date]])/365</f>
        <v>21.947945205479453</v>
      </c>
      <c r="H2226" s="61">
        <f ca="1">Table7[[#This Row],[Year]]*12</f>
        <v>263.37534246575342</v>
      </c>
      <c r="I2226" t="str">
        <f ca="1">IF(Table7[[#This Row],[Month]]&gt;=12,"Tenured","New Hire")</f>
        <v>Tenured</v>
      </c>
    </row>
    <row r="2227" spans="1:9">
      <c r="A2227" s="3" t="s">
        <v>103</v>
      </c>
      <c r="B2227" s="35" t="str">
        <f>_xlfn.XLOOKUP(Table7[[#This Row],[EID]],Roster!A:A,Roster!E:E)</f>
        <v>kig.imaz.62</v>
      </c>
      <c r="C2227" s="35" t="str">
        <f>_xlfn.XLOOKUP(Table7[[#This Row],[EID]],Roster!A:A,Roster!F:F)</f>
        <v>HR</v>
      </c>
      <c r="D2227">
        <v>9</v>
      </c>
      <c r="E2227" s="2">
        <v>45132</v>
      </c>
      <c r="F2227" s="2">
        <f>_xlfn.XLOOKUP(Table7[[#This Row],[EID]],Roster!A:A,Roster!G:G)</f>
        <v>44132</v>
      </c>
      <c r="G2227" s="61">
        <f ca="1">(TODAY()-Table7[[#This Row],[Hire Date]])/365</f>
        <v>4.5561643835616437</v>
      </c>
      <c r="H2227" s="61">
        <f ca="1">Table7[[#This Row],[Year]]*12</f>
        <v>54.673972602739724</v>
      </c>
      <c r="I2227" t="str">
        <f ca="1">IF(Table7[[#This Row],[Month]]&gt;=12,"Tenured","New Hire")</f>
        <v>Tenured</v>
      </c>
    </row>
    <row r="2228" spans="1:9">
      <c r="A2228" s="3" t="s">
        <v>104</v>
      </c>
      <c r="B2228" s="35" t="str">
        <f>_xlfn.XLOOKUP(Table7[[#This Row],[EID]],Roster!A:A,Roster!E:E)</f>
        <v>oka.koch.55</v>
      </c>
      <c r="C2228" s="35" t="str">
        <f>_xlfn.XLOOKUP(Table7[[#This Row],[EID]],Roster!A:A,Roster!F:F)</f>
        <v>F&amp;A</v>
      </c>
      <c r="D2228">
        <v>8</v>
      </c>
      <c r="E2228" s="2">
        <v>45132</v>
      </c>
      <c r="F2228" s="2">
        <f>_xlfn.XLOOKUP(Table7[[#This Row],[EID]],Roster!A:A,Roster!G:G)</f>
        <v>44977</v>
      </c>
      <c r="G2228" s="61">
        <f ca="1">(TODAY()-Table7[[#This Row],[Hire Date]])/365</f>
        <v>2.2410958904109588</v>
      </c>
      <c r="H2228" s="61">
        <f ca="1">Table7[[#This Row],[Year]]*12</f>
        <v>26.893150684931506</v>
      </c>
      <c r="I2228" t="str">
        <f ca="1">IF(Table7[[#This Row],[Month]]&gt;=12,"Tenured","New Hire")</f>
        <v>Tenured</v>
      </c>
    </row>
    <row r="2229" spans="1:9">
      <c r="A2229" s="3" t="s">
        <v>105</v>
      </c>
      <c r="B2229" s="35" t="str">
        <f>_xlfn.XLOOKUP(Table7[[#This Row],[EID]],Roster!A:A,Roster!E:E)</f>
        <v>oka.koch.55</v>
      </c>
      <c r="C2229" s="35" t="str">
        <f>_xlfn.XLOOKUP(Table7[[#This Row],[EID]],Roster!A:A,Roster!F:F)</f>
        <v>F&amp;A</v>
      </c>
      <c r="D2229">
        <v>9</v>
      </c>
      <c r="E2229" s="2">
        <v>45132</v>
      </c>
      <c r="F2229" s="2">
        <f>_xlfn.XLOOKUP(Table7[[#This Row],[EID]],Roster!A:A,Roster!G:G)</f>
        <v>37806</v>
      </c>
      <c r="G2229" s="61">
        <f ca="1">(TODAY()-Table7[[#This Row],[Hire Date]])/365</f>
        <v>21.887671232876713</v>
      </c>
      <c r="H2229" s="61">
        <f ca="1">Table7[[#This Row],[Year]]*12</f>
        <v>262.65205479452055</v>
      </c>
      <c r="I2229" t="str">
        <f ca="1">IF(Table7[[#This Row],[Month]]&gt;=12,"Tenured","New Hire")</f>
        <v>Tenured</v>
      </c>
    </row>
    <row r="2230" spans="1:9">
      <c r="A2230" s="3" t="s">
        <v>106</v>
      </c>
      <c r="B2230" s="35" t="str">
        <f>_xlfn.XLOOKUP(Table7[[#This Row],[EID]],Roster!A:A,Roster!E:E)</f>
        <v>hir.kame.31</v>
      </c>
      <c r="C2230" s="35" t="str">
        <f>_xlfn.XLOOKUP(Table7[[#This Row],[EID]],Roster!A:A,Roster!F:F)</f>
        <v>Health</v>
      </c>
      <c r="D2230">
        <v>9</v>
      </c>
      <c r="E2230" s="2">
        <v>45132</v>
      </c>
      <c r="F2230" s="2">
        <f>_xlfn.XLOOKUP(Table7[[#This Row],[EID]],Roster!A:A,Roster!G:G)</f>
        <v>40457</v>
      </c>
      <c r="G2230" s="61">
        <f ca="1">(TODAY()-Table7[[#This Row],[Hire Date]])/365</f>
        <v>14.624657534246575</v>
      </c>
      <c r="H2230" s="61">
        <f ca="1">Table7[[#This Row],[Year]]*12</f>
        <v>175.49589041095891</v>
      </c>
      <c r="I2230" t="str">
        <f ca="1">IF(Table7[[#This Row],[Month]]&gt;=12,"Tenured","New Hire")</f>
        <v>Tenured</v>
      </c>
    </row>
    <row r="2231" spans="1:9">
      <c r="A2231" s="3" t="s">
        <v>107</v>
      </c>
      <c r="B2231" s="35" t="str">
        <f>_xlfn.XLOOKUP(Table7[[#This Row],[EID]],Roster!A:A,Roster!E:E)</f>
        <v>oka.koch.55</v>
      </c>
      <c r="C2231" s="35" t="str">
        <f>_xlfn.XLOOKUP(Table7[[#This Row],[EID]],Roster!A:A,Roster!F:F)</f>
        <v>F&amp;A</v>
      </c>
      <c r="D2231">
        <v>8</v>
      </c>
      <c r="E2231" s="2">
        <v>45132</v>
      </c>
      <c r="F2231" s="2">
        <f>_xlfn.XLOOKUP(Table7[[#This Row],[EID]],Roster!A:A,Roster!G:G)</f>
        <v>45001</v>
      </c>
      <c r="G2231" s="61">
        <f ca="1">(TODAY()-Table7[[#This Row],[Hire Date]])/365</f>
        <v>2.1753424657534248</v>
      </c>
      <c r="H2231" s="61">
        <f ca="1">Table7[[#This Row],[Year]]*12</f>
        <v>26.104109589041098</v>
      </c>
      <c r="I2231" t="str">
        <f ca="1">IF(Table7[[#This Row],[Month]]&gt;=12,"Tenured","New Hire")</f>
        <v>Tenured</v>
      </c>
    </row>
    <row r="2232" spans="1:9">
      <c r="A2232" s="3" t="s">
        <v>108</v>
      </c>
      <c r="B2232" s="35" t="str">
        <f>_xlfn.XLOOKUP(Table7[[#This Row],[EID]],Roster!A:A,Roster!E:E)</f>
        <v>kig.imaz.62</v>
      </c>
      <c r="C2232" s="35" t="str">
        <f>_xlfn.XLOOKUP(Table7[[#This Row],[EID]],Roster!A:A,Roster!F:F)</f>
        <v>HR</v>
      </c>
      <c r="D2232">
        <v>7</v>
      </c>
      <c r="E2232" s="2">
        <v>45132</v>
      </c>
      <c r="F2232" s="2">
        <f>_xlfn.XLOOKUP(Table7[[#This Row],[EID]],Roster!A:A,Roster!G:G)</f>
        <v>41289</v>
      </c>
      <c r="G2232" s="61">
        <f ca="1">(TODAY()-Table7[[#This Row],[Hire Date]])/365</f>
        <v>12.345205479452055</v>
      </c>
      <c r="H2232" s="61">
        <f ca="1">Table7[[#This Row],[Year]]*12</f>
        <v>148.14246575342466</v>
      </c>
      <c r="I2232" t="str">
        <f ca="1">IF(Table7[[#This Row],[Month]]&gt;=12,"Tenured","New Hire")</f>
        <v>Tenured</v>
      </c>
    </row>
    <row r="2233" spans="1:9">
      <c r="A2233" s="3" t="s">
        <v>109</v>
      </c>
      <c r="B2233" s="35" t="str">
        <f>_xlfn.XLOOKUP(Table7[[#This Row],[EID]],Roster!A:A,Roster!E:E)</f>
        <v>han.oriz.24</v>
      </c>
      <c r="C2233" s="35" t="str">
        <f>_xlfn.XLOOKUP(Table7[[#This Row],[EID]],Roster!A:A,Roster!F:F)</f>
        <v>Strategy</v>
      </c>
      <c r="D2233">
        <v>10</v>
      </c>
      <c r="E2233" s="2">
        <v>45132</v>
      </c>
      <c r="F2233" s="2">
        <f>_xlfn.XLOOKUP(Table7[[#This Row],[EID]],Roster!A:A,Roster!G:G)</f>
        <v>39092</v>
      </c>
      <c r="G2233" s="61">
        <f ca="1">(TODAY()-Table7[[#This Row],[Hire Date]])/365</f>
        <v>18.364383561643837</v>
      </c>
      <c r="H2233" s="61">
        <f ca="1">Table7[[#This Row],[Year]]*12</f>
        <v>220.37260273972606</v>
      </c>
      <c r="I2233" t="str">
        <f ca="1">IF(Table7[[#This Row],[Month]]&gt;=12,"Tenured","New Hire")</f>
        <v>Tenured</v>
      </c>
    </row>
    <row r="2234" spans="1:9">
      <c r="A2234" s="3" t="s">
        <v>111</v>
      </c>
      <c r="B2234" s="35" t="str">
        <f>_xlfn.XLOOKUP(Table7[[#This Row],[EID]],Roster!A:A,Roster!E:E)</f>
        <v>hir.kame.31</v>
      </c>
      <c r="C2234" s="35" t="str">
        <f>_xlfn.XLOOKUP(Table7[[#This Row],[EID]],Roster!A:A,Roster!F:F)</f>
        <v>Health</v>
      </c>
      <c r="D2234">
        <v>8</v>
      </c>
      <c r="E2234" s="2">
        <v>45132</v>
      </c>
      <c r="F2234" s="2">
        <f>_xlfn.XLOOKUP(Table7[[#This Row],[EID]],Roster!A:A,Roster!G:G)</f>
        <v>42145</v>
      </c>
      <c r="G2234" s="61">
        <f ca="1">(TODAY()-Table7[[#This Row],[Hire Date]])/365</f>
        <v>10</v>
      </c>
      <c r="H2234" s="61">
        <f ca="1">Table7[[#This Row],[Year]]*12</f>
        <v>120</v>
      </c>
      <c r="I2234" t="str">
        <f ca="1">IF(Table7[[#This Row],[Month]]&gt;=12,"Tenured","New Hire")</f>
        <v>Tenured</v>
      </c>
    </row>
    <row r="2235" spans="1:9">
      <c r="A2235" s="3" t="s">
        <v>112</v>
      </c>
      <c r="B2235" s="35" t="str">
        <f>_xlfn.XLOOKUP(Table7[[#This Row],[EID]],Roster!A:A,Roster!E:E)</f>
        <v>hir.kame.31</v>
      </c>
      <c r="C2235" s="35" t="str">
        <f>_xlfn.XLOOKUP(Table7[[#This Row],[EID]],Roster!A:A,Roster!F:F)</f>
        <v>Health</v>
      </c>
      <c r="D2235">
        <v>9</v>
      </c>
      <c r="E2235" s="2">
        <v>45132</v>
      </c>
      <c r="F2235" s="2">
        <f>_xlfn.XLOOKUP(Table7[[#This Row],[EID]],Roster!A:A,Roster!G:G)</f>
        <v>44989</v>
      </c>
      <c r="G2235" s="61">
        <f ca="1">(TODAY()-Table7[[#This Row],[Hire Date]])/365</f>
        <v>2.2082191780821918</v>
      </c>
      <c r="H2235" s="61">
        <f ca="1">Table7[[#This Row],[Year]]*12</f>
        <v>26.4986301369863</v>
      </c>
      <c r="I2235" t="str">
        <f ca="1">IF(Table7[[#This Row],[Month]]&gt;=12,"Tenured","New Hire")</f>
        <v>Tenured</v>
      </c>
    </row>
    <row r="2236" spans="1:9">
      <c r="A2236" s="3" t="s">
        <v>113</v>
      </c>
      <c r="B2236" s="35" t="str">
        <f>_xlfn.XLOOKUP(Table7[[#This Row],[EID]],Roster!A:A,Roster!E:E)</f>
        <v>kig.imaz.62</v>
      </c>
      <c r="C2236" s="35" t="str">
        <f>_xlfn.XLOOKUP(Table7[[#This Row],[EID]],Roster!A:A,Roster!F:F)</f>
        <v>HR</v>
      </c>
      <c r="D2236">
        <v>9</v>
      </c>
      <c r="E2236" s="2">
        <v>45132</v>
      </c>
      <c r="F2236" s="2">
        <f>_xlfn.XLOOKUP(Table7[[#This Row],[EID]],Roster!A:A,Roster!G:G)</f>
        <v>44152</v>
      </c>
      <c r="G2236" s="61">
        <f ca="1">(TODAY()-Table7[[#This Row],[Hire Date]])/365</f>
        <v>4.5013698630136982</v>
      </c>
      <c r="H2236" s="61">
        <f ca="1">Table7[[#This Row],[Year]]*12</f>
        <v>54.016438356164379</v>
      </c>
      <c r="I2236" t="str">
        <f ca="1">IF(Table7[[#This Row],[Month]]&gt;=12,"Tenured","New Hire")</f>
        <v>Tenured</v>
      </c>
    </row>
    <row r="2237" spans="1:9">
      <c r="A2237" s="3" t="s">
        <v>114</v>
      </c>
      <c r="B2237" s="35" t="str">
        <f>_xlfn.XLOOKUP(Table7[[#This Row],[EID]],Roster!A:A,Roster!E:E)</f>
        <v>han.oriz.24</v>
      </c>
      <c r="C2237" s="35" t="str">
        <f>_xlfn.XLOOKUP(Table7[[#This Row],[EID]],Roster!A:A,Roster!F:F)</f>
        <v>Strategy</v>
      </c>
      <c r="D2237">
        <v>8</v>
      </c>
      <c r="E2237" s="2">
        <v>45132</v>
      </c>
      <c r="F2237" s="2">
        <f>_xlfn.XLOOKUP(Table7[[#This Row],[EID]],Roster!A:A,Roster!G:G)</f>
        <v>37165</v>
      </c>
      <c r="G2237" s="61">
        <f ca="1">(TODAY()-Table7[[#This Row],[Hire Date]])/365</f>
        <v>23.643835616438356</v>
      </c>
      <c r="H2237" s="61">
        <f ca="1">Table7[[#This Row],[Year]]*12</f>
        <v>283.72602739726028</v>
      </c>
      <c r="I2237" t="str">
        <f ca="1">IF(Table7[[#This Row],[Month]]&gt;=12,"Tenured","New Hire")</f>
        <v>Tenured</v>
      </c>
    </row>
    <row r="2238" spans="1:9">
      <c r="A2238" s="3" t="s">
        <v>115</v>
      </c>
      <c r="B2238" s="35" t="str">
        <f>_xlfn.XLOOKUP(Table7[[#This Row],[EID]],Roster!A:A,Roster!E:E)</f>
        <v>oka.koch.55</v>
      </c>
      <c r="C2238" s="35" t="str">
        <f>_xlfn.XLOOKUP(Table7[[#This Row],[EID]],Roster!A:A,Roster!F:F)</f>
        <v>F&amp;A</v>
      </c>
      <c r="D2238">
        <v>8</v>
      </c>
      <c r="E2238" s="2">
        <v>45132</v>
      </c>
      <c r="F2238" s="2">
        <f>_xlfn.XLOOKUP(Table7[[#This Row],[EID]],Roster!A:A,Roster!G:G)</f>
        <v>44841</v>
      </c>
      <c r="G2238" s="61">
        <f ca="1">(TODAY()-Table7[[#This Row],[Hire Date]])/365</f>
        <v>2.6136986301369864</v>
      </c>
      <c r="H2238" s="61">
        <f ca="1">Table7[[#This Row],[Year]]*12</f>
        <v>31.364383561643837</v>
      </c>
      <c r="I2238" t="str">
        <f ca="1">IF(Table7[[#This Row],[Month]]&gt;=12,"Tenured","New Hire")</f>
        <v>Tenured</v>
      </c>
    </row>
    <row r="2239" spans="1:9">
      <c r="A2239" s="3" t="s">
        <v>116</v>
      </c>
      <c r="B2239" s="35" t="str">
        <f>_xlfn.XLOOKUP(Table7[[#This Row],[EID]],Roster!A:A,Roster!E:E)</f>
        <v>hir.kame.31</v>
      </c>
      <c r="C2239" s="35" t="str">
        <f>_xlfn.XLOOKUP(Table7[[#This Row],[EID]],Roster!A:A,Roster!F:F)</f>
        <v>Health</v>
      </c>
      <c r="D2239">
        <v>8</v>
      </c>
      <c r="E2239" s="2">
        <v>45132</v>
      </c>
      <c r="F2239" s="2">
        <f>_xlfn.XLOOKUP(Table7[[#This Row],[EID]],Roster!A:A,Roster!G:G)</f>
        <v>39490</v>
      </c>
      <c r="G2239" s="61">
        <f ca="1">(TODAY()-Table7[[#This Row],[Hire Date]])/365</f>
        <v>17.273972602739725</v>
      </c>
      <c r="H2239" s="61">
        <f ca="1">Table7[[#This Row],[Year]]*12</f>
        <v>207.2876712328767</v>
      </c>
      <c r="I2239" t="str">
        <f ca="1">IF(Table7[[#This Row],[Month]]&gt;=12,"Tenured","New Hire")</f>
        <v>Tenured</v>
      </c>
    </row>
    <row r="2240" spans="1:9">
      <c r="A2240" s="3" t="s">
        <v>117</v>
      </c>
      <c r="B2240" s="35" t="str">
        <f>_xlfn.XLOOKUP(Table7[[#This Row],[EID]],Roster!A:A,Roster!E:E)</f>
        <v>han.oriz.24</v>
      </c>
      <c r="C2240" s="35" t="str">
        <f>_xlfn.XLOOKUP(Table7[[#This Row],[EID]],Roster!A:A,Roster!F:F)</f>
        <v>Network</v>
      </c>
      <c r="D2240">
        <v>7</v>
      </c>
      <c r="E2240" s="2">
        <v>45132</v>
      </c>
      <c r="F2240" s="2">
        <f>_xlfn.XLOOKUP(Table7[[#This Row],[EID]],Roster!A:A,Roster!G:G)</f>
        <v>43495</v>
      </c>
      <c r="G2240" s="61">
        <f ca="1">(TODAY()-Table7[[#This Row],[Hire Date]])/365</f>
        <v>6.3013698630136989</v>
      </c>
      <c r="H2240" s="61">
        <f ca="1">Table7[[#This Row],[Year]]*12</f>
        <v>75.616438356164394</v>
      </c>
      <c r="I2240" t="str">
        <f ca="1">IF(Table7[[#This Row],[Month]]&gt;=12,"Tenured","New Hire")</f>
        <v>Tenured</v>
      </c>
    </row>
    <row r="2241" spans="1:9">
      <c r="A2241" s="3" t="s">
        <v>118</v>
      </c>
      <c r="B2241" s="35" t="str">
        <f>_xlfn.XLOOKUP(Table7[[#This Row],[EID]],Roster!A:A,Roster!E:E)</f>
        <v>kig.imaz.62</v>
      </c>
      <c r="C2241" s="35" t="str">
        <f>_xlfn.XLOOKUP(Table7[[#This Row],[EID]],Roster!A:A,Roster!F:F)</f>
        <v>HR</v>
      </c>
      <c r="D2241">
        <v>9</v>
      </c>
      <c r="E2241" s="2">
        <v>45132</v>
      </c>
      <c r="F2241" s="2">
        <f>_xlfn.XLOOKUP(Table7[[#This Row],[EID]],Roster!A:A,Roster!G:G)</f>
        <v>44965</v>
      </c>
      <c r="G2241" s="61">
        <f ca="1">(TODAY()-Table7[[#This Row],[Hire Date]])/365</f>
        <v>2.2739726027397262</v>
      </c>
      <c r="H2241" s="61">
        <f ca="1">Table7[[#This Row],[Year]]*12</f>
        <v>27.287671232876715</v>
      </c>
      <c r="I2241" t="str">
        <f ca="1">IF(Table7[[#This Row],[Month]]&gt;=12,"Tenured","New Hire")</f>
        <v>Tenured</v>
      </c>
    </row>
    <row r="2242" spans="1:9">
      <c r="A2242" s="3" t="s">
        <v>119</v>
      </c>
      <c r="B2242" s="35" t="str">
        <f>_xlfn.XLOOKUP(Table7[[#This Row],[EID]],Roster!A:A,Roster!E:E)</f>
        <v>hir.kame.31</v>
      </c>
      <c r="C2242" s="35" t="str">
        <f>_xlfn.XLOOKUP(Table7[[#This Row],[EID]],Roster!A:A,Roster!F:F)</f>
        <v>Health</v>
      </c>
      <c r="D2242">
        <v>7</v>
      </c>
      <c r="E2242" s="2">
        <v>45132</v>
      </c>
      <c r="F2242" s="2">
        <f>_xlfn.XLOOKUP(Table7[[#This Row],[EID]],Roster!A:A,Roster!G:G)</f>
        <v>38581</v>
      </c>
      <c r="G2242" s="61">
        <f ca="1">(TODAY()-Table7[[#This Row],[Hire Date]])/365</f>
        <v>19.764383561643836</v>
      </c>
      <c r="H2242" s="61">
        <f ca="1">Table7[[#This Row],[Year]]*12</f>
        <v>237.17260273972602</v>
      </c>
      <c r="I2242" t="str">
        <f ca="1">IF(Table7[[#This Row],[Month]]&gt;=12,"Tenured","New Hire")</f>
        <v>Tenured</v>
      </c>
    </row>
    <row r="2243" spans="1:9">
      <c r="A2243" s="3" t="s">
        <v>121</v>
      </c>
      <c r="B2243" s="35" t="str">
        <f>_xlfn.XLOOKUP(Table7[[#This Row],[EID]],Roster!A:A,Roster!E:E)</f>
        <v>hir.kame.31</v>
      </c>
      <c r="C2243" s="35" t="str">
        <f>_xlfn.XLOOKUP(Table7[[#This Row],[EID]],Roster!A:A,Roster!F:F)</f>
        <v>Health</v>
      </c>
      <c r="D2243">
        <v>7</v>
      </c>
      <c r="E2243" s="2">
        <v>45132</v>
      </c>
      <c r="F2243" s="2">
        <f>_xlfn.XLOOKUP(Table7[[#This Row],[EID]],Roster!A:A,Roster!G:G)</f>
        <v>44420</v>
      </c>
      <c r="G2243" s="61">
        <f ca="1">(TODAY()-Table7[[#This Row],[Hire Date]])/365</f>
        <v>3.7671232876712328</v>
      </c>
      <c r="H2243" s="61">
        <f ca="1">Table7[[#This Row],[Year]]*12</f>
        <v>45.205479452054796</v>
      </c>
      <c r="I2243" t="str">
        <f ca="1">IF(Table7[[#This Row],[Month]]&gt;=12,"Tenured","New Hire")</f>
        <v>Tenured</v>
      </c>
    </row>
    <row r="2244" spans="1:9">
      <c r="A2244" s="3" t="s">
        <v>122</v>
      </c>
      <c r="B2244" s="35" t="str">
        <f>_xlfn.XLOOKUP(Table7[[#This Row],[EID]],Roster!A:A,Roster!E:E)</f>
        <v>han.oriz.24</v>
      </c>
      <c r="C2244" s="35" t="str">
        <f>_xlfn.XLOOKUP(Table7[[#This Row],[EID]],Roster!A:A,Roster!F:F)</f>
        <v>Network</v>
      </c>
      <c r="D2244">
        <v>8</v>
      </c>
      <c r="E2244" s="2">
        <v>45132</v>
      </c>
      <c r="F2244" s="2">
        <f>_xlfn.XLOOKUP(Table7[[#This Row],[EID]],Roster!A:A,Roster!G:G)</f>
        <v>44961</v>
      </c>
      <c r="G2244" s="61">
        <f ca="1">(TODAY()-Table7[[#This Row],[Hire Date]])/365</f>
        <v>2.2849315068493152</v>
      </c>
      <c r="H2244" s="61">
        <f ca="1">Table7[[#This Row],[Year]]*12</f>
        <v>27.419178082191785</v>
      </c>
      <c r="I2244" t="str">
        <f ca="1">IF(Table7[[#This Row],[Month]]&gt;=12,"Tenured","New Hire")</f>
        <v>Tenured</v>
      </c>
    </row>
    <row r="2245" spans="1:9">
      <c r="A2245" s="3" t="s">
        <v>123</v>
      </c>
      <c r="B2245" s="35" t="str">
        <f>_xlfn.XLOOKUP(Table7[[#This Row],[EID]],Roster!A:A,Roster!E:E)</f>
        <v>kig.imaz.62</v>
      </c>
      <c r="C2245" s="35" t="str">
        <f>_xlfn.XLOOKUP(Table7[[#This Row],[EID]],Roster!A:A,Roster!F:F)</f>
        <v>HR</v>
      </c>
      <c r="D2245">
        <v>8</v>
      </c>
      <c r="E2245" s="2">
        <v>45132</v>
      </c>
      <c r="F2245" s="2">
        <f>_xlfn.XLOOKUP(Table7[[#This Row],[EID]],Roster!A:A,Roster!G:G)</f>
        <v>41094</v>
      </c>
      <c r="G2245" s="61">
        <f ca="1">(TODAY()-Table7[[#This Row],[Hire Date]])/365</f>
        <v>12.87945205479452</v>
      </c>
      <c r="H2245" s="61">
        <f ca="1">Table7[[#This Row],[Year]]*12</f>
        <v>154.55342465753424</v>
      </c>
      <c r="I2245" t="str">
        <f ca="1">IF(Table7[[#This Row],[Month]]&gt;=12,"Tenured","New Hire")</f>
        <v>Tenured</v>
      </c>
    </row>
    <row r="2246" spans="1:9">
      <c r="A2246" s="3" t="s">
        <v>94</v>
      </c>
      <c r="B2246" s="35" t="str">
        <f>_xlfn.XLOOKUP(Table7[[#This Row],[EID]],Roster!A:A,Roster!E:E)</f>
        <v>oka.koch.55</v>
      </c>
      <c r="C2246" s="35" t="str">
        <f>_xlfn.XLOOKUP(Table7[[#This Row],[EID]],Roster!A:A,Roster!F:F)</f>
        <v>F&amp;A</v>
      </c>
      <c r="D2246">
        <v>10</v>
      </c>
      <c r="E2246" s="2">
        <v>45133</v>
      </c>
      <c r="F2246" s="2">
        <f>_xlfn.XLOOKUP(Table7[[#This Row],[EID]],Roster!A:A,Roster!G:G)</f>
        <v>45032</v>
      </c>
      <c r="G2246" s="61">
        <f ca="1">(TODAY()-Table7[[#This Row],[Hire Date]])/365</f>
        <v>2.0904109589041098</v>
      </c>
      <c r="H2246" s="61">
        <f ca="1">Table7[[#This Row],[Year]]*12</f>
        <v>25.084931506849315</v>
      </c>
      <c r="I2246" t="str">
        <f ca="1">IF(Table7[[#This Row],[Month]]&gt;=12,"Tenured","New Hire")</f>
        <v>Tenured</v>
      </c>
    </row>
    <row r="2247" spans="1:9">
      <c r="A2247" s="3" t="s">
        <v>96</v>
      </c>
      <c r="B2247" s="35" t="str">
        <f>_xlfn.XLOOKUP(Table7[[#This Row],[EID]],Roster!A:A,Roster!E:E)</f>
        <v>hir.kame.31</v>
      </c>
      <c r="C2247" s="35" t="str">
        <f>_xlfn.XLOOKUP(Table7[[#This Row],[EID]],Roster!A:A,Roster!F:F)</f>
        <v>Health</v>
      </c>
      <c r="D2247">
        <v>10</v>
      </c>
      <c r="E2247" s="2">
        <v>45133</v>
      </c>
      <c r="F2247" s="2">
        <f>_xlfn.XLOOKUP(Table7[[#This Row],[EID]],Roster!A:A,Roster!G:G)</f>
        <v>44979</v>
      </c>
      <c r="G2247" s="61">
        <f ca="1">(TODAY()-Table7[[#This Row],[Hire Date]])/365</f>
        <v>2.2356164383561645</v>
      </c>
      <c r="H2247" s="61">
        <f ca="1">Table7[[#This Row],[Year]]*12</f>
        <v>26.827397260273976</v>
      </c>
      <c r="I2247" t="str">
        <f ca="1">IF(Table7[[#This Row],[Month]]&gt;=12,"Tenured","New Hire")</f>
        <v>Tenured</v>
      </c>
    </row>
    <row r="2248" spans="1:9">
      <c r="A2248" s="3" t="s">
        <v>97</v>
      </c>
      <c r="B2248" s="35" t="str">
        <f>_xlfn.XLOOKUP(Table7[[#This Row],[EID]],Roster!A:A,Roster!E:E)</f>
        <v>han.oriz.24</v>
      </c>
      <c r="C2248" s="35" t="str">
        <f>_xlfn.XLOOKUP(Table7[[#This Row],[EID]],Roster!A:A,Roster!F:F)</f>
        <v>Network</v>
      </c>
      <c r="D2248">
        <v>7</v>
      </c>
      <c r="E2248" s="2">
        <v>45133</v>
      </c>
      <c r="F2248" s="2">
        <f>_xlfn.XLOOKUP(Table7[[#This Row],[EID]],Roster!A:A,Roster!G:G)</f>
        <v>44419</v>
      </c>
      <c r="G2248" s="61">
        <f ca="1">(TODAY()-Table7[[#This Row],[Hire Date]])/365</f>
        <v>3.7698630136986302</v>
      </c>
      <c r="H2248" s="61">
        <f ca="1">Table7[[#This Row],[Year]]*12</f>
        <v>45.238356164383561</v>
      </c>
      <c r="I2248" t="str">
        <f ca="1">IF(Table7[[#This Row],[Month]]&gt;=12,"Tenured","New Hire")</f>
        <v>Tenured</v>
      </c>
    </row>
    <row r="2249" spans="1:9">
      <c r="A2249" s="3" t="s">
        <v>98</v>
      </c>
      <c r="B2249" s="35" t="str">
        <f>_xlfn.XLOOKUP(Table7[[#This Row],[EID]],Roster!A:A,Roster!E:E)</f>
        <v>kig.imaz.62</v>
      </c>
      <c r="C2249" s="35" t="str">
        <f>_xlfn.XLOOKUP(Table7[[#This Row],[EID]],Roster!A:A,Roster!F:F)</f>
        <v>HR</v>
      </c>
      <c r="D2249">
        <v>9</v>
      </c>
      <c r="E2249" s="2">
        <v>45133</v>
      </c>
      <c r="F2249" s="2">
        <f>_xlfn.XLOOKUP(Table7[[#This Row],[EID]],Roster!A:A,Roster!G:G)</f>
        <v>41964</v>
      </c>
      <c r="G2249" s="61">
        <f ca="1">(TODAY()-Table7[[#This Row],[Hire Date]])/365</f>
        <v>10.495890410958904</v>
      </c>
      <c r="H2249" s="61">
        <f ca="1">Table7[[#This Row],[Year]]*12</f>
        <v>125.95068493150684</v>
      </c>
      <c r="I2249" t="str">
        <f ca="1">IF(Table7[[#This Row],[Month]]&gt;=12,"Tenured","New Hire")</f>
        <v>Tenured</v>
      </c>
    </row>
    <row r="2250" spans="1:9">
      <c r="A2250" s="3" t="s">
        <v>99</v>
      </c>
      <c r="B2250" s="35" t="str">
        <f>_xlfn.XLOOKUP(Table7[[#This Row],[EID]],Roster!A:A,Roster!E:E)</f>
        <v>han.oriz.24</v>
      </c>
      <c r="C2250" s="35" t="str">
        <f>_xlfn.XLOOKUP(Table7[[#This Row],[EID]],Roster!A:A,Roster!F:F)</f>
        <v>Strategy</v>
      </c>
      <c r="D2250">
        <v>10</v>
      </c>
      <c r="E2250" s="2">
        <v>45133</v>
      </c>
      <c r="F2250" s="2">
        <f>_xlfn.XLOOKUP(Table7[[#This Row],[EID]],Roster!A:A,Roster!G:G)</f>
        <v>39732</v>
      </c>
      <c r="G2250" s="61">
        <f ca="1">(TODAY()-Table7[[#This Row],[Hire Date]])/365</f>
        <v>16.610958904109587</v>
      </c>
      <c r="H2250" s="61">
        <f ca="1">Table7[[#This Row],[Year]]*12</f>
        <v>199.33150684931505</v>
      </c>
      <c r="I2250" t="str">
        <f ca="1">IF(Table7[[#This Row],[Month]]&gt;=12,"Tenured","New Hire")</f>
        <v>Tenured</v>
      </c>
    </row>
    <row r="2251" spans="1:9">
      <c r="A2251" s="3" t="s">
        <v>100</v>
      </c>
      <c r="B2251" s="35" t="str">
        <f>_xlfn.XLOOKUP(Table7[[#This Row],[EID]],Roster!A:A,Roster!E:E)</f>
        <v>oka.koch.55</v>
      </c>
      <c r="C2251" s="35" t="str">
        <f>_xlfn.XLOOKUP(Table7[[#This Row],[EID]],Roster!A:A,Roster!F:F)</f>
        <v>F&amp;A</v>
      </c>
      <c r="D2251">
        <v>8</v>
      </c>
      <c r="E2251" s="2">
        <v>45133</v>
      </c>
      <c r="F2251" s="2">
        <f>_xlfn.XLOOKUP(Table7[[#This Row],[EID]],Roster!A:A,Roster!G:G)</f>
        <v>44956</v>
      </c>
      <c r="G2251" s="61">
        <f ca="1">(TODAY()-Table7[[#This Row],[Hire Date]])/365</f>
        <v>2.2986301369863016</v>
      </c>
      <c r="H2251" s="61">
        <f ca="1">Table7[[#This Row],[Year]]*12</f>
        <v>27.583561643835619</v>
      </c>
      <c r="I2251" t="str">
        <f ca="1">IF(Table7[[#This Row],[Month]]&gt;=12,"Tenured","New Hire")</f>
        <v>Tenured</v>
      </c>
    </row>
    <row r="2252" spans="1:9">
      <c r="A2252" s="3" t="s">
        <v>101</v>
      </c>
      <c r="B2252" s="35" t="str">
        <f>_xlfn.XLOOKUP(Table7[[#This Row],[EID]],Roster!A:A,Roster!E:E)</f>
        <v>hir.kame.31</v>
      </c>
      <c r="C2252" s="35" t="str">
        <f>_xlfn.XLOOKUP(Table7[[#This Row],[EID]],Roster!A:A,Roster!F:F)</f>
        <v>Health</v>
      </c>
      <c r="D2252">
        <v>7</v>
      </c>
      <c r="E2252" s="2">
        <v>45133</v>
      </c>
      <c r="F2252" s="2">
        <f>_xlfn.XLOOKUP(Table7[[#This Row],[EID]],Roster!A:A,Roster!G:G)</f>
        <v>42161</v>
      </c>
      <c r="G2252" s="61">
        <f ca="1">(TODAY()-Table7[[#This Row],[Hire Date]])/365</f>
        <v>9.956164383561644</v>
      </c>
      <c r="H2252" s="61">
        <f ca="1">Table7[[#This Row],[Year]]*12</f>
        <v>119.47397260273974</v>
      </c>
      <c r="I2252" t="str">
        <f ca="1">IF(Table7[[#This Row],[Month]]&gt;=12,"Tenured","New Hire")</f>
        <v>Tenured</v>
      </c>
    </row>
    <row r="2253" spans="1:9">
      <c r="A2253" s="3" t="s">
        <v>102</v>
      </c>
      <c r="B2253" s="35" t="str">
        <f>_xlfn.XLOOKUP(Table7[[#This Row],[EID]],Roster!A:A,Roster!E:E)</f>
        <v>han.oriz.24</v>
      </c>
      <c r="C2253" s="35" t="str">
        <f>_xlfn.XLOOKUP(Table7[[#This Row],[EID]],Roster!A:A,Roster!F:F)</f>
        <v>Network</v>
      </c>
      <c r="D2253">
        <v>7</v>
      </c>
      <c r="E2253" s="2">
        <v>45133</v>
      </c>
      <c r="F2253" s="2">
        <f>_xlfn.XLOOKUP(Table7[[#This Row],[EID]],Roster!A:A,Roster!G:G)</f>
        <v>37784</v>
      </c>
      <c r="G2253" s="61">
        <f ca="1">(TODAY()-Table7[[#This Row],[Hire Date]])/365</f>
        <v>21.947945205479453</v>
      </c>
      <c r="H2253" s="61">
        <f ca="1">Table7[[#This Row],[Year]]*12</f>
        <v>263.37534246575342</v>
      </c>
      <c r="I2253" t="str">
        <f ca="1">IF(Table7[[#This Row],[Month]]&gt;=12,"Tenured","New Hire")</f>
        <v>Tenured</v>
      </c>
    </row>
    <row r="2254" spans="1:9">
      <c r="A2254" s="3" t="s">
        <v>103</v>
      </c>
      <c r="B2254" s="35" t="str">
        <f>_xlfn.XLOOKUP(Table7[[#This Row],[EID]],Roster!A:A,Roster!E:E)</f>
        <v>kig.imaz.62</v>
      </c>
      <c r="C2254" s="35" t="str">
        <f>_xlfn.XLOOKUP(Table7[[#This Row],[EID]],Roster!A:A,Roster!F:F)</f>
        <v>HR</v>
      </c>
      <c r="D2254">
        <v>9</v>
      </c>
      <c r="E2254" s="2">
        <v>45133</v>
      </c>
      <c r="F2254" s="2">
        <f>_xlfn.XLOOKUP(Table7[[#This Row],[EID]],Roster!A:A,Roster!G:G)</f>
        <v>44132</v>
      </c>
      <c r="G2254" s="61">
        <f ca="1">(TODAY()-Table7[[#This Row],[Hire Date]])/365</f>
        <v>4.5561643835616437</v>
      </c>
      <c r="H2254" s="61">
        <f ca="1">Table7[[#This Row],[Year]]*12</f>
        <v>54.673972602739724</v>
      </c>
      <c r="I2254" t="str">
        <f ca="1">IF(Table7[[#This Row],[Month]]&gt;=12,"Tenured","New Hire")</f>
        <v>Tenured</v>
      </c>
    </row>
    <row r="2255" spans="1:9">
      <c r="A2255" s="3" t="s">
        <v>104</v>
      </c>
      <c r="B2255" s="35" t="str">
        <f>_xlfn.XLOOKUP(Table7[[#This Row],[EID]],Roster!A:A,Roster!E:E)</f>
        <v>oka.koch.55</v>
      </c>
      <c r="C2255" s="35" t="str">
        <f>_xlfn.XLOOKUP(Table7[[#This Row],[EID]],Roster!A:A,Roster!F:F)</f>
        <v>F&amp;A</v>
      </c>
      <c r="D2255">
        <v>8</v>
      </c>
      <c r="E2255" s="2">
        <v>45133</v>
      </c>
      <c r="F2255" s="2">
        <f>_xlfn.XLOOKUP(Table7[[#This Row],[EID]],Roster!A:A,Roster!G:G)</f>
        <v>44977</v>
      </c>
      <c r="G2255" s="61">
        <f ca="1">(TODAY()-Table7[[#This Row],[Hire Date]])/365</f>
        <v>2.2410958904109588</v>
      </c>
      <c r="H2255" s="61">
        <f ca="1">Table7[[#This Row],[Year]]*12</f>
        <v>26.893150684931506</v>
      </c>
      <c r="I2255" t="str">
        <f ca="1">IF(Table7[[#This Row],[Month]]&gt;=12,"Tenured","New Hire")</f>
        <v>Tenured</v>
      </c>
    </row>
    <row r="2256" spans="1:9">
      <c r="A2256" s="3" t="s">
        <v>105</v>
      </c>
      <c r="B2256" s="35" t="str">
        <f>_xlfn.XLOOKUP(Table7[[#This Row],[EID]],Roster!A:A,Roster!E:E)</f>
        <v>oka.koch.55</v>
      </c>
      <c r="C2256" s="35" t="str">
        <f>_xlfn.XLOOKUP(Table7[[#This Row],[EID]],Roster!A:A,Roster!F:F)</f>
        <v>F&amp;A</v>
      </c>
      <c r="D2256">
        <v>9</v>
      </c>
      <c r="E2256" s="2">
        <v>45133</v>
      </c>
      <c r="F2256" s="2">
        <f>_xlfn.XLOOKUP(Table7[[#This Row],[EID]],Roster!A:A,Roster!G:G)</f>
        <v>37806</v>
      </c>
      <c r="G2256" s="61">
        <f ca="1">(TODAY()-Table7[[#This Row],[Hire Date]])/365</f>
        <v>21.887671232876713</v>
      </c>
      <c r="H2256" s="61">
        <f ca="1">Table7[[#This Row],[Year]]*12</f>
        <v>262.65205479452055</v>
      </c>
      <c r="I2256" t="str">
        <f ca="1">IF(Table7[[#This Row],[Month]]&gt;=12,"Tenured","New Hire")</f>
        <v>Tenured</v>
      </c>
    </row>
    <row r="2257" spans="1:9">
      <c r="A2257" s="3" t="s">
        <v>106</v>
      </c>
      <c r="B2257" s="35" t="str">
        <f>_xlfn.XLOOKUP(Table7[[#This Row],[EID]],Roster!A:A,Roster!E:E)</f>
        <v>hir.kame.31</v>
      </c>
      <c r="C2257" s="35" t="str">
        <f>_xlfn.XLOOKUP(Table7[[#This Row],[EID]],Roster!A:A,Roster!F:F)</f>
        <v>Health</v>
      </c>
      <c r="D2257">
        <v>8</v>
      </c>
      <c r="E2257" s="2">
        <v>45133</v>
      </c>
      <c r="F2257" s="2">
        <f>_xlfn.XLOOKUP(Table7[[#This Row],[EID]],Roster!A:A,Roster!G:G)</f>
        <v>40457</v>
      </c>
      <c r="G2257" s="61">
        <f ca="1">(TODAY()-Table7[[#This Row],[Hire Date]])/365</f>
        <v>14.624657534246575</v>
      </c>
      <c r="H2257" s="61">
        <f ca="1">Table7[[#This Row],[Year]]*12</f>
        <v>175.49589041095891</v>
      </c>
      <c r="I2257" t="str">
        <f ca="1">IF(Table7[[#This Row],[Month]]&gt;=12,"Tenured","New Hire")</f>
        <v>Tenured</v>
      </c>
    </row>
    <row r="2258" spans="1:9">
      <c r="A2258" s="3" t="s">
        <v>107</v>
      </c>
      <c r="B2258" s="35" t="str">
        <f>_xlfn.XLOOKUP(Table7[[#This Row],[EID]],Roster!A:A,Roster!E:E)</f>
        <v>oka.koch.55</v>
      </c>
      <c r="C2258" s="35" t="str">
        <f>_xlfn.XLOOKUP(Table7[[#This Row],[EID]],Roster!A:A,Roster!F:F)</f>
        <v>F&amp;A</v>
      </c>
      <c r="D2258">
        <v>10</v>
      </c>
      <c r="E2258" s="2">
        <v>45133</v>
      </c>
      <c r="F2258" s="2">
        <f>_xlfn.XLOOKUP(Table7[[#This Row],[EID]],Roster!A:A,Roster!G:G)</f>
        <v>45001</v>
      </c>
      <c r="G2258" s="61">
        <f ca="1">(TODAY()-Table7[[#This Row],[Hire Date]])/365</f>
        <v>2.1753424657534248</v>
      </c>
      <c r="H2258" s="61">
        <f ca="1">Table7[[#This Row],[Year]]*12</f>
        <v>26.104109589041098</v>
      </c>
      <c r="I2258" t="str">
        <f ca="1">IF(Table7[[#This Row],[Month]]&gt;=12,"Tenured","New Hire")</f>
        <v>Tenured</v>
      </c>
    </row>
    <row r="2259" spans="1:9">
      <c r="A2259" s="3" t="s">
        <v>108</v>
      </c>
      <c r="B2259" s="35" t="str">
        <f>_xlfn.XLOOKUP(Table7[[#This Row],[EID]],Roster!A:A,Roster!E:E)</f>
        <v>kig.imaz.62</v>
      </c>
      <c r="C2259" s="35" t="str">
        <f>_xlfn.XLOOKUP(Table7[[#This Row],[EID]],Roster!A:A,Roster!F:F)</f>
        <v>HR</v>
      </c>
      <c r="D2259">
        <v>8</v>
      </c>
      <c r="E2259" s="2">
        <v>45133</v>
      </c>
      <c r="F2259" s="2">
        <f>_xlfn.XLOOKUP(Table7[[#This Row],[EID]],Roster!A:A,Roster!G:G)</f>
        <v>41289</v>
      </c>
      <c r="G2259" s="61">
        <f ca="1">(TODAY()-Table7[[#This Row],[Hire Date]])/365</f>
        <v>12.345205479452055</v>
      </c>
      <c r="H2259" s="61">
        <f ca="1">Table7[[#This Row],[Year]]*12</f>
        <v>148.14246575342466</v>
      </c>
      <c r="I2259" t="str">
        <f ca="1">IF(Table7[[#This Row],[Month]]&gt;=12,"Tenured","New Hire")</f>
        <v>Tenured</v>
      </c>
    </row>
    <row r="2260" spans="1:9">
      <c r="A2260" s="3" t="s">
        <v>109</v>
      </c>
      <c r="B2260" s="35" t="str">
        <f>_xlfn.XLOOKUP(Table7[[#This Row],[EID]],Roster!A:A,Roster!E:E)</f>
        <v>han.oriz.24</v>
      </c>
      <c r="C2260" s="35" t="str">
        <f>_xlfn.XLOOKUP(Table7[[#This Row],[EID]],Roster!A:A,Roster!F:F)</f>
        <v>Strategy</v>
      </c>
      <c r="D2260">
        <v>7</v>
      </c>
      <c r="E2260" s="2">
        <v>45133</v>
      </c>
      <c r="F2260" s="2">
        <f>_xlfn.XLOOKUP(Table7[[#This Row],[EID]],Roster!A:A,Roster!G:G)</f>
        <v>39092</v>
      </c>
      <c r="G2260" s="61">
        <f ca="1">(TODAY()-Table7[[#This Row],[Hire Date]])/365</f>
        <v>18.364383561643837</v>
      </c>
      <c r="H2260" s="61">
        <f ca="1">Table7[[#This Row],[Year]]*12</f>
        <v>220.37260273972606</v>
      </c>
      <c r="I2260" t="str">
        <f ca="1">IF(Table7[[#This Row],[Month]]&gt;=12,"Tenured","New Hire")</f>
        <v>Tenured</v>
      </c>
    </row>
    <row r="2261" spans="1:9">
      <c r="A2261" s="3" t="s">
        <v>111</v>
      </c>
      <c r="B2261" s="35" t="str">
        <f>_xlfn.XLOOKUP(Table7[[#This Row],[EID]],Roster!A:A,Roster!E:E)</f>
        <v>hir.kame.31</v>
      </c>
      <c r="C2261" s="35" t="str">
        <f>_xlfn.XLOOKUP(Table7[[#This Row],[EID]],Roster!A:A,Roster!F:F)</f>
        <v>Health</v>
      </c>
      <c r="D2261">
        <v>10</v>
      </c>
      <c r="E2261" s="2">
        <v>45133</v>
      </c>
      <c r="F2261" s="2">
        <f>_xlfn.XLOOKUP(Table7[[#This Row],[EID]],Roster!A:A,Roster!G:G)</f>
        <v>42145</v>
      </c>
      <c r="G2261" s="61">
        <f ca="1">(TODAY()-Table7[[#This Row],[Hire Date]])/365</f>
        <v>10</v>
      </c>
      <c r="H2261" s="61">
        <f ca="1">Table7[[#This Row],[Year]]*12</f>
        <v>120</v>
      </c>
      <c r="I2261" t="str">
        <f ca="1">IF(Table7[[#This Row],[Month]]&gt;=12,"Tenured","New Hire")</f>
        <v>Tenured</v>
      </c>
    </row>
    <row r="2262" spans="1:9">
      <c r="A2262" s="3" t="s">
        <v>112</v>
      </c>
      <c r="B2262" s="35" t="str">
        <f>_xlfn.XLOOKUP(Table7[[#This Row],[EID]],Roster!A:A,Roster!E:E)</f>
        <v>hir.kame.31</v>
      </c>
      <c r="C2262" s="35" t="str">
        <f>_xlfn.XLOOKUP(Table7[[#This Row],[EID]],Roster!A:A,Roster!F:F)</f>
        <v>Health</v>
      </c>
      <c r="D2262">
        <v>9</v>
      </c>
      <c r="E2262" s="2">
        <v>45133</v>
      </c>
      <c r="F2262" s="2">
        <f>_xlfn.XLOOKUP(Table7[[#This Row],[EID]],Roster!A:A,Roster!G:G)</f>
        <v>44989</v>
      </c>
      <c r="G2262" s="61">
        <f ca="1">(TODAY()-Table7[[#This Row],[Hire Date]])/365</f>
        <v>2.2082191780821918</v>
      </c>
      <c r="H2262" s="61">
        <f ca="1">Table7[[#This Row],[Year]]*12</f>
        <v>26.4986301369863</v>
      </c>
      <c r="I2262" t="str">
        <f ca="1">IF(Table7[[#This Row],[Month]]&gt;=12,"Tenured","New Hire")</f>
        <v>Tenured</v>
      </c>
    </row>
    <row r="2263" spans="1:9">
      <c r="A2263" s="3" t="s">
        <v>113</v>
      </c>
      <c r="B2263" s="35" t="str">
        <f>_xlfn.XLOOKUP(Table7[[#This Row],[EID]],Roster!A:A,Roster!E:E)</f>
        <v>kig.imaz.62</v>
      </c>
      <c r="C2263" s="35" t="str">
        <f>_xlfn.XLOOKUP(Table7[[#This Row],[EID]],Roster!A:A,Roster!F:F)</f>
        <v>HR</v>
      </c>
      <c r="D2263">
        <v>7</v>
      </c>
      <c r="E2263" s="2">
        <v>45133</v>
      </c>
      <c r="F2263" s="2">
        <f>_xlfn.XLOOKUP(Table7[[#This Row],[EID]],Roster!A:A,Roster!G:G)</f>
        <v>44152</v>
      </c>
      <c r="G2263" s="61">
        <f ca="1">(TODAY()-Table7[[#This Row],[Hire Date]])/365</f>
        <v>4.5013698630136982</v>
      </c>
      <c r="H2263" s="61">
        <f ca="1">Table7[[#This Row],[Year]]*12</f>
        <v>54.016438356164379</v>
      </c>
      <c r="I2263" t="str">
        <f ca="1">IF(Table7[[#This Row],[Month]]&gt;=12,"Tenured","New Hire")</f>
        <v>Tenured</v>
      </c>
    </row>
    <row r="2264" spans="1:9">
      <c r="A2264" s="3" t="s">
        <v>114</v>
      </c>
      <c r="B2264" s="35" t="str">
        <f>_xlfn.XLOOKUP(Table7[[#This Row],[EID]],Roster!A:A,Roster!E:E)</f>
        <v>han.oriz.24</v>
      </c>
      <c r="C2264" s="35" t="str">
        <f>_xlfn.XLOOKUP(Table7[[#This Row],[EID]],Roster!A:A,Roster!F:F)</f>
        <v>Strategy</v>
      </c>
      <c r="D2264">
        <v>9</v>
      </c>
      <c r="E2264" s="2">
        <v>45133</v>
      </c>
      <c r="F2264" s="2">
        <f>_xlfn.XLOOKUP(Table7[[#This Row],[EID]],Roster!A:A,Roster!G:G)</f>
        <v>37165</v>
      </c>
      <c r="G2264" s="61">
        <f ca="1">(TODAY()-Table7[[#This Row],[Hire Date]])/365</f>
        <v>23.643835616438356</v>
      </c>
      <c r="H2264" s="61">
        <f ca="1">Table7[[#This Row],[Year]]*12</f>
        <v>283.72602739726028</v>
      </c>
      <c r="I2264" t="str">
        <f ca="1">IF(Table7[[#This Row],[Month]]&gt;=12,"Tenured","New Hire")</f>
        <v>Tenured</v>
      </c>
    </row>
    <row r="2265" spans="1:9">
      <c r="A2265" s="3" t="s">
        <v>115</v>
      </c>
      <c r="B2265" s="35" t="str">
        <f>_xlfn.XLOOKUP(Table7[[#This Row],[EID]],Roster!A:A,Roster!E:E)</f>
        <v>oka.koch.55</v>
      </c>
      <c r="C2265" s="35" t="str">
        <f>_xlfn.XLOOKUP(Table7[[#This Row],[EID]],Roster!A:A,Roster!F:F)</f>
        <v>F&amp;A</v>
      </c>
      <c r="D2265">
        <v>10</v>
      </c>
      <c r="E2265" s="2">
        <v>45133</v>
      </c>
      <c r="F2265" s="2">
        <f>_xlfn.XLOOKUP(Table7[[#This Row],[EID]],Roster!A:A,Roster!G:G)</f>
        <v>44841</v>
      </c>
      <c r="G2265" s="61">
        <f ca="1">(TODAY()-Table7[[#This Row],[Hire Date]])/365</f>
        <v>2.6136986301369864</v>
      </c>
      <c r="H2265" s="61">
        <f ca="1">Table7[[#This Row],[Year]]*12</f>
        <v>31.364383561643837</v>
      </c>
      <c r="I2265" t="str">
        <f ca="1">IF(Table7[[#This Row],[Month]]&gt;=12,"Tenured","New Hire")</f>
        <v>Tenured</v>
      </c>
    </row>
    <row r="2266" spans="1:9">
      <c r="A2266" s="3" t="s">
        <v>116</v>
      </c>
      <c r="B2266" s="35" t="str">
        <f>_xlfn.XLOOKUP(Table7[[#This Row],[EID]],Roster!A:A,Roster!E:E)</f>
        <v>hir.kame.31</v>
      </c>
      <c r="C2266" s="35" t="str">
        <f>_xlfn.XLOOKUP(Table7[[#This Row],[EID]],Roster!A:A,Roster!F:F)</f>
        <v>Health</v>
      </c>
      <c r="D2266">
        <v>10</v>
      </c>
      <c r="E2266" s="2">
        <v>45133</v>
      </c>
      <c r="F2266" s="2">
        <f>_xlfn.XLOOKUP(Table7[[#This Row],[EID]],Roster!A:A,Roster!G:G)</f>
        <v>39490</v>
      </c>
      <c r="G2266" s="61">
        <f ca="1">(TODAY()-Table7[[#This Row],[Hire Date]])/365</f>
        <v>17.273972602739725</v>
      </c>
      <c r="H2266" s="61">
        <f ca="1">Table7[[#This Row],[Year]]*12</f>
        <v>207.2876712328767</v>
      </c>
      <c r="I2266" t="str">
        <f ca="1">IF(Table7[[#This Row],[Month]]&gt;=12,"Tenured","New Hire")</f>
        <v>Tenured</v>
      </c>
    </row>
    <row r="2267" spans="1:9">
      <c r="A2267" s="3" t="s">
        <v>117</v>
      </c>
      <c r="B2267" s="35" t="str">
        <f>_xlfn.XLOOKUP(Table7[[#This Row],[EID]],Roster!A:A,Roster!E:E)</f>
        <v>han.oriz.24</v>
      </c>
      <c r="C2267" s="35" t="str">
        <f>_xlfn.XLOOKUP(Table7[[#This Row],[EID]],Roster!A:A,Roster!F:F)</f>
        <v>Network</v>
      </c>
      <c r="D2267">
        <v>8</v>
      </c>
      <c r="E2267" s="2">
        <v>45133</v>
      </c>
      <c r="F2267" s="2">
        <f>_xlfn.XLOOKUP(Table7[[#This Row],[EID]],Roster!A:A,Roster!G:G)</f>
        <v>43495</v>
      </c>
      <c r="G2267" s="61">
        <f ca="1">(TODAY()-Table7[[#This Row],[Hire Date]])/365</f>
        <v>6.3013698630136989</v>
      </c>
      <c r="H2267" s="61">
        <f ca="1">Table7[[#This Row],[Year]]*12</f>
        <v>75.616438356164394</v>
      </c>
      <c r="I2267" t="str">
        <f ca="1">IF(Table7[[#This Row],[Month]]&gt;=12,"Tenured","New Hire")</f>
        <v>Tenured</v>
      </c>
    </row>
    <row r="2268" spans="1:9">
      <c r="A2268" s="3" t="s">
        <v>118</v>
      </c>
      <c r="B2268" s="35" t="str">
        <f>_xlfn.XLOOKUP(Table7[[#This Row],[EID]],Roster!A:A,Roster!E:E)</f>
        <v>kig.imaz.62</v>
      </c>
      <c r="C2268" s="35" t="str">
        <f>_xlfn.XLOOKUP(Table7[[#This Row],[EID]],Roster!A:A,Roster!F:F)</f>
        <v>HR</v>
      </c>
      <c r="D2268">
        <v>9</v>
      </c>
      <c r="E2268" s="2">
        <v>45133</v>
      </c>
      <c r="F2268" s="2">
        <f>_xlfn.XLOOKUP(Table7[[#This Row],[EID]],Roster!A:A,Roster!G:G)</f>
        <v>44965</v>
      </c>
      <c r="G2268" s="61">
        <f ca="1">(TODAY()-Table7[[#This Row],[Hire Date]])/365</f>
        <v>2.2739726027397262</v>
      </c>
      <c r="H2268" s="61">
        <f ca="1">Table7[[#This Row],[Year]]*12</f>
        <v>27.287671232876715</v>
      </c>
      <c r="I2268" t="str">
        <f ca="1">IF(Table7[[#This Row],[Month]]&gt;=12,"Tenured","New Hire")</f>
        <v>Tenured</v>
      </c>
    </row>
    <row r="2269" spans="1:9">
      <c r="A2269" s="3" t="s">
        <v>119</v>
      </c>
      <c r="B2269" s="35" t="str">
        <f>_xlfn.XLOOKUP(Table7[[#This Row],[EID]],Roster!A:A,Roster!E:E)</f>
        <v>hir.kame.31</v>
      </c>
      <c r="C2269" s="35" t="str">
        <f>_xlfn.XLOOKUP(Table7[[#This Row],[EID]],Roster!A:A,Roster!F:F)</f>
        <v>Health</v>
      </c>
      <c r="D2269">
        <v>7</v>
      </c>
      <c r="E2269" s="2">
        <v>45133</v>
      </c>
      <c r="F2269" s="2">
        <f>_xlfn.XLOOKUP(Table7[[#This Row],[EID]],Roster!A:A,Roster!G:G)</f>
        <v>38581</v>
      </c>
      <c r="G2269" s="61">
        <f ca="1">(TODAY()-Table7[[#This Row],[Hire Date]])/365</f>
        <v>19.764383561643836</v>
      </c>
      <c r="H2269" s="61">
        <f ca="1">Table7[[#This Row],[Year]]*12</f>
        <v>237.17260273972602</v>
      </c>
      <c r="I2269" t="str">
        <f ca="1">IF(Table7[[#This Row],[Month]]&gt;=12,"Tenured","New Hire")</f>
        <v>Tenured</v>
      </c>
    </row>
    <row r="2270" spans="1:9">
      <c r="A2270" s="3" t="s">
        <v>121</v>
      </c>
      <c r="B2270" s="35" t="str">
        <f>_xlfn.XLOOKUP(Table7[[#This Row],[EID]],Roster!A:A,Roster!E:E)</f>
        <v>hir.kame.31</v>
      </c>
      <c r="C2270" s="35" t="str">
        <f>_xlfn.XLOOKUP(Table7[[#This Row],[EID]],Roster!A:A,Roster!F:F)</f>
        <v>Health</v>
      </c>
      <c r="D2270">
        <v>9</v>
      </c>
      <c r="E2270" s="2">
        <v>45133</v>
      </c>
      <c r="F2270" s="2">
        <f>_xlfn.XLOOKUP(Table7[[#This Row],[EID]],Roster!A:A,Roster!G:G)</f>
        <v>44420</v>
      </c>
      <c r="G2270" s="61">
        <f ca="1">(TODAY()-Table7[[#This Row],[Hire Date]])/365</f>
        <v>3.7671232876712328</v>
      </c>
      <c r="H2270" s="61">
        <f ca="1">Table7[[#This Row],[Year]]*12</f>
        <v>45.205479452054796</v>
      </c>
      <c r="I2270" t="str">
        <f ca="1">IF(Table7[[#This Row],[Month]]&gt;=12,"Tenured","New Hire")</f>
        <v>Tenured</v>
      </c>
    </row>
    <row r="2271" spans="1:9">
      <c r="A2271" s="3" t="s">
        <v>122</v>
      </c>
      <c r="B2271" s="35" t="str">
        <f>_xlfn.XLOOKUP(Table7[[#This Row],[EID]],Roster!A:A,Roster!E:E)</f>
        <v>han.oriz.24</v>
      </c>
      <c r="C2271" s="35" t="str">
        <f>_xlfn.XLOOKUP(Table7[[#This Row],[EID]],Roster!A:A,Roster!F:F)</f>
        <v>Network</v>
      </c>
      <c r="D2271">
        <v>9</v>
      </c>
      <c r="E2271" s="2">
        <v>45133</v>
      </c>
      <c r="F2271" s="2">
        <f>_xlfn.XLOOKUP(Table7[[#This Row],[EID]],Roster!A:A,Roster!G:G)</f>
        <v>44961</v>
      </c>
      <c r="G2271" s="61">
        <f ca="1">(TODAY()-Table7[[#This Row],[Hire Date]])/365</f>
        <v>2.2849315068493152</v>
      </c>
      <c r="H2271" s="61">
        <f ca="1">Table7[[#This Row],[Year]]*12</f>
        <v>27.419178082191785</v>
      </c>
      <c r="I2271" t="str">
        <f ca="1">IF(Table7[[#This Row],[Month]]&gt;=12,"Tenured","New Hire")</f>
        <v>Tenured</v>
      </c>
    </row>
    <row r="2272" spans="1:9">
      <c r="A2272" s="3" t="s">
        <v>123</v>
      </c>
      <c r="B2272" s="35" t="str">
        <f>_xlfn.XLOOKUP(Table7[[#This Row],[EID]],Roster!A:A,Roster!E:E)</f>
        <v>kig.imaz.62</v>
      </c>
      <c r="C2272" s="35" t="str">
        <f>_xlfn.XLOOKUP(Table7[[#This Row],[EID]],Roster!A:A,Roster!F:F)</f>
        <v>HR</v>
      </c>
      <c r="D2272">
        <v>10</v>
      </c>
      <c r="E2272" s="2">
        <v>45133</v>
      </c>
      <c r="F2272" s="2">
        <f>_xlfn.XLOOKUP(Table7[[#This Row],[EID]],Roster!A:A,Roster!G:G)</f>
        <v>41094</v>
      </c>
      <c r="G2272" s="61">
        <f ca="1">(TODAY()-Table7[[#This Row],[Hire Date]])/365</f>
        <v>12.87945205479452</v>
      </c>
      <c r="H2272" s="61">
        <f ca="1">Table7[[#This Row],[Year]]*12</f>
        <v>154.55342465753424</v>
      </c>
      <c r="I2272" t="str">
        <f ca="1">IF(Table7[[#This Row],[Month]]&gt;=12,"Tenured","New Hire")</f>
        <v>Tenured</v>
      </c>
    </row>
    <row r="2273" spans="1:9">
      <c r="A2273" s="3" t="s">
        <v>94</v>
      </c>
      <c r="B2273" s="35" t="str">
        <f>_xlfn.XLOOKUP(Table7[[#This Row],[EID]],Roster!A:A,Roster!E:E)</f>
        <v>oka.koch.55</v>
      </c>
      <c r="C2273" s="35" t="str">
        <f>_xlfn.XLOOKUP(Table7[[#This Row],[EID]],Roster!A:A,Roster!F:F)</f>
        <v>F&amp;A</v>
      </c>
      <c r="D2273">
        <v>9</v>
      </c>
      <c r="E2273" s="2">
        <v>45134</v>
      </c>
      <c r="F2273" s="2">
        <f>_xlfn.XLOOKUP(Table7[[#This Row],[EID]],Roster!A:A,Roster!G:G)</f>
        <v>45032</v>
      </c>
      <c r="G2273" s="61">
        <f ca="1">(TODAY()-Table7[[#This Row],[Hire Date]])/365</f>
        <v>2.0904109589041098</v>
      </c>
      <c r="H2273" s="61">
        <f ca="1">Table7[[#This Row],[Year]]*12</f>
        <v>25.084931506849315</v>
      </c>
      <c r="I2273" t="str">
        <f ca="1">IF(Table7[[#This Row],[Month]]&gt;=12,"Tenured","New Hire")</f>
        <v>Tenured</v>
      </c>
    </row>
    <row r="2274" spans="1:9">
      <c r="A2274" s="3" t="s">
        <v>96</v>
      </c>
      <c r="B2274" s="35" t="str">
        <f>_xlfn.XLOOKUP(Table7[[#This Row],[EID]],Roster!A:A,Roster!E:E)</f>
        <v>hir.kame.31</v>
      </c>
      <c r="C2274" s="35" t="str">
        <f>_xlfn.XLOOKUP(Table7[[#This Row],[EID]],Roster!A:A,Roster!F:F)</f>
        <v>Health</v>
      </c>
      <c r="D2274">
        <v>10</v>
      </c>
      <c r="E2274" s="2">
        <v>45134</v>
      </c>
      <c r="F2274" s="2">
        <f>_xlfn.XLOOKUP(Table7[[#This Row],[EID]],Roster!A:A,Roster!G:G)</f>
        <v>44979</v>
      </c>
      <c r="G2274" s="61">
        <f ca="1">(TODAY()-Table7[[#This Row],[Hire Date]])/365</f>
        <v>2.2356164383561645</v>
      </c>
      <c r="H2274" s="61">
        <f ca="1">Table7[[#This Row],[Year]]*12</f>
        <v>26.827397260273976</v>
      </c>
      <c r="I2274" t="str">
        <f ca="1">IF(Table7[[#This Row],[Month]]&gt;=12,"Tenured","New Hire")</f>
        <v>Tenured</v>
      </c>
    </row>
    <row r="2275" spans="1:9">
      <c r="A2275" s="3" t="s">
        <v>97</v>
      </c>
      <c r="B2275" s="35" t="str">
        <f>_xlfn.XLOOKUP(Table7[[#This Row],[EID]],Roster!A:A,Roster!E:E)</f>
        <v>han.oriz.24</v>
      </c>
      <c r="C2275" s="35" t="str">
        <f>_xlfn.XLOOKUP(Table7[[#This Row],[EID]],Roster!A:A,Roster!F:F)</f>
        <v>Network</v>
      </c>
      <c r="D2275">
        <v>8</v>
      </c>
      <c r="E2275" s="2">
        <v>45134</v>
      </c>
      <c r="F2275" s="2">
        <f>_xlfn.XLOOKUP(Table7[[#This Row],[EID]],Roster!A:A,Roster!G:G)</f>
        <v>44419</v>
      </c>
      <c r="G2275" s="61">
        <f ca="1">(TODAY()-Table7[[#This Row],[Hire Date]])/365</f>
        <v>3.7698630136986302</v>
      </c>
      <c r="H2275" s="61">
        <f ca="1">Table7[[#This Row],[Year]]*12</f>
        <v>45.238356164383561</v>
      </c>
      <c r="I2275" t="str">
        <f ca="1">IF(Table7[[#This Row],[Month]]&gt;=12,"Tenured","New Hire")</f>
        <v>Tenured</v>
      </c>
    </row>
    <row r="2276" spans="1:9">
      <c r="A2276" s="3" t="s">
        <v>98</v>
      </c>
      <c r="B2276" s="35" t="str">
        <f>_xlfn.XLOOKUP(Table7[[#This Row],[EID]],Roster!A:A,Roster!E:E)</f>
        <v>kig.imaz.62</v>
      </c>
      <c r="C2276" s="35" t="str">
        <f>_xlfn.XLOOKUP(Table7[[#This Row],[EID]],Roster!A:A,Roster!F:F)</f>
        <v>HR</v>
      </c>
      <c r="D2276">
        <v>7</v>
      </c>
      <c r="E2276" s="2">
        <v>45134</v>
      </c>
      <c r="F2276" s="2">
        <f>_xlfn.XLOOKUP(Table7[[#This Row],[EID]],Roster!A:A,Roster!G:G)</f>
        <v>41964</v>
      </c>
      <c r="G2276" s="61">
        <f ca="1">(TODAY()-Table7[[#This Row],[Hire Date]])/365</f>
        <v>10.495890410958904</v>
      </c>
      <c r="H2276" s="61">
        <f ca="1">Table7[[#This Row],[Year]]*12</f>
        <v>125.95068493150684</v>
      </c>
      <c r="I2276" t="str">
        <f ca="1">IF(Table7[[#This Row],[Month]]&gt;=12,"Tenured","New Hire")</f>
        <v>Tenured</v>
      </c>
    </row>
    <row r="2277" spans="1:9">
      <c r="A2277" s="3" t="s">
        <v>99</v>
      </c>
      <c r="B2277" s="35" t="str">
        <f>_xlfn.XLOOKUP(Table7[[#This Row],[EID]],Roster!A:A,Roster!E:E)</f>
        <v>han.oriz.24</v>
      </c>
      <c r="C2277" s="35" t="str">
        <f>_xlfn.XLOOKUP(Table7[[#This Row],[EID]],Roster!A:A,Roster!F:F)</f>
        <v>Strategy</v>
      </c>
      <c r="D2277">
        <v>6</v>
      </c>
      <c r="E2277" s="2">
        <v>45134</v>
      </c>
      <c r="F2277" s="2">
        <f>_xlfn.XLOOKUP(Table7[[#This Row],[EID]],Roster!A:A,Roster!G:G)</f>
        <v>39732</v>
      </c>
      <c r="G2277" s="61">
        <f ca="1">(TODAY()-Table7[[#This Row],[Hire Date]])/365</f>
        <v>16.610958904109587</v>
      </c>
      <c r="H2277" s="61">
        <f ca="1">Table7[[#This Row],[Year]]*12</f>
        <v>199.33150684931505</v>
      </c>
      <c r="I2277" t="str">
        <f ca="1">IF(Table7[[#This Row],[Month]]&gt;=12,"Tenured","New Hire")</f>
        <v>Tenured</v>
      </c>
    </row>
    <row r="2278" spans="1:9">
      <c r="A2278" s="3" t="s">
        <v>100</v>
      </c>
      <c r="B2278" s="35" t="str">
        <f>_xlfn.XLOOKUP(Table7[[#This Row],[EID]],Roster!A:A,Roster!E:E)</f>
        <v>oka.koch.55</v>
      </c>
      <c r="C2278" s="35" t="str">
        <f>_xlfn.XLOOKUP(Table7[[#This Row],[EID]],Roster!A:A,Roster!F:F)</f>
        <v>F&amp;A</v>
      </c>
      <c r="D2278">
        <v>10</v>
      </c>
      <c r="E2278" s="2">
        <v>45134</v>
      </c>
      <c r="F2278" s="2">
        <f>_xlfn.XLOOKUP(Table7[[#This Row],[EID]],Roster!A:A,Roster!G:G)</f>
        <v>44956</v>
      </c>
      <c r="G2278" s="61">
        <f ca="1">(TODAY()-Table7[[#This Row],[Hire Date]])/365</f>
        <v>2.2986301369863016</v>
      </c>
      <c r="H2278" s="61">
        <f ca="1">Table7[[#This Row],[Year]]*12</f>
        <v>27.583561643835619</v>
      </c>
      <c r="I2278" t="str">
        <f ca="1">IF(Table7[[#This Row],[Month]]&gt;=12,"Tenured","New Hire")</f>
        <v>Tenured</v>
      </c>
    </row>
    <row r="2279" spans="1:9">
      <c r="A2279" s="3" t="s">
        <v>101</v>
      </c>
      <c r="B2279" s="35" t="str">
        <f>_xlfn.XLOOKUP(Table7[[#This Row],[EID]],Roster!A:A,Roster!E:E)</f>
        <v>hir.kame.31</v>
      </c>
      <c r="C2279" s="35" t="str">
        <f>_xlfn.XLOOKUP(Table7[[#This Row],[EID]],Roster!A:A,Roster!F:F)</f>
        <v>Health</v>
      </c>
      <c r="D2279">
        <v>9</v>
      </c>
      <c r="E2279" s="2">
        <v>45134</v>
      </c>
      <c r="F2279" s="2">
        <f>_xlfn.XLOOKUP(Table7[[#This Row],[EID]],Roster!A:A,Roster!G:G)</f>
        <v>42161</v>
      </c>
      <c r="G2279" s="61">
        <f ca="1">(TODAY()-Table7[[#This Row],[Hire Date]])/365</f>
        <v>9.956164383561644</v>
      </c>
      <c r="H2279" s="61">
        <f ca="1">Table7[[#This Row],[Year]]*12</f>
        <v>119.47397260273974</v>
      </c>
      <c r="I2279" t="str">
        <f ca="1">IF(Table7[[#This Row],[Month]]&gt;=12,"Tenured","New Hire")</f>
        <v>Tenured</v>
      </c>
    </row>
    <row r="2280" spans="1:9">
      <c r="A2280" s="3" t="s">
        <v>102</v>
      </c>
      <c r="B2280" s="35" t="str">
        <f>_xlfn.XLOOKUP(Table7[[#This Row],[EID]],Roster!A:A,Roster!E:E)</f>
        <v>han.oriz.24</v>
      </c>
      <c r="C2280" s="35" t="str">
        <f>_xlfn.XLOOKUP(Table7[[#This Row],[EID]],Roster!A:A,Roster!F:F)</f>
        <v>Network</v>
      </c>
      <c r="D2280">
        <v>7</v>
      </c>
      <c r="E2280" s="2">
        <v>45134</v>
      </c>
      <c r="F2280" s="2">
        <f>_xlfn.XLOOKUP(Table7[[#This Row],[EID]],Roster!A:A,Roster!G:G)</f>
        <v>37784</v>
      </c>
      <c r="G2280" s="61">
        <f ca="1">(TODAY()-Table7[[#This Row],[Hire Date]])/365</f>
        <v>21.947945205479453</v>
      </c>
      <c r="H2280" s="61">
        <f ca="1">Table7[[#This Row],[Year]]*12</f>
        <v>263.37534246575342</v>
      </c>
      <c r="I2280" t="str">
        <f ca="1">IF(Table7[[#This Row],[Month]]&gt;=12,"Tenured","New Hire")</f>
        <v>Tenured</v>
      </c>
    </row>
    <row r="2281" spans="1:9">
      <c r="A2281" s="3" t="s">
        <v>103</v>
      </c>
      <c r="B2281" s="35" t="str">
        <f>_xlfn.XLOOKUP(Table7[[#This Row],[EID]],Roster!A:A,Roster!E:E)</f>
        <v>kig.imaz.62</v>
      </c>
      <c r="C2281" s="35" t="str">
        <f>_xlfn.XLOOKUP(Table7[[#This Row],[EID]],Roster!A:A,Roster!F:F)</f>
        <v>HR</v>
      </c>
      <c r="D2281">
        <v>8</v>
      </c>
      <c r="E2281" s="2">
        <v>45134</v>
      </c>
      <c r="F2281" s="2">
        <f>_xlfn.XLOOKUP(Table7[[#This Row],[EID]],Roster!A:A,Roster!G:G)</f>
        <v>44132</v>
      </c>
      <c r="G2281" s="61">
        <f ca="1">(TODAY()-Table7[[#This Row],[Hire Date]])/365</f>
        <v>4.5561643835616437</v>
      </c>
      <c r="H2281" s="61">
        <f ca="1">Table7[[#This Row],[Year]]*12</f>
        <v>54.673972602739724</v>
      </c>
      <c r="I2281" t="str">
        <f ca="1">IF(Table7[[#This Row],[Month]]&gt;=12,"Tenured","New Hire")</f>
        <v>Tenured</v>
      </c>
    </row>
    <row r="2282" spans="1:9">
      <c r="A2282" s="3" t="s">
        <v>104</v>
      </c>
      <c r="B2282" s="35" t="str">
        <f>_xlfn.XLOOKUP(Table7[[#This Row],[EID]],Roster!A:A,Roster!E:E)</f>
        <v>oka.koch.55</v>
      </c>
      <c r="C2282" s="35" t="str">
        <f>_xlfn.XLOOKUP(Table7[[#This Row],[EID]],Roster!A:A,Roster!F:F)</f>
        <v>F&amp;A</v>
      </c>
      <c r="D2282">
        <v>6</v>
      </c>
      <c r="E2282" s="2">
        <v>45134</v>
      </c>
      <c r="F2282" s="2">
        <f>_xlfn.XLOOKUP(Table7[[#This Row],[EID]],Roster!A:A,Roster!G:G)</f>
        <v>44977</v>
      </c>
      <c r="G2282" s="61">
        <f ca="1">(TODAY()-Table7[[#This Row],[Hire Date]])/365</f>
        <v>2.2410958904109588</v>
      </c>
      <c r="H2282" s="61">
        <f ca="1">Table7[[#This Row],[Year]]*12</f>
        <v>26.893150684931506</v>
      </c>
      <c r="I2282" t="str">
        <f ca="1">IF(Table7[[#This Row],[Month]]&gt;=12,"Tenured","New Hire")</f>
        <v>Tenured</v>
      </c>
    </row>
    <row r="2283" spans="1:9">
      <c r="A2283" s="3" t="s">
        <v>105</v>
      </c>
      <c r="B2283" s="35" t="str">
        <f>_xlfn.XLOOKUP(Table7[[#This Row],[EID]],Roster!A:A,Roster!E:E)</f>
        <v>oka.koch.55</v>
      </c>
      <c r="C2283" s="35" t="str">
        <f>_xlfn.XLOOKUP(Table7[[#This Row],[EID]],Roster!A:A,Roster!F:F)</f>
        <v>F&amp;A</v>
      </c>
      <c r="D2283">
        <v>10</v>
      </c>
      <c r="E2283" s="2">
        <v>45134</v>
      </c>
      <c r="F2283" s="2">
        <f>_xlfn.XLOOKUP(Table7[[#This Row],[EID]],Roster!A:A,Roster!G:G)</f>
        <v>37806</v>
      </c>
      <c r="G2283" s="61">
        <f ca="1">(TODAY()-Table7[[#This Row],[Hire Date]])/365</f>
        <v>21.887671232876713</v>
      </c>
      <c r="H2283" s="61">
        <f ca="1">Table7[[#This Row],[Year]]*12</f>
        <v>262.65205479452055</v>
      </c>
      <c r="I2283" t="str">
        <f ca="1">IF(Table7[[#This Row],[Month]]&gt;=12,"Tenured","New Hire")</f>
        <v>Tenured</v>
      </c>
    </row>
    <row r="2284" spans="1:9">
      <c r="A2284" s="3" t="s">
        <v>106</v>
      </c>
      <c r="B2284" s="35" t="str">
        <f>_xlfn.XLOOKUP(Table7[[#This Row],[EID]],Roster!A:A,Roster!E:E)</f>
        <v>hir.kame.31</v>
      </c>
      <c r="C2284" s="35" t="str">
        <f>_xlfn.XLOOKUP(Table7[[#This Row],[EID]],Roster!A:A,Roster!F:F)</f>
        <v>Health</v>
      </c>
      <c r="D2284">
        <v>10</v>
      </c>
      <c r="E2284" s="2">
        <v>45134</v>
      </c>
      <c r="F2284" s="2">
        <f>_xlfn.XLOOKUP(Table7[[#This Row],[EID]],Roster!A:A,Roster!G:G)</f>
        <v>40457</v>
      </c>
      <c r="G2284" s="61">
        <f ca="1">(TODAY()-Table7[[#This Row],[Hire Date]])/365</f>
        <v>14.624657534246575</v>
      </c>
      <c r="H2284" s="61">
        <f ca="1">Table7[[#This Row],[Year]]*12</f>
        <v>175.49589041095891</v>
      </c>
      <c r="I2284" t="str">
        <f ca="1">IF(Table7[[#This Row],[Month]]&gt;=12,"Tenured","New Hire")</f>
        <v>Tenured</v>
      </c>
    </row>
    <row r="2285" spans="1:9">
      <c r="A2285" s="3" t="s">
        <v>107</v>
      </c>
      <c r="B2285" s="35" t="str">
        <f>_xlfn.XLOOKUP(Table7[[#This Row],[EID]],Roster!A:A,Roster!E:E)</f>
        <v>oka.koch.55</v>
      </c>
      <c r="C2285" s="35" t="str">
        <f>_xlfn.XLOOKUP(Table7[[#This Row],[EID]],Roster!A:A,Roster!F:F)</f>
        <v>F&amp;A</v>
      </c>
      <c r="D2285">
        <v>8</v>
      </c>
      <c r="E2285" s="2">
        <v>45134</v>
      </c>
      <c r="F2285" s="2">
        <f>_xlfn.XLOOKUP(Table7[[#This Row],[EID]],Roster!A:A,Roster!G:G)</f>
        <v>45001</v>
      </c>
      <c r="G2285" s="61">
        <f ca="1">(TODAY()-Table7[[#This Row],[Hire Date]])/365</f>
        <v>2.1753424657534248</v>
      </c>
      <c r="H2285" s="61">
        <f ca="1">Table7[[#This Row],[Year]]*12</f>
        <v>26.104109589041098</v>
      </c>
      <c r="I2285" t="str">
        <f ca="1">IF(Table7[[#This Row],[Month]]&gt;=12,"Tenured","New Hire")</f>
        <v>Tenured</v>
      </c>
    </row>
    <row r="2286" spans="1:9">
      <c r="A2286" s="3" t="s">
        <v>108</v>
      </c>
      <c r="B2286" s="35" t="str">
        <f>_xlfn.XLOOKUP(Table7[[#This Row],[EID]],Roster!A:A,Roster!E:E)</f>
        <v>kig.imaz.62</v>
      </c>
      <c r="C2286" s="35" t="str">
        <f>_xlfn.XLOOKUP(Table7[[#This Row],[EID]],Roster!A:A,Roster!F:F)</f>
        <v>HR</v>
      </c>
      <c r="D2286">
        <v>10</v>
      </c>
      <c r="E2286" s="2">
        <v>45134</v>
      </c>
      <c r="F2286" s="2">
        <f>_xlfn.XLOOKUP(Table7[[#This Row],[EID]],Roster!A:A,Roster!G:G)</f>
        <v>41289</v>
      </c>
      <c r="G2286" s="61">
        <f ca="1">(TODAY()-Table7[[#This Row],[Hire Date]])/365</f>
        <v>12.345205479452055</v>
      </c>
      <c r="H2286" s="61">
        <f ca="1">Table7[[#This Row],[Year]]*12</f>
        <v>148.14246575342466</v>
      </c>
      <c r="I2286" t="str">
        <f ca="1">IF(Table7[[#This Row],[Month]]&gt;=12,"Tenured","New Hire")</f>
        <v>Tenured</v>
      </c>
    </row>
    <row r="2287" spans="1:9">
      <c r="A2287" s="3" t="s">
        <v>109</v>
      </c>
      <c r="B2287" s="35" t="str">
        <f>_xlfn.XLOOKUP(Table7[[#This Row],[EID]],Roster!A:A,Roster!E:E)</f>
        <v>han.oriz.24</v>
      </c>
      <c r="C2287" s="35" t="str">
        <f>_xlfn.XLOOKUP(Table7[[#This Row],[EID]],Roster!A:A,Roster!F:F)</f>
        <v>Strategy</v>
      </c>
      <c r="D2287">
        <v>10</v>
      </c>
      <c r="E2287" s="2">
        <v>45134</v>
      </c>
      <c r="F2287" s="2">
        <f>_xlfn.XLOOKUP(Table7[[#This Row],[EID]],Roster!A:A,Roster!G:G)</f>
        <v>39092</v>
      </c>
      <c r="G2287" s="61">
        <f ca="1">(TODAY()-Table7[[#This Row],[Hire Date]])/365</f>
        <v>18.364383561643837</v>
      </c>
      <c r="H2287" s="61">
        <f ca="1">Table7[[#This Row],[Year]]*12</f>
        <v>220.37260273972606</v>
      </c>
      <c r="I2287" t="str">
        <f ca="1">IF(Table7[[#This Row],[Month]]&gt;=12,"Tenured","New Hire")</f>
        <v>Tenured</v>
      </c>
    </row>
    <row r="2288" spans="1:9">
      <c r="A2288" s="3" t="s">
        <v>111</v>
      </c>
      <c r="B2288" s="35" t="str">
        <f>_xlfn.XLOOKUP(Table7[[#This Row],[EID]],Roster!A:A,Roster!E:E)</f>
        <v>hir.kame.31</v>
      </c>
      <c r="C2288" s="35" t="str">
        <f>_xlfn.XLOOKUP(Table7[[#This Row],[EID]],Roster!A:A,Roster!F:F)</f>
        <v>Health</v>
      </c>
      <c r="D2288">
        <v>7</v>
      </c>
      <c r="E2288" s="2">
        <v>45134</v>
      </c>
      <c r="F2288" s="2">
        <f>_xlfn.XLOOKUP(Table7[[#This Row],[EID]],Roster!A:A,Roster!G:G)</f>
        <v>42145</v>
      </c>
      <c r="G2288" s="61">
        <f ca="1">(TODAY()-Table7[[#This Row],[Hire Date]])/365</f>
        <v>10</v>
      </c>
      <c r="H2288" s="61">
        <f ca="1">Table7[[#This Row],[Year]]*12</f>
        <v>120</v>
      </c>
      <c r="I2288" t="str">
        <f ca="1">IF(Table7[[#This Row],[Month]]&gt;=12,"Tenured","New Hire")</f>
        <v>Tenured</v>
      </c>
    </row>
    <row r="2289" spans="1:9">
      <c r="A2289" s="3" t="s">
        <v>112</v>
      </c>
      <c r="B2289" s="35" t="str">
        <f>_xlfn.XLOOKUP(Table7[[#This Row],[EID]],Roster!A:A,Roster!E:E)</f>
        <v>hir.kame.31</v>
      </c>
      <c r="C2289" s="35" t="str">
        <f>_xlfn.XLOOKUP(Table7[[#This Row],[EID]],Roster!A:A,Roster!F:F)</f>
        <v>Health</v>
      </c>
      <c r="D2289">
        <v>6</v>
      </c>
      <c r="E2289" s="2">
        <v>45134</v>
      </c>
      <c r="F2289" s="2">
        <f>_xlfn.XLOOKUP(Table7[[#This Row],[EID]],Roster!A:A,Roster!G:G)</f>
        <v>44989</v>
      </c>
      <c r="G2289" s="61">
        <f ca="1">(TODAY()-Table7[[#This Row],[Hire Date]])/365</f>
        <v>2.2082191780821918</v>
      </c>
      <c r="H2289" s="61">
        <f ca="1">Table7[[#This Row],[Year]]*12</f>
        <v>26.4986301369863</v>
      </c>
      <c r="I2289" t="str">
        <f ca="1">IF(Table7[[#This Row],[Month]]&gt;=12,"Tenured","New Hire")</f>
        <v>Tenured</v>
      </c>
    </row>
    <row r="2290" spans="1:9">
      <c r="A2290" s="3" t="s">
        <v>113</v>
      </c>
      <c r="B2290" s="35" t="str">
        <f>_xlfn.XLOOKUP(Table7[[#This Row],[EID]],Roster!A:A,Roster!E:E)</f>
        <v>kig.imaz.62</v>
      </c>
      <c r="C2290" s="35" t="str">
        <f>_xlfn.XLOOKUP(Table7[[#This Row],[EID]],Roster!A:A,Roster!F:F)</f>
        <v>HR</v>
      </c>
      <c r="D2290">
        <v>6</v>
      </c>
      <c r="E2290" s="2">
        <v>45134</v>
      </c>
      <c r="F2290" s="2">
        <f>_xlfn.XLOOKUP(Table7[[#This Row],[EID]],Roster!A:A,Roster!G:G)</f>
        <v>44152</v>
      </c>
      <c r="G2290" s="61">
        <f ca="1">(TODAY()-Table7[[#This Row],[Hire Date]])/365</f>
        <v>4.5013698630136982</v>
      </c>
      <c r="H2290" s="61">
        <f ca="1">Table7[[#This Row],[Year]]*12</f>
        <v>54.016438356164379</v>
      </c>
      <c r="I2290" t="str">
        <f ca="1">IF(Table7[[#This Row],[Month]]&gt;=12,"Tenured","New Hire")</f>
        <v>Tenured</v>
      </c>
    </row>
    <row r="2291" spans="1:9">
      <c r="A2291" s="3" t="s">
        <v>114</v>
      </c>
      <c r="B2291" s="35" t="str">
        <f>_xlfn.XLOOKUP(Table7[[#This Row],[EID]],Roster!A:A,Roster!E:E)</f>
        <v>han.oriz.24</v>
      </c>
      <c r="C2291" s="35" t="str">
        <f>_xlfn.XLOOKUP(Table7[[#This Row],[EID]],Roster!A:A,Roster!F:F)</f>
        <v>Strategy</v>
      </c>
      <c r="D2291">
        <v>9</v>
      </c>
      <c r="E2291" s="2">
        <v>45134</v>
      </c>
      <c r="F2291" s="2">
        <f>_xlfn.XLOOKUP(Table7[[#This Row],[EID]],Roster!A:A,Roster!G:G)</f>
        <v>37165</v>
      </c>
      <c r="G2291" s="61">
        <f ca="1">(TODAY()-Table7[[#This Row],[Hire Date]])/365</f>
        <v>23.643835616438356</v>
      </c>
      <c r="H2291" s="61">
        <f ca="1">Table7[[#This Row],[Year]]*12</f>
        <v>283.72602739726028</v>
      </c>
      <c r="I2291" t="str">
        <f ca="1">IF(Table7[[#This Row],[Month]]&gt;=12,"Tenured","New Hire")</f>
        <v>Tenured</v>
      </c>
    </row>
    <row r="2292" spans="1:9">
      <c r="A2292" s="3" t="s">
        <v>115</v>
      </c>
      <c r="B2292" s="35" t="str">
        <f>_xlfn.XLOOKUP(Table7[[#This Row],[EID]],Roster!A:A,Roster!E:E)</f>
        <v>oka.koch.55</v>
      </c>
      <c r="C2292" s="35" t="str">
        <f>_xlfn.XLOOKUP(Table7[[#This Row],[EID]],Roster!A:A,Roster!F:F)</f>
        <v>F&amp;A</v>
      </c>
      <c r="D2292">
        <v>7</v>
      </c>
      <c r="E2292" s="2">
        <v>45134</v>
      </c>
      <c r="F2292" s="2">
        <f>_xlfn.XLOOKUP(Table7[[#This Row],[EID]],Roster!A:A,Roster!G:G)</f>
        <v>44841</v>
      </c>
      <c r="G2292" s="61">
        <f ca="1">(TODAY()-Table7[[#This Row],[Hire Date]])/365</f>
        <v>2.6136986301369864</v>
      </c>
      <c r="H2292" s="61">
        <f ca="1">Table7[[#This Row],[Year]]*12</f>
        <v>31.364383561643837</v>
      </c>
      <c r="I2292" t="str">
        <f ca="1">IF(Table7[[#This Row],[Month]]&gt;=12,"Tenured","New Hire")</f>
        <v>Tenured</v>
      </c>
    </row>
    <row r="2293" spans="1:9">
      <c r="A2293" s="3" t="s">
        <v>116</v>
      </c>
      <c r="B2293" s="35" t="str">
        <f>_xlfn.XLOOKUP(Table7[[#This Row],[EID]],Roster!A:A,Roster!E:E)</f>
        <v>hir.kame.31</v>
      </c>
      <c r="C2293" s="35" t="str">
        <f>_xlfn.XLOOKUP(Table7[[#This Row],[EID]],Roster!A:A,Roster!F:F)</f>
        <v>Health</v>
      </c>
      <c r="D2293">
        <v>6</v>
      </c>
      <c r="E2293" s="2">
        <v>45134</v>
      </c>
      <c r="F2293" s="2">
        <f>_xlfn.XLOOKUP(Table7[[#This Row],[EID]],Roster!A:A,Roster!G:G)</f>
        <v>39490</v>
      </c>
      <c r="G2293" s="61">
        <f ca="1">(TODAY()-Table7[[#This Row],[Hire Date]])/365</f>
        <v>17.273972602739725</v>
      </c>
      <c r="H2293" s="61">
        <f ca="1">Table7[[#This Row],[Year]]*12</f>
        <v>207.2876712328767</v>
      </c>
      <c r="I2293" t="str">
        <f ca="1">IF(Table7[[#This Row],[Month]]&gt;=12,"Tenured","New Hire")</f>
        <v>Tenured</v>
      </c>
    </row>
    <row r="2294" spans="1:9">
      <c r="A2294" s="3" t="s">
        <v>117</v>
      </c>
      <c r="B2294" s="35" t="str">
        <f>_xlfn.XLOOKUP(Table7[[#This Row],[EID]],Roster!A:A,Roster!E:E)</f>
        <v>han.oriz.24</v>
      </c>
      <c r="C2294" s="35" t="str">
        <f>_xlfn.XLOOKUP(Table7[[#This Row],[EID]],Roster!A:A,Roster!F:F)</f>
        <v>Network</v>
      </c>
      <c r="D2294">
        <v>6</v>
      </c>
      <c r="E2294" s="2">
        <v>45134</v>
      </c>
      <c r="F2294" s="2">
        <f>_xlfn.XLOOKUP(Table7[[#This Row],[EID]],Roster!A:A,Roster!G:G)</f>
        <v>43495</v>
      </c>
      <c r="G2294" s="61">
        <f ca="1">(TODAY()-Table7[[#This Row],[Hire Date]])/365</f>
        <v>6.3013698630136989</v>
      </c>
      <c r="H2294" s="61">
        <f ca="1">Table7[[#This Row],[Year]]*12</f>
        <v>75.616438356164394</v>
      </c>
      <c r="I2294" t="str">
        <f ca="1">IF(Table7[[#This Row],[Month]]&gt;=12,"Tenured","New Hire")</f>
        <v>Tenured</v>
      </c>
    </row>
    <row r="2295" spans="1:9">
      <c r="A2295" s="3" t="s">
        <v>118</v>
      </c>
      <c r="B2295" s="35" t="str">
        <f>_xlfn.XLOOKUP(Table7[[#This Row],[EID]],Roster!A:A,Roster!E:E)</f>
        <v>kig.imaz.62</v>
      </c>
      <c r="C2295" s="35" t="str">
        <f>_xlfn.XLOOKUP(Table7[[#This Row],[EID]],Roster!A:A,Roster!F:F)</f>
        <v>HR</v>
      </c>
      <c r="D2295">
        <v>10</v>
      </c>
      <c r="E2295" s="2">
        <v>45134</v>
      </c>
      <c r="F2295" s="2">
        <f>_xlfn.XLOOKUP(Table7[[#This Row],[EID]],Roster!A:A,Roster!G:G)</f>
        <v>44965</v>
      </c>
      <c r="G2295" s="61">
        <f ca="1">(TODAY()-Table7[[#This Row],[Hire Date]])/365</f>
        <v>2.2739726027397262</v>
      </c>
      <c r="H2295" s="61">
        <f ca="1">Table7[[#This Row],[Year]]*12</f>
        <v>27.287671232876715</v>
      </c>
      <c r="I2295" t="str">
        <f ca="1">IF(Table7[[#This Row],[Month]]&gt;=12,"Tenured","New Hire")</f>
        <v>Tenured</v>
      </c>
    </row>
    <row r="2296" spans="1:9">
      <c r="A2296" s="3" t="s">
        <v>119</v>
      </c>
      <c r="B2296" s="35" t="str">
        <f>_xlfn.XLOOKUP(Table7[[#This Row],[EID]],Roster!A:A,Roster!E:E)</f>
        <v>hir.kame.31</v>
      </c>
      <c r="C2296" s="35" t="str">
        <f>_xlfn.XLOOKUP(Table7[[#This Row],[EID]],Roster!A:A,Roster!F:F)</f>
        <v>Health</v>
      </c>
      <c r="D2296">
        <v>7</v>
      </c>
      <c r="E2296" s="2">
        <v>45134</v>
      </c>
      <c r="F2296" s="2">
        <f>_xlfn.XLOOKUP(Table7[[#This Row],[EID]],Roster!A:A,Roster!G:G)</f>
        <v>38581</v>
      </c>
      <c r="G2296" s="61">
        <f ca="1">(TODAY()-Table7[[#This Row],[Hire Date]])/365</f>
        <v>19.764383561643836</v>
      </c>
      <c r="H2296" s="61">
        <f ca="1">Table7[[#This Row],[Year]]*12</f>
        <v>237.17260273972602</v>
      </c>
      <c r="I2296" t="str">
        <f ca="1">IF(Table7[[#This Row],[Month]]&gt;=12,"Tenured","New Hire")</f>
        <v>Tenured</v>
      </c>
    </row>
    <row r="2297" spans="1:9">
      <c r="A2297" s="3" t="s">
        <v>121</v>
      </c>
      <c r="B2297" s="35" t="str">
        <f>_xlfn.XLOOKUP(Table7[[#This Row],[EID]],Roster!A:A,Roster!E:E)</f>
        <v>hir.kame.31</v>
      </c>
      <c r="C2297" s="35" t="str">
        <f>_xlfn.XLOOKUP(Table7[[#This Row],[EID]],Roster!A:A,Roster!F:F)</f>
        <v>Health</v>
      </c>
      <c r="D2297">
        <v>8</v>
      </c>
      <c r="E2297" s="2">
        <v>45134</v>
      </c>
      <c r="F2297" s="2">
        <f>_xlfn.XLOOKUP(Table7[[#This Row],[EID]],Roster!A:A,Roster!G:G)</f>
        <v>44420</v>
      </c>
      <c r="G2297" s="61">
        <f ca="1">(TODAY()-Table7[[#This Row],[Hire Date]])/365</f>
        <v>3.7671232876712328</v>
      </c>
      <c r="H2297" s="61">
        <f ca="1">Table7[[#This Row],[Year]]*12</f>
        <v>45.205479452054796</v>
      </c>
      <c r="I2297" t="str">
        <f ca="1">IF(Table7[[#This Row],[Month]]&gt;=12,"Tenured","New Hire")</f>
        <v>Tenured</v>
      </c>
    </row>
    <row r="2298" spans="1:9">
      <c r="A2298" s="3" t="s">
        <v>122</v>
      </c>
      <c r="B2298" s="35" t="str">
        <f>_xlfn.XLOOKUP(Table7[[#This Row],[EID]],Roster!A:A,Roster!E:E)</f>
        <v>han.oriz.24</v>
      </c>
      <c r="C2298" s="35" t="str">
        <f>_xlfn.XLOOKUP(Table7[[#This Row],[EID]],Roster!A:A,Roster!F:F)</f>
        <v>Network</v>
      </c>
      <c r="D2298">
        <v>10</v>
      </c>
      <c r="E2298" s="2">
        <v>45134</v>
      </c>
      <c r="F2298" s="2">
        <f>_xlfn.XLOOKUP(Table7[[#This Row],[EID]],Roster!A:A,Roster!G:G)</f>
        <v>44961</v>
      </c>
      <c r="G2298" s="61">
        <f ca="1">(TODAY()-Table7[[#This Row],[Hire Date]])/365</f>
        <v>2.2849315068493152</v>
      </c>
      <c r="H2298" s="61">
        <f ca="1">Table7[[#This Row],[Year]]*12</f>
        <v>27.419178082191785</v>
      </c>
      <c r="I2298" t="str">
        <f ca="1">IF(Table7[[#This Row],[Month]]&gt;=12,"Tenured","New Hire")</f>
        <v>Tenured</v>
      </c>
    </row>
    <row r="2299" spans="1:9">
      <c r="A2299" s="3" t="s">
        <v>123</v>
      </c>
      <c r="B2299" s="35" t="str">
        <f>_xlfn.XLOOKUP(Table7[[#This Row],[EID]],Roster!A:A,Roster!E:E)</f>
        <v>kig.imaz.62</v>
      </c>
      <c r="C2299" s="35" t="str">
        <f>_xlfn.XLOOKUP(Table7[[#This Row],[EID]],Roster!A:A,Roster!F:F)</f>
        <v>HR</v>
      </c>
      <c r="D2299">
        <v>10</v>
      </c>
      <c r="E2299" s="2">
        <v>45134</v>
      </c>
      <c r="F2299" s="2">
        <f>_xlfn.XLOOKUP(Table7[[#This Row],[EID]],Roster!A:A,Roster!G:G)</f>
        <v>41094</v>
      </c>
      <c r="G2299" s="61">
        <f ca="1">(TODAY()-Table7[[#This Row],[Hire Date]])/365</f>
        <v>12.87945205479452</v>
      </c>
      <c r="H2299" s="61">
        <f ca="1">Table7[[#This Row],[Year]]*12</f>
        <v>154.55342465753424</v>
      </c>
      <c r="I2299" t="str">
        <f ca="1">IF(Table7[[#This Row],[Month]]&gt;=12,"Tenured","New Hire")</f>
        <v>Tenured</v>
      </c>
    </row>
    <row r="2300" spans="1:9">
      <c r="A2300" s="3" t="s">
        <v>94</v>
      </c>
      <c r="B2300" s="35" t="str">
        <f>_xlfn.XLOOKUP(Table7[[#This Row],[EID]],Roster!A:A,Roster!E:E)</f>
        <v>oka.koch.55</v>
      </c>
      <c r="C2300" s="35" t="str">
        <f>_xlfn.XLOOKUP(Table7[[#This Row],[EID]],Roster!A:A,Roster!F:F)</f>
        <v>F&amp;A</v>
      </c>
      <c r="D2300">
        <v>5</v>
      </c>
      <c r="E2300" s="2">
        <v>45135</v>
      </c>
      <c r="F2300" s="2">
        <f>_xlfn.XLOOKUP(Table7[[#This Row],[EID]],Roster!A:A,Roster!G:G)</f>
        <v>45032</v>
      </c>
      <c r="G2300" s="61">
        <f ca="1">(TODAY()-Table7[[#This Row],[Hire Date]])/365</f>
        <v>2.0904109589041098</v>
      </c>
      <c r="H2300" s="61">
        <f ca="1">Table7[[#This Row],[Year]]*12</f>
        <v>25.084931506849315</v>
      </c>
      <c r="I2300" t="str">
        <f ca="1">IF(Table7[[#This Row],[Month]]&gt;=12,"Tenured","New Hire")</f>
        <v>Tenured</v>
      </c>
    </row>
    <row r="2301" spans="1:9">
      <c r="A2301" s="3" t="s">
        <v>96</v>
      </c>
      <c r="B2301" s="35" t="str">
        <f>_xlfn.XLOOKUP(Table7[[#This Row],[EID]],Roster!A:A,Roster!E:E)</f>
        <v>hir.kame.31</v>
      </c>
      <c r="C2301" s="35" t="str">
        <f>_xlfn.XLOOKUP(Table7[[#This Row],[EID]],Roster!A:A,Roster!F:F)</f>
        <v>Health</v>
      </c>
      <c r="D2301">
        <v>8</v>
      </c>
      <c r="E2301" s="2">
        <v>45135</v>
      </c>
      <c r="F2301" s="2">
        <f>_xlfn.XLOOKUP(Table7[[#This Row],[EID]],Roster!A:A,Roster!G:G)</f>
        <v>44979</v>
      </c>
      <c r="G2301" s="61">
        <f ca="1">(TODAY()-Table7[[#This Row],[Hire Date]])/365</f>
        <v>2.2356164383561645</v>
      </c>
      <c r="H2301" s="61">
        <f ca="1">Table7[[#This Row],[Year]]*12</f>
        <v>26.827397260273976</v>
      </c>
      <c r="I2301" t="str">
        <f ca="1">IF(Table7[[#This Row],[Month]]&gt;=12,"Tenured","New Hire")</f>
        <v>Tenured</v>
      </c>
    </row>
    <row r="2302" spans="1:9">
      <c r="A2302" s="3" t="s">
        <v>97</v>
      </c>
      <c r="B2302" s="35" t="str">
        <f>_xlfn.XLOOKUP(Table7[[#This Row],[EID]],Roster!A:A,Roster!E:E)</f>
        <v>han.oriz.24</v>
      </c>
      <c r="C2302" s="35" t="str">
        <f>_xlfn.XLOOKUP(Table7[[#This Row],[EID]],Roster!A:A,Roster!F:F)</f>
        <v>Network</v>
      </c>
      <c r="D2302">
        <v>8</v>
      </c>
      <c r="E2302" s="2">
        <v>45135</v>
      </c>
      <c r="F2302" s="2">
        <f>_xlfn.XLOOKUP(Table7[[#This Row],[EID]],Roster!A:A,Roster!G:G)</f>
        <v>44419</v>
      </c>
      <c r="G2302" s="61">
        <f ca="1">(TODAY()-Table7[[#This Row],[Hire Date]])/365</f>
        <v>3.7698630136986302</v>
      </c>
      <c r="H2302" s="61">
        <f ca="1">Table7[[#This Row],[Year]]*12</f>
        <v>45.238356164383561</v>
      </c>
      <c r="I2302" t="str">
        <f ca="1">IF(Table7[[#This Row],[Month]]&gt;=12,"Tenured","New Hire")</f>
        <v>Tenured</v>
      </c>
    </row>
    <row r="2303" spans="1:9">
      <c r="A2303" s="3" t="s">
        <v>98</v>
      </c>
      <c r="B2303" s="35" t="str">
        <f>_xlfn.XLOOKUP(Table7[[#This Row],[EID]],Roster!A:A,Roster!E:E)</f>
        <v>kig.imaz.62</v>
      </c>
      <c r="C2303" s="35" t="str">
        <f>_xlfn.XLOOKUP(Table7[[#This Row],[EID]],Roster!A:A,Roster!F:F)</f>
        <v>HR</v>
      </c>
      <c r="D2303">
        <v>10</v>
      </c>
      <c r="E2303" s="2">
        <v>45135</v>
      </c>
      <c r="F2303" s="2">
        <f>_xlfn.XLOOKUP(Table7[[#This Row],[EID]],Roster!A:A,Roster!G:G)</f>
        <v>41964</v>
      </c>
      <c r="G2303" s="61">
        <f ca="1">(TODAY()-Table7[[#This Row],[Hire Date]])/365</f>
        <v>10.495890410958904</v>
      </c>
      <c r="H2303" s="61">
        <f ca="1">Table7[[#This Row],[Year]]*12</f>
        <v>125.95068493150684</v>
      </c>
      <c r="I2303" t="str">
        <f ca="1">IF(Table7[[#This Row],[Month]]&gt;=12,"Tenured","New Hire")</f>
        <v>Tenured</v>
      </c>
    </row>
    <row r="2304" spans="1:9">
      <c r="A2304" s="3" t="s">
        <v>99</v>
      </c>
      <c r="B2304" s="35" t="str">
        <f>_xlfn.XLOOKUP(Table7[[#This Row],[EID]],Roster!A:A,Roster!E:E)</f>
        <v>han.oriz.24</v>
      </c>
      <c r="C2304" s="35" t="str">
        <f>_xlfn.XLOOKUP(Table7[[#This Row],[EID]],Roster!A:A,Roster!F:F)</f>
        <v>Strategy</v>
      </c>
      <c r="D2304">
        <v>6</v>
      </c>
      <c r="E2304" s="2">
        <v>45135</v>
      </c>
      <c r="F2304" s="2">
        <f>_xlfn.XLOOKUP(Table7[[#This Row],[EID]],Roster!A:A,Roster!G:G)</f>
        <v>39732</v>
      </c>
      <c r="G2304" s="61">
        <f ca="1">(TODAY()-Table7[[#This Row],[Hire Date]])/365</f>
        <v>16.610958904109587</v>
      </c>
      <c r="H2304" s="61">
        <f ca="1">Table7[[#This Row],[Year]]*12</f>
        <v>199.33150684931505</v>
      </c>
      <c r="I2304" t="str">
        <f ca="1">IF(Table7[[#This Row],[Month]]&gt;=12,"Tenured","New Hire")</f>
        <v>Tenured</v>
      </c>
    </row>
    <row r="2305" spans="1:9">
      <c r="A2305" s="3" t="s">
        <v>100</v>
      </c>
      <c r="B2305" s="35" t="str">
        <f>_xlfn.XLOOKUP(Table7[[#This Row],[EID]],Roster!A:A,Roster!E:E)</f>
        <v>oka.koch.55</v>
      </c>
      <c r="C2305" s="35" t="str">
        <f>_xlfn.XLOOKUP(Table7[[#This Row],[EID]],Roster!A:A,Roster!F:F)</f>
        <v>F&amp;A</v>
      </c>
      <c r="D2305">
        <v>10</v>
      </c>
      <c r="E2305" s="2">
        <v>45135</v>
      </c>
      <c r="F2305" s="2">
        <f>_xlfn.XLOOKUP(Table7[[#This Row],[EID]],Roster!A:A,Roster!G:G)</f>
        <v>44956</v>
      </c>
      <c r="G2305" s="61">
        <f ca="1">(TODAY()-Table7[[#This Row],[Hire Date]])/365</f>
        <v>2.2986301369863016</v>
      </c>
      <c r="H2305" s="61">
        <f ca="1">Table7[[#This Row],[Year]]*12</f>
        <v>27.583561643835619</v>
      </c>
      <c r="I2305" t="str">
        <f ca="1">IF(Table7[[#This Row],[Month]]&gt;=12,"Tenured","New Hire")</f>
        <v>Tenured</v>
      </c>
    </row>
    <row r="2306" spans="1:9">
      <c r="A2306" s="3" t="s">
        <v>101</v>
      </c>
      <c r="B2306" s="35" t="str">
        <f>_xlfn.XLOOKUP(Table7[[#This Row],[EID]],Roster!A:A,Roster!E:E)</f>
        <v>hir.kame.31</v>
      </c>
      <c r="C2306" s="35" t="str">
        <f>_xlfn.XLOOKUP(Table7[[#This Row],[EID]],Roster!A:A,Roster!F:F)</f>
        <v>Health</v>
      </c>
      <c r="D2306">
        <v>5</v>
      </c>
      <c r="E2306" s="2">
        <v>45135</v>
      </c>
      <c r="F2306" s="2">
        <f>_xlfn.XLOOKUP(Table7[[#This Row],[EID]],Roster!A:A,Roster!G:G)</f>
        <v>42161</v>
      </c>
      <c r="G2306" s="61">
        <f ca="1">(TODAY()-Table7[[#This Row],[Hire Date]])/365</f>
        <v>9.956164383561644</v>
      </c>
      <c r="H2306" s="61">
        <f ca="1">Table7[[#This Row],[Year]]*12</f>
        <v>119.47397260273974</v>
      </c>
      <c r="I2306" t="str">
        <f ca="1">IF(Table7[[#This Row],[Month]]&gt;=12,"Tenured","New Hire")</f>
        <v>Tenured</v>
      </c>
    </row>
    <row r="2307" spans="1:9">
      <c r="A2307" s="3" t="s">
        <v>102</v>
      </c>
      <c r="B2307" s="35" t="str">
        <f>_xlfn.XLOOKUP(Table7[[#This Row],[EID]],Roster!A:A,Roster!E:E)</f>
        <v>han.oriz.24</v>
      </c>
      <c r="C2307" s="35" t="str">
        <f>_xlfn.XLOOKUP(Table7[[#This Row],[EID]],Roster!A:A,Roster!F:F)</f>
        <v>Network</v>
      </c>
      <c r="D2307">
        <v>9</v>
      </c>
      <c r="E2307" s="2">
        <v>45135</v>
      </c>
      <c r="F2307" s="2">
        <f>_xlfn.XLOOKUP(Table7[[#This Row],[EID]],Roster!A:A,Roster!G:G)</f>
        <v>37784</v>
      </c>
      <c r="G2307" s="61">
        <f ca="1">(TODAY()-Table7[[#This Row],[Hire Date]])/365</f>
        <v>21.947945205479453</v>
      </c>
      <c r="H2307" s="61">
        <f ca="1">Table7[[#This Row],[Year]]*12</f>
        <v>263.37534246575342</v>
      </c>
      <c r="I2307" t="str">
        <f ca="1">IF(Table7[[#This Row],[Month]]&gt;=12,"Tenured","New Hire")</f>
        <v>Tenured</v>
      </c>
    </row>
    <row r="2308" spans="1:9">
      <c r="A2308" s="3" t="s">
        <v>103</v>
      </c>
      <c r="B2308" s="35" t="str">
        <f>_xlfn.XLOOKUP(Table7[[#This Row],[EID]],Roster!A:A,Roster!E:E)</f>
        <v>kig.imaz.62</v>
      </c>
      <c r="C2308" s="35" t="str">
        <f>_xlfn.XLOOKUP(Table7[[#This Row],[EID]],Roster!A:A,Roster!F:F)</f>
        <v>HR</v>
      </c>
      <c r="D2308">
        <v>6</v>
      </c>
      <c r="E2308" s="2">
        <v>45135</v>
      </c>
      <c r="F2308" s="2">
        <f>_xlfn.XLOOKUP(Table7[[#This Row],[EID]],Roster!A:A,Roster!G:G)</f>
        <v>44132</v>
      </c>
      <c r="G2308" s="61">
        <f ca="1">(TODAY()-Table7[[#This Row],[Hire Date]])/365</f>
        <v>4.5561643835616437</v>
      </c>
      <c r="H2308" s="61">
        <f ca="1">Table7[[#This Row],[Year]]*12</f>
        <v>54.673972602739724</v>
      </c>
      <c r="I2308" t="str">
        <f ca="1">IF(Table7[[#This Row],[Month]]&gt;=12,"Tenured","New Hire")</f>
        <v>Tenured</v>
      </c>
    </row>
    <row r="2309" spans="1:9">
      <c r="A2309" s="3" t="s">
        <v>104</v>
      </c>
      <c r="B2309" s="35" t="str">
        <f>_xlfn.XLOOKUP(Table7[[#This Row],[EID]],Roster!A:A,Roster!E:E)</f>
        <v>oka.koch.55</v>
      </c>
      <c r="C2309" s="35" t="str">
        <f>_xlfn.XLOOKUP(Table7[[#This Row],[EID]],Roster!A:A,Roster!F:F)</f>
        <v>F&amp;A</v>
      </c>
      <c r="D2309">
        <v>8</v>
      </c>
      <c r="E2309" s="2">
        <v>45135</v>
      </c>
      <c r="F2309" s="2">
        <f>_xlfn.XLOOKUP(Table7[[#This Row],[EID]],Roster!A:A,Roster!G:G)</f>
        <v>44977</v>
      </c>
      <c r="G2309" s="61">
        <f ca="1">(TODAY()-Table7[[#This Row],[Hire Date]])/365</f>
        <v>2.2410958904109588</v>
      </c>
      <c r="H2309" s="61">
        <f ca="1">Table7[[#This Row],[Year]]*12</f>
        <v>26.893150684931506</v>
      </c>
      <c r="I2309" t="str">
        <f ca="1">IF(Table7[[#This Row],[Month]]&gt;=12,"Tenured","New Hire")</f>
        <v>Tenured</v>
      </c>
    </row>
    <row r="2310" spans="1:9">
      <c r="A2310" s="3" t="s">
        <v>105</v>
      </c>
      <c r="B2310" s="35" t="str">
        <f>_xlfn.XLOOKUP(Table7[[#This Row],[EID]],Roster!A:A,Roster!E:E)</f>
        <v>oka.koch.55</v>
      </c>
      <c r="C2310" s="35" t="str">
        <f>_xlfn.XLOOKUP(Table7[[#This Row],[EID]],Roster!A:A,Roster!F:F)</f>
        <v>F&amp;A</v>
      </c>
      <c r="D2310">
        <v>10</v>
      </c>
      <c r="E2310" s="2">
        <v>45135</v>
      </c>
      <c r="F2310" s="2">
        <f>_xlfn.XLOOKUP(Table7[[#This Row],[EID]],Roster!A:A,Roster!G:G)</f>
        <v>37806</v>
      </c>
      <c r="G2310" s="61">
        <f ca="1">(TODAY()-Table7[[#This Row],[Hire Date]])/365</f>
        <v>21.887671232876713</v>
      </c>
      <c r="H2310" s="61">
        <f ca="1">Table7[[#This Row],[Year]]*12</f>
        <v>262.65205479452055</v>
      </c>
      <c r="I2310" t="str">
        <f ca="1">IF(Table7[[#This Row],[Month]]&gt;=12,"Tenured","New Hire")</f>
        <v>Tenured</v>
      </c>
    </row>
    <row r="2311" spans="1:9">
      <c r="A2311" s="3" t="s">
        <v>106</v>
      </c>
      <c r="B2311" s="35" t="str">
        <f>_xlfn.XLOOKUP(Table7[[#This Row],[EID]],Roster!A:A,Roster!E:E)</f>
        <v>hir.kame.31</v>
      </c>
      <c r="C2311" s="35" t="str">
        <f>_xlfn.XLOOKUP(Table7[[#This Row],[EID]],Roster!A:A,Roster!F:F)</f>
        <v>Health</v>
      </c>
      <c r="D2311">
        <v>10</v>
      </c>
      <c r="E2311" s="2">
        <v>45135</v>
      </c>
      <c r="F2311" s="2">
        <f>_xlfn.XLOOKUP(Table7[[#This Row],[EID]],Roster!A:A,Roster!G:G)</f>
        <v>40457</v>
      </c>
      <c r="G2311" s="61">
        <f ca="1">(TODAY()-Table7[[#This Row],[Hire Date]])/365</f>
        <v>14.624657534246575</v>
      </c>
      <c r="H2311" s="61">
        <f ca="1">Table7[[#This Row],[Year]]*12</f>
        <v>175.49589041095891</v>
      </c>
      <c r="I2311" t="str">
        <f ca="1">IF(Table7[[#This Row],[Month]]&gt;=12,"Tenured","New Hire")</f>
        <v>Tenured</v>
      </c>
    </row>
    <row r="2312" spans="1:9">
      <c r="A2312" s="3" t="s">
        <v>107</v>
      </c>
      <c r="B2312" s="35" t="str">
        <f>_xlfn.XLOOKUP(Table7[[#This Row],[EID]],Roster!A:A,Roster!E:E)</f>
        <v>oka.koch.55</v>
      </c>
      <c r="C2312" s="35" t="str">
        <f>_xlfn.XLOOKUP(Table7[[#This Row],[EID]],Roster!A:A,Roster!F:F)</f>
        <v>F&amp;A</v>
      </c>
      <c r="D2312">
        <v>6</v>
      </c>
      <c r="E2312" s="2">
        <v>45135</v>
      </c>
      <c r="F2312" s="2">
        <f>_xlfn.XLOOKUP(Table7[[#This Row],[EID]],Roster!A:A,Roster!G:G)</f>
        <v>45001</v>
      </c>
      <c r="G2312" s="61">
        <f ca="1">(TODAY()-Table7[[#This Row],[Hire Date]])/365</f>
        <v>2.1753424657534248</v>
      </c>
      <c r="H2312" s="61">
        <f ca="1">Table7[[#This Row],[Year]]*12</f>
        <v>26.104109589041098</v>
      </c>
      <c r="I2312" t="str">
        <f ca="1">IF(Table7[[#This Row],[Month]]&gt;=12,"Tenured","New Hire")</f>
        <v>Tenured</v>
      </c>
    </row>
    <row r="2313" spans="1:9">
      <c r="A2313" s="3" t="s">
        <v>108</v>
      </c>
      <c r="B2313" s="35" t="str">
        <f>_xlfn.XLOOKUP(Table7[[#This Row],[EID]],Roster!A:A,Roster!E:E)</f>
        <v>kig.imaz.62</v>
      </c>
      <c r="C2313" s="35" t="str">
        <f>_xlfn.XLOOKUP(Table7[[#This Row],[EID]],Roster!A:A,Roster!F:F)</f>
        <v>HR</v>
      </c>
      <c r="D2313">
        <v>8</v>
      </c>
      <c r="E2313" s="2">
        <v>45135</v>
      </c>
      <c r="F2313" s="2">
        <f>_xlfn.XLOOKUP(Table7[[#This Row],[EID]],Roster!A:A,Roster!G:G)</f>
        <v>41289</v>
      </c>
      <c r="G2313" s="61">
        <f ca="1">(TODAY()-Table7[[#This Row],[Hire Date]])/365</f>
        <v>12.345205479452055</v>
      </c>
      <c r="H2313" s="61">
        <f ca="1">Table7[[#This Row],[Year]]*12</f>
        <v>148.14246575342466</v>
      </c>
      <c r="I2313" t="str">
        <f ca="1">IF(Table7[[#This Row],[Month]]&gt;=12,"Tenured","New Hire")</f>
        <v>Tenured</v>
      </c>
    </row>
    <row r="2314" spans="1:9">
      <c r="A2314" s="3" t="s">
        <v>109</v>
      </c>
      <c r="B2314" s="35" t="str">
        <f>_xlfn.XLOOKUP(Table7[[#This Row],[EID]],Roster!A:A,Roster!E:E)</f>
        <v>han.oriz.24</v>
      </c>
      <c r="C2314" s="35" t="str">
        <f>_xlfn.XLOOKUP(Table7[[#This Row],[EID]],Roster!A:A,Roster!F:F)</f>
        <v>Strategy</v>
      </c>
      <c r="D2314">
        <v>10</v>
      </c>
      <c r="E2314" s="2">
        <v>45135</v>
      </c>
      <c r="F2314" s="2">
        <f>_xlfn.XLOOKUP(Table7[[#This Row],[EID]],Roster!A:A,Roster!G:G)</f>
        <v>39092</v>
      </c>
      <c r="G2314" s="61">
        <f ca="1">(TODAY()-Table7[[#This Row],[Hire Date]])/365</f>
        <v>18.364383561643837</v>
      </c>
      <c r="H2314" s="61">
        <f ca="1">Table7[[#This Row],[Year]]*12</f>
        <v>220.37260273972606</v>
      </c>
      <c r="I2314" t="str">
        <f ca="1">IF(Table7[[#This Row],[Month]]&gt;=12,"Tenured","New Hire")</f>
        <v>Tenured</v>
      </c>
    </row>
    <row r="2315" spans="1:9">
      <c r="A2315" s="3" t="s">
        <v>111</v>
      </c>
      <c r="B2315" s="35" t="str">
        <f>_xlfn.XLOOKUP(Table7[[#This Row],[EID]],Roster!A:A,Roster!E:E)</f>
        <v>hir.kame.31</v>
      </c>
      <c r="C2315" s="35" t="str">
        <f>_xlfn.XLOOKUP(Table7[[#This Row],[EID]],Roster!A:A,Roster!F:F)</f>
        <v>Health</v>
      </c>
      <c r="D2315">
        <v>7</v>
      </c>
      <c r="E2315" s="2">
        <v>45135</v>
      </c>
      <c r="F2315" s="2">
        <f>_xlfn.XLOOKUP(Table7[[#This Row],[EID]],Roster!A:A,Roster!G:G)</f>
        <v>42145</v>
      </c>
      <c r="G2315" s="61">
        <f ca="1">(TODAY()-Table7[[#This Row],[Hire Date]])/365</f>
        <v>10</v>
      </c>
      <c r="H2315" s="61">
        <f ca="1">Table7[[#This Row],[Year]]*12</f>
        <v>120</v>
      </c>
      <c r="I2315" t="str">
        <f ca="1">IF(Table7[[#This Row],[Month]]&gt;=12,"Tenured","New Hire")</f>
        <v>Tenured</v>
      </c>
    </row>
    <row r="2316" spans="1:9">
      <c r="A2316" s="3" t="s">
        <v>112</v>
      </c>
      <c r="B2316" s="35" t="str">
        <f>_xlfn.XLOOKUP(Table7[[#This Row],[EID]],Roster!A:A,Roster!E:E)</f>
        <v>hir.kame.31</v>
      </c>
      <c r="C2316" s="35" t="str">
        <f>_xlfn.XLOOKUP(Table7[[#This Row],[EID]],Roster!A:A,Roster!F:F)</f>
        <v>Health</v>
      </c>
      <c r="D2316">
        <v>6</v>
      </c>
      <c r="E2316" s="2">
        <v>45135</v>
      </c>
      <c r="F2316" s="2">
        <f>_xlfn.XLOOKUP(Table7[[#This Row],[EID]],Roster!A:A,Roster!G:G)</f>
        <v>44989</v>
      </c>
      <c r="G2316" s="61">
        <f ca="1">(TODAY()-Table7[[#This Row],[Hire Date]])/365</f>
        <v>2.2082191780821918</v>
      </c>
      <c r="H2316" s="61">
        <f ca="1">Table7[[#This Row],[Year]]*12</f>
        <v>26.4986301369863</v>
      </c>
      <c r="I2316" t="str">
        <f ca="1">IF(Table7[[#This Row],[Month]]&gt;=12,"Tenured","New Hire")</f>
        <v>Tenured</v>
      </c>
    </row>
    <row r="2317" spans="1:9">
      <c r="A2317" s="3" t="s">
        <v>113</v>
      </c>
      <c r="B2317" s="35" t="str">
        <f>_xlfn.XLOOKUP(Table7[[#This Row],[EID]],Roster!A:A,Roster!E:E)</f>
        <v>kig.imaz.62</v>
      </c>
      <c r="C2317" s="35" t="str">
        <f>_xlfn.XLOOKUP(Table7[[#This Row],[EID]],Roster!A:A,Roster!F:F)</f>
        <v>HR</v>
      </c>
      <c r="D2317">
        <v>6</v>
      </c>
      <c r="E2317" s="2">
        <v>45135</v>
      </c>
      <c r="F2317" s="2">
        <f>_xlfn.XLOOKUP(Table7[[#This Row],[EID]],Roster!A:A,Roster!G:G)</f>
        <v>44152</v>
      </c>
      <c r="G2317" s="61">
        <f ca="1">(TODAY()-Table7[[#This Row],[Hire Date]])/365</f>
        <v>4.5013698630136982</v>
      </c>
      <c r="H2317" s="61">
        <f ca="1">Table7[[#This Row],[Year]]*12</f>
        <v>54.016438356164379</v>
      </c>
      <c r="I2317" t="str">
        <f ca="1">IF(Table7[[#This Row],[Month]]&gt;=12,"Tenured","New Hire")</f>
        <v>Tenured</v>
      </c>
    </row>
    <row r="2318" spans="1:9">
      <c r="A2318" s="3" t="s">
        <v>114</v>
      </c>
      <c r="B2318" s="35" t="str">
        <f>_xlfn.XLOOKUP(Table7[[#This Row],[EID]],Roster!A:A,Roster!E:E)</f>
        <v>han.oriz.24</v>
      </c>
      <c r="C2318" s="35" t="str">
        <f>_xlfn.XLOOKUP(Table7[[#This Row],[EID]],Roster!A:A,Roster!F:F)</f>
        <v>Strategy</v>
      </c>
      <c r="D2318">
        <v>10</v>
      </c>
      <c r="E2318" s="2">
        <v>45135</v>
      </c>
      <c r="F2318" s="2">
        <f>_xlfn.XLOOKUP(Table7[[#This Row],[EID]],Roster!A:A,Roster!G:G)</f>
        <v>37165</v>
      </c>
      <c r="G2318" s="61">
        <f ca="1">(TODAY()-Table7[[#This Row],[Hire Date]])/365</f>
        <v>23.643835616438356</v>
      </c>
      <c r="H2318" s="61">
        <f ca="1">Table7[[#This Row],[Year]]*12</f>
        <v>283.72602739726028</v>
      </c>
      <c r="I2318" t="str">
        <f ca="1">IF(Table7[[#This Row],[Month]]&gt;=12,"Tenured","New Hire")</f>
        <v>Tenured</v>
      </c>
    </row>
    <row r="2319" spans="1:9">
      <c r="A2319" s="3" t="s">
        <v>115</v>
      </c>
      <c r="B2319" s="35" t="str">
        <f>_xlfn.XLOOKUP(Table7[[#This Row],[EID]],Roster!A:A,Roster!E:E)</f>
        <v>oka.koch.55</v>
      </c>
      <c r="C2319" s="35" t="str">
        <f>_xlfn.XLOOKUP(Table7[[#This Row],[EID]],Roster!A:A,Roster!F:F)</f>
        <v>F&amp;A</v>
      </c>
      <c r="D2319">
        <v>8</v>
      </c>
      <c r="E2319" s="2">
        <v>45135</v>
      </c>
      <c r="F2319" s="2">
        <f>_xlfn.XLOOKUP(Table7[[#This Row],[EID]],Roster!A:A,Roster!G:G)</f>
        <v>44841</v>
      </c>
      <c r="G2319" s="61">
        <f ca="1">(TODAY()-Table7[[#This Row],[Hire Date]])/365</f>
        <v>2.6136986301369864</v>
      </c>
      <c r="H2319" s="61">
        <f ca="1">Table7[[#This Row],[Year]]*12</f>
        <v>31.364383561643837</v>
      </c>
      <c r="I2319" t="str">
        <f ca="1">IF(Table7[[#This Row],[Month]]&gt;=12,"Tenured","New Hire")</f>
        <v>Tenured</v>
      </c>
    </row>
    <row r="2320" spans="1:9">
      <c r="A2320" s="3" t="s">
        <v>116</v>
      </c>
      <c r="B2320" s="35" t="str">
        <f>_xlfn.XLOOKUP(Table7[[#This Row],[EID]],Roster!A:A,Roster!E:E)</f>
        <v>hir.kame.31</v>
      </c>
      <c r="C2320" s="35" t="str">
        <f>_xlfn.XLOOKUP(Table7[[#This Row],[EID]],Roster!A:A,Roster!F:F)</f>
        <v>Health</v>
      </c>
      <c r="D2320">
        <v>8</v>
      </c>
      <c r="E2320" s="2">
        <v>45135</v>
      </c>
      <c r="F2320" s="2">
        <f>_xlfn.XLOOKUP(Table7[[#This Row],[EID]],Roster!A:A,Roster!G:G)</f>
        <v>39490</v>
      </c>
      <c r="G2320" s="61">
        <f ca="1">(TODAY()-Table7[[#This Row],[Hire Date]])/365</f>
        <v>17.273972602739725</v>
      </c>
      <c r="H2320" s="61">
        <f ca="1">Table7[[#This Row],[Year]]*12</f>
        <v>207.2876712328767</v>
      </c>
      <c r="I2320" t="str">
        <f ca="1">IF(Table7[[#This Row],[Month]]&gt;=12,"Tenured","New Hire")</f>
        <v>Tenured</v>
      </c>
    </row>
    <row r="2321" spans="1:9">
      <c r="A2321" s="3" t="s">
        <v>117</v>
      </c>
      <c r="B2321" s="35" t="str">
        <f>_xlfn.XLOOKUP(Table7[[#This Row],[EID]],Roster!A:A,Roster!E:E)</f>
        <v>han.oriz.24</v>
      </c>
      <c r="C2321" s="35" t="str">
        <f>_xlfn.XLOOKUP(Table7[[#This Row],[EID]],Roster!A:A,Roster!F:F)</f>
        <v>Network</v>
      </c>
      <c r="D2321">
        <v>9</v>
      </c>
      <c r="E2321" s="2">
        <v>45135</v>
      </c>
      <c r="F2321" s="2">
        <f>_xlfn.XLOOKUP(Table7[[#This Row],[EID]],Roster!A:A,Roster!G:G)</f>
        <v>43495</v>
      </c>
      <c r="G2321" s="61">
        <f ca="1">(TODAY()-Table7[[#This Row],[Hire Date]])/365</f>
        <v>6.3013698630136989</v>
      </c>
      <c r="H2321" s="61">
        <f ca="1">Table7[[#This Row],[Year]]*12</f>
        <v>75.616438356164394</v>
      </c>
      <c r="I2321" t="str">
        <f ca="1">IF(Table7[[#This Row],[Month]]&gt;=12,"Tenured","New Hire")</f>
        <v>Tenured</v>
      </c>
    </row>
    <row r="2322" spans="1:9">
      <c r="A2322" s="3" t="s">
        <v>118</v>
      </c>
      <c r="B2322" s="35" t="str">
        <f>_xlfn.XLOOKUP(Table7[[#This Row],[EID]],Roster!A:A,Roster!E:E)</f>
        <v>kig.imaz.62</v>
      </c>
      <c r="C2322" s="35" t="str">
        <f>_xlfn.XLOOKUP(Table7[[#This Row],[EID]],Roster!A:A,Roster!F:F)</f>
        <v>HR</v>
      </c>
      <c r="D2322">
        <v>5</v>
      </c>
      <c r="E2322" s="2">
        <v>45135</v>
      </c>
      <c r="F2322" s="2">
        <f>_xlfn.XLOOKUP(Table7[[#This Row],[EID]],Roster!A:A,Roster!G:G)</f>
        <v>44965</v>
      </c>
      <c r="G2322" s="61">
        <f ca="1">(TODAY()-Table7[[#This Row],[Hire Date]])/365</f>
        <v>2.2739726027397262</v>
      </c>
      <c r="H2322" s="61">
        <f ca="1">Table7[[#This Row],[Year]]*12</f>
        <v>27.287671232876715</v>
      </c>
      <c r="I2322" t="str">
        <f ca="1">IF(Table7[[#This Row],[Month]]&gt;=12,"Tenured","New Hire")</f>
        <v>Tenured</v>
      </c>
    </row>
    <row r="2323" spans="1:9">
      <c r="A2323" s="3" t="s">
        <v>119</v>
      </c>
      <c r="B2323" s="35" t="str">
        <f>_xlfn.XLOOKUP(Table7[[#This Row],[EID]],Roster!A:A,Roster!E:E)</f>
        <v>hir.kame.31</v>
      </c>
      <c r="C2323" s="35" t="str">
        <f>_xlfn.XLOOKUP(Table7[[#This Row],[EID]],Roster!A:A,Roster!F:F)</f>
        <v>Health</v>
      </c>
      <c r="D2323">
        <v>5</v>
      </c>
      <c r="E2323" s="2">
        <v>45135</v>
      </c>
      <c r="F2323" s="2">
        <f>_xlfn.XLOOKUP(Table7[[#This Row],[EID]],Roster!A:A,Roster!G:G)</f>
        <v>38581</v>
      </c>
      <c r="G2323" s="61">
        <f ca="1">(TODAY()-Table7[[#This Row],[Hire Date]])/365</f>
        <v>19.764383561643836</v>
      </c>
      <c r="H2323" s="61">
        <f ca="1">Table7[[#This Row],[Year]]*12</f>
        <v>237.17260273972602</v>
      </c>
      <c r="I2323" t="str">
        <f ca="1">IF(Table7[[#This Row],[Month]]&gt;=12,"Tenured","New Hire")</f>
        <v>Tenured</v>
      </c>
    </row>
    <row r="2324" spans="1:9">
      <c r="A2324" s="3" t="s">
        <v>121</v>
      </c>
      <c r="B2324" s="35" t="str">
        <f>_xlfn.XLOOKUP(Table7[[#This Row],[EID]],Roster!A:A,Roster!E:E)</f>
        <v>hir.kame.31</v>
      </c>
      <c r="C2324" s="35" t="str">
        <f>_xlfn.XLOOKUP(Table7[[#This Row],[EID]],Roster!A:A,Roster!F:F)</f>
        <v>Health</v>
      </c>
      <c r="D2324">
        <v>9</v>
      </c>
      <c r="E2324" s="2">
        <v>45135</v>
      </c>
      <c r="F2324" s="2">
        <f>_xlfn.XLOOKUP(Table7[[#This Row],[EID]],Roster!A:A,Roster!G:G)</f>
        <v>44420</v>
      </c>
      <c r="G2324" s="61">
        <f ca="1">(TODAY()-Table7[[#This Row],[Hire Date]])/365</f>
        <v>3.7671232876712328</v>
      </c>
      <c r="H2324" s="61">
        <f ca="1">Table7[[#This Row],[Year]]*12</f>
        <v>45.205479452054796</v>
      </c>
      <c r="I2324" t="str">
        <f ca="1">IF(Table7[[#This Row],[Month]]&gt;=12,"Tenured","New Hire")</f>
        <v>Tenured</v>
      </c>
    </row>
    <row r="2325" spans="1:9">
      <c r="A2325" s="3" t="s">
        <v>122</v>
      </c>
      <c r="B2325" s="35" t="str">
        <f>_xlfn.XLOOKUP(Table7[[#This Row],[EID]],Roster!A:A,Roster!E:E)</f>
        <v>han.oriz.24</v>
      </c>
      <c r="C2325" s="35" t="str">
        <f>_xlfn.XLOOKUP(Table7[[#This Row],[EID]],Roster!A:A,Roster!F:F)</f>
        <v>Network</v>
      </c>
      <c r="D2325">
        <v>8</v>
      </c>
      <c r="E2325" s="2">
        <v>45135</v>
      </c>
      <c r="F2325" s="2">
        <f>_xlfn.XLOOKUP(Table7[[#This Row],[EID]],Roster!A:A,Roster!G:G)</f>
        <v>44961</v>
      </c>
      <c r="G2325" s="61">
        <f ca="1">(TODAY()-Table7[[#This Row],[Hire Date]])/365</f>
        <v>2.2849315068493152</v>
      </c>
      <c r="H2325" s="61">
        <f ca="1">Table7[[#This Row],[Year]]*12</f>
        <v>27.419178082191785</v>
      </c>
      <c r="I2325" t="str">
        <f ca="1">IF(Table7[[#This Row],[Month]]&gt;=12,"Tenured","New Hire")</f>
        <v>Tenured</v>
      </c>
    </row>
    <row r="2326" spans="1:9">
      <c r="A2326" s="3" t="s">
        <v>123</v>
      </c>
      <c r="B2326" s="35" t="str">
        <f>_xlfn.XLOOKUP(Table7[[#This Row],[EID]],Roster!A:A,Roster!E:E)</f>
        <v>kig.imaz.62</v>
      </c>
      <c r="C2326" s="35" t="str">
        <f>_xlfn.XLOOKUP(Table7[[#This Row],[EID]],Roster!A:A,Roster!F:F)</f>
        <v>HR</v>
      </c>
      <c r="D2326">
        <v>7</v>
      </c>
      <c r="E2326" s="2">
        <v>45135</v>
      </c>
      <c r="F2326" s="2">
        <f>_xlfn.XLOOKUP(Table7[[#This Row],[EID]],Roster!A:A,Roster!G:G)</f>
        <v>41094</v>
      </c>
      <c r="G2326" s="61">
        <f ca="1">(TODAY()-Table7[[#This Row],[Hire Date]])/365</f>
        <v>12.87945205479452</v>
      </c>
      <c r="H2326" s="61">
        <f ca="1">Table7[[#This Row],[Year]]*12</f>
        <v>154.55342465753424</v>
      </c>
      <c r="I2326" t="str">
        <f ca="1">IF(Table7[[#This Row],[Month]]&gt;=12,"Tenured","New Hire")</f>
        <v>Tenured</v>
      </c>
    </row>
    <row r="2327" spans="1:9">
      <c r="A2327" s="3" t="s">
        <v>94</v>
      </c>
      <c r="B2327" s="35" t="str">
        <f>_xlfn.XLOOKUP(Table7[[#This Row],[EID]],Roster!A:A,Roster!E:E)</f>
        <v>oka.koch.55</v>
      </c>
      <c r="C2327" s="35" t="str">
        <f>_xlfn.XLOOKUP(Table7[[#This Row],[EID]],Roster!A:A,Roster!F:F)</f>
        <v>F&amp;A</v>
      </c>
      <c r="D2327">
        <v>10</v>
      </c>
      <c r="E2327" s="2">
        <v>45136</v>
      </c>
      <c r="F2327" s="2">
        <f>_xlfn.XLOOKUP(Table7[[#This Row],[EID]],Roster!A:A,Roster!G:G)</f>
        <v>45032</v>
      </c>
      <c r="G2327" s="61">
        <f ca="1">(TODAY()-Table7[[#This Row],[Hire Date]])/365</f>
        <v>2.0904109589041098</v>
      </c>
      <c r="H2327" s="61">
        <f ca="1">Table7[[#This Row],[Year]]*12</f>
        <v>25.084931506849315</v>
      </c>
      <c r="I2327" t="str">
        <f ca="1">IF(Table7[[#This Row],[Month]]&gt;=12,"Tenured","New Hire")</f>
        <v>Tenured</v>
      </c>
    </row>
    <row r="2328" spans="1:9">
      <c r="A2328" s="3" t="s">
        <v>96</v>
      </c>
      <c r="B2328" s="35" t="str">
        <f>_xlfn.XLOOKUP(Table7[[#This Row],[EID]],Roster!A:A,Roster!E:E)</f>
        <v>hir.kame.31</v>
      </c>
      <c r="C2328" s="35" t="str">
        <f>_xlfn.XLOOKUP(Table7[[#This Row],[EID]],Roster!A:A,Roster!F:F)</f>
        <v>Health</v>
      </c>
      <c r="D2328">
        <v>8</v>
      </c>
      <c r="E2328" s="2">
        <v>45136</v>
      </c>
      <c r="F2328" s="2">
        <f>_xlfn.XLOOKUP(Table7[[#This Row],[EID]],Roster!A:A,Roster!G:G)</f>
        <v>44979</v>
      </c>
      <c r="G2328" s="61">
        <f ca="1">(TODAY()-Table7[[#This Row],[Hire Date]])/365</f>
        <v>2.2356164383561645</v>
      </c>
      <c r="H2328" s="61">
        <f ca="1">Table7[[#This Row],[Year]]*12</f>
        <v>26.827397260273976</v>
      </c>
      <c r="I2328" t="str">
        <f ca="1">IF(Table7[[#This Row],[Month]]&gt;=12,"Tenured","New Hire")</f>
        <v>Tenured</v>
      </c>
    </row>
    <row r="2329" spans="1:9">
      <c r="A2329" s="3" t="s">
        <v>97</v>
      </c>
      <c r="B2329" s="35" t="str">
        <f>_xlfn.XLOOKUP(Table7[[#This Row],[EID]],Roster!A:A,Roster!E:E)</f>
        <v>han.oriz.24</v>
      </c>
      <c r="C2329" s="35" t="str">
        <f>_xlfn.XLOOKUP(Table7[[#This Row],[EID]],Roster!A:A,Roster!F:F)</f>
        <v>Network</v>
      </c>
      <c r="D2329">
        <v>10</v>
      </c>
      <c r="E2329" s="2">
        <v>45136</v>
      </c>
      <c r="F2329" s="2">
        <f>_xlfn.XLOOKUP(Table7[[#This Row],[EID]],Roster!A:A,Roster!G:G)</f>
        <v>44419</v>
      </c>
      <c r="G2329" s="61">
        <f ca="1">(TODAY()-Table7[[#This Row],[Hire Date]])/365</f>
        <v>3.7698630136986302</v>
      </c>
      <c r="H2329" s="61">
        <f ca="1">Table7[[#This Row],[Year]]*12</f>
        <v>45.238356164383561</v>
      </c>
      <c r="I2329" t="str">
        <f ca="1">IF(Table7[[#This Row],[Month]]&gt;=12,"Tenured","New Hire")</f>
        <v>Tenured</v>
      </c>
    </row>
    <row r="2330" spans="1:9">
      <c r="A2330" s="3" t="s">
        <v>98</v>
      </c>
      <c r="B2330" s="35" t="str">
        <f>_xlfn.XLOOKUP(Table7[[#This Row],[EID]],Roster!A:A,Roster!E:E)</f>
        <v>kig.imaz.62</v>
      </c>
      <c r="C2330" s="35" t="str">
        <f>_xlfn.XLOOKUP(Table7[[#This Row],[EID]],Roster!A:A,Roster!F:F)</f>
        <v>HR</v>
      </c>
      <c r="D2330">
        <v>9</v>
      </c>
      <c r="E2330" s="2">
        <v>45136</v>
      </c>
      <c r="F2330" s="2">
        <f>_xlfn.XLOOKUP(Table7[[#This Row],[EID]],Roster!A:A,Roster!G:G)</f>
        <v>41964</v>
      </c>
      <c r="G2330" s="61">
        <f ca="1">(TODAY()-Table7[[#This Row],[Hire Date]])/365</f>
        <v>10.495890410958904</v>
      </c>
      <c r="H2330" s="61">
        <f ca="1">Table7[[#This Row],[Year]]*12</f>
        <v>125.95068493150684</v>
      </c>
      <c r="I2330" t="str">
        <f ca="1">IF(Table7[[#This Row],[Month]]&gt;=12,"Tenured","New Hire")</f>
        <v>Tenured</v>
      </c>
    </row>
    <row r="2331" spans="1:9">
      <c r="A2331" s="3" t="s">
        <v>99</v>
      </c>
      <c r="B2331" s="35" t="str">
        <f>_xlfn.XLOOKUP(Table7[[#This Row],[EID]],Roster!A:A,Roster!E:E)</f>
        <v>han.oriz.24</v>
      </c>
      <c r="C2331" s="35" t="str">
        <f>_xlfn.XLOOKUP(Table7[[#This Row],[EID]],Roster!A:A,Roster!F:F)</f>
        <v>Strategy</v>
      </c>
      <c r="D2331">
        <v>9</v>
      </c>
      <c r="E2331" s="2">
        <v>45136</v>
      </c>
      <c r="F2331" s="2">
        <f>_xlfn.XLOOKUP(Table7[[#This Row],[EID]],Roster!A:A,Roster!G:G)</f>
        <v>39732</v>
      </c>
      <c r="G2331" s="61">
        <f ca="1">(TODAY()-Table7[[#This Row],[Hire Date]])/365</f>
        <v>16.610958904109587</v>
      </c>
      <c r="H2331" s="61">
        <f ca="1">Table7[[#This Row],[Year]]*12</f>
        <v>199.33150684931505</v>
      </c>
      <c r="I2331" t="str">
        <f ca="1">IF(Table7[[#This Row],[Month]]&gt;=12,"Tenured","New Hire")</f>
        <v>Tenured</v>
      </c>
    </row>
    <row r="2332" spans="1:9">
      <c r="A2332" s="3" t="s">
        <v>100</v>
      </c>
      <c r="B2332" s="35" t="str">
        <f>_xlfn.XLOOKUP(Table7[[#This Row],[EID]],Roster!A:A,Roster!E:E)</f>
        <v>oka.koch.55</v>
      </c>
      <c r="C2332" s="35" t="str">
        <f>_xlfn.XLOOKUP(Table7[[#This Row],[EID]],Roster!A:A,Roster!F:F)</f>
        <v>F&amp;A</v>
      </c>
      <c r="D2332">
        <v>8</v>
      </c>
      <c r="E2332" s="2">
        <v>45136</v>
      </c>
      <c r="F2332" s="2">
        <f>_xlfn.XLOOKUP(Table7[[#This Row],[EID]],Roster!A:A,Roster!G:G)</f>
        <v>44956</v>
      </c>
      <c r="G2332" s="61">
        <f ca="1">(TODAY()-Table7[[#This Row],[Hire Date]])/365</f>
        <v>2.2986301369863016</v>
      </c>
      <c r="H2332" s="61">
        <f ca="1">Table7[[#This Row],[Year]]*12</f>
        <v>27.583561643835619</v>
      </c>
      <c r="I2332" t="str">
        <f ca="1">IF(Table7[[#This Row],[Month]]&gt;=12,"Tenured","New Hire")</f>
        <v>Tenured</v>
      </c>
    </row>
    <row r="2333" spans="1:9">
      <c r="A2333" s="3" t="s">
        <v>101</v>
      </c>
      <c r="B2333" s="35" t="str">
        <f>_xlfn.XLOOKUP(Table7[[#This Row],[EID]],Roster!A:A,Roster!E:E)</f>
        <v>hir.kame.31</v>
      </c>
      <c r="C2333" s="35" t="str">
        <f>_xlfn.XLOOKUP(Table7[[#This Row],[EID]],Roster!A:A,Roster!F:F)</f>
        <v>Health</v>
      </c>
      <c r="D2333">
        <v>10</v>
      </c>
      <c r="E2333" s="2">
        <v>45136</v>
      </c>
      <c r="F2333" s="2">
        <f>_xlfn.XLOOKUP(Table7[[#This Row],[EID]],Roster!A:A,Roster!G:G)</f>
        <v>42161</v>
      </c>
      <c r="G2333" s="61">
        <f ca="1">(TODAY()-Table7[[#This Row],[Hire Date]])/365</f>
        <v>9.956164383561644</v>
      </c>
      <c r="H2333" s="61">
        <f ca="1">Table7[[#This Row],[Year]]*12</f>
        <v>119.47397260273974</v>
      </c>
      <c r="I2333" t="str">
        <f ca="1">IF(Table7[[#This Row],[Month]]&gt;=12,"Tenured","New Hire")</f>
        <v>Tenured</v>
      </c>
    </row>
    <row r="2334" spans="1:9">
      <c r="A2334" s="3" t="s">
        <v>102</v>
      </c>
      <c r="B2334" s="35" t="str">
        <f>_xlfn.XLOOKUP(Table7[[#This Row],[EID]],Roster!A:A,Roster!E:E)</f>
        <v>han.oriz.24</v>
      </c>
      <c r="C2334" s="35" t="str">
        <f>_xlfn.XLOOKUP(Table7[[#This Row],[EID]],Roster!A:A,Roster!F:F)</f>
        <v>Network</v>
      </c>
      <c r="D2334">
        <v>8</v>
      </c>
      <c r="E2334" s="2">
        <v>45136</v>
      </c>
      <c r="F2334" s="2">
        <f>_xlfn.XLOOKUP(Table7[[#This Row],[EID]],Roster!A:A,Roster!G:G)</f>
        <v>37784</v>
      </c>
      <c r="G2334" s="61">
        <f ca="1">(TODAY()-Table7[[#This Row],[Hire Date]])/365</f>
        <v>21.947945205479453</v>
      </c>
      <c r="H2334" s="61">
        <f ca="1">Table7[[#This Row],[Year]]*12</f>
        <v>263.37534246575342</v>
      </c>
      <c r="I2334" t="str">
        <f ca="1">IF(Table7[[#This Row],[Month]]&gt;=12,"Tenured","New Hire")</f>
        <v>Tenured</v>
      </c>
    </row>
    <row r="2335" spans="1:9">
      <c r="A2335" s="3" t="s">
        <v>103</v>
      </c>
      <c r="B2335" s="35" t="str">
        <f>_xlfn.XLOOKUP(Table7[[#This Row],[EID]],Roster!A:A,Roster!E:E)</f>
        <v>kig.imaz.62</v>
      </c>
      <c r="C2335" s="35" t="str">
        <f>_xlfn.XLOOKUP(Table7[[#This Row],[EID]],Roster!A:A,Roster!F:F)</f>
        <v>HR</v>
      </c>
      <c r="D2335">
        <v>8</v>
      </c>
      <c r="E2335" s="2">
        <v>45136</v>
      </c>
      <c r="F2335" s="2">
        <f>_xlfn.XLOOKUP(Table7[[#This Row],[EID]],Roster!A:A,Roster!G:G)</f>
        <v>44132</v>
      </c>
      <c r="G2335" s="61">
        <f ca="1">(TODAY()-Table7[[#This Row],[Hire Date]])/365</f>
        <v>4.5561643835616437</v>
      </c>
      <c r="H2335" s="61">
        <f ca="1">Table7[[#This Row],[Year]]*12</f>
        <v>54.673972602739724</v>
      </c>
      <c r="I2335" t="str">
        <f ca="1">IF(Table7[[#This Row],[Month]]&gt;=12,"Tenured","New Hire")</f>
        <v>Tenured</v>
      </c>
    </row>
    <row r="2336" spans="1:9">
      <c r="A2336" s="3" t="s">
        <v>104</v>
      </c>
      <c r="B2336" s="35" t="str">
        <f>_xlfn.XLOOKUP(Table7[[#This Row],[EID]],Roster!A:A,Roster!E:E)</f>
        <v>oka.koch.55</v>
      </c>
      <c r="C2336" s="35" t="str">
        <f>_xlfn.XLOOKUP(Table7[[#This Row],[EID]],Roster!A:A,Roster!F:F)</f>
        <v>F&amp;A</v>
      </c>
      <c r="D2336">
        <v>8</v>
      </c>
      <c r="E2336" s="2">
        <v>45136</v>
      </c>
      <c r="F2336" s="2">
        <f>_xlfn.XLOOKUP(Table7[[#This Row],[EID]],Roster!A:A,Roster!G:G)</f>
        <v>44977</v>
      </c>
      <c r="G2336" s="61">
        <f ca="1">(TODAY()-Table7[[#This Row],[Hire Date]])/365</f>
        <v>2.2410958904109588</v>
      </c>
      <c r="H2336" s="61">
        <f ca="1">Table7[[#This Row],[Year]]*12</f>
        <v>26.893150684931506</v>
      </c>
      <c r="I2336" t="str">
        <f ca="1">IF(Table7[[#This Row],[Month]]&gt;=12,"Tenured","New Hire")</f>
        <v>Tenured</v>
      </c>
    </row>
    <row r="2337" spans="1:9">
      <c r="A2337" s="3" t="s">
        <v>105</v>
      </c>
      <c r="B2337" s="35" t="str">
        <f>_xlfn.XLOOKUP(Table7[[#This Row],[EID]],Roster!A:A,Roster!E:E)</f>
        <v>oka.koch.55</v>
      </c>
      <c r="C2337" s="35" t="str">
        <f>_xlfn.XLOOKUP(Table7[[#This Row],[EID]],Roster!A:A,Roster!F:F)</f>
        <v>F&amp;A</v>
      </c>
      <c r="D2337">
        <v>10</v>
      </c>
      <c r="E2337" s="2">
        <v>45136</v>
      </c>
      <c r="F2337" s="2">
        <f>_xlfn.XLOOKUP(Table7[[#This Row],[EID]],Roster!A:A,Roster!G:G)</f>
        <v>37806</v>
      </c>
      <c r="G2337" s="61">
        <f ca="1">(TODAY()-Table7[[#This Row],[Hire Date]])/365</f>
        <v>21.887671232876713</v>
      </c>
      <c r="H2337" s="61">
        <f ca="1">Table7[[#This Row],[Year]]*12</f>
        <v>262.65205479452055</v>
      </c>
      <c r="I2337" t="str">
        <f ca="1">IF(Table7[[#This Row],[Month]]&gt;=12,"Tenured","New Hire")</f>
        <v>Tenured</v>
      </c>
    </row>
    <row r="2338" spans="1:9">
      <c r="A2338" s="3" t="s">
        <v>106</v>
      </c>
      <c r="B2338" s="35" t="str">
        <f>_xlfn.XLOOKUP(Table7[[#This Row],[EID]],Roster!A:A,Roster!E:E)</f>
        <v>hir.kame.31</v>
      </c>
      <c r="C2338" s="35" t="str">
        <f>_xlfn.XLOOKUP(Table7[[#This Row],[EID]],Roster!A:A,Roster!F:F)</f>
        <v>Health</v>
      </c>
      <c r="D2338">
        <v>9</v>
      </c>
      <c r="E2338" s="2">
        <v>45136</v>
      </c>
      <c r="F2338" s="2">
        <f>_xlfn.XLOOKUP(Table7[[#This Row],[EID]],Roster!A:A,Roster!G:G)</f>
        <v>40457</v>
      </c>
      <c r="G2338" s="61">
        <f ca="1">(TODAY()-Table7[[#This Row],[Hire Date]])/365</f>
        <v>14.624657534246575</v>
      </c>
      <c r="H2338" s="61">
        <f ca="1">Table7[[#This Row],[Year]]*12</f>
        <v>175.49589041095891</v>
      </c>
      <c r="I2338" t="str">
        <f ca="1">IF(Table7[[#This Row],[Month]]&gt;=12,"Tenured","New Hire")</f>
        <v>Tenured</v>
      </c>
    </row>
    <row r="2339" spans="1:9">
      <c r="A2339" s="3" t="s">
        <v>107</v>
      </c>
      <c r="B2339" s="35" t="str">
        <f>_xlfn.XLOOKUP(Table7[[#This Row],[EID]],Roster!A:A,Roster!E:E)</f>
        <v>oka.koch.55</v>
      </c>
      <c r="C2339" s="35" t="str">
        <f>_xlfn.XLOOKUP(Table7[[#This Row],[EID]],Roster!A:A,Roster!F:F)</f>
        <v>F&amp;A</v>
      </c>
      <c r="D2339">
        <v>4</v>
      </c>
      <c r="E2339" s="2">
        <v>45136</v>
      </c>
      <c r="F2339" s="2">
        <f>_xlfn.XLOOKUP(Table7[[#This Row],[EID]],Roster!A:A,Roster!G:G)</f>
        <v>45001</v>
      </c>
      <c r="G2339" s="61">
        <f ca="1">(TODAY()-Table7[[#This Row],[Hire Date]])/365</f>
        <v>2.1753424657534248</v>
      </c>
      <c r="H2339" s="61">
        <f ca="1">Table7[[#This Row],[Year]]*12</f>
        <v>26.104109589041098</v>
      </c>
      <c r="I2339" t="str">
        <f ca="1">IF(Table7[[#This Row],[Month]]&gt;=12,"Tenured","New Hire")</f>
        <v>Tenured</v>
      </c>
    </row>
    <row r="2340" spans="1:9">
      <c r="A2340" s="3" t="s">
        <v>108</v>
      </c>
      <c r="B2340" s="35" t="str">
        <f>_xlfn.XLOOKUP(Table7[[#This Row],[EID]],Roster!A:A,Roster!E:E)</f>
        <v>kig.imaz.62</v>
      </c>
      <c r="C2340" s="35" t="str">
        <f>_xlfn.XLOOKUP(Table7[[#This Row],[EID]],Roster!A:A,Roster!F:F)</f>
        <v>HR</v>
      </c>
      <c r="D2340">
        <v>9</v>
      </c>
      <c r="E2340" s="2">
        <v>45136</v>
      </c>
      <c r="F2340" s="2">
        <f>_xlfn.XLOOKUP(Table7[[#This Row],[EID]],Roster!A:A,Roster!G:G)</f>
        <v>41289</v>
      </c>
      <c r="G2340" s="61">
        <f ca="1">(TODAY()-Table7[[#This Row],[Hire Date]])/365</f>
        <v>12.345205479452055</v>
      </c>
      <c r="H2340" s="61">
        <f ca="1">Table7[[#This Row],[Year]]*12</f>
        <v>148.14246575342466</v>
      </c>
      <c r="I2340" t="str">
        <f ca="1">IF(Table7[[#This Row],[Month]]&gt;=12,"Tenured","New Hire")</f>
        <v>Tenured</v>
      </c>
    </row>
    <row r="2341" spans="1:9">
      <c r="A2341" s="3" t="s">
        <v>109</v>
      </c>
      <c r="B2341" s="35" t="str">
        <f>_xlfn.XLOOKUP(Table7[[#This Row],[EID]],Roster!A:A,Roster!E:E)</f>
        <v>han.oriz.24</v>
      </c>
      <c r="C2341" s="35" t="str">
        <f>_xlfn.XLOOKUP(Table7[[#This Row],[EID]],Roster!A:A,Roster!F:F)</f>
        <v>Strategy</v>
      </c>
      <c r="D2341">
        <v>9</v>
      </c>
      <c r="E2341" s="2">
        <v>45136</v>
      </c>
      <c r="F2341" s="2">
        <f>_xlfn.XLOOKUP(Table7[[#This Row],[EID]],Roster!A:A,Roster!G:G)</f>
        <v>39092</v>
      </c>
      <c r="G2341" s="61">
        <f ca="1">(TODAY()-Table7[[#This Row],[Hire Date]])/365</f>
        <v>18.364383561643837</v>
      </c>
      <c r="H2341" s="61">
        <f ca="1">Table7[[#This Row],[Year]]*12</f>
        <v>220.37260273972606</v>
      </c>
      <c r="I2341" t="str">
        <f ca="1">IF(Table7[[#This Row],[Month]]&gt;=12,"Tenured","New Hire")</f>
        <v>Tenured</v>
      </c>
    </row>
    <row r="2342" spans="1:9">
      <c r="A2342" s="3" t="s">
        <v>111</v>
      </c>
      <c r="B2342" s="35" t="str">
        <f>_xlfn.XLOOKUP(Table7[[#This Row],[EID]],Roster!A:A,Roster!E:E)</f>
        <v>hir.kame.31</v>
      </c>
      <c r="C2342" s="35" t="str">
        <f>_xlfn.XLOOKUP(Table7[[#This Row],[EID]],Roster!A:A,Roster!F:F)</f>
        <v>Health</v>
      </c>
      <c r="D2342">
        <v>8</v>
      </c>
      <c r="E2342" s="2">
        <v>45136</v>
      </c>
      <c r="F2342" s="2">
        <f>_xlfn.XLOOKUP(Table7[[#This Row],[EID]],Roster!A:A,Roster!G:G)</f>
        <v>42145</v>
      </c>
      <c r="G2342" s="61">
        <f ca="1">(TODAY()-Table7[[#This Row],[Hire Date]])/365</f>
        <v>10</v>
      </c>
      <c r="H2342" s="61">
        <f ca="1">Table7[[#This Row],[Year]]*12</f>
        <v>120</v>
      </c>
      <c r="I2342" t="str">
        <f ca="1">IF(Table7[[#This Row],[Month]]&gt;=12,"Tenured","New Hire")</f>
        <v>Tenured</v>
      </c>
    </row>
    <row r="2343" spans="1:9">
      <c r="A2343" s="3" t="s">
        <v>112</v>
      </c>
      <c r="B2343" s="35" t="str">
        <f>_xlfn.XLOOKUP(Table7[[#This Row],[EID]],Roster!A:A,Roster!E:E)</f>
        <v>hir.kame.31</v>
      </c>
      <c r="C2343" s="35" t="str">
        <f>_xlfn.XLOOKUP(Table7[[#This Row],[EID]],Roster!A:A,Roster!F:F)</f>
        <v>Health</v>
      </c>
      <c r="D2343">
        <v>8</v>
      </c>
      <c r="E2343" s="2">
        <v>45136</v>
      </c>
      <c r="F2343" s="2">
        <f>_xlfn.XLOOKUP(Table7[[#This Row],[EID]],Roster!A:A,Roster!G:G)</f>
        <v>44989</v>
      </c>
      <c r="G2343" s="61">
        <f ca="1">(TODAY()-Table7[[#This Row],[Hire Date]])/365</f>
        <v>2.2082191780821918</v>
      </c>
      <c r="H2343" s="61">
        <f ca="1">Table7[[#This Row],[Year]]*12</f>
        <v>26.4986301369863</v>
      </c>
      <c r="I2343" t="str">
        <f ca="1">IF(Table7[[#This Row],[Month]]&gt;=12,"Tenured","New Hire")</f>
        <v>Tenured</v>
      </c>
    </row>
    <row r="2344" spans="1:9">
      <c r="A2344" s="3" t="s">
        <v>113</v>
      </c>
      <c r="B2344" s="35" t="str">
        <f>_xlfn.XLOOKUP(Table7[[#This Row],[EID]],Roster!A:A,Roster!E:E)</f>
        <v>kig.imaz.62</v>
      </c>
      <c r="C2344" s="35" t="str">
        <f>_xlfn.XLOOKUP(Table7[[#This Row],[EID]],Roster!A:A,Roster!F:F)</f>
        <v>HR</v>
      </c>
      <c r="D2344">
        <v>10</v>
      </c>
      <c r="E2344" s="2">
        <v>45136</v>
      </c>
      <c r="F2344" s="2">
        <f>_xlfn.XLOOKUP(Table7[[#This Row],[EID]],Roster!A:A,Roster!G:G)</f>
        <v>44152</v>
      </c>
      <c r="G2344" s="61">
        <f ca="1">(TODAY()-Table7[[#This Row],[Hire Date]])/365</f>
        <v>4.5013698630136982</v>
      </c>
      <c r="H2344" s="61">
        <f ca="1">Table7[[#This Row],[Year]]*12</f>
        <v>54.016438356164379</v>
      </c>
      <c r="I2344" t="str">
        <f ca="1">IF(Table7[[#This Row],[Month]]&gt;=12,"Tenured","New Hire")</f>
        <v>Tenured</v>
      </c>
    </row>
    <row r="2345" spans="1:9">
      <c r="A2345" s="3" t="s">
        <v>114</v>
      </c>
      <c r="B2345" s="35" t="str">
        <f>_xlfn.XLOOKUP(Table7[[#This Row],[EID]],Roster!A:A,Roster!E:E)</f>
        <v>han.oriz.24</v>
      </c>
      <c r="C2345" s="35" t="str">
        <f>_xlfn.XLOOKUP(Table7[[#This Row],[EID]],Roster!A:A,Roster!F:F)</f>
        <v>Strategy</v>
      </c>
      <c r="D2345">
        <v>8</v>
      </c>
      <c r="E2345" s="2">
        <v>45136</v>
      </c>
      <c r="F2345" s="2">
        <f>_xlfn.XLOOKUP(Table7[[#This Row],[EID]],Roster!A:A,Roster!G:G)</f>
        <v>37165</v>
      </c>
      <c r="G2345" s="61">
        <f ca="1">(TODAY()-Table7[[#This Row],[Hire Date]])/365</f>
        <v>23.643835616438356</v>
      </c>
      <c r="H2345" s="61">
        <f ca="1">Table7[[#This Row],[Year]]*12</f>
        <v>283.72602739726028</v>
      </c>
      <c r="I2345" t="str">
        <f ca="1">IF(Table7[[#This Row],[Month]]&gt;=12,"Tenured","New Hire")</f>
        <v>Tenured</v>
      </c>
    </row>
    <row r="2346" spans="1:9">
      <c r="A2346" s="3" t="s">
        <v>115</v>
      </c>
      <c r="B2346" s="35" t="str">
        <f>_xlfn.XLOOKUP(Table7[[#This Row],[EID]],Roster!A:A,Roster!E:E)</f>
        <v>oka.koch.55</v>
      </c>
      <c r="C2346" s="35" t="str">
        <f>_xlfn.XLOOKUP(Table7[[#This Row],[EID]],Roster!A:A,Roster!F:F)</f>
        <v>F&amp;A</v>
      </c>
      <c r="D2346">
        <v>10</v>
      </c>
      <c r="E2346" s="2">
        <v>45136</v>
      </c>
      <c r="F2346" s="2">
        <f>_xlfn.XLOOKUP(Table7[[#This Row],[EID]],Roster!A:A,Roster!G:G)</f>
        <v>44841</v>
      </c>
      <c r="G2346" s="61">
        <f ca="1">(TODAY()-Table7[[#This Row],[Hire Date]])/365</f>
        <v>2.6136986301369864</v>
      </c>
      <c r="H2346" s="61">
        <f ca="1">Table7[[#This Row],[Year]]*12</f>
        <v>31.364383561643837</v>
      </c>
      <c r="I2346" t="str">
        <f ca="1">IF(Table7[[#This Row],[Month]]&gt;=12,"Tenured","New Hire")</f>
        <v>Tenured</v>
      </c>
    </row>
    <row r="2347" spans="1:9">
      <c r="A2347" s="3" t="s">
        <v>116</v>
      </c>
      <c r="B2347" s="35" t="str">
        <f>_xlfn.XLOOKUP(Table7[[#This Row],[EID]],Roster!A:A,Roster!E:E)</f>
        <v>hir.kame.31</v>
      </c>
      <c r="C2347" s="35" t="str">
        <f>_xlfn.XLOOKUP(Table7[[#This Row],[EID]],Roster!A:A,Roster!F:F)</f>
        <v>Health</v>
      </c>
      <c r="D2347">
        <v>8</v>
      </c>
      <c r="E2347" s="2">
        <v>45136</v>
      </c>
      <c r="F2347" s="2">
        <f>_xlfn.XLOOKUP(Table7[[#This Row],[EID]],Roster!A:A,Roster!G:G)</f>
        <v>39490</v>
      </c>
      <c r="G2347" s="61">
        <f ca="1">(TODAY()-Table7[[#This Row],[Hire Date]])/365</f>
        <v>17.273972602739725</v>
      </c>
      <c r="H2347" s="61">
        <f ca="1">Table7[[#This Row],[Year]]*12</f>
        <v>207.2876712328767</v>
      </c>
      <c r="I2347" t="str">
        <f ca="1">IF(Table7[[#This Row],[Month]]&gt;=12,"Tenured","New Hire")</f>
        <v>Tenured</v>
      </c>
    </row>
    <row r="2348" spans="1:9">
      <c r="A2348" s="3" t="s">
        <v>117</v>
      </c>
      <c r="B2348" s="35" t="str">
        <f>_xlfn.XLOOKUP(Table7[[#This Row],[EID]],Roster!A:A,Roster!E:E)</f>
        <v>han.oriz.24</v>
      </c>
      <c r="C2348" s="35" t="str">
        <f>_xlfn.XLOOKUP(Table7[[#This Row],[EID]],Roster!A:A,Roster!F:F)</f>
        <v>Network</v>
      </c>
      <c r="D2348">
        <v>9</v>
      </c>
      <c r="E2348" s="2">
        <v>45136</v>
      </c>
      <c r="F2348" s="2">
        <f>_xlfn.XLOOKUP(Table7[[#This Row],[EID]],Roster!A:A,Roster!G:G)</f>
        <v>43495</v>
      </c>
      <c r="G2348" s="61">
        <f ca="1">(TODAY()-Table7[[#This Row],[Hire Date]])/365</f>
        <v>6.3013698630136989</v>
      </c>
      <c r="H2348" s="61">
        <f ca="1">Table7[[#This Row],[Year]]*12</f>
        <v>75.616438356164394</v>
      </c>
      <c r="I2348" t="str">
        <f ca="1">IF(Table7[[#This Row],[Month]]&gt;=12,"Tenured","New Hire")</f>
        <v>Tenured</v>
      </c>
    </row>
    <row r="2349" spans="1:9">
      <c r="A2349" s="3" t="s">
        <v>118</v>
      </c>
      <c r="B2349" s="35" t="str">
        <f>_xlfn.XLOOKUP(Table7[[#This Row],[EID]],Roster!A:A,Roster!E:E)</f>
        <v>kig.imaz.62</v>
      </c>
      <c r="C2349" s="35" t="str">
        <f>_xlfn.XLOOKUP(Table7[[#This Row],[EID]],Roster!A:A,Roster!F:F)</f>
        <v>HR</v>
      </c>
      <c r="D2349">
        <v>10</v>
      </c>
      <c r="E2349" s="2">
        <v>45136</v>
      </c>
      <c r="F2349" s="2">
        <f>_xlfn.XLOOKUP(Table7[[#This Row],[EID]],Roster!A:A,Roster!G:G)</f>
        <v>44965</v>
      </c>
      <c r="G2349" s="61">
        <f ca="1">(TODAY()-Table7[[#This Row],[Hire Date]])/365</f>
        <v>2.2739726027397262</v>
      </c>
      <c r="H2349" s="61">
        <f ca="1">Table7[[#This Row],[Year]]*12</f>
        <v>27.287671232876715</v>
      </c>
      <c r="I2349" t="str">
        <f ca="1">IF(Table7[[#This Row],[Month]]&gt;=12,"Tenured","New Hire")</f>
        <v>Tenured</v>
      </c>
    </row>
    <row r="2350" spans="1:9">
      <c r="A2350" s="3" t="s">
        <v>119</v>
      </c>
      <c r="B2350" s="35" t="str">
        <f>_xlfn.XLOOKUP(Table7[[#This Row],[EID]],Roster!A:A,Roster!E:E)</f>
        <v>hir.kame.31</v>
      </c>
      <c r="C2350" s="35" t="str">
        <f>_xlfn.XLOOKUP(Table7[[#This Row],[EID]],Roster!A:A,Roster!F:F)</f>
        <v>Health</v>
      </c>
      <c r="D2350">
        <v>9</v>
      </c>
      <c r="E2350" s="2">
        <v>45136</v>
      </c>
      <c r="F2350" s="2">
        <f>_xlfn.XLOOKUP(Table7[[#This Row],[EID]],Roster!A:A,Roster!G:G)</f>
        <v>38581</v>
      </c>
      <c r="G2350" s="61">
        <f ca="1">(TODAY()-Table7[[#This Row],[Hire Date]])/365</f>
        <v>19.764383561643836</v>
      </c>
      <c r="H2350" s="61">
        <f ca="1">Table7[[#This Row],[Year]]*12</f>
        <v>237.17260273972602</v>
      </c>
      <c r="I2350" t="str">
        <f ca="1">IF(Table7[[#This Row],[Month]]&gt;=12,"Tenured","New Hire")</f>
        <v>Tenured</v>
      </c>
    </row>
    <row r="2351" spans="1:9">
      <c r="A2351" s="3" t="s">
        <v>121</v>
      </c>
      <c r="B2351" s="35" t="str">
        <f>_xlfn.XLOOKUP(Table7[[#This Row],[EID]],Roster!A:A,Roster!E:E)</f>
        <v>hir.kame.31</v>
      </c>
      <c r="C2351" s="35" t="str">
        <f>_xlfn.XLOOKUP(Table7[[#This Row],[EID]],Roster!A:A,Roster!F:F)</f>
        <v>Health</v>
      </c>
      <c r="D2351">
        <v>8</v>
      </c>
      <c r="E2351" s="2">
        <v>45136</v>
      </c>
      <c r="F2351" s="2">
        <f>_xlfn.XLOOKUP(Table7[[#This Row],[EID]],Roster!A:A,Roster!G:G)</f>
        <v>44420</v>
      </c>
      <c r="G2351" s="61">
        <f ca="1">(TODAY()-Table7[[#This Row],[Hire Date]])/365</f>
        <v>3.7671232876712328</v>
      </c>
      <c r="H2351" s="61">
        <f ca="1">Table7[[#This Row],[Year]]*12</f>
        <v>45.205479452054796</v>
      </c>
      <c r="I2351" t="str">
        <f ca="1">IF(Table7[[#This Row],[Month]]&gt;=12,"Tenured","New Hire")</f>
        <v>Tenured</v>
      </c>
    </row>
    <row r="2352" spans="1:9">
      <c r="A2352" s="3" t="s">
        <v>122</v>
      </c>
      <c r="B2352" s="35" t="str">
        <f>_xlfn.XLOOKUP(Table7[[#This Row],[EID]],Roster!A:A,Roster!E:E)</f>
        <v>han.oriz.24</v>
      </c>
      <c r="C2352" s="35" t="str">
        <f>_xlfn.XLOOKUP(Table7[[#This Row],[EID]],Roster!A:A,Roster!F:F)</f>
        <v>Network</v>
      </c>
      <c r="D2352">
        <v>9</v>
      </c>
      <c r="E2352" s="2">
        <v>45136</v>
      </c>
      <c r="F2352" s="2">
        <f>_xlfn.XLOOKUP(Table7[[#This Row],[EID]],Roster!A:A,Roster!G:G)</f>
        <v>44961</v>
      </c>
      <c r="G2352" s="61">
        <f ca="1">(TODAY()-Table7[[#This Row],[Hire Date]])/365</f>
        <v>2.2849315068493152</v>
      </c>
      <c r="H2352" s="61">
        <f ca="1">Table7[[#This Row],[Year]]*12</f>
        <v>27.419178082191785</v>
      </c>
      <c r="I2352" t="str">
        <f ca="1">IF(Table7[[#This Row],[Month]]&gt;=12,"Tenured","New Hire")</f>
        <v>Tenured</v>
      </c>
    </row>
    <row r="2353" spans="1:9">
      <c r="A2353" s="3" t="s">
        <v>123</v>
      </c>
      <c r="B2353" s="35" t="str">
        <f>_xlfn.XLOOKUP(Table7[[#This Row],[EID]],Roster!A:A,Roster!E:E)</f>
        <v>kig.imaz.62</v>
      </c>
      <c r="C2353" s="35" t="str">
        <f>_xlfn.XLOOKUP(Table7[[#This Row],[EID]],Roster!A:A,Roster!F:F)</f>
        <v>HR</v>
      </c>
      <c r="D2353">
        <v>8</v>
      </c>
      <c r="E2353" s="2">
        <v>45136</v>
      </c>
      <c r="F2353" s="2">
        <f>_xlfn.XLOOKUP(Table7[[#This Row],[EID]],Roster!A:A,Roster!G:G)</f>
        <v>41094</v>
      </c>
      <c r="G2353" s="61">
        <f ca="1">(TODAY()-Table7[[#This Row],[Hire Date]])/365</f>
        <v>12.87945205479452</v>
      </c>
      <c r="H2353" s="61">
        <f ca="1">Table7[[#This Row],[Year]]*12</f>
        <v>154.55342465753424</v>
      </c>
      <c r="I2353" t="str">
        <f ca="1">IF(Table7[[#This Row],[Month]]&gt;=12,"Tenured","New Hire")</f>
        <v>Tenured</v>
      </c>
    </row>
    <row r="2354" spans="1:9">
      <c r="A2354" s="3" t="s">
        <v>94</v>
      </c>
      <c r="B2354" s="35" t="str">
        <f>_xlfn.XLOOKUP(Table7[[#This Row],[EID]],Roster!A:A,Roster!E:E)</f>
        <v>oka.koch.55</v>
      </c>
      <c r="C2354" s="35" t="str">
        <f>_xlfn.XLOOKUP(Table7[[#This Row],[EID]],Roster!A:A,Roster!F:F)</f>
        <v>F&amp;A</v>
      </c>
      <c r="D2354">
        <v>8</v>
      </c>
      <c r="E2354" s="2">
        <v>45137</v>
      </c>
      <c r="F2354" s="2">
        <f>_xlfn.XLOOKUP(Table7[[#This Row],[EID]],Roster!A:A,Roster!G:G)</f>
        <v>45032</v>
      </c>
      <c r="G2354" s="61">
        <f ca="1">(TODAY()-Table7[[#This Row],[Hire Date]])/365</f>
        <v>2.0904109589041098</v>
      </c>
      <c r="H2354" s="61">
        <f ca="1">Table7[[#This Row],[Year]]*12</f>
        <v>25.084931506849315</v>
      </c>
      <c r="I2354" t="str">
        <f ca="1">IF(Table7[[#This Row],[Month]]&gt;=12,"Tenured","New Hire")</f>
        <v>Tenured</v>
      </c>
    </row>
    <row r="2355" spans="1:9">
      <c r="A2355" s="3" t="s">
        <v>96</v>
      </c>
      <c r="B2355" s="35" t="str">
        <f>_xlfn.XLOOKUP(Table7[[#This Row],[EID]],Roster!A:A,Roster!E:E)</f>
        <v>hir.kame.31</v>
      </c>
      <c r="C2355" s="35" t="str">
        <f>_xlfn.XLOOKUP(Table7[[#This Row],[EID]],Roster!A:A,Roster!F:F)</f>
        <v>Health</v>
      </c>
      <c r="D2355">
        <v>8</v>
      </c>
      <c r="E2355" s="2">
        <v>45137</v>
      </c>
      <c r="F2355" s="2">
        <f>_xlfn.XLOOKUP(Table7[[#This Row],[EID]],Roster!A:A,Roster!G:G)</f>
        <v>44979</v>
      </c>
      <c r="G2355" s="61">
        <f ca="1">(TODAY()-Table7[[#This Row],[Hire Date]])/365</f>
        <v>2.2356164383561645</v>
      </c>
      <c r="H2355" s="61">
        <f ca="1">Table7[[#This Row],[Year]]*12</f>
        <v>26.827397260273976</v>
      </c>
      <c r="I2355" t="str">
        <f ca="1">IF(Table7[[#This Row],[Month]]&gt;=12,"Tenured","New Hire")</f>
        <v>Tenured</v>
      </c>
    </row>
    <row r="2356" spans="1:9">
      <c r="A2356" s="3" t="s">
        <v>97</v>
      </c>
      <c r="B2356" s="35" t="str">
        <f>_xlfn.XLOOKUP(Table7[[#This Row],[EID]],Roster!A:A,Roster!E:E)</f>
        <v>han.oriz.24</v>
      </c>
      <c r="C2356" s="35" t="str">
        <f>_xlfn.XLOOKUP(Table7[[#This Row],[EID]],Roster!A:A,Roster!F:F)</f>
        <v>Network</v>
      </c>
      <c r="D2356">
        <v>9</v>
      </c>
      <c r="E2356" s="2">
        <v>45137</v>
      </c>
      <c r="F2356" s="2">
        <f>_xlfn.XLOOKUP(Table7[[#This Row],[EID]],Roster!A:A,Roster!G:G)</f>
        <v>44419</v>
      </c>
      <c r="G2356" s="61">
        <f ca="1">(TODAY()-Table7[[#This Row],[Hire Date]])/365</f>
        <v>3.7698630136986302</v>
      </c>
      <c r="H2356" s="61">
        <f ca="1">Table7[[#This Row],[Year]]*12</f>
        <v>45.238356164383561</v>
      </c>
      <c r="I2356" t="str">
        <f ca="1">IF(Table7[[#This Row],[Month]]&gt;=12,"Tenured","New Hire")</f>
        <v>Tenured</v>
      </c>
    </row>
    <row r="2357" spans="1:9">
      <c r="A2357" s="3" t="s">
        <v>98</v>
      </c>
      <c r="B2357" s="35" t="str">
        <f>_xlfn.XLOOKUP(Table7[[#This Row],[EID]],Roster!A:A,Roster!E:E)</f>
        <v>kig.imaz.62</v>
      </c>
      <c r="C2357" s="35" t="str">
        <f>_xlfn.XLOOKUP(Table7[[#This Row],[EID]],Roster!A:A,Roster!F:F)</f>
        <v>HR</v>
      </c>
      <c r="D2357">
        <v>9</v>
      </c>
      <c r="E2357" s="2">
        <v>45137</v>
      </c>
      <c r="F2357" s="2">
        <f>_xlfn.XLOOKUP(Table7[[#This Row],[EID]],Roster!A:A,Roster!G:G)</f>
        <v>41964</v>
      </c>
      <c r="G2357" s="61">
        <f ca="1">(TODAY()-Table7[[#This Row],[Hire Date]])/365</f>
        <v>10.495890410958904</v>
      </c>
      <c r="H2357" s="61">
        <f ca="1">Table7[[#This Row],[Year]]*12</f>
        <v>125.95068493150684</v>
      </c>
      <c r="I2357" t="str">
        <f ca="1">IF(Table7[[#This Row],[Month]]&gt;=12,"Tenured","New Hire")</f>
        <v>Tenured</v>
      </c>
    </row>
    <row r="2358" spans="1:9">
      <c r="A2358" s="3" t="s">
        <v>99</v>
      </c>
      <c r="B2358" s="35" t="str">
        <f>_xlfn.XLOOKUP(Table7[[#This Row],[EID]],Roster!A:A,Roster!E:E)</f>
        <v>han.oriz.24</v>
      </c>
      <c r="C2358" s="35" t="str">
        <f>_xlfn.XLOOKUP(Table7[[#This Row],[EID]],Roster!A:A,Roster!F:F)</f>
        <v>Strategy</v>
      </c>
      <c r="D2358">
        <v>10</v>
      </c>
      <c r="E2358" s="2">
        <v>45137</v>
      </c>
      <c r="F2358" s="2">
        <f>_xlfn.XLOOKUP(Table7[[#This Row],[EID]],Roster!A:A,Roster!G:G)</f>
        <v>39732</v>
      </c>
      <c r="G2358" s="61">
        <f ca="1">(TODAY()-Table7[[#This Row],[Hire Date]])/365</f>
        <v>16.610958904109587</v>
      </c>
      <c r="H2358" s="61">
        <f ca="1">Table7[[#This Row],[Year]]*12</f>
        <v>199.33150684931505</v>
      </c>
      <c r="I2358" t="str">
        <f ca="1">IF(Table7[[#This Row],[Month]]&gt;=12,"Tenured","New Hire")</f>
        <v>Tenured</v>
      </c>
    </row>
    <row r="2359" spans="1:9">
      <c r="A2359" s="3" t="s">
        <v>100</v>
      </c>
      <c r="B2359" s="35" t="str">
        <f>_xlfn.XLOOKUP(Table7[[#This Row],[EID]],Roster!A:A,Roster!E:E)</f>
        <v>oka.koch.55</v>
      </c>
      <c r="C2359" s="35" t="str">
        <f>_xlfn.XLOOKUP(Table7[[#This Row],[EID]],Roster!A:A,Roster!F:F)</f>
        <v>F&amp;A</v>
      </c>
      <c r="D2359">
        <v>10</v>
      </c>
      <c r="E2359" s="2">
        <v>45137</v>
      </c>
      <c r="F2359" s="2">
        <f>_xlfn.XLOOKUP(Table7[[#This Row],[EID]],Roster!A:A,Roster!G:G)</f>
        <v>44956</v>
      </c>
      <c r="G2359" s="61">
        <f ca="1">(TODAY()-Table7[[#This Row],[Hire Date]])/365</f>
        <v>2.2986301369863016</v>
      </c>
      <c r="H2359" s="61">
        <f ca="1">Table7[[#This Row],[Year]]*12</f>
        <v>27.583561643835619</v>
      </c>
      <c r="I2359" t="str">
        <f ca="1">IF(Table7[[#This Row],[Month]]&gt;=12,"Tenured","New Hire")</f>
        <v>Tenured</v>
      </c>
    </row>
    <row r="2360" spans="1:9">
      <c r="A2360" s="3" t="s">
        <v>101</v>
      </c>
      <c r="B2360" s="35" t="str">
        <f>_xlfn.XLOOKUP(Table7[[#This Row],[EID]],Roster!A:A,Roster!E:E)</f>
        <v>hir.kame.31</v>
      </c>
      <c r="C2360" s="35" t="str">
        <f>_xlfn.XLOOKUP(Table7[[#This Row],[EID]],Roster!A:A,Roster!F:F)</f>
        <v>Health</v>
      </c>
      <c r="D2360">
        <v>9</v>
      </c>
      <c r="E2360" s="2">
        <v>45137</v>
      </c>
      <c r="F2360" s="2">
        <f>_xlfn.XLOOKUP(Table7[[#This Row],[EID]],Roster!A:A,Roster!G:G)</f>
        <v>42161</v>
      </c>
      <c r="G2360" s="61">
        <f ca="1">(TODAY()-Table7[[#This Row],[Hire Date]])/365</f>
        <v>9.956164383561644</v>
      </c>
      <c r="H2360" s="61">
        <f ca="1">Table7[[#This Row],[Year]]*12</f>
        <v>119.47397260273974</v>
      </c>
      <c r="I2360" t="str">
        <f ca="1">IF(Table7[[#This Row],[Month]]&gt;=12,"Tenured","New Hire")</f>
        <v>Tenured</v>
      </c>
    </row>
    <row r="2361" spans="1:9">
      <c r="A2361" s="3" t="s">
        <v>102</v>
      </c>
      <c r="B2361" s="35" t="str">
        <f>_xlfn.XLOOKUP(Table7[[#This Row],[EID]],Roster!A:A,Roster!E:E)</f>
        <v>han.oriz.24</v>
      </c>
      <c r="C2361" s="35" t="str">
        <f>_xlfn.XLOOKUP(Table7[[#This Row],[EID]],Roster!A:A,Roster!F:F)</f>
        <v>Network</v>
      </c>
      <c r="D2361">
        <v>8</v>
      </c>
      <c r="E2361" s="2">
        <v>45137</v>
      </c>
      <c r="F2361" s="2">
        <f>_xlfn.XLOOKUP(Table7[[#This Row],[EID]],Roster!A:A,Roster!G:G)</f>
        <v>37784</v>
      </c>
      <c r="G2361" s="61">
        <f ca="1">(TODAY()-Table7[[#This Row],[Hire Date]])/365</f>
        <v>21.947945205479453</v>
      </c>
      <c r="H2361" s="61">
        <f ca="1">Table7[[#This Row],[Year]]*12</f>
        <v>263.37534246575342</v>
      </c>
      <c r="I2361" t="str">
        <f ca="1">IF(Table7[[#This Row],[Month]]&gt;=12,"Tenured","New Hire")</f>
        <v>Tenured</v>
      </c>
    </row>
    <row r="2362" spans="1:9">
      <c r="A2362" s="3" t="s">
        <v>103</v>
      </c>
      <c r="B2362" s="35" t="str">
        <f>_xlfn.XLOOKUP(Table7[[#This Row],[EID]],Roster!A:A,Roster!E:E)</f>
        <v>kig.imaz.62</v>
      </c>
      <c r="C2362" s="35" t="str">
        <f>_xlfn.XLOOKUP(Table7[[#This Row],[EID]],Roster!A:A,Roster!F:F)</f>
        <v>HR</v>
      </c>
      <c r="D2362">
        <v>8</v>
      </c>
      <c r="E2362" s="2">
        <v>45137</v>
      </c>
      <c r="F2362" s="2">
        <f>_xlfn.XLOOKUP(Table7[[#This Row],[EID]],Roster!A:A,Roster!G:G)</f>
        <v>44132</v>
      </c>
      <c r="G2362" s="61">
        <f ca="1">(TODAY()-Table7[[#This Row],[Hire Date]])/365</f>
        <v>4.5561643835616437</v>
      </c>
      <c r="H2362" s="61">
        <f ca="1">Table7[[#This Row],[Year]]*12</f>
        <v>54.673972602739724</v>
      </c>
      <c r="I2362" t="str">
        <f ca="1">IF(Table7[[#This Row],[Month]]&gt;=12,"Tenured","New Hire")</f>
        <v>Tenured</v>
      </c>
    </row>
    <row r="2363" spans="1:9">
      <c r="A2363" s="3" t="s">
        <v>104</v>
      </c>
      <c r="B2363" s="35" t="str">
        <f>_xlfn.XLOOKUP(Table7[[#This Row],[EID]],Roster!A:A,Roster!E:E)</f>
        <v>oka.koch.55</v>
      </c>
      <c r="C2363" s="35" t="str">
        <f>_xlfn.XLOOKUP(Table7[[#This Row],[EID]],Roster!A:A,Roster!F:F)</f>
        <v>F&amp;A</v>
      </c>
      <c r="D2363">
        <v>0</v>
      </c>
      <c r="E2363" s="2">
        <v>45137</v>
      </c>
      <c r="F2363" s="2">
        <f>_xlfn.XLOOKUP(Table7[[#This Row],[EID]],Roster!A:A,Roster!G:G)</f>
        <v>44977</v>
      </c>
      <c r="G2363" s="61">
        <f ca="1">(TODAY()-Table7[[#This Row],[Hire Date]])/365</f>
        <v>2.2410958904109588</v>
      </c>
      <c r="H2363" s="61">
        <f ca="1">Table7[[#This Row],[Year]]*12</f>
        <v>26.893150684931506</v>
      </c>
      <c r="I2363" t="str">
        <f ca="1">IF(Table7[[#This Row],[Month]]&gt;=12,"Tenured","New Hire")</f>
        <v>Tenured</v>
      </c>
    </row>
    <row r="2364" spans="1:9">
      <c r="A2364" s="3" t="s">
        <v>105</v>
      </c>
      <c r="B2364" s="35" t="str">
        <f>_xlfn.XLOOKUP(Table7[[#This Row],[EID]],Roster!A:A,Roster!E:E)</f>
        <v>oka.koch.55</v>
      </c>
      <c r="C2364" s="35" t="str">
        <f>_xlfn.XLOOKUP(Table7[[#This Row],[EID]],Roster!A:A,Roster!F:F)</f>
        <v>F&amp;A</v>
      </c>
      <c r="D2364">
        <v>9</v>
      </c>
      <c r="E2364" s="2">
        <v>45137</v>
      </c>
      <c r="F2364" s="2">
        <f>_xlfn.XLOOKUP(Table7[[#This Row],[EID]],Roster!A:A,Roster!G:G)</f>
        <v>37806</v>
      </c>
      <c r="G2364" s="61">
        <f ca="1">(TODAY()-Table7[[#This Row],[Hire Date]])/365</f>
        <v>21.887671232876713</v>
      </c>
      <c r="H2364" s="61">
        <f ca="1">Table7[[#This Row],[Year]]*12</f>
        <v>262.65205479452055</v>
      </c>
      <c r="I2364" t="str">
        <f ca="1">IF(Table7[[#This Row],[Month]]&gt;=12,"Tenured","New Hire")</f>
        <v>Tenured</v>
      </c>
    </row>
    <row r="2365" spans="1:9">
      <c r="A2365" s="3" t="s">
        <v>106</v>
      </c>
      <c r="B2365" s="35" t="str">
        <f>_xlfn.XLOOKUP(Table7[[#This Row],[EID]],Roster!A:A,Roster!E:E)</f>
        <v>hir.kame.31</v>
      </c>
      <c r="C2365" s="35" t="str">
        <f>_xlfn.XLOOKUP(Table7[[#This Row],[EID]],Roster!A:A,Roster!F:F)</f>
        <v>Health</v>
      </c>
      <c r="D2365">
        <v>8</v>
      </c>
      <c r="E2365" s="2">
        <v>45137</v>
      </c>
      <c r="F2365" s="2">
        <f>_xlfn.XLOOKUP(Table7[[#This Row],[EID]],Roster!A:A,Roster!G:G)</f>
        <v>40457</v>
      </c>
      <c r="G2365" s="61">
        <f ca="1">(TODAY()-Table7[[#This Row],[Hire Date]])/365</f>
        <v>14.624657534246575</v>
      </c>
      <c r="H2365" s="61">
        <f ca="1">Table7[[#This Row],[Year]]*12</f>
        <v>175.49589041095891</v>
      </c>
      <c r="I2365" t="str">
        <f ca="1">IF(Table7[[#This Row],[Month]]&gt;=12,"Tenured","New Hire")</f>
        <v>Tenured</v>
      </c>
    </row>
    <row r="2366" spans="1:9">
      <c r="A2366" s="3" t="s">
        <v>107</v>
      </c>
      <c r="B2366" s="35" t="str">
        <f>_xlfn.XLOOKUP(Table7[[#This Row],[EID]],Roster!A:A,Roster!E:E)</f>
        <v>oka.koch.55</v>
      </c>
      <c r="C2366" s="35" t="str">
        <f>_xlfn.XLOOKUP(Table7[[#This Row],[EID]],Roster!A:A,Roster!F:F)</f>
        <v>F&amp;A</v>
      </c>
      <c r="D2366">
        <v>8</v>
      </c>
      <c r="E2366" s="2">
        <v>45137</v>
      </c>
      <c r="F2366" s="2">
        <f>_xlfn.XLOOKUP(Table7[[#This Row],[EID]],Roster!A:A,Roster!G:G)</f>
        <v>45001</v>
      </c>
      <c r="G2366" s="61">
        <f ca="1">(TODAY()-Table7[[#This Row],[Hire Date]])/365</f>
        <v>2.1753424657534248</v>
      </c>
      <c r="H2366" s="61">
        <f ca="1">Table7[[#This Row],[Year]]*12</f>
        <v>26.104109589041098</v>
      </c>
      <c r="I2366" t="str">
        <f ca="1">IF(Table7[[#This Row],[Month]]&gt;=12,"Tenured","New Hire")</f>
        <v>Tenured</v>
      </c>
    </row>
    <row r="2367" spans="1:9">
      <c r="A2367" s="3" t="s">
        <v>108</v>
      </c>
      <c r="B2367" s="35" t="str">
        <f>_xlfn.XLOOKUP(Table7[[#This Row],[EID]],Roster!A:A,Roster!E:E)</f>
        <v>kig.imaz.62</v>
      </c>
      <c r="C2367" s="35" t="str">
        <f>_xlfn.XLOOKUP(Table7[[#This Row],[EID]],Roster!A:A,Roster!F:F)</f>
        <v>HR</v>
      </c>
      <c r="D2367">
        <v>10</v>
      </c>
      <c r="E2367" s="2">
        <v>45137</v>
      </c>
      <c r="F2367" s="2">
        <f>_xlfn.XLOOKUP(Table7[[#This Row],[EID]],Roster!A:A,Roster!G:G)</f>
        <v>41289</v>
      </c>
      <c r="G2367" s="61">
        <f ca="1">(TODAY()-Table7[[#This Row],[Hire Date]])/365</f>
        <v>12.345205479452055</v>
      </c>
      <c r="H2367" s="61">
        <f ca="1">Table7[[#This Row],[Year]]*12</f>
        <v>148.14246575342466</v>
      </c>
      <c r="I2367" t="str">
        <f ca="1">IF(Table7[[#This Row],[Month]]&gt;=12,"Tenured","New Hire")</f>
        <v>Tenured</v>
      </c>
    </row>
    <row r="2368" spans="1:9">
      <c r="A2368" s="3" t="s">
        <v>109</v>
      </c>
      <c r="B2368" s="35" t="str">
        <f>_xlfn.XLOOKUP(Table7[[#This Row],[EID]],Roster!A:A,Roster!E:E)</f>
        <v>han.oriz.24</v>
      </c>
      <c r="C2368" s="35" t="str">
        <f>_xlfn.XLOOKUP(Table7[[#This Row],[EID]],Roster!A:A,Roster!F:F)</f>
        <v>Strategy</v>
      </c>
      <c r="D2368">
        <v>9</v>
      </c>
      <c r="E2368" s="2">
        <v>45137</v>
      </c>
      <c r="F2368" s="2">
        <f>_xlfn.XLOOKUP(Table7[[#This Row],[EID]],Roster!A:A,Roster!G:G)</f>
        <v>39092</v>
      </c>
      <c r="G2368" s="61">
        <f ca="1">(TODAY()-Table7[[#This Row],[Hire Date]])/365</f>
        <v>18.364383561643837</v>
      </c>
      <c r="H2368" s="61">
        <f ca="1">Table7[[#This Row],[Year]]*12</f>
        <v>220.37260273972606</v>
      </c>
      <c r="I2368" t="str">
        <f ca="1">IF(Table7[[#This Row],[Month]]&gt;=12,"Tenured","New Hire")</f>
        <v>Tenured</v>
      </c>
    </row>
    <row r="2369" spans="1:9">
      <c r="A2369" s="3" t="s">
        <v>111</v>
      </c>
      <c r="B2369" s="35" t="str">
        <f>_xlfn.XLOOKUP(Table7[[#This Row],[EID]],Roster!A:A,Roster!E:E)</f>
        <v>hir.kame.31</v>
      </c>
      <c r="C2369" s="35" t="str">
        <f>_xlfn.XLOOKUP(Table7[[#This Row],[EID]],Roster!A:A,Roster!F:F)</f>
        <v>Health</v>
      </c>
      <c r="D2369">
        <v>10</v>
      </c>
      <c r="E2369" s="2">
        <v>45137</v>
      </c>
      <c r="F2369" s="2">
        <f>_xlfn.XLOOKUP(Table7[[#This Row],[EID]],Roster!A:A,Roster!G:G)</f>
        <v>42145</v>
      </c>
      <c r="G2369" s="61">
        <f ca="1">(TODAY()-Table7[[#This Row],[Hire Date]])/365</f>
        <v>10</v>
      </c>
      <c r="H2369" s="61">
        <f ca="1">Table7[[#This Row],[Year]]*12</f>
        <v>120</v>
      </c>
      <c r="I2369" t="str">
        <f ca="1">IF(Table7[[#This Row],[Month]]&gt;=12,"Tenured","New Hire")</f>
        <v>Tenured</v>
      </c>
    </row>
    <row r="2370" spans="1:9">
      <c r="A2370" s="3" t="s">
        <v>112</v>
      </c>
      <c r="B2370" s="35" t="str">
        <f>_xlfn.XLOOKUP(Table7[[#This Row],[EID]],Roster!A:A,Roster!E:E)</f>
        <v>hir.kame.31</v>
      </c>
      <c r="C2370" s="35" t="str">
        <f>_xlfn.XLOOKUP(Table7[[#This Row],[EID]],Roster!A:A,Roster!F:F)</f>
        <v>Health</v>
      </c>
      <c r="D2370">
        <v>10</v>
      </c>
      <c r="E2370" s="2">
        <v>45137</v>
      </c>
      <c r="F2370" s="2">
        <f>_xlfn.XLOOKUP(Table7[[#This Row],[EID]],Roster!A:A,Roster!G:G)</f>
        <v>44989</v>
      </c>
      <c r="G2370" s="61">
        <f ca="1">(TODAY()-Table7[[#This Row],[Hire Date]])/365</f>
        <v>2.2082191780821918</v>
      </c>
      <c r="H2370" s="61">
        <f ca="1">Table7[[#This Row],[Year]]*12</f>
        <v>26.4986301369863</v>
      </c>
      <c r="I2370" t="str">
        <f ca="1">IF(Table7[[#This Row],[Month]]&gt;=12,"Tenured","New Hire")</f>
        <v>Tenured</v>
      </c>
    </row>
    <row r="2371" spans="1:9">
      <c r="A2371" s="3" t="s">
        <v>113</v>
      </c>
      <c r="B2371" s="35" t="str">
        <f>_xlfn.XLOOKUP(Table7[[#This Row],[EID]],Roster!A:A,Roster!E:E)</f>
        <v>kig.imaz.62</v>
      </c>
      <c r="C2371" s="35" t="str">
        <f>_xlfn.XLOOKUP(Table7[[#This Row],[EID]],Roster!A:A,Roster!F:F)</f>
        <v>HR</v>
      </c>
      <c r="D2371">
        <v>10</v>
      </c>
      <c r="E2371" s="2">
        <v>45137</v>
      </c>
      <c r="F2371" s="2">
        <f>_xlfn.XLOOKUP(Table7[[#This Row],[EID]],Roster!A:A,Roster!G:G)</f>
        <v>44152</v>
      </c>
      <c r="G2371" s="61">
        <f ca="1">(TODAY()-Table7[[#This Row],[Hire Date]])/365</f>
        <v>4.5013698630136982</v>
      </c>
      <c r="H2371" s="61">
        <f ca="1">Table7[[#This Row],[Year]]*12</f>
        <v>54.016438356164379</v>
      </c>
      <c r="I2371" t="str">
        <f ca="1">IF(Table7[[#This Row],[Month]]&gt;=12,"Tenured","New Hire")</f>
        <v>Tenured</v>
      </c>
    </row>
    <row r="2372" spans="1:9">
      <c r="A2372" s="3" t="s">
        <v>114</v>
      </c>
      <c r="B2372" s="35" t="str">
        <f>_xlfn.XLOOKUP(Table7[[#This Row],[EID]],Roster!A:A,Roster!E:E)</f>
        <v>han.oriz.24</v>
      </c>
      <c r="C2372" s="35" t="str">
        <f>_xlfn.XLOOKUP(Table7[[#This Row],[EID]],Roster!A:A,Roster!F:F)</f>
        <v>Strategy</v>
      </c>
      <c r="D2372">
        <v>9</v>
      </c>
      <c r="E2372" s="2">
        <v>45137</v>
      </c>
      <c r="F2372" s="2">
        <f>_xlfn.XLOOKUP(Table7[[#This Row],[EID]],Roster!A:A,Roster!G:G)</f>
        <v>37165</v>
      </c>
      <c r="G2372" s="61">
        <f ca="1">(TODAY()-Table7[[#This Row],[Hire Date]])/365</f>
        <v>23.643835616438356</v>
      </c>
      <c r="H2372" s="61">
        <f ca="1">Table7[[#This Row],[Year]]*12</f>
        <v>283.72602739726028</v>
      </c>
      <c r="I2372" t="str">
        <f ca="1">IF(Table7[[#This Row],[Month]]&gt;=12,"Tenured","New Hire")</f>
        <v>Tenured</v>
      </c>
    </row>
    <row r="2373" spans="1:9">
      <c r="A2373" s="3" t="s">
        <v>115</v>
      </c>
      <c r="B2373" s="35" t="str">
        <f>_xlfn.XLOOKUP(Table7[[#This Row],[EID]],Roster!A:A,Roster!E:E)</f>
        <v>oka.koch.55</v>
      </c>
      <c r="C2373" s="35" t="str">
        <f>_xlfn.XLOOKUP(Table7[[#This Row],[EID]],Roster!A:A,Roster!F:F)</f>
        <v>F&amp;A</v>
      </c>
      <c r="D2373">
        <v>8</v>
      </c>
      <c r="E2373" s="2">
        <v>45137</v>
      </c>
      <c r="F2373" s="2">
        <f>_xlfn.XLOOKUP(Table7[[#This Row],[EID]],Roster!A:A,Roster!G:G)</f>
        <v>44841</v>
      </c>
      <c r="G2373" s="61">
        <f ca="1">(TODAY()-Table7[[#This Row],[Hire Date]])/365</f>
        <v>2.6136986301369864</v>
      </c>
      <c r="H2373" s="61">
        <f ca="1">Table7[[#This Row],[Year]]*12</f>
        <v>31.364383561643837</v>
      </c>
      <c r="I2373" t="str">
        <f ca="1">IF(Table7[[#This Row],[Month]]&gt;=12,"Tenured","New Hire")</f>
        <v>Tenured</v>
      </c>
    </row>
    <row r="2374" spans="1:9">
      <c r="A2374" s="3" t="s">
        <v>116</v>
      </c>
      <c r="B2374" s="35" t="str">
        <f>_xlfn.XLOOKUP(Table7[[#This Row],[EID]],Roster!A:A,Roster!E:E)</f>
        <v>hir.kame.31</v>
      </c>
      <c r="C2374" s="35" t="str">
        <f>_xlfn.XLOOKUP(Table7[[#This Row],[EID]],Roster!A:A,Roster!F:F)</f>
        <v>Health</v>
      </c>
      <c r="D2374">
        <v>10</v>
      </c>
      <c r="E2374" s="2">
        <v>45137</v>
      </c>
      <c r="F2374" s="2">
        <f>_xlfn.XLOOKUP(Table7[[#This Row],[EID]],Roster!A:A,Roster!G:G)</f>
        <v>39490</v>
      </c>
      <c r="G2374" s="61">
        <f ca="1">(TODAY()-Table7[[#This Row],[Hire Date]])/365</f>
        <v>17.273972602739725</v>
      </c>
      <c r="H2374" s="61">
        <f ca="1">Table7[[#This Row],[Year]]*12</f>
        <v>207.2876712328767</v>
      </c>
      <c r="I2374" t="str">
        <f ca="1">IF(Table7[[#This Row],[Month]]&gt;=12,"Tenured","New Hire")</f>
        <v>Tenured</v>
      </c>
    </row>
    <row r="2375" spans="1:9">
      <c r="A2375" s="3" t="s">
        <v>117</v>
      </c>
      <c r="B2375" s="35" t="str">
        <f>_xlfn.XLOOKUP(Table7[[#This Row],[EID]],Roster!A:A,Roster!E:E)</f>
        <v>han.oriz.24</v>
      </c>
      <c r="C2375" s="35" t="str">
        <f>_xlfn.XLOOKUP(Table7[[#This Row],[EID]],Roster!A:A,Roster!F:F)</f>
        <v>Network</v>
      </c>
      <c r="D2375">
        <v>8</v>
      </c>
      <c r="E2375" s="2">
        <v>45137</v>
      </c>
      <c r="F2375" s="2">
        <f>_xlfn.XLOOKUP(Table7[[#This Row],[EID]],Roster!A:A,Roster!G:G)</f>
        <v>43495</v>
      </c>
      <c r="G2375" s="61">
        <f ca="1">(TODAY()-Table7[[#This Row],[Hire Date]])/365</f>
        <v>6.3013698630136989</v>
      </c>
      <c r="H2375" s="61">
        <f ca="1">Table7[[#This Row],[Year]]*12</f>
        <v>75.616438356164394</v>
      </c>
      <c r="I2375" t="str">
        <f ca="1">IF(Table7[[#This Row],[Month]]&gt;=12,"Tenured","New Hire")</f>
        <v>Tenured</v>
      </c>
    </row>
    <row r="2376" spans="1:9">
      <c r="A2376" s="3" t="s">
        <v>118</v>
      </c>
      <c r="B2376" s="35" t="str">
        <f>_xlfn.XLOOKUP(Table7[[#This Row],[EID]],Roster!A:A,Roster!E:E)</f>
        <v>kig.imaz.62</v>
      </c>
      <c r="C2376" s="35" t="str">
        <f>_xlfn.XLOOKUP(Table7[[#This Row],[EID]],Roster!A:A,Roster!F:F)</f>
        <v>HR</v>
      </c>
      <c r="D2376">
        <v>10</v>
      </c>
      <c r="E2376" s="2">
        <v>45137</v>
      </c>
      <c r="F2376" s="2">
        <f>_xlfn.XLOOKUP(Table7[[#This Row],[EID]],Roster!A:A,Roster!G:G)</f>
        <v>44965</v>
      </c>
      <c r="G2376" s="61">
        <f ca="1">(TODAY()-Table7[[#This Row],[Hire Date]])/365</f>
        <v>2.2739726027397262</v>
      </c>
      <c r="H2376" s="61">
        <f ca="1">Table7[[#This Row],[Year]]*12</f>
        <v>27.287671232876715</v>
      </c>
      <c r="I2376" t="str">
        <f ca="1">IF(Table7[[#This Row],[Month]]&gt;=12,"Tenured","New Hire")</f>
        <v>Tenured</v>
      </c>
    </row>
    <row r="2377" spans="1:9">
      <c r="A2377" s="3" t="s">
        <v>119</v>
      </c>
      <c r="B2377" s="35" t="str">
        <f>_xlfn.XLOOKUP(Table7[[#This Row],[EID]],Roster!A:A,Roster!E:E)</f>
        <v>hir.kame.31</v>
      </c>
      <c r="C2377" s="35" t="str">
        <f>_xlfn.XLOOKUP(Table7[[#This Row],[EID]],Roster!A:A,Roster!F:F)</f>
        <v>Health</v>
      </c>
      <c r="D2377">
        <v>9</v>
      </c>
      <c r="E2377" s="2">
        <v>45137</v>
      </c>
      <c r="F2377" s="2">
        <f>_xlfn.XLOOKUP(Table7[[#This Row],[EID]],Roster!A:A,Roster!G:G)</f>
        <v>38581</v>
      </c>
      <c r="G2377" s="61">
        <f ca="1">(TODAY()-Table7[[#This Row],[Hire Date]])/365</f>
        <v>19.764383561643836</v>
      </c>
      <c r="H2377" s="61">
        <f ca="1">Table7[[#This Row],[Year]]*12</f>
        <v>237.17260273972602</v>
      </c>
      <c r="I2377" t="str">
        <f ca="1">IF(Table7[[#This Row],[Month]]&gt;=12,"Tenured","New Hire")</f>
        <v>Tenured</v>
      </c>
    </row>
    <row r="2378" spans="1:9">
      <c r="A2378" s="3" t="s">
        <v>121</v>
      </c>
      <c r="B2378" s="35" t="str">
        <f>_xlfn.XLOOKUP(Table7[[#This Row],[EID]],Roster!A:A,Roster!E:E)</f>
        <v>hir.kame.31</v>
      </c>
      <c r="C2378" s="35" t="str">
        <f>_xlfn.XLOOKUP(Table7[[#This Row],[EID]],Roster!A:A,Roster!F:F)</f>
        <v>Health</v>
      </c>
      <c r="D2378">
        <v>10</v>
      </c>
      <c r="E2378" s="2">
        <v>45137</v>
      </c>
      <c r="F2378" s="2">
        <f>_xlfn.XLOOKUP(Table7[[#This Row],[EID]],Roster!A:A,Roster!G:G)</f>
        <v>44420</v>
      </c>
      <c r="G2378" s="61">
        <f ca="1">(TODAY()-Table7[[#This Row],[Hire Date]])/365</f>
        <v>3.7671232876712328</v>
      </c>
      <c r="H2378" s="61">
        <f ca="1">Table7[[#This Row],[Year]]*12</f>
        <v>45.205479452054796</v>
      </c>
      <c r="I2378" t="str">
        <f ca="1">IF(Table7[[#This Row],[Month]]&gt;=12,"Tenured","New Hire")</f>
        <v>Tenured</v>
      </c>
    </row>
    <row r="2379" spans="1:9">
      <c r="A2379" s="3" t="s">
        <v>122</v>
      </c>
      <c r="B2379" s="35" t="str">
        <f>_xlfn.XLOOKUP(Table7[[#This Row],[EID]],Roster!A:A,Roster!E:E)</f>
        <v>han.oriz.24</v>
      </c>
      <c r="C2379" s="35" t="str">
        <f>_xlfn.XLOOKUP(Table7[[#This Row],[EID]],Roster!A:A,Roster!F:F)</f>
        <v>Network</v>
      </c>
      <c r="D2379">
        <v>9</v>
      </c>
      <c r="E2379" s="2">
        <v>45137</v>
      </c>
      <c r="F2379" s="2">
        <f>_xlfn.XLOOKUP(Table7[[#This Row],[EID]],Roster!A:A,Roster!G:G)</f>
        <v>44961</v>
      </c>
      <c r="G2379" s="61">
        <f ca="1">(TODAY()-Table7[[#This Row],[Hire Date]])/365</f>
        <v>2.2849315068493152</v>
      </c>
      <c r="H2379" s="61">
        <f ca="1">Table7[[#This Row],[Year]]*12</f>
        <v>27.419178082191785</v>
      </c>
      <c r="I2379" t="str">
        <f ca="1">IF(Table7[[#This Row],[Month]]&gt;=12,"Tenured","New Hire")</f>
        <v>Tenured</v>
      </c>
    </row>
    <row r="2380" spans="1:9">
      <c r="A2380" s="3" t="s">
        <v>123</v>
      </c>
      <c r="B2380" s="35" t="str">
        <f>_xlfn.XLOOKUP(Table7[[#This Row],[EID]],Roster!A:A,Roster!E:E)</f>
        <v>kig.imaz.62</v>
      </c>
      <c r="C2380" s="35" t="str">
        <f>_xlfn.XLOOKUP(Table7[[#This Row],[EID]],Roster!A:A,Roster!F:F)</f>
        <v>HR</v>
      </c>
      <c r="D2380">
        <v>9</v>
      </c>
      <c r="E2380" s="2">
        <v>45137</v>
      </c>
      <c r="F2380" s="2">
        <f>_xlfn.XLOOKUP(Table7[[#This Row],[EID]],Roster!A:A,Roster!G:G)</f>
        <v>41094</v>
      </c>
      <c r="G2380" s="61">
        <f ca="1">(TODAY()-Table7[[#This Row],[Hire Date]])/365</f>
        <v>12.87945205479452</v>
      </c>
      <c r="H2380" s="61">
        <f ca="1">Table7[[#This Row],[Year]]*12</f>
        <v>154.55342465753424</v>
      </c>
      <c r="I2380" t="str">
        <f ca="1">IF(Table7[[#This Row],[Month]]&gt;=12,"Tenured","New Hire")</f>
        <v>Tenured</v>
      </c>
    </row>
    <row r="2381" spans="1:9">
      <c r="A2381" s="3" t="s">
        <v>94</v>
      </c>
      <c r="B2381" s="35" t="str">
        <f>_xlfn.XLOOKUP(Table7[[#This Row],[EID]],Roster!A:A,Roster!E:E)</f>
        <v>oka.koch.55</v>
      </c>
      <c r="C2381" s="35" t="str">
        <f>_xlfn.XLOOKUP(Table7[[#This Row],[EID]],Roster!A:A,Roster!F:F)</f>
        <v>F&amp;A</v>
      </c>
      <c r="D2381">
        <v>10</v>
      </c>
      <c r="E2381" s="2">
        <v>45138</v>
      </c>
      <c r="F2381" s="2">
        <f>_xlfn.XLOOKUP(Table7[[#This Row],[EID]],Roster!A:A,Roster!G:G)</f>
        <v>45032</v>
      </c>
      <c r="G2381" s="61">
        <f ca="1">(TODAY()-Table7[[#This Row],[Hire Date]])/365</f>
        <v>2.0904109589041098</v>
      </c>
      <c r="H2381" s="61">
        <f ca="1">Table7[[#This Row],[Year]]*12</f>
        <v>25.084931506849315</v>
      </c>
      <c r="I2381" t="str">
        <f ca="1">IF(Table7[[#This Row],[Month]]&gt;=12,"Tenured","New Hire")</f>
        <v>Tenured</v>
      </c>
    </row>
    <row r="2382" spans="1:9">
      <c r="A2382" s="3" t="s">
        <v>96</v>
      </c>
      <c r="B2382" s="35" t="str">
        <f>_xlfn.XLOOKUP(Table7[[#This Row],[EID]],Roster!A:A,Roster!E:E)</f>
        <v>hir.kame.31</v>
      </c>
      <c r="C2382" s="35" t="str">
        <f>_xlfn.XLOOKUP(Table7[[#This Row],[EID]],Roster!A:A,Roster!F:F)</f>
        <v>Health</v>
      </c>
      <c r="D2382">
        <v>10</v>
      </c>
      <c r="E2382" s="2">
        <v>45138</v>
      </c>
      <c r="F2382" s="2">
        <f>_xlfn.XLOOKUP(Table7[[#This Row],[EID]],Roster!A:A,Roster!G:G)</f>
        <v>44979</v>
      </c>
      <c r="G2382" s="61">
        <f ca="1">(TODAY()-Table7[[#This Row],[Hire Date]])/365</f>
        <v>2.2356164383561645</v>
      </c>
      <c r="H2382" s="61">
        <f ca="1">Table7[[#This Row],[Year]]*12</f>
        <v>26.827397260273976</v>
      </c>
      <c r="I2382" t="str">
        <f ca="1">IF(Table7[[#This Row],[Month]]&gt;=12,"Tenured","New Hire")</f>
        <v>Tenured</v>
      </c>
    </row>
    <row r="2383" spans="1:9">
      <c r="A2383" s="3" t="s">
        <v>97</v>
      </c>
      <c r="B2383" s="35" t="str">
        <f>_xlfn.XLOOKUP(Table7[[#This Row],[EID]],Roster!A:A,Roster!E:E)</f>
        <v>han.oriz.24</v>
      </c>
      <c r="C2383" s="35" t="str">
        <f>_xlfn.XLOOKUP(Table7[[#This Row],[EID]],Roster!A:A,Roster!F:F)</f>
        <v>Network</v>
      </c>
      <c r="D2383">
        <v>10</v>
      </c>
      <c r="E2383" s="2">
        <v>45138</v>
      </c>
      <c r="F2383" s="2">
        <f>_xlfn.XLOOKUP(Table7[[#This Row],[EID]],Roster!A:A,Roster!G:G)</f>
        <v>44419</v>
      </c>
      <c r="G2383" s="61">
        <f ca="1">(TODAY()-Table7[[#This Row],[Hire Date]])/365</f>
        <v>3.7698630136986302</v>
      </c>
      <c r="H2383" s="61">
        <f ca="1">Table7[[#This Row],[Year]]*12</f>
        <v>45.238356164383561</v>
      </c>
      <c r="I2383" t="str">
        <f ca="1">IF(Table7[[#This Row],[Month]]&gt;=12,"Tenured","New Hire")</f>
        <v>Tenured</v>
      </c>
    </row>
    <row r="2384" spans="1:9">
      <c r="A2384" s="3" t="s">
        <v>98</v>
      </c>
      <c r="B2384" s="35" t="str">
        <f>_xlfn.XLOOKUP(Table7[[#This Row],[EID]],Roster!A:A,Roster!E:E)</f>
        <v>kig.imaz.62</v>
      </c>
      <c r="C2384" s="35" t="str">
        <f>_xlfn.XLOOKUP(Table7[[#This Row],[EID]],Roster!A:A,Roster!F:F)</f>
        <v>HR</v>
      </c>
      <c r="D2384">
        <v>8</v>
      </c>
      <c r="E2384" s="2">
        <v>45138</v>
      </c>
      <c r="F2384" s="2">
        <f>_xlfn.XLOOKUP(Table7[[#This Row],[EID]],Roster!A:A,Roster!G:G)</f>
        <v>41964</v>
      </c>
      <c r="G2384" s="61">
        <f ca="1">(TODAY()-Table7[[#This Row],[Hire Date]])/365</f>
        <v>10.495890410958904</v>
      </c>
      <c r="H2384" s="61">
        <f ca="1">Table7[[#This Row],[Year]]*12</f>
        <v>125.95068493150684</v>
      </c>
      <c r="I2384" t="str">
        <f ca="1">IF(Table7[[#This Row],[Month]]&gt;=12,"Tenured","New Hire")</f>
        <v>Tenured</v>
      </c>
    </row>
    <row r="2385" spans="1:9">
      <c r="A2385" s="3" t="s">
        <v>99</v>
      </c>
      <c r="B2385" s="35" t="str">
        <f>_xlfn.XLOOKUP(Table7[[#This Row],[EID]],Roster!A:A,Roster!E:E)</f>
        <v>han.oriz.24</v>
      </c>
      <c r="C2385" s="35" t="str">
        <f>_xlfn.XLOOKUP(Table7[[#This Row],[EID]],Roster!A:A,Roster!F:F)</f>
        <v>Strategy</v>
      </c>
      <c r="D2385">
        <v>8</v>
      </c>
      <c r="E2385" s="2">
        <v>45138</v>
      </c>
      <c r="F2385" s="2">
        <f>_xlfn.XLOOKUP(Table7[[#This Row],[EID]],Roster!A:A,Roster!G:G)</f>
        <v>39732</v>
      </c>
      <c r="G2385" s="61">
        <f ca="1">(TODAY()-Table7[[#This Row],[Hire Date]])/365</f>
        <v>16.610958904109587</v>
      </c>
      <c r="H2385" s="61">
        <f ca="1">Table7[[#This Row],[Year]]*12</f>
        <v>199.33150684931505</v>
      </c>
      <c r="I2385" t="str">
        <f ca="1">IF(Table7[[#This Row],[Month]]&gt;=12,"Tenured","New Hire")</f>
        <v>Tenured</v>
      </c>
    </row>
    <row r="2386" spans="1:9">
      <c r="A2386" s="3" t="s">
        <v>100</v>
      </c>
      <c r="B2386" s="35" t="str">
        <f>_xlfn.XLOOKUP(Table7[[#This Row],[EID]],Roster!A:A,Roster!E:E)</f>
        <v>oka.koch.55</v>
      </c>
      <c r="C2386" s="35" t="str">
        <f>_xlfn.XLOOKUP(Table7[[#This Row],[EID]],Roster!A:A,Roster!F:F)</f>
        <v>F&amp;A</v>
      </c>
      <c r="D2386">
        <v>8</v>
      </c>
      <c r="E2386" s="2">
        <v>45138</v>
      </c>
      <c r="F2386" s="2">
        <f>_xlfn.XLOOKUP(Table7[[#This Row],[EID]],Roster!A:A,Roster!G:G)</f>
        <v>44956</v>
      </c>
      <c r="G2386" s="61">
        <f ca="1">(TODAY()-Table7[[#This Row],[Hire Date]])/365</f>
        <v>2.2986301369863016</v>
      </c>
      <c r="H2386" s="61">
        <f ca="1">Table7[[#This Row],[Year]]*12</f>
        <v>27.583561643835619</v>
      </c>
      <c r="I2386" t="str">
        <f ca="1">IF(Table7[[#This Row],[Month]]&gt;=12,"Tenured","New Hire")</f>
        <v>Tenured</v>
      </c>
    </row>
    <row r="2387" spans="1:9">
      <c r="A2387" s="3" t="s">
        <v>101</v>
      </c>
      <c r="B2387" s="35" t="str">
        <f>_xlfn.XLOOKUP(Table7[[#This Row],[EID]],Roster!A:A,Roster!E:E)</f>
        <v>hir.kame.31</v>
      </c>
      <c r="C2387" s="35" t="str">
        <f>_xlfn.XLOOKUP(Table7[[#This Row],[EID]],Roster!A:A,Roster!F:F)</f>
        <v>Health</v>
      </c>
      <c r="D2387">
        <v>8</v>
      </c>
      <c r="E2387" s="2">
        <v>45138</v>
      </c>
      <c r="F2387" s="2">
        <f>_xlfn.XLOOKUP(Table7[[#This Row],[EID]],Roster!A:A,Roster!G:G)</f>
        <v>42161</v>
      </c>
      <c r="G2387" s="61">
        <f ca="1">(TODAY()-Table7[[#This Row],[Hire Date]])/365</f>
        <v>9.956164383561644</v>
      </c>
      <c r="H2387" s="61">
        <f ca="1">Table7[[#This Row],[Year]]*12</f>
        <v>119.47397260273974</v>
      </c>
      <c r="I2387" t="str">
        <f ca="1">IF(Table7[[#This Row],[Month]]&gt;=12,"Tenured","New Hire")</f>
        <v>Tenured</v>
      </c>
    </row>
    <row r="2388" spans="1:9">
      <c r="A2388" s="3" t="s">
        <v>102</v>
      </c>
      <c r="B2388" s="35" t="str">
        <f>_xlfn.XLOOKUP(Table7[[#This Row],[EID]],Roster!A:A,Roster!E:E)</f>
        <v>han.oriz.24</v>
      </c>
      <c r="C2388" s="35" t="str">
        <f>_xlfn.XLOOKUP(Table7[[#This Row],[EID]],Roster!A:A,Roster!F:F)</f>
        <v>Network</v>
      </c>
      <c r="D2388">
        <v>9</v>
      </c>
      <c r="E2388" s="2">
        <v>45138</v>
      </c>
      <c r="F2388" s="2">
        <f>_xlfn.XLOOKUP(Table7[[#This Row],[EID]],Roster!A:A,Roster!G:G)</f>
        <v>37784</v>
      </c>
      <c r="G2388" s="61">
        <f ca="1">(TODAY()-Table7[[#This Row],[Hire Date]])/365</f>
        <v>21.947945205479453</v>
      </c>
      <c r="H2388" s="61">
        <f ca="1">Table7[[#This Row],[Year]]*12</f>
        <v>263.37534246575342</v>
      </c>
      <c r="I2388" t="str">
        <f ca="1">IF(Table7[[#This Row],[Month]]&gt;=12,"Tenured","New Hire")</f>
        <v>Tenured</v>
      </c>
    </row>
    <row r="2389" spans="1:9">
      <c r="A2389" s="3" t="s">
        <v>103</v>
      </c>
      <c r="B2389" s="35" t="str">
        <f>_xlfn.XLOOKUP(Table7[[#This Row],[EID]],Roster!A:A,Roster!E:E)</f>
        <v>kig.imaz.62</v>
      </c>
      <c r="C2389" s="35" t="str">
        <f>_xlfn.XLOOKUP(Table7[[#This Row],[EID]],Roster!A:A,Roster!F:F)</f>
        <v>HR</v>
      </c>
      <c r="D2389">
        <v>9</v>
      </c>
      <c r="E2389" s="2">
        <v>45138</v>
      </c>
      <c r="F2389" s="2">
        <f>_xlfn.XLOOKUP(Table7[[#This Row],[EID]],Roster!A:A,Roster!G:G)</f>
        <v>44132</v>
      </c>
      <c r="G2389" s="61">
        <f ca="1">(TODAY()-Table7[[#This Row],[Hire Date]])/365</f>
        <v>4.5561643835616437</v>
      </c>
      <c r="H2389" s="61">
        <f ca="1">Table7[[#This Row],[Year]]*12</f>
        <v>54.673972602739724</v>
      </c>
      <c r="I2389" t="str">
        <f ca="1">IF(Table7[[#This Row],[Month]]&gt;=12,"Tenured","New Hire")</f>
        <v>Tenured</v>
      </c>
    </row>
    <row r="2390" spans="1:9">
      <c r="A2390" s="3" t="s">
        <v>104</v>
      </c>
      <c r="B2390" s="35" t="str">
        <f>_xlfn.XLOOKUP(Table7[[#This Row],[EID]],Roster!A:A,Roster!E:E)</f>
        <v>oka.koch.55</v>
      </c>
      <c r="C2390" s="35" t="str">
        <f>_xlfn.XLOOKUP(Table7[[#This Row],[EID]],Roster!A:A,Roster!F:F)</f>
        <v>F&amp;A</v>
      </c>
      <c r="D2390">
        <v>8</v>
      </c>
      <c r="E2390" s="2">
        <v>45138</v>
      </c>
      <c r="F2390" s="2">
        <f>_xlfn.XLOOKUP(Table7[[#This Row],[EID]],Roster!A:A,Roster!G:G)</f>
        <v>44977</v>
      </c>
      <c r="G2390" s="61">
        <f ca="1">(TODAY()-Table7[[#This Row],[Hire Date]])/365</f>
        <v>2.2410958904109588</v>
      </c>
      <c r="H2390" s="61">
        <f ca="1">Table7[[#This Row],[Year]]*12</f>
        <v>26.893150684931506</v>
      </c>
      <c r="I2390" t="str">
        <f ca="1">IF(Table7[[#This Row],[Month]]&gt;=12,"Tenured","New Hire")</f>
        <v>Tenured</v>
      </c>
    </row>
    <row r="2391" spans="1:9">
      <c r="A2391" s="3" t="s">
        <v>105</v>
      </c>
      <c r="B2391" s="35" t="str">
        <f>_xlfn.XLOOKUP(Table7[[#This Row],[EID]],Roster!A:A,Roster!E:E)</f>
        <v>oka.koch.55</v>
      </c>
      <c r="C2391" s="35" t="str">
        <f>_xlfn.XLOOKUP(Table7[[#This Row],[EID]],Roster!A:A,Roster!F:F)</f>
        <v>F&amp;A</v>
      </c>
      <c r="D2391">
        <v>8</v>
      </c>
      <c r="E2391" s="2">
        <v>45138</v>
      </c>
      <c r="F2391" s="2">
        <f>_xlfn.XLOOKUP(Table7[[#This Row],[EID]],Roster!A:A,Roster!G:G)</f>
        <v>37806</v>
      </c>
      <c r="G2391" s="61">
        <f ca="1">(TODAY()-Table7[[#This Row],[Hire Date]])/365</f>
        <v>21.887671232876713</v>
      </c>
      <c r="H2391" s="61">
        <f ca="1">Table7[[#This Row],[Year]]*12</f>
        <v>262.65205479452055</v>
      </c>
      <c r="I2391" t="str">
        <f ca="1">IF(Table7[[#This Row],[Month]]&gt;=12,"Tenured","New Hire")</f>
        <v>Tenured</v>
      </c>
    </row>
    <row r="2392" spans="1:9">
      <c r="A2392" s="3" t="s">
        <v>106</v>
      </c>
      <c r="B2392" s="35" t="str">
        <f>_xlfn.XLOOKUP(Table7[[#This Row],[EID]],Roster!A:A,Roster!E:E)</f>
        <v>hir.kame.31</v>
      </c>
      <c r="C2392" s="35" t="str">
        <f>_xlfn.XLOOKUP(Table7[[#This Row],[EID]],Roster!A:A,Roster!F:F)</f>
        <v>Health</v>
      </c>
      <c r="D2392">
        <v>10</v>
      </c>
      <c r="E2392" s="2">
        <v>45138</v>
      </c>
      <c r="F2392" s="2">
        <f>_xlfn.XLOOKUP(Table7[[#This Row],[EID]],Roster!A:A,Roster!G:G)</f>
        <v>40457</v>
      </c>
      <c r="G2392" s="61">
        <f ca="1">(TODAY()-Table7[[#This Row],[Hire Date]])/365</f>
        <v>14.624657534246575</v>
      </c>
      <c r="H2392" s="61">
        <f ca="1">Table7[[#This Row],[Year]]*12</f>
        <v>175.49589041095891</v>
      </c>
      <c r="I2392" t="str">
        <f ca="1">IF(Table7[[#This Row],[Month]]&gt;=12,"Tenured","New Hire")</f>
        <v>Tenured</v>
      </c>
    </row>
    <row r="2393" spans="1:9">
      <c r="A2393" s="3" t="s">
        <v>107</v>
      </c>
      <c r="B2393" s="35" t="str">
        <f>_xlfn.XLOOKUP(Table7[[#This Row],[EID]],Roster!A:A,Roster!E:E)</f>
        <v>oka.koch.55</v>
      </c>
      <c r="C2393" s="35" t="str">
        <f>_xlfn.XLOOKUP(Table7[[#This Row],[EID]],Roster!A:A,Roster!F:F)</f>
        <v>F&amp;A</v>
      </c>
      <c r="D2393">
        <v>10</v>
      </c>
      <c r="E2393" s="2">
        <v>45138</v>
      </c>
      <c r="F2393" s="2">
        <f>_xlfn.XLOOKUP(Table7[[#This Row],[EID]],Roster!A:A,Roster!G:G)</f>
        <v>45001</v>
      </c>
      <c r="G2393" s="61">
        <f ca="1">(TODAY()-Table7[[#This Row],[Hire Date]])/365</f>
        <v>2.1753424657534248</v>
      </c>
      <c r="H2393" s="61">
        <f ca="1">Table7[[#This Row],[Year]]*12</f>
        <v>26.104109589041098</v>
      </c>
      <c r="I2393" t="str">
        <f ca="1">IF(Table7[[#This Row],[Month]]&gt;=12,"Tenured","New Hire")</f>
        <v>Tenured</v>
      </c>
    </row>
    <row r="2394" spans="1:9">
      <c r="A2394" s="3" t="s">
        <v>108</v>
      </c>
      <c r="B2394" s="35" t="str">
        <f>_xlfn.XLOOKUP(Table7[[#This Row],[EID]],Roster!A:A,Roster!E:E)</f>
        <v>kig.imaz.62</v>
      </c>
      <c r="C2394" s="35" t="str">
        <f>_xlfn.XLOOKUP(Table7[[#This Row],[EID]],Roster!A:A,Roster!F:F)</f>
        <v>HR</v>
      </c>
      <c r="D2394">
        <v>8</v>
      </c>
      <c r="E2394" s="2">
        <v>45138</v>
      </c>
      <c r="F2394" s="2">
        <f>_xlfn.XLOOKUP(Table7[[#This Row],[EID]],Roster!A:A,Roster!G:G)</f>
        <v>41289</v>
      </c>
      <c r="G2394" s="61">
        <f ca="1">(TODAY()-Table7[[#This Row],[Hire Date]])/365</f>
        <v>12.345205479452055</v>
      </c>
      <c r="H2394" s="61">
        <f ca="1">Table7[[#This Row],[Year]]*12</f>
        <v>148.14246575342466</v>
      </c>
      <c r="I2394" t="str">
        <f ca="1">IF(Table7[[#This Row],[Month]]&gt;=12,"Tenured","New Hire")</f>
        <v>Tenured</v>
      </c>
    </row>
    <row r="2395" spans="1:9">
      <c r="A2395" s="3" t="s">
        <v>109</v>
      </c>
      <c r="B2395" s="35" t="str">
        <f>_xlfn.XLOOKUP(Table7[[#This Row],[EID]],Roster!A:A,Roster!E:E)</f>
        <v>han.oriz.24</v>
      </c>
      <c r="C2395" s="35" t="str">
        <f>_xlfn.XLOOKUP(Table7[[#This Row],[EID]],Roster!A:A,Roster!F:F)</f>
        <v>Strategy</v>
      </c>
      <c r="D2395">
        <v>10</v>
      </c>
      <c r="E2395" s="2">
        <v>45138</v>
      </c>
      <c r="F2395" s="2">
        <f>_xlfn.XLOOKUP(Table7[[#This Row],[EID]],Roster!A:A,Roster!G:G)</f>
        <v>39092</v>
      </c>
      <c r="G2395" s="61">
        <f ca="1">(TODAY()-Table7[[#This Row],[Hire Date]])/365</f>
        <v>18.364383561643837</v>
      </c>
      <c r="H2395" s="61">
        <f ca="1">Table7[[#This Row],[Year]]*12</f>
        <v>220.37260273972606</v>
      </c>
      <c r="I2395" t="str">
        <f ca="1">IF(Table7[[#This Row],[Month]]&gt;=12,"Tenured","New Hire")</f>
        <v>Tenured</v>
      </c>
    </row>
    <row r="2396" spans="1:9">
      <c r="A2396" s="3" t="s">
        <v>111</v>
      </c>
      <c r="B2396" s="35" t="str">
        <f>_xlfn.XLOOKUP(Table7[[#This Row],[EID]],Roster!A:A,Roster!E:E)</f>
        <v>hir.kame.31</v>
      </c>
      <c r="C2396" s="35" t="str">
        <f>_xlfn.XLOOKUP(Table7[[#This Row],[EID]],Roster!A:A,Roster!F:F)</f>
        <v>Health</v>
      </c>
      <c r="D2396">
        <v>10</v>
      </c>
      <c r="E2396" s="2">
        <v>45138</v>
      </c>
      <c r="F2396" s="2">
        <f>_xlfn.XLOOKUP(Table7[[#This Row],[EID]],Roster!A:A,Roster!G:G)</f>
        <v>42145</v>
      </c>
      <c r="G2396" s="61">
        <f ca="1">(TODAY()-Table7[[#This Row],[Hire Date]])/365</f>
        <v>10</v>
      </c>
      <c r="H2396" s="61">
        <f ca="1">Table7[[#This Row],[Year]]*12</f>
        <v>120</v>
      </c>
      <c r="I2396" t="str">
        <f ca="1">IF(Table7[[#This Row],[Month]]&gt;=12,"Tenured","New Hire")</f>
        <v>Tenured</v>
      </c>
    </row>
    <row r="2397" spans="1:9">
      <c r="A2397" s="3" t="s">
        <v>112</v>
      </c>
      <c r="B2397" s="35" t="str">
        <f>_xlfn.XLOOKUP(Table7[[#This Row],[EID]],Roster!A:A,Roster!E:E)</f>
        <v>hir.kame.31</v>
      </c>
      <c r="C2397" s="35" t="str">
        <f>_xlfn.XLOOKUP(Table7[[#This Row],[EID]],Roster!A:A,Roster!F:F)</f>
        <v>Health</v>
      </c>
      <c r="D2397">
        <v>8</v>
      </c>
      <c r="E2397" s="2">
        <v>45138</v>
      </c>
      <c r="F2397" s="2">
        <f>_xlfn.XLOOKUP(Table7[[#This Row],[EID]],Roster!A:A,Roster!G:G)</f>
        <v>44989</v>
      </c>
      <c r="G2397" s="61">
        <f ca="1">(TODAY()-Table7[[#This Row],[Hire Date]])/365</f>
        <v>2.2082191780821918</v>
      </c>
      <c r="H2397" s="61">
        <f ca="1">Table7[[#This Row],[Year]]*12</f>
        <v>26.4986301369863</v>
      </c>
      <c r="I2397" t="str">
        <f ca="1">IF(Table7[[#This Row],[Month]]&gt;=12,"Tenured","New Hire")</f>
        <v>Tenured</v>
      </c>
    </row>
    <row r="2398" spans="1:9">
      <c r="A2398" s="3" t="s">
        <v>113</v>
      </c>
      <c r="B2398" s="35" t="str">
        <f>_xlfn.XLOOKUP(Table7[[#This Row],[EID]],Roster!A:A,Roster!E:E)</f>
        <v>kig.imaz.62</v>
      </c>
      <c r="C2398" s="35" t="str">
        <f>_xlfn.XLOOKUP(Table7[[#This Row],[EID]],Roster!A:A,Roster!F:F)</f>
        <v>HR</v>
      </c>
      <c r="D2398">
        <v>8</v>
      </c>
      <c r="E2398" s="2">
        <v>45138</v>
      </c>
      <c r="F2398" s="2">
        <f>_xlfn.XLOOKUP(Table7[[#This Row],[EID]],Roster!A:A,Roster!G:G)</f>
        <v>44152</v>
      </c>
      <c r="G2398" s="61">
        <f ca="1">(TODAY()-Table7[[#This Row],[Hire Date]])/365</f>
        <v>4.5013698630136982</v>
      </c>
      <c r="H2398" s="61">
        <f ca="1">Table7[[#This Row],[Year]]*12</f>
        <v>54.016438356164379</v>
      </c>
      <c r="I2398" t="str">
        <f ca="1">IF(Table7[[#This Row],[Month]]&gt;=12,"Tenured","New Hire")</f>
        <v>Tenured</v>
      </c>
    </row>
    <row r="2399" spans="1:9">
      <c r="A2399" s="3" t="s">
        <v>114</v>
      </c>
      <c r="B2399" s="35" t="str">
        <f>_xlfn.XLOOKUP(Table7[[#This Row],[EID]],Roster!A:A,Roster!E:E)</f>
        <v>han.oriz.24</v>
      </c>
      <c r="C2399" s="35" t="str">
        <f>_xlfn.XLOOKUP(Table7[[#This Row],[EID]],Roster!A:A,Roster!F:F)</f>
        <v>Strategy</v>
      </c>
      <c r="D2399">
        <v>10</v>
      </c>
      <c r="E2399" s="2">
        <v>45138</v>
      </c>
      <c r="F2399" s="2">
        <f>_xlfn.XLOOKUP(Table7[[#This Row],[EID]],Roster!A:A,Roster!G:G)</f>
        <v>37165</v>
      </c>
      <c r="G2399" s="61">
        <f ca="1">(TODAY()-Table7[[#This Row],[Hire Date]])/365</f>
        <v>23.643835616438356</v>
      </c>
      <c r="H2399" s="61">
        <f ca="1">Table7[[#This Row],[Year]]*12</f>
        <v>283.72602739726028</v>
      </c>
      <c r="I2399" t="str">
        <f ca="1">IF(Table7[[#This Row],[Month]]&gt;=12,"Tenured","New Hire")</f>
        <v>Tenured</v>
      </c>
    </row>
    <row r="2400" spans="1:9">
      <c r="A2400" s="3" t="s">
        <v>115</v>
      </c>
      <c r="B2400" s="35" t="str">
        <f>_xlfn.XLOOKUP(Table7[[#This Row],[EID]],Roster!A:A,Roster!E:E)</f>
        <v>oka.koch.55</v>
      </c>
      <c r="C2400" s="35" t="str">
        <f>_xlfn.XLOOKUP(Table7[[#This Row],[EID]],Roster!A:A,Roster!F:F)</f>
        <v>F&amp;A</v>
      </c>
      <c r="D2400">
        <v>8</v>
      </c>
      <c r="E2400" s="2">
        <v>45138</v>
      </c>
      <c r="F2400" s="2">
        <f>_xlfn.XLOOKUP(Table7[[#This Row],[EID]],Roster!A:A,Roster!G:G)</f>
        <v>44841</v>
      </c>
      <c r="G2400" s="61">
        <f ca="1">(TODAY()-Table7[[#This Row],[Hire Date]])/365</f>
        <v>2.6136986301369864</v>
      </c>
      <c r="H2400" s="61">
        <f ca="1">Table7[[#This Row],[Year]]*12</f>
        <v>31.364383561643837</v>
      </c>
      <c r="I2400" t="str">
        <f ca="1">IF(Table7[[#This Row],[Month]]&gt;=12,"Tenured","New Hire")</f>
        <v>Tenured</v>
      </c>
    </row>
    <row r="2401" spans="1:9">
      <c r="A2401" s="3" t="s">
        <v>116</v>
      </c>
      <c r="B2401" s="35" t="str">
        <f>_xlfn.XLOOKUP(Table7[[#This Row],[EID]],Roster!A:A,Roster!E:E)</f>
        <v>hir.kame.31</v>
      </c>
      <c r="C2401" s="35" t="str">
        <f>_xlfn.XLOOKUP(Table7[[#This Row],[EID]],Roster!A:A,Roster!F:F)</f>
        <v>Health</v>
      </c>
      <c r="D2401">
        <v>9</v>
      </c>
      <c r="E2401" s="2">
        <v>45138</v>
      </c>
      <c r="F2401" s="2">
        <f>_xlfn.XLOOKUP(Table7[[#This Row],[EID]],Roster!A:A,Roster!G:G)</f>
        <v>39490</v>
      </c>
      <c r="G2401" s="61">
        <f ca="1">(TODAY()-Table7[[#This Row],[Hire Date]])/365</f>
        <v>17.273972602739725</v>
      </c>
      <c r="H2401" s="61">
        <f ca="1">Table7[[#This Row],[Year]]*12</f>
        <v>207.2876712328767</v>
      </c>
      <c r="I2401" t="str">
        <f ca="1">IF(Table7[[#This Row],[Month]]&gt;=12,"Tenured","New Hire")</f>
        <v>Tenured</v>
      </c>
    </row>
    <row r="2402" spans="1:9">
      <c r="A2402" s="3" t="s">
        <v>117</v>
      </c>
      <c r="B2402" s="35" t="str">
        <f>_xlfn.XLOOKUP(Table7[[#This Row],[EID]],Roster!A:A,Roster!E:E)</f>
        <v>han.oriz.24</v>
      </c>
      <c r="C2402" s="35" t="str">
        <f>_xlfn.XLOOKUP(Table7[[#This Row],[EID]],Roster!A:A,Roster!F:F)</f>
        <v>Network</v>
      </c>
      <c r="D2402">
        <v>8</v>
      </c>
      <c r="E2402" s="2">
        <v>45138</v>
      </c>
      <c r="F2402" s="2">
        <f>_xlfn.XLOOKUP(Table7[[#This Row],[EID]],Roster!A:A,Roster!G:G)</f>
        <v>43495</v>
      </c>
      <c r="G2402" s="61">
        <f ca="1">(TODAY()-Table7[[#This Row],[Hire Date]])/365</f>
        <v>6.3013698630136989</v>
      </c>
      <c r="H2402" s="61">
        <f ca="1">Table7[[#This Row],[Year]]*12</f>
        <v>75.616438356164394</v>
      </c>
      <c r="I2402" t="str">
        <f ca="1">IF(Table7[[#This Row],[Month]]&gt;=12,"Tenured","New Hire")</f>
        <v>Tenured</v>
      </c>
    </row>
    <row r="2403" spans="1:9">
      <c r="A2403" s="3" t="s">
        <v>118</v>
      </c>
      <c r="B2403" s="35" t="str">
        <f>_xlfn.XLOOKUP(Table7[[#This Row],[EID]],Roster!A:A,Roster!E:E)</f>
        <v>kig.imaz.62</v>
      </c>
      <c r="C2403" s="35" t="str">
        <f>_xlfn.XLOOKUP(Table7[[#This Row],[EID]],Roster!A:A,Roster!F:F)</f>
        <v>HR</v>
      </c>
      <c r="D2403">
        <v>9</v>
      </c>
      <c r="E2403" s="2">
        <v>45138</v>
      </c>
      <c r="F2403" s="2">
        <f>_xlfn.XLOOKUP(Table7[[#This Row],[EID]],Roster!A:A,Roster!G:G)</f>
        <v>44965</v>
      </c>
      <c r="G2403" s="61">
        <f ca="1">(TODAY()-Table7[[#This Row],[Hire Date]])/365</f>
        <v>2.2739726027397262</v>
      </c>
      <c r="H2403" s="61">
        <f ca="1">Table7[[#This Row],[Year]]*12</f>
        <v>27.287671232876715</v>
      </c>
      <c r="I2403" t="str">
        <f ca="1">IF(Table7[[#This Row],[Month]]&gt;=12,"Tenured","New Hire")</f>
        <v>Tenured</v>
      </c>
    </row>
    <row r="2404" spans="1:9">
      <c r="A2404" s="3" t="s">
        <v>119</v>
      </c>
      <c r="B2404" s="35" t="str">
        <f>_xlfn.XLOOKUP(Table7[[#This Row],[EID]],Roster!A:A,Roster!E:E)</f>
        <v>hir.kame.31</v>
      </c>
      <c r="C2404" s="35" t="str">
        <f>_xlfn.XLOOKUP(Table7[[#This Row],[EID]],Roster!A:A,Roster!F:F)</f>
        <v>Health</v>
      </c>
      <c r="D2404">
        <v>8</v>
      </c>
      <c r="E2404" s="2">
        <v>45138</v>
      </c>
      <c r="F2404" s="2">
        <f>_xlfn.XLOOKUP(Table7[[#This Row],[EID]],Roster!A:A,Roster!G:G)</f>
        <v>38581</v>
      </c>
      <c r="G2404" s="61">
        <f ca="1">(TODAY()-Table7[[#This Row],[Hire Date]])/365</f>
        <v>19.764383561643836</v>
      </c>
      <c r="H2404" s="61">
        <f ca="1">Table7[[#This Row],[Year]]*12</f>
        <v>237.17260273972602</v>
      </c>
      <c r="I2404" t="str">
        <f ca="1">IF(Table7[[#This Row],[Month]]&gt;=12,"Tenured","New Hire")</f>
        <v>Tenured</v>
      </c>
    </row>
    <row r="2405" spans="1:9">
      <c r="A2405" s="3" t="s">
        <v>121</v>
      </c>
      <c r="B2405" s="35" t="str">
        <f>_xlfn.XLOOKUP(Table7[[#This Row],[EID]],Roster!A:A,Roster!E:E)</f>
        <v>hir.kame.31</v>
      </c>
      <c r="C2405" s="35" t="str">
        <f>_xlfn.XLOOKUP(Table7[[#This Row],[EID]],Roster!A:A,Roster!F:F)</f>
        <v>Health</v>
      </c>
      <c r="D2405">
        <v>10</v>
      </c>
      <c r="E2405" s="2">
        <v>45138</v>
      </c>
      <c r="F2405" s="2">
        <f>_xlfn.XLOOKUP(Table7[[#This Row],[EID]],Roster!A:A,Roster!G:G)</f>
        <v>44420</v>
      </c>
      <c r="G2405" s="61">
        <f ca="1">(TODAY()-Table7[[#This Row],[Hire Date]])/365</f>
        <v>3.7671232876712328</v>
      </c>
      <c r="H2405" s="61">
        <f ca="1">Table7[[#This Row],[Year]]*12</f>
        <v>45.205479452054796</v>
      </c>
      <c r="I2405" t="str">
        <f ca="1">IF(Table7[[#This Row],[Month]]&gt;=12,"Tenured","New Hire")</f>
        <v>Tenured</v>
      </c>
    </row>
    <row r="2406" spans="1:9">
      <c r="A2406" s="3" t="s">
        <v>122</v>
      </c>
      <c r="B2406" s="35" t="str">
        <f>_xlfn.XLOOKUP(Table7[[#This Row],[EID]],Roster!A:A,Roster!E:E)</f>
        <v>han.oriz.24</v>
      </c>
      <c r="C2406" s="35" t="str">
        <f>_xlfn.XLOOKUP(Table7[[#This Row],[EID]],Roster!A:A,Roster!F:F)</f>
        <v>Network</v>
      </c>
      <c r="D2406">
        <v>8</v>
      </c>
      <c r="E2406" s="2">
        <v>45138</v>
      </c>
      <c r="F2406" s="2">
        <f>_xlfn.XLOOKUP(Table7[[#This Row],[EID]],Roster!A:A,Roster!G:G)</f>
        <v>44961</v>
      </c>
      <c r="G2406" s="61">
        <f ca="1">(TODAY()-Table7[[#This Row],[Hire Date]])/365</f>
        <v>2.2849315068493152</v>
      </c>
      <c r="H2406" s="61">
        <f ca="1">Table7[[#This Row],[Year]]*12</f>
        <v>27.419178082191785</v>
      </c>
      <c r="I2406" t="str">
        <f ca="1">IF(Table7[[#This Row],[Month]]&gt;=12,"Tenured","New Hire")</f>
        <v>Tenured</v>
      </c>
    </row>
    <row r="2407" spans="1:9">
      <c r="A2407" s="3" t="s">
        <v>123</v>
      </c>
      <c r="B2407" s="35" t="str">
        <f>_xlfn.XLOOKUP(Table7[[#This Row],[EID]],Roster!A:A,Roster!E:E)</f>
        <v>kig.imaz.62</v>
      </c>
      <c r="C2407" s="35" t="str">
        <f>_xlfn.XLOOKUP(Table7[[#This Row],[EID]],Roster!A:A,Roster!F:F)</f>
        <v>HR</v>
      </c>
      <c r="D2407">
        <v>10</v>
      </c>
      <c r="E2407" s="2">
        <v>45138</v>
      </c>
      <c r="F2407" s="2">
        <f>_xlfn.XLOOKUP(Table7[[#This Row],[EID]],Roster!A:A,Roster!G:G)</f>
        <v>41094</v>
      </c>
      <c r="G2407" s="61">
        <f ca="1">(TODAY()-Table7[[#This Row],[Hire Date]])/365</f>
        <v>12.87945205479452</v>
      </c>
      <c r="H2407" s="61">
        <f ca="1">Table7[[#This Row],[Year]]*12</f>
        <v>154.55342465753424</v>
      </c>
      <c r="I2407" t="str">
        <f ca="1">IF(Table7[[#This Row],[Month]]&gt;=12,"Tenured","New Hire")</f>
        <v>Tenured</v>
      </c>
    </row>
    <row r="2408" spans="1:9">
      <c r="A2408" s="3" t="s">
        <v>94</v>
      </c>
      <c r="B2408" s="35" t="str">
        <f>_xlfn.XLOOKUP(Table7[[#This Row],[EID]],Roster!A:A,Roster!E:E)</f>
        <v>oka.koch.55</v>
      </c>
      <c r="C2408" s="35" t="str">
        <f>_xlfn.XLOOKUP(Table7[[#This Row],[EID]],Roster!A:A,Roster!F:F)</f>
        <v>F&amp;A</v>
      </c>
      <c r="D2408">
        <v>9</v>
      </c>
      <c r="E2408" s="2">
        <v>45139</v>
      </c>
      <c r="F2408" s="2">
        <f>_xlfn.XLOOKUP(Table7[[#This Row],[EID]],Roster!A:A,Roster!G:G)</f>
        <v>45032</v>
      </c>
      <c r="G2408" s="61">
        <f ca="1">(TODAY()-Table7[[#This Row],[Hire Date]])/365</f>
        <v>2.0904109589041098</v>
      </c>
      <c r="H2408" s="61">
        <f ca="1">Table7[[#This Row],[Year]]*12</f>
        <v>25.084931506849315</v>
      </c>
      <c r="I2408" t="str">
        <f ca="1">IF(Table7[[#This Row],[Month]]&gt;=12,"Tenured","New Hire")</f>
        <v>Tenured</v>
      </c>
    </row>
    <row r="2409" spans="1:9">
      <c r="A2409" s="3" t="s">
        <v>96</v>
      </c>
      <c r="B2409" s="35" t="str">
        <f>_xlfn.XLOOKUP(Table7[[#This Row],[EID]],Roster!A:A,Roster!E:E)</f>
        <v>hir.kame.31</v>
      </c>
      <c r="C2409" s="35" t="str">
        <f>_xlfn.XLOOKUP(Table7[[#This Row],[EID]],Roster!A:A,Roster!F:F)</f>
        <v>Health</v>
      </c>
      <c r="D2409">
        <v>9</v>
      </c>
      <c r="E2409" s="2">
        <v>45139</v>
      </c>
      <c r="F2409" s="2">
        <f>_xlfn.XLOOKUP(Table7[[#This Row],[EID]],Roster!A:A,Roster!G:G)</f>
        <v>44979</v>
      </c>
      <c r="G2409" s="61">
        <f ca="1">(TODAY()-Table7[[#This Row],[Hire Date]])/365</f>
        <v>2.2356164383561645</v>
      </c>
      <c r="H2409" s="61">
        <f ca="1">Table7[[#This Row],[Year]]*12</f>
        <v>26.827397260273976</v>
      </c>
      <c r="I2409" t="str">
        <f ca="1">IF(Table7[[#This Row],[Month]]&gt;=12,"Tenured","New Hire")</f>
        <v>Tenured</v>
      </c>
    </row>
    <row r="2410" spans="1:9">
      <c r="A2410" s="3" t="s">
        <v>97</v>
      </c>
      <c r="B2410" s="35" t="str">
        <f>_xlfn.XLOOKUP(Table7[[#This Row],[EID]],Roster!A:A,Roster!E:E)</f>
        <v>han.oriz.24</v>
      </c>
      <c r="C2410" s="35" t="str">
        <f>_xlfn.XLOOKUP(Table7[[#This Row],[EID]],Roster!A:A,Roster!F:F)</f>
        <v>Network</v>
      </c>
      <c r="D2410">
        <v>10</v>
      </c>
      <c r="E2410" s="2">
        <v>45139</v>
      </c>
      <c r="F2410" s="2">
        <f>_xlfn.XLOOKUP(Table7[[#This Row],[EID]],Roster!A:A,Roster!G:G)</f>
        <v>44419</v>
      </c>
      <c r="G2410" s="61">
        <f ca="1">(TODAY()-Table7[[#This Row],[Hire Date]])/365</f>
        <v>3.7698630136986302</v>
      </c>
      <c r="H2410" s="61">
        <f ca="1">Table7[[#This Row],[Year]]*12</f>
        <v>45.238356164383561</v>
      </c>
      <c r="I2410" t="str">
        <f ca="1">IF(Table7[[#This Row],[Month]]&gt;=12,"Tenured","New Hire")</f>
        <v>Tenured</v>
      </c>
    </row>
    <row r="2411" spans="1:9">
      <c r="A2411" s="3" t="s">
        <v>98</v>
      </c>
      <c r="B2411" s="35" t="str">
        <f>_xlfn.XLOOKUP(Table7[[#This Row],[EID]],Roster!A:A,Roster!E:E)</f>
        <v>kig.imaz.62</v>
      </c>
      <c r="C2411" s="35" t="str">
        <f>_xlfn.XLOOKUP(Table7[[#This Row],[EID]],Roster!A:A,Roster!F:F)</f>
        <v>HR</v>
      </c>
      <c r="D2411">
        <v>9</v>
      </c>
      <c r="E2411" s="2">
        <v>45139</v>
      </c>
      <c r="F2411" s="2">
        <f>_xlfn.XLOOKUP(Table7[[#This Row],[EID]],Roster!A:A,Roster!G:G)</f>
        <v>41964</v>
      </c>
      <c r="G2411" s="61">
        <f ca="1">(TODAY()-Table7[[#This Row],[Hire Date]])/365</f>
        <v>10.495890410958904</v>
      </c>
      <c r="H2411" s="61">
        <f ca="1">Table7[[#This Row],[Year]]*12</f>
        <v>125.95068493150684</v>
      </c>
      <c r="I2411" t="str">
        <f ca="1">IF(Table7[[#This Row],[Month]]&gt;=12,"Tenured","New Hire")</f>
        <v>Tenured</v>
      </c>
    </row>
    <row r="2412" spans="1:9">
      <c r="A2412" s="3" t="s">
        <v>99</v>
      </c>
      <c r="B2412" s="35" t="str">
        <f>_xlfn.XLOOKUP(Table7[[#This Row],[EID]],Roster!A:A,Roster!E:E)</f>
        <v>han.oriz.24</v>
      </c>
      <c r="C2412" s="35" t="str">
        <f>_xlfn.XLOOKUP(Table7[[#This Row],[EID]],Roster!A:A,Roster!F:F)</f>
        <v>Strategy</v>
      </c>
      <c r="D2412">
        <v>10</v>
      </c>
      <c r="E2412" s="2">
        <v>45139</v>
      </c>
      <c r="F2412" s="2">
        <f>_xlfn.XLOOKUP(Table7[[#This Row],[EID]],Roster!A:A,Roster!G:G)</f>
        <v>39732</v>
      </c>
      <c r="G2412" s="61">
        <f ca="1">(TODAY()-Table7[[#This Row],[Hire Date]])/365</f>
        <v>16.610958904109587</v>
      </c>
      <c r="H2412" s="61">
        <f ca="1">Table7[[#This Row],[Year]]*12</f>
        <v>199.33150684931505</v>
      </c>
      <c r="I2412" t="str">
        <f ca="1">IF(Table7[[#This Row],[Month]]&gt;=12,"Tenured","New Hire")</f>
        <v>Tenured</v>
      </c>
    </row>
    <row r="2413" spans="1:9">
      <c r="A2413" s="3" t="s">
        <v>100</v>
      </c>
      <c r="B2413" s="35" t="str">
        <f>_xlfn.XLOOKUP(Table7[[#This Row],[EID]],Roster!A:A,Roster!E:E)</f>
        <v>oka.koch.55</v>
      </c>
      <c r="C2413" s="35" t="str">
        <f>_xlfn.XLOOKUP(Table7[[#This Row],[EID]],Roster!A:A,Roster!F:F)</f>
        <v>F&amp;A</v>
      </c>
      <c r="D2413">
        <v>9</v>
      </c>
      <c r="E2413" s="2">
        <v>45139</v>
      </c>
      <c r="F2413" s="2">
        <f>_xlfn.XLOOKUP(Table7[[#This Row],[EID]],Roster!A:A,Roster!G:G)</f>
        <v>44956</v>
      </c>
      <c r="G2413" s="61">
        <f ca="1">(TODAY()-Table7[[#This Row],[Hire Date]])/365</f>
        <v>2.2986301369863016</v>
      </c>
      <c r="H2413" s="61">
        <f ca="1">Table7[[#This Row],[Year]]*12</f>
        <v>27.583561643835619</v>
      </c>
      <c r="I2413" t="str">
        <f ca="1">IF(Table7[[#This Row],[Month]]&gt;=12,"Tenured","New Hire")</f>
        <v>Tenured</v>
      </c>
    </row>
    <row r="2414" spans="1:9">
      <c r="A2414" s="3" t="s">
        <v>101</v>
      </c>
      <c r="B2414" s="35" t="str">
        <f>_xlfn.XLOOKUP(Table7[[#This Row],[EID]],Roster!A:A,Roster!E:E)</f>
        <v>hir.kame.31</v>
      </c>
      <c r="C2414" s="35" t="str">
        <f>_xlfn.XLOOKUP(Table7[[#This Row],[EID]],Roster!A:A,Roster!F:F)</f>
        <v>Health</v>
      </c>
      <c r="D2414">
        <v>10</v>
      </c>
      <c r="E2414" s="2">
        <v>45139</v>
      </c>
      <c r="F2414" s="2">
        <f>_xlfn.XLOOKUP(Table7[[#This Row],[EID]],Roster!A:A,Roster!G:G)</f>
        <v>42161</v>
      </c>
      <c r="G2414" s="61">
        <f ca="1">(TODAY()-Table7[[#This Row],[Hire Date]])/365</f>
        <v>9.956164383561644</v>
      </c>
      <c r="H2414" s="61">
        <f ca="1">Table7[[#This Row],[Year]]*12</f>
        <v>119.47397260273974</v>
      </c>
      <c r="I2414" t="str">
        <f ca="1">IF(Table7[[#This Row],[Month]]&gt;=12,"Tenured","New Hire")</f>
        <v>Tenured</v>
      </c>
    </row>
    <row r="2415" spans="1:9">
      <c r="A2415" s="3" t="s">
        <v>102</v>
      </c>
      <c r="B2415" s="35" t="str">
        <f>_xlfn.XLOOKUP(Table7[[#This Row],[EID]],Roster!A:A,Roster!E:E)</f>
        <v>han.oriz.24</v>
      </c>
      <c r="C2415" s="35" t="str">
        <f>_xlfn.XLOOKUP(Table7[[#This Row],[EID]],Roster!A:A,Roster!F:F)</f>
        <v>Network</v>
      </c>
      <c r="D2415">
        <v>10</v>
      </c>
      <c r="E2415" s="2">
        <v>45139</v>
      </c>
      <c r="F2415" s="2">
        <f>_xlfn.XLOOKUP(Table7[[#This Row],[EID]],Roster!A:A,Roster!G:G)</f>
        <v>37784</v>
      </c>
      <c r="G2415" s="61">
        <f ca="1">(TODAY()-Table7[[#This Row],[Hire Date]])/365</f>
        <v>21.947945205479453</v>
      </c>
      <c r="H2415" s="61">
        <f ca="1">Table7[[#This Row],[Year]]*12</f>
        <v>263.37534246575342</v>
      </c>
      <c r="I2415" t="str">
        <f ca="1">IF(Table7[[#This Row],[Month]]&gt;=12,"Tenured","New Hire")</f>
        <v>Tenured</v>
      </c>
    </row>
    <row r="2416" spans="1:9">
      <c r="A2416" s="3" t="s">
        <v>103</v>
      </c>
      <c r="B2416" s="35" t="str">
        <f>_xlfn.XLOOKUP(Table7[[#This Row],[EID]],Roster!A:A,Roster!E:E)</f>
        <v>kig.imaz.62</v>
      </c>
      <c r="C2416" s="35" t="str">
        <f>_xlfn.XLOOKUP(Table7[[#This Row],[EID]],Roster!A:A,Roster!F:F)</f>
        <v>HR</v>
      </c>
      <c r="D2416">
        <v>10</v>
      </c>
      <c r="E2416" s="2">
        <v>45139</v>
      </c>
      <c r="F2416" s="2">
        <f>_xlfn.XLOOKUP(Table7[[#This Row],[EID]],Roster!A:A,Roster!G:G)</f>
        <v>44132</v>
      </c>
      <c r="G2416" s="61">
        <f ca="1">(TODAY()-Table7[[#This Row],[Hire Date]])/365</f>
        <v>4.5561643835616437</v>
      </c>
      <c r="H2416" s="61">
        <f ca="1">Table7[[#This Row],[Year]]*12</f>
        <v>54.673972602739724</v>
      </c>
      <c r="I2416" t="str">
        <f ca="1">IF(Table7[[#This Row],[Month]]&gt;=12,"Tenured","New Hire")</f>
        <v>Tenured</v>
      </c>
    </row>
    <row r="2417" spans="1:9">
      <c r="A2417" s="3" t="s">
        <v>104</v>
      </c>
      <c r="B2417" s="35" t="str">
        <f>_xlfn.XLOOKUP(Table7[[#This Row],[EID]],Roster!A:A,Roster!E:E)</f>
        <v>oka.koch.55</v>
      </c>
      <c r="C2417" s="35" t="str">
        <f>_xlfn.XLOOKUP(Table7[[#This Row],[EID]],Roster!A:A,Roster!F:F)</f>
        <v>F&amp;A</v>
      </c>
      <c r="D2417">
        <v>4</v>
      </c>
      <c r="E2417" s="2">
        <v>45139</v>
      </c>
      <c r="F2417" s="2">
        <f>_xlfn.XLOOKUP(Table7[[#This Row],[EID]],Roster!A:A,Roster!G:G)</f>
        <v>44977</v>
      </c>
      <c r="G2417" s="61">
        <f ca="1">(TODAY()-Table7[[#This Row],[Hire Date]])/365</f>
        <v>2.2410958904109588</v>
      </c>
      <c r="H2417" s="61">
        <f ca="1">Table7[[#This Row],[Year]]*12</f>
        <v>26.893150684931506</v>
      </c>
      <c r="I2417" t="str">
        <f ca="1">IF(Table7[[#This Row],[Month]]&gt;=12,"Tenured","New Hire")</f>
        <v>Tenured</v>
      </c>
    </row>
    <row r="2418" spans="1:9">
      <c r="A2418" s="3" t="s">
        <v>105</v>
      </c>
      <c r="B2418" s="35" t="str">
        <f>_xlfn.XLOOKUP(Table7[[#This Row],[EID]],Roster!A:A,Roster!E:E)</f>
        <v>oka.koch.55</v>
      </c>
      <c r="C2418" s="35" t="str">
        <f>_xlfn.XLOOKUP(Table7[[#This Row],[EID]],Roster!A:A,Roster!F:F)</f>
        <v>F&amp;A</v>
      </c>
      <c r="D2418">
        <v>10</v>
      </c>
      <c r="E2418" s="2">
        <v>45139</v>
      </c>
      <c r="F2418" s="2">
        <f>_xlfn.XLOOKUP(Table7[[#This Row],[EID]],Roster!A:A,Roster!G:G)</f>
        <v>37806</v>
      </c>
      <c r="G2418" s="61">
        <f ca="1">(TODAY()-Table7[[#This Row],[Hire Date]])/365</f>
        <v>21.887671232876713</v>
      </c>
      <c r="H2418" s="61">
        <f ca="1">Table7[[#This Row],[Year]]*12</f>
        <v>262.65205479452055</v>
      </c>
      <c r="I2418" t="str">
        <f ca="1">IF(Table7[[#This Row],[Month]]&gt;=12,"Tenured","New Hire")</f>
        <v>Tenured</v>
      </c>
    </row>
    <row r="2419" spans="1:9">
      <c r="A2419" s="3" t="s">
        <v>106</v>
      </c>
      <c r="B2419" s="35" t="str">
        <f>_xlfn.XLOOKUP(Table7[[#This Row],[EID]],Roster!A:A,Roster!E:E)</f>
        <v>hir.kame.31</v>
      </c>
      <c r="C2419" s="35" t="str">
        <f>_xlfn.XLOOKUP(Table7[[#This Row],[EID]],Roster!A:A,Roster!F:F)</f>
        <v>Health</v>
      </c>
      <c r="D2419">
        <v>10</v>
      </c>
      <c r="E2419" s="2">
        <v>45139</v>
      </c>
      <c r="F2419" s="2">
        <f>_xlfn.XLOOKUP(Table7[[#This Row],[EID]],Roster!A:A,Roster!G:G)</f>
        <v>40457</v>
      </c>
      <c r="G2419" s="61">
        <f ca="1">(TODAY()-Table7[[#This Row],[Hire Date]])/365</f>
        <v>14.624657534246575</v>
      </c>
      <c r="H2419" s="61">
        <f ca="1">Table7[[#This Row],[Year]]*12</f>
        <v>175.49589041095891</v>
      </c>
      <c r="I2419" t="str">
        <f ca="1">IF(Table7[[#This Row],[Month]]&gt;=12,"Tenured","New Hire")</f>
        <v>Tenured</v>
      </c>
    </row>
    <row r="2420" spans="1:9">
      <c r="A2420" s="3" t="s">
        <v>107</v>
      </c>
      <c r="B2420" s="35" t="str">
        <f>_xlfn.XLOOKUP(Table7[[#This Row],[EID]],Roster!A:A,Roster!E:E)</f>
        <v>oka.koch.55</v>
      </c>
      <c r="C2420" s="35" t="str">
        <f>_xlfn.XLOOKUP(Table7[[#This Row],[EID]],Roster!A:A,Roster!F:F)</f>
        <v>F&amp;A</v>
      </c>
      <c r="D2420">
        <v>9</v>
      </c>
      <c r="E2420" s="2">
        <v>45139</v>
      </c>
      <c r="F2420" s="2">
        <f>_xlfn.XLOOKUP(Table7[[#This Row],[EID]],Roster!A:A,Roster!G:G)</f>
        <v>45001</v>
      </c>
      <c r="G2420" s="61">
        <f ca="1">(TODAY()-Table7[[#This Row],[Hire Date]])/365</f>
        <v>2.1753424657534248</v>
      </c>
      <c r="H2420" s="61">
        <f ca="1">Table7[[#This Row],[Year]]*12</f>
        <v>26.104109589041098</v>
      </c>
      <c r="I2420" t="str">
        <f ca="1">IF(Table7[[#This Row],[Month]]&gt;=12,"Tenured","New Hire")</f>
        <v>Tenured</v>
      </c>
    </row>
    <row r="2421" spans="1:9">
      <c r="A2421" s="3" t="s">
        <v>108</v>
      </c>
      <c r="B2421" s="35" t="str">
        <f>_xlfn.XLOOKUP(Table7[[#This Row],[EID]],Roster!A:A,Roster!E:E)</f>
        <v>kig.imaz.62</v>
      </c>
      <c r="C2421" s="35" t="str">
        <f>_xlfn.XLOOKUP(Table7[[#This Row],[EID]],Roster!A:A,Roster!F:F)</f>
        <v>HR</v>
      </c>
      <c r="D2421">
        <v>10</v>
      </c>
      <c r="E2421" s="2">
        <v>45139</v>
      </c>
      <c r="F2421" s="2">
        <f>_xlfn.XLOOKUP(Table7[[#This Row],[EID]],Roster!A:A,Roster!G:G)</f>
        <v>41289</v>
      </c>
      <c r="G2421" s="61">
        <f ca="1">(TODAY()-Table7[[#This Row],[Hire Date]])/365</f>
        <v>12.345205479452055</v>
      </c>
      <c r="H2421" s="61">
        <f ca="1">Table7[[#This Row],[Year]]*12</f>
        <v>148.14246575342466</v>
      </c>
      <c r="I2421" t="str">
        <f ca="1">IF(Table7[[#This Row],[Month]]&gt;=12,"Tenured","New Hire")</f>
        <v>Tenured</v>
      </c>
    </row>
    <row r="2422" spans="1:9">
      <c r="A2422" s="3" t="s">
        <v>109</v>
      </c>
      <c r="B2422" s="35" t="str">
        <f>_xlfn.XLOOKUP(Table7[[#This Row],[EID]],Roster!A:A,Roster!E:E)</f>
        <v>han.oriz.24</v>
      </c>
      <c r="C2422" s="35" t="str">
        <f>_xlfn.XLOOKUP(Table7[[#This Row],[EID]],Roster!A:A,Roster!F:F)</f>
        <v>Strategy</v>
      </c>
      <c r="D2422">
        <v>8</v>
      </c>
      <c r="E2422" s="2">
        <v>45139</v>
      </c>
      <c r="F2422" s="2">
        <f>_xlfn.XLOOKUP(Table7[[#This Row],[EID]],Roster!A:A,Roster!G:G)</f>
        <v>39092</v>
      </c>
      <c r="G2422" s="61">
        <f ca="1">(TODAY()-Table7[[#This Row],[Hire Date]])/365</f>
        <v>18.364383561643837</v>
      </c>
      <c r="H2422" s="61">
        <f ca="1">Table7[[#This Row],[Year]]*12</f>
        <v>220.37260273972606</v>
      </c>
      <c r="I2422" t="str">
        <f ca="1">IF(Table7[[#This Row],[Month]]&gt;=12,"Tenured","New Hire")</f>
        <v>Tenured</v>
      </c>
    </row>
    <row r="2423" spans="1:9">
      <c r="A2423" s="3" t="s">
        <v>111</v>
      </c>
      <c r="B2423" s="35" t="str">
        <f>_xlfn.XLOOKUP(Table7[[#This Row],[EID]],Roster!A:A,Roster!E:E)</f>
        <v>hir.kame.31</v>
      </c>
      <c r="C2423" s="35" t="str">
        <f>_xlfn.XLOOKUP(Table7[[#This Row],[EID]],Roster!A:A,Roster!F:F)</f>
        <v>Health</v>
      </c>
      <c r="D2423">
        <v>10</v>
      </c>
      <c r="E2423" s="2">
        <v>45139</v>
      </c>
      <c r="F2423" s="2">
        <f>_xlfn.XLOOKUP(Table7[[#This Row],[EID]],Roster!A:A,Roster!G:G)</f>
        <v>42145</v>
      </c>
      <c r="G2423" s="61">
        <f ca="1">(TODAY()-Table7[[#This Row],[Hire Date]])/365</f>
        <v>10</v>
      </c>
      <c r="H2423" s="61">
        <f ca="1">Table7[[#This Row],[Year]]*12</f>
        <v>120</v>
      </c>
      <c r="I2423" t="str">
        <f ca="1">IF(Table7[[#This Row],[Month]]&gt;=12,"Tenured","New Hire")</f>
        <v>Tenured</v>
      </c>
    </row>
    <row r="2424" spans="1:9">
      <c r="A2424" s="3" t="s">
        <v>112</v>
      </c>
      <c r="B2424" s="35" t="str">
        <f>_xlfn.XLOOKUP(Table7[[#This Row],[EID]],Roster!A:A,Roster!E:E)</f>
        <v>hir.kame.31</v>
      </c>
      <c r="C2424" s="35" t="str">
        <f>_xlfn.XLOOKUP(Table7[[#This Row],[EID]],Roster!A:A,Roster!F:F)</f>
        <v>Health</v>
      </c>
      <c r="D2424">
        <v>9</v>
      </c>
      <c r="E2424" s="2">
        <v>45139</v>
      </c>
      <c r="F2424" s="2">
        <f>_xlfn.XLOOKUP(Table7[[#This Row],[EID]],Roster!A:A,Roster!G:G)</f>
        <v>44989</v>
      </c>
      <c r="G2424" s="61">
        <f ca="1">(TODAY()-Table7[[#This Row],[Hire Date]])/365</f>
        <v>2.2082191780821918</v>
      </c>
      <c r="H2424" s="61">
        <f ca="1">Table7[[#This Row],[Year]]*12</f>
        <v>26.4986301369863</v>
      </c>
      <c r="I2424" t="str">
        <f ca="1">IF(Table7[[#This Row],[Month]]&gt;=12,"Tenured","New Hire")</f>
        <v>Tenured</v>
      </c>
    </row>
    <row r="2425" spans="1:9">
      <c r="A2425" s="3" t="s">
        <v>113</v>
      </c>
      <c r="B2425" s="35" t="str">
        <f>_xlfn.XLOOKUP(Table7[[#This Row],[EID]],Roster!A:A,Roster!E:E)</f>
        <v>kig.imaz.62</v>
      </c>
      <c r="C2425" s="35" t="str">
        <f>_xlfn.XLOOKUP(Table7[[#This Row],[EID]],Roster!A:A,Roster!F:F)</f>
        <v>HR</v>
      </c>
      <c r="D2425">
        <v>9</v>
      </c>
      <c r="E2425" s="2">
        <v>45139</v>
      </c>
      <c r="F2425" s="2">
        <f>_xlfn.XLOOKUP(Table7[[#This Row],[EID]],Roster!A:A,Roster!G:G)</f>
        <v>44152</v>
      </c>
      <c r="G2425" s="61">
        <f ca="1">(TODAY()-Table7[[#This Row],[Hire Date]])/365</f>
        <v>4.5013698630136982</v>
      </c>
      <c r="H2425" s="61">
        <f ca="1">Table7[[#This Row],[Year]]*12</f>
        <v>54.016438356164379</v>
      </c>
      <c r="I2425" t="str">
        <f ca="1">IF(Table7[[#This Row],[Month]]&gt;=12,"Tenured","New Hire")</f>
        <v>Tenured</v>
      </c>
    </row>
    <row r="2426" spans="1:9">
      <c r="A2426" s="3" t="s">
        <v>114</v>
      </c>
      <c r="B2426" s="35" t="str">
        <f>_xlfn.XLOOKUP(Table7[[#This Row],[EID]],Roster!A:A,Roster!E:E)</f>
        <v>han.oriz.24</v>
      </c>
      <c r="C2426" s="35" t="str">
        <f>_xlfn.XLOOKUP(Table7[[#This Row],[EID]],Roster!A:A,Roster!F:F)</f>
        <v>Strategy</v>
      </c>
      <c r="D2426">
        <v>10</v>
      </c>
      <c r="E2426" s="2">
        <v>45139</v>
      </c>
      <c r="F2426" s="2">
        <f>_xlfn.XLOOKUP(Table7[[#This Row],[EID]],Roster!A:A,Roster!G:G)</f>
        <v>37165</v>
      </c>
      <c r="G2426" s="61">
        <f ca="1">(TODAY()-Table7[[#This Row],[Hire Date]])/365</f>
        <v>23.643835616438356</v>
      </c>
      <c r="H2426" s="61">
        <f ca="1">Table7[[#This Row],[Year]]*12</f>
        <v>283.72602739726028</v>
      </c>
      <c r="I2426" t="str">
        <f ca="1">IF(Table7[[#This Row],[Month]]&gt;=12,"Tenured","New Hire")</f>
        <v>Tenured</v>
      </c>
    </row>
    <row r="2427" spans="1:9">
      <c r="A2427" s="3" t="s">
        <v>115</v>
      </c>
      <c r="B2427" s="35" t="str">
        <f>_xlfn.XLOOKUP(Table7[[#This Row],[EID]],Roster!A:A,Roster!E:E)</f>
        <v>oka.koch.55</v>
      </c>
      <c r="C2427" s="35" t="str">
        <f>_xlfn.XLOOKUP(Table7[[#This Row],[EID]],Roster!A:A,Roster!F:F)</f>
        <v>F&amp;A</v>
      </c>
      <c r="D2427">
        <v>8</v>
      </c>
      <c r="E2427" s="2">
        <v>45139</v>
      </c>
      <c r="F2427" s="2">
        <f>_xlfn.XLOOKUP(Table7[[#This Row],[EID]],Roster!A:A,Roster!G:G)</f>
        <v>44841</v>
      </c>
      <c r="G2427" s="61">
        <f ca="1">(TODAY()-Table7[[#This Row],[Hire Date]])/365</f>
        <v>2.6136986301369864</v>
      </c>
      <c r="H2427" s="61">
        <f ca="1">Table7[[#This Row],[Year]]*12</f>
        <v>31.364383561643837</v>
      </c>
      <c r="I2427" t="str">
        <f ca="1">IF(Table7[[#This Row],[Month]]&gt;=12,"Tenured","New Hire")</f>
        <v>Tenured</v>
      </c>
    </row>
    <row r="2428" spans="1:9">
      <c r="A2428" s="3" t="s">
        <v>116</v>
      </c>
      <c r="B2428" s="35" t="str">
        <f>_xlfn.XLOOKUP(Table7[[#This Row],[EID]],Roster!A:A,Roster!E:E)</f>
        <v>hir.kame.31</v>
      </c>
      <c r="C2428" s="35" t="str">
        <f>_xlfn.XLOOKUP(Table7[[#This Row],[EID]],Roster!A:A,Roster!F:F)</f>
        <v>Health</v>
      </c>
      <c r="D2428">
        <v>9</v>
      </c>
      <c r="E2428" s="2">
        <v>45139</v>
      </c>
      <c r="F2428" s="2">
        <f>_xlfn.XLOOKUP(Table7[[#This Row],[EID]],Roster!A:A,Roster!G:G)</f>
        <v>39490</v>
      </c>
      <c r="G2428" s="61">
        <f ca="1">(TODAY()-Table7[[#This Row],[Hire Date]])/365</f>
        <v>17.273972602739725</v>
      </c>
      <c r="H2428" s="61">
        <f ca="1">Table7[[#This Row],[Year]]*12</f>
        <v>207.2876712328767</v>
      </c>
      <c r="I2428" t="str">
        <f ca="1">IF(Table7[[#This Row],[Month]]&gt;=12,"Tenured","New Hire")</f>
        <v>Tenured</v>
      </c>
    </row>
    <row r="2429" spans="1:9">
      <c r="A2429" s="3" t="s">
        <v>117</v>
      </c>
      <c r="B2429" s="35" t="str">
        <f>_xlfn.XLOOKUP(Table7[[#This Row],[EID]],Roster!A:A,Roster!E:E)</f>
        <v>han.oriz.24</v>
      </c>
      <c r="C2429" s="35" t="str">
        <f>_xlfn.XLOOKUP(Table7[[#This Row],[EID]],Roster!A:A,Roster!F:F)</f>
        <v>Network</v>
      </c>
      <c r="D2429">
        <v>8</v>
      </c>
      <c r="E2429" s="2">
        <v>45139</v>
      </c>
      <c r="F2429" s="2">
        <f>_xlfn.XLOOKUP(Table7[[#This Row],[EID]],Roster!A:A,Roster!G:G)</f>
        <v>43495</v>
      </c>
      <c r="G2429" s="61">
        <f ca="1">(TODAY()-Table7[[#This Row],[Hire Date]])/365</f>
        <v>6.3013698630136989</v>
      </c>
      <c r="H2429" s="61">
        <f ca="1">Table7[[#This Row],[Year]]*12</f>
        <v>75.616438356164394</v>
      </c>
      <c r="I2429" t="str">
        <f ca="1">IF(Table7[[#This Row],[Month]]&gt;=12,"Tenured","New Hire")</f>
        <v>Tenured</v>
      </c>
    </row>
    <row r="2430" spans="1:9">
      <c r="A2430" s="3" t="s">
        <v>118</v>
      </c>
      <c r="B2430" s="35" t="str">
        <f>_xlfn.XLOOKUP(Table7[[#This Row],[EID]],Roster!A:A,Roster!E:E)</f>
        <v>kig.imaz.62</v>
      </c>
      <c r="C2430" s="35" t="str">
        <f>_xlfn.XLOOKUP(Table7[[#This Row],[EID]],Roster!A:A,Roster!F:F)</f>
        <v>HR</v>
      </c>
      <c r="D2430">
        <v>9</v>
      </c>
      <c r="E2430" s="2">
        <v>45139</v>
      </c>
      <c r="F2430" s="2">
        <f>_xlfn.XLOOKUP(Table7[[#This Row],[EID]],Roster!A:A,Roster!G:G)</f>
        <v>44965</v>
      </c>
      <c r="G2430" s="61">
        <f ca="1">(TODAY()-Table7[[#This Row],[Hire Date]])/365</f>
        <v>2.2739726027397262</v>
      </c>
      <c r="H2430" s="61">
        <f ca="1">Table7[[#This Row],[Year]]*12</f>
        <v>27.287671232876715</v>
      </c>
      <c r="I2430" t="str">
        <f ca="1">IF(Table7[[#This Row],[Month]]&gt;=12,"Tenured","New Hire")</f>
        <v>Tenured</v>
      </c>
    </row>
    <row r="2431" spans="1:9">
      <c r="A2431" s="3" t="s">
        <v>119</v>
      </c>
      <c r="B2431" s="35" t="str">
        <f>_xlfn.XLOOKUP(Table7[[#This Row],[EID]],Roster!A:A,Roster!E:E)</f>
        <v>hir.kame.31</v>
      </c>
      <c r="C2431" s="35" t="str">
        <f>_xlfn.XLOOKUP(Table7[[#This Row],[EID]],Roster!A:A,Roster!F:F)</f>
        <v>Health</v>
      </c>
      <c r="D2431">
        <v>9</v>
      </c>
      <c r="E2431" s="2">
        <v>45139</v>
      </c>
      <c r="F2431" s="2">
        <f>_xlfn.XLOOKUP(Table7[[#This Row],[EID]],Roster!A:A,Roster!G:G)</f>
        <v>38581</v>
      </c>
      <c r="G2431" s="61">
        <f ca="1">(TODAY()-Table7[[#This Row],[Hire Date]])/365</f>
        <v>19.764383561643836</v>
      </c>
      <c r="H2431" s="61">
        <f ca="1">Table7[[#This Row],[Year]]*12</f>
        <v>237.17260273972602</v>
      </c>
      <c r="I2431" t="str">
        <f ca="1">IF(Table7[[#This Row],[Month]]&gt;=12,"Tenured","New Hire")</f>
        <v>Tenured</v>
      </c>
    </row>
    <row r="2432" spans="1:9">
      <c r="A2432" s="3" t="s">
        <v>121</v>
      </c>
      <c r="B2432" s="35" t="str">
        <f>_xlfn.XLOOKUP(Table7[[#This Row],[EID]],Roster!A:A,Roster!E:E)</f>
        <v>hir.kame.31</v>
      </c>
      <c r="C2432" s="35" t="str">
        <f>_xlfn.XLOOKUP(Table7[[#This Row],[EID]],Roster!A:A,Roster!F:F)</f>
        <v>Health</v>
      </c>
      <c r="D2432">
        <v>10</v>
      </c>
      <c r="E2432" s="2">
        <v>45139</v>
      </c>
      <c r="F2432" s="2">
        <f>_xlfn.XLOOKUP(Table7[[#This Row],[EID]],Roster!A:A,Roster!G:G)</f>
        <v>44420</v>
      </c>
      <c r="G2432" s="61">
        <f ca="1">(TODAY()-Table7[[#This Row],[Hire Date]])/365</f>
        <v>3.7671232876712328</v>
      </c>
      <c r="H2432" s="61">
        <f ca="1">Table7[[#This Row],[Year]]*12</f>
        <v>45.205479452054796</v>
      </c>
      <c r="I2432" t="str">
        <f ca="1">IF(Table7[[#This Row],[Month]]&gt;=12,"Tenured","New Hire")</f>
        <v>Tenured</v>
      </c>
    </row>
    <row r="2433" spans="1:9">
      <c r="A2433" s="3" t="s">
        <v>122</v>
      </c>
      <c r="B2433" s="35" t="str">
        <f>_xlfn.XLOOKUP(Table7[[#This Row],[EID]],Roster!A:A,Roster!E:E)</f>
        <v>han.oriz.24</v>
      </c>
      <c r="C2433" s="35" t="str">
        <f>_xlfn.XLOOKUP(Table7[[#This Row],[EID]],Roster!A:A,Roster!F:F)</f>
        <v>Network</v>
      </c>
      <c r="D2433">
        <v>10</v>
      </c>
      <c r="E2433" s="2">
        <v>45139</v>
      </c>
      <c r="F2433" s="2">
        <f>_xlfn.XLOOKUP(Table7[[#This Row],[EID]],Roster!A:A,Roster!G:G)</f>
        <v>44961</v>
      </c>
      <c r="G2433" s="61">
        <f ca="1">(TODAY()-Table7[[#This Row],[Hire Date]])/365</f>
        <v>2.2849315068493152</v>
      </c>
      <c r="H2433" s="61">
        <f ca="1">Table7[[#This Row],[Year]]*12</f>
        <v>27.419178082191785</v>
      </c>
      <c r="I2433" t="str">
        <f ca="1">IF(Table7[[#This Row],[Month]]&gt;=12,"Tenured","New Hire")</f>
        <v>Tenured</v>
      </c>
    </row>
    <row r="2434" spans="1:9">
      <c r="A2434" s="3" t="s">
        <v>123</v>
      </c>
      <c r="B2434" s="35" t="str">
        <f>_xlfn.XLOOKUP(Table7[[#This Row],[EID]],Roster!A:A,Roster!E:E)</f>
        <v>kig.imaz.62</v>
      </c>
      <c r="C2434" s="35" t="str">
        <f>_xlfn.XLOOKUP(Table7[[#This Row],[EID]],Roster!A:A,Roster!F:F)</f>
        <v>HR</v>
      </c>
      <c r="D2434">
        <v>10</v>
      </c>
      <c r="E2434" s="2">
        <v>45139</v>
      </c>
      <c r="F2434" s="2">
        <f>_xlfn.XLOOKUP(Table7[[#This Row],[EID]],Roster!A:A,Roster!G:G)</f>
        <v>41094</v>
      </c>
      <c r="G2434" s="61">
        <f ca="1">(TODAY()-Table7[[#This Row],[Hire Date]])/365</f>
        <v>12.87945205479452</v>
      </c>
      <c r="H2434" s="61">
        <f ca="1">Table7[[#This Row],[Year]]*12</f>
        <v>154.55342465753424</v>
      </c>
      <c r="I2434" t="str">
        <f ca="1">IF(Table7[[#This Row],[Month]]&gt;=12,"Tenured","New Hire")</f>
        <v>Tenured</v>
      </c>
    </row>
    <row r="2435" spans="1:9">
      <c r="A2435" s="3" t="s">
        <v>94</v>
      </c>
      <c r="B2435" s="35" t="str">
        <f>_xlfn.XLOOKUP(Table7[[#This Row],[EID]],Roster!A:A,Roster!E:E)</f>
        <v>oka.koch.55</v>
      </c>
      <c r="C2435" s="35" t="str">
        <f>_xlfn.XLOOKUP(Table7[[#This Row],[EID]],Roster!A:A,Roster!F:F)</f>
        <v>F&amp;A</v>
      </c>
      <c r="D2435">
        <v>9</v>
      </c>
      <c r="E2435" s="2">
        <v>45140</v>
      </c>
      <c r="F2435" s="2">
        <f>_xlfn.XLOOKUP(Table7[[#This Row],[EID]],Roster!A:A,Roster!G:G)</f>
        <v>45032</v>
      </c>
      <c r="G2435" s="61">
        <f ca="1">(TODAY()-Table7[[#This Row],[Hire Date]])/365</f>
        <v>2.0904109589041098</v>
      </c>
      <c r="H2435" s="61">
        <f ca="1">Table7[[#This Row],[Year]]*12</f>
        <v>25.084931506849315</v>
      </c>
      <c r="I2435" t="str">
        <f ca="1">IF(Table7[[#This Row],[Month]]&gt;=12,"Tenured","New Hire")</f>
        <v>Tenured</v>
      </c>
    </row>
    <row r="2436" spans="1:9">
      <c r="A2436" s="3" t="s">
        <v>96</v>
      </c>
      <c r="B2436" s="35" t="str">
        <f>_xlfn.XLOOKUP(Table7[[#This Row],[EID]],Roster!A:A,Roster!E:E)</f>
        <v>hir.kame.31</v>
      </c>
      <c r="C2436" s="35" t="str">
        <f>_xlfn.XLOOKUP(Table7[[#This Row],[EID]],Roster!A:A,Roster!F:F)</f>
        <v>Health</v>
      </c>
      <c r="D2436">
        <v>9</v>
      </c>
      <c r="E2436" s="2">
        <v>45140</v>
      </c>
      <c r="F2436" s="2">
        <f>_xlfn.XLOOKUP(Table7[[#This Row],[EID]],Roster!A:A,Roster!G:G)</f>
        <v>44979</v>
      </c>
      <c r="G2436" s="61">
        <f ca="1">(TODAY()-Table7[[#This Row],[Hire Date]])/365</f>
        <v>2.2356164383561645</v>
      </c>
      <c r="H2436" s="61">
        <f ca="1">Table7[[#This Row],[Year]]*12</f>
        <v>26.827397260273976</v>
      </c>
      <c r="I2436" t="str">
        <f ca="1">IF(Table7[[#This Row],[Month]]&gt;=12,"Tenured","New Hire")</f>
        <v>Tenured</v>
      </c>
    </row>
    <row r="2437" spans="1:9">
      <c r="A2437" s="3" t="s">
        <v>97</v>
      </c>
      <c r="B2437" s="35" t="str">
        <f>_xlfn.XLOOKUP(Table7[[#This Row],[EID]],Roster!A:A,Roster!E:E)</f>
        <v>han.oriz.24</v>
      </c>
      <c r="C2437" s="35" t="str">
        <f>_xlfn.XLOOKUP(Table7[[#This Row],[EID]],Roster!A:A,Roster!F:F)</f>
        <v>Network</v>
      </c>
      <c r="D2437">
        <v>10</v>
      </c>
      <c r="E2437" s="2">
        <v>45140</v>
      </c>
      <c r="F2437" s="2">
        <f>_xlfn.XLOOKUP(Table7[[#This Row],[EID]],Roster!A:A,Roster!G:G)</f>
        <v>44419</v>
      </c>
      <c r="G2437" s="61">
        <f ca="1">(TODAY()-Table7[[#This Row],[Hire Date]])/365</f>
        <v>3.7698630136986302</v>
      </c>
      <c r="H2437" s="61">
        <f ca="1">Table7[[#This Row],[Year]]*12</f>
        <v>45.238356164383561</v>
      </c>
      <c r="I2437" t="str">
        <f ca="1">IF(Table7[[#This Row],[Month]]&gt;=12,"Tenured","New Hire")</f>
        <v>Tenured</v>
      </c>
    </row>
    <row r="2438" spans="1:9">
      <c r="A2438" s="3" t="s">
        <v>98</v>
      </c>
      <c r="B2438" s="35" t="str">
        <f>_xlfn.XLOOKUP(Table7[[#This Row],[EID]],Roster!A:A,Roster!E:E)</f>
        <v>kig.imaz.62</v>
      </c>
      <c r="C2438" s="35" t="str">
        <f>_xlfn.XLOOKUP(Table7[[#This Row],[EID]],Roster!A:A,Roster!F:F)</f>
        <v>HR</v>
      </c>
      <c r="D2438">
        <v>9</v>
      </c>
      <c r="E2438" s="2">
        <v>45140</v>
      </c>
      <c r="F2438" s="2">
        <f>_xlfn.XLOOKUP(Table7[[#This Row],[EID]],Roster!A:A,Roster!G:G)</f>
        <v>41964</v>
      </c>
      <c r="G2438" s="61">
        <f ca="1">(TODAY()-Table7[[#This Row],[Hire Date]])/365</f>
        <v>10.495890410958904</v>
      </c>
      <c r="H2438" s="61">
        <f ca="1">Table7[[#This Row],[Year]]*12</f>
        <v>125.95068493150684</v>
      </c>
      <c r="I2438" t="str">
        <f ca="1">IF(Table7[[#This Row],[Month]]&gt;=12,"Tenured","New Hire")</f>
        <v>Tenured</v>
      </c>
    </row>
    <row r="2439" spans="1:9">
      <c r="A2439" s="3" t="s">
        <v>99</v>
      </c>
      <c r="B2439" s="35" t="str">
        <f>_xlfn.XLOOKUP(Table7[[#This Row],[EID]],Roster!A:A,Roster!E:E)</f>
        <v>han.oriz.24</v>
      </c>
      <c r="C2439" s="35" t="str">
        <f>_xlfn.XLOOKUP(Table7[[#This Row],[EID]],Roster!A:A,Roster!F:F)</f>
        <v>Strategy</v>
      </c>
      <c r="D2439">
        <v>9</v>
      </c>
      <c r="E2439" s="2">
        <v>45140</v>
      </c>
      <c r="F2439" s="2">
        <f>_xlfn.XLOOKUP(Table7[[#This Row],[EID]],Roster!A:A,Roster!G:G)</f>
        <v>39732</v>
      </c>
      <c r="G2439" s="61">
        <f ca="1">(TODAY()-Table7[[#This Row],[Hire Date]])/365</f>
        <v>16.610958904109587</v>
      </c>
      <c r="H2439" s="61">
        <f ca="1">Table7[[#This Row],[Year]]*12</f>
        <v>199.33150684931505</v>
      </c>
      <c r="I2439" t="str">
        <f ca="1">IF(Table7[[#This Row],[Month]]&gt;=12,"Tenured","New Hire")</f>
        <v>Tenured</v>
      </c>
    </row>
    <row r="2440" spans="1:9">
      <c r="A2440" s="3" t="s">
        <v>100</v>
      </c>
      <c r="B2440" s="35" t="str">
        <f>_xlfn.XLOOKUP(Table7[[#This Row],[EID]],Roster!A:A,Roster!E:E)</f>
        <v>oka.koch.55</v>
      </c>
      <c r="C2440" s="35" t="str">
        <f>_xlfn.XLOOKUP(Table7[[#This Row],[EID]],Roster!A:A,Roster!F:F)</f>
        <v>F&amp;A</v>
      </c>
      <c r="D2440">
        <v>10</v>
      </c>
      <c r="E2440" s="2">
        <v>45140</v>
      </c>
      <c r="F2440" s="2">
        <f>_xlfn.XLOOKUP(Table7[[#This Row],[EID]],Roster!A:A,Roster!G:G)</f>
        <v>44956</v>
      </c>
      <c r="G2440" s="61">
        <f ca="1">(TODAY()-Table7[[#This Row],[Hire Date]])/365</f>
        <v>2.2986301369863016</v>
      </c>
      <c r="H2440" s="61">
        <f ca="1">Table7[[#This Row],[Year]]*12</f>
        <v>27.583561643835619</v>
      </c>
      <c r="I2440" t="str">
        <f ca="1">IF(Table7[[#This Row],[Month]]&gt;=12,"Tenured","New Hire")</f>
        <v>Tenured</v>
      </c>
    </row>
    <row r="2441" spans="1:9">
      <c r="A2441" s="3" t="s">
        <v>101</v>
      </c>
      <c r="B2441" s="35" t="str">
        <f>_xlfn.XLOOKUP(Table7[[#This Row],[EID]],Roster!A:A,Roster!E:E)</f>
        <v>hir.kame.31</v>
      </c>
      <c r="C2441" s="35" t="str">
        <f>_xlfn.XLOOKUP(Table7[[#This Row],[EID]],Roster!A:A,Roster!F:F)</f>
        <v>Health</v>
      </c>
      <c r="D2441">
        <v>10</v>
      </c>
      <c r="E2441" s="2">
        <v>45140</v>
      </c>
      <c r="F2441" s="2">
        <f>_xlfn.XLOOKUP(Table7[[#This Row],[EID]],Roster!A:A,Roster!G:G)</f>
        <v>42161</v>
      </c>
      <c r="G2441" s="61">
        <f ca="1">(TODAY()-Table7[[#This Row],[Hire Date]])/365</f>
        <v>9.956164383561644</v>
      </c>
      <c r="H2441" s="61">
        <f ca="1">Table7[[#This Row],[Year]]*12</f>
        <v>119.47397260273974</v>
      </c>
      <c r="I2441" t="str">
        <f ca="1">IF(Table7[[#This Row],[Month]]&gt;=12,"Tenured","New Hire")</f>
        <v>Tenured</v>
      </c>
    </row>
    <row r="2442" spans="1:9">
      <c r="A2442" s="3" t="s">
        <v>102</v>
      </c>
      <c r="B2442" s="35" t="str">
        <f>_xlfn.XLOOKUP(Table7[[#This Row],[EID]],Roster!A:A,Roster!E:E)</f>
        <v>han.oriz.24</v>
      </c>
      <c r="C2442" s="35" t="str">
        <f>_xlfn.XLOOKUP(Table7[[#This Row],[EID]],Roster!A:A,Roster!F:F)</f>
        <v>Network</v>
      </c>
      <c r="D2442">
        <v>9</v>
      </c>
      <c r="E2442" s="2">
        <v>45140</v>
      </c>
      <c r="F2442" s="2">
        <f>_xlfn.XLOOKUP(Table7[[#This Row],[EID]],Roster!A:A,Roster!G:G)</f>
        <v>37784</v>
      </c>
      <c r="G2442" s="61">
        <f ca="1">(TODAY()-Table7[[#This Row],[Hire Date]])/365</f>
        <v>21.947945205479453</v>
      </c>
      <c r="H2442" s="61">
        <f ca="1">Table7[[#This Row],[Year]]*12</f>
        <v>263.37534246575342</v>
      </c>
      <c r="I2442" t="str">
        <f ca="1">IF(Table7[[#This Row],[Month]]&gt;=12,"Tenured","New Hire")</f>
        <v>Tenured</v>
      </c>
    </row>
    <row r="2443" spans="1:9">
      <c r="A2443" s="3" t="s">
        <v>103</v>
      </c>
      <c r="B2443" s="35" t="str">
        <f>_xlfn.XLOOKUP(Table7[[#This Row],[EID]],Roster!A:A,Roster!E:E)</f>
        <v>kig.imaz.62</v>
      </c>
      <c r="C2443" s="35" t="str">
        <f>_xlfn.XLOOKUP(Table7[[#This Row],[EID]],Roster!A:A,Roster!F:F)</f>
        <v>HR</v>
      </c>
      <c r="D2443">
        <v>9</v>
      </c>
      <c r="E2443" s="2">
        <v>45140</v>
      </c>
      <c r="F2443" s="2">
        <f>_xlfn.XLOOKUP(Table7[[#This Row],[EID]],Roster!A:A,Roster!G:G)</f>
        <v>44132</v>
      </c>
      <c r="G2443" s="61">
        <f ca="1">(TODAY()-Table7[[#This Row],[Hire Date]])/365</f>
        <v>4.5561643835616437</v>
      </c>
      <c r="H2443" s="61">
        <f ca="1">Table7[[#This Row],[Year]]*12</f>
        <v>54.673972602739724</v>
      </c>
      <c r="I2443" t="str">
        <f ca="1">IF(Table7[[#This Row],[Month]]&gt;=12,"Tenured","New Hire")</f>
        <v>Tenured</v>
      </c>
    </row>
    <row r="2444" spans="1:9">
      <c r="A2444" s="3" t="s">
        <v>104</v>
      </c>
      <c r="B2444" s="35" t="str">
        <f>_xlfn.XLOOKUP(Table7[[#This Row],[EID]],Roster!A:A,Roster!E:E)</f>
        <v>oka.koch.55</v>
      </c>
      <c r="C2444" s="35" t="str">
        <f>_xlfn.XLOOKUP(Table7[[#This Row],[EID]],Roster!A:A,Roster!F:F)</f>
        <v>F&amp;A</v>
      </c>
      <c r="D2444">
        <v>0</v>
      </c>
      <c r="E2444" s="2">
        <v>45140</v>
      </c>
      <c r="F2444" s="2">
        <f>_xlfn.XLOOKUP(Table7[[#This Row],[EID]],Roster!A:A,Roster!G:G)</f>
        <v>44977</v>
      </c>
      <c r="G2444" s="61">
        <f ca="1">(TODAY()-Table7[[#This Row],[Hire Date]])/365</f>
        <v>2.2410958904109588</v>
      </c>
      <c r="H2444" s="61">
        <f ca="1">Table7[[#This Row],[Year]]*12</f>
        <v>26.893150684931506</v>
      </c>
      <c r="I2444" t="str">
        <f ca="1">IF(Table7[[#This Row],[Month]]&gt;=12,"Tenured","New Hire")</f>
        <v>Tenured</v>
      </c>
    </row>
    <row r="2445" spans="1:9">
      <c r="A2445" s="3" t="s">
        <v>105</v>
      </c>
      <c r="B2445" s="35" t="str">
        <f>_xlfn.XLOOKUP(Table7[[#This Row],[EID]],Roster!A:A,Roster!E:E)</f>
        <v>oka.koch.55</v>
      </c>
      <c r="C2445" s="35" t="str">
        <f>_xlfn.XLOOKUP(Table7[[#This Row],[EID]],Roster!A:A,Roster!F:F)</f>
        <v>F&amp;A</v>
      </c>
      <c r="D2445">
        <v>10</v>
      </c>
      <c r="E2445" s="2">
        <v>45140</v>
      </c>
      <c r="F2445" s="2">
        <f>_xlfn.XLOOKUP(Table7[[#This Row],[EID]],Roster!A:A,Roster!G:G)</f>
        <v>37806</v>
      </c>
      <c r="G2445" s="61">
        <f ca="1">(TODAY()-Table7[[#This Row],[Hire Date]])/365</f>
        <v>21.887671232876713</v>
      </c>
      <c r="H2445" s="61">
        <f ca="1">Table7[[#This Row],[Year]]*12</f>
        <v>262.65205479452055</v>
      </c>
      <c r="I2445" t="str">
        <f ca="1">IF(Table7[[#This Row],[Month]]&gt;=12,"Tenured","New Hire")</f>
        <v>Tenured</v>
      </c>
    </row>
    <row r="2446" spans="1:9">
      <c r="A2446" s="3" t="s">
        <v>106</v>
      </c>
      <c r="B2446" s="35" t="str">
        <f>_xlfn.XLOOKUP(Table7[[#This Row],[EID]],Roster!A:A,Roster!E:E)</f>
        <v>hir.kame.31</v>
      </c>
      <c r="C2446" s="35" t="str">
        <f>_xlfn.XLOOKUP(Table7[[#This Row],[EID]],Roster!A:A,Roster!F:F)</f>
        <v>Health</v>
      </c>
      <c r="D2446">
        <v>9</v>
      </c>
      <c r="E2446" s="2">
        <v>45140</v>
      </c>
      <c r="F2446" s="2">
        <f>_xlfn.XLOOKUP(Table7[[#This Row],[EID]],Roster!A:A,Roster!G:G)</f>
        <v>40457</v>
      </c>
      <c r="G2446" s="61">
        <f ca="1">(TODAY()-Table7[[#This Row],[Hire Date]])/365</f>
        <v>14.624657534246575</v>
      </c>
      <c r="H2446" s="61">
        <f ca="1">Table7[[#This Row],[Year]]*12</f>
        <v>175.49589041095891</v>
      </c>
      <c r="I2446" t="str">
        <f ca="1">IF(Table7[[#This Row],[Month]]&gt;=12,"Tenured","New Hire")</f>
        <v>Tenured</v>
      </c>
    </row>
    <row r="2447" spans="1:9">
      <c r="A2447" s="3" t="s">
        <v>107</v>
      </c>
      <c r="B2447" s="35" t="str">
        <f>_xlfn.XLOOKUP(Table7[[#This Row],[EID]],Roster!A:A,Roster!E:E)</f>
        <v>oka.koch.55</v>
      </c>
      <c r="C2447" s="35" t="str">
        <f>_xlfn.XLOOKUP(Table7[[#This Row],[EID]],Roster!A:A,Roster!F:F)</f>
        <v>F&amp;A</v>
      </c>
      <c r="D2447">
        <v>5</v>
      </c>
      <c r="E2447" s="2">
        <v>45140</v>
      </c>
      <c r="F2447" s="2">
        <f>_xlfn.XLOOKUP(Table7[[#This Row],[EID]],Roster!A:A,Roster!G:G)</f>
        <v>45001</v>
      </c>
      <c r="G2447" s="61">
        <f ca="1">(TODAY()-Table7[[#This Row],[Hire Date]])/365</f>
        <v>2.1753424657534248</v>
      </c>
      <c r="H2447" s="61">
        <f ca="1">Table7[[#This Row],[Year]]*12</f>
        <v>26.104109589041098</v>
      </c>
      <c r="I2447" t="str">
        <f ca="1">IF(Table7[[#This Row],[Month]]&gt;=12,"Tenured","New Hire")</f>
        <v>Tenured</v>
      </c>
    </row>
    <row r="2448" spans="1:9">
      <c r="A2448" s="3" t="s">
        <v>108</v>
      </c>
      <c r="B2448" s="35" t="str">
        <f>_xlfn.XLOOKUP(Table7[[#This Row],[EID]],Roster!A:A,Roster!E:E)</f>
        <v>kig.imaz.62</v>
      </c>
      <c r="C2448" s="35" t="str">
        <f>_xlfn.XLOOKUP(Table7[[#This Row],[EID]],Roster!A:A,Roster!F:F)</f>
        <v>HR</v>
      </c>
      <c r="D2448">
        <v>10</v>
      </c>
      <c r="E2448" s="2">
        <v>45140</v>
      </c>
      <c r="F2448" s="2">
        <f>_xlfn.XLOOKUP(Table7[[#This Row],[EID]],Roster!A:A,Roster!G:G)</f>
        <v>41289</v>
      </c>
      <c r="G2448" s="61">
        <f ca="1">(TODAY()-Table7[[#This Row],[Hire Date]])/365</f>
        <v>12.345205479452055</v>
      </c>
      <c r="H2448" s="61">
        <f ca="1">Table7[[#This Row],[Year]]*12</f>
        <v>148.14246575342466</v>
      </c>
      <c r="I2448" t="str">
        <f ca="1">IF(Table7[[#This Row],[Month]]&gt;=12,"Tenured","New Hire")</f>
        <v>Tenured</v>
      </c>
    </row>
    <row r="2449" spans="1:9">
      <c r="A2449" s="3" t="s">
        <v>109</v>
      </c>
      <c r="B2449" s="35" t="str">
        <f>_xlfn.XLOOKUP(Table7[[#This Row],[EID]],Roster!A:A,Roster!E:E)</f>
        <v>han.oriz.24</v>
      </c>
      <c r="C2449" s="35" t="str">
        <f>_xlfn.XLOOKUP(Table7[[#This Row],[EID]],Roster!A:A,Roster!F:F)</f>
        <v>Strategy</v>
      </c>
      <c r="D2449">
        <v>10</v>
      </c>
      <c r="E2449" s="2">
        <v>45140</v>
      </c>
      <c r="F2449" s="2">
        <f>_xlfn.XLOOKUP(Table7[[#This Row],[EID]],Roster!A:A,Roster!G:G)</f>
        <v>39092</v>
      </c>
      <c r="G2449" s="61">
        <f ca="1">(TODAY()-Table7[[#This Row],[Hire Date]])/365</f>
        <v>18.364383561643837</v>
      </c>
      <c r="H2449" s="61">
        <f ca="1">Table7[[#This Row],[Year]]*12</f>
        <v>220.37260273972606</v>
      </c>
      <c r="I2449" t="str">
        <f ca="1">IF(Table7[[#This Row],[Month]]&gt;=12,"Tenured","New Hire")</f>
        <v>Tenured</v>
      </c>
    </row>
    <row r="2450" spans="1:9">
      <c r="A2450" s="3" t="s">
        <v>111</v>
      </c>
      <c r="B2450" s="35" t="str">
        <f>_xlfn.XLOOKUP(Table7[[#This Row],[EID]],Roster!A:A,Roster!E:E)</f>
        <v>hir.kame.31</v>
      </c>
      <c r="C2450" s="35" t="str">
        <f>_xlfn.XLOOKUP(Table7[[#This Row],[EID]],Roster!A:A,Roster!F:F)</f>
        <v>Health</v>
      </c>
      <c r="D2450">
        <v>10</v>
      </c>
      <c r="E2450" s="2">
        <v>45140</v>
      </c>
      <c r="F2450" s="2">
        <f>_xlfn.XLOOKUP(Table7[[#This Row],[EID]],Roster!A:A,Roster!G:G)</f>
        <v>42145</v>
      </c>
      <c r="G2450" s="61">
        <f ca="1">(TODAY()-Table7[[#This Row],[Hire Date]])/365</f>
        <v>10</v>
      </c>
      <c r="H2450" s="61">
        <f ca="1">Table7[[#This Row],[Year]]*12</f>
        <v>120</v>
      </c>
      <c r="I2450" t="str">
        <f ca="1">IF(Table7[[#This Row],[Month]]&gt;=12,"Tenured","New Hire")</f>
        <v>Tenured</v>
      </c>
    </row>
    <row r="2451" spans="1:9">
      <c r="A2451" s="3" t="s">
        <v>112</v>
      </c>
      <c r="B2451" s="35" t="str">
        <f>_xlfn.XLOOKUP(Table7[[#This Row],[EID]],Roster!A:A,Roster!E:E)</f>
        <v>hir.kame.31</v>
      </c>
      <c r="C2451" s="35" t="str">
        <f>_xlfn.XLOOKUP(Table7[[#This Row],[EID]],Roster!A:A,Roster!F:F)</f>
        <v>Health</v>
      </c>
      <c r="D2451">
        <v>9</v>
      </c>
      <c r="E2451" s="2">
        <v>45140</v>
      </c>
      <c r="F2451" s="2">
        <f>_xlfn.XLOOKUP(Table7[[#This Row],[EID]],Roster!A:A,Roster!G:G)</f>
        <v>44989</v>
      </c>
      <c r="G2451" s="61">
        <f ca="1">(TODAY()-Table7[[#This Row],[Hire Date]])/365</f>
        <v>2.2082191780821918</v>
      </c>
      <c r="H2451" s="61">
        <f ca="1">Table7[[#This Row],[Year]]*12</f>
        <v>26.4986301369863</v>
      </c>
      <c r="I2451" t="str">
        <f ca="1">IF(Table7[[#This Row],[Month]]&gt;=12,"Tenured","New Hire")</f>
        <v>Tenured</v>
      </c>
    </row>
    <row r="2452" spans="1:9">
      <c r="A2452" s="3" t="s">
        <v>113</v>
      </c>
      <c r="B2452" s="35" t="str">
        <f>_xlfn.XLOOKUP(Table7[[#This Row],[EID]],Roster!A:A,Roster!E:E)</f>
        <v>kig.imaz.62</v>
      </c>
      <c r="C2452" s="35" t="str">
        <f>_xlfn.XLOOKUP(Table7[[#This Row],[EID]],Roster!A:A,Roster!F:F)</f>
        <v>HR</v>
      </c>
      <c r="D2452">
        <v>9</v>
      </c>
      <c r="E2452" s="2">
        <v>45140</v>
      </c>
      <c r="F2452" s="2">
        <f>_xlfn.XLOOKUP(Table7[[#This Row],[EID]],Roster!A:A,Roster!G:G)</f>
        <v>44152</v>
      </c>
      <c r="G2452" s="61">
        <f ca="1">(TODAY()-Table7[[#This Row],[Hire Date]])/365</f>
        <v>4.5013698630136982</v>
      </c>
      <c r="H2452" s="61">
        <f ca="1">Table7[[#This Row],[Year]]*12</f>
        <v>54.016438356164379</v>
      </c>
      <c r="I2452" t="str">
        <f ca="1">IF(Table7[[#This Row],[Month]]&gt;=12,"Tenured","New Hire")</f>
        <v>Tenured</v>
      </c>
    </row>
    <row r="2453" spans="1:9">
      <c r="A2453" s="3" t="s">
        <v>114</v>
      </c>
      <c r="B2453" s="35" t="str">
        <f>_xlfn.XLOOKUP(Table7[[#This Row],[EID]],Roster!A:A,Roster!E:E)</f>
        <v>han.oriz.24</v>
      </c>
      <c r="C2453" s="35" t="str">
        <f>_xlfn.XLOOKUP(Table7[[#This Row],[EID]],Roster!A:A,Roster!F:F)</f>
        <v>Strategy</v>
      </c>
      <c r="D2453">
        <v>9</v>
      </c>
      <c r="E2453" s="2">
        <v>45140</v>
      </c>
      <c r="F2453" s="2">
        <f>_xlfn.XLOOKUP(Table7[[#This Row],[EID]],Roster!A:A,Roster!G:G)</f>
        <v>37165</v>
      </c>
      <c r="G2453" s="61">
        <f ca="1">(TODAY()-Table7[[#This Row],[Hire Date]])/365</f>
        <v>23.643835616438356</v>
      </c>
      <c r="H2453" s="61">
        <f ca="1">Table7[[#This Row],[Year]]*12</f>
        <v>283.72602739726028</v>
      </c>
      <c r="I2453" t="str">
        <f ca="1">IF(Table7[[#This Row],[Month]]&gt;=12,"Tenured","New Hire")</f>
        <v>Tenured</v>
      </c>
    </row>
    <row r="2454" spans="1:9">
      <c r="A2454" s="3" t="s">
        <v>115</v>
      </c>
      <c r="B2454" s="35" t="str">
        <f>_xlfn.XLOOKUP(Table7[[#This Row],[EID]],Roster!A:A,Roster!E:E)</f>
        <v>oka.koch.55</v>
      </c>
      <c r="C2454" s="35" t="str">
        <f>_xlfn.XLOOKUP(Table7[[#This Row],[EID]],Roster!A:A,Roster!F:F)</f>
        <v>F&amp;A</v>
      </c>
      <c r="D2454">
        <v>9</v>
      </c>
      <c r="E2454" s="2">
        <v>45140</v>
      </c>
      <c r="F2454" s="2">
        <f>_xlfn.XLOOKUP(Table7[[#This Row],[EID]],Roster!A:A,Roster!G:G)</f>
        <v>44841</v>
      </c>
      <c r="G2454" s="61">
        <f ca="1">(TODAY()-Table7[[#This Row],[Hire Date]])/365</f>
        <v>2.6136986301369864</v>
      </c>
      <c r="H2454" s="61">
        <f ca="1">Table7[[#This Row],[Year]]*12</f>
        <v>31.364383561643837</v>
      </c>
      <c r="I2454" t="str">
        <f ca="1">IF(Table7[[#This Row],[Month]]&gt;=12,"Tenured","New Hire")</f>
        <v>Tenured</v>
      </c>
    </row>
    <row r="2455" spans="1:9">
      <c r="A2455" s="3" t="s">
        <v>116</v>
      </c>
      <c r="B2455" s="35" t="str">
        <f>_xlfn.XLOOKUP(Table7[[#This Row],[EID]],Roster!A:A,Roster!E:E)</f>
        <v>hir.kame.31</v>
      </c>
      <c r="C2455" s="35" t="str">
        <f>_xlfn.XLOOKUP(Table7[[#This Row],[EID]],Roster!A:A,Roster!F:F)</f>
        <v>Health</v>
      </c>
      <c r="D2455">
        <v>9</v>
      </c>
      <c r="E2455" s="2">
        <v>45140</v>
      </c>
      <c r="F2455" s="2">
        <f>_xlfn.XLOOKUP(Table7[[#This Row],[EID]],Roster!A:A,Roster!G:G)</f>
        <v>39490</v>
      </c>
      <c r="G2455" s="61">
        <f ca="1">(TODAY()-Table7[[#This Row],[Hire Date]])/365</f>
        <v>17.273972602739725</v>
      </c>
      <c r="H2455" s="61">
        <f ca="1">Table7[[#This Row],[Year]]*12</f>
        <v>207.2876712328767</v>
      </c>
      <c r="I2455" t="str">
        <f ca="1">IF(Table7[[#This Row],[Month]]&gt;=12,"Tenured","New Hire")</f>
        <v>Tenured</v>
      </c>
    </row>
    <row r="2456" spans="1:9">
      <c r="A2456" s="3" t="s">
        <v>117</v>
      </c>
      <c r="B2456" s="35" t="str">
        <f>_xlfn.XLOOKUP(Table7[[#This Row],[EID]],Roster!A:A,Roster!E:E)</f>
        <v>han.oriz.24</v>
      </c>
      <c r="C2456" s="35" t="str">
        <f>_xlfn.XLOOKUP(Table7[[#This Row],[EID]],Roster!A:A,Roster!F:F)</f>
        <v>Network</v>
      </c>
      <c r="D2456">
        <v>10</v>
      </c>
      <c r="E2456" s="2">
        <v>45140</v>
      </c>
      <c r="F2456" s="2">
        <f>_xlfn.XLOOKUP(Table7[[#This Row],[EID]],Roster!A:A,Roster!G:G)</f>
        <v>43495</v>
      </c>
      <c r="G2456" s="61">
        <f ca="1">(TODAY()-Table7[[#This Row],[Hire Date]])/365</f>
        <v>6.3013698630136989</v>
      </c>
      <c r="H2456" s="61">
        <f ca="1">Table7[[#This Row],[Year]]*12</f>
        <v>75.616438356164394</v>
      </c>
      <c r="I2456" t="str">
        <f ca="1">IF(Table7[[#This Row],[Month]]&gt;=12,"Tenured","New Hire")</f>
        <v>Tenured</v>
      </c>
    </row>
    <row r="2457" spans="1:9">
      <c r="A2457" s="3" t="s">
        <v>118</v>
      </c>
      <c r="B2457" s="35" t="str">
        <f>_xlfn.XLOOKUP(Table7[[#This Row],[EID]],Roster!A:A,Roster!E:E)</f>
        <v>kig.imaz.62</v>
      </c>
      <c r="C2457" s="35" t="str">
        <f>_xlfn.XLOOKUP(Table7[[#This Row],[EID]],Roster!A:A,Roster!F:F)</f>
        <v>HR</v>
      </c>
      <c r="D2457">
        <v>9</v>
      </c>
      <c r="E2457" s="2">
        <v>45140</v>
      </c>
      <c r="F2457" s="2">
        <f>_xlfn.XLOOKUP(Table7[[#This Row],[EID]],Roster!A:A,Roster!G:G)</f>
        <v>44965</v>
      </c>
      <c r="G2457" s="61">
        <f ca="1">(TODAY()-Table7[[#This Row],[Hire Date]])/365</f>
        <v>2.2739726027397262</v>
      </c>
      <c r="H2457" s="61">
        <f ca="1">Table7[[#This Row],[Year]]*12</f>
        <v>27.287671232876715</v>
      </c>
      <c r="I2457" t="str">
        <f ca="1">IF(Table7[[#This Row],[Month]]&gt;=12,"Tenured","New Hire")</f>
        <v>Tenured</v>
      </c>
    </row>
    <row r="2458" spans="1:9">
      <c r="A2458" s="3" t="s">
        <v>119</v>
      </c>
      <c r="B2458" s="35" t="str">
        <f>_xlfn.XLOOKUP(Table7[[#This Row],[EID]],Roster!A:A,Roster!E:E)</f>
        <v>hir.kame.31</v>
      </c>
      <c r="C2458" s="35" t="str">
        <f>_xlfn.XLOOKUP(Table7[[#This Row],[EID]],Roster!A:A,Roster!F:F)</f>
        <v>Health</v>
      </c>
      <c r="D2458">
        <v>9</v>
      </c>
      <c r="E2458" s="2">
        <v>45140</v>
      </c>
      <c r="F2458" s="2">
        <f>_xlfn.XLOOKUP(Table7[[#This Row],[EID]],Roster!A:A,Roster!G:G)</f>
        <v>38581</v>
      </c>
      <c r="G2458" s="61">
        <f ca="1">(TODAY()-Table7[[#This Row],[Hire Date]])/365</f>
        <v>19.764383561643836</v>
      </c>
      <c r="H2458" s="61">
        <f ca="1">Table7[[#This Row],[Year]]*12</f>
        <v>237.17260273972602</v>
      </c>
      <c r="I2458" t="str">
        <f ca="1">IF(Table7[[#This Row],[Month]]&gt;=12,"Tenured","New Hire")</f>
        <v>Tenured</v>
      </c>
    </row>
    <row r="2459" spans="1:9">
      <c r="A2459" s="3" t="s">
        <v>121</v>
      </c>
      <c r="B2459" s="35" t="str">
        <f>_xlfn.XLOOKUP(Table7[[#This Row],[EID]],Roster!A:A,Roster!E:E)</f>
        <v>hir.kame.31</v>
      </c>
      <c r="C2459" s="35" t="str">
        <f>_xlfn.XLOOKUP(Table7[[#This Row],[EID]],Roster!A:A,Roster!F:F)</f>
        <v>Health</v>
      </c>
      <c r="D2459">
        <v>9</v>
      </c>
      <c r="E2459" s="2">
        <v>45140</v>
      </c>
      <c r="F2459" s="2">
        <f>_xlfn.XLOOKUP(Table7[[#This Row],[EID]],Roster!A:A,Roster!G:G)</f>
        <v>44420</v>
      </c>
      <c r="G2459" s="61">
        <f ca="1">(TODAY()-Table7[[#This Row],[Hire Date]])/365</f>
        <v>3.7671232876712328</v>
      </c>
      <c r="H2459" s="61">
        <f ca="1">Table7[[#This Row],[Year]]*12</f>
        <v>45.205479452054796</v>
      </c>
      <c r="I2459" t="str">
        <f ca="1">IF(Table7[[#This Row],[Month]]&gt;=12,"Tenured","New Hire")</f>
        <v>Tenured</v>
      </c>
    </row>
    <row r="2460" spans="1:9">
      <c r="A2460" s="3" t="s">
        <v>122</v>
      </c>
      <c r="B2460" s="35" t="str">
        <f>_xlfn.XLOOKUP(Table7[[#This Row],[EID]],Roster!A:A,Roster!E:E)</f>
        <v>han.oriz.24</v>
      </c>
      <c r="C2460" s="35" t="str">
        <f>_xlfn.XLOOKUP(Table7[[#This Row],[EID]],Roster!A:A,Roster!F:F)</f>
        <v>Network</v>
      </c>
      <c r="D2460">
        <v>9</v>
      </c>
      <c r="E2460" s="2">
        <v>45140</v>
      </c>
      <c r="F2460" s="2">
        <f>_xlfn.XLOOKUP(Table7[[#This Row],[EID]],Roster!A:A,Roster!G:G)</f>
        <v>44961</v>
      </c>
      <c r="G2460" s="61">
        <f ca="1">(TODAY()-Table7[[#This Row],[Hire Date]])/365</f>
        <v>2.2849315068493152</v>
      </c>
      <c r="H2460" s="61">
        <f ca="1">Table7[[#This Row],[Year]]*12</f>
        <v>27.419178082191785</v>
      </c>
      <c r="I2460" t="str">
        <f ca="1">IF(Table7[[#This Row],[Month]]&gt;=12,"Tenured","New Hire")</f>
        <v>Tenured</v>
      </c>
    </row>
    <row r="2461" spans="1:9">
      <c r="A2461" s="3" t="s">
        <v>123</v>
      </c>
      <c r="B2461" s="35" t="str">
        <f>_xlfn.XLOOKUP(Table7[[#This Row],[EID]],Roster!A:A,Roster!E:E)</f>
        <v>kig.imaz.62</v>
      </c>
      <c r="C2461" s="35" t="str">
        <f>_xlfn.XLOOKUP(Table7[[#This Row],[EID]],Roster!A:A,Roster!F:F)</f>
        <v>HR</v>
      </c>
      <c r="D2461">
        <v>10</v>
      </c>
      <c r="E2461" s="2">
        <v>45140</v>
      </c>
      <c r="F2461" s="2">
        <f>_xlfn.XLOOKUP(Table7[[#This Row],[EID]],Roster!A:A,Roster!G:G)</f>
        <v>41094</v>
      </c>
      <c r="G2461" s="61">
        <f ca="1">(TODAY()-Table7[[#This Row],[Hire Date]])/365</f>
        <v>12.87945205479452</v>
      </c>
      <c r="H2461" s="61">
        <f ca="1">Table7[[#This Row],[Year]]*12</f>
        <v>154.55342465753424</v>
      </c>
      <c r="I2461" t="str">
        <f ca="1">IF(Table7[[#This Row],[Month]]&gt;=12,"Tenured","New Hire")</f>
        <v>Tenured</v>
      </c>
    </row>
    <row r="2462" spans="1:9">
      <c r="A2462" s="3" t="s">
        <v>94</v>
      </c>
      <c r="B2462" s="35" t="str">
        <f>_xlfn.XLOOKUP(Table7[[#This Row],[EID]],Roster!A:A,Roster!E:E)</f>
        <v>oka.koch.55</v>
      </c>
      <c r="C2462" s="35" t="str">
        <f>_xlfn.XLOOKUP(Table7[[#This Row],[EID]],Roster!A:A,Roster!F:F)</f>
        <v>F&amp;A</v>
      </c>
      <c r="D2462">
        <v>9</v>
      </c>
      <c r="E2462" s="2">
        <v>45141</v>
      </c>
      <c r="F2462" s="2">
        <f>_xlfn.XLOOKUP(Table7[[#This Row],[EID]],Roster!A:A,Roster!G:G)</f>
        <v>45032</v>
      </c>
      <c r="G2462" s="61">
        <f ca="1">(TODAY()-Table7[[#This Row],[Hire Date]])/365</f>
        <v>2.0904109589041098</v>
      </c>
      <c r="H2462" s="61">
        <f ca="1">Table7[[#This Row],[Year]]*12</f>
        <v>25.084931506849315</v>
      </c>
      <c r="I2462" t="str">
        <f ca="1">IF(Table7[[#This Row],[Month]]&gt;=12,"Tenured","New Hire")</f>
        <v>Tenured</v>
      </c>
    </row>
    <row r="2463" spans="1:9">
      <c r="A2463" s="3" t="s">
        <v>96</v>
      </c>
      <c r="B2463" s="35" t="str">
        <f>_xlfn.XLOOKUP(Table7[[#This Row],[EID]],Roster!A:A,Roster!E:E)</f>
        <v>hir.kame.31</v>
      </c>
      <c r="C2463" s="35" t="str">
        <f>_xlfn.XLOOKUP(Table7[[#This Row],[EID]],Roster!A:A,Roster!F:F)</f>
        <v>Health</v>
      </c>
      <c r="D2463">
        <v>9</v>
      </c>
      <c r="E2463" s="2">
        <v>45141</v>
      </c>
      <c r="F2463" s="2">
        <f>_xlfn.XLOOKUP(Table7[[#This Row],[EID]],Roster!A:A,Roster!G:G)</f>
        <v>44979</v>
      </c>
      <c r="G2463" s="61">
        <f ca="1">(TODAY()-Table7[[#This Row],[Hire Date]])/365</f>
        <v>2.2356164383561645</v>
      </c>
      <c r="H2463" s="61">
        <f ca="1">Table7[[#This Row],[Year]]*12</f>
        <v>26.827397260273976</v>
      </c>
      <c r="I2463" t="str">
        <f ca="1">IF(Table7[[#This Row],[Month]]&gt;=12,"Tenured","New Hire")</f>
        <v>Tenured</v>
      </c>
    </row>
    <row r="2464" spans="1:9">
      <c r="A2464" s="3" t="s">
        <v>97</v>
      </c>
      <c r="B2464" s="35" t="str">
        <f>_xlfn.XLOOKUP(Table7[[#This Row],[EID]],Roster!A:A,Roster!E:E)</f>
        <v>han.oriz.24</v>
      </c>
      <c r="C2464" s="35" t="str">
        <f>_xlfn.XLOOKUP(Table7[[#This Row],[EID]],Roster!A:A,Roster!F:F)</f>
        <v>Network</v>
      </c>
      <c r="D2464">
        <v>10</v>
      </c>
      <c r="E2464" s="2">
        <v>45141</v>
      </c>
      <c r="F2464" s="2">
        <f>_xlfn.XLOOKUP(Table7[[#This Row],[EID]],Roster!A:A,Roster!G:G)</f>
        <v>44419</v>
      </c>
      <c r="G2464" s="61">
        <f ca="1">(TODAY()-Table7[[#This Row],[Hire Date]])/365</f>
        <v>3.7698630136986302</v>
      </c>
      <c r="H2464" s="61">
        <f ca="1">Table7[[#This Row],[Year]]*12</f>
        <v>45.238356164383561</v>
      </c>
      <c r="I2464" t="str">
        <f ca="1">IF(Table7[[#This Row],[Month]]&gt;=12,"Tenured","New Hire")</f>
        <v>Tenured</v>
      </c>
    </row>
    <row r="2465" spans="1:9">
      <c r="A2465" s="3" t="s">
        <v>98</v>
      </c>
      <c r="B2465" s="35" t="str">
        <f>_xlfn.XLOOKUP(Table7[[#This Row],[EID]],Roster!A:A,Roster!E:E)</f>
        <v>kig.imaz.62</v>
      </c>
      <c r="C2465" s="35" t="str">
        <f>_xlfn.XLOOKUP(Table7[[#This Row],[EID]],Roster!A:A,Roster!F:F)</f>
        <v>HR</v>
      </c>
      <c r="D2465">
        <v>10</v>
      </c>
      <c r="E2465" s="2">
        <v>45141</v>
      </c>
      <c r="F2465" s="2">
        <f>_xlfn.XLOOKUP(Table7[[#This Row],[EID]],Roster!A:A,Roster!G:G)</f>
        <v>41964</v>
      </c>
      <c r="G2465" s="61">
        <f ca="1">(TODAY()-Table7[[#This Row],[Hire Date]])/365</f>
        <v>10.495890410958904</v>
      </c>
      <c r="H2465" s="61">
        <f ca="1">Table7[[#This Row],[Year]]*12</f>
        <v>125.95068493150684</v>
      </c>
      <c r="I2465" t="str">
        <f ca="1">IF(Table7[[#This Row],[Month]]&gt;=12,"Tenured","New Hire")</f>
        <v>Tenured</v>
      </c>
    </row>
    <row r="2466" spans="1:9">
      <c r="A2466" s="3" t="s">
        <v>99</v>
      </c>
      <c r="B2466" s="35" t="str">
        <f>_xlfn.XLOOKUP(Table7[[#This Row],[EID]],Roster!A:A,Roster!E:E)</f>
        <v>han.oriz.24</v>
      </c>
      <c r="C2466" s="35" t="str">
        <f>_xlfn.XLOOKUP(Table7[[#This Row],[EID]],Roster!A:A,Roster!F:F)</f>
        <v>Strategy</v>
      </c>
      <c r="D2466">
        <v>9</v>
      </c>
      <c r="E2466" s="2">
        <v>45141</v>
      </c>
      <c r="F2466" s="2">
        <f>_xlfn.XLOOKUP(Table7[[#This Row],[EID]],Roster!A:A,Roster!G:G)</f>
        <v>39732</v>
      </c>
      <c r="G2466" s="61">
        <f ca="1">(TODAY()-Table7[[#This Row],[Hire Date]])/365</f>
        <v>16.610958904109587</v>
      </c>
      <c r="H2466" s="61">
        <f ca="1">Table7[[#This Row],[Year]]*12</f>
        <v>199.33150684931505</v>
      </c>
      <c r="I2466" t="str">
        <f ca="1">IF(Table7[[#This Row],[Month]]&gt;=12,"Tenured","New Hire")</f>
        <v>Tenured</v>
      </c>
    </row>
    <row r="2467" spans="1:9">
      <c r="A2467" s="3" t="s">
        <v>100</v>
      </c>
      <c r="B2467" s="35" t="str">
        <f>_xlfn.XLOOKUP(Table7[[#This Row],[EID]],Roster!A:A,Roster!E:E)</f>
        <v>oka.koch.55</v>
      </c>
      <c r="C2467" s="35" t="str">
        <f>_xlfn.XLOOKUP(Table7[[#This Row],[EID]],Roster!A:A,Roster!F:F)</f>
        <v>F&amp;A</v>
      </c>
      <c r="D2467">
        <v>10</v>
      </c>
      <c r="E2467" s="2">
        <v>45141</v>
      </c>
      <c r="F2467" s="2">
        <f>_xlfn.XLOOKUP(Table7[[#This Row],[EID]],Roster!A:A,Roster!G:G)</f>
        <v>44956</v>
      </c>
      <c r="G2467" s="61">
        <f ca="1">(TODAY()-Table7[[#This Row],[Hire Date]])/365</f>
        <v>2.2986301369863016</v>
      </c>
      <c r="H2467" s="61">
        <f ca="1">Table7[[#This Row],[Year]]*12</f>
        <v>27.583561643835619</v>
      </c>
      <c r="I2467" t="str">
        <f ca="1">IF(Table7[[#This Row],[Month]]&gt;=12,"Tenured","New Hire")</f>
        <v>Tenured</v>
      </c>
    </row>
    <row r="2468" spans="1:9">
      <c r="A2468" s="3" t="s">
        <v>101</v>
      </c>
      <c r="B2468" s="35" t="str">
        <f>_xlfn.XLOOKUP(Table7[[#This Row],[EID]],Roster!A:A,Roster!E:E)</f>
        <v>hir.kame.31</v>
      </c>
      <c r="C2468" s="35" t="str">
        <f>_xlfn.XLOOKUP(Table7[[#This Row],[EID]],Roster!A:A,Roster!F:F)</f>
        <v>Health</v>
      </c>
      <c r="D2468">
        <v>10</v>
      </c>
      <c r="E2468" s="2">
        <v>45141</v>
      </c>
      <c r="F2468" s="2">
        <f>_xlfn.XLOOKUP(Table7[[#This Row],[EID]],Roster!A:A,Roster!G:G)</f>
        <v>42161</v>
      </c>
      <c r="G2468" s="61">
        <f ca="1">(TODAY()-Table7[[#This Row],[Hire Date]])/365</f>
        <v>9.956164383561644</v>
      </c>
      <c r="H2468" s="61">
        <f ca="1">Table7[[#This Row],[Year]]*12</f>
        <v>119.47397260273974</v>
      </c>
      <c r="I2468" t="str">
        <f ca="1">IF(Table7[[#This Row],[Month]]&gt;=12,"Tenured","New Hire")</f>
        <v>Tenured</v>
      </c>
    </row>
    <row r="2469" spans="1:9">
      <c r="A2469" s="3" t="s">
        <v>102</v>
      </c>
      <c r="B2469" s="35" t="str">
        <f>_xlfn.XLOOKUP(Table7[[#This Row],[EID]],Roster!A:A,Roster!E:E)</f>
        <v>han.oriz.24</v>
      </c>
      <c r="C2469" s="35" t="str">
        <f>_xlfn.XLOOKUP(Table7[[#This Row],[EID]],Roster!A:A,Roster!F:F)</f>
        <v>Network</v>
      </c>
      <c r="D2469">
        <v>8</v>
      </c>
      <c r="E2469" s="2">
        <v>45141</v>
      </c>
      <c r="F2469" s="2">
        <f>_xlfn.XLOOKUP(Table7[[#This Row],[EID]],Roster!A:A,Roster!G:G)</f>
        <v>37784</v>
      </c>
      <c r="G2469" s="61">
        <f ca="1">(TODAY()-Table7[[#This Row],[Hire Date]])/365</f>
        <v>21.947945205479453</v>
      </c>
      <c r="H2469" s="61">
        <f ca="1">Table7[[#This Row],[Year]]*12</f>
        <v>263.37534246575342</v>
      </c>
      <c r="I2469" t="str">
        <f ca="1">IF(Table7[[#This Row],[Month]]&gt;=12,"Tenured","New Hire")</f>
        <v>Tenured</v>
      </c>
    </row>
    <row r="2470" spans="1:9">
      <c r="A2470" s="3" t="s">
        <v>103</v>
      </c>
      <c r="B2470" s="35" t="str">
        <f>_xlfn.XLOOKUP(Table7[[#This Row],[EID]],Roster!A:A,Roster!E:E)</f>
        <v>kig.imaz.62</v>
      </c>
      <c r="C2470" s="35" t="str">
        <f>_xlfn.XLOOKUP(Table7[[#This Row],[EID]],Roster!A:A,Roster!F:F)</f>
        <v>HR</v>
      </c>
      <c r="D2470">
        <v>8</v>
      </c>
      <c r="E2470" s="2">
        <v>45141</v>
      </c>
      <c r="F2470" s="2">
        <f>_xlfn.XLOOKUP(Table7[[#This Row],[EID]],Roster!A:A,Roster!G:G)</f>
        <v>44132</v>
      </c>
      <c r="G2470" s="61">
        <f ca="1">(TODAY()-Table7[[#This Row],[Hire Date]])/365</f>
        <v>4.5561643835616437</v>
      </c>
      <c r="H2470" s="61">
        <f ca="1">Table7[[#This Row],[Year]]*12</f>
        <v>54.673972602739724</v>
      </c>
      <c r="I2470" t="str">
        <f ca="1">IF(Table7[[#This Row],[Month]]&gt;=12,"Tenured","New Hire")</f>
        <v>Tenured</v>
      </c>
    </row>
    <row r="2471" spans="1:9">
      <c r="A2471" s="3" t="s">
        <v>104</v>
      </c>
      <c r="B2471" s="35" t="str">
        <f>_xlfn.XLOOKUP(Table7[[#This Row],[EID]],Roster!A:A,Roster!E:E)</f>
        <v>oka.koch.55</v>
      </c>
      <c r="C2471" s="35" t="str">
        <f>_xlfn.XLOOKUP(Table7[[#This Row],[EID]],Roster!A:A,Roster!F:F)</f>
        <v>F&amp;A</v>
      </c>
      <c r="D2471">
        <v>8</v>
      </c>
      <c r="E2471" s="2">
        <v>45141</v>
      </c>
      <c r="F2471" s="2">
        <f>_xlfn.XLOOKUP(Table7[[#This Row],[EID]],Roster!A:A,Roster!G:G)</f>
        <v>44977</v>
      </c>
      <c r="G2471" s="61">
        <f ca="1">(TODAY()-Table7[[#This Row],[Hire Date]])/365</f>
        <v>2.2410958904109588</v>
      </c>
      <c r="H2471" s="61">
        <f ca="1">Table7[[#This Row],[Year]]*12</f>
        <v>26.893150684931506</v>
      </c>
      <c r="I2471" t="str">
        <f ca="1">IF(Table7[[#This Row],[Month]]&gt;=12,"Tenured","New Hire")</f>
        <v>Tenured</v>
      </c>
    </row>
    <row r="2472" spans="1:9">
      <c r="A2472" s="3" t="s">
        <v>105</v>
      </c>
      <c r="B2472" s="35" t="str">
        <f>_xlfn.XLOOKUP(Table7[[#This Row],[EID]],Roster!A:A,Roster!E:E)</f>
        <v>oka.koch.55</v>
      </c>
      <c r="C2472" s="35" t="str">
        <f>_xlfn.XLOOKUP(Table7[[#This Row],[EID]],Roster!A:A,Roster!F:F)</f>
        <v>F&amp;A</v>
      </c>
      <c r="D2472">
        <v>8</v>
      </c>
      <c r="E2472" s="2">
        <v>45141</v>
      </c>
      <c r="F2472" s="2">
        <f>_xlfn.XLOOKUP(Table7[[#This Row],[EID]],Roster!A:A,Roster!G:G)</f>
        <v>37806</v>
      </c>
      <c r="G2472" s="61">
        <f ca="1">(TODAY()-Table7[[#This Row],[Hire Date]])/365</f>
        <v>21.887671232876713</v>
      </c>
      <c r="H2472" s="61">
        <f ca="1">Table7[[#This Row],[Year]]*12</f>
        <v>262.65205479452055</v>
      </c>
      <c r="I2472" t="str">
        <f ca="1">IF(Table7[[#This Row],[Month]]&gt;=12,"Tenured","New Hire")</f>
        <v>Tenured</v>
      </c>
    </row>
    <row r="2473" spans="1:9">
      <c r="A2473" s="3" t="s">
        <v>106</v>
      </c>
      <c r="B2473" s="35" t="str">
        <f>_xlfn.XLOOKUP(Table7[[#This Row],[EID]],Roster!A:A,Roster!E:E)</f>
        <v>hir.kame.31</v>
      </c>
      <c r="C2473" s="35" t="str">
        <f>_xlfn.XLOOKUP(Table7[[#This Row],[EID]],Roster!A:A,Roster!F:F)</f>
        <v>Health</v>
      </c>
      <c r="D2473">
        <v>10</v>
      </c>
      <c r="E2473" s="2">
        <v>45141</v>
      </c>
      <c r="F2473" s="2">
        <f>_xlfn.XLOOKUP(Table7[[#This Row],[EID]],Roster!A:A,Roster!G:G)</f>
        <v>40457</v>
      </c>
      <c r="G2473" s="61">
        <f ca="1">(TODAY()-Table7[[#This Row],[Hire Date]])/365</f>
        <v>14.624657534246575</v>
      </c>
      <c r="H2473" s="61">
        <f ca="1">Table7[[#This Row],[Year]]*12</f>
        <v>175.49589041095891</v>
      </c>
      <c r="I2473" t="str">
        <f ca="1">IF(Table7[[#This Row],[Month]]&gt;=12,"Tenured","New Hire")</f>
        <v>Tenured</v>
      </c>
    </row>
    <row r="2474" spans="1:9">
      <c r="A2474" s="3" t="s">
        <v>107</v>
      </c>
      <c r="B2474" s="35" t="str">
        <f>_xlfn.XLOOKUP(Table7[[#This Row],[EID]],Roster!A:A,Roster!E:E)</f>
        <v>oka.koch.55</v>
      </c>
      <c r="C2474" s="35" t="str">
        <f>_xlfn.XLOOKUP(Table7[[#This Row],[EID]],Roster!A:A,Roster!F:F)</f>
        <v>F&amp;A</v>
      </c>
      <c r="D2474">
        <v>4</v>
      </c>
      <c r="E2474" s="2">
        <v>45141</v>
      </c>
      <c r="F2474" s="2">
        <f>_xlfn.XLOOKUP(Table7[[#This Row],[EID]],Roster!A:A,Roster!G:G)</f>
        <v>45001</v>
      </c>
      <c r="G2474" s="61">
        <f ca="1">(TODAY()-Table7[[#This Row],[Hire Date]])/365</f>
        <v>2.1753424657534248</v>
      </c>
      <c r="H2474" s="61">
        <f ca="1">Table7[[#This Row],[Year]]*12</f>
        <v>26.104109589041098</v>
      </c>
      <c r="I2474" t="str">
        <f ca="1">IF(Table7[[#This Row],[Month]]&gt;=12,"Tenured","New Hire")</f>
        <v>Tenured</v>
      </c>
    </row>
    <row r="2475" spans="1:9">
      <c r="A2475" s="3" t="s">
        <v>108</v>
      </c>
      <c r="B2475" s="35" t="str">
        <f>_xlfn.XLOOKUP(Table7[[#This Row],[EID]],Roster!A:A,Roster!E:E)</f>
        <v>kig.imaz.62</v>
      </c>
      <c r="C2475" s="35" t="str">
        <f>_xlfn.XLOOKUP(Table7[[#This Row],[EID]],Roster!A:A,Roster!F:F)</f>
        <v>HR</v>
      </c>
      <c r="D2475">
        <v>8</v>
      </c>
      <c r="E2475" s="2">
        <v>45141</v>
      </c>
      <c r="F2475" s="2">
        <f>_xlfn.XLOOKUP(Table7[[#This Row],[EID]],Roster!A:A,Roster!G:G)</f>
        <v>41289</v>
      </c>
      <c r="G2475" s="61">
        <f ca="1">(TODAY()-Table7[[#This Row],[Hire Date]])/365</f>
        <v>12.345205479452055</v>
      </c>
      <c r="H2475" s="61">
        <f ca="1">Table7[[#This Row],[Year]]*12</f>
        <v>148.14246575342466</v>
      </c>
      <c r="I2475" t="str">
        <f ca="1">IF(Table7[[#This Row],[Month]]&gt;=12,"Tenured","New Hire")</f>
        <v>Tenured</v>
      </c>
    </row>
    <row r="2476" spans="1:9">
      <c r="A2476" s="3" t="s">
        <v>109</v>
      </c>
      <c r="B2476" s="35" t="str">
        <f>_xlfn.XLOOKUP(Table7[[#This Row],[EID]],Roster!A:A,Roster!E:E)</f>
        <v>han.oriz.24</v>
      </c>
      <c r="C2476" s="35" t="str">
        <f>_xlfn.XLOOKUP(Table7[[#This Row],[EID]],Roster!A:A,Roster!F:F)</f>
        <v>Strategy</v>
      </c>
      <c r="D2476">
        <v>10</v>
      </c>
      <c r="E2476" s="2">
        <v>45141</v>
      </c>
      <c r="F2476" s="2">
        <f>_xlfn.XLOOKUP(Table7[[#This Row],[EID]],Roster!A:A,Roster!G:G)</f>
        <v>39092</v>
      </c>
      <c r="G2476" s="61">
        <f ca="1">(TODAY()-Table7[[#This Row],[Hire Date]])/365</f>
        <v>18.364383561643837</v>
      </c>
      <c r="H2476" s="61">
        <f ca="1">Table7[[#This Row],[Year]]*12</f>
        <v>220.37260273972606</v>
      </c>
      <c r="I2476" t="str">
        <f ca="1">IF(Table7[[#This Row],[Month]]&gt;=12,"Tenured","New Hire")</f>
        <v>Tenured</v>
      </c>
    </row>
    <row r="2477" spans="1:9">
      <c r="A2477" s="3" t="s">
        <v>111</v>
      </c>
      <c r="B2477" s="35" t="str">
        <f>_xlfn.XLOOKUP(Table7[[#This Row],[EID]],Roster!A:A,Roster!E:E)</f>
        <v>hir.kame.31</v>
      </c>
      <c r="C2477" s="35" t="str">
        <f>_xlfn.XLOOKUP(Table7[[#This Row],[EID]],Roster!A:A,Roster!F:F)</f>
        <v>Health</v>
      </c>
      <c r="D2477">
        <v>9</v>
      </c>
      <c r="E2477" s="2">
        <v>45141</v>
      </c>
      <c r="F2477" s="2">
        <f>_xlfn.XLOOKUP(Table7[[#This Row],[EID]],Roster!A:A,Roster!G:G)</f>
        <v>42145</v>
      </c>
      <c r="G2477" s="61">
        <f ca="1">(TODAY()-Table7[[#This Row],[Hire Date]])/365</f>
        <v>10</v>
      </c>
      <c r="H2477" s="61">
        <f ca="1">Table7[[#This Row],[Year]]*12</f>
        <v>120</v>
      </c>
      <c r="I2477" t="str">
        <f ca="1">IF(Table7[[#This Row],[Month]]&gt;=12,"Tenured","New Hire")</f>
        <v>Tenured</v>
      </c>
    </row>
    <row r="2478" spans="1:9">
      <c r="A2478" s="3" t="s">
        <v>112</v>
      </c>
      <c r="B2478" s="35" t="str">
        <f>_xlfn.XLOOKUP(Table7[[#This Row],[EID]],Roster!A:A,Roster!E:E)</f>
        <v>hir.kame.31</v>
      </c>
      <c r="C2478" s="35" t="str">
        <f>_xlfn.XLOOKUP(Table7[[#This Row],[EID]],Roster!A:A,Roster!F:F)</f>
        <v>Health</v>
      </c>
      <c r="D2478">
        <v>10</v>
      </c>
      <c r="E2478" s="2">
        <v>45141</v>
      </c>
      <c r="F2478" s="2">
        <f>_xlfn.XLOOKUP(Table7[[#This Row],[EID]],Roster!A:A,Roster!G:G)</f>
        <v>44989</v>
      </c>
      <c r="G2478" s="61">
        <f ca="1">(TODAY()-Table7[[#This Row],[Hire Date]])/365</f>
        <v>2.2082191780821918</v>
      </c>
      <c r="H2478" s="61">
        <f ca="1">Table7[[#This Row],[Year]]*12</f>
        <v>26.4986301369863</v>
      </c>
      <c r="I2478" t="str">
        <f ca="1">IF(Table7[[#This Row],[Month]]&gt;=12,"Tenured","New Hire")</f>
        <v>Tenured</v>
      </c>
    </row>
    <row r="2479" spans="1:9">
      <c r="A2479" s="3" t="s">
        <v>113</v>
      </c>
      <c r="B2479" s="35" t="str">
        <f>_xlfn.XLOOKUP(Table7[[#This Row],[EID]],Roster!A:A,Roster!E:E)</f>
        <v>kig.imaz.62</v>
      </c>
      <c r="C2479" s="35" t="str">
        <f>_xlfn.XLOOKUP(Table7[[#This Row],[EID]],Roster!A:A,Roster!F:F)</f>
        <v>HR</v>
      </c>
      <c r="D2479">
        <v>9</v>
      </c>
      <c r="E2479" s="2">
        <v>45141</v>
      </c>
      <c r="F2479" s="2">
        <f>_xlfn.XLOOKUP(Table7[[#This Row],[EID]],Roster!A:A,Roster!G:G)</f>
        <v>44152</v>
      </c>
      <c r="G2479" s="61">
        <f ca="1">(TODAY()-Table7[[#This Row],[Hire Date]])/365</f>
        <v>4.5013698630136982</v>
      </c>
      <c r="H2479" s="61">
        <f ca="1">Table7[[#This Row],[Year]]*12</f>
        <v>54.016438356164379</v>
      </c>
      <c r="I2479" t="str">
        <f ca="1">IF(Table7[[#This Row],[Month]]&gt;=12,"Tenured","New Hire")</f>
        <v>Tenured</v>
      </c>
    </row>
    <row r="2480" spans="1:9">
      <c r="A2480" s="3" t="s">
        <v>114</v>
      </c>
      <c r="B2480" s="35" t="str">
        <f>_xlfn.XLOOKUP(Table7[[#This Row],[EID]],Roster!A:A,Roster!E:E)</f>
        <v>han.oriz.24</v>
      </c>
      <c r="C2480" s="35" t="str">
        <f>_xlfn.XLOOKUP(Table7[[#This Row],[EID]],Roster!A:A,Roster!F:F)</f>
        <v>Strategy</v>
      </c>
      <c r="D2480">
        <v>9</v>
      </c>
      <c r="E2480" s="2">
        <v>45141</v>
      </c>
      <c r="F2480" s="2">
        <f>_xlfn.XLOOKUP(Table7[[#This Row],[EID]],Roster!A:A,Roster!G:G)</f>
        <v>37165</v>
      </c>
      <c r="G2480" s="61">
        <f ca="1">(TODAY()-Table7[[#This Row],[Hire Date]])/365</f>
        <v>23.643835616438356</v>
      </c>
      <c r="H2480" s="61">
        <f ca="1">Table7[[#This Row],[Year]]*12</f>
        <v>283.72602739726028</v>
      </c>
      <c r="I2480" t="str">
        <f ca="1">IF(Table7[[#This Row],[Month]]&gt;=12,"Tenured","New Hire")</f>
        <v>Tenured</v>
      </c>
    </row>
    <row r="2481" spans="1:9">
      <c r="A2481" s="3" t="s">
        <v>115</v>
      </c>
      <c r="B2481" s="35" t="str">
        <f>_xlfn.XLOOKUP(Table7[[#This Row],[EID]],Roster!A:A,Roster!E:E)</f>
        <v>oka.koch.55</v>
      </c>
      <c r="C2481" s="35" t="str">
        <f>_xlfn.XLOOKUP(Table7[[#This Row],[EID]],Roster!A:A,Roster!F:F)</f>
        <v>F&amp;A</v>
      </c>
      <c r="D2481">
        <v>9</v>
      </c>
      <c r="E2481" s="2">
        <v>45141</v>
      </c>
      <c r="F2481" s="2">
        <f>_xlfn.XLOOKUP(Table7[[#This Row],[EID]],Roster!A:A,Roster!G:G)</f>
        <v>44841</v>
      </c>
      <c r="G2481" s="61">
        <f ca="1">(TODAY()-Table7[[#This Row],[Hire Date]])/365</f>
        <v>2.6136986301369864</v>
      </c>
      <c r="H2481" s="61">
        <f ca="1">Table7[[#This Row],[Year]]*12</f>
        <v>31.364383561643837</v>
      </c>
      <c r="I2481" t="str">
        <f ca="1">IF(Table7[[#This Row],[Month]]&gt;=12,"Tenured","New Hire")</f>
        <v>Tenured</v>
      </c>
    </row>
    <row r="2482" spans="1:9">
      <c r="A2482" s="3" t="s">
        <v>116</v>
      </c>
      <c r="B2482" s="35" t="str">
        <f>_xlfn.XLOOKUP(Table7[[#This Row],[EID]],Roster!A:A,Roster!E:E)</f>
        <v>hir.kame.31</v>
      </c>
      <c r="C2482" s="35" t="str">
        <f>_xlfn.XLOOKUP(Table7[[#This Row],[EID]],Roster!A:A,Roster!F:F)</f>
        <v>Health</v>
      </c>
      <c r="D2482">
        <v>8</v>
      </c>
      <c r="E2482" s="2">
        <v>45141</v>
      </c>
      <c r="F2482" s="2">
        <f>_xlfn.XLOOKUP(Table7[[#This Row],[EID]],Roster!A:A,Roster!G:G)</f>
        <v>39490</v>
      </c>
      <c r="G2482" s="61">
        <f ca="1">(TODAY()-Table7[[#This Row],[Hire Date]])/365</f>
        <v>17.273972602739725</v>
      </c>
      <c r="H2482" s="61">
        <f ca="1">Table7[[#This Row],[Year]]*12</f>
        <v>207.2876712328767</v>
      </c>
      <c r="I2482" t="str">
        <f ca="1">IF(Table7[[#This Row],[Month]]&gt;=12,"Tenured","New Hire")</f>
        <v>Tenured</v>
      </c>
    </row>
    <row r="2483" spans="1:9">
      <c r="A2483" s="3" t="s">
        <v>117</v>
      </c>
      <c r="B2483" s="35" t="str">
        <f>_xlfn.XLOOKUP(Table7[[#This Row],[EID]],Roster!A:A,Roster!E:E)</f>
        <v>han.oriz.24</v>
      </c>
      <c r="C2483" s="35" t="str">
        <f>_xlfn.XLOOKUP(Table7[[#This Row],[EID]],Roster!A:A,Roster!F:F)</f>
        <v>Network</v>
      </c>
      <c r="D2483">
        <v>10</v>
      </c>
      <c r="E2483" s="2">
        <v>45141</v>
      </c>
      <c r="F2483" s="2">
        <f>_xlfn.XLOOKUP(Table7[[#This Row],[EID]],Roster!A:A,Roster!G:G)</f>
        <v>43495</v>
      </c>
      <c r="G2483" s="61">
        <f ca="1">(TODAY()-Table7[[#This Row],[Hire Date]])/365</f>
        <v>6.3013698630136989</v>
      </c>
      <c r="H2483" s="61">
        <f ca="1">Table7[[#This Row],[Year]]*12</f>
        <v>75.616438356164394</v>
      </c>
      <c r="I2483" t="str">
        <f ca="1">IF(Table7[[#This Row],[Month]]&gt;=12,"Tenured","New Hire")</f>
        <v>Tenured</v>
      </c>
    </row>
    <row r="2484" spans="1:9">
      <c r="A2484" s="3" t="s">
        <v>118</v>
      </c>
      <c r="B2484" s="35" t="str">
        <f>_xlfn.XLOOKUP(Table7[[#This Row],[EID]],Roster!A:A,Roster!E:E)</f>
        <v>kig.imaz.62</v>
      </c>
      <c r="C2484" s="35" t="str">
        <f>_xlfn.XLOOKUP(Table7[[#This Row],[EID]],Roster!A:A,Roster!F:F)</f>
        <v>HR</v>
      </c>
      <c r="D2484">
        <v>10</v>
      </c>
      <c r="E2484" s="2">
        <v>45141</v>
      </c>
      <c r="F2484" s="2">
        <f>_xlfn.XLOOKUP(Table7[[#This Row],[EID]],Roster!A:A,Roster!G:G)</f>
        <v>44965</v>
      </c>
      <c r="G2484" s="61">
        <f ca="1">(TODAY()-Table7[[#This Row],[Hire Date]])/365</f>
        <v>2.2739726027397262</v>
      </c>
      <c r="H2484" s="61">
        <f ca="1">Table7[[#This Row],[Year]]*12</f>
        <v>27.287671232876715</v>
      </c>
      <c r="I2484" t="str">
        <f ca="1">IF(Table7[[#This Row],[Month]]&gt;=12,"Tenured","New Hire")</f>
        <v>Tenured</v>
      </c>
    </row>
    <row r="2485" spans="1:9">
      <c r="A2485" s="3" t="s">
        <v>119</v>
      </c>
      <c r="B2485" s="35" t="str">
        <f>_xlfn.XLOOKUP(Table7[[#This Row],[EID]],Roster!A:A,Roster!E:E)</f>
        <v>hir.kame.31</v>
      </c>
      <c r="C2485" s="35" t="str">
        <f>_xlfn.XLOOKUP(Table7[[#This Row],[EID]],Roster!A:A,Roster!F:F)</f>
        <v>Health</v>
      </c>
      <c r="D2485">
        <v>10</v>
      </c>
      <c r="E2485" s="2">
        <v>45141</v>
      </c>
      <c r="F2485" s="2">
        <f>_xlfn.XLOOKUP(Table7[[#This Row],[EID]],Roster!A:A,Roster!G:G)</f>
        <v>38581</v>
      </c>
      <c r="G2485" s="61">
        <f ca="1">(TODAY()-Table7[[#This Row],[Hire Date]])/365</f>
        <v>19.764383561643836</v>
      </c>
      <c r="H2485" s="61">
        <f ca="1">Table7[[#This Row],[Year]]*12</f>
        <v>237.17260273972602</v>
      </c>
      <c r="I2485" t="str">
        <f ca="1">IF(Table7[[#This Row],[Month]]&gt;=12,"Tenured","New Hire")</f>
        <v>Tenured</v>
      </c>
    </row>
    <row r="2486" spans="1:9">
      <c r="A2486" s="3" t="s">
        <v>121</v>
      </c>
      <c r="B2486" s="35" t="str">
        <f>_xlfn.XLOOKUP(Table7[[#This Row],[EID]],Roster!A:A,Roster!E:E)</f>
        <v>hir.kame.31</v>
      </c>
      <c r="C2486" s="35" t="str">
        <f>_xlfn.XLOOKUP(Table7[[#This Row],[EID]],Roster!A:A,Roster!F:F)</f>
        <v>Health</v>
      </c>
      <c r="D2486">
        <v>8</v>
      </c>
      <c r="E2486" s="2">
        <v>45141</v>
      </c>
      <c r="F2486" s="2">
        <f>_xlfn.XLOOKUP(Table7[[#This Row],[EID]],Roster!A:A,Roster!G:G)</f>
        <v>44420</v>
      </c>
      <c r="G2486" s="61">
        <f ca="1">(TODAY()-Table7[[#This Row],[Hire Date]])/365</f>
        <v>3.7671232876712328</v>
      </c>
      <c r="H2486" s="61">
        <f ca="1">Table7[[#This Row],[Year]]*12</f>
        <v>45.205479452054796</v>
      </c>
      <c r="I2486" t="str">
        <f ca="1">IF(Table7[[#This Row],[Month]]&gt;=12,"Tenured","New Hire")</f>
        <v>Tenured</v>
      </c>
    </row>
    <row r="2487" spans="1:9">
      <c r="A2487" s="3" t="s">
        <v>122</v>
      </c>
      <c r="B2487" s="35" t="str">
        <f>_xlfn.XLOOKUP(Table7[[#This Row],[EID]],Roster!A:A,Roster!E:E)</f>
        <v>han.oriz.24</v>
      </c>
      <c r="C2487" s="35" t="str">
        <f>_xlfn.XLOOKUP(Table7[[#This Row],[EID]],Roster!A:A,Roster!F:F)</f>
        <v>Network</v>
      </c>
      <c r="D2487">
        <v>8</v>
      </c>
      <c r="E2487" s="2">
        <v>45141</v>
      </c>
      <c r="F2487" s="2">
        <f>_xlfn.XLOOKUP(Table7[[#This Row],[EID]],Roster!A:A,Roster!G:G)</f>
        <v>44961</v>
      </c>
      <c r="G2487" s="61">
        <f ca="1">(TODAY()-Table7[[#This Row],[Hire Date]])/365</f>
        <v>2.2849315068493152</v>
      </c>
      <c r="H2487" s="61">
        <f ca="1">Table7[[#This Row],[Year]]*12</f>
        <v>27.419178082191785</v>
      </c>
      <c r="I2487" t="str">
        <f ca="1">IF(Table7[[#This Row],[Month]]&gt;=12,"Tenured","New Hire")</f>
        <v>Tenured</v>
      </c>
    </row>
    <row r="2488" spans="1:9">
      <c r="A2488" s="3" t="s">
        <v>123</v>
      </c>
      <c r="B2488" s="35" t="str">
        <f>_xlfn.XLOOKUP(Table7[[#This Row],[EID]],Roster!A:A,Roster!E:E)</f>
        <v>kig.imaz.62</v>
      </c>
      <c r="C2488" s="35" t="str">
        <f>_xlfn.XLOOKUP(Table7[[#This Row],[EID]],Roster!A:A,Roster!F:F)</f>
        <v>HR</v>
      </c>
      <c r="D2488">
        <v>10</v>
      </c>
      <c r="E2488" s="2">
        <v>45141</v>
      </c>
      <c r="F2488" s="2">
        <f>_xlfn.XLOOKUP(Table7[[#This Row],[EID]],Roster!A:A,Roster!G:G)</f>
        <v>41094</v>
      </c>
      <c r="G2488" s="61">
        <f ca="1">(TODAY()-Table7[[#This Row],[Hire Date]])/365</f>
        <v>12.87945205479452</v>
      </c>
      <c r="H2488" s="61">
        <f ca="1">Table7[[#This Row],[Year]]*12</f>
        <v>154.55342465753424</v>
      </c>
      <c r="I2488" t="str">
        <f ca="1">IF(Table7[[#This Row],[Month]]&gt;=12,"Tenured","New Hire")</f>
        <v>Tenured</v>
      </c>
    </row>
    <row r="2489" spans="1:9">
      <c r="A2489" s="3" t="s">
        <v>94</v>
      </c>
      <c r="B2489" s="35" t="str">
        <f>_xlfn.XLOOKUP(Table7[[#This Row],[EID]],Roster!A:A,Roster!E:E)</f>
        <v>oka.koch.55</v>
      </c>
      <c r="C2489" s="35" t="str">
        <f>_xlfn.XLOOKUP(Table7[[#This Row],[EID]],Roster!A:A,Roster!F:F)</f>
        <v>F&amp;A</v>
      </c>
      <c r="D2489">
        <v>10</v>
      </c>
      <c r="E2489" s="2">
        <v>45142</v>
      </c>
      <c r="F2489" s="2">
        <f>_xlfn.XLOOKUP(Table7[[#This Row],[EID]],Roster!A:A,Roster!G:G)</f>
        <v>45032</v>
      </c>
      <c r="G2489" s="61">
        <f ca="1">(TODAY()-Table7[[#This Row],[Hire Date]])/365</f>
        <v>2.0904109589041098</v>
      </c>
      <c r="H2489" s="61">
        <f ca="1">Table7[[#This Row],[Year]]*12</f>
        <v>25.084931506849315</v>
      </c>
      <c r="I2489" t="str">
        <f ca="1">IF(Table7[[#This Row],[Month]]&gt;=12,"Tenured","New Hire")</f>
        <v>Tenured</v>
      </c>
    </row>
    <row r="2490" spans="1:9">
      <c r="A2490" s="3" t="s">
        <v>96</v>
      </c>
      <c r="B2490" s="35" t="str">
        <f>_xlfn.XLOOKUP(Table7[[#This Row],[EID]],Roster!A:A,Roster!E:E)</f>
        <v>hir.kame.31</v>
      </c>
      <c r="C2490" s="35" t="str">
        <f>_xlfn.XLOOKUP(Table7[[#This Row],[EID]],Roster!A:A,Roster!F:F)</f>
        <v>Health</v>
      </c>
      <c r="D2490">
        <v>10</v>
      </c>
      <c r="E2490" s="2">
        <v>45142</v>
      </c>
      <c r="F2490" s="2">
        <f>_xlfn.XLOOKUP(Table7[[#This Row],[EID]],Roster!A:A,Roster!G:G)</f>
        <v>44979</v>
      </c>
      <c r="G2490" s="61">
        <f ca="1">(TODAY()-Table7[[#This Row],[Hire Date]])/365</f>
        <v>2.2356164383561645</v>
      </c>
      <c r="H2490" s="61">
        <f ca="1">Table7[[#This Row],[Year]]*12</f>
        <v>26.827397260273976</v>
      </c>
      <c r="I2490" t="str">
        <f ca="1">IF(Table7[[#This Row],[Month]]&gt;=12,"Tenured","New Hire")</f>
        <v>Tenured</v>
      </c>
    </row>
    <row r="2491" spans="1:9">
      <c r="A2491" s="3" t="s">
        <v>97</v>
      </c>
      <c r="B2491" s="35" t="str">
        <f>_xlfn.XLOOKUP(Table7[[#This Row],[EID]],Roster!A:A,Roster!E:E)</f>
        <v>han.oriz.24</v>
      </c>
      <c r="C2491" s="35" t="str">
        <f>_xlfn.XLOOKUP(Table7[[#This Row],[EID]],Roster!A:A,Roster!F:F)</f>
        <v>Network</v>
      </c>
      <c r="D2491">
        <v>10</v>
      </c>
      <c r="E2491" s="2">
        <v>45142</v>
      </c>
      <c r="F2491" s="2">
        <f>_xlfn.XLOOKUP(Table7[[#This Row],[EID]],Roster!A:A,Roster!G:G)</f>
        <v>44419</v>
      </c>
      <c r="G2491" s="61">
        <f ca="1">(TODAY()-Table7[[#This Row],[Hire Date]])/365</f>
        <v>3.7698630136986302</v>
      </c>
      <c r="H2491" s="61">
        <f ca="1">Table7[[#This Row],[Year]]*12</f>
        <v>45.238356164383561</v>
      </c>
      <c r="I2491" t="str">
        <f ca="1">IF(Table7[[#This Row],[Month]]&gt;=12,"Tenured","New Hire")</f>
        <v>Tenured</v>
      </c>
    </row>
    <row r="2492" spans="1:9">
      <c r="A2492" s="3" t="s">
        <v>98</v>
      </c>
      <c r="B2492" s="35" t="str">
        <f>_xlfn.XLOOKUP(Table7[[#This Row],[EID]],Roster!A:A,Roster!E:E)</f>
        <v>kig.imaz.62</v>
      </c>
      <c r="C2492" s="35" t="str">
        <f>_xlfn.XLOOKUP(Table7[[#This Row],[EID]],Roster!A:A,Roster!F:F)</f>
        <v>HR</v>
      </c>
      <c r="D2492">
        <v>9</v>
      </c>
      <c r="E2492" s="2">
        <v>45142</v>
      </c>
      <c r="F2492" s="2">
        <f>_xlfn.XLOOKUP(Table7[[#This Row],[EID]],Roster!A:A,Roster!G:G)</f>
        <v>41964</v>
      </c>
      <c r="G2492" s="61">
        <f ca="1">(TODAY()-Table7[[#This Row],[Hire Date]])/365</f>
        <v>10.495890410958904</v>
      </c>
      <c r="H2492" s="61">
        <f ca="1">Table7[[#This Row],[Year]]*12</f>
        <v>125.95068493150684</v>
      </c>
      <c r="I2492" t="str">
        <f ca="1">IF(Table7[[#This Row],[Month]]&gt;=12,"Tenured","New Hire")</f>
        <v>Tenured</v>
      </c>
    </row>
    <row r="2493" spans="1:9">
      <c r="A2493" s="3" t="s">
        <v>99</v>
      </c>
      <c r="B2493" s="35" t="str">
        <f>_xlfn.XLOOKUP(Table7[[#This Row],[EID]],Roster!A:A,Roster!E:E)</f>
        <v>han.oriz.24</v>
      </c>
      <c r="C2493" s="35" t="str">
        <f>_xlfn.XLOOKUP(Table7[[#This Row],[EID]],Roster!A:A,Roster!F:F)</f>
        <v>Strategy</v>
      </c>
      <c r="D2493">
        <v>9</v>
      </c>
      <c r="E2493" s="2">
        <v>45142</v>
      </c>
      <c r="F2493" s="2">
        <f>_xlfn.XLOOKUP(Table7[[#This Row],[EID]],Roster!A:A,Roster!G:G)</f>
        <v>39732</v>
      </c>
      <c r="G2493" s="61">
        <f ca="1">(TODAY()-Table7[[#This Row],[Hire Date]])/365</f>
        <v>16.610958904109587</v>
      </c>
      <c r="H2493" s="61">
        <f ca="1">Table7[[#This Row],[Year]]*12</f>
        <v>199.33150684931505</v>
      </c>
      <c r="I2493" t="str">
        <f ca="1">IF(Table7[[#This Row],[Month]]&gt;=12,"Tenured","New Hire")</f>
        <v>Tenured</v>
      </c>
    </row>
    <row r="2494" spans="1:9">
      <c r="A2494" s="3" t="s">
        <v>100</v>
      </c>
      <c r="B2494" s="35" t="str">
        <f>_xlfn.XLOOKUP(Table7[[#This Row],[EID]],Roster!A:A,Roster!E:E)</f>
        <v>oka.koch.55</v>
      </c>
      <c r="C2494" s="35" t="str">
        <f>_xlfn.XLOOKUP(Table7[[#This Row],[EID]],Roster!A:A,Roster!F:F)</f>
        <v>F&amp;A</v>
      </c>
      <c r="D2494">
        <v>10</v>
      </c>
      <c r="E2494" s="2">
        <v>45142</v>
      </c>
      <c r="F2494" s="2">
        <f>_xlfn.XLOOKUP(Table7[[#This Row],[EID]],Roster!A:A,Roster!G:G)</f>
        <v>44956</v>
      </c>
      <c r="G2494" s="61">
        <f ca="1">(TODAY()-Table7[[#This Row],[Hire Date]])/365</f>
        <v>2.2986301369863016</v>
      </c>
      <c r="H2494" s="61">
        <f ca="1">Table7[[#This Row],[Year]]*12</f>
        <v>27.583561643835619</v>
      </c>
      <c r="I2494" t="str">
        <f ca="1">IF(Table7[[#This Row],[Month]]&gt;=12,"Tenured","New Hire")</f>
        <v>Tenured</v>
      </c>
    </row>
    <row r="2495" spans="1:9">
      <c r="A2495" s="3" t="s">
        <v>101</v>
      </c>
      <c r="B2495" s="35" t="str">
        <f>_xlfn.XLOOKUP(Table7[[#This Row],[EID]],Roster!A:A,Roster!E:E)</f>
        <v>hir.kame.31</v>
      </c>
      <c r="C2495" s="35" t="str">
        <f>_xlfn.XLOOKUP(Table7[[#This Row],[EID]],Roster!A:A,Roster!F:F)</f>
        <v>Health</v>
      </c>
      <c r="D2495">
        <v>8</v>
      </c>
      <c r="E2495" s="2">
        <v>45142</v>
      </c>
      <c r="F2495" s="2">
        <f>_xlfn.XLOOKUP(Table7[[#This Row],[EID]],Roster!A:A,Roster!G:G)</f>
        <v>42161</v>
      </c>
      <c r="G2495" s="61">
        <f ca="1">(TODAY()-Table7[[#This Row],[Hire Date]])/365</f>
        <v>9.956164383561644</v>
      </c>
      <c r="H2495" s="61">
        <f ca="1">Table7[[#This Row],[Year]]*12</f>
        <v>119.47397260273974</v>
      </c>
      <c r="I2495" t="str">
        <f ca="1">IF(Table7[[#This Row],[Month]]&gt;=12,"Tenured","New Hire")</f>
        <v>Tenured</v>
      </c>
    </row>
    <row r="2496" spans="1:9">
      <c r="A2496" s="3" t="s">
        <v>102</v>
      </c>
      <c r="B2496" s="35" t="str">
        <f>_xlfn.XLOOKUP(Table7[[#This Row],[EID]],Roster!A:A,Roster!E:E)</f>
        <v>han.oriz.24</v>
      </c>
      <c r="C2496" s="35" t="str">
        <f>_xlfn.XLOOKUP(Table7[[#This Row],[EID]],Roster!A:A,Roster!F:F)</f>
        <v>Network</v>
      </c>
      <c r="D2496">
        <v>10</v>
      </c>
      <c r="E2496" s="2">
        <v>45142</v>
      </c>
      <c r="F2496" s="2">
        <f>_xlfn.XLOOKUP(Table7[[#This Row],[EID]],Roster!A:A,Roster!G:G)</f>
        <v>37784</v>
      </c>
      <c r="G2496" s="61">
        <f ca="1">(TODAY()-Table7[[#This Row],[Hire Date]])/365</f>
        <v>21.947945205479453</v>
      </c>
      <c r="H2496" s="61">
        <f ca="1">Table7[[#This Row],[Year]]*12</f>
        <v>263.37534246575342</v>
      </c>
      <c r="I2496" t="str">
        <f ca="1">IF(Table7[[#This Row],[Month]]&gt;=12,"Tenured","New Hire")</f>
        <v>Tenured</v>
      </c>
    </row>
    <row r="2497" spans="1:9">
      <c r="A2497" s="3" t="s">
        <v>103</v>
      </c>
      <c r="B2497" s="35" t="str">
        <f>_xlfn.XLOOKUP(Table7[[#This Row],[EID]],Roster!A:A,Roster!E:E)</f>
        <v>kig.imaz.62</v>
      </c>
      <c r="C2497" s="35" t="str">
        <f>_xlfn.XLOOKUP(Table7[[#This Row],[EID]],Roster!A:A,Roster!F:F)</f>
        <v>HR</v>
      </c>
      <c r="D2497">
        <v>8</v>
      </c>
      <c r="E2497" s="2">
        <v>45142</v>
      </c>
      <c r="F2497" s="2">
        <f>_xlfn.XLOOKUP(Table7[[#This Row],[EID]],Roster!A:A,Roster!G:G)</f>
        <v>44132</v>
      </c>
      <c r="G2497" s="61">
        <f ca="1">(TODAY()-Table7[[#This Row],[Hire Date]])/365</f>
        <v>4.5561643835616437</v>
      </c>
      <c r="H2497" s="61">
        <f ca="1">Table7[[#This Row],[Year]]*12</f>
        <v>54.673972602739724</v>
      </c>
      <c r="I2497" t="str">
        <f ca="1">IF(Table7[[#This Row],[Month]]&gt;=12,"Tenured","New Hire")</f>
        <v>Tenured</v>
      </c>
    </row>
    <row r="2498" spans="1:9">
      <c r="A2498" s="3" t="s">
        <v>104</v>
      </c>
      <c r="B2498" s="35" t="str">
        <f>_xlfn.XLOOKUP(Table7[[#This Row],[EID]],Roster!A:A,Roster!E:E)</f>
        <v>oka.koch.55</v>
      </c>
      <c r="C2498" s="35" t="str">
        <f>_xlfn.XLOOKUP(Table7[[#This Row],[EID]],Roster!A:A,Roster!F:F)</f>
        <v>F&amp;A</v>
      </c>
      <c r="D2498">
        <v>5</v>
      </c>
      <c r="E2498" s="2">
        <v>45142</v>
      </c>
      <c r="F2498" s="2">
        <f>_xlfn.XLOOKUP(Table7[[#This Row],[EID]],Roster!A:A,Roster!G:G)</f>
        <v>44977</v>
      </c>
      <c r="G2498" s="61">
        <f ca="1">(TODAY()-Table7[[#This Row],[Hire Date]])/365</f>
        <v>2.2410958904109588</v>
      </c>
      <c r="H2498" s="61">
        <f ca="1">Table7[[#This Row],[Year]]*12</f>
        <v>26.893150684931506</v>
      </c>
      <c r="I2498" t="str">
        <f ca="1">IF(Table7[[#This Row],[Month]]&gt;=12,"Tenured","New Hire")</f>
        <v>Tenured</v>
      </c>
    </row>
    <row r="2499" spans="1:9">
      <c r="A2499" s="3" t="s">
        <v>105</v>
      </c>
      <c r="B2499" s="35" t="str">
        <f>_xlfn.XLOOKUP(Table7[[#This Row],[EID]],Roster!A:A,Roster!E:E)</f>
        <v>oka.koch.55</v>
      </c>
      <c r="C2499" s="35" t="str">
        <f>_xlfn.XLOOKUP(Table7[[#This Row],[EID]],Roster!A:A,Roster!F:F)</f>
        <v>F&amp;A</v>
      </c>
      <c r="D2499">
        <v>8</v>
      </c>
      <c r="E2499" s="2">
        <v>45142</v>
      </c>
      <c r="F2499" s="2">
        <f>_xlfn.XLOOKUP(Table7[[#This Row],[EID]],Roster!A:A,Roster!G:G)</f>
        <v>37806</v>
      </c>
      <c r="G2499" s="61">
        <f ca="1">(TODAY()-Table7[[#This Row],[Hire Date]])/365</f>
        <v>21.887671232876713</v>
      </c>
      <c r="H2499" s="61">
        <f ca="1">Table7[[#This Row],[Year]]*12</f>
        <v>262.65205479452055</v>
      </c>
      <c r="I2499" t="str">
        <f ca="1">IF(Table7[[#This Row],[Month]]&gt;=12,"Tenured","New Hire")</f>
        <v>Tenured</v>
      </c>
    </row>
    <row r="2500" spans="1:9">
      <c r="A2500" s="3" t="s">
        <v>106</v>
      </c>
      <c r="B2500" s="35" t="str">
        <f>_xlfn.XLOOKUP(Table7[[#This Row],[EID]],Roster!A:A,Roster!E:E)</f>
        <v>hir.kame.31</v>
      </c>
      <c r="C2500" s="35" t="str">
        <f>_xlfn.XLOOKUP(Table7[[#This Row],[EID]],Roster!A:A,Roster!F:F)</f>
        <v>Health</v>
      </c>
      <c r="D2500">
        <v>8</v>
      </c>
      <c r="E2500" s="2">
        <v>45142</v>
      </c>
      <c r="F2500" s="2">
        <f>_xlfn.XLOOKUP(Table7[[#This Row],[EID]],Roster!A:A,Roster!G:G)</f>
        <v>40457</v>
      </c>
      <c r="G2500" s="61">
        <f ca="1">(TODAY()-Table7[[#This Row],[Hire Date]])/365</f>
        <v>14.624657534246575</v>
      </c>
      <c r="H2500" s="61">
        <f ca="1">Table7[[#This Row],[Year]]*12</f>
        <v>175.49589041095891</v>
      </c>
      <c r="I2500" t="str">
        <f ca="1">IF(Table7[[#This Row],[Month]]&gt;=12,"Tenured","New Hire")</f>
        <v>Tenured</v>
      </c>
    </row>
    <row r="2501" spans="1:9">
      <c r="A2501" s="3" t="s">
        <v>107</v>
      </c>
      <c r="B2501" s="35" t="str">
        <f>_xlfn.XLOOKUP(Table7[[#This Row],[EID]],Roster!A:A,Roster!E:E)</f>
        <v>oka.koch.55</v>
      </c>
      <c r="C2501" s="35" t="str">
        <f>_xlfn.XLOOKUP(Table7[[#This Row],[EID]],Roster!A:A,Roster!F:F)</f>
        <v>F&amp;A</v>
      </c>
      <c r="D2501">
        <v>7</v>
      </c>
      <c r="E2501" s="2">
        <v>45142</v>
      </c>
      <c r="F2501" s="2">
        <f>_xlfn.XLOOKUP(Table7[[#This Row],[EID]],Roster!A:A,Roster!G:G)</f>
        <v>45001</v>
      </c>
      <c r="G2501" s="61">
        <f ca="1">(TODAY()-Table7[[#This Row],[Hire Date]])/365</f>
        <v>2.1753424657534248</v>
      </c>
      <c r="H2501" s="61">
        <f ca="1">Table7[[#This Row],[Year]]*12</f>
        <v>26.104109589041098</v>
      </c>
      <c r="I2501" t="str">
        <f ca="1">IF(Table7[[#This Row],[Month]]&gt;=12,"Tenured","New Hire")</f>
        <v>Tenured</v>
      </c>
    </row>
    <row r="2502" spans="1:9">
      <c r="A2502" s="3" t="s">
        <v>108</v>
      </c>
      <c r="B2502" s="35" t="str">
        <f>_xlfn.XLOOKUP(Table7[[#This Row],[EID]],Roster!A:A,Roster!E:E)</f>
        <v>kig.imaz.62</v>
      </c>
      <c r="C2502" s="35" t="str">
        <f>_xlfn.XLOOKUP(Table7[[#This Row],[EID]],Roster!A:A,Roster!F:F)</f>
        <v>HR</v>
      </c>
      <c r="D2502">
        <v>8</v>
      </c>
      <c r="E2502" s="2">
        <v>45142</v>
      </c>
      <c r="F2502" s="2">
        <f>_xlfn.XLOOKUP(Table7[[#This Row],[EID]],Roster!A:A,Roster!G:G)</f>
        <v>41289</v>
      </c>
      <c r="G2502" s="61">
        <f ca="1">(TODAY()-Table7[[#This Row],[Hire Date]])/365</f>
        <v>12.345205479452055</v>
      </c>
      <c r="H2502" s="61">
        <f ca="1">Table7[[#This Row],[Year]]*12</f>
        <v>148.14246575342466</v>
      </c>
      <c r="I2502" t="str">
        <f ca="1">IF(Table7[[#This Row],[Month]]&gt;=12,"Tenured","New Hire")</f>
        <v>Tenured</v>
      </c>
    </row>
    <row r="2503" spans="1:9">
      <c r="A2503" s="3" t="s">
        <v>109</v>
      </c>
      <c r="B2503" s="35" t="str">
        <f>_xlfn.XLOOKUP(Table7[[#This Row],[EID]],Roster!A:A,Roster!E:E)</f>
        <v>han.oriz.24</v>
      </c>
      <c r="C2503" s="35" t="str">
        <f>_xlfn.XLOOKUP(Table7[[#This Row],[EID]],Roster!A:A,Roster!F:F)</f>
        <v>Strategy</v>
      </c>
      <c r="D2503">
        <v>8</v>
      </c>
      <c r="E2503" s="2">
        <v>45142</v>
      </c>
      <c r="F2503" s="2">
        <f>_xlfn.XLOOKUP(Table7[[#This Row],[EID]],Roster!A:A,Roster!G:G)</f>
        <v>39092</v>
      </c>
      <c r="G2503" s="61">
        <f ca="1">(TODAY()-Table7[[#This Row],[Hire Date]])/365</f>
        <v>18.364383561643837</v>
      </c>
      <c r="H2503" s="61">
        <f ca="1">Table7[[#This Row],[Year]]*12</f>
        <v>220.37260273972606</v>
      </c>
      <c r="I2503" t="str">
        <f ca="1">IF(Table7[[#This Row],[Month]]&gt;=12,"Tenured","New Hire")</f>
        <v>Tenured</v>
      </c>
    </row>
    <row r="2504" spans="1:9">
      <c r="A2504" s="3" t="s">
        <v>111</v>
      </c>
      <c r="B2504" s="35" t="str">
        <f>_xlfn.XLOOKUP(Table7[[#This Row],[EID]],Roster!A:A,Roster!E:E)</f>
        <v>hir.kame.31</v>
      </c>
      <c r="C2504" s="35" t="str">
        <f>_xlfn.XLOOKUP(Table7[[#This Row],[EID]],Roster!A:A,Roster!F:F)</f>
        <v>Health</v>
      </c>
      <c r="D2504">
        <v>10</v>
      </c>
      <c r="E2504" s="2">
        <v>45142</v>
      </c>
      <c r="F2504" s="2">
        <f>_xlfn.XLOOKUP(Table7[[#This Row],[EID]],Roster!A:A,Roster!G:G)</f>
        <v>42145</v>
      </c>
      <c r="G2504" s="61">
        <f ca="1">(TODAY()-Table7[[#This Row],[Hire Date]])/365</f>
        <v>10</v>
      </c>
      <c r="H2504" s="61">
        <f ca="1">Table7[[#This Row],[Year]]*12</f>
        <v>120</v>
      </c>
      <c r="I2504" t="str">
        <f ca="1">IF(Table7[[#This Row],[Month]]&gt;=12,"Tenured","New Hire")</f>
        <v>Tenured</v>
      </c>
    </row>
    <row r="2505" spans="1:9">
      <c r="A2505" s="3" t="s">
        <v>112</v>
      </c>
      <c r="B2505" s="35" t="str">
        <f>_xlfn.XLOOKUP(Table7[[#This Row],[EID]],Roster!A:A,Roster!E:E)</f>
        <v>hir.kame.31</v>
      </c>
      <c r="C2505" s="35" t="str">
        <f>_xlfn.XLOOKUP(Table7[[#This Row],[EID]],Roster!A:A,Roster!F:F)</f>
        <v>Health</v>
      </c>
      <c r="D2505">
        <v>8</v>
      </c>
      <c r="E2505" s="2">
        <v>45142</v>
      </c>
      <c r="F2505" s="2">
        <f>_xlfn.XLOOKUP(Table7[[#This Row],[EID]],Roster!A:A,Roster!G:G)</f>
        <v>44989</v>
      </c>
      <c r="G2505" s="61">
        <f ca="1">(TODAY()-Table7[[#This Row],[Hire Date]])/365</f>
        <v>2.2082191780821918</v>
      </c>
      <c r="H2505" s="61">
        <f ca="1">Table7[[#This Row],[Year]]*12</f>
        <v>26.4986301369863</v>
      </c>
      <c r="I2505" t="str">
        <f ca="1">IF(Table7[[#This Row],[Month]]&gt;=12,"Tenured","New Hire")</f>
        <v>Tenured</v>
      </c>
    </row>
    <row r="2506" spans="1:9">
      <c r="A2506" s="3" t="s">
        <v>113</v>
      </c>
      <c r="B2506" s="35" t="str">
        <f>_xlfn.XLOOKUP(Table7[[#This Row],[EID]],Roster!A:A,Roster!E:E)</f>
        <v>kig.imaz.62</v>
      </c>
      <c r="C2506" s="35" t="str">
        <f>_xlfn.XLOOKUP(Table7[[#This Row],[EID]],Roster!A:A,Roster!F:F)</f>
        <v>HR</v>
      </c>
      <c r="D2506">
        <v>10</v>
      </c>
      <c r="E2506" s="2">
        <v>45142</v>
      </c>
      <c r="F2506" s="2">
        <f>_xlfn.XLOOKUP(Table7[[#This Row],[EID]],Roster!A:A,Roster!G:G)</f>
        <v>44152</v>
      </c>
      <c r="G2506" s="61">
        <f ca="1">(TODAY()-Table7[[#This Row],[Hire Date]])/365</f>
        <v>4.5013698630136982</v>
      </c>
      <c r="H2506" s="61">
        <f ca="1">Table7[[#This Row],[Year]]*12</f>
        <v>54.016438356164379</v>
      </c>
      <c r="I2506" t="str">
        <f ca="1">IF(Table7[[#This Row],[Month]]&gt;=12,"Tenured","New Hire")</f>
        <v>Tenured</v>
      </c>
    </row>
    <row r="2507" spans="1:9">
      <c r="A2507" s="3" t="s">
        <v>114</v>
      </c>
      <c r="B2507" s="35" t="str">
        <f>_xlfn.XLOOKUP(Table7[[#This Row],[EID]],Roster!A:A,Roster!E:E)</f>
        <v>han.oriz.24</v>
      </c>
      <c r="C2507" s="35" t="str">
        <f>_xlfn.XLOOKUP(Table7[[#This Row],[EID]],Roster!A:A,Roster!F:F)</f>
        <v>Strategy</v>
      </c>
      <c r="D2507">
        <v>8</v>
      </c>
      <c r="E2507" s="2">
        <v>45142</v>
      </c>
      <c r="F2507" s="2">
        <f>_xlfn.XLOOKUP(Table7[[#This Row],[EID]],Roster!A:A,Roster!G:G)</f>
        <v>37165</v>
      </c>
      <c r="G2507" s="61">
        <f ca="1">(TODAY()-Table7[[#This Row],[Hire Date]])/365</f>
        <v>23.643835616438356</v>
      </c>
      <c r="H2507" s="61">
        <f ca="1">Table7[[#This Row],[Year]]*12</f>
        <v>283.72602739726028</v>
      </c>
      <c r="I2507" t="str">
        <f ca="1">IF(Table7[[#This Row],[Month]]&gt;=12,"Tenured","New Hire")</f>
        <v>Tenured</v>
      </c>
    </row>
    <row r="2508" spans="1:9">
      <c r="A2508" s="3" t="s">
        <v>115</v>
      </c>
      <c r="B2508" s="35" t="str">
        <f>_xlfn.XLOOKUP(Table7[[#This Row],[EID]],Roster!A:A,Roster!E:E)</f>
        <v>oka.koch.55</v>
      </c>
      <c r="C2508" s="35" t="str">
        <f>_xlfn.XLOOKUP(Table7[[#This Row],[EID]],Roster!A:A,Roster!F:F)</f>
        <v>F&amp;A</v>
      </c>
      <c r="D2508">
        <v>10</v>
      </c>
      <c r="E2508" s="2">
        <v>45142</v>
      </c>
      <c r="F2508" s="2">
        <f>_xlfn.XLOOKUP(Table7[[#This Row],[EID]],Roster!A:A,Roster!G:G)</f>
        <v>44841</v>
      </c>
      <c r="G2508" s="61">
        <f ca="1">(TODAY()-Table7[[#This Row],[Hire Date]])/365</f>
        <v>2.6136986301369864</v>
      </c>
      <c r="H2508" s="61">
        <f ca="1">Table7[[#This Row],[Year]]*12</f>
        <v>31.364383561643837</v>
      </c>
      <c r="I2508" t="str">
        <f ca="1">IF(Table7[[#This Row],[Month]]&gt;=12,"Tenured","New Hire")</f>
        <v>Tenured</v>
      </c>
    </row>
    <row r="2509" spans="1:9">
      <c r="A2509" s="3" t="s">
        <v>116</v>
      </c>
      <c r="B2509" s="35" t="str">
        <f>_xlfn.XLOOKUP(Table7[[#This Row],[EID]],Roster!A:A,Roster!E:E)</f>
        <v>hir.kame.31</v>
      </c>
      <c r="C2509" s="35" t="str">
        <f>_xlfn.XLOOKUP(Table7[[#This Row],[EID]],Roster!A:A,Roster!F:F)</f>
        <v>Health</v>
      </c>
      <c r="D2509">
        <v>10</v>
      </c>
      <c r="E2509" s="2">
        <v>45142</v>
      </c>
      <c r="F2509" s="2">
        <f>_xlfn.XLOOKUP(Table7[[#This Row],[EID]],Roster!A:A,Roster!G:G)</f>
        <v>39490</v>
      </c>
      <c r="G2509" s="61">
        <f ca="1">(TODAY()-Table7[[#This Row],[Hire Date]])/365</f>
        <v>17.273972602739725</v>
      </c>
      <c r="H2509" s="61">
        <f ca="1">Table7[[#This Row],[Year]]*12</f>
        <v>207.2876712328767</v>
      </c>
      <c r="I2509" t="str">
        <f ca="1">IF(Table7[[#This Row],[Month]]&gt;=12,"Tenured","New Hire")</f>
        <v>Tenured</v>
      </c>
    </row>
    <row r="2510" spans="1:9">
      <c r="A2510" s="3" t="s">
        <v>117</v>
      </c>
      <c r="B2510" s="35" t="str">
        <f>_xlfn.XLOOKUP(Table7[[#This Row],[EID]],Roster!A:A,Roster!E:E)</f>
        <v>han.oriz.24</v>
      </c>
      <c r="C2510" s="35" t="str">
        <f>_xlfn.XLOOKUP(Table7[[#This Row],[EID]],Roster!A:A,Roster!F:F)</f>
        <v>Network</v>
      </c>
      <c r="D2510">
        <v>8</v>
      </c>
      <c r="E2510" s="2">
        <v>45142</v>
      </c>
      <c r="F2510" s="2">
        <f>_xlfn.XLOOKUP(Table7[[#This Row],[EID]],Roster!A:A,Roster!G:G)</f>
        <v>43495</v>
      </c>
      <c r="G2510" s="61">
        <f ca="1">(TODAY()-Table7[[#This Row],[Hire Date]])/365</f>
        <v>6.3013698630136989</v>
      </c>
      <c r="H2510" s="61">
        <f ca="1">Table7[[#This Row],[Year]]*12</f>
        <v>75.616438356164394</v>
      </c>
      <c r="I2510" t="str">
        <f ca="1">IF(Table7[[#This Row],[Month]]&gt;=12,"Tenured","New Hire")</f>
        <v>Tenured</v>
      </c>
    </row>
    <row r="2511" spans="1:9">
      <c r="A2511" s="3" t="s">
        <v>118</v>
      </c>
      <c r="B2511" s="35" t="str">
        <f>_xlfn.XLOOKUP(Table7[[#This Row],[EID]],Roster!A:A,Roster!E:E)</f>
        <v>kig.imaz.62</v>
      </c>
      <c r="C2511" s="35" t="str">
        <f>_xlfn.XLOOKUP(Table7[[#This Row],[EID]],Roster!A:A,Roster!F:F)</f>
        <v>HR</v>
      </c>
      <c r="D2511">
        <v>8</v>
      </c>
      <c r="E2511" s="2">
        <v>45142</v>
      </c>
      <c r="F2511" s="2">
        <f>_xlfn.XLOOKUP(Table7[[#This Row],[EID]],Roster!A:A,Roster!G:G)</f>
        <v>44965</v>
      </c>
      <c r="G2511" s="61">
        <f ca="1">(TODAY()-Table7[[#This Row],[Hire Date]])/365</f>
        <v>2.2739726027397262</v>
      </c>
      <c r="H2511" s="61">
        <f ca="1">Table7[[#This Row],[Year]]*12</f>
        <v>27.287671232876715</v>
      </c>
      <c r="I2511" t="str">
        <f ca="1">IF(Table7[[#This Row],[Month]]&gt;=12,"Tenured","New Hire")</f>
        <v>Tenured</v>
      </c>
    </row>
    <row r="2512" spans="1:9">
      <c r="A2512" s="3" t="s">
        <v>119</v>
      </c>
      <c r="B2512" s="35" t="str">
        <f>_xlfn.XLOOKUP(Table7[[#This Row],[EID]],Roster!A:A,Roster!E:E)</f>
        <v>hir.kame.31</v>
      </c>
      <c r="C2512" s="35" t="str">
        <f>_xlfn.XLOOKUP(Table7[[#This Row],[EID]],Roster!A:A,Roster!F:F)</f>
        <v>Health</v>
      </c>
      <c r="D2512">
        <v>9</v>
      </c>
      <c r="E2512" s="2">
        <v>45142</v>
      </c>
      <c r="F2512" s="2">
        <f>_xlfn.XLOOKUP(Table7[[#This Row],[EID]],Roster!A:A,Roster!G:G)</f>
        <v>38581</v>
      </c>
      <c r="G2512" s="61">
        <f ca="1">(TODAY()-Table7[[#This Row],[Hire Date]])/365</f>
        <v>19.764383561643836</v>
      </c>
      <c r="H2512" s="61">
        <f ca="1">Table7[[#This Row],[Year]]*12</f>
        <v>237.17260273972602</v>
      </c>
      <c r="I2512" t="str">
        <f ca="1">IF(Table7[[#This Row],[Month]]&gt;=12,"Tenured","New Hire")</f>
        <v>Tenured</v>
      </c>
    </row>
    <row r="2513" spans="1:9">
      <c r="A2513" s="3" t="s">
        <v>121</v>
      </c>
      <c r="B2513" s="35" t="str">
        <f>_xlfn.XLOOKUP(Table7[[#This Row],[EID]],Roster!A:A,Roster!E:E)</f>
        <v>hir.kame.31</v>
      </c>
      <c r="C2513" s="35" t="str">
        <f>_xlfn.XLOOKUP(Table7[[#This Row],[EID]],Roster!A:A,Roster!F:F)</f>
        <v>Health</v>
      </c>
      <c r="D2513">
        <v>8</v>
      </c>
      <c r="E2513" s="2">
        <v>45142</v>
      </c>
      <c r="F2513" s="2">
        <f>_xlfn.XLOOKUP(Table7[[#This Row],[EID]],Roster!A:A,Roster!G:G)</f>
        <v>44420</v>
      </c>
      <c r="G2513" s="61">
        <f ca="1">(TODAY()-Table7[[#This Row],[Hire Date]])/365</f>
        <v>3.7671232876712328</v>
      </c>
      <c r="H2513" s="61">
        <f ca="1">Table7[[#This Row],[Year]]*12</f>
        <v>45.205479452054796</v>
      </c>
      <c r="I2513" t="str">
        <f ca="1">IF(Table7[[#This Row],[Month]]&gt;=12,"Tenured","New Hire")</f>
        <v>Tenured</v>
      </c>
    </row>
    <row r="2514" spans="1:9">
      <c r="A2514" s="3" t="s">
        <v>122</v>
      </c>
      <c r="B2514" s="35" t="str">
        <f>_xlfn.XLOOKUP(Table7[[#This Row],[EID]],Roster!A:A,Roster!E:E)</f>
        <v>han.oriz.24</v>
      </c>
      <c r="C2514" s="35" t="str">
        <f>_xlfn.XLOOKUP(Table7[[#This Row],[EID]],Roster!A:A,Roster!F:F)</f>
        <v>Network</v>
      </c>
      <c r="D2514">
        <v>8</v>
      </c>
      <c r="E2514" s="2">
        <v>45142</v>
      </c>
      <c r="F2514" s="2">
        <f>_xlfn.XLOOKUP(Table7[[#This Row],[EID]],Roster!A:A,Roster!G:G)</f>
        <v>44961</v>
      </c>
      <c r="G2514" s="61">
        <f ca="1">(TODAY()-Table7[[#This Row],[Hire Date]])/365</f>
        <v>2.2849315068493152</v>
      </c>
      <c r="H2514" s="61">
        <f ca="1">Table7[[#This Row],[Year]]*12</f>
        <v>27.419178082191785</v>
      </c>
      <c r="I2514" t="str">
        <f ca="1">IF(Table7[[#This Row],[Month]]&gt;=12,"Tenured","New Hire")</f>
        <v>Tenured</v>
      </c>
    </row>
    <row r="2515" spans="1:9">
      <c r="A2515" s="3" t="s">
        <v>123</v>
      </c>
      <c r="B2515" s="35" t="str">
        <f>_xlfn.XLOOKUP(Table7[[#This Row],[EID]],Roster!A:A,Roster!E:E)</f>
        <v>kig.imaz.62</v>
      </c>
      <c r="C2515" s="35" t="str">
        <f>_xlfn.XLOOKUP(Table7[[#This Row],[EID]],Roster!A:A,Roster!F:F)</f>
        <v>HR</v>
      </c>
      <c r="D2515">
        <v>10</v>
      </c>
      <c r="E2515" s="2">
        <v>45142</v>
      </c>
      <c r="F2515" s="2">
        <f>_xlfn.XLOOKUP(Table7[[#This Row],[EID]],Roster!A:A,Roster!G:G)</f>
        <v>41094</v>
      </c>
      <c r="G2515" s="61">
        <f ca="1">(TODAY()-Table7[[#This Row],[Hire Date]])/365</f>
        <v>12.87945205479452</v>
      </c>
      <c r="H2515" s="61">
        <f ca="1">Table7[[#This Row],[Year]]*12</f>
        <v>154.55342465753424</v>
      </c>
      <c r="I2515" t="str">
        <f ca="1">IF(Table7[[#This Row],[Month]]&gt;=12,"Tenured","New Hire")</f>
        <v>Tenured</v>
      </c>
    </row>
    <row r="2516" spans="1:9">
      <c r="A2516" s="3" t="s">
        <v>94</v>
      </c>
      <c r="B2516" s="35" t="str">
        <f>_xlfn.XLOOKUP(Table7[[#This Row],[EID]],Roster!A:A,Roster!E:E)</f>
        <v>oka.koch.55</v>
      </c>
      <c r="C2516" s="35" t="str">
        <f>_xlfn.XLOOKUP(Table7[[#This Row],[EID]],Roster!A:A,Roster!F:F)</f>
        <v>F&amp;A</v>
      </c>
      <c r="D2516">
        <v>9</v>
      </c>
      <c r="E2516" s="2">
        <v>45143</v>
      </c>
      <c r="F2516" s="2">
        <f>_xlfn.XLOOKUP(Table7[[#This Row],[EID]],Roster!A:A,Roster!G:G)</f>
        <v>45032</v>
      </c>
      <c r="G2516" s="61">
        <f ca="1">(TODAY()-Table7[[#This Row],[Hire Date]])/365</f>
        <v>2.0904109589041098</v>
      </c>
      <c r="H2516" s="61">
        <f ca="1">Table7[[#This Row],[Year]]*12</f>
        <v>25.084931506849315</v>
      </c>
      <c r="I2516" t="str">
        <f ca="1">IF(Table7[[#This Row],[Month]]&gt;=12,"Tenured","New Hire")</f>
        <v>Tenured</v>
      </c>
    </row>
    <row r="2517" spans="1:9">
      <c r="A2517" s="3" t="s">
        <v>96</v>
      </c>
      <c r="B2517" s="35" t="str">
        <f>_xlfn.XLOOKUP(Table7[[#This Row],[EID]],Roster!A:A,Roster!E:E)</f>
        <v>hir.kame.31</v>
      </c>
      <c r="C2517" s="35" t="str">
        <f>_xlfn.XLOOKUP(Table7[[#This Row],[EID]],Roster!A:A,Roster!F:F)</f>
        <v>Health</v>
      </c>
      <c r="D2517">
        <v>10</v>
      </c>
      <c r="E2517" s="2">
        <v>45143</v>
      </c>
      <c r="F2517" s="2">
        <f>_xlfn.XLOOKUP(Table7[[#This Row],[EID]],Roster!A:A,Roster!G:G)</f>
        <v>44979</v>
      </c>
      <c r="G2517" s="61">
        <f ca="1">(TODAY()-Table7[[#This Row],[Hire Date]])/365</f>
        <v>2.2356164383561645</v>
      </c>
      <c r="H2517" s="61">
        <f ca="1">Table7[[#This Row],[Year]]*12</f>
        <v>26.827397260273976</v>
      </c>
      <c r="I2517" t="str">
        <f ca="1">IF(Table7[[#This Row],[Month]]&gt;=12,"Tenured","New Hire")</f>
        <v>Tenured</v>
      </c>
    </row>
    <row r="2518" spans="1:9">
      <c r="A2518" s="3" t="s">
        <v>97</v>
      </c>
      <c r="B2518" s="35" t="str">
        <f>_xlfn.XLOOKUP(Table7[[#This Row],[EID]],Roster!A:A,Roster!E:E)</f>
        <v>han.oriz.24</v>
      </c>
      <c r="C2518" s="35" t="str">
        <f>_xlfn.XLOOKUP(Table7[[#This Row],[EID]],Roster!A:A,Roster!F:F)</f>
        <v>Network</v>
      </c>
      <c r="D2518">
        <v>9</v>
      </c>
      <c r="E2518" s="2">
        <v>45143</v>
      </c>
      <c r="F2518" s="2">
        <f>_xlfn.XLOOKUP(Table7[[#This Row],[EID]],Roster!A:A,Roster!G:G)</f>
        <v>44419</v>
      </c>
      <c r="G2518" s="61">
        <f ca="1">(TODAY()-Table7[[#This Row],[Hire Date]])/365</f>
        <v>3.7698630136986302</v>
      </c>
      <c r="H2518" s="61">
        <f ca="1">Table7[[#This Row],[Year]]*12</f>
        <v>45.238356164383561</v>
      </c>
      <c r="I2518" t="str">
        <f ca="1">IF(Table7[[#This Row],[Month]]&gt;=12,"Tenured","New Hire")</f>
        <v>Tenured</v>
      </c>
    </row>
    <row r="2519" spans="1:9">
      <c r="A2519" s="3" t="s">
        <v>98</v>
      </c>
      <c r="B2519" s="35" t="str">
        <f>_xlfn.XLOOKUP(Table7[[#This Row],[EID]],Roster!A:A,Roster!E:E)</f>
        <v>kig.imaz.62</v>
      </c>
      <c r="C2519" s="35" t="str">
        <f>_xlfn.XLOOKUP(Table7[[#This Row],[EID]],Roster!A:A,Roster!F:F)</f>
        <v>HR</v>
      </c>
      <c r="D2519">
        <v>8</v>
      </c>
      <c r="E2519" s="2">
        <v>45143</v>
      </c>
      <c r="F2519" s="2">
        <f>_xlfn.XLOOKUP(Table7[[#This Row],[EID]],Roster!A:A,Roster!G:G)</f>
        <v>41964</v>
      </c>
      <c r="G2519" s="61">
        <f ca="1">(TODAY()-Table7[[#This Row],[Hire Date]])/365</f>
        <v>10.495890410958904</v>
      </c>
      <c r="H2519" s="61">
        <f ca="1">Table7[[#This Row],[Year]]*12</f>
        <v>125.95068493150684</v>
      </c>
      <c r="I2519" t="str">
        <f ca="1">IF(Table7[[#This Row],[Month]]&gt;=12,"Tenured","New Hire")</f>
        <v>Tenured</v>
      </c>
    </row>
    <row r="2520" spans="1:9">
      <c r="A2520" s="3" t="s">
        <v>99</v>
      </c>
      <c r="B2520" s="35" t="str">
        <f>_xlfn.XLOOKUP(Table7[[#This Row],[EID]],Roster!A:A,Roster!E:E)</f>
        <v>han.oriz.24</v>
      </c>
      <c r="C2520" s="35" t="str">
        <f>_xlfn.XLOOKUP(Table7[[#This Row],[EID]],Roster!A:A,Roster!F:F)</f>
        <v>Strategy</v>
      </c>
      <c r="D2520">
        <v>8</v>
      </c>
      <c r="E2520" s="2">
        <v>45143</v>
      </c>
      <c r="F2520" s="2">
        <f>_xlfn.XLOOKUP(Table7[[#This Row],[EID]],Roster!A:A,Roster!G:G)</f>
        <v>39732</v>
      </c>
      <c r="G2520" s="61">
        <f ca="1">(TODAY()-Table7[[#This Row],[Hire Date]])/365</f>
        <v>16.610958904109587</v>
      </c>
      <c r="H2520" s="61">
        <f ca="1">Table7[[#This Row],[Year]]*12</f>
        <v>199.33150684931505</v>
      </c>
      <c r="I2520" t="str">
        <f ca="1">IF(Table7[[#This Row],[Month]]&gt;=12,"Tenured","New Hire")</f>
        <v>Tenured</v>
      </c>
    </row>
    <row r="2521" spans="1:9">
      <c r="A2521" s="3" t="s">
        <v>100</v>
      </c>
      <c r="B2521" s="35" t="str">
        <f>_xlfn.XLOOKUP(Table7[[#This Row],[EID]],Roster!A:A,Roster!E:E)</f>
        <v>oka.koch.55</v>
      </c>
      <c r="C2521" s="35" t="str">
        <f>_xlfn.XLOOKUP(Table7[[#This Row],[EID]],Roster!A:A,Roster!F:F)</f>
        <v>F&amp;A</v>
      </c>
      <c r="D2521">
        <v>9</v>
      </c>
      <c r="E2521" s="2">
        <v>45143</v>
      </c>
      <c r="F2521" s="2">
        <f>_xlfn.XLOOKUP(Table7[[#This Row],[EID]],Roster!A:A,Roster!G:G)</f>
        <v>44956</v>
      </c>
      <c r="G2521" s="61">
        <f ca="1">(TODAY()-Table7[[#This Row],[Hire Date]])/365</f>
        <v>2.2986301369863016</v>
      </c>
      <c r="H2521" s="61">
        <f ca="1">Table7[[#This Row],[Year]]*12</f>
        <v>27.583561643835619</v>
      </c>
      <c r="I2521" t="str">
        <f ca="1">IF(Table7[[#This Row],[Month]]&gt;=12,"Tenured","New Hire")</f>
        <v>Tenured</v>
      </c>
    </row>
    <row r="2522" spans="1:9">
      <c r="A2522" s="3" t="s">
        <v>101</v>
      </c>
      <c r="B2522" s="35" t="str">
        <f>_xlfn.XLOOKUP(Table7[[#This Row],[EID]],Roster!A:A,Roster!E:E)</f>
        <v>hir.kame.31</v>
      </c>
      <c r="C2522" s="35" t="str">
        <f>_xlfn.XLOOKUP(Table7[[#This Row],[EID]],Roster!A:A,Roster!F:F)</f>
        <v>Health</v>
      </c>
      <c r="D2522">
        <v>8</v>
      </c>
      <c r="E2522" s="2">
        <v>45143</v>
      </c>
      <c r="F2522" s="2">
        <f>_xlfn.XLOOKUP(Table7[[#This Row],[EID]],Roster!A:A,Roster!G:G)</f>
        <v>42161</v>
      </c>
      <c r="G2522" s="61">
        <f ca="1">(TODAY()-Table7[[#This Row],[Hire Date]])/365</f>
        <v>9.956164383561644</v>
      </c>
      <c r="H2522" s="61">
        <f ca="1">Table7[[#This Row],[Year]]*12</f>
        <v>119.47397260273974</v>
      </c>
      <c r="I2522" t="str">
        <f ca="1">IF(Table7[[#This Row],[Month]]&gt;=12,"Tenured","New Hire")</f>
        <v>Tenured</v>
      </c>
    </row>
    <row r="2523" spans="1:9">
      <c r="A2523" s="3" t="s">
        <v>102</v>
      </c>
      <c r="B2523" s="35" t="str">
        <f>_xlfn.XLOOKUP(Table7[[#This Row],[EID]],Roster!A:A,Roster!E:E)</f>
        <v>han.oriz.24</v>
      </c>
      <c r="C2523" s="35" t="str">
        <f>_xlfn.XLOOKUP(Table7[[#This Row],[EID]],Roster!A:A,Roster!F:F)</f>
        <v>Network</v>
      </c>
      <c r="D2523">
        <v>9</v>
      </c>
      <c r="E2523" s="2">
        <v>45143</v>
      </c>
      <c r="F2523" s="2">
        <f>_xlfn.XLOOKUP(Table7[[#This Row],[EID]],Roster!A:A,Roster!G:G)</f>
        <v>37784</v>
      </c>
      <c r="G2523" s="61">
        <f ca="1">(TODAY()-Table7[[#This Row],[Hire Date]])/365</f>
        <v>21.947945205479453</v>
      </c>
      <c r="H2523" s="61">
        <f ca="1">Table7[[#This Row],[Year]]*12</f>
        <v>263.37534246575342</v>
      </c>
      <c r="I2523" t="str">
        <f ca="1">IF(Table7[[#This Row],[Month]]&gt;=12,"Tenured","New Hire")</f>
        <v>Tenured</v>
      </c>
    </row>
    <row r="2524" spans="1:9">
      <c r="A2524" s="3" t="s">
        <v>103</v>
      </c>
      <c r="B2524" s="35" t="str">
        <f>_xlfn.XLOOKUP(Table7[[#This Row],[EID]],Roster!A:A,Roster!E:E)</f>
        <v>kig.imaz.62</v>
      </c>
      <c r="C2524" s="35" t="str">
        <f>_xlfn.XLOOKUP(Table7[[#This Row],[EID]],Roster!A:A,Roster!F:F)</f>
        <v>HR</v>
      </c>
      <c r="D2524">
        <v>9</v>
      </c>
      <c r="E2524" s="2">
        <v>45143</v>
      </c>
      <c r="F2524" s="2">
        <f>_xlfn.XLOOKUP(Table7[[#This Row],[EID]],Roster!A:A,Roster!G:G)</f>
        <v>44132</v>
      </c>
      <c r="G2524" s="61">
        <f ca="1">(TODAY()-Table7[[#This Row],[Hire Date]])/365</f>
        <v>4.5561643835616437</v>
      </c>
      <c r="H2524" s="61">
        <f ca="1">Table7[[#This Row],[Year]]*12</f>
        <v>54.673972602739724</v>
      </c>
      <c r="I2524" t="str">
        <f ca="1">IF(Table7[[#This Row],[Month]]&gt;=12,"Tenured","New Hire")</f>
        <v>Tenured</v>
      </c>
    </row>
    <row r="2525" spans="1:9">
      <c r="A2525" s="3" t="s">
        <v>104</v>
      </c>
      <c r="B2525" s="35" t="str">
        <f>_xlfn.XLOOKUP(Table7[[#This Row],[EID]],Roster!A:A,Roster!E:E)</f>
        <v>oka.koch.55</v>
      </c>
      <c r="C2525" s="35" t="str">
        <f>_xlfn.XLOOKUP(Table7[[#This Row],[EID]],Roster!A:A,Roster!F:F)</f>
        <v>F&amp;A</v>
      </c>
      <c r="D2525">
        <v>8</v>
      </c>
      <c r="E2525" s="2">
        <v>45143</v>
      </c>
      <c r="F2525" s="2">
        <f>_xlfn.XLOOKUP(Table7[[#This Row],[EID]],Roster!A:A,Roster!G:G)</f>
        <v>44977</v>
      </c>
      <c r="G2525" s="61">
        <f ca="1">(TODAY()-Table7[[#This Row],[Hire Date]])/365</f>
        <v>2.2410958904109588</v>
      </c>
      <c r="H2525" s="61">
        <f ca="1">Table7[[#This Row],[Year]]*12</f>
        <v>26.893150684931506</v>
      </c>
      <c r="I2525" t="str">
        <f ca="1">IF(Table7[[#This Row],[Month]]&gt;=12,"Tenured","New Hire")</f>
        <v>Tenured</v>
      </c>
    </row>
    <row r="2526" spans="1:9">
      <c r="A2526" s="3" t="s">
        <v>105</v>
      </c>
      <c r="B2526" s="35" t="str">
        <f>_xlfn.XLOOKUP(Table7[[#This Row],[EID]],Roster!A:A,Roster!E:E)</f>
        <v>oka.koch.55</v>
      </c>
      <c r="C2526" s="35" t="str">
        <f>_xlfn.XLOOKUP(Table7[[#This Row],[EID]],Roster!A:A,Roster!F:F)</f>
        <v>F&amp;A</v>
      </c>
      <c r="D2526">
        <v>8</v>
      </c>
      <c r="E2526" s="2">
        <v>45143</v>
      </c>
      <c r="F2526" s="2">
        <f>_xlfn.XLOOKUP(Table7[[#This Row],[EID]],Roster!A:A,Roster!G:G)</f>
        <v>37806</v>
      </c>
      <c r="G2526" s="61">
        <f ca="1">(TODAY()-Table7[[#This Row],[Hire Date]])/365</f>
        <v>21.887671232876713</v>
      </c>
      <c r="H2526" s="61">
        <f ca="1">Table7[[#This Row],[Year]]*12</f>
        <v>262.65205479452055</v>
      </c>
      <c r="I2526" t="str">
        <f ca="1">IF(Table7[[#This Row],[Month]]&gt;=12,"Tenured","New Hire")</f>
        <v>Tenured</v>
      </c>
    </row>
    <row r="2527" spans="1:9">
      <c r="A2527" s="3" t="s">
        <v>106</v>
      </c>
      <c r="B2527" s="35" t="str">
        <f>_xlfn.XLOOKUP(Table7[[#This Row],[EID]],Roster!A:A,Roster!E:E)</f>
        <v>hir.kame.31</v>
      </c>
      <c r="C2527" s="35" t="str">
        <f>_xlfn.XLOOKUP(Table7[[#This Row],[EID]],Roster!A:A,Roster!F:F)</f>
        <v>Health</v>
      </c>
      <c r="D2527">
        <v>10</v>
      </c>
      <c r="E2527" s="2">
        <v>45143</v>
      </c>
      <c r="F2527" s="2">
        <f>_xlfn.XLOOKUP(Table7[[#This Row],[EID]],Roster!A:A,Roster!G:G)</f>
        <v>40457</v>
      </c>
      <c r="G2527" s="61">
        <f ca="1">(TODAY()-Table7[[#This Row],[Hire Date]])/365</f>
        <v>14.624657534246575</v>
      </c>
      <c r="H2527" s="61">
        <f ca="1">Table7[[#This Row],[Year]]*12</f>
        <v>175.49589041095891</v>
      </c>
      <c r="I2527" t="str">
        <f ca="1">IF(Table7[[#This Row],[Month]]&gt;=12,"Tenured","New Hire")</f>
        <v>Tenured</v>
      </c>
    </row>
    <row r="2528" spans="1:9">
      <c r="A2528" s="3" t="s">
        <v>107</v>
      </c>
      <c r="B2528" s="35" t="str">
        <f>_xlfn.XLOOKUP(Table7[[#This Row],[EID]],Roster!A:A,Roster!E:E)</f>
        <v>oka.koch.55</v>
      </c>
      <c r="C2528" s="35" t="str">
        <f>_xlfn.XLOOKUP(Table7[[#This Row],[EID]],Roster!A:A,Roster!F:F)</f>
        <v>F&amp;A</v>
      </c>
      <c r="D2528">
        <v>8</v>
      </c>
      <c r="E2528" s="2">
        <v>45143</v>
      </c>
      <c r="F2528" s="2">
        <f>_xlfn.XLOOKUP(Table7[[#This Row],[EID]],Roster!A:A,Roster!G:G)</f>
        <v>45001</v>
      </c>
      <c r="G2528" s="61">
        <f ca="1">(TODAY()-Table7[[#This Row],[Hire Date]])/365</f>
        <v>2.1753424657534248</v>
      </c>
      <c r="H2528" s="61">
        <f ca="1">Table7[[#This Row],[Year]]*12</f>
        <v>26.104109589041098</v>
      </c>
      <c r="I2528" t="str">
        <f ca="1">IF(Table7[[#This Row],[Month]]&gt;=12,"Tenured","New Hire")</f>
        <v>Tenured</v>
      </c>
    </row>
    <row r="2529" spans="1:9">
      <c r="A2529" s="3" t="s">
        <v>108</v>
      </c>
      <c r="B2529" s="35" t="str">
        <f>_xlfn.XLOOKUP(Table7[[#This Row],[EID]],Roster!A:A,Roster!E:E)</f>
        <v>kig.imaz.62</v>
      </c>
      <c r="C2529" s="35" t="str">
        <f>_xlfn.XLOOKUP(Table7[[#This Row],[EID]],Roster!A:A,Roster!F:F)</f>
        <v>HR</v>
      </c>
      <c r="D2529">
        <v>10</v>
      </c>
      <c r="E2529" s="2">
        <v>45143</v>
      </c>
      <c r="F2529" s="2">
        <f>_xlfn.XLOOKUP(Table7[[#This Row],[EID]],Roster!A:A,Roster!G:G)</f>
        <v>41289</v>
      </c>
      <c r="G2529" s="61">
        <f ca="1">(TODAY()-Table7[[#This Row],[Hire Date]])/365</f>
        <v>12.345205479452055</v>
      </c>
      <c r="H2529" s="61">
        <f ca="1">Table7[[#This Row],[Year]]*12</f>
        <v>148.14246575342466</v>
      </c>
      <c r="I2529" t="str">
        <f ca="1">IF(Table7[[#This Row],[Month]]&gt;=12,"Tenured","New Hire")</f>
        <v>Tenured</v>
      </c>
    </row>
    <row r="2530" spans="1:9">
      <c r="A2530" s="3" t="s">
        <v>109</v>
      </c>
      <c r="B2530" s="35" t="str">
        <f>_xlfn.XLOOKUP(Table7[[#This Row],[EID]],Roster!A:A,Roster!E:E)</f>
        <v>han.oriz.24</v>
      </c>
      <c r="C2530" s="35" t="str">
        <f>_xlfn.XLOOKUP(Table7[[#This Row],[EID]],Roster!A:A,Roster!F:F)</f>
        <v>Strategy</v>
      </c>
      <c r="D2530">
        <v>8</v>
      </c>
      <c r="E2530" s="2">
        <v>45143</v>
      </c>
      <c r="F2530" s="2">
        <f>_xlfn.XLOOKUP(Table7[[#This Row],[EID]],Roster!A:A,Roster!G:G)</f>
        <v>39092</v>
      </c>
      <c r="G2530" s="61">
        <f ca="1">(TODAY()-Table7[[#This Row],[Hire Date]])/365</f>
        <v>18.364383561643837</v>
      </c>
      <c r="H2530" s="61">
        <f ca="1">Table7[[#This Row],[Year]]*12</f>
        <v>220.37260273972606</v>
      </c>
      <c r="I2530" t="str">
        <f ca="1">IF(Table7[[#This Row],[Month]]&gt;=12,"Tenured","New Hire")</f>
        <v>Tenured</v>
      </c>
    </row>
    <row r="2531" spans="1:9">
      <c r="A2531" s="3" t="s">
        <v>111</v>
      </c>
      <c r="B2531" s="35" t="str">
        <f>_xlfn.XLOOKUP(Table7[[#This Row],[EID]],Roster!A:A,Roster!E:E)</f>
        <v>hir.kame.31</v>
      </c>
      <c r="C2531" s="35" t="str">
        <f>_xlfn.XLOOKUP(Table7[[#This Row],[EID]],Roster!A:A,Roster!F:F)</f>
        <v>Health</v>
      </c>
      <c r="D2531">
        <v>9</v>
      </c>
      <c r="E2531" s="2">
        <v>45143</v>
      </c>
      <c r="F2531" s="2">
        <f>_xlfn.XLOOKUP(Table7[[#This Row],[EID]],Roster!A:A,Roster!G:G)</f>
        <v>42145</v>
      </c>
      <c r="G2531" s="61">
        <f ca="1">(TODAY()-Table7[[#This Row],[Hire Date]])/365</f>
        <v>10</v>
      </c>
      <c r="H2531" s="61">
        <f ca="1">Table7[[#This Row],[Year]]*12</f>
        <v>120</v>
      </c>
      <c r="I2531" t="str">
        <f ca="1">IF(Table7[[#This Row],[Month]]&gt;=12,"Tenured","New Hire")</f>
        <v>Tenured</v>
      </c>
    </row>
    <row r="2532" spans="1:9">
      <c r="A2532" s="3" t="s">
        <v>112</v>
      </c>
      <c r="B2532" s="35" t="str">
        <f>_xlfn.XLOOKUP(Table7[[#This Row],[EID]],Roster!A:A,Roster!E:E)</f>
        <v>hir.kame.31</v>
      </c>
      <c r="C2532" s="35" t="str">
        <f>_xlfn.XLOOKUP(Table7[[#This Row],[EID]],Roster!A:A,Roster!F:F)</f>
        <v>Health</v>
      </c>
      <c r="D2532">
        <v>8</v>
      </c>
      <c r="E2532" s="2">
        <v>45143</v>
      </c>
      <c r="F2532" s="2">
        <f>_xlfn.XLOOKUP(Table7[[#This Row],[EID]],Roster!A:A,Roster!G:G)</f>
        <v>44989</v>
      </c>
      <c r="G2532" s="61">
        <f ca="1">(TODAY()-Table7[[#This Row],[Hire Date]])/365</f>
        <v>2.2082191780821918</v>
      </c>
      <c r="H2532" s="61">
        <f ca="1">Table7[[#This Row],[Year]]*12</f>
        <v>26.4986301369863</v>
      </c>
      <c r="I2532" t="str">
        <f ca="1">IF(Table7[[#This Row],[Month]]&gt;=12,"Tenured","New Hire")</f>
        <v>Tenured</v>
      </c>
    </row>
    <row r="2533" spans="1:9">
      <c r="A2533" s="3" t="s">
        <v>113</v>
      </c>
      <c r="B2533" s="35" t="str">
        <f>_xlfn.XLOOKUP(Table7[[#This Row],[EID]],Roster!A:A,Roster!E:E)</f>
        <v>kig.imaz.62</v>
      </c>
      <c r="C2533" s="35" t="str">
        <f>_xlfn.XLOOKUP(Table7[[#This Row],[EID]],Roster!A:A,Roster!F:F)</f>
        <v>HR</v>
      </c>
      <c r="D2533">
        <v>9</v>
      </c>
      <c r="E2533" s="2">
        <v>45143</v>
      </c>
      <c r="F2533" s="2">
        <f>_xlfn.XLOOKUP(Table7[[#This Row],[EID]],Roster!A:A,Roster!G:G)</f>
        <v>44152</v>
      </c>
      <c r="G2533" s="61">
        <f ca="1">(TODAY()-Table7[[#This Row],[Hire Date]])/365</f>
        <v>4.5013698630136982</v>
      </c>
      <c r="H2533" s="61">
        <f ca="1">Table7[[#This Row],[Year]]*12</f>
        <v>54.016438356164379</v>
      </c>
      <c r="I2533" t="str">
        <f ca="1">IF(Table7[[#This Row],[Month]]&gt;=12,"Tenured","New Hire")</f>
        <v>Tenured</v>
      </c>
    </row>
    <row r="2534" spans="1:9">
      <c r="A2534" s="3" t="s">
        <v>114</v>
      </c>
      <c r="B2534" s="35" t="str">
        <f>_xlfn.XLOOKUP(Table7[[#This Row],[EID]],Roster!A:A,Roster!E:E)</f>
        <v>han.oriz.24</v>
      </c>
      <c r="C2534" s="35" t="str">
        <f>_xlfn.XLOOKUP(Table7[[#This Row],[EID]],Roster!A:A,Roster!F:F)</f>
        <v>Strategy</v>
      </c>
      <c r="D2534">
        <v>10</v>
      </c>
      <c r="E2534" s="2">
        <v>45143</v>
      </c>
      <c r="F2534" s="2">
        <f>_xlfn.XLOOKUP(Table7[[#This Row],[EID]],Roster!A:A,Roster!G:G)</f>
        <v>37165</v>
      </c>
      <c r="G2534" s="61">
        <f ca="1">(TODAY()-Table7[[#This Row],[Hire Date]])/365</f>
        <v>23.643835616438356</v>
      </c>
      <c r="H2534" s="61">
        <f ca="1">Table7[[#This Row],[Year]]*12</f>
        <v>283.72602739726028</v>
      </c>
      <c r="I2534" t="str">
        <f ca="1">IF(Table7[[#This Row],[Month]]&gt;=12,"Tenured","New Hire")</f>
        <v>Tenured</v>
      </c>
    </row>
    <row r="2535" spans="1:9">
      <c r="A2535" s="3" t="s">
        <v>115</v>
      </c>
      <c r="B2535" s="35" t="str">
        <f>_xlfn.XLOOKUP(Table7[[#This Row],[EID]],Roster!A:A,Roster!E:E)</f>
        <v>oka.koch.55</v>
      </c>
      <c r="C2535" s="35" t="str">
        <f>_xlfn.XLOOKUP(Table7[[#This Row],[EID]],Roster!A:A,Roster!F:F)</f>
        <v>F&amp;A</v>
      </c>
      <c r="D2535">
        <v>8</v>
      </c>
      <c r="E2535" s="2">
        <v>45143</v>
      </c>
      <c r="F2535" s="2">
        <f>_xlfn.XLOOKUP(Table7[[#This Row],[EID]],Roster!A:A,Roster!G:G)</f>
        <v>44841</v>
      </c>
      <c r="G2535" s="61">
        <f ca="1">(TODAY()-Table7[[#This Row],[Hire Date]])/365</f>
        <v>2.6136986301369864</v>
      </c>
      <c r="H2535" s="61">
        <f ca="1">Table7[[#This Row],[Year]]*12</f>
        <v>31.364383561643837</v>
      </c>
      <c r="I2535" t="str">
        <f ca="1">IF(Table7[[#This Row],[Month]]&gt;=12,"Tenured","New Hire")</f>
        <v>Tenured</v>
      </c>
    </row>
    <row r="2536" spans="1:9">
      <c r="A2536" s="3" t="s">
        <v>116</v>
      </c>
      <c r="B2536" s="35" t="str">
        <f>_xlfn.XLOOKUP(Table7[[#This Row],[EID]],Roster!A:A,Roster!E:E)</f>
        <v>hir.kame.31</v>
      </c>
      <c r="C2536" s="35" t="str">
        <f>_xlfn.XLOOKUP(Table7[[#This Row],[EID]],Roster!A:A,Roster!F:F)</f>
        <v>Health</v>
      </c>
      <c r="D2536">
        <v>9</v>
      </c>
      <c r="E2536" s="2">
        <v>45143</v>
      </c>
      <c r="F2536" s="2">
        <f>_xlfn.XLOOKUP(Table7[[#This Row],[EID]],Roster!A:A,Roster!G:G)</f>
        <v>39490</v>
      </c>
      <c r="G2536" s="61">
        <f ca="1">(TODAY()-Table7[[#This Row],[Hire Date]])/365</f>
        <v>17.273972602739725</v>
      </c>
      <c r="H2536" s="61">
        <f ca="1">Table7[[#This Row],[Year]]*12</f>
        <v>207.2876712328767</v>
      </c>
      <c r="I2536" t="str">
        <f ca="1">IF(Table7[[#This Row],[Month]]&gt;=12,"Tenured","New Hire")</f>
        <v>Tenured</v>
      </c>
    </row>
    <row r="2537" spans="1:9">
      <c r="A2537" s="3" t="s">
        <v>117</v>
      </c>
      <c r="B2537" s="35" t="str">
        <f>_xlfn.XLOOKUP(Table7[[#This Row],[EID]],Roster!A:A,Roster!E:E)</f>
        <v>han.oriz.24</v>
      </c>
      <c r="C2537" s="35" t="str">
        <f>_xlfn.XLOOKUP(Table7[[#This Row],[EID]],Roster!A:A,Roster!F:F)</f>
        <v>Network</v>
      </c>
      <c r="D2537">
        <v>9</v>
      </c>
      <c r="E2537" s="2">
        <v>45143</v>
      </c>
      <c r="F2537" s="2">
        <f>_xlfn.XLOOKUP(Table7[[#This Row],[EID]],Roster!A:A,Roster!G:G)</f>
        <v>43495</v>
      </c>
      <c r="G2537" s="61">
        <f ca="1">(TODAY()-Table7[[#This Row],[Hire Date]])/365</f>
        <v>6.3013698630136989</v>
      </c>
      <c r="H2537" s="61">
        <f ca="1">Table7[[#This Row],[Year]]*12</f>
        <v>75.616438356164394</v>
      </c>
      <c r="I2537" t="str">
        <f ca="1">IF(Table7[[#This Row],[Month]]&gt;=12,"Tenured","New Hire")</f>
        <v>Tenured</v>
      </c>
    </row>
    <row r="2538" spans="1:9">
      <c r="A2538" s="3" t="s">
        <v>118</v>
      </c>
      <c r="B2538" s="35" t="str">
        <f>_xlfn.XLOOKUP(Table7[[#This Row],[EID]],Roster!A:A,Roster!E:E)</f>
        <v>kig.imaz.62</v>
      </c>
      <c r="C2538" s="35" t="str">
        <f>_xlfn.XLOOKUP(Table7[[#This Row],[EID]],Roster!A:A,Roster!F:F)</f>
        <v>HR</v>
      </c>
      <c r="D2538">
        <v>9</v>
      </c>
      <c r="E2538" s="2">
        <v>45143</v>
      </c>
      <c r="F2538" s="2">
        <f>_xlfn.XLOOKUP(Table7[[#This Row],[EID]],Roster!A:A,Roster!G:G)</f>
        <v>44965</v>
      </c>
      <c r="G2538" s="61">
        <f ca="1">(TODAY()-Table7[[#This Row],[Hire Date]])/365</f>
        <v>2.2739726027397262</v>
      </c>
      <c r="H2538" s="61">
        <f ca="1">Table7[[#This Row],[Year]]*12</f>
        <v>27.287671232876715</v>
      </c>
      <c r="I2538" t="str">
        <f ca="1">IF(Table7[[#This Row],[Month]]&gt;=12,"Tenured","New Hire")</f>
        <v>Tenured</v>
      </c>
    </row>
    <row r="2539" spans="1:9">
      <c r="A2539" s="3" t="s">
        <v>119</v>
      </c>
      <c r="B2539" s="35" t="str">
        <f>_xlfn.XLOOKUP(Table7[[#This Row],[EID]],Roster!A:A,Roster!E:E)</f>
        <v>hir.kame.31</v>
      </c>
      <c r="C2539" s="35" t="str">
        <f>_xlfn.XLOOKUP(Table7[[#This Row],[EID]],Roster!A:A,Roster!F:F)</f>
        <v>Health</v>
      </c>
      <c r="D2539">
        <v>10</v>
      </c>
      <c r="E2539" s="2">
        <v>45143</v>
      </c>
      <c r="F2539" s="2">
        <f>_xlfn.XLOOKUP(Table7[[#This Row],[EID]],Roster!A:A,Roster!G:G)</f>
        <v>38581</v>
      </c>
      <c r="G2539" s="61">
        <f ca="1">(TODAY()-Table7[[#This Row],[Hire Date]])/365</f>
        <v>19.764383561643836</v>
      </c>
      <c r="H2539" s="61">
        <f ca="1">Table7[[#This Row],[Year]]*12</f>
        <v>237.17260273972602</v>
      </c>
      <c r="I2539" t="str">
        <f ca="1">IF(Table7[[#This Row],[Month]]&gt;=12,"Tenured","New Hire")</f>
        <v>Tenured</v>
      </c>
    </row>
    <row r="2540" spans="1:9">
      <c r="A2540" s="3" t="s">
        <v>121</v>
      </c>
      <c r="B2540" s="35" t="str">
        <f>_xlfn.XLOOKUP(Table7[[#This Row],[EID]],Roster!A:A,Roster!E:E)</f>
        <v>hir.kame.31</v>
      </c>
      <c r="C2540" s="35" t="str">
        <f>_xlfn.XLOOKUP(Table7[[#This Row],[EID]],Roster!A:A,Roster!F:F)</f>
        <v>Health</v>
      </c>
      <c r="D2540">
        <v>9</v>
      </c>
      <c r="E2540" s="2">
        <v>45143</v>
      </c>
      <c r="F2540" s="2">
        <f>_xlfn.XLOOKUP(Table7[[#This Row],[EID]],Roster!A:A,Roster!G:G)</f>
        <v>44420</v>
      </c>
      <c r="G2540" s="61">
        <f ca="1">(TODAY()-Table7[[#This Row],[Hire Date]])/365</f>
        <v>3.7671232876712328</v>
      </c>
      <c r="H2540" s="61">
        <f ca="1">Table7[[#This Row],[Year]]*12</f>
        <v>45.205479452054796</v>
      </c>
      <c r="I2540" t="str">
        <f ca="1">IF(Table7[[#This Row],[Month]]&gt;=12,"Tenured","New Hire")</f>
        <v>Tenured</v>
      </c>
    </row>
    <row r="2541" spans="1:9">
      <c r="A2541" s="3" t="s">
        <v>122</v>
      </c>
      <c r="B2541" s="35" t="str">
        <f>_xlfn.XLOOKUP(Table7[[#This Row],[EID]],Roster!A:A,Roster!E:E)</f>
        <v>han.oriz.24</v>
      </c>
      <c r="C2541" s="35" t="str">
        <f>_xlfn.XLOOKUP(Table7[[#This Row],[EID]],Roster!A:A,Roster!F:F)</f>
        <v>Network</v>
      </c>
      <c r="D2541">
        <v>8</v>
      </c>
      <c r="E2541" s="2">
        <v>45143</v>
      </c>
      <c r="F2541" s="2">
        <f>_xlfn.XLOOKUP(Table7[[#This Row],[EID]],Roster!A:A,Roster!G:G)</f>
        <v>44961</v>
      </c>
      <c r="G2541" s="61">
        <f ca="1">(TODAY()-Table7[[#This Row],[Hire Date]])/365</f>
        <v>2.2849315068493152</v>
      </c>
      <c r="H2541" s="61">
        <f ca="1">Table7[[#This Row],[Year]]*12</f>
        <v>27.419178082191785</v>
      </c>
      <c r="I2541" t="str">
        <f ca="1">IF(Table7[[#This Row],[Month]]&gt;=12,"Tenured","New Hire")</f>
        <v>Tenured</v>
      </c>
    </row>
    <row r="2542" spans="1:9">
      <c r="A2542" s="3" t="s">
        <v>123</v>
      </c>
      <c r="B2542" s="35" t="str">
        <f>_xlfn.XLOOKUP(Table7[[#This Row],[EID]],Roster!A:A,Roster!E:E)</f>
        <v>kig.imaz.62</v>
      </c>
      <c r="C2542" s="35" t="str">
        <f>_xlfn.XLOOKUP(Table7[[#This Row],[EID]],Roster!A:A,Roster!F:F)</f>
        <v>HR</v>
      </c>
      <c r="D2542">
        <v>9</v>
      </c>
      <c r="E2542" s="2">
        <v>45143</v>
      </c>
      <c r="F2542" s="2">
        <f>_xlfn.XLOOKUP(Table7[[#This Row],[EID]],Roster!A:A,Roster!G:G)</f>
        <v>41094</v>
      </c>
      <c r="G2542" s="61">
        <f ca="1">(TODAY()-Table7[[#This Row],[Hire Date]])/365</f>
        <v>12.87945205479452</v>
      </c>
      <c r="H2542" s="61">
        <f ca="1">Table7[[#This Row],[Year]]*12</f>
        <v>154.55342465753424</v>
      </c>
      <c r="I2542" t="str">
        <f ca="1">IF(Table7[[#This Row],[Month]]&gt;=12,"Tenured","New Hire")</f>
        <v>Tenured</v>
      </c>
    </row>
    <row r="2543" spans="1:9">
      <c r="A2543" s="3" t="s">
        <v>94</v>
      </c>
      <c r="B2543" s="35" t="str">
        <f>_xlfn.XLOOKUP(Table7[[#This Row],[EID]],Roster!A:A,Roster!E:E)</f>
        <v>oka.koch.55</v>
      </c>
      <c r="C2543" s="35" t="str">
        <f>_xlfn.XLOOKUP(Table7[[#This Row],[EID]],Roster!A:A,Roster!F:F)</f>
        <v>F&amp;A</v>
      </c>
      <c r="D2543">
        <v>9</v>
      </c>
      <c r="E2543" s="2">
        <v>45144</v>
      </c>
      <c r="F2543" s="2">
        <f>_xlfn.XLOOKUP(Table7[[#This Row],[EID]],Roster!A:A,Roster!G:G)</f>
        <v>45032</v>
      </c>
      <c r="G2543" s="61">
        <f ca="1">(TODAY()-Table7[[#This Row],[Hire Date]])/365</f>
        <v>2.0904109589041098</v>
      </c>
      <c r="H2543" s="61">
        <f ca="1">Table7[[#This Row],[Year]]*12</f>
        <v>25.084931506849315</v>
      </c>
      <c r="I2543" t="str">
        <f ca="1">IF(Table7[[#This Row],[Month]]&gt;=12,"Tenured","New Hire")</f>
        <v>Tenured</v>
      </c>
    </row>
    <row r="2544" spans="1:9">
      <c r="A2544" s="3" t="s">
        <v>96</v>
      </c>
      <c r="B2544" s="35" t="str">
        <f>_xlfn.XLOOKUP(Table7[[#This Row],[EID]],Roster!A:A,Roster!E:E)</f>
        <v>hir.kame.31</v>
      </c>
      <c r="C2544" s="35" t="str">
        <f>_xlfn.XLOOKUP(Table7[[#This Row],[EID]],Roster!A:A,Roster!F:F)</f>
        <v>Health</v>
      </c>
      <c r="D2544">
        <v>10</v>
      </c>
      <c r="E2544" s="2">
        <v>45144</v>
      </c>
      <c r="F2544" s="2">
        <f>_xlfn.XLOOKUP(Table7[[#This Row],[EID]],Roster!A:A,Roster!G:G)</f>
        <v>44979</v>
      </c>
      <c r="G2544" s="61">
        <f ca="1">(TODAY()-Table7[[#This Row],[Hire Date]])/365</f>
        <v>2.2356164383561645</v>
      </c>
      <c r="H2544" s="61">
        <f ca="1">Table7[[#This Row],[Year]]*12</f>
        <v>26.827397260273976</v>
      </c>
      <c r="I2544" t="str">
        <f ca="1">IF(Table7[[#This Row],[Month]]&gt;=12,"Tenured","New Hire")</f>
        <v>Tenured</v>
      </c>
    </row>
    <row r="2545" spans="1:9">
      <c r="A2545" s="3" t="s">
        <v>97</v>
      </c>
      <c r="B2545" s="35" t="str">
        <f>_xlfn.XLOOKUP(Table7[[#This Row],[EID]],Roster!A:A,Roster!E:E)</f>
        <v>han.oriz.24</v>
      </c>
      <c r="C2545" s="35" t="str">
        <f>_xlfn.XLOOKUP(Table7[[#This Row],[EID]],Roster!A:A,Roster!F:F)</f>
        <v>Network</v>
      </c>
      <c r="D2545">
        <v>10</v>
      </c>
      <c r="E2545" s="2">
        <v>45144</v>
      </c>
      <c r="F2545" s="2">
        <f>_xlfn.XLOOKUP(Table7[[#This Row],[EID]],Roster!A:A,Roster!G:G)</f>
        <v>44419</v>
      </c>
      <c r="G2545" s="61">
        <f ca="1">(TODAY()-Table7[[#This Row],[Hire Date]])/365</f>
        <v>3.7698630136986302</v>
      </c>
      <c r="H2545" s="61">
        <f ca="1">Table7[[#This Row],[Year]]*12</f>
        <v>45.238356164383561</v>
      </c>
      <c r="I2545" t="str">
        <f ca="1">IF(Table7[[#This Row],[Month]]&gt;=12,"Tenured","New Hire")</f>
        <v>Tenured</v>
      </c>
    </row>
    <row r="2546" spans="1:9">
      <c r="A2546" s="3" t="s">
        <v>98</v>
      </c>
      <c r="B2546" s="35" t="str">
        <f>_xlfn.XLOOKUP(Table7[[#This Row],[EID]],Roster!A:A,Roster!E:E)</f>
        <v>kig.imaz.62</v>
      </c>
      <c r="C2546" s="35" t="str">
        <f>_xlfn.XLOOKUP(Table7[[#This Row],[EID]],Roster!A:A,Roster!F:F)</f>
        <v>HR</v>
      </c>
      <c r="D2546">
        <v>8</v>
      </c>
      <c r="E2546" s="2">
        <v>45144</v>
      </c>
      <c r="F2546" s="2">
        <f>_xlfn.XLOOKUP(Table7[[#This Row],[EID]],Roster!A:A,Roster!G:G)</f>
        <v>41964</v>
      </c>
      <c r="G2546" s="61">
        <f ca="1">(TODAY()-Table7[[#This Row],[Hire Date]])/365</f>
        <v>10.495890410958904</v>
      </c>
      <c r="H2546" s="61">
        <f ca="1">Table7[[#This Row],[Year]]*12</f>
        <v>125.95068493150684</v>
      </c>
      <c r="I2546" t="str">
        <f ca="1">IF(Table7[[#This Row],[Month]]&gt;=12,"Tenured","New Hire")</f>
        <v>Tenured</v>
      </c>
    </row>
    <row r="2547" spans="1:9">
      <c r="A2547" s="3" t="s">
        <v>99</v>
      </c>
      <c r="B2547" s="35" t="str">
        <f>_xlfn.XLOOKUP(Table7[[#This Row],[EID]],Roster!A:A,Roster!E:E)</f>
        <v>han.oriz.24</v>
      </c>
      <c r="C2547" s="35" t="str">
        <f>_xlfn.XLOOKUP(Table7[[#This Row],[EID]],Roster!A:A,Roster!F:F)</f>
        <v>Strategy</v>
      </c>
      <c r="D2547">
        <v>8</v>
      </c>
      <c r="E2547" s="2">
        <v>45144</v>
      </c>
      <c r="F2547" s="2">
        <f>_xlfn.XLOOKUP(Table7[[#This Row],[EID]],Roster!A:A,Roster!G:G)</f>
        <v>39732</v>
      </c>
      <c r="G2547" s="61">
        <f ca="1">(TODAY()-Table7[[#This Row],[Hire Date]])/365</f>
        <v>16.610958904109587</v>
      </c>
      <c r="H2547" s="61">
        <f ca="1">Table7[[#This Row],[Year]]*12</f>
        <v>199.33150684931505</v>
      </c>
      <c r="I2547" t="str">
        <f ca="1">IF(Table7[[#This Row],[Month]]&gt;=12,"Tenured","New Hire")</f>
        <v>Tenured</v>
      </c>
    </row>
    <row r="2548" spans="1:9">
      <c r="A2548" s="3" t="s">
        <v>100</v>
      </c>
      <c r="B2548" s="35" t="str">
        <f>_xlfn.XLOOKUP(Table7[[#This Row],[EID]],Roster!A:A,Roster!E:E)</f>
        <v>oka.koch.55</v>
      </c>
      <c r="C2548" s="35" t="str">
        <f>_xlfn.XLOOKUP(Table7[[#This Row],[EID]],Roster!A:A,Roster!F:F)</f>
        <v>F&amp;A</v>
      </c>
      <c r="D2548">
        <v>9</v>
      </c>
      <c r="E2548" s="2">
        <v>45144</v>
      </c>
      <c r="F2548" s="2">
        <f>_xlfn.XLOOKUP(Table7[[#This Row],[EID]],Roster!A:A,Roster!G:G)</f>
        <v>44956</v>
      </c>
      <c r="G2548" s="61">
        <f ca="1">(TODAY()-Table7[[#This Row],[Hire Date]])/365</f>
        <v>2.2986301369863016</v>
      </c>
      <c r="H2548" s="61">
        <f ca="1">Table7[[#This Row],[Year]]*12</f>
        <v>27.583561643835619</v>
      </c>
      <c r="I2548" t="str">
        <f ca="1">IF(Table7[[#This Row],[Month]]&gt;=12,"Tenured","New Hire")</f>
        <v>Tenured</v>
      </c>
    </row>
    <row r="2549" spans="1:9">
      <c r="A2549" s="3" t="s">
        <v>101</v>
      </c>
      <c r="B2549" s="35" t="str">
        <f>_xlfn.XLOOKUP(Table7[[#This Row],[EID]],Roster!A:A,Roster!E:E)</f>
        <v>hir.kame.31</v>
      </c>
      <c r="C2549" s="35" t="str">
        <f>_xlfn.XLOOKUP(Table7[[#This Row],[EID]],Roster!A:A,Roster!F:F)</f>
        <v>Health</v>
      </c>
      <c r="D2549">
        <v>10</v>
      </c>
      <c r="E2549" s="2">
        <v>45144</v>
      </c>
      <c r="F2549" s="2">
        <f>_xlfn.XLOOKUP(Table7[[#This Row],[EID]],Roster!A:A,Roster!G:G)</f>
        <v>42161</v>
      </c>
      <c r="G2549" s="61">
        <f ca="1">(TODAY()-Table7[[#This Row],[Hire Date]])/365</f>
        <v>9.956164383561644</v>
      </c>
      <c r="H2549" s="61">
        <f ca="1">Table7[[#This Row],[Year]]*12</f>
        <v>119.47397260273974</v>
      </c>
      <c r="I2549" t="str">
        <f ca="1">IF(Table7[[#This Row],[Month]]&gt;=12,"Tenured","New Hire")</f>
        <v>Tenured</v>
      </c>
    </row>
    <row r="2550" spans="1:9">
      <c r="A2550" s="3" t="s">
        <v>102</v>
      </c>
      <c r="B2550" s="35" t="str">
        <f>_xlfn.XLOOKUP(Table7[[#This Row],[EID]],Roster!A:A,Roster!E:E)</f>
        <v>han.oriz.24</v>
      </c>
      <c r="C2550" s="35" t="str">
        <f>_xlfn.XLOOKUP(Table7[[#This Row],[EID]],Roster!A:A,Roster!F:F)</f>
        <v>Network</v>
      </c>
      <c r="D2550">
        <v>9</v>
      </c>
      <c r="E2550" s="2">
        <v>45144</v>
      </c>
      <c r="F2550" s="2">
        <f>_xlfn.XLOOKUP(Table7[[#This Row],[EID]],Roster!A:A,Roster!G:G)</f>
        <v>37784</v>
      </c>
      <c r="G2550" s="61">
        <f ca="1">(TODAY()-Table7[[#This Row],[Hire Date]])/365</f>
        <v>21.947945205479453</v>
      </c>
      <c r="H2550" s="61">
        <f ca="1">Table7[[#This Row],[Year]]*12</f>
        <v>263.37534246575342</v>
      </c>
      <c r="I2550" t="str">
        <f ca="1">IF(Table7[[#This Row],[Month]]&gt;=12,"Tenured","New Hire")</f>
        <v>Tenured</v>
      </c>
    </row>
    <row r="2551" spans="1:9">
      <c r="A2551" s="3" t="s">
        <v>103</v>
      </c>
      <c r="B2551" s="35" t="str">
        <f>_xlfn.XLOOKUP(Table7[[#This Row],[EID]],Roster!A:A,Roster!E:E)</f>
        <v>kig.imaz.62</v>
      </c>
      <c r="C2551" s="35" t="str">
        <f>_xlfn.XLOOKUP(Table7[[#This Row],[EID]],Roster!A:A,Roster!F:F)</f>
        <v>HR</v>
      </c>
      <c r="D2551">
        <v>10</v>
      </c>
      <c r="E2551" s="2">
        <v>45144</v>
      </c>
      <c r="F2551" s="2">
        <f>_xlfn.XLOOKUP(Table7[[#This Row],[EID]],Roster!A:A,Roster!G:G)</f>
        <v>44132</v>
      </c>
      <c r="G2551" s="61">
        <f ca="1">(TODAY()-Table7[[#This Row],[Hire Date]])/365</f>
        <v>4.5561643835616437</v>
      </c>
      <c r="H2551" s="61">
        <f ca="1">Table7[[#This Row],[Year]]*12</f>
        <v>54.673972602739724</v>
      </c>
      <c r="I2551" t="str">
        <f ca="1">IF(Table7[[#This Row],[Month]]&gt;=12,"Tenured","New Hire")</f>
        <v>Tenured</v>
      </c>
    </row>
    <row r="2552" spans="1:9">
      <c r="A2552" s="3" t="s">
        <v>104</v>
      </c>
      <c r="B2552" s="35" t="str">
        <f>_xlfn.XLOOKUP(Table7[[#This Row],[EID]],Roster!A:A,Roster!E:E)</f>
        <v>oka.koch.55</v>
      </c>
      <c r="C2552" s="35" t="str">
        <f>_xlfn.XLOOKUP(Table7[[#This Row],[EID]],Roster!A:A,Roster!F:F)</f>
        <v>F&amp;A</v>
      </c>
      <c r="D2552">
        <v>7</v>
      </c>
      <c r="E2552" s="2">
        <v>45144</v>
      </c>
      <c r="F2552" s="2">
        <f>_xlfn.XLOOKUP(Table7[[#This Row],[EID]],Roster!A:A,Roster!G:G)</f>
        <v>44977</v>
      </c>
      <c r="G2552" s="61">
        <f ca="1">(TODAY()-Table7[[#This Row],[Hire Date]])/365</f>
        <v>2.2410958904109588</v>
      </c>
      <c r="H2552" s="61">
        <f ca="1">Table7[[#This Row],[Year]]*12</f>
        <v>26.893150684931506</v>
      </c>
      <c r="I2552" t="str">
        <f ca="1">IF(Table7[[#This Row],[Month]]&gt;=12,"Tenured","New Hire")</f>
        <v>Tenured</v>
      </c>
    </row>
    <row r="2553" spans="1:9">
      <c r="A2553" s="3" t="s">
        <v>105</v>
      </c>
      <c r="B2553" s="35" t="str">
        <f>_xlfn.XLOOKUP(Table7[[#This Row],[EID]],Roster!A:A,Roster!E:E)</f>
        <v>oka.koch.55</v>
      </c>
      <c r="C2553" s="35" t="str">
        <f>_xlfn.XLOOKUP(Table7[[#This Row],[EID]],Roster!A:A,Roster!F:F)</f>
        <v>F&amp;A</v>
      </c>
      <c r="D2553">
        <v>10</v>
      </c>
      <c r="E2553" s="2">
        <v>45144</v>
      </c>
      <c r="F2553" s="2">
        <f>_xlfn.XLOOKUP(Table7[[#This Row],[EID]],Roster!A:A,Roster!G:G)</f>
        <v>37806</v>
      </c>
      <c r="G2553" s="61">
        <f ca="1">(TODAY()-Table7[[#This Row],[Hire Date]])/365</f>
        <v>21.887671232876713</v>
      </c>
      <c r="H2553" s="61">
        <f ca="1">Table7[[#This Row],[Year]]*12</f>
        <v>262.65205479452055</v>
      </c>
      <c r="I2553" t="str">
        <f ca="1">IF(Table7[[#This Row],[Month]]&gt;=12,"Tenured","New Hire")</f>
        <v>Tenured</v>
      </c>
    </row>
    <row r="2554" spans="1:9">
      <c r="A2554" s="3" t="s">
        <v>106</v>
      </c>
      <c r="B2554" s="35" t="str">
        <f>_xlfn.XLOOKUP(Table7[[#This Row],[EID]],Roster!A:A,Roster!E:E)</f>
        <v>hir.kame.31</v>
      </c>
      <c r="C2554" s="35" t="str">
        <f>_xlfn.XLOOKUP(Table7[[#This Row],[EID]],Roster!A:A,Roster!F:F)</f>
        <v>Health</v>
      </c>
      <c r="D2554">
        <v>9</v>
      </c>
      <c r="E2554" s="2">
        <v>45144</v>
      </c>
      <c r="F2554" s="2">
        <f>_xlfn.XLOOKUP(Table7[[#This Row],[EID]],Roster!A:A,Roster!G:G)</f>
        <v>40457</v>
      </c>
      <c r="G2554" s="61">
        <f ca="1">(TODAY()-Table7[[#This Row],[Hire Date]])/365</f>
        <v>14.624657534246575</v>
      </c>
      <c r="H2554" s="61">
        <f ca="1">Table7[[#This Row],[Year]]*12</f>
        <v>175.49589041095891</v>
      </c>
      <c r="I2554" t="str">
        <f ca="1">IF(Table7[[#This Row],[Month]]&gt;=12,"Tenured","New Hire")</f>
        <v>Tenured</v>
      </c>
    </row>
    <row r="2555" spans="1:9">
      <c r="A2555" s="3" t="s">
        <v>107</v>
      </c>
      <c r="B2555" s="35" t="str">
        <f>_xlfn.XLOOKUP(Table7[[#This Row],[EID]],Roster!A:A,Roster!E:E)</f>
        <v>oka.koch.55</v>
      </c>
      <c r="C2555" s="35" t="str">
        <f>_xlfn.XLOOKUP(Table7[[#This Row],[EID]],Roster!A:A,Roster!F:F)</f>
        <v>F&amp;A</v>
      </c>
      <c r="D2555">
        <v>10</v>
      </c>
      <c r="E2555" s="2">
        <v>45144</v>
      </c>
      <c r="F2555" s="2">
        <f>_xlfn.XLOOKUP(Table7[[#This Row],[EID]],Roster!A:A,Roster!G:G)</f>
        <v>45001</v>
      </c>
      <c r="G2555" s="61">
        <f ca="1">(TODAY()-Table7[[#This Row],[Hire Date]])/365</f>
        <v>2.1753424657534248</v>
      </c>
      <c r="H2555" s="61">
        <f ca="1">Table7[[#This Row],[Year]]*12</f>
        <v>26.104109589041098</v>
      </c>
      <c r="I2555" t="str">
        <f ca="1">IF(Table7[[#This Row],[Month]]&gt;=12,"Tenured","New Hire")</f>
        <v>Tenured</v>
      </c>
    </row>
    <row r="2556" spans="1:9">
      <c r="A2556" s="3" t="s">
        <v>108</v>
      </c>
      <c r="B2556" s="35" t="str">
        <f>_xlfn.XLOOKUP(Table7[[#This Row],[EID]],Roster!A:A,Roster!E:E)</f>
        <v>kig.imaz.62</v>
      </c>
      <c r="C2556" s="35" t="str">
        <f>_xlfn.XLOOKUP(Table7[[#This Row],[EID]],Roster!A:A,Roster!F:F)</f>
        <v>HR</v>
      </c>
      <c r="D2556">
        <v>9</v>
      </c>
      <c r="E2556" s="2">
        <v>45144</v>
      </c>
      <c r="F2556" s="2">
        <f>_xlfn.XLOOKUP(Table7[[#This Row],[EID]],Roster!A:A,Roster!G:G)</f>
        <v>41289</v>
      </c>
      <c r="G2556" s="61">
        <f ca="1">(TODAY()-Table7[[#This Row],[Hire Date]])/365</f>
        <v>12.345205479452055</v>
      </c>
      <c r="H2556" s="61">
        <f ca="1">Table7[[#This Row],[Year]]*12</f>
        <v>148.14246575342466</v>
      </c>
      <c r="I2556" t="str">
        <f ca="1">IF(Table7[[#This Row],[Month]]&gt;=12,"Tenured","New Hire")</f>
        <v>Tenured</v>
      </c>
    </row>
    <row r="2557" spans="1:9">
      <c r="A2557" s="3" t="s">
        <v>109</v>
      </c>
      <c r="B2557" s="35" t="str">
        <f>_xlfn.XLOOKUP(Table7[[#This Row],[EID]],Roster!A:A,Roster!E:E)</f>
        <v>han.oriz.24</v>
      </c>
      <c r="C2557" s="35" t="str">
        <f>_xlfn.XLOOKUP(Table7[[#This Row],[EID]],Roster!A:A,Roster!F:F)</f>
        <v>Strategy</v>
      </c>
      <c r="D2557">
        <v>8</v>
      </c>
      <c r="E2557" s="2">
        <v>45144</v>
      </c>
      <c r="F2557" s="2">
        <f>_xlfn.XLOOKUP(Table7[[#This Row],[EID]],Roster!A:A,Roster!G:G)</f>
        <v>39092</v>
      </c>
      <c r="G2557" s="61">
        <f ca="1">(TODAY()-Table7[[#This Row],[Hire Date]])/365</f>
        <v>18.364383561643837</v>
      </c>
      <c r="H2557" s="61">
        <f ca="1">Table7[[#This Row],[Year]]*12</f>
        <v>220.37260273972606</v>
      </c>
      <c r="I2557" t="str">
        <f ca="1">IF(Table7[[#This Row],[Month]]&gt;=12,"Tenured","New Hire")</f>
        <v>Tenured</v>
      </c>
    </row>
    <row r="2558" spans="1:9">
      <c r="A2558" s="3" t="s">
        <v>111</v>
      </c>
      <c r="B2558" s="35" t="str">
        <f>_xlfn.XLOOKUP(Table7[[#This Row],[EID]],Roster!A:A,Roster!E:E)</f>
        <v>hir.kame.31</v>
      </c>
      <c r="C2558" s="35" t="str">
        <f>_xlfn.XLOOKUP(Table7[[#This Row],[EID]],Roster!A:A,Roster!F:F)</f>
        <v>Health</v>
      </c>
      <c r="D2558">
        <v>9</v>
      </c>
      <c r="E2558" s="2">
        <v>45144</v>
      </c>
      <c r="F2558" s="2">
        <f>_xlfn.XLOOKUP(Table7[[#This Row],[EID]],Roster!A:A,Roster!G:G)</f>
        <v>42145</v>
      </c>
      <c r="G2558" s="61">
        <f ca="1">(TODAY()-Table7[[#This Row],[Hire Date]])/365</f>
        <v>10</v>
      </c>
      <c r="H2558" s="61">
        <f ca="1">Table7[[#This Row],[Year]]*12</f>
        <v>120</v>
      </c>
      <c r="I2558" t="str">
        <f ca="1">IF(Table7[[#This Row],[Month]]&gt;=12,"Tenured","New Hire")</f>
        <v>Tenured</v>
      </c>
    </row>
    <row r="2559" spans="1:9">
      <c r="A2559" s="3" t="s">
        <v>112</v>
      </c>
      <c r="B2559" s="35" t="str">
        <f>_xlfn.XLOOKUP(Table7[[#This Row],[EID]],Roster!A:A,Roster!E:E)</f>
        <v>hir.kame.31</v>
      </c>
      <c r="C2559" s="35" t="str">
        <f>_xlfn.XLOOKUP(Table7[[#This Row],[EID]],Roster!A:A,Roster!F:F)</f>
        <v>Health</v>
      </c>
      <c r="D2559">
        <v>9</v>
      </c>
      <c r="E2559" s="2">
        <v>45144</v>
      </c>
      <c r="F2559" s="2">
        <f>_xlfn.XLOOKUP(Table7[[#This Row],[EID]],Roster!A:A,Roster!G:G)</f>
        <v>44989</v>
      </c>
      <c r="G2559" s="61">
        <f ca="1">(TODAY()-Table7[[#This Row],[Hire Date]])/365</f>
        <v>2.2082191780821918</v>
      </c>
      <c r="H2559" s="61">
        <f ca="1">Table7[[#This Row],[Year]]*12</f>
        <v>26.4986301369863</v>
      </c>
      <c r="I2559" t="str">
        <f ca="1">IF(Table7[[#This Row],[Month]]&gt;=12,"Tenured","New Hire")</f>
        <v>Tenured</v>
      </c>
    </row>
    <row r="2560" spans="1:9">
      <c r="A2560" s="3" t="s">
        <v>113</v>
      </c>
      <c r="B2560" s="35" t="str">
        <f>_xlfn.XLOOKUP(Table7[[#This Row],[EID]],Roster!A:A,Roster!E:E)</f>
        <v>kig.imaz.62</v>
      </c>
      <c r="C2560" s="35" t="str">
        <f>_xlfn.XLOOKUP(Table7[[#This Row],[EID]],Roster!A:A,Roster!F:F)</f>
        <v>HR</v>
      </c>
      <c r="D2560">
        <v>9</v>
      </c>
      <c r="E2560" s="2">
        <v>45144</v>
      </c>
      <c r="F2560" s="2">
        <f>_xlfn.XLOOKUP(Table7[[#This Row],[EID]],Roster!A:A,Roster!G:G)</f>
        <v>44152</v>
      </c>
      <c r="G2560" s="61">
        <f ca="1">(TODAY()-Table7[[#This Row],[Hire Date]])/365</f>
        <v>4.5013698630136982</v>
      </c>
      <c r="H2560" s="61">
        <f ca="1">Table7[[#This Row],[Year]]*12</f>
        <v>54.016438356164379</v>
      </c>
      <c r="I2560" t="str">
        <f ca="1">IF(Table7[[#This Row],[Month]]&gt;=12,"Tenured","New Hire")</f>
        <v>Tenured</v>
      </c>
    </row>
    <row r="2561" spans="1:9">
      <c r="A2561" s="3" t="s">
        <v>114</v>
      </c>
      <c r="B2561" s="35" t="str">
        <f>_xlfn.XLOOKUP(Table7[[#This Row],[EID]],Roster!A:A,Roster!E:E)</f>
        <v>han.oriz.24</v>
      </c>
      <c r="C2561" s="35" t="str">
        <f>_xlfn.XLOOKUP(Table7[[#This Row],[EID]],Roster!A:A,Roster!F:F)</f>
        <v>Strategy</v>
      </c>
      <c r="D2561">
        <v>8</v>
      </c>
      <c r="E2561" s="2">
        <v>45144</v>
      </c>
      <c r="F2561" s="2">
        <f>_xlfn.XLOOKUP(Table7[[#This Row],[EID]],Roster!A:A,Roster!G:G)</f>
        <v>37165</v>
      </c>
      <c r="G2561" s="61">
        <f ca="1">(TODAY()-Table7[[#This Row],[Hire Date]])/365</f>
        <v>23.643835616438356</v>
      </c>
      <c r="H2561" s="61">
        <f ca="1">Table7[[#This Row],[Year]]*12</f>
        <v>283.72602739726028</v>
      </c>
      <c r="I2561" t="str">
        <f ca="1">IF(Table7[[#This Row],[Month]]&gt;=12,"Tenured","New Hire")</f>
        <v>Tenured</v>
      </c>
    </row>
    <row r="2562" spans="1:9">
      <c r="A2562" s="3" t="s">
        <v>115</v>
      </c>
      <c r="B2562" s="35" t="str">
        <f>_xlfn.XLOOKUP(Table7[[#This Row],[EID]],Roster!A:A,Roster!E:E)</f>
        <v>oka.koch.55</v>
      </c>
      <c r="C2562" s="35" t="str">
        <f>_xlfn.XLOOKUP(Table7[[#This Row],[EID]],Roster!A:A,Roster!F:F)</f>
        <v>F&amp;A</v>
      </c>
      <c r="D2562">
        <v>8</v>
      </c>
      <c r="E2562" s="2">
        <v>45144</v>
      </c>
      <c r="F2562" s="2">
        <f>_xlfn.XLOOKUP(Table7[[#This Row],[EID]],Roster!A:A,Roster!G:G)</f>
        <v>44841</v>
      </c>
      <c r="G2562" s="61">
        <f ca="1">(TODAY()-Table7[[#This Row],[Hire Date]])/365</f>
        <v>2.6136986301369864</v>
      </c>
      <c r="H2562" s="61">
        <f ca="1">Table7[[#This Row],[Year]]*12</f>
        <v>31.364383561643837</v>
      </c>
      <c r="I2562" t="str">
        <f ca="1">IF(Table7[[#This Row],[Month]]&gt;=12,"Tenured","New Hire")</f>
        <v>Tenured</v>
      </c>
    </row>
    <row r="2563" spans="1:9">
      <c r="A2563" s="3" t="s">
        <v>116</v>
      </c>
      <c r="B2563" s="35" t="str">
        <f>_xlfn.XLOOKUP(Table7[[#This Row],[EID]],Roster!A:A,Roster!E:E)</f>
        <v>hir.kame.31</v>
      </c>
      <c r="C2563" s="35" t="str">
        <f>_xlfn.XLOOKUP(Table7[[#This Row],[EID]],Roster!A:A,Roster!F:F)</f>
        <v>Health</v>
      </c>
      <c r="D2563">
        <v>10</v>
      </c>
      <c r="E2563" s="2">
        <v>45144</v>
      </c>
      <c r="F2563" s="2">
        <f>_xlfn.XLOOKUP(Table7[[#This Row],[EID]],Roster!A:A,Roster!G:G)</f>
        <v>39490</v>
      </c>
      <c r="G2563" s="61">
        <f ca="1">(TODAY()-Table7[[#This Row],[Hire Date]])/365</f>
        <v>17.273972602739725</v>
      </c>
      <c r="H2563" s="61">
        <f ca="1">Table7[[#This Row],[Year]]*12</f>
        <v>207.2876712328767</v>
      </c>
      <c r="I2563" t="str">
        <f ca="1">IF(Table7[[#This Row],[Month]]&gt;=12,"Tenured","New Hire")</f>
        <v>Tenured</v>
      </c>
    </row>
    <row r="2564" spans="1:9">
      <c r="A2564" s="3" t="s">
        <v>117</v>
      </c>
      <c r="B2564" s="35" t="str">
        <f>_xlfn.XLOOKUP(Table7[[#This Row],[EID]],Roster!A:A,Roster!E:E)</f>
        <v>han.oriz.24</v>
      </c>
      <c r="C2564" s="35" t="str">
        <f>_xlfn.XLOOKUP(Table7[[#This Row],[EID]],Roster!A:A,Roster!F:F)</f>
        <v>Network</v>
      </c>
      <c r="D2564">
        <v>10</v>
      </c>
      <c r="E2564" s="2">
        <v>45144</v>
      </c>
      <c r="F2564" s="2">
        <f>_xlfn.XLOOKUP(Table7[[#This Row],[EID]],Roster!A:A,Roster!G:G)</f>
        <v>43495</v>
      </c>
      <c r="G2564" s="61">
        <f ca="1">(TODAY()-Table7[[#This Row],[Hire Date]])/365</f>
        <v>6.3013698630136989</v>
      </c>
      <c r="H2564" s="61">
        <f ca="1">Table7[[#This Row],[Year]]*12</f>
        <v>75.616438356164394</v>
      </c>
      <c r="I2564" t="str">
        <f ca="1">IF(Table7[[#This Row],[Month]]&gt;=12,"Tenured","New Hire")</f>
        <v>Tenured</v>
      </c>
    </row>
    <row r="2565" spans="1:9">
      <c r="A2565" s="3" t="s">
        <v>118</v>
      </c>
      <c r="B2565" s="35" t="str">
        <f>_xlfn.XLOOKUP(Table7[[#This Row],[EID]],Roster!A:A,Roster!E:E)</f>
        <v>kig.imaz.62</v>
      </c>
      <c r="C2565" s="35" t="str">
        <f>_xlfn.XLOOKUP(Table7[[#This Row],[EID]],Roster!A:A,Roster!F:F)</f>
        <v>HR</v>
      </c>
      <c r="D2565">
        <v>10</v>
      </c>
      <c r="E2565" s="2">
        <v>45144</v>
      </c>
      <c r="F2565" s="2">
        <f>_xlfn.XLOOKUP(Table7[[#This Row],[EID]],Roster!A:A,Roster!G:G)</f>
        <v>44965</v>
      </c>
      <c r="G2565" s="61">
        <f ca="1">(TODAY()-Table7[[#This Row],[Hire Date]])/365</f>
        <v>2.2739726027397262</v>
      </c>
      <c r="H2565" s="61">
        <f ca="1">Table7[[#This Row],[Year]]*12</f>
        <v>27.287671232876715</v>
      </c>
      <c r="I2565" t="str">
        <f ca="1">IF(Table7[[#This Row],[Month]]&gt;=12,"Tenured","New Hire")</f>
        <v>Tenured</v>
      </c>
    </row>
    <row r="2566" spans="1:9">
      <c r="A2566" s="3" t="s">
        <v>119</v>
      </c>
      <c r="B2566" s="35" t="str">
        <f>_xlfn.XLOOKUP(Table7[[#This Row],[EID]],Roster!A:A,Roster!E:E)</f>
        <v>hir.kame.31</v>
      </c>
      <c r="C2566" s="35" t="str">
        <f>_xlfn.XLOOKUP(Table7[[#This Row],[EID]],Roster!A:A,Roster!F:F)</f>
        <v>Health</v>
      </c>
      <c r="D2566">
        <v>9</v>
      </c>
      <c r="E2566" s="2">
        <v>45144</v>
      </c>
      <c r="F2566" s="2">
        <f>_xlfn.XLOOKUP(Table7[[#This Row],[EID]],Roster!A:A,Roster!G:G)</f>
        <v>38581</v>
      </c>
      <c r="G2566" s="61">
        <f ca="1">(TODAY()-Table7[[#This Row],[Hire Date]])/365</f>
        <v>19.764383561643836</v>
      </c>
      <c r="H2566" s="61">
        <f ca="1">Table7[[#This Row],[Year]]*12</f>
        <v>237.17260273972602</v>
      </c>
      <c r="I2566" t="str">
        <f ca="1">IF(Table7[[#This Row],[Month]]&gt;=12,"Tenured","New Hire")</f>
        <v>Tenured</v>
      </c>
    </row>
    <row r="2567" spans="1:9">
      <c r="A2567" s="3" t="s">
        <v>121</v>
      </c>
      <c r="B2567" s="35" t="str">
        <f>_xlfn.XLOOKUP(Table7[[#This Row],[EID]],Roster!A:A,Roster!E:E)</f>
        <v>hir.kame.31</v>
      </c>
      <c r="C2567" s="35" t="str">
        <f>_xlfn.XLOOKUP(Table7[[#This Row],[EID]],Roster!A:A,Roster!F:F)</f>
        <v>Health</v>
      </c>
      <c r="D2567">
        <v>10</v>
      </c>
      <c r="E2567" s="2">
        <v>45144</v>
      </c>
      <c r="F2567" s="2">
        <f>_xlfn.XLOOKUP(Table7[[#This Row],[EID]],Roster!A:A,Roster!G:G)</f>
        <v>44420</v>
      </c>
      <c r="G2567" s="61">
        <f ca="1">(TODAY()-Table7[[#This Row],[Hire Date]])/365</f>
        <v>3.7671232876712328</v>
      </c>
      <c r="H2567" s="61">
        <f ca="1">Table7[[#This Row],[Year]]*12</f>
        <v>45.205479452054796</v>
      </c>
      <c r="I2567" t="str">
        <f ca="1">IF(Table7[[#This Row],[Month]]&gt;=12,"Tenured","New Hire")</f>
        <v>Tenured</v>
      </c>
    </row>
    <row r="2568" spans="1:9">
      <c r="A2568" s="3" t="s">
        <v>122</v>
      </c>
      <c r="B2568" s="35" t="str">
        <f>_xlfn.XLOOKUP(Table7[[#This Row],[EID]],Roster!A:A,Roster!E:E)</f>
        <v>han.oriz.24</v>
      </c>
      <c r="C2568" s="35" t="str">
        <f>_xlfn.XLOOKUP(Table7[[#This Row],[EID]],Roster!A:A,Roster!F:F)</f>
        <v>Network</v>
      </c>
      <c r="D2568">
        <v>8</v>
      </c>
      <c r="E2568" s="2">
        <v>45144</v>
      </c>
      <c r="F2568" s="2">
        <f>_xlfn.XLOOKUP(Table7[[#This Row],[EID]],Roster!A:A,Roster!G:G)</f>
        <v>44961</v>
      </c>
      <c r="G2568" s="61">
        <f ca="1">(TODAY()-Table7[[#This Row],[Hire Date]])/365</f>
        <v>2.2849315068493152</v>
      </c>
      <c r="H2568" s="61">
        <f ca="1">Table7[[#This Row],[Year]]*12</f>
        <v>27.419178082191785</v>
      </c>
      <c r="I2568" t="str">
        <f ca="1">IF(Table7[[#This Row],[Month]]&gt;=12,"Tenured","New Hire")</f>
        <v>Tenured</v>
      </c>
    </row>
    <row r="2569" spans="1:9">
      <c r="A2569" s="3" t="s">
        <v>123</v>
      </c>
      <c r="B2569" s="35" t="str">
        <f>_xlfn.XLOOKUP(Table7[[#This Row],[EID]],Roster!A:A,Roster!E:E)</f>
        <v>kig.imaz.62</v>
      </c>
      <c r="C2569" s="35" t="str">
        <f>_xlfn.XLOOKUP(Table7[[#This Row],[EID]],Roster!A:A,Roster!F:F)</f>
        <v>HR</v>
      </c>
      <c r="D2569">
        <v>8</v>
      </c>
      <c r="E2569" s="2">
        <v>45144</v>
      </c>
      <c r="F2569" s="2">
        <f>_xlfn.XLOOKUP(Table7[[#This Row],[EID]],Roster!A:A,Roster!G:G)</f>
        <v>41094</v>
      </c>
      <c r="G2569" s="61">
        <f ca="1">(TODAY()-Table7[[#This Row],[Hire Date]])/365</f>
        <v>12.87945205479452</v>
      </c>
      <c r="H2569" s="61">
        <f ca="1">Table7[[#This Row],[Year]]*12</f>
        <v>154.55342465753424</v>
      </c>
      <c r="I2569" t="str">
        <f ca="1">IF(Table7[[#This Row],[Month]]&gt;=12,"Tenured","New Hire")</f>
        <v>Tenured</v>
      </c>
    </row>
    <row r="2570" spans="1:9">
      <c r="A2570" s="3" t="s">
        <v>94</v>
      </c>
      <c r="B2570" s="35" t="str">
        <f>_xlfn.XLOOKUP(Table7[[#This Row],[EID]],Roster!A:A,Roster!E:E)</f>
        <v>oka.koch.55</v>
      </c>
      <c r="C2570" s="35" t="str">
        <f>_xlfn.XLOOKUP(Table7[[#This Row],[EID]],Roster!A:A,Roster!F:F)</f>
        <v>F&amp;A</v>
      </c>
      <c r="D2570">
        <v>8</v>
      </c>
      <c r="E2570" s="2">
        <v>45145</v>
      </c>
      <c r="F2570" s="2">
        <f>_xlfn.XLOOKUP(Table7[[#This Row],[EID]],Roster!A:A,Roster!G:G)</f>
        <v>45032</v>
      </c>
      <c r="G2570" s="61">
        <f ca="1">(TODAY()-Table7[[#This Row],[Hire Date]])/365</f>
        <v>2.0904109589041098</v>
      </c>
      <c r="H2570" s="61">
        <f ca="1">Table7[[#This Row],[Year]]*12</f>
        <v>25.084931506849315</v>
      </c>
      <c r="I2570" t="str">
        <f ca="1">IF(Table7[[#This Row],[Month]]&gt;=12,"Tenured","New Hire")</f>
        <v>Tenured</v>
      </c>
    </row>
    <row r="2571" spans="1:9">
      <c r="A2571" s="3" t="s">
        <v>96</v>
      </c>
      <c r="B2571" s="35" t="str">
        <f>_xlfn.XLOOKUP(Table7[[#This Row],[EID]],Roster!A:A,Roster!E:E)</f>
        <v>hir.kame.31</v>
      </c>
      <c r="C2571" s="35" t="str">
        <f>_xlfn.XLOOKUP(Table7[[#This Row],[EID]],Roster!A:A,Roster!F:F)</f>
        <v>Health</v>
      </c>
      <c r="D2571">
        <v>8</v>
      </c>
      <c r="E2571" s="2">
        <v>45145</v>
      </c>
      <c r="F2571" s="2">
        <f>_xlfn.XLOOKUP(Table7[[#This Row],[EID]],Roster!A:A,Roster!G:G)</f>
        <v>44979</v>
      </c>
      <c r="G2571" s="61">
        <f ca="1">(TODAY()-Table7[[#This Row],[Hire Date]])/365</f>
        <v>2.2356164383561645</v>
      </c>
      <c r="H2571" s="61">
        <f ca="1">Table7[[#This Row],[Year]]*12</f>
        <v>26.827397260273976</v>
      </c>
      <c r="I2571" t="str">
        <f ca="1">IF(Table7[[#This Row],[Month]]&gt;=12,"Tenured","New Hire")</f>
        <v>Tenured</v>
      </c>
    </row>
    <row r="2572" spans="1:9">
      <c r="A2572" s="3" t="s">
        <v>97</v>
      </c>
      <c r="B2572" s="35" t="str">
        <f>_xlfn.XLOOKUP(Table7[[#This Row],[EID]],Roster!A:A,Roster!E:E)</f>
        <v>han.oriz.24</v>
      </c>
      <c r="C2572" s="35" t="str">
        <f>_xlfn.XLOOKUP(Table7[[#This Row],[EID]],Roster!A:A,Roster!F:F)</f>
        <v>Network</v>
      </c>
      <c r="D2572">
        <v>10</v>
      </c>
      <c r="E2572" s="2">
        <v>45145</v>
      </c>
      <c r="F2572" s="2">
        <f>_xlfn.XLOOKUP(Table7[[#This Row],[EID]],Roster!A:A,Roster!G:G)</f>
        <v>44419</v>
      </c>
      <c r="G2572" s="61">
        <f ca="1">(TODAY()-Table7[[#This Row],[Hire Date]])/365</f>
        <v>3.7698630136986302</v>
      </c>
      <c r="H2572" s="61">
        <f ca="1">Table7[[#This Row],[Year]]*12</f>
        <v>45.238356164383561</v>
      </c>
      <c r="I2572" t="str">
        <f ca="1">IF(Table7[[#This Row],[Month]]&gt;=12,"Tenured","New Hire")</f>
        <v>Tenured</v>
      </c>
    </row>
    <row r="2573" spans="1:9">
      <c r="A2573" s="3" t="s">
        <v>98</v>
      </c>
      <c r="B2573" s="35" t="str">
        <f>_xlfn.XLOOKUP(Table7[[#This Row],[EID]],Roster!A:A,Roster!E:E)</f>
        <v>kig.imaz.62</v>
      </c>
      <c r="C2573" s="35" t="str">
        <f>_xlfn.XLOOKUP(Table7[[#This Row],[EID]],Roster!A:A,Roster!F:F)</f>
        <v>HR</v>
      </c>
      <c r="D2573">
        <v>9</v>
      </c>
      <c r="E2573" s="2">
        <v>45145</v>
      </c>
      <c r="F2573" s="2">
        <f>_xlfn.XLOOKUP(Table7[[#This Row],[EID]],Roster!A:A,Roster!G:G)</f>
        <v>41964</v>
      </c>
      <c r="G2573" s="61">
        <f ca="1">(TODAY()-Table7[[#This Row],[Hire Date]])/365</f>
        <v>10.495890410958904</v>
      </c>
      <c r="H2573" s="61">
        <f ca="1">Table7[[#This Row],[Year]]*12</f>
        <v>125.95068493150684</v>
      </c>
      <c r="I2573" t="str">
        <f ca="1">IF(Table7[[#This Row],[Month]]&gt;=12,"Tenured","New Hire")</f>
        <v>Tenured</v>
      </c>
    </row>
    <row r="2574" spans="1:9">
      <c r="A2574" s="3" t="s">
        <v>99</v>
      </c>
      <c r="B2574" s="35" t="str">
        <f>_xlfn.XLOOKUP(Table7[[#This Row],[EID]],Roster!A:A,Roster!E:E)</f>
        <v>han.oriz.24</v>
      </c>
      <c r="C2574" s="35" t="str">
        <f>_xlfn.XLOOKUP(Table7[[#This Row],[EID]],Roster!A:A,Roster!F:F)</f>
        <v>Strategy</v>
      </c>
      <c r="D2574">
        <v>8</v>
      </c>
      <c r="E2574" s="2">
        <v>45145</v>
      </c>
      <c r="F2574" s="2">
        <f>_xlfn.XLOOKUP(Table7[[#This Row],[EID]],Roster!A:A,Roster!G:G)</f>
        <v>39732</v>
      </c>
      <c r="G2574" s="61">
        <f ca="1">(TODAY()-Table7[[#This Row],[Hire Date]])/365</f>
        <v>16.610958904109587</v>
      </c>
      <c r="H2574" s="61">
        <f ca="1">Table7[[#This Row],[Year]]*12</f>
        <v>199.33150684931505</v>
      </c>
      <c r="I2574" t="str">
        <f ca="1">IF(Table7[[#This Row],[Month]]&gt;=12,"Tenured","New Hire")</f>
        <v>Tenured</v>
      </c>
    </row>
    <row r="2575" spans="1:9">
      <c r="A2575" s="3" t="s">
        <v>100</v>
      </c>
      <c r="B2575" s="35" t="str">
        <f>_xlfn.XLOOKUP(Table7[[#This Row],[EID]],Roster!A:A,Roster!E:E)</f>
        <v>oka.koch.55</v>
      </c>
      <c r="C2575" s="35" t="str">
        <f>_xlfn.XLOOKUP(Table7[[#This Row],[EID]],Roster!A:A,Roster!F:F)</f>
        <v>F&amp;A</v>
      </c>
      <c r="D2575">
        <v>8</v>
      </c>
      <c r="E2575" s="2">
        <v>45145</v>
      </c>
      <c r="F2575" s="2">
        <f>_xlfn.XLOOKUP(Table7[[#This Row],[EID]],Roster!A:A,Roster!G:G)</f>
        <v>44956</v>
      </c>
      <c r="G2575" s="61">
        <f ca="1">(TODAY()-Table7[[#This Row],[Hire Date]])/365</f>
        <v>2.2986301369863016</v>
      </c>
      <c r="H2575" s="61">
        <f ca="1">Table7[[#This Row],[Year]]*12</f>
        <v>27.583561643835619</v>
      </c>
      <c r="I2575" t="str">
        <f ca="1">IF(Table7[[#This Row],[Month]]&gt;=12,"Tenured","New Hire")</f>
        <v>Tenured</v>
      </c>
    </row>
    <row r="2576" spans="1:9">
      <c r="A2576" s="3" t="s">
        <v>101</v>
      </c>
      <c r="B2576" s="35" t="str">
        <f>_xlfn.XLOOKUP(Table7[[#This Row],[EID]],Roster!A:A,Roster!E:E)</f>
        <v>hir.kame.31</v>
      </c>
      <c r="C2576" s="35" t="str">
        <f>_xlfn.XLOOKUP(Table7[[#This Row],[EID]],Roster!A:A,Roster!F:F)</f>
        <v>Health</v>
      </c>
      <c r="D2576">
        <v>9</v>
      </c>
      <c r="E2576" s="2">
        <v>45145</v>
      </c>
      <c r="F2576" s="2">
        <f>_xlfn.XLOOKUP(Table7[[#This Row],[EID]],Roster!A:A,Roster!G:G)</f>
        <v>42161</v>
      </c>
      <c r="G2576" s="61">
        <f ca="1">(TODAY()-Table7[[#This Row],[Hire Date]])/365</f>
        <v>9.956164383561644</v>
      </c>
      <c r="H2576" s="61">
        <f ca="1">Table7[[#This Row],[Year]]*12</f>
        <v>119.47397260273974</v>
      </c>
      <c r="I2576" t="str">
        <f ca="1">IF(Table7[[#This Row],[Month]]&gt;=12,"Tenured","New Hire")</f>
        <v>Tenured</v>
      </c>
    </row>
    <row r="2577" spans="1:9">
      <c r="A2577" s="3" t="s">
        <v>102</v>
      </c>
      <c r="B2577" s="35" t="str">
        <f>_xlfn.XLOOKUP(Table7[[#This Row],[EID]],Roster!A:A,Roster!E:E)</f>
        <v>han.oriz.24</v>
      </c>
      <c r="C2577" s="35" t="str">
        <f>_xlfn.XLOOKUP(Table7[[#This Row],[EID]],Roster!A:A,Roster!F:F)</f>
        <v>Network</v>
      </c>
      <c r="D2577">
        <v>8</v>
      </c>
      <c r="E2577" s="2">
        <v>45145</v>
      </c>
      <c r="F2577" s="2">
        <f>_xlfn.XLOOKUP(Table7[[#This Row],[EID]],Roster!A:A,Roster!G:G)</f>
        <v>37784</v>
      </c>
      <c r="G2577" s="61">
        <f ca="1">(TODAY()-Table7[[#This Row],[Hire Date]])/365</f>
        <v>21.947945205479453</v>
      </c>
      <c r="H2577" s="61">
        <f ca="1">Table7[[#This Row],[Year]]*12</f>
        <v>263.37534246575342</v>
      </c>
      <c r="I2577" t="str">
        <f ca="1">IF(Table7[[#This Row],[Month]]&gt;=12,"Tenured","New Hire")</f>
        <v>Tenured</v>
      </c>
    </row>
    <row r="2578" spans="1:9">
      <c r="A2578" s="3" t="s">
        <v>103</v>
      </c>
      <c r="B2578" s="35" t="str">
        <f>_xlfn.XLOOKUP(Table7[[#This Row],[EID]],Roster!A:A,Roster!E:E)</f>
        <v>kig.imaz.62</v>
      </c>
      <c r="C2578" s="35" t="str">
        <f>_xlfn.XLOOKUP(Table7[[#This Row],[EID]],Roster!A:A,Roster!F:F)</f>
        <v>HR</v>
      </c>
      <c r="D2578">
        <v>10</v>
      </c>
      <c r="E2578" s="2">
        <v>45145</v>
      </c>
      <c r="F2578" s="2">
        <f>_xlfn.XLOOKUP(Table7[[#This Row],[EID]],Roster!A:A,Roster!G:G)</f>
        <v>44132</v>
      </c>
      <c r="G2578" s="61">
        <f ca="1">(TODAY()-Table7[[#This Row],[Hire Date]])/365</f>
        <v>4.5561643835616437</v>
      </c>
      <c r="H2578" s="61">
        <f ca="1">Table7[[#This Row],[Year]]*12</f>
        <v>54.673972602739724</v>
      </c>
      <c r="I2578" t="str">
        <f ca="1">IF(Table7[[#This Row],[Month]]&gt;=12,"Tenured","New Hire")</f>
        <v>Tenured</v>
      </c>
    </row>
    <row r="2579" spans="1:9">
      <c r="A2579" s="3" t="s">
        <v>104</v>
      </c>
      <c r="B2579" s="35" t="str">
        <f>_xlfn.XLOOKUP(Table7[[#This Row],[EID]],Roster!A:A,Roster!E:E)</f>
        <v>oka.koch.55</v>
      </c>
      <c r="C2579" s="35" t="str">
        <f>_xlfn.XLOOKUP(Table7[[#This Row],[EID]],Roster!A:A,Roster!F:F)</f>
        <v>F&amp;A</v>
      </c>
      <c r="D2579">
        <v>6</v>
      </c>
      <c r="E2579" s="2">
        <v>45145</v>
      </c>
      <c r="F2579" s="2">
        <f>_xlfn.XLOOKUP(Table7[[#This Row],[EID]],Roster!A:A,Roster!G:G)</f>
        <v>44977</v>
      </c>
      <c r="G2579" s="61">
        <f ca="1">(TODAY()-Table7[[#This Row],[Hire Date]])/365</f>
        <v>2.2410958904109588</v>
      </c>
      <c r="H2579" s="61">
        <f ca="1">Table7[[#This Row],[Year]]*12</f>
        <v>26.893150684931506</v>
      </c>
      <c r="I2579" t="str">
        <f ca="1">IF(Table7[[#This Row],[Month]]&gt;=12,"Tenured","New Hire")</f>
        <v>Tenured</v>
      </c>
    </row>
    <row r="2580" spans="1:9">
      <c r="A2580" s="3" t="s">
        <v>105</v>
      </c>
      <c r="B2580" s="35" t="str">
        <f>_xlfn.XLOOKUP(Table7[[#This Row],[EID]],Roster!A:A,Roster!E:E)</f>
        <v>oka.koch.55</v>
      </c>
      <c r="C2580" s="35" t="str">
        <f>_xlfn.XLOOKUP(Table7[[#This Row],[EID]],Roster!A:A,Roster!F:F)</f>
        <v>F&amp;A</v>
      </c>
      <c r="D2580">
        <v>10</v>
      </c>
      <c r="E2580" s="2">
        <v>45145</v>
      </c>
      <c r="F2580" s="2">
        <f>_xlfn.XLOOKUP(Table7[[#This Row],[EID]],Roster!A:A,Roster!G:G)</f>
        <v>37806</v>
      </c>
      <c r="G2580" s="61">
        <f ca="1">(TODAY()-Table7[[#This Row],[Hire Date]])/365</f>
        <v>21.887671232876713</v>
      </c>
      <c r="H2580" s="61">
        <f ca="1">Table7[[#This Row],[Year]]*12</f>
        <v>262.65205479452055</v>
      </c>
      <c r="I2580" t="str">
        <f ca="1">IF(Table7[[#This Row],[Month]]&gt;=12,"Tenured","New Hire")</f>
        <v>Tenured</v>
      </c>
    </row>
    <row r="2581" spans="1:9">
      <c r="A2581" s="3" t="s">
        <v>106</v>
      </c>
      <c r="B2581" s="35" t="str">
        <f>_xlfn.XLOOKUP(Table7[[#This Row],[EID]],Roster!A:A,Roster!E:E)</f>
        <v>hir.kame.31</v>
      </c>
      <c r="C2581" s="35" t="str">
        <f>_xlfn.XLOOKUP(Table7[[#This Row],[EID]],Roster!A:A,Roster!F:F)</f>
        <v>Health</v>
      </c>
      <c r="D2581">
        <v>10</v>
      </c>
      <c r="E2581" s="2">
        <v>45145</v>
      </c>
      <c r="F2581" s="2">
        <f>_xlfn.XLOOKUP(Table7[[#This Row],[EID]],Roster!A:A,Roster!G:G)</f>
        <v>40457</v>
      </c>
      <c r="G2581" s="61">
        <f ca="1">(TODAY()-Table7[[#This Row],[Hire Date]])/365</f>
        <v>14.624657534246575</v>
      </c>
      <c r="H2581" s="61">
        <f ca="1">Table7[[#This Row],[Year]]*12</f>
        <v>175.49589041095891</v>
      </c>
      <c r="I2581" t="str">
        <f ca="1">IF(Table7[[#This Row],[Month]]&gt;=12,"Tenured","New Hire")</f>
        <v>Tenured</v>
      </c>
    </row>
    <row r="2582" spans="1:9">
      <c r="A2582" s="3" t="s">
        <v>107</v>
      </c>
      <c r="B2582" s="35" t="str">
        <f>_xlfn.XLOOKUP(Table7[[#This Row],[EID]],Roster!A:A,Roster!E:E)</f>
        <v>oka.koch.55</v>
      </c>
      <c r="C2582" s="35" t="str">
        <f>_xlfn.XLOOKUP(Table7[[#This Row],[EID]],Roster!A:A,Roster!F:F)</f>
        <v>F&amp;A</v>
      </c>
      <c r="D2582">
        <v>9</v>
      </c>
      <c r="E2582" s="2">
        <v>45145</v>
      </c>
      <c r="F2582" s="2">
        <f>_xlfn.XLOOKUP(Table7[[#This Row],[EID]],Roster!A:A,Roster!G:G)</f>
        <v>45001</v>
      </c>
      <c r="G2582" s="61">
        <f ca="1">(TODAY()-Table7[[#This Row],[Hire Date]])/365</f>
        <v>2.1753424657534248</v>
      </c>
      <c r="H2582" s="61">
        <f ca="1">Table7[[#This Row],[Year]]*12</f>
        <v>26.104109589041098</v>
      </c>
      <c r="I2582" t="str">
        <f ca="1">IF(Table7[[#This Row],[Month]]&gt;=12,"Tenured","New Hire")</f>
        <v>Tenured</v>
      </c>
    </row>
    <row r="2583" spans="1:9">
      <c r="A2583" s="3" t="s">
        <v>108</v>
      </c>
      <c r="B2583" s="35" t="str">
        <f>_xlfn.XLOOKUP(Table7[[#This Row],[EID]],Roster!A:A,Roster!E:E)</f>
        <v>kig.imaz.62</v>
      </c>
      <c r="C2583" s="35" t="str">
        <f>_xlfn.XLOOKUP(Table7[[#This Row],[EID]],Roster!A:A,Roster!F:F)</f>
        <v>HR</v>
      </c>
      <c r="D2583">
        <v>8</v>
      </c>
      <c r="E2583" s="2">
        <v>45145</v>
      </c>
      <c r="F2583" s="2">
        <f>_xlfn.XLOOKUP(Table7[[#This Row],[EID]],Roster!A:A,Roster!G:G)</f>
        <v>41289</v>
      </c>
      <c r="G2583" s="61">
        <f ca="1">(TODAY()-Table7[[#This Row],[Hire Date]])/365</f>
        <v>12.345205479452055</v>
      </c>
      <c r="H2583" s="61">
        <f ca="1">Table7[[#This Row],[Year]]*12</f>
        <v>148.14246575342466</v>
      </c>
      <c r="I2583" t="str">
        <f ca="1">IF(Table7[[#This Row],[Month]]&gt;=12,"Tenured","New Hire")</f>
        <v>Tenured</v>
      </c>
    </row>
    <row r="2584" spans="1:9">
      <c r="A2584" s="3" t="s">
        <v>109</v>
      </c>
      <c r="B2584" s="35" t="str">
        <f>_xlfn.XLOOKUP(Table7[[#This Row],[EID]],Roster!A:A,Roster!E:E)</f>
        <v>han.oriz.24</v>
      </c>
      <c r="C2584" s="35" t="str">
        <f>_xlfn.XLOOKUP(Table7[[#This Row],[EID]],Roster!A:A,Roster!F:F)</f>
        <v>Strategy</v>
      </c>
      <c r="D2584">
        <v>8</v>
      </c>
      <c r="E2584" s="2">
        <v>45145</v>
      </c>
      <c r="F2584" s="2">
        <f>_xlfn.XLOOKUP(Table7[[#This Row],[EID]],Roster!A:A,Roster!G:G)</f>
        <v>39092</v>
      </c>
      <c r="G2584" s="61">
        <f ca="1">(TODAY()-Table7[[#This Row],[Hire Date]])/365</f>
        <v>18.364383561643837</v>
      </c>
      <c r="H2584" s="61">
        <f ca="1">Table7[[#This Row],[Year]]*12</f>
        <v>220.37260273972606</v>
      </c>
      <c r="I2584" t="str">
        <f ca="1">IF(Table7[[#This Row],[Month]]&gt;=12,"Tenured","New Hire")</f>
        <v>Tenured</v>
      </c>
    </row>
    <row r="2585" spans="1:9">
      <c r="A2585" s="3" t="s">
        <v>111</v>
      </c>
      <c r="B2585" s="35" t="str">
        <f>_xlfn.XLOOKUP(Table7[[#This Row],[EID]],Roster!A:A,Roster!E:E)</f>
        <v>hir.kame.31</v>
      </c>
      <c r="C2585" s="35" t="str">
        <f>_xlfn.XLOOKUP(Table7[[#This Row],[EID]],Roster!A:A,Roster!F:F)</f>
        <v>Health</v>
      </c>
      <c r="D2585">
        <v>10</v>
      </c>
      <c r="E2585" s="2">
        <v>45145</v>
      </c>
      <c r="F2585" s="2">
        <f>_xlfn.XLOOKUP(Table7[[#This Row],[EID]],Roster!A:A,Roster!G:G)</f>
        <v>42145</v>
      </c>
      <c r="G2585" s="61">
        <f ca="1">(TODAY()-Table7[[#This Row],[Hire Date]])/365</f>
        <v>10</v>
      </c>
      <c r="H2585" s="61">
        <f ca="1">Table7[[#This Row],[Year]]*12</f>
        <v>120</v>
      </c>
      <c r="I2585" t="str">
        <f ca="1">IF(Table7[[#This Row],[Month]]&gt;=12,"Tenured","New Hire")</f>
        <v>Tenured</v>
      </c>
    </row>
    <row r="2586" spans="1:9">
      <c r="A2586" s="3" t="s">
        <v>112</v>
      </c>
      <c r="B2586" s="35" t="str">
        <f>_xlfn.XLOOKUP(Table7[[#This Row],[EID]],Roster!A:A,Roster!E:E)</f>
        <v>hir.kame.31</v>
      </c>
      <c r="C2586" s="35" t="str">
        <f>_xlfn.XLOOKUP(Table7[[#This Row],[EID]],Roster!A:A,Roster!F:F)</f>
        <v>Health</v>
      </c>
      <c r="D2586">
        <v>8</v>
      </c>
      <c r="E2586" s="2">
        <v>45145</v>
      </c>
      <c r="F2586" s="2">
        <f>_xlfn.XLOOKUP(Table7[[#This Row],[EID]],Roster!A:A,Roster!G:G)</f>
        <v>44989</v>
      </c>
      <c r="G2586" s="61">
        <f ca="1">(TODAY()-Table7[[#This Row],[Hire Date]])/365</f>
        <v>2.2082191780821918</v>
      </c>
      <c r="H2586" s="61">
        <f ca="1">Table7[[#This Row],[Year]]*12</f>
        <v>26.4986301369863</v>
      </c>
      <c r="I2586" t="str">
        <f ca="1">IF(Table7[[#This Row],[Month]]&gt;=12,"Tenured","New Hire")</f>
        <v>Tenured</v>
      </c>
    </row>
    <row r="2587" spans="1:9">
      <c r="A2587" s="3" t="s">
        <v>113</v>
      </c>
      <c r="B2587" s="35" t="str">
        <f>_xlfn.XLOOKUP(Table7[[#This Row],[EID]],Roster!A:A,Roster!E:E)</f>
        <v>kig.imaz.62</v>
      </c>
      <c r="C2587" s="35" t="str">
        <f>_xlfn.XLOOKUP(Table7[[#This Row],[EID]],Roster!A:A,Roster!F:F)</f>
        <v>HR</v>
      </c>
      <c r="D2587">
        <v>9</v>
      </c>
      <c r="E2587" s="2">
        <v>45145</v>
      </c>
      <c r="F2587" s="2">
        <f>_xlfn.XLOOKUP(Table7[[#This Row],[EID]],Roster!A:A,Roster!G:G)</f>
        <v>44152</v>
      </c>
      <c r="G2587" s="61">
        <f ca="1">(TODAY()-Table7[[#This Row],[Hire Date]])/365</f>
        <v>4.5013698630136982</v>
      </c>
      <c r="H2587" s="61">
        <f ca="1">Table7[[#This Row],[Year]]*12</f>
        <v>54.016438356164379</v>
      </c>
      <c r="I2587" t="str">
        <f ca="1">IF(Table7[[#This Row],[Month]]&gt;=12,"Tenured","New Hire")</f>
        <v>Tenured</v>
      </c>
    </row>
    <row r="2588" spans="1:9">
      <c r="A2588" s="3" t="s">
        <v>114</v>
      </c>
      <c r="B2588" s="35" t="str">
        <f>_xlfn.XLOOKUP(Table7[[#This Row],[EID]],Roster!A:A,Roster!E:E)</f>
        <v>han.oriz.24</v>
      </c>
      <c r="C2588" s="35" t="str">
        <f>_xlfn.XLOOKUP(Table7[[#This Row],[EID]],Roster!A:A,Roster!F:F)</f>
        <v>Strategy</v>
      </c>
      <c r="D2588">
        <v>10</v>
      </c>
      <c r="E2588" s="2">
        <v>45145</v>
      </c>
      <c r="F2588" s="2">
        <f>_xlfn.XLOOKUP(Table7[[#This Row],[EID]],Roster!A:A,Roster!G:G)</f>
        <v>37165</v>
      </c>
      <c r="G2588" s="61">
        <f ca="1">(TODAY()-Table7[[#This Row],[Hire Date]])/365</f>
        <v>23.643835616438356</v>
      </c>
      <c r="H2588" s="61">
        <f ca="1">Table7[[#This Row],[Year]]*12</f>
        <v>283.72602739726028</v>
      </c>
      <c r="I2588" t="str">
        <f ca="1">IF(Table7[[#This Row],[Month]]&gt;=12,"Tenured","New Hire")</f>
        <v>Tenured</v>
      </c>
    </row>
    <row r="2589" spans="1:9">
      <c r="A2589" s="3" t="s">
        <v>115</v>
      </c>
      <c r="B2589" s="35" t="str">
        <f>_xlfn.XLOOKUP(Table7[[#This Row],[EID]],Roster!A:A,Roster!E:E)</f>
        <v>oka.koch.55</v>
      </c>
      <c r="C2589" s="35" t="str">
        <f>_xlfn.XLOOKUP(Table7[[#This Row],[EID]],Roster!A:A,Roster!F:F)</f>
        <v>F&amp;A</v>
      </c>
      <c r="D2589">
        <v>9</v>
      </c>
      <c r="E2589" s="2">
        <v>45145</v>
      </c>
      <c r="F2589" s="2">
        <f>_xlfn.XLOOKUP(Table7[[#This Row],[EID]],Roster!A:A,Roster!G:G)</f>
        <v>44841</v>
      </c>
      <c r="G2589" s="61">
        <f ca="1">(TODAY()-Table7[[#This Row],[Hire Date]])/365</f>
        <v>2.6136986301369864</v>
      </c>
      <c r="H2589" s="61">
        <f ca="1">Table7[[#This Row],[Year]]*12</f>
        <v>31.364383561643837</v>
      </c>
      <c r="I2589" t="str">
        <f ca="1">IF(Table7[[#This Row],[Month]]&gt;=12,"Tenured","New Hire")</f>
        <v>Tenured</v>
      </c>
    </row>
    <row r="2590" spans="1:9">
      <c r="A2590" s="3" t="s">
        <v>116</v>
      </c>
      <c r="B2590" s="35" t="str">
        <f>_xlfn.XLOOKUP(Table7[[#This Row],[EID]],Roster!A:A,Roster!E:E)</f>
        <v>hir.kame.31</v>
      </c>
      <c r="C2590" s="35" t="str">
        <f>_xlfn.XLOOKUP(Table7[[#This Row],[EID]],Roster!A:A,Roster!F:F)</f>
        <v>Health</v>
      </c>
      <c r="D2590">
        <v>10</v>
      </c>
      <c r="E2590" s="2">
        <v>45145</v>
      </c>
      <c r="F2590" s="2">
        <f>_xlfn.XLOOKUP(Table7[[#This Row],[EID]],Roster!A:A,Roster!G:G)</f>
        <v>39490</v>
      </c>
      <c r="G2590" s="61">
        <f ca="1">(TODAY()-Table7[[#This Row],[Hire Date]])/365</f>
        <v>17.273972602739725</v>
      </c>
      <c r="H2590" s="61">
        <f ca="1">Table7[[#This Row],[Year]]*12</f>
        <v>207.2876712328767</v>
      </c>
      <c r="I2590" t="str">
        <f ca="1">IF(Table7[[#This Row],[Month]]&gt;=12,"Tenured","New Hire")</f>
        <v>Tenured</v>
      </c>
    </row>
    <row r="2591" spans="1:9">
      <c r="A2591" s="3" t="s">
        <v>117</v>
      </c>
      <c r="B2591" s="35" t="str">
        <f>_xlfn.XLOOKUP(Table7[[#This Row],[EID]],Roster!A:A,Roster!E:E)</f>
        <v>han.oriz.24</v>
      </c>
      <c r="C2591" s="35" t="str">
        <f>_xlfn.XLOOKUP(Table7[[#This Row],[EID]],Roster!A:A,Roster!F:F)</f>
        <v>Network</v>
      </c>
      <c r="D2591">
        <v>9</v>
      </c>
      <c r="E2591" s="2">
        <v>45145</v>
      </c>
      <c r="F2591" s="2">
        <f>_xlfn.XLOOKUP(Table7[[#This Row],[EID]],Roster!A:A,Roster!G:G)</f>
        <v>43495</v>
      </c>
      <c r="G2591" s="61">
        <f ca="1">(TODAY()-Table7[[#This Row],[Hire Date]])/365</f>
        <v>6.3013698630136989</v>
      </c>
      <c r="H2591" s="61">
        <f ca="1">Table7[[#This Row],[Year]]*12</f>
        <v>75.616438356164394</v>
      </c>
      <c r="I2591" t="str">
        <f ca="1">IF(Table7[[#This Row],[Month]]&gt;=12,"Tenured","New Hire")</f>
        <v>Tenured</v>
      </c>
    </row>
    <row r="2592" spans="1:9">
      <c r="A2592" s="3" t="s">
        <v>118</v>
      </c>
      <c r="B2592" s="35" t="str">
        <f>_xlfn.XLOOKUP(Table7[[#This Row],[EID]],Roster!A:A,Roster!E:E)</f>
        <v>kig.imaz.62</v>
      </c>
      <c r="C2592" s="35" t="str">
        <f>_xlfn.XLOOKUP(Table7[[#This Row],[EID]],Roster!A:A,Roster!F:F)</f>
        <v>HR</v>
      </c>
      <c r="D2592">
        <v>9</v>
      </c>
      <c r="E2592" s="2">
        <v>45145</v>
      </c>
      <c r="F2592" s="2">
        <f>_xlfn.XLOOKUP(Table7[[#This Row],[EID]],Roster!A:A,Roster!G:G)</f>
        <v>44965</v>
      </c>
      <c r="G2592" s="61">
        <f ca="1">(TODAY()-Table7[[#This Row],[Hire Date]])/365</f>
        <v>2.2739726027397262</v>
      </c>
      <c r="H2592" s="61">
        <f ca="1">Table7[[#This Row],[Year]]*12</f>
        <v>27.287671232876715</v>
      </c>
      <c r="I2592" t="str">
        <f ca="1">IF(Table7[[#This Row],[Month]]&gt;=12,"Tenured","New Hire")</f>
        <v>Tenured</v>
      </c>
    </row>
    <row r="2593" spans="1:9">
      <c r="A2593" s="3" t="s">
        <v>119</v>
      </c>
      <c r="B2593" s="35" t="str">
        <f>_xlfn.XLOOKUP(Table7[[#This Row],[EID]],Roster!A:A,Roster!E:E)</f>
        <v>hir.kame.31</v>
      </c>
      <c r="C2593" s="35" t="str">
        <f>_xlfn.XLOOKUP(Table7[[#This Row],[EID]],Roster!A:A,Roster!F:F)</f>
        <v>Health</v>
      </c>
      <c r="D2593">
        <v>10</v>
      </c>
      <c r="E2593" s="2">
        <v>45145</v>
      </c>
      <c r="F2593" s="2">
        <f>_xlfn.XLOOKUP(Table7[[#This Row],[EID]],Roster!A:A,Roster!G:G)</f>
        <v>38581</v>
      </c>
      <c r="G2593" s="61">
        <f ca="1">(TODAY()-Table7[[#This Row],[Hire Date]])/365</f>
        <v>19.764383561643836</v>
      </c>
      <c r="H2593" s="61">
        <f ca="1">Table7[[#This Row],[Year]]*12</f>
        <v>237.17260273972602</v>
      </c>
      <c r="I2593" t="str">
        <f ca="1">IF(Table7[[#This Row],[Month]]&gt;=12,"Tenured","New Hire")</f>
        <v>Tenured</v>
      </c>
    </row>
    <row r="2594" spans="1:9">
      <c r="A2594" s="3" t="s">
        <v>121</v>
      </c>
      <c r="B2594" s="35" t="str">
        <f>_xlfn.XLOOKUP(Table7[[#This Row],[EID]],Roster!A:A,Roster!E:E)</f>
        <v>hir.kame.31</v>
      </c>
      <c r="C2594" s="35" t="str">
        <f>_xlfn.XLOOKUP(Table7[[#This Row],[EID]],Roster!A:A,Roster!F:F)</f>
        <v>Health</v>
      </c>
      <c r="D2594">
        <v>9</v>
      </c>
      <c r="E2594" s="2">
        <v>45145</v>
      </c>
      <c r="F2594" s="2">
        <f>_xlfn.XLOOKUP(Table7[[#This Row],[EID]],Roster!A:A,Roster!G:G)</f>
        <v>44420</v>
      </c>
      <c r="G2594" s="61">
        <f ca="1">(TODAY()-Table7[[#This Row],[Hire Date]])/365</f>
        <v>3.7671232876712328</v>
      </c>
      <c r="H2594" s="61">
        <f ca="1">Table7[[#This Row],[Year]]*12</f>
        <v>45.205479452054796</v>
      </c>
      <c r="I2594" t="str">
        <f ca="1">IF(Table7[[#This Row],[Month]]&gt;=12,"Tenured","New Hire")</f>
        <v>Tenured</v>
      </c>
    </row>
    <row r="2595" spans="1:9">
      <c r="A2595" s="3" t="s">
        <v>122</v>
      </c>
      <c r="B2595" s="35" t="str">
        <f>_xlfn.XLOOKUP(Table7[[#This Row],[EID]],Roster!A:A,Roster!E:E)</f>
        <v>han.oriz.24</v>
      </c>
      <c r="C2595" s="35" t="str">
        <f>_xlfn.XLOOKUP(Table7[[#This Row],[EID]],Roster!A:A,Roster!F:F)</f>
        <v>Network</v>
      </c>
      <c r="D2595">
        <v>10</v>
      </c>
      <c r="E2595" s="2">
        <v>45145</v>
      </c>
      <c r="F2595" s="2">
        <f>_xlfn.XLOOKUP(Table7[[#This Row],[EID]],Roster!A:A,Roster!G:G)</f>
        <v>44961</v>
      </c>
      <c r="G2595" s="61">
        <f ca="1">(TODAY()-Table7[[#This Row],[Hire Date]])/365</f>
        <v>2.2849315068493152</v>
      </c>
      <c r="H2595" s="61">
        <f ca="1">Table7[[#This Row],[Year]]*12</f>
        <v>27.419178082191785</v>
      </c>
      <c r="I2595" t="str">
        <f ca="1">IF(Table7[[#This Row],[Month]]&gt;=12,"Tenured","New Hire")</f>
        <v>Tenured</v>
      </c>
    </row>
    <row r="2596" spans="1:9">
      <c r="A2596" s="3" t="s">
        <v>123</v>
      </c>
      <c r="B2596" s="35" t="str">
        <f>_xlfn.XLOOKUP(Table7[[#This Row],[EID]],Roster!A:A,Roster!E:E)</f>
        <v>kig.imaz.62</v>
      </c>
      <c r="C2596" s="35" t="str">
        <f>_xlfn.XLOOKUP(Table7[[#This Row],[EID]],Roster!A:A,Roster!F:F)</f>
        <v>HR</v>
      </c>
      <c r="D2596">
        <v>8</v>
      </c>
      <c r="E2596" s="2">
        <v>45145</v>
      </c>
      <c r="F2596" s="2">
        <f>_xlfn.XLOOKUP(Table7[[#This Row],[EID]],Roster!A:A,Roster!G:G)</f>
        <v>41094</v>
      </c>
      <c r="G2596" s="61">
        <f ca="1">(TODAY()-Table7[[#This Row],[Hire Date]])/365</f>
        <v>12.87945205479452</v>
      </c>
      <c r="H2596" s="61">
        <f ca="1">Table7[[#This Row],[Year]]*12</f>
        <v>154.55342465753424</v>
      </c>
      <c r="I2596" t="str">
        <f ca="1">IF(Table7[[#This Row],[Month]]&gt;=12,"Tenured","New Hire")</f>
        <v>Tenured</v>
      </c>
    </row>
    <row r="2597" spans="1:9">
      <c r="A2597" s="3" t="s">
        <v>94</v>
      </c>
      <c r="B2597" s="35" t="str">
        <f>_xlfn.XLOOKUP(Table7[[#This Row],[EID]],Roster!A:A,Roster!E:E)</f>
        <v>oka.koch.55</v>
      </c>
      <c r="C2597" s="35" t="str">
        <f>_xlfn.XLOOKUP(Table7[[#This Row],[EID]],Roster!A:A,Roster!F:F)</f>
        <v>F&amp;A</v>
      </c>
      <c r="D2597">
        <v>10</v>
      </c>
      <c r="E2597" s="2">
        <v>45146</v>
      </c>
      <c r="F2597" s="2">
        <f>_xlfn.XLOOKUP(Table7[[#This Row],[EID]],Roster!A:A,Roster!G:G)</f>
        <v>45032</v>
      </c>
      <c r="G2597" s="61">
        <f ca="1">(TODAY()-Table7[[#This Row],[Hire Date]])/365</f>
        <v>2.0904109589041098</v>
      </c>
      <c r="H2597" s="61">
        <f ca="1">Table7[[#This Row],[Year]]*12</f>
        <v>25.084931506849315</v>
      </c>
      <c r="I2597" t="str">
        <f ca="1">IF(Table7[[#This Row],[Month]]&gt;=12,"Tenured","New Hire")</f>
        <v>Tenured</v>
      </c>
    </row>
    <row r="2598" spans="1:9">
      <c r="A2598" s="3" t="s">
        <v>96</v>
      </c>
      <c r="B2598" s="35" t="str">
        <f>_xlfn.XLOOKUP(Table7[[#This Row],[EID]],Roster!A:A,Roster!E:E)</f>
        <v>hir.kame.31</v>
      </c>
      <c r="C2598" s="35" t="str">
        <f>_xlfn.XLOOKUP(Table7[[#This Row],[EID]],Roster!A:A,Roster!F:F)</f>
        <v>Health</v>
      </c>
      <c r="D2598">
        <v>9</v>
      </c>
      <c r="E2598" s="2">
        <v>45146</v>
      </c>
      <c r="F2598" s="2">
        <f>_xlfn.XLOOKUP(Table7[[#This Row],[EID]],Roster!A:A,Roster!G:G)</f>
        <v>44979</v>
      </c>
      <c r="G2598" s="61">
        <f ca="1">(TODAY()-Table7[[#This Row],[Hire Date]])/365</f>
        <v>2.2356164383561645</v>
      </c>
      <c r="H2598" s="61">
        <f ca="1">Table7[[#This Row],[Year]]*12</f>
        <v>26.827397260273976</v>
      </c>
      <c r="I2598" t="str">
        <f ca="1">IF(Table7[[#This Row],[Month]]&gt;=12,"Tenured","New Hire")</f>
        <v>Tenured</v>
      </c>
    </row>
    <row r="2599" spans="1:9">
      <c r="A2599" s="3" t="s">
        <v>97</v>
      </c>
      <c r="B2599" s="35" t="str">
        <f>_xlfn.XLOOKUP(Table7[[#This Row],[EID]],Roster!A:A,Roster!E:E)</f>
        <v>han.oriz.24</v>
      </c>
      <c r="C2599" s="35" t="str">
        <f>_xlfn.XLOOKUP(Table7[[#This Row],[EID]],Roster!A:A,Roster!F:F)</f>
        <v>Network</v>
      </c>
      <c r="D2599">
        <v>9</v>
      </c>
      <c r="E2599" s="2">
        <v>45146</v>
      </c>
      <c r="F2599" s="2">
        <f>_xlfn.XLOOKUP(Table7[[#This Row],[EID]],Roster!A:A,Roster!G:G)</f>
        <v>44419</v>
      </c>
      <c r="G2599" s="61">
        <f ca="1">(TODAY()-Table7[[#This Row],[Hire Date]])/365</f>
        <v>3.7698630136986302</v>
      </c>
      <c r="H2599" s="61">
        <f ca="1">Table7[[#This Row],[Year]]*12</f>
        <v>45.238356164383561</v>
      </c>
      <c r="I2599" t="str">
        <f ca="1">IF(Table7[[#This Row],[Month]]&gt;=12,"Tenured","New Hire")</f>
        <v>Tenured</v>
      </c>
    </row>
    <row r="2600" spans="1:9">
      <c r="A2600" s="3" t="s">
        <v>98</v>
      </c>
      <c r="B2600" s="35" t="str">
        <f>_xlfn.XLOOKUP(Table7[[#This Row],[EID]],Roster!A:A,Roster!E:E)</f>
        <v>kig.imaz.62</v>
      </c>
      <c r="C2600" s="35" t="str">
        <f>_xlfn.XLOOKUP(Table7[[#This Row],[EID]],Roster!A:A,Roster!F:F)</f>
        <v>HR</v>
      </c>
      <c r="D2600">
        <v>8</v>
      </c>
      <c r="E2600" s="2">
        <v>45146</v>
      </c>
      <c r="F2600" s="2">
        <f>_xlfn.XLOOKUP(Table7[[#This Row],[EID]],Roster!A:A,Roster!G:G)</f>
        <v>41964</v>
      </c>
      <c r="G2600" s="61">
        <f ca="1">(TODAY()-Table7[[#This Row],[Hire Date]])/365</f>
        <v>10.495890410958904</v>
      </c>
      <c r="H2600" s="61">
        <f ca="1">Table7[[#This Row],[Year]]*12</f>
        <v>125.95068493150684</v>
      </c>
      <c r="I2600" t="str">
        <f ca="1">IF(Table7[[#This Row],[Month]]&gt;=12,"Tenured","New Hire")</f>
        <v>Tenured</v>
      </c>
    </row>
    <row r="2601" spans="1:9">
      <c r="A2601" s="3" t="s">
        <v>99</v>
      </c>
      <c r="B2601" s="35" t="str">
        <f>_xlfn.XLOOKUP(Table7[[#This Row],[EID]],Roster!A:A,Roster!E:E)</f>
        <v>han.oriz.24</v>
      </c>
      <c r="C2601" s="35" t="str">
        <f>_xlfn.XLOOKUP(Table7[[#This Row],[EID]],Roster!A:A,Roster!F:F)</f>
        <v>Strategy</v>
      </c>
      <c r="D2601">
        <v>10</v>
      </c>
      <c r="E2601" s="2">
        <v>45146</v>
      </c>
      <c r="F2601" s="2">
        <f>_xlfn.XLOOKUP(Table7[[#This Row],[EID]],Roster!A:A,Roster!G:G)</f>
        <v>39732</v>
      </c>
      <c r="G2601" s="61">
        <f ca="1">(TODAY()-Table7[[#This Row],[Hire Date]])/365</f>
        <v>16.610958904109587</v>
      </c>
      <c r="H2601" s="61">
        <f ca="1">Table7[[#This Row],[Year]]*12</f>
        <v>199.33150684931505</v>
      </c>
      <c r="I2601" t="str">
        <f ca="1">IF(Table7[[#This Row],[Month]]&gt;=12,"Tenured","New Hire")</f>
        <v>Tenured</v>
      </c>
    </row>
    <row r="2602" spans="1:9">
      <c r="A2602" s="3" t="s">
        <v>100</v>
      </c>
      <c r="B2602" s="35" t="str">
        <f>_xlfn.XLOOKUP(Table7[[#This Row],[EID]],Roster!A:A,Roster!E:E)</f>
        <v>oka.koch.55</v>
      </c>
      <c r="C2602" s="35" t="str">
        <f>_xlfn.XLOOKUP(Table7[[#This Row],[EID]],Roster!A:A,Roster!F:F)</f>
        <v>F&amp;A</v>
      </c>
      <c r="D2602">
        <v>10</v>
      </c>
      <c r="E2602" s="2">
        <v>45146</v>
      </c>
      <c r="F2602" s="2">
        <f>_xlfn.XLOOKUP(Table7[[#This Row],[EID]],Roster!A:A,Roster!G:G)</f>
        <v>44956</v>
      </c>
      <c r="G2602" s="61">
        <f ca="1">(TODAY()-Table7[[#This Row],[Hire Date]])/365</f>
        <v>2.2986301369863016</v>
      </c>
      <c r="H2602" s="61">
        <f ca="1">Table7[[#This Row],[Year]]*12</f>
        <v>27.583561643835619</v>
      </c>
      <c r="I2602" t="str">
        <f ca="1">IF(Table7[[#This Row],[Month]]&gt;=12,"Tenured","New Hire")</f>
        <v>Tenured</v>
      </c>
    </row>
    <row r="2603" spans="1:9">
      <c r="A2603" s="3" t="s">
        <v>101</v>
      </c>
      <c r="B2603" s="35" t="str">
        <f>_xlfn.XLOOKUP(Table7[[#This Row],[EID]],Roster!A:A,Roster!E:E)</f>
        <v>hir.kame.31</v>
      </c>
      <c r="C2603" s="35" t="str">
        <f>_xlfn.XLOOKUP(Table7[[#This Row],[EID]],Roster!A:A,Roster!F:F)</f>
        <v>Health</v>
      </c>
      <c r="D2603">
        <v>10</v>
      </c>
      <c r="E2603" s="2">
        <v>45146</v>
      </c>
      <c r="F2603" s="2">
        <f>_xlfn.XLOOKUP(Table7[[#This Row],[EID]],Roster!A:A,Roster!G:G)</f>
        <v>42161</v>
      </c>
      <c r="G2603" s="61">
        <f ca="1">(TODAY()-Table7[[#This Row],[Hire Date]])/365</f>
        <v>9.956164383561644</v>
      </c>
      <c r="H2603" s="61">
        <f ca="1">Table7[[#This Row],[Year]]*12</f>
        <v>119.47397260273974</v>
      </c>
      <c r="I2603" t="str">
        <f ca="1">IF(Table7[[#This Row],[Month]]&gt;=12,"Tenured","New Hire")</f>
        <v>Tenured</v>
      </c>
    </row>
    <row r="2604" spans="1:9">
      <c r="A2604" s="3" t="s">
        <v>102</v>
      </c>
      <c r="B2604" s="35" t="str">
        <f>_xlfn.XLOOKUP(Table7[[#This Row],[EID]],Roster!A:A,Roster!E:E)</f>
        <v>han.oriz.24</v>
      </c>
      <c r="C2604" s="35" t="str">
        <f>_xlfn.XLOOKUP(Table7[[#This Row],[EID]],Roster!A:A,Roster!F:F)</f>
        <v>Network</v>
      </c>
      <c r="D2604">
        <v>8</v>
      </c>
      <c r="E2604" s="2">
        <v>45146</v>
      </c>
      <c r="F2604" s="2">
        <f>_xlfn.XLOOKUP(Table7[[#This Row],[EID]],Roster!A:A,Roster!G:G)</f>
        <v>37784</v>
      </c>
      <c r="G2604" s="61">
        <f ca="1">(TODAY()-Table7[[#This Row],[Hire Date]])/365</f>
        <v>21.947945205479453</v>
      </c>
      <c r="H2604" s="61">
        <f ca="1">Table7[[#This Row],[Year]]*12</f>
        <v>263.37534246575342</v>
      </c>
      <c r="I2604" t="str">
        <f ca="1">IF(Table7[[#This Row],[Month]]&gt;=12,"Tenured","New Hire")</f>
        <v>Tenured</v>
      </c>
    </row>
    <row r="2605" spans="1:9">
      <c r="A2605" s="3" t="s">
        <v>103</v>
      </c>
      <c r="B2605" s="35" t="str">
        <f>_xlfn.XLOOKUP(Table7[[#This Row],[EID]],Roster!A:A,Roster!E:E)</f>
        <v>kig.imaz.62</v>
      </c>
      <c r="C2605" s="35" t="str">
        <f>_xlfn.XLOOKUP(Table7[[#This Row],[EID]],Roster!A:A,Roster!F:F)</f>
        <v>HR</v>
      </c>
      <c r="D2605">
        <v>10</v>
      </c>
      <c r="E2605" s="2">
        <v>45146</v>
      </c>
      <c r="F2605" s="2">
        <f>_xlfn.XLOOKUP(Table7[[#This Row],[EID]],Roster!A:A,Roster!G:G)</f>
        <v>44132</v>
      </c>
      <c r="G2605" s="61">
        <f ca="1">(TODAY()-Table7[[#This Row],[Hire Date]])/365</f>
        <v>4.5561643835616437</v>
      </c>
      <c r="H2605" s="61">
        <f ca="1">Table7[[#This Row],[Year]]*12</f>
        <v>54.673972602739724</v>
      </c>
      <c r="I2605" t="str">
        <f ca="1">IF(Table7[[#This Row],[Month]]&gt;=12,"Tenured","New Hire")</f>
        <v>Tenured</v>
      </c>
    </row>
    <row r="2606" spans="1:9">
      <c r="A2606" s="3" t="s">
        <v>104</v>
      </c>
      <c r="B2606" s="35" t="str">
        <f>_xlfn.XLOOKUP(Table7[[#This Row],[EID]],Roster!A:A,Roster!E:E)</f>
        <v>oka.koch.55</v>
      </c>
      <c r="C2606" s="35" t="str">
        <f>_xlfn.XLOOKUP(Table7[[#This Row],[EID]],Roster!A:A,Roster!F:F)</f>
        <v>F&amp;A</v>
      </c>
      <c r="D2606">
        <v>8</v>
      </c>
      <c r="E2606" s="2">
        <v>45146</v>
      </c>
      <c r="F2606" s="2">
        <f>_xlfn.XLOOKUP(Table7[[#This Row],[EID]],Roster!A:A,Roster!G:G)</f>
        <v>44977</v>
      </c>
      <c r="G2606" s="61">
        <f ca="1">(TODAY()-Table7[[#This Row],[Hire Date]])/365</f>
        <v>2.2410958904109588</v>
      </c>
      <c r="H2606" s="61">
        <f ca="1">Table7[[#This Row],[Year]]*12</f>
        <v>26.893150684931506</v>
      </c>
      <c r="I2606" t="str">
        <f ca="1">IF(Table7[[#This Row],[Month]]&gt;=12,"Tenured","New Hire")</f>
        <v>Tenured</v>
      </c>
    </row>
    <row r="2607" spans="1:9">
      <c r="A2607" s="3" t="s">
        <v>105</v>
      </c>
      <c r="B2607" s="35" t="str">
        <f>_xlfn.XLOOKUP(Table7[[#This Row],[EID]],Roster!A:A,Roster!E:E)</f>
        <v>oka.koch.55</v>
      </c>
      <c r="C2607" s="35" t="str">
        <f>_xlfn.XLOOKUP(Table7[[#This Row],[EID]],Roster!A:A,Roster!F:F)</f>
        <v>F&amp;A</v>
      </c>
      <c r="D2607">
        <v>8</v>
      </c>
      <c r="E2607" s="2">
        <v>45146</v>
      </c>
      <c r="F2607" s="2">
        <f>_xlfn.XLOOKUP(Table7[[#This Row],[EID]],Roster!A:A,Roster!G:G)</f>
        <v>37806</v>
      </c>
      <c r="G2607" s="61">
        <f ca="1">(TODAY()-Table7[[#This Row],[Hire Date]])/365</f>
        <v>21.887671232876713</v>
      </c>
      <c r="H2607" s="61">
        <f ca="1">Table7[[#This Row],[Year]]*12</f>
        <v>262.65205479452055</v>
      </c>
      <c r="I2607" t="str">
        <f ca="1">IF(Table7[[#This Row],[Month]]&gt;=12,"Tenured","New Hire")</f>
        <v>Tenured</v>
      </c>
    </row>
    <row r="2608" spans="1:9">
      <c r="A2608" s="3" t="s">
        <v>106</v>
      </c>
      <c r="B2608" s="35" t="str">
        <f>_xlfn.XLOOKUP(Table7[[#This Row],[EID]],Roster!A:A,Roster!E:E)</f>
        <v>hir.kame.31</v>
      </c>
      <c r="C2608" s="35" t="str">
        <f>_xlfn.XLOOKUP(Table7[[#This Row],[EID]],Roster!A:A,Roster!F:F)</f>
        <v>Health</v>
      </c>
      <c r="D2608">
        <v>10</v>
      </c>
      <c r="E2608" s="2">
        <v>45146</v>
      </c>
      <c r="F2608" s="2">
        <f>_xlfn.XLOOKUP(Table7[[#This Row],[EID]],Roster!A:A,Roster!G:G)</f>
        <v>40457</v>
      </c>
      <c r="G2608" s="61">
        <f ca="1">(TODAY()-Table7[[#This Row],[Hire Date]])/365</f>
        <v>14.624657534246575</v>
      </c>
      <c r="H2608" s="61">
        <f ca="1">Table7[[#This Row],[Year]]*12</f>
        <v>175.49589041095891</v>
      </c>
      <c r="I2608" t="str">
        <f ca="1">IF(Table7[[#This Row],[Month]]&gt;=12,"Tenured","New Hire")</f>
        <v>Tenured</v>
      </c>
    </row>
    <row r="2609" spans="1:9">
      <c r="A2609" s="3" t="s">
        <v>107</v>
      </c>
      <c r="B2609" s="35" t="str">
        <f>_xlfn.XLOOKUP(Table7[[#This Row],[EID]],Roster!A:A,Roster!E:E)</f>
        <v>oka.koch.55</v>
      </c>
      <c r="C2609" s="35" t="str">
        <f>_xlfn.XLOOKUP(Table7[[#This Row],[EID]],Roster!A:A,Roster!F:F)</f>
        <v>F&amp;A</v>
      </c>
      <c r="D2609">
        <v>9</v>
      </c>
      <c r="E2609" s="2">
        <v>45146</v>
      </c>
      <c r="F2609" s="2">
        <f>_xlfn.XLOOKUP(Table7[[#This Row],[EID]],Roster!A:A,Roster!G:G)</f>
        <v>45001</v>
      </c>
      <c r="G2609" s="61">
        <f ca="1">(TODAY()-Table7[[#This Row],[Hire Date]])/365</f>
        <v>2.1753424657534248</v>
      </c>
      <c r="H2609" s="61">
        <f ca="1">Table7[[#This Row],[Year]]*12</f>
        <v>26.104109589041098</v>
      </c>
      <c r="I2609" t="str">
        <f ca="1">IF(Table7[[#This Row],[Month]]&gt;=12,"Tenured","New Hire")</f>
        <v>Tenured</v>
      </c>
    </row>
    <row r="2610" spans="1:9">
      <c r="A2610" s="3" t="s">
        <v>108</v>
      </c>
      <c r="B2610" s="35" t="str">
        <f>_xlfn.XLOOKUP(Table7[[#This Row],[EID]],Roster!A:A,Roster!E:E)</f>
        <v>kig.imaz.62</v>
      </c>
      <c r="C2610" s="35" t="str">
        <f>_xlfn.XLOOKUP(Table7[[#This Row],[EID]],Roster!A:A,Roster!F:F)</f>
        <v>HR</v>
      </c>
      <c r="D2610">
        <v>10</v>
      </c>
      <c r="E2610" s="2">
        <v>45146</v>
      </c>
      <c r="F2610" s="2">
        <f>_xlfn.XLOOKUP(Table7[[#This Row],[EID]],Roster!A:A,Roster!G:G)</f>
        <v>41289</v>
      </c>
      <c r="G2610" s="61">
        <f ca="1">(TODAY()-Table7[[#This Row],[Hire Date]])/365</f>
        <v>12.345205479452055</v>
      </c>
      <c r="H2610" s="61">
        <f ca="1">Table7[[#This Row],[Year]]*12</f>
        <v>148.14246575342466</v>
      </c>
      <c r="I2610" t="str">
        <f ca="1">IF(Table7[[#This Row],[Month]]&gt;=12,"Tenured","New Hire")</f>
        <v>Tenured</v>
      </c>
    </row>
    <row r="2611" spans="1:9">
      <c r="A2611" s="3" t="s">
        <v>109</v>
      </c>
      <c r="B2611" s="35" t="str">
        <f>_xlfn.XLOOKUP(Table7[[#This Row],[EID]],Roster!A:A,Roster!E:E)</f>
        <v>han.oriz.24</v>
      </c>
      <c r="C2611" s="35" t="str">
        <f>_xlfn.XLOOKUP(Table7[[#This Row],[EID]],Roster!A:A,Roster!F:F)</f>
        <v>Strategy</v>
      </c>
      <c r="D2611">
        <v>9</v>
      </c>
      <c r="E2611" s="2">
        <v>45146</v>
      </c>
      <c r="F2611" s="2">
        <f>_xlfn.XLOOKUP(Table7[[#This Row],[EID]],Roster!A:A,Roster!G:G)</f>
        <v>39092</v>
      </c>
      <c r="G2611" s="61">
        <f ca="1">(TODAY()-Table7[[#This Row],[Hire Date]])/365</f>
        <v>18.364383561643837</v>
      </c>
      <c r="H2611" s="61">
        <f ca="1">Table7[[#This Row],[Year]]*12</f>
        <v>220.37260273972606</v>
      </c>
      <c r="I2611" t="str">
        <f ca="1">IF(Table7[[#This Row],[Month]]&gt;=12,"Tenured","New Hire")</f>
        <v>Tenured</v>
      </c>
    </row>
    <row r="2612" spans="1:9">
      <c r="A2612" s="3" t="s">
        <v>111</v>
      </c>
      <c r="B2612" s="35" t="str">
        <f>_xlfn.XLOOKUP(Table7[[#This Row],[EID]],Roster!A:A,Roster!E:E)</f>
        <v>hir.kame.31</v>
      </c>
      <c r="C2612" s="35" t="str">
        <f>_xlfn.XLOOKUP(Table7[[#This Row],[EID]],Roster!A:A,Roster!F:F)</f>
        <v>Health</v>
      </c>
      <c r="D2612">
        <v>10</v>
      </c>
      <c r="E2612" s="2">
        <v>45146</v>
      </c>
      <c r="F2612" s="2">
        <f>_xlfn.XLOOKUP(Table7[[#This Row],[EID]],Roster!A:A,Roster!G:G)</f>
        <v>42145</v>
      </c>
      <c r="G2612" s="61">
        <f ca="1">(TODAY()-Table7[[#This Row],[Hire Date]])/365</f>
        <v>10</v>
      </c>
      <c r="H2612" s="61">
        <f ca="1">Table7[[#This Row],[Year]]*12</f>
        <v>120</v>
      </c>
      <c r="I2612" t="str">
        <f ca="1">IF(Table7[[#This Row],[Month]]&gt;=12,"Tenured","New Hire")</f>
        <v>Tenured</v>
      </c>
    </row>
    <row r="2613" spans="1:9">
      <c r="A2613" s="3" t="s">
        <v>112</v>
      </c>
      <c r="B2613" s="35" t="str">
        <f>_xlfn.XLOOKUP(Table7[[#This Row],[EID]],Roster!A:A,Roster!E:E)</f>
        <v>hir.kame.31</v>
      </c>
      <c r="C2613" s="35" t="str">
        <f>_xlfn.XLOOKUP(Table7[[#This Row],[EID]],Roster!A:A,Roster!F:F)</f>
        <v>Health</v>
      </c>
      <c r="D2613">
        <v>10</v>
      </c>
      <c r="E2613" s="2">
        <v>45146</v>
      </c>
      <c r="F2613" s="2">
        <f>_xlfn.XLOOKUP(Table7[[#This Row],[EID]],Roster!A:A,Roster!G:G)</f>
        <v>44989</v>
      </c>
      <c r="G2613" s="61">
        <f ca="1">(TODAY()-Table7[[#This Row],[Hire Date]])/365</f>
        <v>2.2082191780821918</v>
      </c>
      <c r="H2613" s="61">
        <f ca="1">Table7[[#This Row],[Year]]*12</f>
        <v>26.4986301369863</v>
      </c>
      <c r="I2613" t="str">
        <f ca="1">IF(Table7[[#This Row],[Month]]&gt;=12,"Tenured","New Hire")</f>
        <v>Tenured</v>
      </c>
    </row>
    <row r="2614" spans="1:9">
      <c r="A2614" s="3" t="s">
        <v>113</v>
      </c>
      <c r="B2614" s="35" t="str">
        <f>_xlfn.XLOOKUP(Table7[[#This Row],[EID]],Roster!A:A,Roster!E:E)</f>
        <v>kig.imaz.62</v>
      </c>
      <c r="C2614" s="35" t="str">
        <f>_xlfn.XLOOKUP(Table7[[#This Row],[EID]],Roster!A:A,Roster!F:F)</f>
        <v>HR</v>
      </c>
      <c r="D2614">
        <v>9</v>
      </c>
      <c r="E2614" s="2">
        <v>45146</v>
      </c>
      <c r="F2614" s="2">
        <f>_xlfn.XLOOKUP(Table7[[#This Row],[EID]],Roster!A:A,Roster!G:G)</f>
        <v>44152</v>
      </c>
      <c r="G2614" s="61">
        <f ca="1">(TODAY()-Table7[[#This Row],[Hire Date]])/365</f>
        <v>4.5013698630136982</v>
      </c>
      <c r="H2614" s="61">
        <f ca="1">Table7[[#This Row],[Year]]*12</f>
        <v>54.016438356164379</v>
      </c>
      <c r="I2614" t="str">
        <f ca="1">IF(Table7[[#This Row],[Month]]&gt;=12,"Tenured","New Hire")</f>
        <v>Tenured</v>
      </c>
    </row>
    <row r="2615" spans="1:9">
      <c r="A2615" s="3" t="s">
        <v>114</v>
      </c>
      <c r="B2615" s="35" t="str">
        <f>_xlfn.XLOOKUP(Table7[[#This Row],[EID]],Roster!A:A,Roster!E:E)</f>
        <v>han.oriz.24</v>
      </c>
      <c r="C2615" s="35" t="str">
        <f>_xlfn.XLOOKUP(Table7[[#This Row],[EID]],Roster!A:A,Roster!F:F)</f>
        <v>Strategy</v>
      </c>
      <c r="D2615">
        <v>9</v>
      </c>
      <c r="E2615" s="2">
        <v>45146</v>
      </c>
      <c r="F2615" s="2">
        <f>_xlfn.XLOOKUP(Table7[[#This Row],[EID]],Roster!A:A,Roster!G:G)</f>
        <v>37165</v>
      </c>
      <c r="G2615" s="61">
        <f ca="1">(TODAY()-Table7[[#This Row],[Hire Date]])/365</f>
        <v>23.643835616438356</v>
      </c>
      <c r="H2615" s="61">
        <f ca="1">Table7[[#This Row],[Year]]*12</f>
        <v>283.72602739726028</v>
      </c>
      <c r="I2615" t="str">
        <f ca="1">IF(Table7[[#This Row],[Month]]&gt;=12,"Tenured","New Hire")</f>
        <v>Tenured</v>
      </c>
    </row>
    <row r="2616" spans="1:9">
      <c r="A2616" s="3" t="s">
        <v>115</v>
      </c>
      <c r="B2616" s="35" t="str">
        <f>_xlfn.XLOOKUP(Table7[[#This Row],[EID]],Roster!A:A,Roster!E:E)</f>
        <v>oka.koch.55</v>
      </c>
      <c r="C2616" s="35" t="str">
        <f>_xlfn.XLOOKUP(Table7[[#This Row],[EID]],Roster!A:A,Roster!F:F)</f>
        <v>F&amp;A</v>
      </c>
      <c r="D2616">
        <v>9</v>
      </c>
      <c r="E2616" s="2">
        <v>45146</v>
      </c>
      <c r="F2616" s="2">
        <f>_xlfn.XLOOKUP(Table7[[#This Row],[EID]],Roster!A:A,Roster!G:G)</f>
        <v>44841</v>
      </c>
      <c r="G2616" s="61">
        <f ca="1">(TODAY()-Table7[[#This Row],[Hire Date]])/365</f>
        <v>2.6136986301369864</v>
      </c>
      <c r="H2616" s="61">
        <f ca="1">Table7[[#This Row],[Year]]*12</f>
        <v>31.364383561643837</v>
      </c>
      <c r="I2616" t="str">
        <f ca="1">IF(Table7[[#This Row],[Month]]&gt;=12,"Tenured","New Hire")</f>
        <v>Tenured</v>
      </c>
    </row>
    <row r="2617" spans="1:9">
      <c r="A2617" s="3" t="s">
        <v>116</v>
      </c>
      <c r="B2617" s="35" t="str">
        <f>_xlfn.XLOOKUP(Table7[[#This Row],[EID]],Roster!A:A,Roster!E:E)</f>
        <v>hir.kame.31</v>
      </c>
      <c r="C2617" s="35" t="str">
        <f>_xlfn.XLOOKUP(Table7[[#This Row],[EID]],Roster!A:A,Roster!F:F)</f>
        <v>Health</v>
      </c>
      <c r="D2617">
        <v>10</v>
      </c>
      <c r="E2617" s="2">
        <v>45146</v>
      </c>
      <c r="F2617" s="2">
        <f>_xlfn.XLOOKUP(Table7[[#This Row],[EID]],Roster!A:A,Roster!G:G)</f>
        <v>39490</v>
      </c>
      <c r="G2617" s="61">
        <f ca="1">(TODAY()-Table7[[#This Row],[Hire Date]])/365</f>
        <v>17.273972602739725</v>
      </c>
      <c r="H2617" s="61">
        <f ca="1">Table7[[#This Row],[Year]]*12</f>
        <v>207.2876712328767</v>
      </c>
      <c r="I2617" t="str">
        <f ca="1">IF(Table7[[#This Row],[Month]]&gt;=12,"Tenured","New Hire")</f>
        <v>Tenured</v>
      </c>
    </row>
    <row r="2618" spans="1:9">
      <c r="A2618" s="3" t="s">
        <v>117</v>
      </c>
      <c r="B2618" s="35" t="str">
        <f>_xlfn.XLOOKUP(Table7[[#This Row],[EID]],Roster!A:A,Roster!E:E)</f>
        <v>han.oriz.24</v>
      </c>
      <c r="C2618" s="35" t="str">
        <f>_xlfn.XLOOKUP(Table7[[#This Row],[EID]],Roster!A:A,Roster!F:F)</f>
        <v>Network</v>
      </c>
      <c r="D2618">
        <v>9</v>
      </c>
      <c r="E2618" s="2">
        <v>45146</v>
      </c>
      <c r="F2618" s="2">
        <f>_xlfn.XLOOKUP(Table7[[#This Row],[EID]],Roster!A:A,Roster!G:G)</f>
        <v>43495</v>
      </c>
      <c r="G2618" s="61">
        <f ca="1">(TODAY()-Table7[[#This Row],[Hire Date]])/365</f>
        <v>6.3013698630136989</v>
      </c>
      <c r="H2618" s="61">
        <f ca="1">Table7[[#This Row],[Year]]*12</f>
        <v>75.616438356164394</v>
      </c>
      <c r="I2618" t="str">
        <f ca="1">IF(Table7[[#This Row],[Month]]&gt;=12,"Tenured","New Hire")</f>
        <v>Tenured</v>
      </c>
    </row>
    <row r="2619" spans="1:9">
      <c r="A2619" s="3" t="s">
        <v>118</v>
      </c>
      <c r="B2619" s="35" t="str">
        <f>_xlfn.XLOOKUP(Table7[[#This Row],[EID]],Roster!A:A,Roster!E:E)</f>
        <v>kig.imaz.62</v>
      </c>
      <c r="C2619" s="35" t="str">
        <f>_xlfn.XLOOKUP(Table7[[#This Row],[EID]],Roster!A:A,Roster!F:F)</f>
        <v>HR</v>
      </c>
      <c r="D2619">
        <v>9</v>
      </c>
      <c r="E2619" s="2">
        <v>45146</v>
      </c>
      <c r="F2619" s="2">
        <f>_xlfn.XLOOKUP(Table7[[#This Row],[EID]],Roster!A:A,Roster!G:G)</f>
        <v>44965</v>
      </c>
      <c r="G2619" s="61">
        <f ca="1">(TODAY()-Table7[[#This Row],[Hire Date]])/365</f>
        <v>2.2739726027397262</v>
      </c>
      <c r="H2619" s="61">
        <f ca="1">Table7[[#This Row],[Year]]*12</f>
        <v>27.287671232876715</v>
      </c>
      <c r="I2619" t="str">
        <f ca="1">IF(Table7[[#This Row],[Month]]&gt;=12,"Tenured","New Hire")</f>
        <v>Tenured</v>
      </c>
    </row>
    <row r="2620" spans="1:9">
      <c r="A2620" s="3" t="s">
        <v>119</v>
      </c>
      <c r="B2620" s="35" t="str">
        <f>_xlfn.XLOOKUP(Table7[[#This Row],[EID]],Roster!A:A,Roster!E:E)</f>
        <v>hir.kame.31</v>
      </c>
      <c r="C2620" s="35" t="str">
        <f>_xlfn.XLOOKUP(Table7[[#This Row],[EID]],Roster!A:A,Roster!F:F)</f>
        <v>Health</v>
      </c>
      <c r="D2620">
        <v>8</v>
      </c>
      <c r="E2620" s="2">
        <v>45146</v>
      </c>
      <c r="F2620" s="2">
        <f>_xlfn.XLOOKUP(Table7[[#This Row],[EID]],Roster!A:A,Roster!G:G)</f>
        <v>38581</v>
      </c>
      <c r="G2620" s="61">
        <f ca="1">(TODAY()-Table7[[#This Row],[Hire Date]])/365</f>
        <v>19.764383561643836</v>
      </c>
      <c r="H2620" s="61">
        <f ca="1">Table7[[#This Row],[Year]]*12</f>
        <v>237.17260273972602</v>
      </c>
      <c r="I2620" t="str">
        <f ca="1">IF(Table7[[#This Row],[Month]]&gt;=12,"Tenured","New Hire")</f>
        <v>Tenured</v>
      </c>
    </row>
    <row r="2621" spans="1:9">
      <c r="A2621" s="3" t="s">
        <v>121</v>
      </c>
      <c r="B2621" s="35" t="str">
        <f>_xlfn.XLOOKUP(Table7[[#This Row],[EID]],Roster!A:A,Roster!E:E)</f>
        <v>hir.kame.31</v>
      </c>
      <c r="C2621" s="35" t="str">
        <f>_xlfn.XLOOKUP(Table7[[#This Row],[EID]],Roster!A:A,Roster!F:F)</f>
        <v>Health</v>
      </c>
      <c r="D2621">
        <v>8</v>
      </c>
      <c r="E2621" s="2">
        <v>45146</v>
      </c>
      <c r="F2621" s="2">
        <f>_xlfn.XLOOKUP(Table7[[#This Row],[EID]],Roster!A:A,Roster!G:G)</f>
        <v>44420</v>
      </c>
      <c r="G2621" s="61">
        <f ca="1">(TODAY()-Table7[[#This Row],[Hire Date]])/365</f>
        <v>3.7671232876712328</v>
      </c>
      <c r="H2621" s="61">
        <f ca="1">Table7[[#This Row],[Year]]*12</f>
        <v>45.205479452054796</v>
      </c>
      <c r="I2621" t="str">
        <f ca="1">IF(Table7[[#This Row],[Month]]&gt;=12,"Tenured","New Hire")</f>
        <v>Tenured</v>
      </c>
    </row>
    <row r="2622" spans="1:9">
      <c r="A2622" s="3" t="s">
        <v>122</v>
      </c>
      <c r="B2622" s="35" t="str">
        <f>_xlfn.XLOOKUP(Table7[[#This Row],[EID]],Roster!A:A,Roster!E:E)</f>
        <v>han.oriz.24</v>
      </c>
      <c r="C2622" s="35" t="str">
        <f>_xlfn.XLOOKUP(Table7[[#This Row],[EID]],Roster!A:A,Roster!F:F)</f>
        <v>Network</v>
      </c>
      <c r="D2622">
        <v>9</v>
      </c>
      <c r="E2622" s="2">
        <v>45146</v>
      </c>
      <c r="F2622" s="2">
        <f>_xlfn.XLOOKUP(Table7[[#This Row],[EID]],Roster!A:A,Roster!G:G)</f>
        <v>44961</v>
      </c>
      <c r="G2622" s="61">
        <f ca="1">(TODAY()-Table7[[#This Row],[Hire Date]])/365</f>
        <v>2.2849315068493152</v>
      </c>
      <c r="H2622" s="61">
        <f ca="1">Table7[[#This Row],[Year]]*12</f>
        <v>27.419178082191785</v>
      </c>
      <c r="I2622" t="str">
        <f ca="1">IF(Table7[[#This Row],[Month]]&gt;=12,"Tenured","New Hire")</f>
        <v>Tenured</v>
      </c>
    </row>
    <row r="2623" spans="1:9">
      <c r="A2623" s="3" t="s">
        <v>123</v>
      </c>
      <c r="B2623" s="35" t="str">
        <f>_xlfn.XLOOKUP(Table7[[#This Row],[EID]],Roster!A:A,Roster!E:E)</f>
        <v>kig.imaz.62</v>
      </c>
      <c r="C2623" s="35" t="str">
        <f>_xlfn.XLOOKUP(Table7[[#This Row],[EID]],Roster!A:A,Roster!F:F)</f>
        <v>HR</v>
      </c>
      <c r="D2623">
        <v>10</v>
      </c>
      <c r="E2623" s="2">
        <v>45146</v>
      </c>
      <c r="F2623" s="2">
        <f>_xlfn.XLOOKUP(Table7[[#This Row],[EID]],Roster!A:A,Roster!G:G)</f>
        <v>41094</v>
      </c>
      <c r="G2623" s="61">
        <f ca="1">(TODAY()-Table7[[#This Row],[Hire Date]])/365</f>
        <v>12.87945205479452</v>
      </c>
      <c r="H2623" s="61">
        <f ca="1">Table7[[#This Row],[Year]]*12</f>
        <v>154.55342465753424</v>
      </c>
      <c r="I2623" t="str">
        <f ca="1">IF(Table7[[#This Row],[Month]]&gt;=12,"Tenured","New Hire")</f>
        <v>Tenured</v>
      </c>
    </row>
    <row r="2624" spans="1:9">
      <c r="A2624" s="3" t="s">
        <v>94</v>
      </c>
      <c r="B2624" s="35" t="str">
        <f>_xlfn.XLOOKUP(Table7[[#This Row],[EID]],Roster!A:A,Roster!E:E)</f>
        <v>oka.koch.55</v>
      </c>
      <c r="C2624" s="35" t="str">
        <f>_xlfn.XLOOKUP(Table7[[#This Row],[EID]],Roster!A:A,Roster!F:F)</f>
        <v>F&amp;A</v>
      </c>
      <c r="D2624">
        <v>7</v>
      </c>
      <c r="E2624" s="2">
        <v>45147</v>
      </c>
      <c r="F2624" s="2">
        <f>_xlfn.XLOOKUP(Table7[[#This Row],[EID]],Roster!A:A,Roster!G:G)</f>
        <v>45032</v>
      </c>
      <c r="G2624" s="61">
        <f ca="1">(TODAY()-Table7[[#This Row],[Hire Date]])/365</f>
        <v>2.0904109589041098</v>
      </c>
      <c r="H2624" s="61">
        <f ca="1">Table7[[#This Row],[Year]]*12</f>
        <v>25.084931506849315</v>
      </c>
      <c r="I2624" t="str">
        <f ca="1">IF(Table7[[#This Row],[Month]]&gt;=12,"Tenured","New Hire")</f>
        <v>Tenured</v>
      </c>
    </row>
    <row r="2625" spans="1:9">
      <c r="A2625" s="3" t="s">
        <v>96</v>
      </c>
      <c r="B2625" s="35" t="str">
        <f>_xlfn.XLOOKUP(Table7[[#This Row],[EID]],Roster!A:A,Roster!E:E)</f>
        <v>hir.kame.31</v>
      </c>
      <c r="C2625" s="35" t="str">
        <f>_xlfn.XLOOKUP(Table7[[#This Row],[EID]],Roster!A:A,Roster!F:F)</f>
        <v>Health</v>
      </c>
      <c r="D2625">
        <v>9</v>
      </c>
      <c r="E2625" s="2">
        <v>45147</v>
      </c>
      <c r="F2625" s="2">
        <f>_xlfn.XLOOKUP(Table7[[#This Row],[EID]],Roster!A:A,Roster!G:G)</f>
        <v>44979</v>
      </c>
      <c r="G2625" s="61">
        <f ca="1">(TODAY()-Table7[[#This Row],[Hire Date]])/365</f>
        <v>2.2356164383561645</v>
      </c>
      <c r="H2625" s="61">
        <f ca="1">Table7[[#This Row],[Year]]*12</f>
        <v>26.827397260273976</v>
      </c>
      <c r="I2625" t="str">
        <f ca="1">IF(Table7[[#This Row],[Month]]&gt;=12,"Tenured","New Hire")</f>
        <v>Tenured</v>
      </c>
    </row>
    <row r="2626" spans="1:9">
      <c r="A2626" s="3" t="s">
        <v>97</v>
      </c>
      <c r="B2626" s="35" t="str">
        <f>_xlfn.XLOOKUP(Table7[[#This Row],[EID]],Roster!A:A,Roster!E:E)</f>
        <v>han.oriz.24</v>
      </c>
      <c r="C2626" s="35" t="str">
        <f>_xlfn.XLOOKUP(Table7[[#This Row],[EID]],Roster!A:A,Roster!F:F)</f>
        <v>Network</v>
      </c>
      <c r="D2626">
        <v>9</v>
      </c>
      <c r="E2626" s="2">
        <v>45147</v>
      </c>
      <c r="F2626" s="2">
        <f>_xlfn.XLOOKUP(Table7[[#This Row],[EID]],Roster!A:A,Roster!G:G)</f>
        <v>44419</v>
      </c>
      <c r="G2626" s="61">
        <f ca="1">(TODAY()-Table7[[#This Row],[Hire Date]])/365</f>
        <v>3.7698630136986302</v>
      </c>
      <c r="H2626" s="61">
        <f ca="1">Table7[[#This Row],[Year]]*12</f>
        <v>45.238356164383561</v>
      </c>
      <c r="I2626" t="str">
        <f ca="1">IF(Table7[[#This Row],[Month]]&gt;=12,"Tenured","New Hire")</f>
        <v>Tenured</v>
      </c>
    </row>
    <row r="2627" spans="1:9">
      <c r="A2627" s="3" t="s">
        <v>98</v>
      </c>
      <c r="B2627" s="35" t="str">
        <f>_xlfn.XLOOKUP(Table7[[#This Row],[EID]],Roster!A:A,Roster!E:E)</f>
        <v>kig.imaz.62</v>
      </c>
      <c r="C2627" s="35" t="str">
        <f>_xlfn.XLOOKUP(Table7[[#This Row],[EID]],Roster!A:A,Roster!F:F)</f>
        <v>HR</v>
      </c>
      <c r="D2627">
        <v>9</v>
      </c>
      <c r="E2627" s="2">
        <v>45147</v>
      </c>
      <c r="F2627" s="2">
        <f>_xlfn.XLOOKUP(Table7[[#This Row],[EID]],Roster!A:A,Roster!G:G)</f>
        <v>41964</v>
      </c>
      <c r="G2627" s="61">
        <f ca="1">(TODAY()-Table7[[#This Row],[Hire Date]])/365</f>
        <v>10.495890410958904</v>
      </c>
      <c r="H2627" s="61">
        <f ca="1">Table7[[#This Row],[Year]]*12</f>
        <v>125.95068493150684</v>
      </c>
      <c r="I2627" t="str">
        <f ca="1">IF(Table7[[#This Row],[Month]]&gt;=12,"Tenured","New Hire")</f>
        <v>Tenured</v>
      </c>
    </row>
    <row r="2628" spans="1:9">
      <c r="A2628" s="3" t="s">
        <v>99</v>
      </c>
      <c r="B2628" s="35" t="str">
        <f>_xlfn.XLOOKUP(Table7[[#This Row],[EID]],Roster!A:A,Roster!E:E)</f>
        <v>han.oriz.24</v>
      </c>
      <c r="C2628" s="35" t="str">
        <f>_xlfn.XLOOKUP(Table7[[#This Row],[EID]],Roster!A:A,Roster!F:F)</f>
        <v>Strategy</v>
      </c>
      <c r="D2628">
        <v>9</v>
      </c>
      <c r="E2628" s="2">
        <v>45147</v>
      </c>
      <c r="F2628" s="2">
        <f>_xlfn.XLOOKUP(Table7[[#This Row],[EID]],Roster!A:A,Roster!G:G)</f>
        <v>39732</v>
      </c>
      <c r="G2628" s="61">
        <f ca="1">(TODAY()-Table7[[#This Row],[Hire Date]])/365</f>
        <v>16.610958904109587</v>
      </c>
      <c r="H2628" s="61">
        <f ca="1">Table7[[#This Row],[Year]]*12</f>
        <v>199.33150684931505</v>
      </c>
      <c r="I2628" t="str">
        <f ca="1">IF(Table7[[#This Row],[Month]]&gt;=12,"Tenured","New Hire")</f>
        <v>Tenured</v>
      </c>
    </row>
    <row r="2629" spans="1:9">
      <c r="A2629" s="3" t="s">
        <v>100</v>
      </c>
      <c r="B2629" s="35" t="str">
        <f>_xlfn.XLOOKUP(Table7[[#This Row],[EID]],Roster!A:A,Roster!E:E)</f>
        <v>oka.koch.55</v>
      </c>
      <c r="C2629" s="35" t="str">
        <f>_xlfn.XLOOKUP(Table7[[#This Row],[EID]],Roster!A:A,Roster!F:F)</f>
        <v>F&amp;A</v>
      </c>
      <c r="D2629">
        <v>7</v>
      </c>
      <c r="E2629" s="2">
        <v>45147</v>
      </c>
      <c r="F2629" s="2">
        <f>_xlfn.XLOOKUP(Table7[[#This Row],[EID]],Roster!A:A,Roster!G:G)</f>
        <v>44956</v>
      </c>
      <c r="G2629" s="61">
        <f ca="1">(TODAY()-Table7[[#This Row],[Hire Date]])/365</f>
        <v>2.2986301369863016</v>
      </c>
      <c r="H2629" s="61">
        <f ca="1">Table7[[#This Row],[Year]]*12</f>
        <v>27.583561643835619</v>
      </c>
      <c r="I2629" t="str">
        <f ca="1">IF(Table7[[#This Row],[Month]]&gt;=12,"Tenured","New Hire")</f>
        <v>Tenured</v>
      </c>
    </row>
    <row r="2630" spans="1:9">
      <c r="A2630" s="3" t="s">
        <v>101</v>
      </c>
      <c r="B2630" s="35" t="str">
        <f>_xlfn.XLOOKUP(Table7[[#This Row],[EID]],Roster!A:A,Roster!E:E)</f>
        <v>hir.kame.31</v>
      </c>
      <c r="C2630" s="35" t="str">
        <f>_xlfn.XLOOKUP(Table7[[#This Row],[EID]],Roster!A:A,Roster!F:F)</f>
        <v>Health</v>
      </c>
      <c r="D2630">
        <v>10</v>
      </c>
      <c r="E2630" s="2">
        <v>45147</v>
      </c>
      <c r="F2630" s="2">
        <f>_xlfn.XLOOKUP(Table7[[#This Row],[EID]],Roster!A:A,Roster!G:G)</f>
        <v>42161</v>
      </c>
      <c r="G2630" s="61">
        <f ca="1">(TODAY()-Table7[[#This Row],[Hire Date]])/365</f>
        <v>9.956164383561644</v>
      </c>
      <c r="H2630" s="61">
        <f ca="1">Table7[[#This Row],[Year]]*12</f>
        <v>119.47397260273974</v>
      </c>
      <c r="I2630" t="str">
        <f ca="1">IF(Table7[[#This Row],[Month]]&gt;=12,"Tenured","New Hire")</f>
        <v>Tenured</v>
      </c>
    </row>
    <row r="2631" spans="1:9">
      <c r="A2631" s="3" t="s">
        <v>102</v>
      </c>
      <c r="B2631" s="35" t="str">
        <f>_xlfn.XLOOKUP(Table7[[#This Row],[EID]],Roster!A:A,Roster!E:E)</f>
        <v>han.oriz.24</v>
      </c>
      <c r="C2631" s="35" t="str">
        <f>_xlfn.XLOOKUP(Table7[[#This Row],[EID]],Roster!A:A,Roster!F:F)</f>
        <v>Network</v>
      </c>
      <c r="D2631">
        <v>8</v>
      </c>
      <c r="E2631" s="2">
        <v>45147</v>
      </c>
      <c r="F2631" s="2">
        <f>_xlfn.XLOOKUP(Table7[[#This Row],[EID]],Roster!A:A,Roster!G:G)</f>
        <v>37784</v>
      </c>
      <c r="G2631" s="61">
        <f ca="1">(TODAY()-Table7[[#This Row],[Hire Date]])/365</f>
        <v>21.947945205479453</v>
      </c>
      <c r="H2631" s="61">
        <f ca="1">Table7[[#This Row],[Year]]*12</f>
        <v>263.37534246575342</v>
      </c>
      <c r="I2631" t="str">
        <f ca="1">IF(Table7[[#This Row],[Month]]&gt;=12,"Tenured","New Hire")</f>
        <v>Tenured</v>
      </c>
    </row>
    <row r="2632" spans="1:9">
      <c r="A2632" s="3" t="s">
        <v>103</v>
      </c>
      <c r="B2632" s="35" t="str">
        <f>_xlfn.XLOOKUP(Table7[[#This Row],[EID]],Roster!A:A,Roster!E:E)</f>
        <v>kig.imaz.62</v>
      </c>
      <c r="C2632" s="35" t="str">
        <f>_xlfn.XLOOKUP(Table7[[#This Row],[EID]],Roster!A:A,Roster!F:F)</f>
        <v>HR</v>
      </c>
      <c r="D2632">
        <v>10</v>
      </c>
      <c r="E2632" s="2">
        <v>45147</v>
      </c>
      <c r="F2632" s="2">
        <f>_xlfn.XLOOKUP(Table7[[#This Row],[EID]],Roster!A:A,Roster!G:G)</f>
        <v>44132</v>
      </c>
      <c r="G2632" s="61">
        <f ca="1">(TODAY()-Table7[[#This Row],[Hire Date]])/365</f>
        <v>4.5561643835616437</v>
      </c>
      <c r="H2632" s="61">
        <f ca="1">Table7[[#This Row],[Year]]*12</f>
        <v>54.673972602739724</v>
      </c>
      <c r="I2632" t="str">
        <f ca="1">IF(Table7[[#This Row],[Month]]&gt;=12,"Tenured","New Hire")</f>
        <v>Tenured</v>
      </c>
    </row>
    <row r="2633" spans="1:9">
      <c r="A2633" s="3" t="s">
        <v>104</v>
      </c>
      <c r="B2633" s="35" t="str">
        <f>_xlfn.XLOOKUP(Table7[[#This Row],[EID]],Roster!A:A,Roster!E:E)</f>
        <v>oka.koch.55</v>
      </c>
      <c r="C2633" s="35" t="str">
        <f>_xlfn.XLOOKUP(Table7[[#This Row],[EID]],Roster!A:A,Roster!F:F)</f>
        <v>F&amp;A</v>
      </c>
      <c r="D2633">
        <v>0</v>
      </c>
      <c r="E2633" s="2">
        <v>45147</v>
      </c>
      <c r="F2633" s="2">
        <f>_xlfn.XLOOKUP(Table7[[#This Row],[EID]],Roster!A:A,Roster!G:G)</f>
        <v>44977</v>
      </c>
      <c r="G2633" s="61">
        <f ca="1">(TODAY()-Table7[[#This Row],[Hire Date]])/365</f>
        <v>2.2410958904109588</v>
      </c>
      <c r="H2633" s="61">
        <f ca="1">Table7[[#This Row],[Year]]*12</f>
        <v>26.893150684931506</v>
      </c>
      <c r="I2633" t="str">
        <f ca="1">IF(Table7[[#This Row],[Month]]&gt;=12,"Tenured","New Hire")</f>
        <v>Tenured</v>
      </c>
    </row>
    <row r="2634" spans="1:9">
      <c r="A2634" s="3" t="s">
        <v>105</v>
      </c>
      <c r="B2634" s="35" t="str">
        <f>_xlfn.XLOOKUP(Table7[[#This Row],[EID]],Roster!A:A,Roster!E:E)</f>
        <v>oka.koch.55</v>
      </c>
      <c r="C2634" s="35" t="str">
        <f>_xlfn.XLOOKUP(Table7[[#This Row],[EID]],Roster!A:A,Roster!F:F)</f>
        <v>F&amp;A</v>
      </c>
      <c r="D2634">
        <v>9</v>
      </c>
      <c r="E2634" s="2">
        <v>45147</v>
      </c>
      <c r="F2634" s="2">
        <f>_xlfn.XLOOKUP(Table7[[#This Row],[EID]],Roster!A:A,Roster!G:G)</f>
        <v>37806</v>
      </c>
      <c r="G2634" s="61">
        <f ca="1">(TODAY()-Table7[[#This Row],[Hire Date]])/365</f>
        <v>21.887671232876713</v>
      </c>
      <c r="H2634" s="61">
        <f ca="1">Table7[[#This Row],[Year]]*12</f>
        <v>262.65205479452055</v>
      </c>
      <c r="I2634" t="str">
        <f ca="1">IF(Table7[[#This Row],[Month]]&gt;=12,"Tenured","New Hire")</f>
        <v>Tenured</v>
      </c>
    </row>
    <row r="2635" spans="1:9">
      <c r="A2635" s="3" t="s">
        <v>106</v>
      </c>
      <c r="B2635" s="35" t="str">
        <f>_xlfn.XLOOKUP(Table7[[#This Row],[EID]],Roster!A:A,Roster!E:E)</f>
        <v>hir.kame.31</v>
      </c>
      <c r="C2635" s="35" t="str">
        <f>_xlfn.XLOOKUP(Table7[[#This Row],[EID]],Roster!A:A,Roster!F:F)</f>
        <v>Health</v>
      </c>
      <c r="D2635">
        <v>7</v>
      </c>
      <c r="E2635" s="2">
        <v>45147</v>
      </c>
      <c r="F2635" s="2">
        <f>_xlfn.XLOOKUP(Table7[[#This Row],[EID]],Roster!A:A,Roster!G:G)</f>
        <v>40457</v>
      </c>
      <c r="G2635" s="61">
        <f ca="1">(TODAY()-Table7[[#This Row],[Hire Date]])/365</f>
        <v>14.624657534246575</v>
      </c>
      <c r="H2635" s="61">
        <f ca="1">Table7[[#This Row],[Year]]*12</f>
        <v>175.49589041095891</v>
      </c>
      <c r="I2635" t="str">
        <f ca="1">IF(Table7[[#This Row],[Month]]&gt;=12,"Tenured","New Hire")</f>
        <v>Tenured</v>
      </c>
    </row>
    <row r="2636" spans="1:9">
      <c r="A2636" s="3" t="s">
        <v>107</v>
      </c>
      <c r="B2636" s="35" t="str">
        <f>_xlfn.XLOOKUP(Table7[[#This Row],[EID]],Roster!A:A,Roster!E:E)</f>
        <v>oka.koch.55</v>
      </c>
      <c r="C2636" s="35" t="str">
        <f>_xlfn.XLOOKUP(Table7[[#This Row],[EID]],Roster!A:A,Roster!F:F)</f>
        <v>F&amp;A</v>
      </c>
      <c r="D2636">
        <v>8</v>
      </c>
      <c r="E2636" s="2">
        <v>45147</v>
      </c>
      <c r="F2636" s="2">
        <f>_xlfn.XLOOKUP(Table7[[#This Row],[EID]],Roster!A:A,Roster!G:G)</f>
        <v>45001</v>
      </c>
      <c r="G2636" s="61">
        <f ca="1">(TODAY()-Table7[[#This Row],[Hire Date]])/365</f>
        <v>2.1753424657534248</v>
      </c>
      <c r="H2636" s="61">
        <f ca="1">Table7[[#This Row],[Year]]*12</f>
        <v>26.104109589041098</v>
      </c>
      <c r="I2636" t="str">
        <f ca="1">IF(Table7[[#This Row],[Month]]&gt;=12,"Tenured","New Hire")</f>
        <v>Tenured</v>
      </c>
    </row>
    <row r="2637" spans="1:9">
      <c r="A2637" s="3" t="s">
        <v>108</v>
      </c>
      <c r="B2637" s="35" t="str">
        <f>_xlfn.XLOOKUP(Table7[[#This Row],[EID]],Roster!A:A,Roster!E:E)</f>
        <v>kig.imaz.62</v>
      </c>
      <c r="C2637" s="35" t="str">
        <f>_xlfn.XLOOKUP(Table7[[#This Row],[EID]],Roster!A:A,Roster!F:F)</f>
        <v>HR</v>
      </c>
      <c r="D2637">
        <v>10</v>
      </c>
      <c r="E2637" s="2">
        <v>45147</v>
      </c>
      <c r="F2637" s="2">
        <f>_xlfn.XLOOKUP(Table7[[#This Row],[EID]],Roster!A:A,Roster!G:G)</f>
        <v>41289</v>
      </c>
      <c r="G2637" s="61">
        <f ca="1">(TODAY()-Table7[[#This Row],[Hire Date]])/365</f>
        <v>12.345205479452055</v>
      </c>
      <c r="H2637" s="61">
        <f ca="1">Table7[[#This Row],[Year]]*12</f>
        <v>148.14246575342466</v>
      </c>
      <c r="I2637" t="str">
        <f ca="1">IF(Table7[[#This Row],[Month]]&gt;=12,"Tenured","New Hire")</f>
        <v>Tenured</v>
      </c>
    </row>
    <row r="2638" spans="1:9">
      <c r="A2638" s="3" t="s">
        <v>109</v>
      </c>
      <c r="B2638" s="35" t="str">
        <f>_xlfn.XLOOKUP(Table7[[#This Row],[EID]],Roster!A:A,Roster!E:E)</f>
        <v>han.oriz.24</v>
      </c>
      <c r="C2638" s="35" t="str">
        <f>_xlfn.XLOOKUP(Table7[[#This Row],[EID]],Roster!A:A,Roster!F:F)</f>
        <v>Strategy</v>
      </c>
      <c r="D2638">
        <v>7</v>
      </c>
      <c r="E2638" s="2">
        <v>45147</v>
      </c>
      <c r="F2638" s="2">
        <f>_xlfn.XLOOKUP(Table7[[#This Row],[EID]],Roster!A:A,Roster!G:G)</f>
        <v>39092</v>
      </c>
      <c r="G2638" s="61">
        <f ca="1">(TODAY()-Table7[[#This Row],[Hire Date]])/365</f>
        <v>18.364383561643837</v>
      </c>
      <c r="H2638" s="61">
        <f ca="1">Table7[[#This Row],[Year]]*12</f>
        <v>220.37260273972606</v>
      </c>
      <c r="I2638" t="str">
        <f ca="1">IF(Table7[[#This Row],[Month]]&gt;=12,"Tenured","New Hire")</f>
        <v>Tenured</v>
      </c>
    </row>
    <row r="2639" spans="1:9">
      <c r="A2639" s="3" t="s">
        <v>111</v>
      </c>
      <c r="B2639" s="35" t="str">
        <f>_xlfn.XLOOKUP(Table7[[#This Row],[EID]],Roster!A:A,Roster!E:E)</f>
        <v>hir.kame.31</v>
      </c>
      <c r="C2639" s="35" t="str">
        <f>_xlfn.XLOOKUP(Table7[[#This Row],[EID]],Roster!A:A,Roster!F:F)</f>
        <v>Health</v>
      </c>
      <c r="D2639">
        <v>7</v>
      </c>
      <c r="E2639" s="2">
        <v>45147</v>
      </c>
      <c r="F2639" s="2">
        <f>_xlfn.XLOOKUP(Table7[[#This Row],[EID]],Roster!A:A,Roster!G:G)</f>
        <v>42145</v>
      </c>
      <c r="G2639" s="61">
        <f ca="1">(TODAY()-Table7[[#This Row],[Hire Date]])/365</f>
        <v>10</v>
      </c>
      <c r="H2639" s="61">
        <f ca="1">Table7[[#This Row],[Year]]*12</f>
        <v>120</v>
      </c>
      <c r="I2639" t="str">
        <f ca="1">IF(Table7[[#This Row],[Month]]&gt;=12,"Tenured","New Hire")</f>
        <v>Tenured</v>
      </c>
    </row>
    <row r="2640" spans="1:9">
      <c r="A2640" s="3" t="s">
        <v>112</v>
      </c>
      <c r="B2640" s="35" t="str">
        <f>_xlfn.XLOOKUP(Table7[[#This Row],[EID]],Roster!A:A,Roster!E:E)</f>
        <v>hir.kame.31</v>
      </c>
      <c r="C2640" s="35" t="str">
        <f>_xlfn.XLOOKUP(Table7[[#This Row],[EID]],Roster!A:A,Roster!F:F)</f>
        <v>Health</v>
      </c>
      <c r="D2640">
        <v>7</v>
      </c>
      <c r="E2640" s="2">
        <v>45147</v>
      </c>
      <c r="F2640" s="2">
        <f>_xlfn.XLOOKUP(Table7[[#This Row],[EID]],Roster!A:A,Roster!G:G)</f>
        <v>44989</v>
      </c>
      <c r="G2640" s="61">
        <f ca="1">(TODAY()-Table7[[#This Row],[Hire Date]])/365</f>
        <v>2.2082191780821918</v>
      </c>
      <c r="H2640" s="61">
        <f ca="1">Table7[[#This Row],[Year]]*12</f>
        <v>26.4986301369863</v>
      </c>
      <c r="I2640" t="str">
        <f ca="1">IF(Table7[[#This Row],[Month]]&gt;=12,"Tenured","New Hire")</f>
        <v>Tenured</v>
      </c>
    </row>
    <row r="2641" spans="1:9">
      <c r="A2641" s="3" t="s">
        <v>113</v>
      </c>
      <c r="B2641" s="35" t="str">
        <f>_xlfn.XLOOKUP(Table7[[#This Row],[EID]],Roster!A:A,Roster!E:E)</f>
        <v>kig.imaz.62</v>
      </c>
      <c r="C2641" s="35" t="str">
        <f>_xlfn.XLOOKUP(Table7[[#This Row],[EID]],Roster!A:A,Roster!F:F)</f>
        <v>HR</v>
      </c>
      <c r="D2641">
        <v>10</v>
      </c>
      <c r="E2641" s="2">
        <v>45147</v>
      </c>
      <c r="F2641" s="2">
        <f>_xlfn.XLOOKUP(Table7[[#This Row],[EID]],Roster!A:A,Roster!G:G)</f>
        <v>44152</v>
      </c>
      <c r="G2641" s="61">
        <f ca="1">(TODAY()-Table7[[#This Row],[Hire Date]])/365</f>
        <v>4.5013698630136982</v>
      </c>
      <c r="H2641" s="61">
        <f ca="1">Table7[[#This Row],[Year]]*12</f>
        <v>54.016438356164379</v>
      </c>
      <c r="I2641" t="str">
        <f ca="1">IF(Table7[[#This Row],[Month]]&gt;=12,"Tenured","New Hire")</f>
        <v>Tenured</v>
      </c>
    </row>
    <row r="2642" spans="1:9">
      <c r="A2642" s="3" t="s">
        <v>114</v>
      </c>
      <c r="B2642" s="35" t="str">
        <f>_xlfn.XLOOKUP(Table7[[#This Row],[EID]],Roster!A:A,Roster!E:E)</f>
        <v>han.oriz.24</v>
      </c>
      <c r="C2642" s="35" t="str">
        <f>_xlfn.XLOOKUP(Table7[[#This Row],[EID]],Roster!A:A,Roster!F:F)</f>
        <v>Strategy</v>
      </c>
      <c r="D2642">
        <v>8</v>
      </c>
      <c r="E2642" s="2">
        <v>45147</v>
      </c>
      <c r="F2642" s="2">
        <f>_xlfn.XLOOKUP(Table7[[#This Row],[EID]],Roster!A:A,Roster!G:G)</f>
        <v>37165</v>
      </c>
      <c r="G2642" s="61">
        <f ca="1">(TODAY()-Table7[[#This Row],[Hire Date]])/365</f>
        <v>23.643835616438356</v>
      </c>
      <c r="H2642" s="61">
        <f ca="1">Table7[[#This Row],[Year]]*12</f>
        <v>283.72602739726028</v>
      </c>
      <c r="I2642" t="str">
        <f ca="1">IF(Table7[[#This Row],[Month]]&gt;=12,"Tenured","New Hire")</f>
        <v>Tenured</v>
      </c>
    </row>
    <row r="2643" spans="1:9">
      <c r="A2643" s="3" t="s">
        <v>115</v>
      </c>
      <c r="B2643" s="35" t="str">
        <f>_xlfn.XLOOKUP(Table7[[#This Row],[EID]],Roster!A:A,Roster!E:E)</f>
        <v>oka.koch.55</v>
      </c>
      <c r="C2643" s="35" t="str">
        <f>_xlfn.XLOOKUP(Table7[[#This Row],[EID]],Roster!A:A,Roster!F:F)</f>
        <v>F&amp;A</v>
      </c>
      <c r="D2643">
        <v>10</v>
      </c>
      <c r="E2643" s="2">
        <v>45147</v>
      </c>
      <c r="F2643" s="2">
        <f>_xlfn.XLOOKUP(Table7[[#This Row],[EID]],Roster!A:A,Roster!G:G)</f>
        <v>44841</v>
      </c>
      <c r="G2643" s="61">
        <f ca="1">(TODAY()-Table7[[#This Row],[Hire Date]])/365</f>
        <v>2.6136986301369864</v>
      </c>
      <c r="H2643" s="61">
        <f ca="1">Table7[[#This Row],[Year]]*12</f>
        <v>31.364383561643837</v>
      </c>
      <c r="I2643" t="str">
        <f ca="1">IF(Table7[[#This Row],[Month]]&gt;=12,"Tenured","New Hire")</f>
        <v>Tenured</v>
      </c>
    </row>
    <row r="2644" spans="1:9">
      <c r="A2644" s="3" t="s">
        <v>116</v>
      </c>
      <c r="B2644" s="35" t="str">
        <f>_xlfn.XLOOKUP(Table7[[#This Row],[EID]],Roster!A:A,Roster!E:E)</f>
        <v>hir.kame.31</v>
      </c>
      <c r="C2644" s="35" t="str">
        <f>_xlfn.XLOOKUP(Table7[[#This Row],[EID]],Roster!A:A,Roster!F:F)</f>
        <v>Health</v>
      </c>
      <c r="D2644">
        <v>7</v>
      </c>
      <c r="E2644" s="2">
        <v>45147</v>
      </c>
      <c r="F2644" s="2">
        <f>_xlfn.XLOOKUP(Table7[[#This Row],[EID]],Roster!A:A,Roster!G:G)</f>
        <v>39490</v>
      </c>
      <c r="G2644" s="61">
        <f ca="1">(TODAY()-Table7[[#This Row],[Hire Date]])/365</f>
        <v>17.273972602739725</v>
      </c>
      <c r="H2644" s="61">
        <f ca="1">Table7[[#This Row],[Year]]*12</f>
        <v>207.2876712328767</v>
      </c>
      <c r="I2644" t="str">
        <f ca="1">IF(Table7[[#This Row],[Month]]&gt;=12,"Tenured","New Hire")</f>
        <v>Tenured</v>
      </c>
    </row>
    <row r="2645" spans="1:9">
      <c r="A2645" s="3" t="s">
        <v>117</v>
      </c>
      <c r="B2645" s="35" t="str">
        <f>_xlfn.XLOOKUP(Table7[[#This Row],[EID]],Roster!A:A,Roster!E:E)</f>
        <v>han.oriz.24</v>
      </c>
      <c r="C2645" s="35" t="str">
        <f>_xlfn.XLOOKUP(Table7[[#This Row],[EID]],Roster!A:A,Roster!F:F)</f>
        <v>Network</v>
      </c>
      <c r="D2645">
        <v>9</v>
      </c>
      <c r="E2645" s="2">
        <v>45147</v>
      </c>
      <c r="F2645" s="2">
        <f>_xlfn.XLOOKUP(Table7[[#This Row],[EID]],Roster!A:A,Roster!G:G)</f>
        <v>43495</v>
      </c>
      <c r="G2645" s="61">
        <f ca="1">(TODAY()-Table7[[#This Row],[Hire Date]])/365</f>
        <v>6.3013698630136989</v>
      </c>
      <c r="H2645" s="61">
        <f ca="1">Table7[[#This Row],[Year]]*12</f>
        <v>75.616438356164394</v>
      </c>
      <c r="I2645" t="str">
        <f ca="1">IF(Table7[[#This Row],[Month]]&gt;=12,"Tenured","New Hire")</f>
        <v>Tenured</v>
      </c>
    </row>
    <row r="2646" spans="1:9">
      <c r="A2646" s="3" t="s">
        <v>118</v>
      </c>
      <c r="B2646" s="35" t="str">
        <f>_xlfn.XLOOKUP(Table7[[#This Row],[EID]],Roster!A:A,Roster!E:E)</f>
        <v>kig.imaz.62</v>
      </c>
      <c r="C2646" s="35" t="str">
        <f>_xlfn.XLOOKUP(Table7[[#This Row],[EID]],Roster!A:A,Roster!F:F)</f>
        <v>HR</v>
      </c>
      <c r="D2646">
        <v>8</v>
      </c>
      <c r="E2646" s="2">
        <v>45147</v>
      </c>
      <c r="F2646" s="2">
        <f>_xlfn.XLOOKUP(Table7[[#This Row],[EID]],Roster!A:A,Roster!G:G)</f>
        <v>44965</v>
      </c>
      <c r="G2646" s="61">
        <f ca="1">(TODAY()-Table7[[#This Row],[Hire Date]])/365</f>
        <v>2.2739726027397262</v>
      </c>
      <c r="H2646" s="61">
        <f ca="1">Table7[[#This Row],[Year]]*12</f>
        <v>27.287671232876715</v>
      </c>
      <c r="I2646" t="str">
        <f ca="1">IF(Table7[[#This Row],[Month]]&gt;=12,"Tenured","New Hire")</f>
        <v>Tenured</v>
      </c>
    </row>
    <row r="2647" spans="1:9">
      <c r="A2647" s="3" t="s">
        <v>119</v>
      </c>
      <c r="B2647" s="35" t="str">
        <f>_xlfn.XLOOKUP(Table7[[#This Row],[EID]],Roster!A:A,Roster!E:E)</f>
        <v>hir.kame.31</v>
      </c>
      <c r="C2647" s="35" t="str">
        <f>_xlfn.XLOOKUP(Table7[[#This Row],[EID]],Roster!A:A,Roster!F:F)</f>
        <v>Health</v>
      </c>
      <c r="D2647">
        <v>10</v>
      </c>
      <c r="E2647" s="2">
        <v>45147</v>
      </c>
      <c r="F2647" s="2">
        <f>_xlfn.XLOOKUP(Table7[[#This Row],[EID]],Roster!A:A,Roster!G:G)</f>
        <v>38581</v>
      </c>
      <c r="G2647" s="61">
        <f ca="1">(TODAY()-Table7[[#This Row],[Hire Date]])/365</f>
        <v>19.764383561643836</v>
      </c>
      <c r="H2647" s="61">
        <f ca="1">Table7[[#This Row],[Year]]*12</f>
        <v>237.17260273972602</v>
      </c>
      <c r="I2647" t="str">
        <f ca="1">IF(Table7[[#This Row],[Month]]&gt;=12,"Tenured","New Hire")</f>
        <v>Tenured</v>
      </c>
    </row>
    <row r="2648" spans="1:9">
      <c r="A2648" s="3" t="s">
        <v>121</v>
      </c>
      <c r="B2648" s="35" t="str">
        <f>_xlfn.XLOOKUP(Table7[[#This Row],[EID]],Roster!A:A,Roster!E:E)</f>
        <v>hir.kame.31</v>
      </c>
      <c r="C2648" s="35" t="str">
        <f>_xlfn.XLOOKUP(Table7[[#This Row],[EID]],Roster!A:A,Roster!F:F)</f>
        <v>Health</v>
      </c>
      <c r="D2648">
        <v>8</v>
      </c>
      <c r="E2648" s="2">
        <v>45147</v>
      </c>
      <c r="F2648" s="2">
        <f>_xlfn.XLOOKUP(Table7[[#This Row],[EID]],Roster!A:A,Roster!G:G)</f>
        <v>44420</v>
      </c>
      <c r="G2648" s="61">
        <f ca="1">(TODAY()-Table7[[#This Row],[Hire Date]])/365</f>
        <v>3.7671232876712328</v>
      </c>
      <c r="H2648" s="61">
        <f ca="1">Table7[[#This Row],[Year]]*12</f>
        <v>45.205479452054796</v>
      </c>
      <c r="I2648" t="str">
        <f ca="1">IF(Table7[[#This Row],[Month]]&gt;=12,"Tenured","New Hire")</f>
        <v>Tenured</v>
      </c>
    </row>
    <row r="2649" spans="1:9">
      <c r="A2649" s="3" t="s">
        <v>122</v>
      </c>
      <c r="B2649" s="35" t="str">
        <f>_xlfn.XLOOKUP(Table7[[#This Row],[EID]],Roster!A:A,Roster!E:E)</f>
        <v>han.oriz.24</v>
      </c>
      <c r="C2649" s="35" t="str">
        <f>_xlfn.XLOOKUP(Table7[[#This Row],[EID]],Roster!A:A,Roster!F:F)</f>
        <v>Network</v>
      </c>
      <c r="D2649">
        <v>8</v>
      </c>
      <c r="E2649" s="2">
        <v>45147</v>
      </c>
      <c r="F2649" s="2">
        <f>_xlfn.XLOOKUP(Table7[[#This Row],[EID]],Roster!A:A,Roster!G:G)</f>
        <v>44961</v>
      </c>
      <c r="G2649" s="61">
        <f ca="1">(TODAY()-Table7[[#This Row],[Hire Date]])/365</f>
        <v>2.2849315068493152</v>
      </c>
      <c r="H2649" s="61">
        <f ca="1">Table7[[#This Row],[Year]]*12</f>
        <v>27.419178082191785</v>
      </c>
      <c r="I2649" t="str">
        <f ca="1">IF(Table7[[#This Row],[Month]]&gt;=12,"Tenured","New Hire")</f>
        <v>Tenured</v>
      </c>
    </row>
    <row r="2650" spans="1:9">
      <c r="A2650" s="3" t="s">
        <v>123</v>
      </c>
      <c r="B2650" s="35" t="str">
        <f>_xlfn.XLOOKUP(Table7[[#This Row],[EID]],Roster!A:A,Roster!E:E)</f>
        <v>kig.imaz.62</v>
      </c>
      <c r="C2650" s="35" t="str">
        <f>_xlfn.XLOOKUP(Table7[[#This Row],[EID]],Roster!A:A,Roster!F:F)</f>
        <v>HR</v>
      </c>
      <c r="D2650">
        <v>9</v>
      </c>
      <c r="E2650" s="2">
        <v>45147</v>
      </c>
      <c r="F2650" s="2">
        <f>_xlfn.XLOOKUP(Table7[[#This Row],[EID]],Roster!A:A,Roster!G:G)</f>
        <v>41094</v>
      </c>
      <c r="G2650" s="61">
        <f ca="1">(TODAY()-Table7[[#This Row],[Hire Date]])/365</f>
        <v>12.87945205479452</v>
      </c>
      <c r="H2650" s="61">
        <f ca="1">Table7[[#This Row],[Year]]*12</f>
        <v>154.55342465753424</v>
      </c>
      <c r="I2650" t="str">
        <f ca="1">IF(Table7[[#This Row],[Month]]&gt;=12,"Tenured","New Hire")</f>
        <v>Tenured</v>
      </c>
    </row>
    <row r="2651" spans="1:9">
      <c r="A2651" s="3" t="s">
        <v>94</v>
      </c>
      <c r="B2651" s="35" t="str">
        <f>_xlfn.XLOOKUP(Table7[[#This Row],[EID]],Roster!A:A,Roster!E:E)</f>
        <v>oka.koch.55</v>
      </c>
      <c r="C2651" s="35" t="str">
        <f>_xlfn.XLOOKUP(Table7[[#This Row],[EID]],Roster!A:A,Roster!F:F)</f>
        <v>F&amp;A</v>
      </c>
      <c r="D2651">
        <v>9</v>
      </c>
      <c r="E2651" s="2">
        <v>45148</v>
      </c>
      <c r="F2651" s="2">
        <f>_xlfn.XLOOKUP(Table7[[#This Row],[EID]],Roster!A:A,Roster!G:G)</f>
        <v>45032</v>
      </c>
      <c r="G2651" s="61">
        <f ca="1">(TODAY()-Table7[[#This Row],[Hire Date]])/365</f>
        <v>2.0904109589041098</v>
      </c>
      <c r="H2651" s="61">
        <f ca="1">Table7[[#This Row],[Year]]*12</f>
        <v>25.084931506849315</v>
      </c>
      <c r="I2651" t="str">
        <f ca="1">IF(Table7[[#This Row],[Month]]&gt;=12,"Tenured","New Hire")</f>
        <v>Tenured</v>
      </c>
    </row>
    <row r="2652" spans="1:9">
      <c r="A2652" s="3" t="s">
        <v>96</v>
      </c>
      <c r="B2652" s="35" t="str">
        <f>_xlfn.XLOOKUP(Table7[[#This Row],[EID]],Roster!A:A,Roster!E:E)</f>
        <v>hir.kame.31</v>
      </c>
      <c r="C2652" s="35" t="str">
        <f>_xlfn.XLOOKUP(Table7[[#This Row],[EID]],Roster!A:A,Roster!F:F)</f>
        <v>Health</v>
      </c>
      <c r="D2652">
        <v>8</v>
      </c>
      <c r="E2652" s="2">
        <v>45148</v>
      </c>
      <c r="F2652" s="2">
        <f>_xlfn.XLOOKUP(Table7[[#This Row],[EID]],Roster!A:A,Roster!G:G)</f>
        <v>44979</v>
      </c>
      <c r="G2652" s="61">
        <f ca="1">(TODAY()-Table7[[#This Row],[Hire Date]])/365</f>
        <v>2.2356164383561645</v>
      </c>
      <c r="H2652" s="61">
        <f ca="1">Table7[[#This Row],[Year]]*12</f>
        <v>26.827397260273976</v>
      </c>
      <c r="I2652" t="str">
        <f ca="1">IF(Table7[[#This Row],[Month]]&gt;=12,"Tenured","New Hire")</f>
        <v>Tenured</v>
      </c>
    </row>
    <row r="2653" spans="1:9">
      <c r="A2653" s="3" t="s">
        <v>97</v>
      </c>
      <c r="B2653" s="35" t="str">
        <f>_xlfn.XLOOKUP(Table7[[#This Row],[EID]],Roster!A:A,Roster!E:E)</f>
        <v>han.oriz.24</v>
      </c>
      <c r="C2653" s="35" t="str">
        <f>_xlfn.XLOOKUP(Table7[[#This Row],[EID]],Roster!A:A,Roster!F:F)</f>
        <v>Network</v>
      </c>
      <c r="D2653">
        <v>8</v>
      </c>
      <c r="E2653" s="2">
        <v>45148</v>
      </c>
      <c r="F2653" s="2">
        <f>_xlfn.XLOOKUP(Table7[[#This Row],[EID]],Roster!A:A,Roster!G:G)</f>
        <v>44419</v>
      </c>
      <c r="G2653" s="61">
        <f ca="1">(TODAY()-Table7[[#This Row],[Hire Date]])/365</f>
        <v>3.7698630136986302</v>
      </c>
      <c r="H2653" s="61">
        <f ca="1">Table7[[#This Row],[Year]]*12</f>
        <v>45.238356164383561</v>
      </c>
      <c r="I2653" t="str">
        <f ca="1">IF(Table7[[#This Row],[Month]]&gt;=12,"Tenured","New Hire")</f>
        <v>Tenured</v>
      </c>
    </row>
    <row r="2654" spans="1:9">
      <c r="A2654" s="3" t="s">
        <v>98</v>
      </c>
      <c r="B2654" s="35" t="str">
        <f>_xlfn.XLOOKUP(Table7[[#This Row],[EID]],Roster!A:A,Roster!E:E)</f>
        <v>kig.imaz.62</v>
      </c>
      <c r="C2654" s="35" t="str">
        <f>_xlfn.XLOOKUP(Table7[[#This Row],[EID]],Roster!A:A,Roster!F:F)</f>
        <v>HR</v>
      </c>
      <c r="D2654">
        <v>9</v>
      </c>
      <c r="E2654" s="2">
        <v>45148</v>
      </c>
      <c r="F2654" s="2">
        <f>_xlfn.XLOOKUP(Table7[[#This Row],[EID]],Roster!A:A,Roster!G:G)</f>
        <v>41964</v>
      </c>
      <c r="G2654" s="61">
        <f ca="1">(TODAY()-Table7[[#This Row],[Hire Date]])/365</f>
        <v>10.495890410958904</v>
      </c>
      <c r="H2654" s="61">
        <f ca="1">Table7[[#This Row],[Year]]*12</f>
        <v>125.95068493150684</v>
      </c>
      <c r="I2654" t="str">
        <f ca="1">IF(Table7[[#This Row],[Month]]&gt;=12,"Tenured","New Hire")</f>
        <v>Tenured</v>
      </c>
    </row>
    <row r="2655" spans="1:9">
      <c r="A2655" s="3" t="s">
        <v>99</v>
      </c>
      <c r="B2655" s="35" t="str">
        <f>_xlfn.XLOOKUP(Table7[[#This Row],[EID]],Roster!A:A,Roster!E:E)</f>
        <v>han.oriz.24</v>
      </c>
      <c r="C2655" s="35" t="str">
        <f>_xlfn.XLOOKUP(Table7[[#This Row],[EID]],Roster!A:A,Roster!F:F)</f>
        <v>Strategy</v>
      </c>
      <c r="D2655">
        <v>8</v>
      </c>
      <c r="E2655" s="2">
        <v>45148</v>
      </c>
      <c r="F2655" s="2">
        <f>_xlfn.XLOOKUP(Table7[[#This Row],[EID]],Roster!A:A,Roster!G:G)</f>
        <v>39732</v>
      </c>
      <c r="G2655" s="61">
        <f ca="1">(TODAY()-Table7[[#This Row],[Hire Date]])/365</f>
        <v>16.610958904109587</v>
      </c>
      <c r="H2655" s="61">
        <f ca="1">Table7[[#This Row],[Year]]*12</f>
        <v>199.33150684931505</v>
      </c>
      <c r="I2655" t="str">
        <f ca="1">IF(Table7[[#This Row],[Month]]&gt;=12,"Tenured","New Hire")</f>
        <v>Tenured</v>
      </c>
    </row>
    <row r="2656" spans="1:9">
      <c r="A2656" s="3" t="s">
        <v>100</v>
      </c>
      <c r="B2656" s="35" t="str">
        <f>_xlfn.XLOOKUP(Table7[[#This Row],[EID]],Roster!A:A,Roster!E:E)</f>
        <v>oka.koch.55</v>
      </c>
      <c r="C2656" s="35" t="str">
        <f>_xlfn.XLOOKUP(Table7[[#This Row],[EID]],Roster!A:A,Roster!F:F)</f>
        <v>F&amp;A</v>
      </c>
      <c r="D2656">
        <v>8</v>
      </c>
      <c r="E2656" s="2">
        <v>45148</v>
      </c>
      <c r="F2656" s="2">
        <f>_xlfn.XLOOKUP(Table7[[#This Row],[EID]],Roster!A:A,Roster!G:G)</f>
        <v>44956</v>
      </c>
      <c r="G2656" s="61">
        <f ca="1">(TODAY()-Table7[[#This Row],[Hire Date]])/365</f>
        <v>2.2986301369863016</v>
      </c>
      <c r="H2656" s="61">
        <f ca="1">Table7[[#This Row],[Year]]*12</f>
        <v>27.583561643835619</v>
      </c>
      <c r="I2656" t="str">
        <f ca="1">IF(Table7[[#This Row],[Month]]&gt;=12,"Tenured","New Hire")</f>
        <v>Tenured</v>
      </c>
    </row>
    <row r="2657" spans="1:9">
      <c r="A2657" s="3" t="s">
        <v>101</v>
      </c>
      <c r="B2657" s="35" t="str">
        <f>_xlfn.XLOOKUP(Table7[[#This Row],[EID]],Roster!A:A,Roster!E:E)</f>
        <v>hir.kame.31</v>
      </c>
      <c r="C2657" s="35" t="str">
        <f>_xlfn.XLOOKUP(Table7[[#This Row],[EID]],Roster!A:A,Roster!F:F)</f>
        <v>Health</v>
      </c>
      <c r="D2657">
        <v>9</v>
      </c>
      <c r="E2657" s="2">
        <v>45148</v>
      </c>
      <c r="F2657" s="2">
        <f>_xlfn.XLOOKUP(Table7[[#This Row],[EID]],Roster!A:A,Roster!G:G)</f>
        <v>42161</v>
      </c>
      <c r="G2657" s="61">
        <f ca="1">(TODAY()-Table7[[#This Row],[Hire Date]])/365</f>
        <v>9.956164383561644</v>
      </c>
      <c r="H2657" s="61">
        <f ca="1">Table7[[#This Row],[Year]]*12</f>
        <v>119.47397260273974</v>
      </c>
      <c r="I2657" t="str">
        <f ca="1">IF(Table7[[#This Row],[Month]]&gt;=12,"Tenured","New Hire")</f>
        <v>Tenured</v>
      </c>
    </row>
    <row r="2658" spans="1:9">
      <c r="A2658" s="3" t="s">
        <v>102</v>
      </c>
      <c r="B2658" s="35" t="str">
        <f>_xlfn.XLOOKUP(Table7[[#This Row],[EID]],Roster!A:A,Roster!E:E)</f>
        <v>han.oriz.24</v>
      </c>
      <c r="C2658" s="35" t="str">
        <f>_xlfn.XLOOKUP(Table7[[#This Row],[EID]],Roster!A:A,Roster!F:F)</f>
        <v>Network</v>
      </c>
      <c r="D2658">
        <v>8</v>
      </c>
      <c r="E2658" s="2">
        <v>45148</v>
      </c>
      <c r="F2658" s="2">
        <f>_xlfn.XLOOKUP(Table7[[#This Row],[EID]],Roster!A:A,Roster!G:G)</f>
        <v>37784</v>
      </c>
      <c r="G2658" s="61">
        <f ca="1">(TODAY()-Table7[[#This Row],[Hire Date]])/365</f>
        <v>21.947945205479453</v>
      </c>
      <c r="H2658" s="61">
        <f ca="1">Table7[[#This Row],[Year]]*12</f>
        <v>263.37534246575342</v>
      </c>
      <c r="I2658" t="str">
        <f ca="1">IF(Table7[[#This Row],[Month]]&gt;=12,"Tenured","New Hire")</f>
        <v>Tenured</v>
      </c>
    </row>
    <row r="2659" spans="1:9">
      <c r="A2659" s="3" t="s">
        <v>103</v>
      </c>
      <c r="B2659" s="35" t="str">
        <f>_xlfn.XLOOKUP(Table7[[#This Row],[EID]],Roster!A:A,Roster!E:E)</f>
        <v>kig.imaz.62</v>
      </c>
      <c r="C2659" s="35" t="str">
        <f>_xlfn.XLOOKUP(Table7[[#This Row],[EID]],Roster!A:A,Roster!F:F)</f>
        <v>HR</v>
      </c>
      <c r="D2659">
        <v>10</v>
      </c>
      <c r="E2659" s="2">
        <v>45148</v>
      </c>
      <c r="F2659" s="2">
        <f>_xlfn.XLOOKUP(Table7[[#This Row],[EID]],Roster!A:A,Roster!G:G)</f>
        <v>44132</v>
      </c>
      <c r="G2659" s="61">
        <f ca="1">(TODAY()-Table7[[#This Row],[Hire Date]])/365</f>
        <v>4.5561643835616437</v>
      </c>
      <c r="H2659" s="61">
        <f ca="1">Table7[[#This Row],[Year]]*12</f>
        <v>54.673972602739724</v>
      </c>
      <c r="I2659" t="str">
        <f ca="1">IF(Table7[[#This Row],[Month]]&gt;=12,"Tenured","New Hire")</f>
        <v>Tenured</v>
      </c>
    </row>
    <row r="2660" spans="1:9">
      <c r="A2660" s="3" t="s">
        <v>104</v>
      </c>
      <c r="B2660" s="35" t="str">
        <f>_xlfn.XLOOKUP(Table7[[#This Row],[EID]],Roster!A:A,Roster!E:E)</f>
        <v>oka.koch.55</v>
      </c>
      <c r="C2660" s="35" t="str">
        <f>_xlfn.XLOOKUP(Table7[[#This Row],[EID]],Roster!A:A,Roster!F:F)</f>
        <v>F&amp;A</v>
      </c>
      <c r="D2660">
        <v>8</v>
      </c>
      <c r="E2660" s="2">
        <v>45148</v>
      </c>
      <c r="F2660" s="2">
        <f>_xlfn.XLOOKUP(Table7[[#This Row],[EID]],Roster!A:A,Roster!G:G)</f>
        <v>44977</v>
      </c>
      <c r="G2660" s="61">
        <f ca="1">(TODAY()-Table7[[#This Row],[Hire Date]])/365</f>
        <v>2.2410958904109588</v>
      </c>
      <c r="H2660" s="61">
        <f ca="1">Table7[[#This Row],[Year]]*12</f>
        <v>26.893150684931506</v>
      </c>
      <c r="I2660" t="str">
        <f ca="1">IF(Table7[[#This Row],[Month]]&gt;=12,"Tenured","New Hire")</f>
        <v>Tenured</v>
      </c>
    </row>
    <row r="2661" spans="1:9">
      <c r="A2661" s="3" t="s">
        <v>105</v>
      </c>
      <c r="B2661" s="35" t="str">
        <f>_xlfn.XLOOKUP(Table7[[#This Row],[EID]],Roster!A:A,Roster!E:E)</f>
        <v>oka.koch.55</v>
      </c>
      <c r="C2661" s="35" t="str">
        <f>_xlfn.XLOOKUP(Table7[[#This Row],[EID]],Roster!A:A,Roster!F:F)</f>
        <v>F&amp;A</v>
      </c>
      <c r="D2661">
        <v>8</v>
      </c>
      <c r="E2661" s="2">
        <v>45148</v>
      </c>
      <c r="F2661" s="2">
        <f>_xlfn.XLOOKUP(Table7[[#This Row],[EID]],Roster!A:A,Roster!G:G)</f>
        <v>37806</v>
      </c>
      <c r="G2661" s="61">
        <f ca="1">(TODAY()-Table7[[#This Row],[Hire Date]])/365</f>
        <v>21.887671232876713</v>
      </c>
      <c r="H2661" s="61">
        <f ca="1">Table7[[#This Row],[Year]]*12</f>
        <v>262.65205479452055</v>
      </c>
      <c r="I2661" t="str">
        <f ca="1">IF(Table7[[#This Row],[Month]]&gt;=12,"Tenured","New Hire")</f>
        <v>Tenured</v>
      </c>
    </row>
    <row r="2662" spans="1:9">
      <c r="A2662" s="3" t="s">
        <v>106</v>
      </c>
      <c r="B2662" s="35" t="str">
        <f>_xlfn.XLOOKUP(Table7[[#This Row],[EID]],Roster!A:A,Roster!E:E)</f>
        <v>hir.kame.31</v>
      </c>
      <c r="C2662" s="35" t="str">
        <f>_xlfn.XLOOKUP(Table7[[#This Row],[EID]],Roster!A:A,Roster!F:F)</f>
        <v>Health</v>
      </c>
      <c r="D2662">
        <v>8</v>
      </c>
      <c r="E2662" s="2">
        <v>45148</v>
      </c>
      <c r="F2662" s="2">
        <f>_xlfn.XLOOKUP(Table7[[#This Row],[EID]],Roster!A:A,Roster!G:G)</f>
        <v>40457</v>
      </c>
      <c r="G2662" s="61">
        <f ca="1">(TODAY()-Table7[[#This Row],[Hire Date]])/365</f>
        <v>14.624657534246575</v>
      </c>
      <c r="H2662" s="61">
        <f ca="1">Table7[[#This Row],[Year]]*12</f>
        <v>175.49589041095891</v>
      </c>
      <c r="I2662" t="str">
        <f ca="1">IF(Table7[[#This Row],[Month]]&gt;=12,"Tenured","New Hire")</f>
        <v>Tenured</v>
      </c>
    </row>
    <row r="2663" spans="1:9">
      <c r="A2663" s="3" t="s">
        <v>107</v>
      </c>
      <c r="B2663" s="35" t="str">
        <f>_xlfn.XLOOKUP(Table7[[#This Row],[EID]],Roster!A:A,Roster!E:E)</f>
        <v>oka.koch.55</v>
      </c>
      <c r="C2663" s="35" t="str">
        <f>_xlfn.XLOOKUP(Table7[[#This Row],[EID]],Roster!A:A,Roster!F:F)</f>
        <v>F&amp;A</v>
      </c>
      <c r="D2663">
        <v>8</v>
      </c>
      <c r="E2663" s="2">
        <v>45148</v>
      </c>
      <c r="F2663" s="2">
        <f>_xlfn.XLOOKUP(Table7[[#This Row],[EID]],Roster!A:A,Roster!G:G)</f>
        <v>45001</v>
      </c>
      <c r="G2663" s="61">
        <f ca="1">(TODAY()-Table7[[#This Row],[Hire Date]])/365</f>
        <v>2.1753424657534248</v>
      </c>
      <c r="H2663" s="61">
        <f ca="1">Table7[[#This Row],[Year]]*12</f>
        <v>26.104109589041098</v>
      </c>
      <c r="I2663" t="str">
        <f ca="1">IF(Table7[[#This Row],[Month]]&gt;=12,"Tenured","New Hire")</f>
        <v>Tenured</v>
      </c>
    </row>
    <row r="2664" spans="1:9">
      <c r="A2664" s="3" t="s">
        <v>108</v>
      </c>
      <c r="B2664" s="35" t="str">
        <f>_xlfn.XLOOKUP(Table7[[#This Row],[EID]],Roster!A:A,Roster!E:E)</f>
        <v>kig.imaz.62</v>
      </c>
      <c r="C2664" s="35" t="str">
        <f>_xlfn.XLOOKUP(Table7[[#This Row],[EID]],Roster!A:A,Roster!F:F)</f>
        <v>HR</v>
      </c>
      <c r="D2664">
        <v>9</v>
      </c>
      <c r="E2664" s="2">
        <v>45148</v>
      </c>
      <c r="F2664" s="2">
        <f>_xlfn.XLOOKUP(Table7[[#This Row],[EID]],Roster!A:A,Roster!G:G)</f>
        <v>41289</v>
      </c>
      <c r="G2664" s="61">
        <f ca="1">(TODAY()-Table7[[#This Row],[Hire Date]])/365</f>
        <v>12.345205479452055</v>
      </c>
      <c r="H2664" s="61">
        <f ca="1">Table7[[#This Row],[Year]]*12</f>
        <v>148.14246575342466</v>
      </c>
      <c r="I2664" t="str">
        <f ca="1">IF(Table7[[#This Row],[Month]]&gt;=12,"Tenured","New Hire")</f>
        <v>Tenured</v>
      </c>
    </row>
    <row r="2665" spans="1:9">
      <c r="A2665" s="3" t="s">
        <v>109</v>
      </c>
      <c r="B2665" s="35" t="str">
        <f>_xlfn.XLOOKUP(Table7[[#This Row],[EID]],Roster!A:A,Roster!E:E)</f>
        <v>han.oriz.24</v>
      </c>
      <c r="C2665" s="35" t="str">
        <f>_xlfn.XLOOKUP(Table7[[#This Row],[EID]],Roster!A:A,Roster!F:F)</f>
        <v>Strategy</v>
      </c>
      <c r="D2665">
        <v>10</v>
      </c>
      <c r="E2665" s="2">
        <v>45148</v>
      </c>
      <c r="F2665" s="2">
        <f>_xlfn.XLOOKUP(Table7[[#This Row],[EID]],Roster!A:A,Roster!G:G)</f>
        <v>39092</v>
      </c>
      <c r="G2665" s="61">
        <f ca="1">(TODAY()-Table7[[#This Row],[Hire Date]])/365</f>
        <v>18.364383561643837</v>
      </c>
      <c r="H2665" s="61">
        <f ca="1">Table7[[#This Row],[Year]]*12</f>
        <v>220.37260273972606</v>
      </c>
      <c r="I2665" t="str">
        <f ca="1">IF(Table7[[#This Row],[Month]]&gt;=12,"Tenured","New Hire")</f>
        <v>Tenured</v>
      </c>
    </row>
    <row r="2666" spans="1:9">
      <c r="A2666" s="3" t="s">
        <v>111</v>
      </c>
      <c r="B2666" s="35" t="str">
        <f>_xlfn.XLOOKUP(Table7[[#This Row],[EID]],Roster!A:A,Roster!E:E)</f>
        <v>hir.kame.31</v>
      </c>
      <c r="C2666" s="35" t="str">
        <f>_xlfn.XLOOKUP(Table7[[#This Row],[EID]],Roster!A:A,Roster!F:F)</f>
        <v>Health</v>
      </c>
      <c r="D2666">
        <v>10</v>
      </c>
      <c r="E2666" s="2">
        <v>45148</v>
      </c>
      <c r="F2666" s="2">
        <f>_xlfn.XLOOKUP(Table7[[#This Row],[EID]],Roster!A:A,Roster!G:G)</f>
        <v>42145</v>
      </c>
      <c r="G2666" s="61">
        <f ca="1">(TODAY()-Table7[[#This Row],[Hire Date]])/365</f>
        <v>10</v>
      </c>
      <c r="H2666" s="61">
        <f ca="1">Table7[[#This Row],[Year]]*12</f>
        <v>120</v>
      </c>
      <c r="I2666" t="str">
        <f ca="1">IF(Table7[[#This Row],[Month]]&gt;=12,"Tenured","New Hire")</f>
        <v>Tenured</v>
      </c>
    </row>
    <row r="2667" spans="1:9">
      <c r="A2667" s="3" t="s">
        <v>112</v>
      </c>
      <c r="B2667" s="35" t="str">
        <f>_xlfn.XLOOKUP(Table7[[#This Row],[EID]],Roster!A:A,Roster!E:E)</f>
        <v>hir.kame.31</v>
      </c>
      <c r="C2667" s="35" t="str">
        <f>_xlfn.XLOOKUP(Table7[[#This Row],[EID]],Roster!A:A,Roster!F:F)</f>
        <v>Health</v>
      </c>
      <c r="D2667">
        <v>10</v>
      </c>
      <c r="E2667" s="2">
        <v>45148</v>
      </c>
      <c r="F2667" s="2">
        <f>_xlfn.XLOOKUP(Table7[[#This Row],[EID]],Roster!A:A,Roster!G:G)</f>
        <v>44989</v>
      </c>
      <c r="G2667" s="61">
        <f ca="1">(TODAY()-Table7[[#This Row],[Hire Date]])/365</f>
        <v>2.2082191780821918</v>
      </c>
      <c r="H2667" s="61">
        <f ca="1">Table7[[#This Row],[Year]]*12</f>
        <v>26.4986301369863</v>
      </c>
      <c r="I2667" t="str">
        <f ca="1">IF(Table7[[#This Row],[Month]]&gt;=12,"Tenured","New Hire")</f>
        <v>Tenured</v>
      </c>
    </row>
    <row r="2668" spans="1:9">
      <c r="A2668" s="3" t="s">
        <v>113</v>
      </c>
      <c r="B2668" s="35" t="str">
        <f>_xlfn.XLOOKUP(Table7[[#This Row],[EID]],Roster!A:A,Roster!E:E)</f>
        <v>kig.imaz.62</v>
      </c>
      <c r="C2668" s="35" t="str">
        <f>_xlfn.XLOOKUP(Table7[[#This Row],[EID]],Roster!A:A,Roster!F:F)</f>
        <v>HR</v>
      </c>
      <c r="D2668">
        <v>9</v>
      </c>
      <c r="E2668" s="2">
        <v>45148</v>
      </c>
      <c r="F2668" s="2">
        <f>_xlfn.XLOOKUP(Table7[[#This Row],[EID]],Roster!A:A,Roster!G:G)</f>
        <v>44152</v>
      </c>
      <c r="G2668" s="61">
        <f ca="1">(TODAY()-Table7[[#This Row],[Hire Date]])/365</f>
        <v>4.5013698630136982</v>
      </c>
      <c r="H2668" s="61">
        <f ca="1">Table7[[#This Row],[Year]]*12</f>
        <v>54.016438356164379</v>
      </c>
      <c r="I2668" t="str">
        <f ca="1">IF(Table7[[#This Row],[Month]]&gt;=12,"Tenured","New Hire")</f>
        <v>Tenured</v>
      </c>
    </row>
    <row r="2669" spans="1:9">
      <c r="A2669" s="3" t="s">
        <v>114</v>
      </c>
      <c r="B2669" s="35" t="str">
        <f>_xlfn.XLOOKUP(Table7[[#This Row],[EID]],Roster!A:A,Roster!E:E)</f>
        <v>han.oriz.24</v>
      </c>
      <c r="C2669" s="35" t="str">
        <f>_xlfn.XLOOKUP(Table7[[#This Row],[EID]],Roster!A:A,Roster!F:F)</f>
        <v>Strategy</v>
      </c>
      <c r="D2669">
        <v>8</v>
      </c>
      <c r="E2669" s="2">
        <v>45148</v>
      </c>
      <c r="F2669" s="2">
        <f>_xlfn.XLOOKUP(Table7[[#This Row],[EID]],Roster!A:A,Roster!G:G)</f>
        <v>37165</v>
      </c>
      <c r="G2669" s="61">
        <f ca="1">(TODAY()-Table7[[#This Row],[Hire Date]])/365</f>
        <v>23.643835616438356</v>
      </c>
      <c r="H2669" s="61">
        <f ca="1">Table7[[#This Row],[Year]]*12</f>
        <v>283.72602739726028</v>
      </c>
      <c r="I2669" t="str">
        <f ca="1">IF(Table7[[#This Row],[Month]]&gt;=12,"Tenured","New Hire")</f>
        <v>Tenured</v>
      </c>
    </row>
    <row r="2670" spans="1:9">
      <c r="A2670" s="3" t="s">
        <v>115</v>
      </c>
      <c r="B2670" s="35" t="str">
        <f>_xlfn.XLOOKUP(Table7[[#This Row],[EID]],Roster!A:A,Roster!E:E)</f>
        <v>oka.koch.55</v>
      </c>
      <c r="C2670" s="35" t="str">
        <f>_xlfn.XLOOKUP(Table7[[#This Row],[EID]],Roster!A:A,Roster!F:F)</f>
        <v>F&amp;A</v>
      </c>
      <c r="D2670">
        <v>8</v>
      </c>
      <c r="E2670" s="2">
        <v>45148</v>
      </c>
      <c r="F2670" s="2">
        <f>_xlfn.XLOOKUP(Table7[[#This Row],[EID]],Roster!A:A,Roster!G:G)</f>
        <v>44841</v>
      </c>
      <c r="G2670" s="61">
        <f ca="1">(TODAY()-Table7[[#This Row],[Hire Date]])/365</f>
        <v>2.6136986301369864</v>
      </c>
      <c r="H2670" s="61">
        <f ca="1">Table7[[#This Row],[Year]]*12</f>
        <v>31.364383561643837</v>
      </c>
      <c r="I2670" t="str">
        <f ca="1">IF(Table7[[#This Row],[Month]]&gt;=12,"Tenured","New Hire")</f>
        <v>Tenured</v>
      </c>
    </row>
    <row r="2671" spans="1:9">
      <c r="A2671" s="3" t="s">
        <v>116</v>
      </c>
      <c r="B2671" s="35" t="str">
        <f>_xlfn.XLOOKUP(Table7[[#This Row],[EID]],Roster!A:A,Roster!E:E)</f>
        <v>hir.kame.31</v>
      </c>
      <c r="C2671" s="35" t="str">
        <f>_xlfn.XLOOKUP(Table7[[#This Row],[EID]],Roster!A:A,Roster!F:F)</f>
        <v>Health</v>
      </c>
      <c r="D2671">
        <v>8</v>
      </c>
      <c r="E2671" s="2">
        <v>45148</v>
      </c>
      <c r="F2671" s="2">
        <f>_xlfn.XLOOKUP(Table7[[#This Row],[EID]],Roster!A:A,Roster!G:G)</f>
        <v>39490</v>
      </c>
      <c r="G2671" s="61">
        <f ca="1">(TODAY()-Table7[[#This Row],[Hire Date]])/365</f>
        <v>17.273972602739725</v>
      </c>
      <c r="H2671" s="61">
        <f ca="1">Table7[[#This Row],[Year]]*12</f>
        <v>207.2876712328767</v>
      </c>
      <c r="I2671" t="str">
        <f ca="1">IF(Table7[[#This Row],[Month]]&gt;=12,"Tenured","New Hire")</f>
        <v>Tenured</v>
      </c>
    </row>
    <row r="2672" spans="1:9">
      <c r="A2672" s="3" t="s">
        <v>117</v>
      </c>
      <c r="B2672" s="35" t="str">
        <f>_xlfn.XLOOKUP(Table7[[#This Row],[EID]],Roster!A:A,Roster!E:E)</f>
        <v>han.oriz.24</v>
      </c>
      <c r="C2672" s="35" t="str">
        <f>_xlfn.XLOOKUP(Table7[[#This Row],[EID]],Roster!A:A,Roster!F:F)</f>
        <v>Network</v>
      </c>
      <c r="D2672">
        <v>8</v>
      </c>
      <c r="E2672" s="2">
        <v>45148</v>
      </c>
      <c r="F2672" s="2">
        <f>_xlfn.XLOOKUP(Table7[[#This Row],[EID]],Roster!A:A,Roster!G:G)</f>
        <v>43495</v>
      </c>
      <c r="G2672" s="61">
        <f ca="1">(TODAY()-Table7[[#This Row],[Hire Date]])/365</f>
        <v>6.3013698630136989</v>
      </c>
      <c r="H2672" s="61">
        <f ca="1">Table7[[#This Row],[Year]]*12</f>
        <v>75.616438356164394</v>
      </c>
      <c r="I2672" t="str">
        <f ca="1">IF(Table7[[#This Row],[Month]]&gt;=12,"Tenured","New Hire")</f>
        <v>Tenured</v>
      </c>
    </row>
    <row r="2673" spans="1:9">
      <c r="A2673" s="3" t="s">
        <v>118</v>
      </c>
      <c r="B2673" s="35" t="str">
        <f>_xlfn.XLOOKUP(Table7[[#This Row],[EID]],Roster!A:A,Roster!E:E)</f>
        <v>kig.imaz.62</v>
      </c>
      <c r="C2673" s="35" t="str">
        <f>_xlfn.XLOOKUP(Table7[[#This Row],[EID]],Roster!A:A,Roster!F:F)</f>
        <v>HR</v>
      </c>
      <c r="D2673">
        <v>10</v>
      </c>
      <c r="E2673" s="2">
        <v>45148</v>
      </c>
      <c r="F2673" s="2">
        <f>_xlfn.XLOOKUP(Table7[[#This Row],[EID]],Roster!A:A,Roster!G:G)</f>
        <v>44965</v>
      </c>
      <c r="G2673" s="61">
        <f ca="1">(TODAY()-Table7[[#This Row],[Hire Date]])/365</f>
        <v>2.2739726027397262</v>
      </c>
      <c r="H2673" s="61">
        <f ca="1">Table7[[#This Row],[Year]]*12</f>
        <v>27.287671232876715</v>
      </c>
      <c r="I2673" t="str">
        <f ca="1">IF(Table7[[#This Row],[Month]]&gt;=12,"Tenured","New Hire")</f>
        <v>Tenured</v>
      </c>
    </row>
    <row r="2674" spans="1:9">
      <c r="A2674" s="3" t="s">
        <v>119</v>
      </c>
      <c r="B2674" s="35" t="str">
        <f>_xlfn.XLOOKUP(Table7[[#This Row],[EID]],Roster!A:A,Roster!E:E)</f>
        <v>hir.kame.31</v>
      </c>
      <c r="C2674" s="35" t="str">
        <f>_xlfn.XLOOKUP(Table7[[#This Row],[EID]],Roster!A:A,Roster!F:F)</f>
        <v>Health</v>
      </c>
      <c r="D2674">
        <v>9</v>
      </c>
      <c r="E2674" s="2">
        <v>45148</v>
      </c>
      <c r="F2674" s="2">
        <f>_xlfn.XLOOKUP(Table7[[#This Row],[EID]],Roster!A:A,Roster!G:G)</f>
        <v>38581</v>
      </c>
      <c r="G2674" s="61">
        <f ca="1">(TODAY()-Table7[[#This Row],[Hire Date]])/365</f>
        <v>19.764383561643836</v>
      </c>
      <c r="H2674" s="61">
        <f ca="1">Table7[[#This Row],[Year]]*12</f>
        <v>237.17260273972602</v>
      </c>
      <c r="I2674" t="str">
        <f ca="1">IF(Table7[[#This Row],[Month]]&gt;=12,"Tenured","New Hire")</f>
        <v>Tenured</v>
      </c>
    </row>
    <row r="2675" spans="1:9">
      <c r="A2675" s="3" t="s">
        <v>121</v>
      </c>
      <c r="B2675" s="35" t="str">
        <f>_xlfn.XLOOKUP(Table7[[#This Row],[EID]],Roster!A:A,Roster!E:E)</f>
        <v>hir.kame.31</v>
      </c>
      <c r="C2675" s="35" t="str">
        <f>_xlfn.XLOOKUP(Table7[[#This Row],[EID]],Roster!A:A,Roster!F:F)</f>
        <v>Health</v>
      </c>
      <c r="D2675">
        <v>9</v>
      </c>
      <c r="E2675" s="2">
        <v>45148</v>
      </c>
      <c r="F2675" s="2">
        <f>_xlfn.XLOOKUP(Table7[[#This Row],[EID]],Roster!A:A,Roster!G:G)</f>
        <v>44420</v>
      </c>
      <c r="G2675" s="61">
        <f ca="1">(TODAY()-Table7[[#This Row],[Hire Date]])/365</f>
        <v>3.7671232876712328</v>
      </c>
      <c r="H2675" s="61">
        <f ca="1">Table7[[#This Row],[Year]]*12</f>
        <v>45.205479452054796</v>
      </c>
      <c r="I2675" t="str">
        <f ca="1">IF(Table7[[#This Row],[Month]]&gt;=12,"Tenured","New Hire")</f>
        <v>Tenured</v>
      </c>
    </row>
    <row r="2676" spans="1:9">
      <c r="A2676" s="3" t="s">
        <v>122</v>
      </c>
      <c r="B2676" s="35" t="str">
        <f>_xlfn.XLOOKUP(Table7[[#This Row],[EID]],Roster!A:A,Roster!E:E)</f>
        <v>han.oriz.24</v>
      </c>
      <c r="C2676" s="35" t="str">
        <f>_xlfn.XLOOKUP(Table7[[#This Row],[EID]],Roster!A:A,Roster!F:F)</f>
        <v>Network</v>
      </c>
      <c r="D2676">
        <v>10</v>
      </c>
      <c r="E2676" s="2">
        <v>45148</v>
      </c>
      <c r="F2676" s="2">
        <f>_xlfn.XLOOKUP(Table7[[#This Row],[EID]],Roster!A:A,Roster!G:G)</f>
        <v>44961</v>
      </c>
      <c r="G2676" s="61">
        <f ca="1">(TODAY()-Table7[[#This Row],[Hire Date]])/365</f>
        <v>2.2849315068493152</v>
      </c>
      <c r="H2676" s="61">
        <f ca="1">Table7[[#This Row],[Year]]*12</f>
        <v>27.419178082191785</v>
      </c>
      <c r="I2676" t="str">
        <f ca="1">IF(Table7[[#This Row],[Month]]&gt;=12,"Tenured","New Hire")</f>
        <v>Tenured</v>
      </c>
    </row>
    <row r="2677" spans="1:9">
      <c r="A2677" s="3" t="s">
        <v>123</v>
      </c>
      <c r="B2677" s="35" t="str">
        <f>_xlfn.XLOOKUP(Table7[[#This Row],[EID]],Roster!A:A,Roster!E:E)</f>
        <v>kig.imaz.62</v>
      </c>
      <c r="C2677" s="35" t="str">
        <f>_xlfn.XLOOKUP(Table7[[#This Row],[EID]],Roster!A:A,Roster!F:F)</f>
        <v>HR</v>
      </c>
      <c r="D2677">
        <v>10</v>
      </c>
      <c r="E2677" s="2">
        <v>45148</v>
      </c>
      <c r="F2677" s="2">
        <f>_xlfn.XLOOKUP(Table7[[#This Row],[EID]],Roster!A:A,Roster!G:G)</f>
        <v>41094</v>
      </c>
      <c r="G2677" s="61">
        <f ca="1">(TODAY()-Table7[[#This Row],[Hire Date]])/365</f>
        <v>12.87945205479452</v>
      </c>
      <c r="H2677" s="61">
        <f ca="1">Table7[[#This Row],[Year]]*12</f>
        <v>154.55342465753424</v>
      </c>
      <c r="I2677" t="str">
        <f ca="1">IF(Table7[[#This Row],[Month]]&gt;=12,"Tenured","New Hire")</f>
        <v>Tenured</v>
      </c>
    </row>
    <row r="2678" spans="1:9">
      <c r="A2678" s="3" t="s">
        <v>94</v>
      </c>
      <c r="B2678" s="35" t="str">
        <f>_xlfn.XLOOKUP(Table7[[#This Row],[EID]],Roster!A:A,Roster!E:E)</f>
        <v>oka.koch.55</v>
      </c>
      <c r="C2678" s="35" t="str">
        <f>_xlfn.XLOOKUP(Table7[[#This Row],[EID]],Roster!A:A,Roster!F:F)</f>
        <v>F&amp;A</v>
      </c>
      <c r="D2678">
        <v>9</v>
      </c>
      <c r="E2678" s="2">
        <v>45149</v>
      </c>
      <c r="F2678" s="2">
        <f>_xlfn.XLOOKUP(Table7[[#This Row],[EID]],Roster!A:A,Roster!G:G)</f>
        <v>45032</v>
      </c>
      <c r="G2678" s="61">
        <f ca="1">(TODAY()-Table7[[#This Row],[Hire Date]])/365</f>
        <v>2.0904109589041098</v>
      </c>
      <c r="H2678" s="61">
        <f ca="1">Table7[[#This Row],[Year]]*12</f>
        <v>25.084931506849315</v>
      </c>
      <c r="I2678" t="str">
        <f ca="1">IF(Table7[[#This Row],[Month]]&gt;=12,"Tenured","New Hire")</f>
        <v>Tenured</v>
      </c>
    </row>
    <row r="2679" spans="1:9">
      <c r="A2679" s="3" t="s">
        <v>96</v>
      </c>
      <c r="B2679" s="35" t="str">
        <f>_xlfn.XLOOKUP(Table7[[#This Row],[EID]],Roster!A:A,Roster!E:E)</f>
        <v>hir.kame.31</v>
      </c>
      <c r="C2679" s="35" t="str">
        <f>_xlfn.XLOOKUP(Table7[[#This Row],[EID]],Roster!A:A,Roster!F:F)</f>
        <v>Health</v>
      </c>
      <c r="D2679">
        <v>10</v>
      </c>
      <c r="E2679" s="2">
        <v>45149</v>
      </c>
      <c r="F2679" s="2">
        <f>_xlfn.XLOOKUP(Table7[[#This Row],[EID]],Roster!A:A,Roster!G:G)</f>
        <v>44979</v>
      </c>
      <c r="G2679" s="61">
        <f ca="1">(TODAY()-Table7[[#This Row],[Hire Date]])/365</f>
        <v>2.2356164383561645</v>
      </c>
      <c r="H2679" s="61">
        <f ca="1">Table7[[#This Row],[Year]]*12</f>
        <v>26.827397260273976</v>
      </c>
      <c r="I2679" t="str">
        <f ca="1">IF(Table7[[#This Row],[Month]]&gt;=12,"Tenured","New Hire")</f>
        <v>Tenured</v>
      </c>
    </row>
    <row r="2680" spans="1:9">
      <c r="A2680" s="3" t="s">
        <v>97</v>
      </c>
      <c r="B2680" s="35" t="str">
        <f>_xlfn.XLOOKUP(Table7[[#This Row],[EID]],Roster!A:A,Roster!E:E)</f>
        <v>han.oriz.24</v>
      </c>
      <c r="C2680" s="35" t="str">
        <f>_xlfn.XLOOKUP(Table7[[#This Row],[EID]],Roster!A:A,Roster!F:F)</f>
        <v>Network</v>
      </c>
      <c r="D2680">
        <v>8</v>
      </c>
      <c r="E2680" s="2">
        <v>45149</v>
      </c>
      <c r="F2680" s="2">
        <f>_xlfn.XLOOKUP(Table7[[#This Row],[EID]],Roster!A:A,Roster!G:G)</f>
        <v>44419</v>
      </c>
      <c r="G2680" s="61">
        <f ca="1">(TODAY()-Table7[[#This Row],[Hire Date]])/365</f>
        <v>3.7698630136986302</v>
      </c>
      <c r="H2680" s="61">
        <f ca="1">Table7[[#This Row],[Year]]*12</f>
        <v>45.238356164383561</v>
      </c>
      <c r="I2680" t="str">
        <f ca="1">IF(Table7[[#This Row],[Month]]&gt;=12,"Tenured","New Hire")</f>
        <v>Tenured</v>
      </c>
    </row>
    <row r="2681" spans="1:9">
      <c r="A2681" s="3" t="s">
        <v>98</v>
      </c>
      <c r="B2681" s="35" t="str">
        <f>_xlfn.XLOOKUP(Table7[[#This Row],[EID]],Roster!A:A,Roster!E:E)</f>
        <v>kig.imaz.62</v>
      </c>
      <c r="C2681" s="35" t="str">
        <f>_xlfn.XLOOKUP(Table7[[#This Row],[EID]],Roster!A:A,Roster!F:F)</f>
        <v>HR</v>
      </c>
      <c r="D2681">
        <v>10</v>
      </c>
      <c r="E2681" s="2">
        <v>45149</v>
      </c>
      <c r="F2681" s="2">
        <f>_xlfn.XLOOKUP(Table7[[#This Row],[EID]],Roster!A:A,Roster!G:G)</f>
        <v>41964</v>
      </c>
      <c r="G2681" s="61">
        <f ca="1">(TODAY()-Table7[[#This Row],[Hire Date]])/365</f>
        <v>10.495890410958904</v>
      </c>
      <c r="H2681" s="61">
        <f ca="1">Table7[[#This Row],[Year]]*12</f>
        <v>125.95068493150684</v>
      </c>
      <c r="I2681" t="str">
        <f ca="1">IF(Table7[[#This Row],[Month]]&gt;=12,"Tenured","New Hire")</f>
        <v>Tenured</v>
      </c>
    </row>
    <row r="2682" spans="1:9">
      <c r="A2682" s="3" t="s">
        <v>99</v>
      </c>
      <c r="B2682" s="35" t="str">
        <f>_xlfn.XLOOKUP(Table7[[#This Row],[EID]],Roster!A:A,Roster!E:E)</f>
        <v>han.oriz.24</v>
      </c>
      <c r="C2682" s="35" t="str">
        <f>_xlfn.XLOOKUP(Table7[[#This Row],[EID]],Roster!A:A,Roster!F:F)</f>
        <v>Strategy</v>
      </c>
      <c r="D2682">
        <v>10</v>
      </c>
      <c r="E2682" s="2">
        <v>45149</v>
      </c>
      <c r="F2682" s="2">
        <f>_xlfn.XLOOKUP(Table7[[#This Row],[EID]],Roster!A:A,Roster!G:G)</f>
        <v>39732</v>
      </c>
      <c r="G2682" s="61">
        <f ca="1">(TODAY()-Table7[[#This Row],[Hire Date]])/365</f>
        <v>16.610958904109587</v>
      </c>
      <c r="H2682" s="61">
        <f ca="1">Table7[[#This Row],[Year]]*12</f>
        <v>199.33150684931505</v>
      </c>
      <c r="I2682" t="str">
        <f ca="1">IF(Table7[[#This Row],[Month]]&gt;=12,"Tenured","New Hire")</f>
        <v>Tenured</v>
      </c>
    </row>
    <row r="2683" spans="1:9">
      <c r="A2683" s="3" t="s">
        <v>100</v>
      </c>
      <c r="B2683" s="35" t="str">
        <f>_xlfn.XLOOKUP(Table7[[#This Row],[EID]],Roster!A:A,Roster!E:E)</f>
        <v>oka.koch.55</v>
      </c>
      <c r="C2683" s="35" t="str">
        <f>_xlfn.XLOOKUP(Table7[[#This Row],[EID]],Roster!A:A,Roster!F:F)</f>
        <v>F&amp;A</v>
      </c>
      <c r="D2683">
        <v>9</v>
      </c>
      <c r="E2683" s="2">
        <v>45149</v>
      </c>
      <c r="F2683" s="2">
        <f>_xlfn.XLOOKUP(Table7[[#This Row],[EID]],Roster!A:A,Roster!G:G)</f>
        <v>44956</v>
      </c>
      <c r="G2683" s="61">
        <f ca="1">(TODAY()-Table7[[#This Row],[Hire Date]])/365</f>
        <v>2.2986301369863016</v>
      </c>
      <c r="H2683" s="61">
        <f ca="1">Table7[[#This Row],[Year]]*12</f>
        <v>27.583561643835619</v>
      </c>
      <c r="I2683" t="str">
        <f ca="1">IF(Table7[[#This Row],[Month]]&gt;=12,"Tenured","New Hire")</f>
        <v>Tenured</v>
      </c>
    </row>
    <row r="2684" spans="1:9">
      <c r="A2684" s="3" t="s">
        <v>101</v>
      </c>
      <c r="B2684" s="35" t="str">
        <f>_xlfn.XLOOKUP(Table7[[#This Row],[EID]],Roster!A:A,Roster!E:E)</f>
        <v>hir.kame.31</v>
      </c>
      <c r="C2684" s="35" t="str">
        <f>_xlfn.XLOOKUP(Table7[[#This Row],[EID]],Roster!A:A,Roster!F:F)</f>
        <v>Health</v>
      </c>
      <c r="D2684">
        <v>10</v>
      </c>
      <c r="E2684" s="2">
        <v>45149</v>
      </c>
      <c r="F2684" s="2">
        <f>_xlfn.XLOOKUP(Table7[[#This Row],[EID]],Roster!A:A,Roster!G:G)</f>
        <v>42161</v>
      </c>
      <c r="G2684" s="61">
        <f ca="1">(TODAY()-Table7[[#This Row],[Hire Date]])/365</f>
        <v>9.956164383561644</v>
      </c>
      <c r="H2684" s="61">
        <f ca="1">Table7[[#This Row],[Year]]*12</f>
        <v>119.47397260273974</v>
      </c>
      <c r="I2684" t="str">
        <f ca="1">IF(Table7[[#This Row],[Month]]&gt;=12,"Tenured","New Hire")</f>
        <v>Tenured</v>
      </c>
    </row>
    <row r="2685" spans="1:9">
      <c r="A2685" s="3" t="s">
        <v>102</v>
      </c>
      <c r="B2685" s="35" t="str">
        <f>_xlfn.XLOOKUP(Table7[[#This Row],[EID]],Roster!A:A,Roster!E:E)</f>
        <v>han.oriz.24</v>
      </c>
      <c r="C2685" s="35" t="str">
        <f>_xlfn.XLOOKUP(Table7[[#This Row],[EID]],Roster!A:A,Roster!F:F)</f>
        <v>Network</v>
      </c>
      <c r="D2685">
        <v>8</v>
      </c>
      <c r="E2685" s="2">
        <v>45149</v>
      </c>
      <c r="F2685" s="2">
        <f>_xlfn.XLOOKUP(Table7[[#This Row],[EID]],Roster!A:A,Roster!G:G)</f>
        <v>37784</v>
      </c>
      <c r="G2685" s="61">
        <f ca="1">(TODAY()-Table7[[#This Row],[Hire Date]])/365</f>
        <v>21.947945205479453</v>
      </c>
      <c r="H2685" s="61">
        <f ca="1">Table7[[#This Row],[Year]]*12</f>
        <v>263.37534246575342</v>
      </c>
      <c r="I2685" t="str">
        <f ca="1">IF(Table7[[#This Row],[Month]]&gt;=12,"Tenured","New Hire")</f>
        <v>Tenured</v>
      </c>
    </row>
    <row r="2686" spans="1:9">
      <c r="A2686" s="3" t="s">
        <v>103</v>
      </c>
      <c r="B2686" s="35" t="str">
        <f>_xlfn.XLOOKUP(Table7[[#This Row],[EID]],Roster!A:A,Roster!E:E)</f>
        <v>kig.imaz.62</v>
      </c>
      <c r="C2686" s="35" t="str">
        <f>_xlfn.XLOOKUP(Table7[[#This Row],[EID]],Roster!A:A,Roster!F:F)</f>
        <v>HR</v>
      </c>
      <c r="D2686">
        <v>8</v>
      </c>
      <c r="E2686" s="2">
        <v>45149</v>
      </c>
      <c r="F2686" s="2">
        <f>_xlfn.XLOOKUP(Table7[[#This Row],[EID]],Roster!A:A,Roster!G:G)</f>
        <v>44132</v>
      </c>
      <c r="G2686" s="61">
        <f ca="1">(TODAY()-Table7[[#This Row],[Hire Date]])/365</f>
        <v>4.5561643835616437</v>
      </c>
      <c r="H2686" s="61">
        <f ca="1">Table7[[#This Row],[Year]]*12</f>
        <v>54.673972602739724</v>
      </c>
      <c r="I2686" t="str">
        <f ca="1">IF(Table7[[#This Row],[Month]]&gt;=12,"Tenured","New Hire")</f>
        <v>Tenured</v>
      </c>
    </row>
    <row r="2687" spans="1:9">
      <c r="A2687" s="3" t="s">
        <v>104</v>
      </c>
      <c r="B2687" s="35" t="str">
        <f>_xlfn.XLOOKUP(Table7[[#This Row],[EID]],Roster!A:A,Roster!E:E)</f>
        <v>oka.koch.55</v>
      </c>
      <c r="C2687" s="35" t="str">
        <f>_xlfn.XLOOKUP(Table7[[#This Row],[EID]],Roster!A:A,Roster!F:F)</f>
        <v>F&amp;A</v>
      </c>
      <c r="D2687">
        <v>8</v>
      </c>
      <c r="E2687" s="2">
        <v>45149</v>
      </c>
      <c r="F2687" s="2">
        <f>_xlfn.XLOOKUP(Table7[[#This Row],[EID]],Roster!A:A,Roster!G:G)</f>
        <v>44977</v>
      </c>
      <c r="G2687" s="61">
        <f ca="1">(TODAY()-Table7[[#This Row],[Hire Date]])/365</f>
        <v>2.2410958904109588</v>
      </c>
      <c r="H2687" s="61">
        <f ca="1">Table7[[#This Row],[Year]]*12</f>
        <v>26.893150684931506</v>
      </c>
      <c r="I2687" t="str">
        <f ca="1">IF(Table7[[#This Row],[Month]]&gt;=12,"Tenured","New Hire")</f>
        <v>Tenured</v>
      </c>
    </row>
    <row r="2688" spans="1:9">
      <c r="A2688" s="3" t="s">
        <v>105</v>
      </c>
      <c r="B2688" s="35" t="str">
        <f>_xlfn.XLOOKUP(Table7[[#This Row],[EID]],Roster!A:A,Roster!E:E)</f>
        <v>oka.koch.55</v>
      </c>
      <c r="C2688" s="35" t="str">
        <f>_xlfn.XLOOKUP(Table7[[#This Row],[EID]],Roster!A:A,Roster!F:F)</f>
        <v>F&amp;A</v>
      </c>
      <c r="D2688">
        <v>9</v>
      </c>
      <c r="E2688" s="2">
        <v>45149</v>
      </c>
      <c r="F2688" s="2">
        <f>_xlfn.XLOOKUP(Table7[[#This Row],[EID]],Roster!A:A,Roster!G:G)</f>
        <v>37806</v>
      </c>
      <c r="G2688" s="61">
        <f ca="1">(TODAY()-Table7[[#This Row],[Hire Date]])/365</f>
        <v>21.887671232876713</v>
      </c>
      <c r="H2688" s="61">
        <f ca="1">Table7[[#This Row],[Year]]*12</f>
        <v>262.65205479452055</v>
      </c>
      <c r="I2688" t="str">
        <f ca="1">IF(Table7[[#This Row],[Month]]&gt;=12,"Tenured","New Hire")</f>
        <v>Tenured</v>
      </c>
    </row>
    <row r="2689" spans="1:9">
      <c r="A2689" s="3" t="s">
        <v>106</v>
      </c>
      <c r="B2689" s="35" t="str">
        <f>_xlfn.XLOOKUP(Table7[[#This Row],[EID]],Roster!A:A,Roster!E:E)</f>
        <v>hir.kame.31</v>
      </c>
      <c r="C2689" s="35" t="str">
        <f>_xlfn.XLOOKUP(Table7[[#This Row],[EID]],Roster!A:A,Roster!F:F)</f>
        <v>Health</v>
      </c>
      <c r="D2689">
        <v>8</v>
      </c>
      <c r="E2689" s="2">
        <v>45149</v>
      </c>
      <c r="F2689" s="2">
        <f>_xlfn.XLOOKUP(Table7[[#This Row],[EID]],Roster!A:A,Roster!G:G)</f>
        <v>40457</v>
      </c>
      <c r="G2689" s="61">
        <f ca="1">(TODAY()-Table7[[#This Row],[Hire Date]])/365</f>
        <v>14.624657534246575</v>
      </c>
      <c r="H2689" s="61">
        <f ca="1">Table7[[#This Row],[Year]]*12</f>
        <v>175.49589041095891</v>
      </c>
      <c r="I2689" t="str">
        <f ca="1">IF(Table7[[#This Row],[Month]]&gt;=12,"Tenured","New Hire")</f>
        <v>Tenured</v>
      </c>
    </row>
    <row r="2690" spans="1:9">
      <c r="A2690" s="3" t="s">
        <v>107</v>
      </c>
      <c r="B2690" s="35" t="str">
        <f>_xlfn.XLOOKUP(Table7[[#This Row],[EID]],Roster!A:A,Roster!E:E)</f>
        <v>oka.koch.55</v>
      </c>
      <c r="C2690" s="35" t="str">
        <f>_xlfn.XLOOKUP(Table7[[#This Row],[EID]],Roster!A:A,Roster!F:F)</f>
        <v>F&amp;A</v>
      </c>
      <c r="D2690">
        <v>10</v>
      </c>
      <c r="E2690" s="2">
        <v>45149</v>
      </c>
      <c r="F2690" s="2">
        <f>_xlfn.XLOOKUP(Table7[[#This Row],[EID]],Roster!A:A,Roster!G:G)</f>
        <v>45001</v>
      </c>
      <c r="G2690" s="61">
        <f ca="1">(TODAY()-Table7[[#This Row],[Hire Date]])/365</f>
        <v>2.1753424657534248</v>
      </c>
      <c r="H2690" s="61">
        <f ca="1">Table7[[#This Row],[Year]]*12</f>
        <v>26.104109589041098</v>
      </c>
      <c r="I2690" t="str">
        <f ca="1">IF(Table7[[#This Row],[Month]]&gt;=12,"Tenured","New Hire")</f>
        <v>Tenured</v>
      </c>
    </row>
    <row r="2691" spans="1:9">
      <c r="A2691" s="3" t="s">
        <v>108</v>
      </c>
      <c r="B2691" s="35" t="str">
        <f>_xlfn.XLOOKUP(Table7[[#This Row],[EID]],Roster!A:A,Roster!E:E)</f>
        <v>kig.imaz.62</v>
      </c>
      <c r="C2691" s="35" t="str">
        <f>_xlfn.XLOOKUP(Table7[[#This Row],[EID]],Roster!A:A,Roster!F:F)</f>
        <v>HR</v>
      </c>
      <c r="D2691">
        <v>8</v>
      </c>
      <c r="E2691" s="2">
        <v>45149</v>
      </c>
      <c r="F2691" s="2">
        <f>_xlfn.XLOOKUP(Table7[[#This Row],[EID]],Roster!A:A,Roster!G:G)</f>
        <v>41289</v>
      </c>
      <c r="G2691" s="61">
        <f ca="1">(TODAY()-Table7[[#This Row],[Hire Date]])/365</f>
        <v>12.345205479452055</v>
      </c>
      <c r="H2691" s="61">
        <f ca="1">Table7[[#This Row],[Year]]*12</f>
        <v>148.14246575342466</v>
      </c>
      <c r="I2691" t="str">
        <f ca="1">IF(Table7[[#This Row],[Month]]&gt;=12,"Tenured","New Hire")</f>
        <v>Tenured</v>
      </c>
    </row>
    <row r="2692" spans="1:9">
      <c r="A2692" s="3" t="s">
        <v>109</v>
      </c>
      <c r="B2692" s="35" t="str">
        <f>_xlfn.XLOOKUP(Table7[[#This Row],[EID]],Roster!A:A,Roster!E:E)</f>
        <v>han.oriz.24</v>
      </c>
      <c r="C2692" s="35" t="str">
        <f>_xlfn.XLOOKUP(Table7[[#This Row],[EID]],Roster!A:A,Roster!F:F)</f>
        <v>Strategy</v>
      </c>
      <c r="D2692">
        <v>10</v>
      </c>
      <c r="E2692" s="2">
        <v>45149</v>
      </c>
      <c r="F2692" s="2">
        <f>_xlfn.XLOOKUP(Table7[[#This Row],[EID]],Roster!A:A,Roster!G:G)</f>
        <v>39092</v>
      </c>
      <c r="G2692" s="61">
        <f ca="1">(TODAY()-Table7[[#This Row],[Hire Date]])/365</f>
        <v>18.364383561643837</v>
      </c>
      <c r="H2692" s="61">
        <f ca="1">Table7[[#This Row],[Year]]*12</f>
        <v>220.37260273972606</v>
      </c>
      <c r="I2692" t="str">
        <f ca="1">IF(Table7[[#This Row],[Month]]&gt;=12,"Tenured","New Hire")</f>
        <v>Tenured</v>
      </c>
    </row>
    <row r="2693" spans="1:9">
      <c r="A2693" s="3" t="s">
        <v>111</v>
      </c>
      <c r="B2693" s="35" t="str">
        <f>_xlfn.XLOOKUP(Table7[[#This Row],[EID]],Roster!A:A,Roster!E:E)</f>
        <v>hir.kame.31</v>
      </c>
      <c r="C2693" s="35" t="str">
        <f>_xlfn.XLOOKUP(Table7[[#This Row],[EID]],Roster!A:A,Roster!F:F)</f>
        <v>Health</v>
      </c>
      <c r="D2693">
        <v>9</v>
      </c>
      <c r="E2693" s="2">
        <v>45149</v>
      </c>
      <c r="F2693" s="2">
        <f>_xlfn.XLOOKUP(Table7[[#This Row],[EID]],Roster!A:A,Roster!G:G)</f>
        <v>42145</v>
      </c>
      <c r="G2693" s="61">
        <f ca="1">(TODAY()-Table7[[#This Row],[Hire Date]])/365</f>
        <v>10</v>
      </c>
      <c r="H2693" s="61">
        <f ca="1">Table7[[#This Row],[Year]]*12</f>
        <v>120</v>
      </c>
      <c r="I2693" t="str">
        <f ca="1">IF(Table7[[#This Row],[Month]]&gt;=12,"Tenured","New Hire")</f>
        <v>Tenured</v>
      </c>
    </row>
    <row r="2694" spans="1:9">
      <c r="A2694" s="3" t="s">
        <v>112</v>
      </c>
      <c r="B2694" s="35" t="str">
        <f>_xlfn.XLOOKUP(Table7[[#This Row],[EID]],Roster!A:A,Roster!E:E)</f>
        <v>hir.kame.31</v>
      </c>
      <c r="C2694" s="35" t="str">
        <f>_xlfn.XLOOKUP(Table7[[#This Row],[EID]],Roster!A:A,Roster!F:F)</f>
        <v>Health</v>
      </c>
      <c r="D2694">
        <v>8</v>
      </c>
      <c r="E2694" s="2">
        <v>45149</v>
      </c>
      <c r="F2694" s="2">
        <f>_xlfn.XLOOKUP(Table7[[#This Row],[EID]],Roster!A:A,Roster!G:G)</f>
        <v>44989</v>
      </c>
      <c r="G2694" s="61">
        <f ca="1">(TODAY()-Table7[[#This Row],[Hire Date]])/365</f>
        <v>2.2082191780821918</v>
      </c>
      <c r="H2694" s="61">
        <f ca="1">Table7[[#This Row],[Year]]*12</f>
        <v>26.4986301369863</v>
      </c>
      <c r="I2694" t="str">
        <f ca="1">IF(Table7[[#This Row],[Month]]&gt;=12,"Tenured","New Hire")</f>
        <v>Tenured</v>
      </c>
    </row>
    <row r="2695" spans="1:9">
      <c r="A2695" s="3" t="s">
        <v>113</v>
      </c>
      <c r="B2695" s="35" t="str">
        <f>_xlfn.XLOOKUP(Table7[[#This Row],[EID]],Roster!A:A,Roster!E:E)</f>
        <v>kig.imaz.62</v>
      </c>
      <c r="C2695" s="35" t="str">
        <f>_xlfn.XLOOKUP(Table7[[#This Row],[EID]],Roster!A:A,Roster!F:F)</f>
        <v>HR</v>
      </c>
      <c r="D2695">
        <v>10</v>
      </c>
      <c r="E2695" s="2">
        <v>45149</v>
      </c>
      <c r="F2695" s="2">
        <f>_xlfn.XLOOKUP(Table7[[#This Row],[EID]],Roster!A:A,Roster!G:G)</f>
        <v>44152</v>
      </c>
      <c r="G2695" s="61">
        <f ca="1">(TODAY()-Table7[[#This Row],[Hire Date]])/365</f>
        <v>4.5013698630136982</v>
      </c>
      <c r="H2695" s="61">
        <f ca="1">Table7[[#This Row],[Year]]*12</f>
        <v>54.016438356164379</v>
      </c>
      <c r="I2695" t="str">
        <f ca="1">IF(Table7[[#This Row],[Month]]&gt;=12,"Tenured","New Hire")</f>
        <v>Tenured</v>
      </c>
    </row>
    <row r="2696" spans="1:9">
      <c r="A2696" s="3" t="s">
        <v>114</v>
      </c>
      <c r="B2696" s="35" t="str">
        <f>_xlfn.XLOOKUP(Table7[[#This Row],[EID]],Roster!A:A,Roster!E:E)</f>
        <v>han.oriz.24</v>
      </c>
      <c r="C2696" s="35" t="str">
        <f>_xlfn.XLOOKUP(Table7[[#This Row],[EID]],Roster!A:A,Roster!F:F)</f>
        <v>Strategy</v>
      </c>
      <c r="D2696">
        <v>10</v>
      </c>
      <c r="E2696" s="2">
        <v>45149</v>
      </c>
      <c r="F2696" s="2">
        <f>_xlfn.XLOOKUP(Table7[[#This Row],[EID]],Roster!A:A,Roster!G:G)</f>
        <v>37165</v>
      </c>
      <c r="G2696" s="61">
        <f ca="1">(TODAY()-Table7[[#This Row],[Hire Date]])/365</f>
        <v>23.643835616438356</v>
      </c>
      <c r="H2696" s="61">
        <f ca="1">Table7[[#This Row],[Year]]*12</f>
        <v>283.72602739726028</v>
      </c>
      <c r="I2696" t="str">
        <f ca="1">IF(Table7[[#This Row],[Month]]&gt;=12,"Tenured","New Hire")</f>
        <v>Tenured</v>
      </c>
    </row>
    <row r="2697" spans="1:9">
      <c r="A2697" s="3" t="s">
        <v>115</v>
      </c>
      <c r="B2697" s="35" t="str">
        <f>_xlfn.XLOOKUP(Table7[[#This Row],[EID]],Roster!A:A,Roster!E:E)</f>
        <v>oka.koch.55</v>
      </c>
      <c r="C2697" s="35" t="str">
        <f>_xlfn.XLOOKUP(Table7[[#This Row],[EID]],Roster!A:A,Roster!F:F)</f>
        <v>F&amp;A</v>
      </c>
      <c r="D2697">
        <v>9</v>
      </c>
      <c r="E2697" s="2">
        <v>45149</v>
      </c>
      <c r="F2697" s="2">
        <f>_xlfn.XLOOKUP(Table7[[#This Row],[EID]],Roster!A:A,Roster!G:G)</f>
        <v>44841</v>
      </c>
      <c r="G2697" s="61">
        <f ca="1">(TODAY()-Table7[[#This Row],[Hire Date]])/365</f>
        <v>2.6136986301369864</v>
      </c>
      <c r="H2697" s="61">
        <f ca="1">Table7[[#This Row],[Year]]*12</f>
        <v>31.364383561643837</v>
      </c>
      <c r="I2697" t="str">
        <f ca="1">IF(Table7[[#This Row],[Month]]&gt;=12,"Tenured","New Hire")</f>
        <v>Tenured</v>
      </c>
    </row>
    <row r="2698" spans="1:9">
      <c r="A2698" s="3" t="s">
        <v>116</v>
      </c>
      <c r="B2698" s="35" t="str">
        <f>_xlfn.XLOOKUP(Table7[[#This Row],[EID]],Roster!A:A,Roster!E:E)</f>
        <v>hir.kame.31</v>
      </c>
      <c r="C2698" s="35" t="str">
        <f>_xlfn.XLOOKUP(Table7[[#This Row],[EID]],Roster!A:A,Roster!F:F)</f>
        <v>Health</v>
      </c>
      <c r="D2698">
        <v>9</v>
      </c>
      <c r="E2698" s="2">
        <v>45149</v>
      </c>
      <c r="F2698" s="2">
        <f>_xlfn.XLOOKUP(Table7[[#This Row],[EID]],Roster!A:A,Roster!G:G)</f>
        <v>39490</v>
      </c>
      <c r="G2698" s="61">
        <f ca="1">(TODAY()-Table7[[#This Row],[Hire Date]])/365</f>
        <v>17.273972602739725</v>
      </c>
      <c r="H2698" s="61">
        <f ca="1">Table7[[#This Row],[Year]]*12</f>
        <v>207.2876712328767</v>
      </c>
      <c r="I2698" t="str">
        <f ca="1">IF(Table7[[#This Row],[Month]]&gt;=12,"Tenured","New Hire")</f>
        <v>Tenured</v>
      </c>
    </row>
    <row r="2699" spans="1:9">
      <c r="A2699" s="3" t="s">
        <v>117</v>
      </c>
      <c r="B2699" s="35" t="str">
        <f>_xlfn.XLOOKUP(Table7[[#This Row],[EID]],Roster!A:A,Roster!E:E)</f>
        <v>han.oriz.24</v>
      </c>
      <c r="C2699" s="35" t="str">
        <f>_xlfn.XLOOKUP(Table7[[#This Row],[EID]],Roster!A:A,Roster!F:F)</f>
        <v>Network</v>
      </c>
      <c r="D2699">
        <v>9</v>
      </c>
      <c r="E2699" s="2">
        <v>45149</v>
      </c>
      <c r="F2699" s="2">
        <f>_xlfn.XLOOKUP(Table7[[#This Row],[EID]],Roster!A:A,Roster!G:G)</f>
        <v>43495</v>
      </c>
      <c r="G2699" s="61">
        <f ca="1">(TODAY()-Table7[[#This Row],[Hire Date]])/365</f>
        <v>6.3013698630136989</v>
      </c>
      <c r="H2699" s="61">
        <f ca="1">Table7[[#This Row],[Year]]*12</f>
        <v>75.616438356164394</v>
      </c>
      <c r="I2699" t="str">
        <f ca="1">IF(Table7[[#This Row],[Month]]&gt;=12,"Tenured","New Hire")</f>
        <v>Tenured</v>
      </c>
    </row>
    <row r="2700" spans="1:9">
      <c r="A2700" s="3" t="s">
        <v>118</v>
      </c>
      <c r="B2700" s="35" t="str">
        <f>_xlfn.XLOOKUP(Table7[[#This Row],[EID]],Roster!A:A,Roster!E:E)</f>
        <v>kig.imaz.62</v>
      </c>
      <c r="C2700" s="35" t="str">
        <f>_xlfn.XLOOKUP(Table7[[#This Row],[EID]],Roster!A:A,Roster!F:F)</f>
        <v>HR</v>
      </c>
      <c r="D2700">
        <v>10</v>
      </c>
      <c r="E2700" s="2">
        <v>45149</v>
      </c>
      <c r="F2700" s="2">
        <f>_xlfn.XLOOKUP(Table7[[#This Row],[EID]],Roster!A:A,Roster!G:G)</f>
        <v>44965</v>
      </c>
      <c r="G2700" s="61">
        <f ca="1">(TODAY()-Table7[[#This Row],[Hire Date]])/365</f>
        <v>2.2739726027397262</v>
      </c>
      <c r="H2700" s="61">
        <f ca="1">Table7[[#This Row],[Year]]*12</f>
        <v>27.287671232876715</v>
      </c>
      <c r="I2700" t="str">
        <f ca="1">IF(Table7[[#This Row],[Month]]&gt;=12,"Tenured","New Hire")</f>
        <v>Tenured</v>
      </c>
    </row>
    <row r="2701" spans="1:9">
      <c r="A2701" s="3" t="s">
        <v>119</v>
      </c>
      <c r="B2701" s="35" t="str">
        <f>_xlfn.XLOOKUP(Table7[[#This Row],[EID]],Roster!A:A,Roster!E:E)</f>
        <v>hir.kame.31</v>
      </c>
      <c r="C2701" s="35" t="str">
        <f>_xlfn.XLOOKUP(Table7[[#This Row],[EID]],Roster!A:A,Roster!F:F)</f>
        <v>Health</v>
      </c>
      <c r="D2701">
        <v>8</v>
      </c>
      <c r="E2701" s="2">
        <v>45149</v>
      </c>
      <c r="F2701" s="2">
        <f>_xlfn.XLOOKUP(Table7[[#This Row],[EID]],Roster!A:A,Roster!G:G)</f>
        <v>38581</v>
      </c>
      <c r="G2701" s="61">
        <f ca="1">(TODAY()-Table7[[#This Row],[Hire Date]])/365</f>
        <v>19.764383561643836</v>
      </c>
      <c r="H2701" s="61">
        <f ca="1">Table7[[#This Row],[Year]]*12</f>
        <v>237.17260273972602</v>
      </c>
      <c r="I2701" t="str">
        <f ca="1">IF(Table7[[#This Row],[Month]]&gt;=12,"Tenured","New Hire")</f>
        <v>Tenured</v>
      </c>
    </row>
    <row r="2702" spans="1:9">
      <c r="A2702" s="3" t="s">
        <v>121</v>
      </c>
      <c r="B2702" s="35" t="str">
        <f>_xlfn.XLOOKUP(Table7[[#This Row],[EID]],Roster!A:A,Roster!E:E)</f>
        <v>hir.kame.31</v>
      </c>
      <c r="C2702" s="35" t="str">
        <f>_xlfn.XLOOKUP(Table7[[#This Row],[EID]],Roster!A:A,Roster!F:F)</f>
        <v>Health</v>
      </c>
      <c r="D2702">
        <v>9</v>
      </c>
      <c r="E2702" s="2">
        <v>45149</v>
      </c>
      <c r="F2702" s="2">
        <f>_xlfn.XLOOKUP(Table7[[#This Row],[EID]],Roster!A:A,Roster!G:G)</f>
        <v>44420</v>
      </c>
      <c r="G2702" s="61">
        <f ca="1">(TODAY()-Table7[[#This Row],[Hire Date]])/365</f>
        <v>3.7671232876712328</v>
      </c>
      <c r="H2702" s="61">
        <f ca="1">Table7[[#This Row],[Year]]*12</f>
        <v>45.205479452054796</v>
      </c>
      <c r="I2702" t="str">
        <f ca="1">IF(Table7[[#This Row],[Month]]&gt;=12,"Tenured","New Hire")</f>
        <v>Tenured</v>
      </c>
    </row>
    <row r="2703" spans="1:9">
      <c r="A2703" s="3" t="s">
        <v>122</v>
      </c>
      <c r="B2703" s="35" t="str">
        <f>_xlfn.XLOOKUP(Table7[[#This Row],[EID]],Roster!A:A,Roster!E:E)</f>
        <v>han.oriz.24</v>
      </c>
      <c r="C2703" s="35" t="str">
        <f>_xlfn.XLOOKUP(Table7[[#This Row],[EID]],Roster!A:A,Roster!F:F)</f>
        <v>Network</v>
      </c>
      <c r="D2703">
        <v>9</v>
      </c>
      <c r="E2703" s="2">
        <v>45149</v>
      </c>
      <c r="F2703" s="2">
        <f>_xlfn.XLOOKUP(Table7[[#This Row],[EID]],Roster!A:A,Roster!G:G)</f>
        <v>44961</v>
      </c>
      <c r="G2703" s="61">
        <f ca="1">(TODAY()-Table7[[#This Row],[Hire Date]])/365</f>
        <v>2.2849315068493152</v>
      </c>
      <c r="H2703" s="61">
        <f ca="1">Table7[[#This Row],[Year]]*12</f>
        <v>27.419178082191785</v>
      </c>
      <c r="I2703" t="str">
        <f ca="1">IF(Table7[[#This Row],[Month]]&gt;=12,"Tenured","New Hire")</f>
        <v>Tenured</v>
      </c>
    </row>
    <row r="2704" spans="1:9">
      <c r="A2704" s="3" t="s">
        <v>123</v>
      </c>
      <c r="B2704" s="35" t="str">
        <f>_xlfn.XLOOKUP(Table7[[#This Row],[EID]],Roster!A:A,Roster!E:E)</f>
        <v>kig.imaz.62</v>
      </c>
      <c r="C2704" s="35" t="str">
        <f>_xlfn.XLOOKUP(Table7[[#This Row],[EID]],Roster!A:A,Roster!F:F)</f>
        <v>HR</v>
      </c>
      <c r="D2704">
        <v>8</v>
      </c>
      <c r="E2704" s="2">
        <v>45149</v>
      </c>
      <c r="F2704" s="2">
        <f>_xlfn.XLOOKUP(Table7[[#This Row],[EID]],Roster!A:A,Roster!G:G)</f>
        <v>41094</v>
      </c>
      <c r="G2704" s="61">
        <f ca="1">(TODAY()-Table7[[#This Row],[Hire Date]])/365</f>
        <v>12.87945205479452</v>
      </c>
      <c r="H2704" s="61">
        <f ca="1">Table7[[#This Row],[Year]]*12</f>
        <v>154.55342465753424</v>
      </c>
      <c r="I2704" t="str">
        <f ca="1">IF(Table7[[#This Row],[Month]]&gt;=12,"Tenured","New Hire")</f>
        <v>Tenured</v>
      </c>
    </row>
    <row r="2705" spans="1:9">
      <c r="A2705" s="3" t="s">
        <v>94</v>
      </c>
      <c r="B2705" s="35" t="str">
        <f>_xlfn.XLOOKUP(Table7[[#This Row],[EID]],Roster!A:A,Roster!E:E)</f>
        <v>oka.koch.55</v>
      </c>
      <c r="C2705" s="35" t="str">
        <f>_xlfn.XLOOKUP(Table7[[#This Row],[EID]],Roster!A:A,Roster!F:F)</f>
        <v>F&amp;A</v>
      </c>
      <c r="D2705">
        <v>10</v>
      </c>
      <c r="E2705" s="2">
        <v>45150</v>
      </c>
      <c r="F2705" s="2">
        <f>_xlfn.XLOOKUP(Table7[[#This Row],[EID]],Roster!A:A,Roster!G:G)</f>
        <v>45032</v>
      </c>
      <c r="G2705" s="61">
        <f ca="1">(TODAY()-Table7[[#This Row],[Hire Date]])/365</f>
        <v>2.0904109589041098</v>
      </c>
      <c r="H2705" s="61">
        <f ca="1">Table7[[#This Row],[Year]]*12</f>
        <v>25.084931506849315</v>
      </c>
      <c r="I2705" t="str">
        <f ca="1">IF(Table7[[#This Row],[Month]]&gt;=12,"Tenured","New Hire")</f>
        <v>Tenured</v>
      </c>
    </row>
    <row r="2706" spans="1:9">
      <c r="A2706" s="3" t="s">
        <v>96</v>
      </c>
      <c r="B2706" s="35" t="str">
        <f>_xlfn.XLOOKUP(Table7[[#This Row],[EID]],Roster!A:A,Roster!E:E)</f>
        <v>hir.kame.31</v>
      </c>
      <c r="C2706" s="35" t="str">
        <f>_xlfn.XLOOKUP(Table7[[#This Row],[EID]],Roster!A:A,Roster!F:F)</f>
        <v>Health</v>
      </c>
      <c r="D2706">
        <v>9</v>
      </c>
      <c r="E2706" s="2">
        <v>45150</v>
      </c>
      <c r="F2706" s="2">
        <f>_xlfn.XLOOKUP(Table7[[#This Row],[EID]],Roster!A:A,Roster!G:G)</f>
        <v>44979</v>
      </c>
      <c r="G2706" s="61">
        <f ca="1">(TODAY()-Table7[[#This Row],[Hire Date]])/365</f>
        <v>2.2356164383561645</v>
      </c>
      <c r="H2706" s="61">
        <f ca="1">Table7[[#This Row],[Year]]*12</f>
        <v>26.827397260273976</v>
      </c>
      <c r="I2706" t="str">
        <f ca="1">IF(Table7[[#This Row],[Month]]&gt;=12,"Tenured","New Hire")</f>
        <v>Tenured</v>
      </c>
    </row>
    <row r="2707" spans="1:9">
      <c r="A2707" s="3" t="s">
        <v>97</v>
      </c>
      <c r="B2707" s="35" t="str">
        <f>_xlfn.XLOOKUP(Table7[[#This Row],[EID]],Roster!A:A,Roster!E:E)</f>
        <v>han.oriz.24</v>
      </c>
      <c r="C2707" s="35" t="str">
        <f>_xlfn.XLOOKUP(Table7[[#This Row],[EID]],Roster!A:A,Roster!F:F)</f>
        <v>Network</v>
      </c>
      <c r="D2707">
        <v>8</v>
      </c>
      <c r="E2707" s="2">
        <v>45150</v>
      </c>
      <c r="F2707" s="2">
        <f>_xlfn.XLOOKUP(Table7[[#This Row],[EID]],Roster!A:A,Roster!G:G)</f>
        <v>44419</v>
      </c>
      <c r="G2707" s="61">
        <f ca="1">(TODAY()-Table7[[#This Row],[Hire Date]])/365</f>
        <v>3.7698630136986302</v>
      </c>
      <c r="H2707" s="61">
        <f ca="1">Table7[[#This Row],[Year]]*12</f>
        <v>45.238356164383561</v>
      </c>
      <c r="I2707" t="str">
        <f ca="1">IF(Table7[[#This Row],[Month]]&gt;=12,"Tenured","New Hire")</f>
        <v>Tenured</v>
      </c>
    </row>
    <row r="2708" spans="1:9">
      <c r="A2708" s="3" t="s">
        <v>98</v>
      </c>
      <c r="B2708" s="35" t="str">
        <f>_xlfn.XLOOKUP(Table7[[#This Row],[EID]],Roster!A:A,Roster!E:E)</f>
        <v>kig.imaz.62</v>
      </c>
      <c r="C2708" s="35" t="str">
        <f>_xlfn.XLOOKUP(Table7[[#This Row],[EID]],Roster!A:A,Roster!F:F)</f>
        <v>HR</v>
      </c>
      <c r="D2708">
        <v>10</v>
      </c>
      <c r="E2708" s="2">
        <v>45150</v>
      </c>
      <c r="F2708" s="2">
        <f>_xlfn.XLOOKUP(Table7[[#This Row],[EID]],Roster!A:A,Roster!G:G)</f>
        <v>41964</v>
      </c>
      <c r="G2708" s="61">
        <f ca="1">(TODAY()-Table7[[#This Row],[Hire Date]])/365</f>
        <v>10.495890410958904</v>
      </c>
      <c r="H2708" s="61">
        <f ca="1">Table7[[#This Row],[Year]]*12</f>
        <v>125.95068493150684</v>
      </c>
      <c r="I2708" t="str">
        <f ca="1">IF(Table7[[#This Row],[Month]]&gt;=12,"Tenured","New Hire")</f>
        <v>Tenured</v>
      </c>
    </row>
    <row r="2709" spans="1:9">
      <c r="A2709" s="3" t="s">
        <v>99</v>
      </c>
      <c r="B2709" s="35" t="str">
        <f>_xlfn.XLOOKUP(Table7[[#This Row],[EID]],Roster!A:A,Roster!E:E)</f>
        <v>han.oriz.24</v>
      </c>
      <c r="C2709" s="35" t="str">
        <f>_xlfn.XLOOKUP(Table7[[#This Row],[EID]],Roster!A:A,Roster!F:F)</f>
        <v>Strategy</v>
      </c>
      <c r="D2709">
        <v>8</v>
      </c>
      <c r="E2709" s="2">
        <v>45150</v>
      </c>
      <c r="F2709" s="2">
        <f>_xlfn.XLOOKUP(Table7[[#This Row],[EID]],Roster!A:A,Roster!G:G)</f>
        <v>39732</v>
      </c>
      <c r="G2709" s="61">
        <f ca="1">(TODAY()-Table7[[#This Row],[Hire Date]])/365</f>
        <v>16.610958904109587</v>
      </c>
      <c r="H2709" s="61">
        <f ca="1">Table7[[#This Row],[Year]]*12</f>
        <v>199.33150684931505</v>
      </c>
      <c r="I2709" t="str">
        <f ca="1">IF(Table7[[#This Row],[Month]]&gt;=12,"Tenured","New Hire")</f>
        <v>Tenured</v>
      </c>
    </row>
    <row r="2710" spans="1:9">
      <c r="A2710" s="3" t="s">
        <v>100</v>
      </c>
      <c r="B2710" s="35" t="str">
        <f>_xlfn.XLOOKUP(Table7[[#This Row],[EID]],Roster!A:A,Roster!E:E)</f>
        <v>oka.koch.55</v>
      </c>
      <c r="C2710" s="35" t="str">
        <f>_xlfn.XLOOKUP(Table7[[#This Row],[EID]],Roster!A:A,Roster!F:F)</f>
        <v>F&amp;A</v>
      </c>
      <c r="D2710">
        <v>10</v>
      </c>
      <c r="E2710" s="2">
        <v>45150</v>
      </c>
      <c r="F2710" s="2">
        <f>_xlfn.XLOOKUP(Table7[[#This Row],[EID]],Roster!A:A,Roster!G:G)</f>
        <v>44956</v>
      </c>
      <c r="G2710" s="61">
        <f ca="1">(TODAY()-Table7[[#This Row],[Hire Date]])/365</f>
        <v>2.2986301369863016</v>
      </c>
      <c r="H2710" s="61">
        <f ca="1">Table7[[#This Row],[Year]]*12</f>
        <v>27.583561643835619</v>
      </c>
      <c r="I2710" t="str">
        <f ca="1">IF(Table7[[#This Row],[Month]]&gt;=12,"Tenured","New Hire")</f>
        <v>Tenured</v>
      </c>
    </row>
    <row r="2711" spans="1:9">
      <c r="A2711" s="3" t="s">
        <v>101</v>
      </c>
      <c r="B2711" s="35" t="str">
        <f>_xlfn.XLOOKUP(Table7[[#This Row],[EID]],Roster!A:A,Roster!E:E)</f>
        <v>hir.kame.31</v>
      </c>
      <c r="C2711" s="35" t="str">
        <f>_xlfn.XLOOKUP(Table7[[#This Row],[EID]],Roster!A:A,Roster!F:F)</f>
        <v>Health</v>
      </c>
      <c r="D2711">
        <v>9</v>
      </c>
      <c r="E2711" s="2">
        <v>45150</v>
      </c>
      <c r="F2711" s="2">
        <f>_xlfn.XLOOKUP(Table7[[#This Row],[EID]],Roster!A:A,Roster!G:G)</f>
        <v>42161</v>
      </c>
      <c r="G2711" s="61">
        <f ca="1">(TODAY()-Table7[[#This Row],[Hire Date]])/365</f>
        <v>9.956164383561644</v>
      </c>
      <c r="H2711" s="61">
        <f ca="1">Table7[[#This Row],[Year]]*12</f>
        <v>119.47397260273974</v>
      </c>
      <c r="I2711" t="str">
        <f ca="1">IF(Table7[[#This Row],[Month]]&gt;=12,"Tenured","New Hire")</f>
        <v>Tenured</v>
      </c>
    </row>
    <row r="2712" spans="1:9">
      <c r="A2712" s="3" t="s">
        <v>102</v>
      </c>
      <c r="B2712" s="35" t="str">
        <f>_xlfn.XLOOKUP(Table7[[#This Row],[EID]],Roster!A:A,Roster!E:E)</f>
        <v>han.oriz.24</v>
      </c>
      <c r="C2712" s="35" t="str">
        <f>_xlfn.XLOOKUP(Table7[[#This Row],[EID]],Roster!A:A,Roster!F:F)</f>
        <v>Network</v>
      </c>
      <c r="D2712">
        <v>9</v>
      </c>
      <c r="E2712" s="2">
        <v>45150</v>
      </c>
      <c r="F2712" s="2">
        <f>_xlfn.XLOOKUP(Table7[[#This Row],[EID]],Roster!A:A,Roster!G:G)</f>
        <v>37784</v>
      </c>
      <c r="G2712" s="61">
        <f ca="1">(TODAY()-Table7[[#This Row],[Hire Date]])/365</f>
        <v>21.947945205479453</v>
      </c>
      <c r="H2712" s="61">
        <f ca="1">Table7[[#This Row],[Year]]*12</f>
        <v>263.37534246575342</v>
      </c>
      <c r="I2712" t="str">
        <f ca="1">IF(Table7[[#This Row],[Month]]&gt;=12,"Tenured","New Hire")</f>
        <v>Tenured</v>
      </c>
    </row>
    <row r="2713" spans="1:9">
      <c r="A2713" s="3" t="s">
        <v>103</v>
      </c>
      <c r="B2713" s="35" t="str">
        <f>_xlfn.XLOOKUP(Table7[[#This Row],[EID]],Roster!A:A,Roster!E:E)</f>
        <v>kig.imaz.62</v>
      </c>
      <c r="C2713" s="35" t="str">
        <f>_xlfn.XLOOKUP(Table7[[#This Row],[EID]],Roster!A:A,Roster!F:F)</f>
        <v>HR</v>
      </c>
      <c r="D2713">
        <v>8</v>
      </c>
      <c r="E2713" s="2">
        <v>45150</v>
      </c>
      <c r="F2713" s="2">
        <f>_xlfn.XLOOKUP(Table7[[#This Row],[EID]],Roster!A:A,Roster!G:G)</f>
        <v>44132</v>
      </c>
      <c r="G2713" s="61">
        <f ca="1">(TODAY()-Table7[[#This Row],[Hire Date]])/365</f>
        <v>4.5561643835616437</v>
      </c>
      <c r="H2713" s="61">
        <f ca="1">Table7[[#This Row],[Year]]*12</f>
        <v>54.673972602739724</v>
      </c>
      <c r="I2713" t="str">
        <f ca="1">IF(Table7[[#This Row],[Month]]&gt;=12,"Tenured","New Hire")</f>
        <v>Tenured</v>
      </c>
    </row>
    <row r="2714" spans="1:9">
      <c r="A2714" s="3" t="s">
        <v>104</v>
      </c>
      <c r="B2714" s="35" t="str">
        <f>_xlfn.XLOOKUP(Table7[[#This Row],[EID]],Roster!A:A,Roster!E:E)</f>
        <v>oka.koch.55</v>
      </c>
      <c r="C2714" s="35" t="str">
        <f>_xlfn.XLOOKUP(Table7[[#This Row],[EID]],Roster!A:A,Roster!F:F)</f>
        <v>F&amp;A</v>
      </c>
      <c r="D2714">
        <v>0</v>
      </c>
      <c r="E2714" s="2">
        <v>45150</v>
      </c>
      <c r="F2714" s="2">
        <f>_xlfn.XLOOKUP(Table7[[#This Row],[EID]],Roster!A:A,Roster!G:G)</f>
        <v>44977</v>
      </c>
      <c r="G2714" s="61">
        <f ca="1">(TODAY()-Table7[[#This Row],[Hire Date]])/365</f>
        <v>2.2410958904109588</v>
      </c>
      <c r="H2714" s="61">
        <f ca="1">Table7[[#This Row],[Year]]*12</f>
        <v>26.893150684931506</v>
      </c>
      <c r="I2714" t="str">
        <f ca="1">IF(Table7[[#This Row],[Month]]&gt;=12,"Tenured","New Hire")</f>
        <v>Tenured</v>
      </c>
    </row>
    <row r="2715" spans="1:9">
      <c r="A2715" s="3" t="s">
        <v>105</v>
      </c>
      <c r="B2715" s="35" t="str">
        <f>_xlfn.XLOOKUP(Table7[[#This Row],[EID]],Roster!A:A,Roster!E:E)</f>
        <v>oka.koch.55</v>
      </c>
      <c r="C2715" s="35" t="str">
        <f>_xlfn.XLOOKUP(Table7[[#This Row],[EID]],Roster!A:A,Roster!F:F)</f>
        <v>F&amp;A</v>
      </c>
      <c r="D2715">
        <v>9</v>
      </c>
      <c r="E2715" s="2">
        <v>45150</v>
      </c>
      <c r="F2715" s="2">
        <f>_xlfn.XLOOKUP(Table7[[#This Row],[EID]],Roster!A:A,Roster!G:G)</f>
        <v>37806</v>
      </c>
      <c r="G2715" s="61">
        <f ca="1">(TODAY()-Table7[[#This Row],[Hire Date]])/365</f>
        <v>21.887671232876713</v>
      </c>
      <c r="H2715" s="61">
        <f ca="1">Table7[[#This Row],[Year]]*12</f>
        <v>262.65205479452055</v>
      </c>
      <c r="I2715" t="str">
        <f ca="1">IF(Table7[[#This Row],[Month]]&gt;=12,"Tenured","New Hire")</f>
        <v>Tenured</v>
      </c>
    </row>
    <row r="2716" spans="1:9">
      <c r="A2716" s="3" t="s">
        <v>106</v>
      </c>
      <c r="B2716" s="35" t="str">
        <f>_xlfn.XLOOKUP(Table7[[#This Row],[EID]],Roster!A:A,Roster!E:E)</f>
        <v>hir.kame.31</v>
      </c>
      <c r="C2716" s="35" t="str">
        <f>_xlfn.XLOOKUP(Table7[[#This Row],[EID]],Roster!A:A,Roster!F:F)</f>
        <v>Health</v>
      </c>
      <c r="D2716">
        <v>8</v>
      </c>
      <c r="E2716" s="2">
        <v>45150</v>
      </c>
      <c r="F2716" s="2">
        <f>_xlfn.XLOOKUP(Table7[[#This Row],[EID]],Roster!A:A,Roster!G:G)</f>
        <v>40457</v>
      </c>
      <c r="G2716" s="61">
        <f ca="1">(TODAY()-Table7[[#This Row],[Hire Date]])/365</f>
        <v>14.624657534246575</v>
      </c>
      <c r="H2716" s="61">
        <f ca="1">Table7[[#This Row],[Year]]*12</f>
        <v>175.49589041095891</v>
      </c>
      <c r="I2716" t="str">
        <f ca="1">IF(Table7[[#This Row],[Month]]&gt;=12,"Tenured","New Hire")</f>
        <v>Tenured</v>
      </c>
    </row>
    <row r="2717" spans="1:9">
      <c r="A2717" s="3" t="s">
        <v>107</v>
      </c>
      <c r="B2717" s="35" t="str">
        <f>_xlfn.XLOOKUP(Table7[[#This Row],[EID]],Roster!A:A,Roster!E:E)</f>
        <v>oka.koch.55</v>
      </c>
      <c r="C2717" s="35" t="str">
        <f>_xlfn.XLOOKUP(Table7[[#This Row],[EID]],Roster!A:A,Roster!F:F)</f>
        <v>F&amp;A</v>
      </c>
      <c r="D2717">
        <v>8</v>
      </c>
      <c r="E2717" s="2">
        <v>45150</v>
      </c>
      <c r="F2717" s="2">
        <f>_xlfn.XLOOKUP(Table7[[#This Row],[EID]],Roster!A:A,Roster!G:G)</f>
        <v>45001</v>
      </c>
      <c r="G2717" s="61">
        <f ca="1">(TODAY()-Table7[[#This Row],[Hire Date]])/365</f>
        <v>2.1753424657534248</v>
      </c>
      <c r="H2717" s="61">
        <f ca="1">Table7[[#This Row],[Year]]*12</f>
        <v>26.104109589041098</v>
      </c>
      <c r="I2717" t="str">
        <f ca="1">IF(Table7[[#This Row],[Month]]&gt;=12,"Tenured","New Hire")</f>
        <v>Tenured</v>
      </c>
    </row>
    <row r="2718" spans="1:9">
      <c r="A2718" s="3" t="s">
        <v>108</v>
      </c>
      <c r="B2718" s="35" t="str">
        <f>_xlfn.XLOOKUP(Table7[[#This Row],[EID]],Roster!A:A,Roster!E:E)</f>
        <v>kig.imaz.62</v>
      </c>
      <c r="C2718" s="35" t="str">
        <f>_xlfn.XLOOKUP(Table7[[#This Row],[EID]],Roster!A:A,Roster!F:F)</f>
        <v>HR</v>
      </c>
      <c r="D2718">
        <v>8</v>
      </c>
      <c r="E2718" s="2">
        <v>45150</v>
      </c>
      <c r="F2718" s="2">
        <f>_xlfn.XLOOKUP(Table7[[#This Row],[EID]],Roster!A:A,Roster!G:G)</f>
        <v>41289</v>
      </c>
      <c r="G2718" s="61">
        <f ca="1">(TODAY()-Table7[[#This Row],[Hire Date]])/365</f>
        <v>12.345205479452055</v>
      </c>
      <c r="H2718" s="61">
        <f ca="1">Table7[[#This Row],[Year]]*12</f>
        <v>148.14246575342466</v>
      </c>
      <c r="I2718" t="str">
        <f ca="1">IF(Table7[[#This Row],[Month]]&gt;=12,"Tenured","New Hire")</f>
        <v>Tenured</v>
      </c>
    </row>
    <row r="2719" spans="1:9">
      <c r="A2719" s="3" t="s">
        <v>109</v>
      </c>
      <c r="B2719" s="35" t="str">
        <f>_xlfn.XLOOKUP(Table7[[#This Row],[EID]],Roster!A:A,Roster!E:E)</f>
        <v>han.oriz.24</v>
      </c>
      <c r="C2719" s="35" t="str">
        <f>_xlfn.XLOOKUP(Table7[[#This Row],[EID]],Roster!A:A,Roster!F:F)</f>
        <v>Strategy</v>
      </c>
      <c r="D2719">
        <v>10</v>
      </c>
      <c r="E2719" s="2">
        <v>45150</v>
      </c>
      <c r="F2719" s="2">
        <f>_xlfn.XLOOKUP(Table7[[#This Row],[EID]],Roster!A:A,Roster!G:G)</f>
        <v>39092</v>
      </c>
      <c r="G2719" s="61">
        <f ca="1">(TODAY()-Table7[[#This Row],[Hire Date]])/365</f>
        <v>18.364383561643837</v>
      </c>
      <c r="H2719" s="61">
        <f ca="1">Table7[[#This Row],[Year]]*12</f>
        <v>220.37260273972606</v>
      </c>
      <c r="I2719" t="str">
        <f ca="1">IF(Table7[[#This Row],[Month]]&gt;=12,"Tenured","New Hire")</f>
        <v>Tenured</v>
      </c>
    </row>
    <row r="2720" spans="1:9">
      <c r="A2720" s="3" t="s">
        <v>111</v>
      </c>
      <c r="B2720" s="35" t="str">
        <f>_xlfn.XLOOKUP(Table7[[#This Row],[EID]],Roster!A:A,Roster!E:E)</f>
        <v>hir.kame.31</v>
      </c>
      <c r="C2720" s="35" t="str">
        <f>_xlfn.XLOOKUP(Table7[[#This Row],[EID]],Roster!A:A,Roster!F:F)</f>
        <v>Health</v>
      </c>
      <c r="D2720">
        <v>9</v>
      </c>
      <c r="E2720" s="2">
        <v>45150</v>
      </c>
      <c r="F2720" s="2">
        <f>_xlfn.XLOOKUP(Table7[[#This Row],[EID]],Roster!A:A,Roster!G:G)</f>
        <v>42145</v>
      </c>
      <c r="G2720" s="61">
        <f ca="1">(TODAY()-Table7[[#This Row],[Hire Date]])/365</f>
        <v>10</v>
      </c>
      <c r="H2720" s="61">
        <f ca="1">Table7[[#This Row],[Year]]*12</f>
        <v>120</v>
      </c>
      <c r="I2720" t="str">
        <f ca="1">IF(Table7[[#This Row],[Month]]&gt;=12,"Tenured","New Hire")</f>
        <v>Tenured</v>
      </c>
    </row>
    <row r="2721" spans="1:9">
      <c r="A2721" s="3" t="s">
        <v>112</v>
      </c>
      <c r="B2721" s="35" t="str">
        <f>_xlfn.XLOOKUP(Table7[[#This Row],[EID]],Roster!A:A,Roster!E:E)</f>
        <v>hir.kame.31</v>
      </c>
      <c r="C2721" s="35" t="str">
        <f>_xlfn.XLOOKUP(Table7[[#This Row],[EID]],Roster!A:A,Roster!F:F)</f>
        <v>Health</v>
      </c>
      <c r="D2721">
        <v>8</v>
      </c>
      <c r="E2721" s="2">
        <v>45150</v>
      </c>
      <c r="F2721" s="2">
        <f>_xlfn.XLOOKUP(Table7[[#This Row],[EID]],Roster!A:A,Roster!G:G)</f>
        <v>44989</v>
      </c>
      <c r="G2721" s="61">
        <f ca="1">(TODAY()-Table7[[#This Row],[Hire Date]])/365</f>
        <v>2.2082191780821918</v>
      </c>
      <c r="H2721" s="61">
        <f ca="1">Table7[[#This Row],[Year]]*12</f>
        <v>26.4986301369863</v>
      </c>
      <c r="I2721" t="str">
        <f ca="1">IF(Table7[[#This Row],[Month]]&gt;=12,"Tenured","New Hire")</f>
        <v>Tenured</v>
      </c>
    </row>
    <row r="2722" spans="1:9">
      <c r="A2722" s="3" t="s">
        <v>113</v>
      </c>
      <c r="B2722" s="35" t="str">
        <f>_xlfn.XLOOKUP(Table7[[#This Row],[EID]],Roster!A:A,Roster!E:E)</f>
        <v>kig.imaz.62</v>
      </c>
      <c r="C2722" s="35" t="str">
        <f>_xlfn.XLOOKUP(Table7[[#This Row],[EID]],Roster!A:A,Roster!F:F)</f>
        <v>HR</v>
      </c>
      <c r="D2722">
        <v>9</v>
      </c>
      <c r="E2722" s="2">
        <v>45150</v>
      </c>
      <c r="F2722" s="2">
        <f>_xlfn.XLOOKUP(Table7[[#This Row],[EID]],Roster!A:A,Roster!G:G)</f>
        <v>44152</v>
      </c>
      <c r="G2722" s="61">
        <f ca="1">(TODAY()-Table7[[#This Row],[Hire Date]])/365</f>
        <v>4.5013698630136982</v>
      </c>
      <c r="H2722" s="61">
        <f ca="1">Table7[[#This Row],[Year]]*12</f>
        <v>54.016438356164379</v>
      </c>
      <c r="I2722" t="str">
        <f ca="1">IF(Table7[[#This Row],[Month]]&gt;=12,"Tenured","New Hire")</f>
        <v>Tenured</v>
      </c>
    </row>
    <row r="2723" spans="1:9">
      <c r="A2723" s="3" t="s">
        <v>114</v>
      </c>
      <c r="B2723" s="35" t="str">
        <f>_xlfn.XLOOKUP(Table7[[#This Row],[EID]],Roster!A:A,Roster!E:E)</f>
        <v>han.oriz.24</v>
      </c>
      <c r="C2723" s="35" t="str">
        <f>_xlfn.XLOOKUP(Table7[[#This Row],[EID]],Roster!A:A,Roster!F:F)</f>
        <v>Strategy</v>
      </c>
      <c r="D2723">
        <v>10</v>
      </c>
      <c r="E2723" s="2">
        <v>45150</v>
      </c>
      <c r="F2723" s="2">
        <f>_xlfn.XLOOKUP(Table7[[#This Row],[EID]],Roster!A:A,Roster!G:G)</f>
        <v>37165</v>
      </c>
      <c r="G2723" s="61">
        <f ca="1">(TODAY()-Table7[[#This Row],[Hire Date]])/365</f>
        <v>23.643835616438356</v>
      </c>
      <c r="H2723" s="61">
        <f ca="1">Table7[[#This Row],[Year]]*12</f>
        <v>283.72602739726028</v>
      </c>
      <c r="I2723" t="str">
        <f ca="1">IF(Table7[[#This Row],[Month]]&gt;=12,"Tenured","New Hire")</f>
        <v>Tenured</v>
      </c>
    </row>
    <row r="2724" spans="1:9">
      <c r="A2724" s="3" t="s">
        <v>115</v>
      </c>
      <c r="B2724" s="35" t="str">
        <f>_xlfn.XLOOKUP(Table7[[#This Row],[EID]],Roster!A:A,Roster!E:E)</f>
        <v>oka.koch.55</v>
      </c>
      <c r="C2724" s="35" t="str">
        <f>_xlfn.XLOOKUP(Table7[[#This Row],[EID]],Roster!A:A,Roster!F:F)</f>
        <v>F&amp;A</v>
      </c>
      <c r="D2724">
        <v>8</v>
      </c>
      <c r="E2724" s="2">
        <v>45150</v>
      </c>
      <c r="F2724" s="2">
        <f>_xlfn.XLOOKUP(Table7[[#This Row],[EID]],Roster!A:A,Roster!G:G)</f>
        <v>44841</v>
      </c>
      <c r="G2724" s="61">
        <f ca="1">(TODAY()-Table7[[#This Row],[Hire Date]])/365</f>
        <v>2.6136986301369864</v>
      </c>
      <c r="H2724" s="61">
        <f ca="1">Table7[[#This Row],[Year]]*12</f>
        <v>31.364383561643837</v>
      </c>
      <c r="I2724" t="str">
        <f ca="1">IF(Table7[[#This Row],[Month]]&gt;=12,"Tenured","New Hire")</f>
        <v>Tenured</v>
      </c>
    </row>
    <row r="2725" spans="1:9">
      <c r="A2725" s="3" t="s">
        <v>116</v>
      </c>
      <c r="B2725" s="35" t="str">
        <f>_xlfn.XLOOKUP(Table7[[#This Row],[EID]],Roster!A:A,Roster!E:E)</f>
        <v>hir.kame.31</v>
      </c>
      <c r="C2725" s="35" t="str">
        <f>_xlfn.XLOOKUP(Table7[[#This Row],[EID]],Roster!A:A,Roster!F:F)</f>
        <v>Health</v>
      </c>
      <c r="D2725">
        <v>8</v>
      </c>
      <c r="E2725" s="2">
        <v>45150</v>
      </c>
      <c r="F2725" s="2">
        <f>_xlfn.XLOOKUP(Table7[[#This Row],[EID]],Roster!A:A,Roster!G:G)</f>
        <v>39490</v>
      </c>
      <c r="G2725" s="61">
        <f ca="1">(TODAY()-Table7[[#This Row],[Hire Date]])/365</f>
        <v>17.273972602739725</v>
      </c>
      <c r="H2725" s="61">
        <f ca="1">Table7[[#This Row],[Year]]*12</f>
        <v>207.2876712328767</v>
      </c>
      <c r="I2725" t="str">
        <f ca="1">IF(Table7[[#This Row],[Month]]&gt;=12,"Tenured","New Hire")</f>
        <v>Tenured</v>
      </c>
    </row>
    <row r="2726" spans="1:9">
      <c r="A2726" s="3" t="s">
        <v>117</v>
      </c>
      <c r="B2726" s="35" t="str">
        <f>_xlfn.XLOOKUP(Table7[[#This Row],[EID]],Roster!A:A,Roster!E:E)</f>
        <v>han.oriz.24</v>
      </c>
      <c r="C2726" s="35" t="str">
        <f>_xlfn.XLOOKUP(Table7[[#This Row],[EID]],Roster!A:A,Roster!F:F)</f>
        <v>Network</v>
      </c>
      <c r="D2726">
        <v>10</v>
      </c>
      <c r="E2726" s="2">
        <v>45150</v>
      </c>
      <c r="F2726" s="2">
        <f>_xlfn.XLOOKUP(Table7[[#This Row],[EID]],Roster!A:A,Roster!G:G)</f>
        <v>43495</v>
      </c>
      <c r="G2726" s="61">
        <f ca="1">(TODAY()-Table7[[#This Row],[Hire Date]])/365</f>
        <v>6.3013698630136989</v>
      </c>
      <c r="H2726" s="61">
        <f ca="1">Table7[[#This Row],[Year]]*12</f>
        <v>75.616438356164394</v>
      </c>
      <c r="I2726" t="str">
        <f ca="1">IF(Table7[[#This Row],[Month]]&gt;=12,"Tenured","New Hire")</f>
        <v>Tenured</v>
      </c>
    </row>
    <row r="2727" spans="1:9">
      <c r="A2727" s="3" t="s">
        <v>118</v>
      </c>
      <c r="B2727" s="35" t="str">
        <f>_xlfn.XLOOKUP(Table7[[#This Row],[EID]],Roster!A:A,Roster!E:E)</f>
        <v>kig.imaz.62</v>
      </c>
      <c r="C2727" s="35" t="str">
        <f>_xlfn.XLOOKUP(Table7[[#This Row],[EID]],Roster!A:A,Roster!F:F)</f>
        <v>HR</v>
      </c>
      <c r="D2727">
        <v>10</v>
      </c>
      <c r="E2727" s="2">
        <v>45150</v>
      </c>
      <c r="F2727" s="2">
        <f>_xlfn.XLOOKUP(Table7[[#This Row],[EID]],Roster!A:A,Roster!G:G)</f>
        <v>44965</v>
      </c>
      <c r="G2727" s="61">
        <f ca="1">(TODAY()-Table7[[#This Row],[Hire Date]])/365</f>
        <v>2.2739726027397262</v>
      </c>
      <c r="H2727" s="61">
        <f ca="1">Table7[[#This Row],[Year]]*12</f>
        <v>27.287671232876715</v>
      </c>
      <c r="I2727" t="str">
        <f ca="1">IF(Table7[[#This Row],[Month]]&gt;=12,"Tenured","New Hire")</f>
        <v>Tenured</v>
      </c>
    </row>
    <row r="2728" spans="1:9">
      <c r="A2728" s="3" t="s">
        <v>119</v>
      </c>
      <c r="B2728" s="35" t="str">
        <f>_xlfn.XLOOKUP(Table7[[#This Row],[EID]],Roster!A:A,Roster!E:E)</f>
        <v>hir.kame.31</v>
      </c>
      <c r="C2728" s="35" t="str">
        <f>_xlfn.XLOOKUP(Table7[[#This Row],[EID]],Roster!A:A,Roster!F:F)</f>
        <v>Health</v>
      </c>
      <c r="D2728">
        <v>10</v>
      </c>
      <c r="E2728" s="2">
        <v>45150</v>
      </c>
      <c r="F2728" s="2">
        <f>_xlfn.XLOOKUP(Table7[[#This Row],[EID]],Roster!A:A,Roster!G:G)</f>
        <v>38581</v>
      </c>
      <c r="G2728" s="61">
        <f ca="1">(TODAY()-Table7[[#This Row],[Hire Date]])/365</f>
        <v>19.764383561643836</v>
      </c>
      <c r="H2728" s="61">
        <f ca="1">Table7[[#This Row],[Year]]*12</f>
        <v>237.17260273972602</v>
      </c>
      <c r="I2728" t="str">
        <f ca="1">IF(Table7[[#This Row],[Month]]&gt;=12,"Tenured","New Hire")</f>
        <v>Tenured</v>
      </c>
    </row>
    <row r="2729" spans="1:9">
      <c r="A2729" s="3" t="s">
        <v>121</v>
      </c>
      <c r="B2729" s="35" t="str">
        <f>_xlfn.XLOOKUP(Table7[[#This Row],[EID]],Roster!A:A,Roster!E:E)</f>
        <v>hir.kame.31</v>
      </c>
      <c r="C2729" s="35" t="str">
        <f>_xlfn.XLOOKUP(Table7[[#This Row],[EID]],Roster!A:A,Roster!F:F)</f>
        <v>Health</v>
      </c>
      <c r="D2729">
        <v>9</v>
      </c>
      <c r="E2729" s="2">
        <v>45150</v>
      </c>
      <c r="F2729" s="2">
        <f>_xlfn.XLOOKUP(Table7[[#This Row],[EID]],Roster!A:A,Roster!G:G)</f>
        <v>44420</v>
      </c>
      <c r="G2729" s="61">
        <f ca="1">(TODAY()-Table7[[#This Row],[Hire Date]])/365</f>
        <v>3.7671232876712328</v>
      </c>
      <c r="H2729" s="61">
        <f ca="1">Table7[[#This Row],[Year]]*12</f>
        <v>45.205479452054796</v>
      </c>
      <c r="I2729" t="str">
        <f ca="1">IF(Table7[[#This Row],[Month]]&gt;=12,"Tenured","New Hire")</f>
        <v>Tenured</v>
      </c>
    </row>
    <row r="2730" spans="1:9">
      <c r="A2730" s="3" t="s">
        <v>122</v>
      </c>
      <c r="B2730" s="35" t="str">
        <f>_xlfn.XLOOKUP(Table7[[#This Row],[EID]],Roster!A:A,Roster!E:E)</f>
        <v>han.oriz.24</v>
      </c>
      <c r="C2730" s="35" t="str">
        <f>_xlfn.XLOOKUP(Table7[[#This Row],[EID]],Roster!A:A,Roster!F:F)</f>
        <v>Network</v>
      </c>
      <c r="D2730">
        <v>9</v>
      </c>
      <c r="E2730" s="2">
        <v>45150</v>
      </c>
      <c r="F2730" s="2">
        <f>_xlfn.XLOOKUP(Table7[[#This Row],[EID]],Roster!A:A,Roster!G:G)</f>
        <v>44961</v>
      </c>
      <c r="G2730" s="61">
        <f ca="1">(TODAY()-Table7[[#This Row],[Hire Date]])/365</f>
        <v>2.2849315068493152</v>
      </c>
      <c r="H2730" s="61">
        <f ca="1">Table7[[#This Row],[Year]]*12</f>
        <v>27.419178082191785</v>
      </c>
      <c r="I2730" t="str">
        <f ca="1">IF(Table7[[#This Row],[Month]]&gt;=12,"Tenured","New Hire")</f>
        <v>Tenured</v>
      </c>
    </row>
    <row r="2731" spans="1:9">
      <c r="A2731" s="3" t="s">
        <v>123</v>
      </c>
      <c r="B2731" s="35" t="str">
        <f>_xlfn.XLOOKUP(Table7[[#This Row],[EID]],Roster!A:A,Roster!E:E)</f>
        <v>kig.imaz.62</v>
      </c>
      <c r="C2731" s="35" t="str">
        <f>_xlfn.XLOOKUP(Table7[[#This Row],[EID]],Roster!A:A,Roster!F:F)</f>
        <v>HR</v>
      </c>
      <c r="D2731">
        <v>8</v>
      </c>
      <c r="E2731" s="2">
        <v>45150</v>
      </c>
      <c r="F2731" s="2">
        <f>_xlfn.XLOOKUP(Table7[[#This Row],[EID]],Roster!A:A,Roster!G:G)</f>
        <v>41094</v>
      </c>
      <c r="G2731" s="61">
        <f ca="1">(TODAY()-Table7[[#This Row],[Hire Date]])/365</f>
        <v>12.87945205479452</v>
      </c>
      <c r="H2731" s="61">
        <f ca="1">Table7[[#This Row],[Year]]*12</f>
        <v>154.55342465753424</v>
      </c>
      <c r="I2731" t="str">
        <f ca="1">IF(Table7[[#This Row],[Month]]&gt;=12,"Tenured","New Hire")</f>
        <v>Tenured</v>
      </c>
    </row>
    <row r="2732" spans="1:9">
      <c r="A2732" s="3" t="s">
        <v>94</v>
      </c>
      <c r="B2732" s="35" t="str">
        <f>_xlfn.XLOOKUP(Table7[[#This Row],[EID]],Roster!A:A,Roster!E:E)</f>
        <v>oka.koch.55</v>
      </c>
      <c r="C2732" s="35" t="str">
        <f>_xlfn.XLOOKUP(Table7[[#This Row],[EID]],Roster!A:A,Roster!F:F)</f>
        <v>F&amp;A</v>
      </c>
      <c r="D2732">
        <v>10</v>
      </c>
      <c r="E2732" s="2">
        <v>45151</v>
      </c>
      <c r="F2732" s="2">
        <f>_xlfn.XLOOKUP(Table7[[#This Row],[EID]],Roster!A:A,Roster!G:G)</f>
        <v>45032</v>
      </c>
      <c r="G2732" s="61">
        <f ca="1">(TODAY()-Table7[[#This Row],[Hire Date]])/365</f>
        <v>2.0904109589041098</v>
      </c>
      <c r="H2732" s="61">
        <f ca="1">Table7[[#This Row],[Year]]*12</f>
        <v>25.084931506849315</v>
      </c>
      <c r="I2732" t="str">
        <f ca="1">IF(Table7[[#This Row],[Month]]&gt;=12,"Tenured","New Hire")</f>
        <v>Tenured</v>
      </c>
    </row>
    <row r="2733" spans="1:9">
      <c r="A2733" s="3" t="s">
        <v>96</v>
      </c>
      <c r="B2733" s="35" t="str">
        <f>_xlfn.XLOOKUP(Table7[[#This Row],[EID]],Roster!A:A,Roster!E:E)</f>
        <v>hir.kame.31</v>
      </c>
      <c r="C2733" s="35" t="str">
        <f>_xlfn.XLOOKUP(Table7[[#This Row],[EID]],Roster!A:A,Roster!F:F)</f>
        <v>Health</v>
      </c>
      <c r="D2733">
        <v>9</v>
      </c>
      <c r="E2733" s="2">
        <v>45151</v>
      </c>
      <c r="F2733" s="2">
        <f>_xlfn.XLOOKUP(Table7[[#This Row],[EID]],Roster!A:A,Roster!G:G)</f>
        <v>44979</v>
      </c>
      <c r="G2733" s="61">
        <f ca="1">(TODAY()-Table7[[#This Row],[Hire Date]])/365</f>
        <v>2.2356164383561645</v>
      </c>
      <c r="H2733" s="61">
        <f ca="1">Table7[[#This Row],[Year]]*12</f>
        <v>26.827397260273976</v>
      </c>
      <c r="I2733" t="str">
        <f ca="1">IF(Table7[[#This Row],[Month]]&gt;=12,"Tenured","New Hire")</f>
        <v>Tenured</v>
      </c>
    </row>
    <row r="2734" spans="1:9">
      <c r="A2734" s="3" t="s">
        <v>97</v>
      </c>
      <c r="B2734" s="35" t="str">
        <f>_xlfn.XLOOKUP(Table7[[#This Row],[EID]],Roster!A:A,Roster!E:E)</f>
        <v>han.oriz.24</v>
      </c>
      <c r="C2734" s="35" t="str">
        <f>_xlfn.XLOOKUP(Table7[[#This Row],[EID]],Roster!A:A,Roster!F:F)</f>
        <v>Network</v>
      </c>
      <c r="D2734">
        <v>8</v>
      </c>
      <c r="E2734" s="2">
        <v>45151</v>
      </c>
      <c r="F2734" s="2">
        <f>_xlfn.XLOOKUP(Table7[[#This Row],[EID]],Roster!A:A,Roster!G:G)</f>
        <v>44419</v>
      </c>
      <c r="G2734" s="61">
        <f ca="1">(TODAY()-Table7[[#This Row],[Hire Date]])/365</f>
        <v>3.7698630136986302</v>
      </c>
      <c r="H2734" s="61">
        <f ca="1">Table7[[#This Row],[Year]]*12</f>
        <v>45.238356164383561</v>
      </c>
      <c r="I2734" t="str">
        <f ca="1">IF(Table7[[#This Row],[Month]]&gt;=12,"Tenured","New Hire")</f>
        <v>Tenured</v>
      </c>
    </row>
    <row r="2735" spans="1:9">
      <c r="A2735" s="3" t="s">
        <v>98</v>
      </c>
      <c r="B2735" s="35" t="str">
        <f>_xlfn.XLOOKUP(Table7[[#This Row],[EID]],Roster!A:A,Roster!E:E)</f>
        <v>kig.imaz.62</v>
      </c>
      <c r="C2735" s="35" t="str">
        <f>_xlfn.XLOOKUP(Table7[[#This Row],[EID]],Roster!A:A,Roster!F:F)</f>
        <v>HR</v>
      </c>
      <c r="D2735">
        <v>8</v>
      </c>
      <c r="E2735" s="2">
        <v>45151</v>
      </c>
      <c r="F2735" s="2">
        <f>_xlfn.XLOOKUP(Table7[[#This Row],[EID]],Roster!A:A,Roster!G:G)</f>
        <v>41964</v>
      </c>
      <c r="G2735" s="61">
        <f ca="1">(TODAY()-Table7[[#This Row],[Hire Date]])/365</f>
        <v>10.495890410958904</v>
      </c>
      <c r="H2735" s="61">
        <f ca="1">Table7[[#This Row],[Year]]*12</f>
        <v>125.95068493150684</v>
      </c>
      <c r="I2735" t="str">
        <f ca="1">IF(Table7[[#This Row],[Month]]&gt;=12,"Tenured","New Hire")</f>
        <v>Tenured</v>
      </c>
    </row>
    <row r="2736" spans="1:9">
      <c r="A2736" s="3" t="s">
        <v>99</v>
      </c>
      <c r="B2736" s="35" t="str">
        <f>_xlfn.XLOOKUP(Table7[[#This Row],[EID]],Roster!A:A,Roster!E:E)</f>
        <v>han.oriz.24</v>
      </c>
      <c r="C2736" s="35" t="str">
        <f>_xlfn.XLOOKUP(Table7[[#This Row],[EID]],Roster!A:A,Roster!F:F)</f>
        <v>Strategy</v>
      </c>
      <c r="D2736">
        <v>8</v>
      </c>
      <c r="E2736" s="2">
        <v>45151</v>
      </c>
      <c r="F2736" s="2">
        <f>_xlfn.XLOOKUP(Table7[[#This Row],[EID]],Roster!A:A,Roster!G:G)</f>
        <v>39732</v>
      </c>
      <c r="G2736" s="61">
        <f ca="1">(TODAY()-Table7[[#This Row],[Hire Date]])/365</f>
        <v>16.610958904109587</v>
      </c>
      <c r="H2736" s="61">
        <f ca="1">Table7[[#This Row],[Year]]*12</f>
        <v>199.33150684931505</v>
      </c>
      <c r="I2736" t="str">
        <f ca="1">IF(Table7[[#This Row],[Month]]&gt;=12,"Tenured","New Hire")</f>
        <v>Tenured</v>
      </c>
    </row>
    <row r="2737" spans="1:9">
      <c r="A2737" s="3" t="s">
        <v>100</v>
      </c>
      <c r="B2737" s="35" t="str">
        <f>_xlfn.XLOOKUP(Table7[[#This Row],[EID]],Roster!A:A,Roster!E:E)</f>
        <v>oka.koch.55</v>
      </c>
      <c r="C2737" s="35" t="str">
        <f>_xlfn.XLOOKUP(Table7[[#This Row],[EID]],Roster!A:A,Roster!F:F)</f>
        <v>F&amp;A</v>
      </c>
      <c r="D2737">
        <v>9</v>
      </c>
      <c r="E2737" s="2">
        <v>45151</v>
      </c>
      <c r="F2737" s="2">
        <f>_xlfn.XLOOKUP(Table7[[#This Row],[EID]],Roster!A:A,Roster!G:G)</f>
        <v>44956</v>
      </c>
      <c r="G2737" s="61">
        <f ca="1">(TODAY()-Table7[[#This Row],[Hire Date]])/365</f>
        <v>2.2986301369863016</v>
      </c>
      <c r="H2737" s="61">
        <f ca="1">Table7[[#This Row],[Year]]*12</f>
        <v>27.583561643835619</v>
      </c>
      <c r="I2737" t="str">
        <f ca="1">IF(Table7[[#This Row],[Month]]&gt;=12,"Tenured","New Hire")</f>
        <v>Tenured</v>
      </c>
    </row>
    <row r="2738" spans="1:9">
      <c r="A2738" s="3" t="s">
        <v>101</v>
      </c>
      <c r="B2738" s="35" t="str">
        <f>_xlfn.XLOOKUP(Table7[[#This Row],[EID]],Roster!A:A,Roster!E:E)</f>
        <v>hir.kame.31</v>
      </c>
      <c r="C2738" s="35" t="str">
        <f>_xlfn.XLOOKUP(Table7[[#This Row],[EID]],Roster!A:A,Roster!F:F)</f>
        <v>Health</v>
      </c>
      <c r="D2738">
        <v>9</v>
      </c>
      <c r="E2738" s="2">
        <v>45151</v>
      </c>
      <c r="F2738" s="2">
        <f>_xlfn.XLOOKUP(Table7[[#This Row],[EID]],Roster!A:A,Roster!G:G)</f>
        <v>42161</v>
      </c>
      <c r="G2738" s="61">
        <f ca="1">(TODAY()-Table7[[#This Row],[Hire Date]])/365</f>
        <v>9.956164383561644</v>
      </c>
      <c r="H2738" s="61">
        <f ca="1">Table7[[#This Row],[Year]]*12</f>
        <v>119.47397260273974</v>
      </c>
      <c r="I2738" t="str">
        <f ca="1">IF(Table7[[#This Row],[Month]]&gt;=12,"Tenured","New Hire")</f>
        <v>Tenured</v>
      </c>
    </row>
    <row r="2739" spans="1:9">
      <c r="A2739" s="3" t="s">
        <v>102</v>
      </c>
      <c r="B2739" s="35" t="str">
        <f>_xlfn.XLOOKUP(Table7[[#This Row],[EID]],Roster!A:A,Roster!E:E)</f>
        <v>han.oriz.24</v>
      </c>
      <c r="C2739" s="35" t="str">
        <f>_xlfn.XLOOKUP(Table7[[#This Row],[EID]],Roster!A:A,Roster!F:F)</f>
        <v>Network</v>
      </c>
      <c r="D2739">
        <v>8</v>
      </c>
      <c r="E2739" s="2">
        <v>45151</v>
      </c>
      <c r="F2739" s="2">
        <f>_xlfn.XLOOKUP(Table7[[#This Row],[EID]],Roster!A:A,Roster!G:G)</f>
        <v>37784</v>
      </c>
      <c r="G2739" s="61">
        <f ca="1">(TODAY()-Table7[[#This Row],[Hire Date]])/365</f>
        <v>21.947945205479453</v>
      </c>
      <c r="H2739" s="61">
        <f ca="1">Table7[[#This Row],[Year]]*12</f>
        <v>263.37534246575342</v>
      </c>
      <c r="I2739" t="str">
        <f ca="1">IF(Table7[[#This Row],[Month]]&gt;=12,"Tenured","New Hire")</f>
        <v>Tenured</v>
      </c>
    </row>
    <row r="2740" spans="1:9">
      <c r="A2740" s="3" t="s">
        <v>103</v>
      </c>
      <c r="B2740" s="35" t="str">
        <f>_xlfn.XLOOKUP(Table7[[#This Row],[EID]],Roster!A:A,Roster!E:E)</f>
        <v>kig.imaz.62</v>
      </c>
      <c r="C2740" s="35" t="str">
        <f>_xlfn.XLOOKUP(Table7[[#This Row],[EID]],Roster!A:A,Roster!F:F)</f>
        <v>HR</v>
      </c>
      <c r="D2740">
        <v>8</v>
      </c>
      <c r="E2740" s="2">
        <v>45151</v>
      </c>
      <c r="F2740" s="2">
        <f>_xlfn.XLOOKUP(Table7[[#This Row],[EID]],Roster!A:A,Roster!G:G)</f>
        <v>44132</v>
      </c>
      <c r="G2740" s="61">
        <f ca="1">(TODAY()-Table7[[#This Row],[Hire Date]])/365</f>
        <v>4.5561643835616437</v>
      </c>
      <c r="H2740" s="61">
        <f ca="1">Table7[[#This Row],[Year]]*12</f>
        <v>54.673972602739724</v>
      </c>
      <c r="I2740" t="str">
        <f ca="1">IF(Table7[[#This Row],[Month]]&gt;=12,"Tenured","New Hire")</f>
        <v>Tenured</v>
      </c>
    </row>
    <row r="2741" spans="1:9">
      <c r="A2741" s="3" t="s">
        <v>104</v>
      </c>
      <c r="B2741" s="35" t="str">
        <f>_xlfn.XLOOKUP(Table7[[#This Row],[EID]],Roster!A:A,Roster!E:E)</f>
        <v>oka.koch.55</v>
      </c>
      <c r="C2741" s="35" t="str">
        <f>_xlfn.XLOOKUP(Table7[[#This Row],[EID]],Roster!A:A,Roster!F:F)</f>
        <v>F&amp;A</v>
      </c>
      <c r="D2741">
        <v>8</v>
      </c>
      <c r="E2741" s="2">
        <v>45151</v>
      </c>
      <c r="F2741" s="2">
        <f>_xlfn.XLOOKUP(Table7[[#This Row],[EID]],Roster!A:A,Roster!G:G)</f>
        <v>44977</v>
      </c>
      <c r="G2741" s="61">
        <f ca="1">(TODAY()-Table7[[#This Row],[Hire Date]])/365</f>
        <v>2.2410958904109588</v>
      </c>
      <c r="H2741" s="61">
        <f ca="1">Table7[[#This Row],[Year]]*12</f>
        <v>26.893150684931506</v>
      </c>
      <c r="I2741" t="str">
        <f ca="1">IF(Table7[[#This Row],[Month]]&gt;=12,"Tenured","New Hire")</f>
        <v>Tenured</v>
      </c>
    </row>
    <row r="2742" spans="1:9">
      <c r="A2742" s="3" t="s">
        <v>105</v>
      </c>
      <c r="B2742" s="35" t="str">
        <f>_xlfn.XLOOKUP(Table7[[#This Row],[EID]],Roster!A:A,Roster!E:E)</f>
        <v>oka.koch.55</v>
      </c>
      <c r="C2742" s="35" t="str">
        <f>_xlfn.XLOOKUP(Table7[[#This Row],[EID]],Roster!A:A,Roster!F:F)</f>
        <v>F&amp;A</v>
      </c>
      <c r="D2742">
        <v>8</v>
      </c>
      <c r="E2742" s="2">
        <v>45151</v>
      </c>
      <c r="F2742" s="2">
        <f>_xlfn.XLOOKUP(Table7[[#This Row],[EID]],Roster!A:A,Roster!G:G)</f>
        <v>37806</v>
      </c>
      <c r="G2742" s="61">
        <f ca="1">(TODAY()-Table7[[#This Row],[Hire Date]])/365</f>
        <v>21.887671232876713</v>
      </c>
      <c r="H2742" s="61">
        <f ca="1">Table7[[#This Row],[Year]]*12</f>
        <v>262.65205479452055</v>
      </c>
      <c r="I2742" t="str">
        <f ca="1">IF(Table7[[#This Row],[Month]]&gt;=12,"Tenured","New Hire")</f>
        <v>Tenured</v>
      </c>
    </row>
    <row r="2743" spans="1:9">
      <c r="A2743" s="3" t="s">
        <v>106</v>
      </c>
      <c r="B2743" s="35" t="str">
        <f>_xlfn.XLOOKUP(Table7[[#This Row],[EID]],Roster!A:A,Roster!E:E)</f>
        <v>hir.kame.31</v>
      </c>
      <c r="C2743" s="35" t="str">
        <f>_xlfn.XLOOKUP(Table7[[#This Row],[EID]],Roster!A:A,Roster!F:F)</f>
        <v>Health</v>
      </c>
      <c r="D2743">
        <v>10</v>
      </c>
      <c r="E2743" s="2">
        <v>45151</v>
      </c>
      <c r="F2743" s="2">
        <f>_xlfn.XLOOKUP(Table7[[#This Row],[EID]],Roster!A:A,Roster!G:G)</f>
        <v>40457</v>
      </c>
      <c r="G2743" s="61">
        <f ca="1">(TODAY()-Table7[[#This Row],[Hire Date]])/365</f>
        <v>14.624657534246575</v>
      </c>
      <c r="H2743" s="61">
        <f ca="1">Table7[[#This Row],[Year]]*12</f>
        <v>175.49589041095891</v>
      </c>
      <c r="I2743" t="str">
        <f ca="1">IF(Table7[[#This Row],[Month]]&gt;=12,"Tenured","New Hire")</f>
        <v>Tenured</v>
      </c>
    </row>
    <row r="2744" spans="1:9">
      <c r="A2744" s="3" t="s">
        <v>107</v>
      </c>
      <c r="B2744" s="35" t="str">
        <f>_xlfn.XLOOKUP(Table7[[#This Row],[EID]],Roster!A:A,Roster!E:E)</f>
        <v>oka.koch.55</v>
      </c>
      <c r="C2744" s="35" t="str">
        <f>_xlfn.XLOOKUP(Table7[[#This Row],[EID]],Roster!A:A,Roster!F:F)</f>
        <v>F&amp;A</v>
      </c>
      <c r="D2744">
        <v>8</v>
      </c>
      <c r="E2744" s="2">
        <v>45151</v>
      </c>
      <c r="F2744" s="2">
        <f>_xlfn.XLOOKUP(Table7[[#This Row],[EID]],Roster!A:A,Roster!G:G)</f>
        <v>45001</v>
      </c>
      <c r="G2744" s="61">
        <f ca="1">(TODAY()-Table7[[#This Row],[Hire Date]])/365</f>
        <v>2.1753424657534248</v>
      </c>
      <c r="H2744" s="61">
        <f ca="1">Table7[[#This Row],[Year]]*12</f>
        <v>26.104109589041098</v>
      </c>
      <c r="I2744" t="str">
        <f ca="1">IF(Table7[[#This Row],[Month]]&gt;=12,"Tenured","New Hire")</f>
        <v>Tenured</v>
      </c>
    </row>
    <row r="2745" spans="1:9">
      <c r="A2745" s="3" t="s">
        <v>108</v>
      </c>
      <c r="B2745" s="35" t="str">
        <f>_xlfn.XLOOKUP(Table7[[#This Row],[EID]],Roster!A:A,Roster!E:E)</f>
        <v>kig.imaz.62</v>
      </c>
      <c r="C2745" s="35" t="str">
        <f>_xlfn.XLOOKUP(Table7[[#This Row],[EID]],Roster!A:A,Roster!F:F)</f>
        <v>HR</v>
      </c>
      <c r="D2745">
        <v>10</v>
      </c>
      <c r="E2745" s="2">
        <v>45151</v>
      </c>
      <c r="F2745" s="2">
        <f>_xlfn.XLOOKUP(Table7[[#This Row],[EID]],Roster!A:A,Roster!G:G)</f>
        <v>41289</v>
      </c>
      <c r="G2745" s="61">
        <f ca="1">(TODAY()-Table7[[#This Row],[Hire Date]])/365</f>
        <v>12.345205479452055</v>
      </c>
      <c r="H2745" s="61">
        <f ca="1">Table7[[#This Row],[Year]]*12</f>
        <v>148.14246575342466</v>
      </c>
      <c r="I2745" t="str">
        <f ca="1">IF(Table7[[#This Row],[Month]]&gt;=12,"Tenured","New Hire")</f>
        <v>Tenured</v>
      </c>
    </row>
    <row r="2746" spans="1:9">
      <c r="A2746" s="3" t="s">
        <v>109</v>
      </c>
      <c r="B2746" s="35" t="str">
        <f>_xlfn.XLOOKUP(Table7[[#This Row],[EID]],Roster!A:A,Roster!E:E)</f>
        <v>han.oriz.24</v>
      </c>
      <c r="C2746" s="35" t="str">
        <f>_xlfn.XLOOKUP(Table7[[#This Row],[EID]],Roster!A:A,Roster!F:F)</f>
        <v>Strategy</v>
      </c>
      <c r="D2746">
        <v>8</v>
      </c>
      <c r="E2746" s="2">
        <v>45151</v>
      </c>
      <c r="F2746" s="2">
        <f>_xlfn.XLOOKUP(Table7[[#This Row],[EID]],Roster!A:A,Roster!G:G)</f>
        <v>39092</v>
      </c>
      <c r="G2746" s="61">
        <f ca="1">(TODAY()-Table7[[#This Row],[Hire Date]])/365</f>
        <v>18.364383561643837</v>
      </c>
      <c r="H2746" s="61">
        <f ca="1">Table7[[#This Row],[Year]]*12</f>
        <v>220.37260273972606</v>
      </c>
      <c r="I2746" t="str">
        <f ca="1">IF(Table7[[#This Row],[Month]]&gt;=12,"Tenured","New Hire")</f>
        <v>Tenured</v>
      </c>
    </row>
    <row r="2747" spans="1:9">
      <c r="A2747" s="3" t="s">
        <v>111</v>
      </c>
      <c r="B2747" s="35" t="str">
        <f>_xlfn.XLOOKUP(Table7[[#This Row],[EID]],Roster!A:A,Roster!E:E)</f>
        <v>hir.kame.31</v>
      </c>
      <c r="C2747" s="35" t="str">
        <f>_xlfn.XLOOKUP(Table7[[#This Row],[EID]],Roster!A:A,Roster!F:F)</f>
        <v>Health</v>
      </c>
      <c r="D2747">
        <v>9</v>
      </c>
      <c r="E2747" s="2">
        <v>45151</v>
      </c>
      <c r="F2747" s="2">
        <f>_xlfn.XLOOKUP(Table7[[#This Row],[EID]],Roster!A:A,Roster!G:G)</f>
        <v>42145</v>
      </c>
      <c r="G2747" s="61">
        <f ca="1">(TODAY()-Table7[[#This Row],[Hire Date]])/365</f>
        <v>10</v>
      </c>
      <c r="H2747" s="61">
        <f ca="1">Table7[[#This Row],[Year]]*12</f>
        <v>120</v>
      </c>
      <c r="I2747" t="str">
        <f ca="1">IF(Table7[[#This Row],[Month]]&gt;=12,"Tenured","New Hire")</f>
        <v>Tenured</v>
      </c>
    </row>
    <row r="2748" spans="1:9">
      <c r="A2748" s="3" t="s">
        <v>112</v>
      </c>
      <c r="B2748" s="35" t="str">
        <f>_xlfn.XLOOKUP(Table7[[#This Row],[EID]],Roster!A:A,Roster!E:E)</f>
        <v>hir.kame.31</v>
      </c>
      <c r="C2748" s="35" t="str">
        <f>_xlfn.XLOOKUP(Table7[[#This Row],[EID]],Roster!A:A,Roster!F:F)</f>
        <v>Health</v>
      </c>
      <c r="D2748">
        <v>10</v>
      </c>
      <c r="E2748" s="2">
        <v>45151</v>
      </c>
      <c r="F2748" s="2">
        <f>_xlfn.XLOOKUP(Table7[[#This Row],[EID]],Roster!A:A,Roster!G:G)</f>
        <v>44989</v>
      </c>
      <c r="G2748" s="61">
        <f ca="1">(TODAY()-Table7[[#This Row],[Hire Date]])/365</f>
        <v>2.2082191780821918</v>
      </c>
      <c r="H2748" s="61">
        <f ca="1">Table7[[#This Row],[Year]]*12</f>
        <v>26.4986301369863</v>
      </c>
      <c r="I2748" t="str">
        <f ca="1">IF(Table7[[#This Row],[Month]]&gt;=12,"Tenured","New Hire")</f>
        <v>Tenured</v>
      </c>
    </row>
    <row r="2749" spans="1:9">
      <c r="A2749" s="3" t="s">
        <v>113</v>
      </c>
      <c r="B2749" s="35" t="str">
        <f>_xlfn.XLOOKUP(Table7[[#This Row],[EID]],Roster!A:A,Roster!E:E)</f>
        <v>kig.imaz.62</v>
      </c>
      <c r="C2749" s="35" t="str">
        <f>_xlfn.XLOOKUP(Table7[[#This Row],[EID]],Roster!A:A,Roster!F:F)</f>
        <v>HR</v>
      </c>
      <c r="D2749">
        <v>8</v>
      </c>
      <c r="E2749" s="2">
        <v>45151</v>
      </c>
      <c r="F2749" s="2">
        <f>_xlfn.XLOOKUP(Table7[[#This Row],[EID]],Roster!A:A,Roster!G:G)</f>
        <v>44152</v>
      </c>
      <c r="G2749" s="61">
        <f ca="1">(TODAY()-Table7[[#This Row],[Hire Date]])/365</f>
        <v>4.5013698630136982</v>
      </c>
      <c r="H2749" s="61">
        <f ca="1">Table7[[#This Row],[Year]]*12</f>
        <v>54.016438356164379</v>
      </c>
      <c r="I2749" t="str">
        <f ca="1">IF(Table7[[#This Row],[Month]]&gt;=12,"Tenured","New Hire")</f>
        <v>Tenured</v>
      </c>
    </row>
    <row r="2750" spans="1:9">
      <c r="A2750" s="3" t="s">
        <v>114</v>
      </c>
      <c r="B2750" s="35" t="str">
        <f>_xlfn.XLOOKUP(Table7[[#This Row],[EID]],Roster!A:A,Roster!E:E)</f>
        <v>han.oriz.24</v>
      </c>
      <c r="C2750" s="35" t="str">
        <f>_xlfn.XLOOKUP(Table7[[#This Row],[EID]],Roster!A:A,Roster!F:F)</f>
        <v>Strategy</v>
      </c>
      <c r="D2750">
        <v>10</v>
      </c>
      <c r="E2750" s="2">
        <v>45151</v>
      </c>
      <c r="F2750" s="2">
        <f>_xlfn.XLOOKUP(Table7[[#This Row],[EID]],Roster!A:A,Roster!G:G)</f>
        <v>37165</v>
      </c>
      <c r="G2750" s="61">
        <f ca="1">(TODAY()-Table7[[#This Row],[Hire Date]])/365</f>
        <v>23.643835616438356</v>
      </c>
      <c r="H2750" s="61">
        <f ca="1">Table7[[#This Row],[Year]]*12</f>
        <v>283.72602739726028</v>
      </c>
      <c r="I2750" t="str">
        <f ca="1">IF(Table7[[#This Row],[Month]]&gt;=12,"Tenured","New Hire")</f>
        <v>Tenured</v>
      </c>
    </row>
    <row r="2751" spans="1:9">
      <c r="A2751" s="3" t="s">
        <v>115</v>
      </c>
      <c r="B2751" s="35" t="str">
        <f>_xlfn.XLOOKUP(Table7[[#This Row],[EID]],Roster!A:A,Roster!E:E)</f>
        <v>oka.koch.55</v>
      </c>
      <c r="C2751" s="35" t="str">
        <f>_xlfn.XLOOKUP(Table7[[#This Row],[EID]],Roster!A:A,Roster!F:F)</f>
        <v>F&amp;A</v>
      </c>
      <c r="D2751">
        <v>8</v>
      </c>
      <c r="E2751" s="2">
        <v>45151</v>
      </c>
      <c r="F2751" s="2">
        <f>_xlfn.XLOOKUP(Table7[[#This Row],[EID]],Roster!A:A,Roster!G:G)</f>
        <v>44841</v>
      </c>
      <c r="G2751" s="61">
        <f ca="1">(TODAY()-Table7[[#This Row],[Hire Date]])/365</f>
        <v>2.6136986301369864</v>
      </c>
      <c r="H2751" s="61">
        <f ca="1">Table7[[#This Row],[Year]]*12</f>
        <v>31.364383561643837</v>
      </c>
      <c r="I2751" t="str">
        <f ca="1">IF(Table7[[#This Row],[Month]]&gt;=12,"Tenured","New Hire")</f>
        <v>Tenured</v>
      </c>
    </row>
    <row r="2752" spans="1:9">
      <c r="A2752" s="3" t="s">
        <v>116</v>
      </c>
      <c r="B2752" s="35" t="str">
        <f>_xlfn.XLOOKUP(Table7[[#This Row],[EID]],Roster!A:A,Roster!E:E)</f>
        <v>hir.kame.31</v>
      </c>
      <c r="C2752" s="35" t="str">
        <f>_xlfn.XLOOKUP(Table7[[#This Row],[EID]],Roster!A:A,Roster!F:F)</f>
        <v>Health</v>
      </c>
      <c r="D2752">
        <v>8</v>
      </c>
      <c r="E2752" s="2">
        <v>45151</v>
      </c>
      <c r="F2752" s="2">
        <f>_xlfn.XLOOKUP(Table7[[#This Row],[EID]],Roster!A:A,Roster!G:G)</f>
        <v>39490</v>
      </c>
      <c r="G2752" s="61">
        <f ca="1">(TODAY()-Table7[[#This Row],[Hire Date]])/365</f>
        <v>17.273972602739725</v>
      </c>
      <c r="H2752" s="61">
        <f ca="1">Table7[[#This Row],[Year]]*12</f>
        <v>207.2876712328767</v>
      </c>
      <c r="I2752" t="str">
        <f ca="1">IF(Table7[[#This Row],[Month]]&gt;=12,"Tenured","New Hire")</f>
        <v>Tenured</v>
      </c>
    </row>
    <row r="2753" spans="1:9">
      <c r="A2753" s="3" t="s">
        <v>117</v>
      </c>
      <c r="B2753" s="35" t="str">
        <f>_xlfn.XLOOKUP(Table7[[#This Row],[EID]],Roster!A:A,Roster!E:E)</f>
        <v>han.oriz.24</v>
      </c>
      <c r="C2753" s="35" t="str">
        <f>_xlfn.XLOOKUP(Table7[[#This Row],[EID]],Roster!A:A,Roster!F:F)</f>
        <v>Network</v>
      </c>
      <c r="D2753">
        <v>8</v>
      </c>
      <c r="E2753" s="2">
        <v>45151</v>
      </c>
      <c r="F2753" s="2">
        <f>_xlfn.XLOOKUP(Table7[[#This Row],[EID]],Roster!A:A,Roster!G:G)</f>
        <v>43495</v>
      </c>
      <c r="G2753" s="61">
        <f ca="1">(TODAY()-Table7[[#This Row],[Hire Date]])/365</f>
        <v>6.3013698630136989</v>
      </c>
      <c r="H2753" s="61">
        <f ca="1">Table7[[#This Row],[Year]]*12</f>
        <v>75.616438356164394</v>
      </c>
      <c r="I2753" t="str">
        <f ca="1">IF(Table7[[#This Row],[Month]]&gt;=12,"Tenured","New Hire")</f>
        <v>Tenured</v>
      </c>
    </row>
    <row r="2754" spans="1:9">
      <c r="A2754" s="3" t="s">
        <v>118</v>
      </c>
      <c r="B2754" s="35" t="str">
        <f>_xlfn.XLOOKUP(Table7[[#This Row],[EID]],Roster!A:A,Roster!E:E)</f>
        <v>kig.imaz.62</v>
      </c>
      <c r="C2754" s="35" t="str">
        <f>_xlfn.XLOOKUP(Table7[[#This Row],[EID]],Roster!A:A,Roster!F:F)</f>
        <v>HR</v>
      </c>
      <c r="D2754">
        <v>8</v>
      </c>
      <c r="E2754" s="2">
        <v>45151</v>
      </c>
      <c r="F2754" s="2">
        <f>_xlfn.XLOOKUP(Table7[[#This Row],[EID]],Roster!A:A,Roster!G:G)</f>
        <v>44965</v>
      </c>
      <c r="G2754" s="61">
        <f ca="1">(TODAY()-Table7[[#This Row],[Hire Date]])/365</f>
        <v>2.2739726027397262</v>
      </c>
      <c r="H2754" s="61">
        <f ca="1">Table7[[#This Row],[Year]]*12</f>
        <v>27.287671232876715</v>
      </c>
      <c r="I2754" t="str">
        <f ca="1">IF(Table7[[#This Row],[Month]]&gt;=12,"Tenured","New Hire")</f>
        <v>Tenured</v>
      </c>
    </row>
    <row r="2755" spans="1:9">
      <c r="A2755" s="3" t="s">
        <v>119</v>
      </c>
      <c r="B2755" s="35" t="str">
        <f>_xlfn.XLOOKUP(Table7[[#This Row],[EID]],Roster!A:A,Roster!E:E)</f>
        <v>hir.kame.31</v>
      </c>
      <c r="C2755" s="35" t="str">
        <f>_xlfn.XLOOKUP(Table7[[#This Row],[EID]],Roster!A:A,Roster!F:F)</f>
        <v>Health</v>
      </c>
      <c r="D2755">
        <v>9</v>
      </c>
      <c r="E2755" s="2">
        <v>45151</v>
      </c>
      <c r="F2755" s="2">
        <f>_xlfn.XLOOKUP(Table7[[#This Row],[EID]],Roster!A:A,Roster!G:G)</f>
        <v>38581</v>
      </c>
      <c r="G2755" s="61">
        <f ca="1">(TODAY()-Table7[[#This Row],[Hire Date]])/365</f>
        <v>19.764383561643836</v>
      </c>
      <c r="H2755" s="61">
        <f ca="1">Table7[[#This Row],[Year]]*12</f>
        <v>237.17260273972602</v>
      </c>
      <c r="I2755" t="str">
        <f ca="1">IF(Table7[[#This Row],[Month]]&gt;=12,"Tenured","New Hire")</f>
        <v>Tenured</v>
      </c>
    </row>
    <row r="2756" spans="1:9">
      <c r="A2756" s="3" t="s">
        <v>121</v>
      </c>
      <c r="B2756" s="35" t="str">
        <f>_xlfn.XLOOKUP(Table7[[#This Row],[EID]],Roster!A:A,Roster!E:E)</f>
        <v>hir.kame.31</v>
      </c>
      <c r="C2756" s="35" t="str">
        <f>_xlfn.XLOOKUP(Table7[[#This Row],[EID]],Roster!A:A,Roster!F:F)</f>
        <v>Health</v>
      </c>
      <c r="D2756">
        <v>8</v>
      </c>
      <c r="E2756" s="2">
        <v>45151</v>
      </c>
      <c r="F2756" s="2">
        <f>_xlfn.XLOOKUP(Table7[[#This Row],[EID]],Roster!A:A,Roster!G:G)</f>
        <v>44420</v>
      </c>
      <c r="G2756" s="61">
        <f ca="1">(TODAY()-Table7[[#This Row],[Hire Date]])/365</f>
        <v>3.7671232876712328</v>
      </c>
      <c r="H2756" s="61">
        <f ca="1">Table7[[#This Row],[Year]]*12</f>
        <v>45.205479452054796</v>
      </c>
      <c r="I2756" t="str">
        <f ca="1">IF(Table7[[#This Row],[Month]]&gt;=12,"Tenured","New Hire")</f>
        <v>Tenured</v>
      </c>
    </row>
    <row r="2757" spans="1:9">
      <c r="A2757" s="3" t="s">
        <v>122</v>
      </c>
      <c r="B2757" s="35" t="str">
        <f>_xlfn.XLOOKUP(Table7[[#This Row],[EID]],Roster!A:A,Roster!E:E)</f>
        <v>han.oriz.24</v>
      </c>
      <c r="C2757" s="35" t="str">
        <f>_xlfn.XLOOKUP(Table7[[#This Row],[EID]],Roster!A:A,Roster!F:F)</f>
        <v>Network</v>
      </c>
      <c r="D2757">
        <v>10</v>
      </c>
      <c r="E2757" s="2">
        <v>45151</v>
      </c>
      <c r="F2757" s="2">
        <f>_xlfn.XLOOKUP(Table7[[#This Row],[EID]],Roster!A:A,Roster!G:G)</f>
        <v>44961</v>
      </c>
      <c r="G2757" s="61">
        <f ca="1">(TODAY()-Table7[[#This Row],[Hire Date]])/365</f>
        <v>2.2849315068493152</v>
      </c>
      <c r="H2757" s="61">
        <f ca="1">Table7[[#This Row],[Year]]*12</f>
        <v>27.419178082191785</v>
      </c>
      <c r="I2757" t="str">
        <f ca="1">IF(Table7[[#This Row],[Month]]&gt;=12,"Tenured","New Hire")</f>
        <v>Tenured</v>
      </c>
    </row>
    <row r="2758" spans="1:9">
      <c r="A2758" s="3" t="s">
        <v>123</v>
      </c>
      <c r="B2758" s="35" t="str">
        <f>_xlfn.XLOOKUP(Table7[[#This Row],[EID]],Roster!A:A,Roster!E:E)</f>
        <v>kig.imaz.62</v>
      </c>
      <c r="C2758" s="35" t="str">
        <f>_xlfn.XLOOKUP(Table7[[#This Row],[EID]],Roster!A:A,Roster!F:F)</f>
        <v>HR</v>
      </c>
      <c r="D2758">
        <v>10</v>
      </c>
      <c r="E2758" s="2">
        <v>45151</v>
      </c>
      <c r="F2758" s="2">
        <f>_xlfn.XLOOKUP(Table7[[#This Row],[EID]],Roster!A:A,Roster!G:G)</f>
        <v>41094</v>
      </c>
      <c r="G2758" s="61">
        <f ca="1">(TODAY()-Table7[[#This Row],[Hire Date]])/365</f>
        <v>12.87945205479452</v>
      </c>
      <c r="H2758" s="61">
        <f ca="1">Table7[[#This Row],[Year]]*12</f>
        <v>154.55342465753424</v>
      </c>
      <c r="I2758" t="str">
        <f ca="1">IF(Table7[[#This Row],[Month]]&gt;=12,"Tenured","New Hire")</f>
        <v>Tenured</v>
      </c>
    </row>
    <row r="2759" spans="1:9">
      <c r="A2759" s="3" t="s">
        <v>94</v>
      </c>
      <c r="B2759" s="35" t="str">
        <f>_xlfn.XLOOKUP(Table7[[#This Row],[EID]],Roster!A:A,Roster!E:E)</f>
        <v>oka.koch.55</v>
      </c>
      <c r="C2759" s="35" t="str">
        <f>_xlfn.XLOOKUP(Table7[[#This Row],[EID]],Roster!A:A,Roster!F:F)</f>
        <v>F&amp;A</v>
      </c>
      <c r="D2759">
        <v>8</v>
      </c>
      <c r="E2759" s="2">
        <v>45152</v>
      </c>
      <c r="F2759" s="2">
        <f>_xlfn.XLOOKUP(Table7[[#This Row],[EID]],Roster!A:A,Roster!G:G)</f>
        <v>45032</v>
      </c>
      <c r="G2759" s="61">
        <f ca="1">(TODAY()-Table7[[#This Row],[Hire Date]])/365</f>
        <v>2.0904109589041098</v>
      </c>
      <c r="H2759" s="61">
        <f ca="1">Table7[[#This Row],[Year]]*12</f>
        <v>25.084931506849315</v>
      </c>
      <c r="I2759" t="str">
        <f ca="1">IF(Table7[[#This Row],[Month]]&gt;=12,"Tenured","New Hire")</f>
        <v>Tenured</v>
      </c>
    </row>
    <row r="2760" spans="1:9">
      <c r="A2760" s="3" t="s">
        <v>96</v>
      </c>
      <c r="B2760" s="35" t="str">
        <f>_xlfn.XLOOKUP(Table7[[#This Row],[EID]],Roster!A:A,Roster!E:E)</f>
        <v>hir.kame.31</v>
      </c>
      <c r="C2760" s="35" t="str">
        <f>_xlfn.XLOOKUP(Table7[[#This Row],[EID]],Roster!A:A,Roster!F:F)</f>
        <v>Health</v>
      </c>
      <c r="D2760">
        <v>9</v>
      </c>
      <c r="E2760" s="2">
        <v>45152</v>
      </c>
      <c r="F2760" s="2">
        <f>_xlfn.XLOOKUP(Table7[[#This Row],[EID]],Roster!A:A,Roster!G:G)</f>
        <v>44979</v>
      </c>
      <c r="G2760" s="61">
        <f ca="1">(TODAY()-Table7[[#This Row],[Hire Date]])/365</f>
        <v>2.2356164383561645</v>
      </c>
      <c r="H2760" s="61">
        <f ca="1">Table7[[#This Row],[Year]]*12</f>
        <v>26.827397260273976</v>
      </c>
      <c r="I2760" t="str">
        <f ca="1">IF(Table7[[#This Row],[Month]]&gt;=12,"Tenured","New Hire")</f>
        <v>Tenured</v>
      </c>
    </row>
    <row r="2761" spans="1:9">
      <c r="A2761" s="3" t="s">
        <v>97</v>
      </c>
      <c r="B2761" s="35" t="str">
        <f>_xlfn.XLOOKUP(Table7[[#This Row],[EID]],Roster!A:A,Roster!E:E)</f>
        <v>han.oriz.24</v>
      </c>
      <c r="C2761" s="35" t="str">
        <f>_xlfn.XLOOKUP(Table7[[#This Row],[EID]],Roster!A:A,Roster!F:F)</f>
        <v>Network</v>
      </c>
      <c r="D2761">
        <v>8</v>
      </c>
      <c r="E2761" s="2">
        <v>45152</v>
      </c>
      <c r="F2761" s="2">
        <f>_xlfn.XLOOKUP(Table7[[#This Row],[EID]],Roster!A:A,Roster!G:G)</f>
        <v>44419</v>
      </c>
      <c r="G2761" s="61">
        <f ca="1">(TODAY()-Table7[[#This Row],[Hire Date]])/365</f>
        <v>3.7698630136986302</v>
      </c>
      <c r="H2761" s="61">
        <f ca="1">Table7[[#This Row],[Year]]*12</f>
        <v>45.238356164383561</v>
      </c>
      <c r="I2761" t="str">
        <f ca="1">IF(Table7[[#This Row],[Month]]&gt;=12,"Tenured","New Hire")</f>
        <v>Tenured</v>
      </c>
    </row>
    <row r="2762" spans="1:9">
      <c r="A2762" s="3" t="s">
        <v>98</v>
      </c>
      <c r="B2762" s="35" t="str">
        <f>_xlfn.XLOOKUP(Table7[[#This Row],[EID]],Roster!A:A,Roster!E:E)</f>
        <v>kig.imaz.62</v>
      </c>
      <c r="C2762" s="35" t="str">
        <f>_xlfn.XLOOKUP(Table7[[#This Row],[EID]],Roster!A:A,Roster!F:F)</f>
        <v>HR</v>
      </c>
      <c r="D2762">
        <v>9</v>
      </c>
      <c r="E2762" s="2">
        <v>45152</v>
      </c>
      <c r="F2762" s="2">
        <f>_xlfn.XLOOKUP(Table7[[#This Row],[EID]],Roster!A:A,Roster!G:G)</f>
        <v>41964</v>
      </c>
      <c r="G2762" s="61">
        <f ca="1">(TODAY()-Table7[[#This Row],[Hire Date]])/365</f>
        <v>10.495890410958904</v>
      </c>
      <c r="H2762" s="61">
        <f ca="1">Table7[[#This Row],[Year]]*12</f>
        <v>125.95068493150684</v>
      </c>
      <c r="I2762" t="str">
        <f ca="1">IF(Table7[[#This Row],[Month]]&gt;=12,"Tenured","New Hire")</f>
        <v>Tenured</v>
      </c>
    </row>
    <row r="2763" spans="1:9">
      <c r="A2763" s="3" t="s">
        <v>99</v>
      </c>
      <c r="B2763" s="35" t="str">
        <f>_xlfn.XLOOKUP(Table7[[#This Row],[EID]],Roster!A:A,Roster!E:E)</f>
        <v>han.oriz.24</v>
      </c>
      <c r="C2763" s="35" t="str">
        <f>_xlfn.XLOOKUP(Table7[[#This Row],[EID]],Roster!A:A,Roster!F:F)</f>
        <v>Strategy</v>
      </c>
      <c r="D2763">
        <v>9</v>
      </c>
      <c r="E2763" s="2">
        <v>45152</v>
      </c>
      <c r="F2763" s="2">
        <f>_xlfn.XLOOKUP(Table7[[#This Row],[EID]],Roster!A:A,Roster!G:G)</f>
        <v>39732</v>
      </c>
      <c r="G2763" s="61">
        <f ca="1">(TODAY()-Table7[[#This Row],[Hire Date]])/365</f>
        <v>16.610958904109587</v>
      </c>
      <c r="H2763" s="61">
        <f ca="1">Table7[[#This Row],[Year]]*12</f>
        <v>199.33150684931505</v>
      </c>
      <c r="I2763" t="str">
        <f ca="1">IF(Table7[[#This Row],[Month]]&gt;=12,"Tenured","New Hire")</f>
        <v>Tenured</v>
      </c>
    </row>
    <row r="2764" spans="1:9">
      <c r="A2764" s="3" t="s">
        <v>100</v>
      </c>
      <c r="B2764" s="35" t="str">
        <f>_xlfn.XLOOKUP(Table7[[#This Row],[EID]],Roster!A:A,Roster!E:E)</f>
        <v>oka.koch.55</v>
      </c>
      <c r="C2764" s="35" t="str">
        <f>_xlfn.XLOOKUP(Table7[[#This Row],[EID]],Roster!A:A,Roster!F:F)</f>
        <v>F&amp;A</v>
      </c>
      <c r="D2764">
        <v>8</v>
      </c>
      <c r="E2764" s="2">
        <v>45152</v>
      </c>
      <c r="F2764" s="2">
        <f>_xlfn.XLOOKUP(Table7[[#This Row],[EID]],Roster!A:A,Roster!G:G)</f>
        <v>44956</v>
      </c>
      <c r="G2764" s="61">
        <f ca="1">(TODAY()-Table7[[#This Row],[Hire Date]])/365</f>
        <v>2.2986301369863016</v>
      </c>
      <c r="H2764" s="61">
        <f ca="1">Table7[[#This Row],[Year]]*12</f>
        <v>27.583561643835619</v>
      </c>
      <c r="I2764" t="str">
        <f ca="1">IF(Table7[[#This Row],[Month]]&gt;=12,"Tenured","New Hire")</f>
        <v>Tenured</v>
      </c>
    </row>
    <row r="2765" spans="1:9">
      <c r="A2765" s="3" t="s">
        <v>101</v>
      </c>
      <c r="B2765" s="35" t="str">
        <f>_xlfn.XLOOKUP(Table7[[#This Row],[EID]],Roster!A:A,Roster!E:E)</f>
        <v>hir.kame.31</v>
      </c>
      <c r="C2765" s="35" t="str">
        <f>_xlfn.XLOOKUP(Table7[[#This Row],[EID]],Roster!A:A,Roster!F:F)</f>
        <v>Health</v>
      </c>
      <c r="D2765">
        <v>9</v>
      </c>
      <c r="E2765" s="2">
        <v>45152</v>
      </c>
      <c r="F2765" s="2">
        <f>_xlfn.XLOOKUP(Table7[[#This Row],[EID]],Roster!A:A,Roster!G:G)</f>
        <v>42161</v>
      </c>
      <c r="G2765" s="61">
        <f ca="1">(TODAY()-Table7[[#This Row],[Hire Date]])/365</f>
        <v>9.956164383561644</v>
      </c>
      <c r="H2765" s="61">
        <f ca="1">Table7[[#This Row],[Year]]*12</f>
        <v>119.47397260273974</v>
      </c>
      <c r="I2765" t="str">
        <f ca="1">IF(Table7[[#This Row],[Month]]&gt;=12,"Tenured","New Hire")</f>
        <v>Tenured</v>
      </c>
    </row>
    <row r="2766" spans="1:9">
      <c r="A2766" s="3" t="s">
        <v>102</v>
      </c>
      <c r="B2766" s="35" t="str">
        <f>_xlfn.XLOOKUP(Table7[[#This Row],[EID]],Roster!A:A,Roster!E:E)</f>
        <v>han.oriz.24</v>
      </c>
      <c r="C2766" s="35" t="str">
        <f>_xlfn.XLOOKUP(Table7[[#This Row],[EID]],Roster!A:A,Roster!F:F)</f>
        <v>Network</v>
      </c>
      <c r="D2766">
        <v>10</v>
      </c>
      <c r="E2766" s="2">
        <v>45152</v>
      </c>
      <c r="F2766" s="2">
        <f>_xlfn.XLOOKUP(Table7[[#This Row],[EID]],Roster!A:A,Roster!G:G)</f>
        <v>37784</v>
      </c>
      <c r="G2766" s="61">
        <f ca="1">(TODAY()-Table7[[#This Row],[Hire Date]])/365</f>
        <v>21.947945205479453</v>
      </c>
      <c r="H2766" s="61">
        <f ca="1">Table7[[#This Row],[Year]]*12</f>
        <v>263.37534246575342</v>
      </c>
      <c r="I2766" t="str">
        <f ca="1">IF(Table7[[#This Row],[Month]]&gt;=12,"Tenured","New Hire")</f>
        <v>Tenured</v>
      </c>
    </row>
    <row r="2767" spans="1:9">
      <c r="A2767" s="3" t="s">
        <v>103</v>
      </c>
      <c r="B2767" s="35" t="str">
        <f>_xlfn.XLOOKUP(Table7[[#This Row],[EID]],Roster!A:A,Roster!E:E)</f>
        <v>kig.imaz.62</v>
      </c>
      <c r="C2767" s="35" t="str">
        <f>_xlfn.XLOOKUP(Table7[[#This Row],[EID]],Roster!A:A,Roster!F:F)</f>
        <v>HR</v>
      </c>
      <c r="D2767">
        <v>9</v>
      </c>
      <c r="E2767" s="2">
        <v>45152</v>
      </c>
      <c r="F2767" s="2">
        <f>_xlfn.XLOOKUP(Table7[[#This Row],[EID]],Roster!A:A,Roster!G:G)</f>
        <v>44132</v>
      </c>
      <c r="G2767" s="61">
        <f ca="1">(TODAY()-Table7[[#This Row],[Hire Date]])/365</f>
        <v>4.5561643835616437</v>
      </c>
      <c r="H2767" s="61">
        <f ca="1">Table7[[#This Row],[Year]]*12</f>
        <v>54.673972602739724</v>
      </c>
      <c r="I2767" t="str">
        <f ca="1">IF(Table7[[#This Row],[Month]]&gt;=12,"Tenured","New Hire")</f>
        <v>Tenured</v>
      </c>
    </row>
    <row r="2768" spans="1:9">
      <c r="A2768" s="3" t="s">
        <v>104</v>
      </c>
      <c r="B2768" s="35" t="str">
        <f>_xlfn.XLOOKUP(Table7[[#This Row],[EID]],Roster!A:A,Roster!E:E)</f>
        <v>oka.koch.55</v>
      </c>
      <c r="C2768" s="35" t="str">
        <f>_xlfn.XLOOKUP(Table7[[#This Row],[EID]],Roster!A:A,Roster!F:F)</f>
        <v>F&amp;A</v>
      </c>
      <c r="D2768">
        <v>8</v>
      </c>
      <c r="E2768" s="2">
        <v>45152</v>
      </c>
      <c r="F2768" s="2">
        <f>_xlfn.XLOOKUP(Table7[[#This Row],[EID]],Roster!A:A,Roster!G:G)</f>
        <v>44977</v>
      </c>
      <c r="G2768" s="61">
        <f ca="1">(TODAY()-Table7[[#This Row],[Hire Date]])/365</f>
        <v>2.2410958904109588</v>
      </c>
      <c r="H2768" s="61">
        <f ca="1">Table7[[#This Row],[Year]]*12</f>
        <v>26.893150684931506</v>
      </c>
      <c r="I2768" t="str">
        <f ca="1">IF(Table7[[#This Row],[Month]]&gt;=12,"Tenured","New Hire")</f>
        <v>Tenured</v>
      </c>
    </row>
    <row r="2769" spans="1:9">
      <c r="A2769" s="3" t="s">
        <v>105</v>
      </c>
      <c r="B2769" s="35" t="str">
        <f>_xlfn.XLOOKUP(Table7[[#This Row],[EID]],Roster!A:A,Roster!E:E)</f>
        <v>oka.koch.55</v>
      </c>
      <c r="C2769" s="35" t="str">
        <f>_xlfn.XLOOKUP(Table7[[#This Row],[EID]],Roster!A:A,Roster!F:F)</f>
        <v>F&amp;A</v>
      </c>
      <c r="D2769">
        <v>8</v>
      </c>
      <c r="E2769" s="2">
        <v>45152</v>
      </c>
      <c r="F2769" s="2">
        <f>_xlfn.XLOOKUP(Table7[[#This Row],[EID]],Roster!A:A,Roster!G:G)</f>
        <v>37806</v>
      </c>
      <c r="G2769" s="61">
        <f ca="1">(TODAY()-Table7[[#This Row],[Hire Date]])/365</f>
        <v>21.887671232876713</v>
      </c>
      <c r="H2769" s="61">
        <f ca="1">Table7[[#This Row],[Year]]*12</f>
        <v>262.65205479452055</v>
      </c>
      <c r="I2769" t="str">
        <f ca="1">IF(Table7[[#This Row],[Month]]&gt;=12,"Tenured","New Hire")</f>
        <v>Tenured</v>
      </c>
    </row>
    <row r="2770" spans="1:9">
      <c r="A2770" s="3" t="s">
        <v>106</v>
      </c>
      <c r="B2770" s="35" t="str">
        <f>_xlfn.XLOOKUP(Table7[[#This Row],[EID]],Roster!A:A,Roster!E:E)</f>
        <v>hir.kame.31</v>
      </c>
      <c r="C2770" s="35" t="str">
        <f>_xlfn.XLOOKUP(Table7[[#This Row],[EID]],Roster!A:A,Roster!F:F)</f>
        <v>Health</v>
      </c>
      <c r="D2770">
        <v>10</v>
      </c>
      <c r="E2770" s="2">
        <v>45152</v>
      </c>
      <c r="F2770" s="2">
        <f>_xlfn.XLOOKUP(Table7[[#This Row],[EID]],Roster!A:A,Roster!G:G)</f>
        <v>40457</v>
      </c>
      <c r="G2770" s="61">
        <f ca="1">(TODAY()-Table7[[#This Row],[Hire Date]])/365</f>
        <v>14.624657534246575</v>
      </c>
      <c r="H2770" s="61">
        <f ca="1">Table7[[#This Row],[Year]]*12</f>
        <v>175.49589041095891</v>
      </c>
      <c r="I2770" t="str">
        <f ca="1">IF(Table7[[#This Row],[Month]]&gt;=12,"Tenured","New Hire")</f>
        <v>Tenured</v>
      </c>
    </row>
    <row r="2771" spans="1:9">
      <c r="A2771" s="3" t="s">
        <v>107</v>
      </c>
      <c r="B2771" s="35" t="str">
        <f>_xlfn.XLOOKUP(Table7[[#This Row],[EID]],Roster!A:A,Roster!E:E)</f>
        <v>oka.koch.55</v>
      </c>
      <c r="C2771" s="35" t="str">
        <f>_xlfn.XLOOKUP(Table7[[#This Row],[EID]],Roster!A:A,Roster!F:F)</f>
        <v>F&amp;A</v>
      </c>
      <c r="D2771">
        <v>9</v>
      </c>
      <c r="E2771" s="2">
        <v>45152</v>
      </c>
      <c r="F2771" s="2">
        <f>_xlfn.XLOOKUP(Table7[[#This Row],[EID]],Roster!A:A,Roster!G:G)</f>
        <v>45001</v>
      </c>
      <c r="G2771" s="61">
        <f ca="1">(TODAY()-Table7[[#This Row],[Hire Date]])/365</f>
        <v>2.1753424657534248</v>
      </c>
      <c r="H2771" s="61">
        <f ca="1">Table7[[#This Row],[Year]]*12</f>
        <v>26.104109589041098</v>
      </c>
      <c r="I2771" t="str">
        <f ca="1">IF(Table7[[#This Row],[Month]]&gt;=12,"Tenured","New Hire")</f>
        <v>Tenured</v>
      </c>
    </row>
    <row r="2772" spans="1:9">
      <c r="A2772" s="3" t="s">
        <v>108</v>
      </c>
      <c r="B2772" s="35" t="str">
        <f>_xlfn.XLOOKUP(Table7[[#This Row],[EID]],Roster!A:A,Roster!E:E)</f>
        <v>kig.imaz.62</v>
      </c>
      <c r="C2772" s="35" t="str">
        <f>_xlfn.XLOOKUP(Table7[[#This Row],[EID]],Roster!A:A,Roster!F:F)</f>
        <v>HR</v>
      </c>
      <c r="D2772">
        <v>10</v>
      </c>
      <c r="E2772" s="2">
        <v>45152</v>
      </c>
      <c r="F2772" s="2">
        <f>_xlfn.XLOOKUP(Table7[[#This Row],[EID]],Roster!A:A,Roster!G:G)</f>
        <v>41289</v>
      </c>
      <c r="G2772" s="61">
        <f ca="1">(TODAY()-Table7[[#This Row],[Hire Date]])/365</f>
        <v>12.345205479452055</v>
      </c>
      <c r="H2772" s="61">
        <f ca="1">Table7[[#This Row],[Year]]*12</f>
        <v>148.14246575342466</v>
      </c>
      <c r="I2772" t="str">
        <f ca="1">IF(Table7[[#This Row],[Month]]&gt;=12,"Tenured","New Hire")</f>
        <v>Tenured</v>
      </c>
    </row>
    <row r="2773" spans="1:9">
      <c r="A2773" s="3" t="s">
        <v>109</v>
      </c>
      <c r="B2773" s="35" t="str">
        <f>_xlfn.XLOOKUP(Table7[[#This Row],[EID]],Roster!A:A,Roster!E:E)</f>
        <v>han.oriz.24</v>
      </c>
      <c r="C2773" s="35" t="str">
        <f>_xlfn.XLOOKUP(Table7[[#This Row],[EID]],Roster!A:A,Roster!F:F)</f>
        <v>Strategy</v>
      </c>
      <c r="D2773">
        <v>10</v>
      </c>
      <c r="E2773" s="2">
        <v>45152</v>
      </c>
      <c r="F2773" s="2">
        <f>_xlfn.XLOOKUP(Table7[[#This Row],[EID]],Roster!A:A,Roster!G:G)</f>
        <v>39092</v>
      </c>
      <c r="G2773" s="61">
        <f ca="1">(TODAY()-Table7[[#This Row],[Hire Date]])/365</f>
        <v>18.364383561643837</v>
      </c>
      <c r="H2773" s="61">
        <f ca="1">Table7[[#This Row],[Year]]*12</f>
        <v>220.37260273972606</v>
      </c>
      <c r="I2773" t="str">
        <f ca="1">IF(Table7[[#This Row],[Month]]&gt;=12,"Tenured","New Hire")</f>
        <v>Tenured</v>
      </c>
    </row>
    <row r="2774" spans="1:9">
      <c r="A2774" s="3" t="s">
        <v>111</v>
      </c>
      <c r="B2774" s="35" t="str">
        <f>_xlfn.XLOOKUP(Table7[[#This Row],[EID]],Roster!A:A,Roster!E:E)</f>
        <v>hir.kame.31</v>
      </c>
      <c r="C2774" s="35" t="str">
        <f>_xlfn.XLOOKUP(Table7[[#This Row],[EID]],Roster!A:A,Roster!F:F)</f>
        <v>Health</v>
      </c>
      <c r="D2774">
        <v>8</v>
      </c>
      <c r="E2774" s="2">
        <v>45152</v>
      </c>
      <c r="F2774" s="2">
        <f>_xlfn.XLOOKUP(Table7[[#This Row],[EID]],Roster!A:A,Roster!G:G)</f>
        <v>42145</v>
      </c>
      <c r="G2774" s="61">
        <f ca="1">(TODAY()-Table7[[#This Row],[Hire Date]])/365</f>
        <v>10</v>
      </c>
      <c r="H2774" s="61">
        <f ca="1">Table7[[#This Row],[Year]]*12</f>
        <v>120</v>
      </c>
      <c r="I2774" t="str">
        <f ca="1">IF(Table7[[#This Row],[Month]]&gt;=12,"Tenured","New Hire")</f>
        <v>Tenured</v>
      </c>
    </row>
    <row r="2775" spans="1:9">
      <c r="A2775" s="3" t="s">
        <v>112</v>
      </c>
      <c r="B2775" s="35" t="str">
        <f>_xlfn.XLOOKUP(Table7[[#This Row],[EID]],Roster!A:A,Roster!E:E)</f>
        <v>hir.kame.31</v>
      </c>
      <c r="C2775" s="35" t="str">
        <f>_xlfn.XLOOKUP(Table7[[#This Row],[EID]],Roster!A:A,Roster!F:F)</f>
        <v>Health</v>
      </c>
      <c r="D2775">
        <v>10</v>
      </c>
      <c r="E2775" s="2">
        <v>45152</v>
      </c>
      <c r="F2775" s="2">
        <f>_xlfn.XLOOKUP(Table7[[#This Row],[EID]],Roster!A:A,Roster!G:G)</f>
        <v>44989</v>
      </c>
      <c r="G2775" s="61">
        <f ca="1">(TODAY()-Table7[[#This Row],[Hire Date]])/365</f>
        <v>2.2082191780821918</v>
      </c>
      <c r="H2775" s="61">
        <f ca="1">Table7[[#This Row],[Year]]*12</f>
        <v>26.4986301369863</v>
      </c>
      <c r="I2775" t="str">
        <f ca="1">IF(Table7[[#This Row],[Month]]&gt;=12,"Tenured","New Hire")</f>
        <v>Tenured</v>
      </c>
    </row>
    <row r="2776" spans="1:9">
      <c r="A2776" s="3" t="s">
        <v>113</v>
      </c>
      <c r="B2776" s="35" t="str">
        <f>_xlfn.XLOOKUP(Table7[[#This Row],[EID]],Roster!A:A,Roster!E:E)</f>
        <v>kig.imaz.62</v>
      </c>
      <c r="C2776" s="35" t="str">
        <f>_xlfn.XLOOKUP(Table7[[#This Row],[EID]],Roster!A:A,Roster!F:F)</f>
        <v>HR</v>
      </c>
      <c r="D2776">
        <v>10</v>
      </c>
      <c r="E2776" s="2">
        <v>45152</v>
      </c>
      <c r="F2776" s="2">
        <f>_xlfn.XLOOKUP(Table7[[#This Row],[EID]],Roster!A:A,Roster!G:G)</f>
        <v>44152</v>
      </c>
      <c r="G2776" s="61">
        <f ca="1">(TODAY()-Table7[[#This Row],[Hire Date]])/365</f>
        <v>4.5013698630136982</v>
      </c>
      <c r="H2776" s="61">
        <f ca="1">Table7[[#This Row],[Year]]*12</f>
        <v>54.016438356164379</v>
      </c>
      <c r="I2776" t="str">
        <f ca="1">IF(Table7[[#This Row],[Month]]&gt;=12,"Tenured","New Hire")</f>
        <v>Tenured</v>
      </c>
    </row>
    <row r="2777" spans="1:9">
      <c r="A2777" s="3" t="s">
        <v>114</v>
      </c>
      <c r="B2777" s="35" t="str">
        <f>_xlfn.XLOOKUP(Table7[[#This Row],[EID]],Roster!A:A,Roster!E:E)</f>
        <v>han.oriz.24</v>
      </c>
      <c r="C2777" s="35" t="str">
        <f>_xlfn.XLOOKUP(Table7[[#This Row],[EID]],Roster!A:A,Roster!F:F)</f>
        <v>Strategy</v>
      </c>
      <c r="D2777">
        <v>9</v>
      </c>
      <c r="E2777" s="2">
        <v>45152</v>
      </c>
      <c r="F2777" s="2">
        <f>_xlfn.XLOOKUP(Table7[[#This Row],[EID]],Roster!A:A,Roster!G:G)</f>
        <v>37165</v>
      </c>
      <c r="G2777" s="61">
        <f ca="1">(TODAY()-Table7[[#This Row],[Hire Date]])/365</f>
        <v>23.643835616438356</v>
      </c>
      <c r="H2777" s="61">
        <f ca="1">Table7[[#This Row],[Year]]*12</f>
        <v>283.72602739726028</v>
      </c>
      <c r="I2777" t="str">
        <f ca="1">IF(Table7[[#This Row],[Month]]&gt;=12,"Tenured","New Hire")</f>
        <v>Tenured</v>
      </c>
    </row>
    <row r="2778" spans="1:9">
      <c r="A2778" s="3" t="s">
        <v>115</v>
      </c>
      <c r="B2778" s="35" t="str">
        <f>_xlfn.XLOOKUP(Table7[[#This Row],[EID]],Roster!A:A,Roster!E:E)</f>
        <v>oka.koch.55</v>
      </c>
      <c r="C2778" s="35" t="str">
        <f>_xlfn.XLOOKUP(Table7[[#This Row],[EID]],Roster!A:A,Roster!F:F)</f>
        <v>F&amp;A</v>
      </c>
      <c r="D2778">
        <v>8</v>
      </c>
      <c r="E2778" s="2">
        <v>45152</v>
      </c>
      <c r="F2778" s="2">
        <f>_xlfn.XLOOKUP(Table7[[#This Row],[EID]],Roster!A:A,Roster!G:G)</f>
        <v>44841</v>
      </c>
      <c r="G2778" s="61">
        <f ca="1">(TODAY()-Table7[[#This Row],[Hire Date]])/365</f>
        <v>2.6136986301369864</v>
      </c>
      <c r="H2778" s="61">
        <f ca="1">Table7[[#This Row],[Year]]*12</f>
        <v>31.364383561643837</v>
      </c>
      <c r="I2778" t="str">
        <f ca="1">IF(Table7[[#This Row],[Month]]&gt;=12,"Tenured","New Hire")</f>
        <v>Tenured</v>
      </c>
    </row>
    <row r="2779" spans="1:9">
      <c r="A2779" s="3" t="s">
        <v>116</v>
      </c>
      <c r="B2779" s="35" t="str">
        <f>_xlfn.XLOOKUP(Table7[[#This Row],[EID]],Roster!A:A,Roster!E:E)</f>
        <v>hir.kame.31</v>
      </c>
      <c r="C2779" s="35" t="str">
        <f>_xlfn.XLOOKUP(Table7[[#This Row],[EID]],Roster!A:A,Roster!F:F)</f>
        <v>Health</v>
      </c>
      <c r="D2779">
        <v>8</v>
      </c>
      <c r="E2779" s="2">
        <v>45152</v>
      </c>
      <c r="F2779" s="2">
        <f>_xlfn.XLOOKUP(Table7[[#This Row],[EID]],Roster!A:A,Roster!G:G)</f>
        <v>39490</v>
      </c>
      <c r="G2779" s="61">
        <f ca="1">(TODAY()-Table7[[#This Row],[Hire Date]])/365</f>
        <v>17.273972602739725</v>
      </c>
      <c r="H2779" s="61">
        <f ca="1">Table7[[#This Row],[Year]]*12</f>
        <v>207.2876712328767</v>
      </c>
      <c r="I2779" t="str">
        <f ca="1">IF(Table7[[#This Row],[Month]]&gt;=12,"Tenured","New Hire")</f>
        <v>Tenured</v>
      </c>
    </row>
    <row r="2780" spans="1:9">
      <c r="A2780" s="3" t="s">
        <v>117</v>
      </c>
      <c r="B2780" s="35" t="str">
        <f>_xlfn.XLOOKUP(Table7[[#This Row],[EID]],Roster!A:A,Roster!E:E)</f>
        <v>han.oriz.24</v>
      </c>
      <c r="C2780" s="35" t="str">
        <f>_xlfn.XLOOKUP(Table7[[#This Row],[EID]],Roster!A:A,Roster!F:F)</f>
        <v>Network</v>
      </c>
      <c r="D2780">
        <v>8</v>
      </c>
      <c r="E2780" s="2">
        <v>45152</v>
      </c>
      <c r="F2780" s="2">
        <f>_xlfn.XLOOKUP(Table7[[#This Row],[EID]],Roster!A:A,Roster!G:G)</f>
        <v>43495</v>
      </c>
      <c r="G2780" s="61">
        <f ca="1">(TODAY()-Table7[[#This Row],[Hire Date]])/365</f>
        <v>6.3013698630136989</v>
      </c>
      <c r="H2780" s="61">
        <f ca="1">Table7[[#This Row],[Year]]*12</f>
        <v>75.616438356164394</v>
      </c>
      <c r="I2780" t="str">
        <f ca="1">IF(Table7[[#This Row],[Month]]&gt;=12,"Tenured","New Hire")</f>
        <v>Tenured</v>
      </c>
    </row>
    <row r="2781" spans="1:9">
      <c r="A2781" s="3" t="s">
        <v>118</v>
      </c>
      <c r="B2781" s="35" t="str">
        <f>_xlfn.XLOOKUP(Table7[[#This Row],[EID]],Roster!A:A,Roster!E:E)</f>
        <v>kig.imaz.62</v>
      </c>
      <c r="C2781" s="35" t="str">
        <f>_xlfn.XLOOKUP(Table7[[#This Row],[EID]],Roster!A:A,Roster!F:F)</f>
        <v>HR</v>
      </c>
      <c r="D2781">
        <v>10</v>
      </c>
      <c r="E2781" s="2">
        <v>45152</v>
      </c>
      <c r="F2781" s="2">
        <f>_xlfn.XLOOKUP(Table7[[#This Row],[EID]],Roster!A:A,Roster!G:G)</f>
        <v>44965</v>
      </c>
      <c r="G2781" s="61">
        <f ca="1">(TODAY()-Table7[[#This Row],[Hire Date]])/365</f>
        <v>2.2739726027397262</v>
      </c>
      <c r="H2781" s="61">
        <f ca="1">Table7[[#This Row],[Year]]*12</f>
        <v>27.287671232876715</v>
      </c>
      <c r="I2781" t="str">
        <f ca="1">IF(Table7[[#This Row],[Month]]&gt;=12,"Tenured","New Hire")</f>
        <v>Tenured</v>
      </c>
    </row>
    <row r="2782" spans="1:9">
      <c r="A2782" s="3" t="s">
        <v>119</v>
      </c>
      <c r="B2782" s="35" t="str">
        <f>_xlfn.XLOOKUP(Table7[[#This Row],[EID]],Roster!A:A,Roster!E:E)</f>
        <v>hir.kame.31</v>
      </c>
      <c r="C2782" s="35" t="str">
        <f>_xlfn.XLOOKUP(Table7[[#This Row],[EID]],Roster!A:A,Roster!F:F)</f>
        <v>Health</v>
      </c>
      <c r="D2782">
        <v>10</v>
      </c>
      <c r="E2782" s="2">
        <v>45152</v>
      </c>
      <c r="F2782" s="2">
        <f>_xlfn.XLOOKUP(Table7[[#This Row],[EID]],Roster!A:A,Roster!G:G)</f>
        <v>38581</v>
      </c>
      <c r="G2782" s="61">
        <f ca="1">(TODAY()-Table7[[#This Row],[Hire Date]])/365</f>
        <v>19.764383561643836</v>
      </c>
      <c r="H2782" s="61">
        <f ca="1">Table7[[#This Row],[Year]]*12</f>
        <v>237.17260273972602</v>
      </c>
      <c r="I2782" t="str">
        <f ca="1">IF(Table7[[#This Row],[Month]]&gt;=12,"Tenured","New Hire")</f>
        <v>Tenured</v>
      </c>
    </row>
    <row r="2783" spans="1:9">
      <c r="A2783" s="3" t="s">
        <v>121</v>
      </c>
      <c r="B2783" s="35" t="str">
        <f>_xlfn.XLOOKUP(Table7[[#This Row],[EID]],Roster!A:A,Roster!E:E)</f>
        <v>hir.kame.31</v>
      </c>
      <c r="C2783" s="35" t="str">
        <f>_xlfn.XLOOKUP(Table7[[#This Row],[EID]],Roster!A:A,Roster!F:F)</f>
        <v>Health</v>
      </c>
      <c r="D2783">
        <v>10</v>
      </c>
      <c r="E2783" s="2">
        <v>45152</v>
      </c>
      <c r="F2783" s="2">
        <f>_xlfn.XLOOKUP(Table7[[#This Row],[EID]],Roster!A:A,Roster!G:G)</f>
        <v>44420</v>
      </c>
      <c r="G2783" s="61">
        <f ca="1">(TODAY()-Table7[[#This Row],[Hire Date]])/365</f>
        <v>3.7671232876712328</v>
      </c>
      <c r="H2783" s="61">
        <f ca="1">Table7[[#This Row],[Year]]*12</f>
        <v>45.205479452054796</v>
      </c>
      <c r="I2783" t="str">
        <f ca="1">IF(Table7[[#This Row],[Month]]&gt;=12,"Tenured","New Hire")</f>
        <v>Tenured</v>
      </c>
    </row>
    <row r="2784" spans="1:9">
      <c r="A2784" s="3" t="s">
        <v>122</v>
      </c>
      <c r="B2784" s="35" t="str">
        <f>_xlfn.XLOOKUP(Table7[[#This Row],[EID]],Roster!A:A,Roster!E:E)</f>
        <v>han.oriz.24</v>
      </c>
      <c r="C2784" s="35" t="str">
        <f>_xlfn.XLOOKUP(Table7[[#This Row],[EID]],Roster!A:A,Roster!F:F)</f>
        <v>Network</v>
      </c>
      <c r="D2784">
        <v>9</v>
      </c>
      <c r="E2784" s="2">
        <v>45152</v>
      </c>
      <c r="F2784" s="2">
        <f>_xlfn.XLOOKUP(Table7[[#This Row],[EID]],Roster!A:A,Roster!G:G)</f>
        <v>44961</v>
      </c>
      <c r="G2784" s="61">
        <f ca="1">(TODAY()-Table7[[#This Row],[Hire Date]])/365</f>
        <v>2.2849315068493152</v>
      </c>
      <c r="H2784" s="61">
        <f ca="1">Table7[[#This Row],[Year]]*12</f>
        <v>27.419178082191785</v>
      </c>
      <c r="I2784" t="str">
        <f ca="1">IF(Table7[[#This Row],[Month]]&gt;=12,"Tenured","New Hire")</f>
        <v>Tenured</v>
      </c>
    </row>
    <row r="2785" spans="1:9">
      <c r="A2785" s="3" t="s">
        <v>123</v>
      </c>
      <c r="B2785" s="35" t="str">
        <f>_xlfn.XLOOKUP(Table7[[#This Row],[EID]],Roster!A:A,Roster!E:E)</f>
        <v>kig.imaz.62</v>
      </c>
      <c r="C2785" s="35" t="str">
        <f>_xlfn.XLOOKUP(Table7[[#This Row],[EID]],Roster!A:A,Roster!F:F)</f>
        <v>HR</v>
      </c>
      <c r="D2785">
        <v>8</v>
      </c>
      <c r="E2785" s="2">
        <v>45152</v>
      </c>
      <c r="F2785" s="2">
        <f>_xlfn.XLOOKUP(Table7[[#This Row],[EID]],Roster!A:A,Roster!G:G)</f>
        <v>41094</v>
      </c>
      <c r="G2785" s="61">
        <f ca="1">(TODAY()-Table7[[#This Row],[Hire Date]])/365</f>
        <v>12.87945205479452</v>
      </c>
      <c r="H2785" s="61">
        <f ca="1">Table7[[#This Row],[Year]]*12</f>
        <v>154.55342465753424</v>
      </c>
      <c r="I2785" t="str">
        <f ca="1">IF(Table7[[#This Row],[Month]]&gt;=12,"Tenured","New Hire")</f>
        <v>Tenured</v>
      </c>
    </row>
    <row r="2786" spans="1:9">
      <c r="A2786" s="3" t="s">
        <v>94</v>
      </c>
      <c r="B2786" s="35" t="str">
        <f>_xlfn.XLOOKUP(Table7[[#This Row],[EID]],Roster!A:A,Roster!E:E)</f>
        <v>oka.koch.55</v>
      </c>
      <c r="C2786" s="35" t="str">
        <f>_xlfn.XLOOKUP(Table7[[#This Row],[EID]],Roster!A:A,Roster!F:F)</f>
        <v>F&amp;A</v>
      </c>
      <c r="D2786">
        <v>9</v>
      </c>
      <c r="E2786" s="2">
        <v>45153</v>
      </c>
      <c r="F2786" s="2">
        <f>_xlfn.XLOOKUP(Table7[[#This Row],[EID]],Roster!A:A,Roster!G:G)</f>
        <v>45032</v>
      </c>
      <c r="G2786" s="61">
        <f ca="1">(TODAY()-Table7[[#This Row],[Hire Date]])/365</f>
        <v>2.0904109589041098</v>
      </c>
      <c r="H2786" s="61">
        <f ca="1">Table7[[#This Row],[Year]]*12</f>
        <v>25.084931506849315</v>
      </c>
      <c r="I2786" t="str">
        <f ca="1">IF(Table7[[#This Row],[Month]]&gt;=12,"Tenured","New Hire")</f>
        <v>Tenured</v>
      </c>
    </row>
    <row r="2787" spans="1:9">
      <c r="A2787" s="3" t="s">
        <v>96</v>
      </c>
      <c r="B2787" s="35" t="str">
        <f>_xlfn.XLOOKUP(Table7[[#This Row],[EID]],Roster!A:A,Roster!E:E)</f>
        <v>hir.kame.31</v>
      </c>
      <c r="C2787" s="35" t="str">
        <f>_xlfn.XLOOKUP(Table7[[#This Row],[EID]],Roster!A:A,Roster!F:F)</f>
        <v>Health</v>
      </c>
      <c r="D2787">
        <v>9</v>
      </c>
      <c r="E2787" s="2">
        <v>45153</v>
      </c>
      <c r="F2787" s="2">
        <f>_xlfn.XLOOKUP(Table7[[#This Row],[EID]],Roster!A:A,Roster!G:G)</f>
        <v>44979</v>
      </c>
      <c r="G2787" s="61">
        <f ca="1">(TODAY()-Table7[[#This Row],[Hire Date]])/365</f>
        <v>2.2356164383561645</v>
      </c>
      <c r="H2787" s="61">
        <f ca="1">Table7[[#This Row],[Year]]*12</f>
        <v>26.827397260273976</v>
      </c>
      <c r="I2787" t="str">
        <f ca="1">IF(Table7[[#This Row],[Month]]&gt;=12,"Tenured","New Hire")</f>
        <v>Tenured</v>
      </c>
    </row>
    <row r="2788" spans="1:9">
      <c r="A2788" s="3" t="s">
        <v>97</v>
      </c>
      <c r="B2788" s="35" t="str">
        <f>_xlfn.XLOOKUP(Table7[[#This Row],[EID]],Roster!A:A,Roster!E:E)</f>
        <v>han.oriz.24</v>
      </c>
      <c r="C2788" s="35" t="str">
        <f>_xlfn.XLOOKUP(Table7[[#This Row],[EID]],Roster!A:A,Roster!F:F)</f>
        <v>Network</v>
      </c>
      <c r="D2788">
        <v>9</v>
      </c>
      <c r="E2788" s="2">
        <v>45153</v>
      </c>
      <c r="F2788" s="2">
        <f>_xlfn.XLOOKUP(Table7[[#This Row],[EID]],Roster!A:A,Roster!G:G)</f>
        <v>44419</v>
      </c>
      <c r="G2788" s="61">
        <f ca="1">(TODAY()-Table7[[#This Row],[Hire Date]])/365</f>
        <v>3.7698630136986302</v>
      </c>
      <c r="H2788" s="61">
        <f ca="1">Table7[[#This Row],[Year]]*12</f>
        <v>45.238356164383561</v>
      </c>
      <c r="I2788" t="str">
        <f ca="1">IF(Table7[[#This Row],[Month]]&gt;=12,"Tenured","New Hire")</f>
        <v>Tenured</v>
      </c>
    </row>
    <row r="2789" spans="1:9">
      <c r="A2789" s="3" t="s">
        <v>98</v>
      </c>
      <c r="B2789" s="35" t="str">
        <f>_xlfn.XLOOKUP(Table7[[#This Row],[EID]],Roster!A:A,Roster!E:E)</f>
        <v>kig.imaz.62</v>
      </c>
      <c r="C2789" s="35" t="str">
        <f>_xlfn.XLOOKUP(Table7[[#This Row],[EID]],Roster!A:A,Roster!F:F)</f>
        <v>HR</v>
      </c>
      <c r="D2789">
        <v>9</v>
      </c>
      <c r="E2789" s="2">
        <v>45153</v>
      </c>
      <c r="F2789" s="2">
        <f>_xlfn.XLOOKUP(Table7[[#This Row],[EID]],Roster!A:A,Roster!G:G)</f>
        <v>41964</v>
      </c>
      <c r="G2789" s="61">
        <f ca="1">(TODAY()-Table7[[#This Row],[Hire Date]])/365</f>
        <v>10.495890410958904</v>
      </c>
      <c r="H2789" s="61">
        <f ca="1">Table7[[#This Row],[Year]]*12</f>
        <v>125.95068493150684</v>
      </c>
      <c r="I2789" t="str">
        <f ca="1">IF(Table7[[#This Row],[Month]]&gt;=12,"Tenured","New Hire")</f>
        <v>Tenured</v>
      </c>
    </row>
    <row r="2790" spans="1:9">
      <c r="A2790" s="3" t="s">
        <v>99</v>
      </c>
      <c r="B2790" s="35" t="str">
        <f>_xlfn.XLOOKUP(Table7[[#This Row],[EID]],Roster!A:A,Roster!E:E)</f>
        <v>han.oriz.24</v>
      </c>
      <c r="C2790" s="35" t="str">
        <f>_xlfn.XLOOKUP(Table7[[#This Row],[EID]],Roster!A:A,Roster!F:F)</f>
        <v>Strategy</v>
      </c>
      <c r="D2790">
        <v>10</v>
      </c>
      <c r="E2790" s="2">
        <v>45153</v>
      </c>
      <c r="F2790" s="2">
        <f>_xlfn.XLOOKUP(Table7[[#This Row],[EID]],Roster!A:A,Roster!G:G)</f>
        <v>39732</v>
      </c>
      <c r="G2790" s="61">
        <f ca="1">(TODAY()-Table7[[#This Row],[Hire Date]])/365</f>
        <v>16.610958904109587</v>
      </c>
      <c r="H2790" s="61">
        <f ca="1">Table7[[#This Row],[Year]]*12</f>
        <v>199.33150684931505</v>
      </c>
      <c r="I2790" t="str">
        <f ca="1">IF(Table7[[#This Row],[Month]]&gt;=12,"Tenured","New Hire")</f>
        <v>Tenured</v>
      </c>
    </row>
    <row r="2791" spans="1:9">
      <c r="A2791" s="3" t="s">
        <v>100</v>
      </c>
      <c r="B2791" s="35" t="str">
        <f>_xlfn.XLOOKUP(Table7[[#This Row],[EID]],Roster!A:A,Roster!E:E)</f>
        <v>oka.koch.55</v>
      </c>
      <c r="C2791" s="35" t="str">
        <f>_xlfn.XLOOKUP(Table7[[#This Row],[EID]],Roster!A:A,Roster!F:F)</f>
        <v>F&amp;A</v>
      </c>
      <c r="D2791">
        <v>9</v>
      </c>
      <c r="E2791" s="2">
        <v>45153</v>
      </c>
      <c r="F2791" s="2">
        <f>_xlfn.XLOOKUP(Table7[[#This Row],[EID]],Roster!A:A,Roster!G:G)</f>
        <v>44956</v>
      </c>
      <c r="G2791" s="61">
        <f ca="1">(TODAY()-Table7[[#This Row],[Hire Date]])/365</f>
        <v>2.2986301369863016</v>
      </c>
      <c r="H2791" s="61">
        <f ca="1">Table7[[#This Row],[Year]]*12</f>
        <v>27.583561643835619</v>
      </c>
      <c r="I2791" t="str">
        <f ca="1">IF(Table7[[#This Row],[Month]]&gt;=12,"Tenured","New Hire")</f>
        <v>Tenured</v>
      </c>
    </row>
    <row r="2792" spans="1:9">
      <c r="A2792" s="3" t="s">
        <v>101</v>
      </c>
      <c r="B2792" s="35" t="str">
        <f>_xlfn.XLOOKUP(Table7[[#This Row],[EID]],Roster!A:A,Roster!E:E)</f>
        <v>hir.kame.31</v>
      </c>
      <c r="C2792" s="35" t="str">
        <f>_xlfn.XLOOKUP(Table7[[#This Row],[EID]],Roster!A:A,Roster!F:F)</f>
        <v>Health</v>
      </c>
      <c r="D2792">
        <v>8</v>
      </c>
      <c r="E2792" s="2">
        <v>45153</v>
      </c>
      <c r="F2792" s="2">
        <f>_xlfn.XLOOKUP(Table7[[#This Row],[EID]],Roster!A:A,Roster!G:G)</f>
        <v>42161</v>
      </c>
      <c r="G2792" s="61">
        <f ca="1">(TODAY()-Table7[[#This Row],[Hire Date]])/365</f>
        <v>9.956164383561644</v>
      </c>
      <c r="H2792" s="61">
        <f ca="1">Table7[[#This Row],[Year]]*12</f>
        <v>119.47397260273974</v>
      </c>
      <c r="I2792" t="str">
        <f ca="1">IF(Table7[[#This Row],[Month]]&gt;=12,"Tenured","New Hire")</f>
        <v>Tenured</v>
      </c>
    </row>
    <row r="2793" spans="1:9">
      <c r="A2793" s="3" t="s">
        <v>102</v>
      </c>
      <c r="B2793" s="35" t="str">
        <f>_xlfn.XLOOKUP(Table7[[#This Row],[EID]],Roster!A:A,Roster!E:E)</f>
        <v>han.oriz.24</v>
      </c>
      <c r="C2793" s="35" t="str">
        <f>_xlfn.XLOOKUP(Table7[[#This Row],[EID]],Roster!A:A,Roster!F:F)</f>
        <v>Network</v>
      </c>
      <c r="D2793">
        <v>9</v>
      </c>
      <c r="E2793" s="2">
        <v>45153</v>
      </c>
      <c r="F2793" s="2">
        <f>_xlfn.XLOOKUP(Table7[[#This Row],[EID]],Roster!A:A,Roster!G:G)</f>
        <v>37784</v>
      </c>
      <c r="G2793" s="61">
        <f ca="1">(TODAY()-Table7[[#This Row],[Hire Date]])/365</f>
        <v>21.947945205479453</v>
      </c>
      <c r="H2793" s="61">
        <f ca="1">Table7[[#This Row],[Year]]*12</f>
        <v>263.37534246575342</v>
      </c>
      <c r="I2793" t="str">
        <f ca="1">IF(Table7[[#This Row],[Month]]&gt;=12,"Tenured","New Hire")</f>
        <v>Tenured</v>
      </c>
    </row>
    <row r="2794" spans="1:9">
      <c r="A2794" s="3" t="s">
        <v>103</v>
      </c>
      <c r="B2794" s="35" t="str">
        <f>_xlfn.XLOOKUP(Table7[[#This Row],[EID]],Roster!A:A,Roster!E:E)</f>
        <v>kig.imaz.62</v>
      </c>
      <c r="C2794" s="35" t="str">
        <f>_xlfn.XLOOKUP(Table7[[#This Row],[EID]],Roster!A:A,Roster!F:F)</f>
        <v>HR</v>
      </c>
      <c r="D2794">
        <v>9</v>
      </c>
      <c r="E2794" s="2">
        <v>45153</v>
      </c>
      <c r="F2794" s="2">
        <f>_xlfn.XLOOKUP(Table7[[#This Row],[EID]],Roster!A:A,Roster!G:G)</f>
        <v>44132</v>
      </c>
      <c r="G2794" s="61">
        <f ca="1">(TODAY()-Table7[[#This Row],[Hire Date]])/365</f>
        <v>4.5561643835616437</v>
      </c>
      <c r="H2794" s="61">
        <f ca="1">Table7[[#This Row],[Year]]*12</f>
        <v>54.673972602739724</v>
      </c>
      <c r="I2794" t="str">
        <f ca="1">IF(Table7[[#This Row],[Month]]&gt;=12,"Tenured","New Hire")</f>
        <v>Tenured</v>
      </c>
    </row>
    <row r="2795" spans="1:9">
      <c r="A2795" s="3" t="s">
        <v>104</v>
      </c>
      <c r="B2795" s="35" t="str">
        <f>_xlfn.XLOOKUP(Table7[[#This Row],[EID]],Roster!A:A,Roster!E:E)</f>
        <v>oka.koch.55</v>
      </c>
      <c r="C2795" s="35" t="str">
        <f>_xlfn.XLOOKUP(Table7[[#This Row],[EID]],Roster!A:A,Roster!F:F)</f>
        <v>F&amp;A</v>
      </c>
      <c r="D2795">
        <v>8</v>
      </c>
      <c r="E2795" s="2">
        <v>45153</v>
      </c>
      <c r="F2795" s="2">
        <f>_xlfn.XLOOKUP(Table7[[#This Row],[EID]],Roster!A:A,Roster!G:G)</f>
        <v>44977</v>
      </c>
      <c r="G2795" s="61">
        <f ca="1">(TODAY()-Table7[[#This Row],[Hire Date]])/365</f>
        <v>2.2410958904109588</v>
      </c>
      <c r="H2795" s="61">
        <f ca="1">Table7[[#This Row],[Year]]*12</f>
        <v>26.893150684931506</v>
      </c>
      <c r="I2795" t="str">
        <f ca="1">IF(Table7[[#This Row],[Month]]&gt;=12,"Tenured","New Hire")</f>
        <v>Tenured</v>
      </c>
    </row>
    <row r="2796" spans="1:9">
      <c r="A2796" s="3" t="s">
        <v>105</v>
      </c>
      <c r="B2796" s="35" t="str">
        <f>_xlfn.XLOOKUP(Table7[[#This Row],[EID]],Roster!A:A,Roster!E:E)</f>
        <v>oka.koch.55</v>
      </c>
      <c r="C2796" s="35" t="str">
        <f>_xlfn.XLOOKUP(Table7[[#This Row],[EID]],Roster!A:A,Roster!F:F)</f>
        <v>F&amp;A</v>
      </c>
      <c r="D2796">
        <v>8</v>
      </c>
      <c r="E2796" s="2">
        <v>45153</v>
      </c>
      <c r="F2796" s="2">
        <f>_xlfn.XLOOKUP(Table7[[#This Row],[EID]],Roster!A:A,Roster!G:G)</f>
        <v>37806</v>
      </c>
      <c r="G2796" s="61">
        <f ca="1">(TODAY()-Table7[[#This Row],[Hire Date]])/365</f>
        <v>21.887671232876713</v>
      </c>
      <c r="H2796" s="61">
        <f ca="1">Table7[[#This Row],[Year]]*12</f>
        <v>262.65205479452055</v>
      </c>
      <c r="I2796" t="str">
        <f ca="1">IF(Table7[[#This Row],[Month]]&gt;=12,"Tenured","New Hire")</f>
        <v>Tenured</v>
      </c>
    </row>
    <row r="2797" spans="1:9">
      <c r="A2797" s="3" t="s">
        <v>106</v>
      </c>
      <c r="B2797" s="35" t="str">
        <f>_xlfn.XLOOKUP(Table7[[#This Row],[EID]],Roster!A:A,Roster!E:E)</f>
        <v>hir.kame.31</v>
      </c>
      <c r="C2797" s="35" t="str">
        <f>_xlfn.XLOOKUP(Table7[[#This Row],[EID]],Roster!A:A,Roster!F:F)</f>
        <v>Health</v>
      </c>
      <c r="D2797">
        <v>9</v>
      </c>
      <c r="E2797" s="2">
        <v>45153</v>
      </c>
      <c r="F2797" s="2">
        <f>_xlfn.XLOOKUP(Table7[[#This Row],[EID]],Roster!A:A,Roster!G:G)</f>
        <v>40457</v>
      </c>
      <c r="G2797" s="61">
        <f ca="1">(TODAY()-Table7[[#This Row],[Hire Date]])/365</f>
        <v>14.624657534246575</v>
      </c>
      <c r="H2797" s="61">
        <f ca="1">Table7[[#This Row],[Year]]*12</f>
        <v>175.49589041095891</v>
      </c>
      <c r="I2797" t="str">
        <f ca="1">IF(Table7[[#This Row],[Month]]&gt;=12,"Tenured","New Hire")</f>
        <v>Tenured</v>
      </c>
    </row>
    <row r="2798" spans="1:9">
      <c r="A2798" s="3" t="s">
        <v>107</v>
      </c>
      <c r="B2798" s="35" t="str">
        <f>_xlfn.XLOOKUP(Table7[[#This Row],[EID]],Roster!A:A,Roster!E:E)</f>
        <v>oka.koch.55</v>
      </c>
      <c r="C2798" s="35" t="str">
        <f>_xlfn.XLOOKUP(Table7[[#This Row],[EID]],Roster!A:A,Roster!F:F)</f>
        <v>F&amp;A</v>
      </c>
      <c r="D2798">
        <v>9</v>
      </c>
      <c r="E2798" s="2">
        <v>45153</v>
      </c>
      <c r="F2798" s="2">
        <f>_xlfn.XLOOKUP(Table7[[#This Row],[EID]],Roster!A:A,Roster!G:G)</f>
        <v>45001</v>
      </c>
      <c r="G2798" s="61">
        <f ca="1">(TODAY()-Table7[[#This Row],[Hire Date]])/365</f>
        <v>2.1753424657534248</v>
      </c>
      <c r="H2798" s="61">
        <f ca="1">Table7[[#This Row],[Year]]*12</f>
        <v>26.104109589041098</v>
      </c>
      <c r="I2798" t="str">
        <f ca="1">IF(Table7[[#This Row],[Month]]&gt;=12,"Tenured","New Hire")</f>
        <v>Tenured</v>
      </c>
    </row>
    <row r="2799" spans="1:9">
      <c r="A2799" s="3" t="s">
        <v>108</v>
      </c>
      <c r="B2799" s="35" t="str">
        <f>_xlfn.XLOOKUP(Table7[[#This Row],[EID]],Roster!A:A,Roster!E:E)</f>
        <v>kig.imaz.62</v>
      </c>
      <c r="C2799" s="35" t="str">
        <f>_xlfn.XLOOKUP(Table7[[#This Row],[EID]],Roster!A:A,Roster!F:F)</f>
        <v>HR</v>
      </c>
      <c r="D2799">
        <v>8</v>
      </c>
      <c r="E2799" s="2">
        <v>45153</v>
      </c>
      <c r="F2799" s="2">
        <f>_xlfn.XLOOKUP(Table7[[#This Row],[EID]],Roster!A:A,Roster!G:G)</f>
        <v>41289</v>
      </c>
      <c r="G2799" s="61">
        <f ca="1">(TODAY()-Table7[[#This Row],[Hire Date]])/365</f>
        <v>12.345205479452055</v>
      </c>
      <c r="H2799" s="61">
        <f ca="1">Table7[[#This Row],[Year]]*12</f>
        <v>148.14246575342466</v>
      </c>
      <c r="I2799" t="str">
        <f ca="1">IF(Table7[[#This Row],[Month]]&gt;=12,"Tenured","New Hire")</f>
        <v>Tenured</v>
      </c>
    </row>
    <row r="2800" spans="1:9">
      <c r="A2800" s="3" t="s">
        <v>109</v>
      </c>
      <c r="B2800" s="35" t="str">
        <f>_xlfn.XLOOKUP(Table7[[#This Row],[EID]],Roster!A:A,Roster!E:E)</f>
        <v>han.oriz.24</v>
      </c>
      <c r="C2800" s="35" t="str">
        <f>_xlfn.XLOOKUP(Table7[[#This Row],[EID]],Roster!A:A,Roster!F:F)</f>
        <v>Strategy</v>
      </c>
      <c r="D2800">
        <v>8</v>
      </c>
      <c r="E2800" s="2">
        <v>45153</v>
      </c>
      <c r="F2800" s="2">
        <f>_xlfn.XLOOKUP(Table7[[#This Row],[EID]],Roster!A:A,Roster!G:G)</f>
        <v>39092</v>
      </c>
      <c r="G2800" s="61">
        <f ca="1">(TODAY()-Table7[[#This Row],[Hire Date]])/365</f>
        <v>18.364383561643837</v>
      </c>
      <c r="H2800" s="61">
        <f ca="1">Table7[[#This Row],[Year]]*12</f>
        <v>220.37260273972606</v>
      </c>
      <c r="I2800" t="str">
        <f ca="1">IF(Table7[[#This Row],[Month]]&gt;=12,"Tenured","New Hire")</f>
        <v>Tenured</v>
      </c>
    </row>
    <row r="2801" spans="1:9">
      <c r="A2801" s="3" t="s">
        <v>111</v>
      </c>
      <c r="B2801" s="35" t="str">
        <f>_xlfn.XLOOKUP(Table7[[#This Row],[EID]],Roster!A:A,Roster!E:E)</f>
        <v>hir.kame.31</v>
      </c>
      <c r="C2801" s="35" t="str">
        <f>_xlfn.XLOOKUP(Table7[[#This Row],[EID]],Roster!A:A,Roster!F:F)</f>
        <v>Health</v>
      </c>
      <c r="D2801">
        <v>8</v>
      </c>
      <c r="E2801" s="2">
        <v>45153</v>
      </c>
      <c r="F2801" s="2">
        <f>_xlfn.XLOOKUP(Table7[[#This Row],[EID]],Roster!A:A,Roster!G:G)</f>
        <v>42145</v>
      </c>
      <c r="G2801" s="61">
        <f ca="1">(TODAY()-Table7[[#This Row],[Hire Date]])/365</f>
        <v>10</v>
      </c>
      <c r="H2801" s="61">
        <f ca="1">Table7[[#This Row],[Year]]*12</f>
        <v>120</v>
      </c>
      <c r="I2801" t="str">
        <f ca="1">IF(Table7[[#This Row],[Month]]&gt;=12,"Tenured","New Hire")</f>
        <v>Tenured</v>
      </c>
    </row>
    <row r="2802" spans="1:9">
      <c r="A2802" s="3" t="s">
        <v>112</v>
      </c>
      <c r="B2802" s="35" t="str">
        <f>_xlfn.XLOOKUP(Table7[[#This Row],[EID]],Roster!A:A,Roster!E:E)</f>
        <v>hir.kame.31</v>
      </c>
      <c r="C2802" s="35" t="str">
        <f>_xlfn.XLOOKUP(Table7[[#This Row],[EID]],Roster!A:A,Roster!F:F)</f>
        <v>Health</v>
      </c>
      <c r="D2802">
        <v>8</v>
      </c>
      <c r="E2802" s="2">
        <v>45153</v>
      </c>
      <c r="F2802" s="2">
        <f>_xlfn.XLOOKUP(Table7[[#This Row],[EID]],Roster!A:A,Roster!G:G)</f>
        <v>44989</v>
      </c>
      <c r="G2802" s="61">
        <f ca="1">(TODAY()-Table7[[#This Row],[Hire Date]])/365</f>
        <v>2.2082191780821918</v>
      </c>
      <c r="H2802" s="61">
        <f ca="1">Table7[[#This Row],[Year]]*12</f>
        <v>26.4986301369863</v>
      </c>
      <c r="I2802" t="str">
        <f ca="1">IF(Table7[[#This Row],[Month]]&gt;=12,"Tenured","New Hire")</f>
        <v>Tenured</v>
      </c>
    </row>
    <row r="2803" spans="1:9">
      <c r="A2803" s="3" t="s">
        <v>113</v>
      </c>
      <c r="B2803" s="35" t="str">
        <f>_xlfn.XLOOKUP(Table7[[#This Row],[EID]],Roster!A:A,Roster!E:E)</f>
        <v>kig.imaz.62</v>
      </c>
      <c r="C2803" s="35" t="str">
        <f>_xlfn.XLOOKUP(Table7[[#This Row],[EID]],Roster!A:A,Roster!F:F)</f>
        <v>HR</v>
      </c>
      <c r="D2803">
        <v>8</v>
      </c>
      <c r="E2803" s="2">
        <v>45153</v>
      </c>
      <c r="F2803" s="2">
        <f>_xlfn.XLOOKUP(Table7[[#This Row],[EID]],Roster!A:A,Roster!G:G)</f>
        <v>44152</v>
      </c>
      <c r="G2803" s="61">
        <f ca="1">(TODAY()-Table7[[#This Row],[Hire Date]])/365</f>
        <v>4.5013698630136982</v>
      </c>
      <c r="H2803" s="61">
        <f ca="1">Table7[[#This Row],[Year]]*12</f>
        <v>54.016438356164379</v>
      </c>
      <c r="I2803" t="str">
        <f ca="1">IF(Table7[[#This Row],[Month]]&gt;=12,"Tenured","New Hire")</f>
        <v>Tenured</v>
      </c>
    </row>
    <row r="2804" spans="1:9">
      <c r="A2804" s="3" t="s">
        <v>114</v>
      </c>
      <c r="B2804" s="35" t="str">
        <f>_xlfn.XLOOKUP(Table7[[#This Row],[EID]],Roster!A:A,Roster!E:E)</f>
        <v>han.oriz.24</v>
      </c>
      <c r="C2804" s="35" t="str">
        <f>_xlfn.XLOOKUP(Table7[[#This Row],[EID]],Roster!A:A,Roster!F:F)</f>
        <v>Strategy</v>
      </c>
      <c r="D2804">
        <v>8</v>
      </c>
      <c r="E2804" s="2">
        <v>45153</v>
      </c>
      <c r="F2804" s="2">
        <f>_xlfn.XLOOKUP(Table7[[#This Row],[EID]],Roster!A:A,Roster!G:G)</f>
        <v>37165</v>
      </c>
      <c r="G2804" s="61">
        <f ca="1">(TODAY()-Table7[[#This Row],[Hire Date]])/365</f>
        <v>23.643835616438356</v>
      </c>
      <c r="H2804" s="61">
        <f ca="1">Table7[[#This Row],[Year]]*12</f>
        <v>283.72602739726028</v>
      </c>
      <c r="I2804" t="str">
        <f ca="1">IF(Table7[[#This Row],[Month]]&gt;=12,"Tenured","New Hire")</f>
        <v>Tenured</v>
      </c>
    </row>
    <row r="2805" spans="1:9">
      <c r="A2805" s="3" t="s">
        <v>115</v>
      </c>
      <c r="B2805" s="35" t="str">
        <f>_xlfn.XLOOKUP(Table7[[#This Row],[EID]],Roster!A:A,Roster!E:E)</f>
        <v>oka.koch.55</v>
      </c>
      <c r="C2805" s="35" t="str">
        <f>_xlfn.XLOOKUP(Table7[[#This Row],[EID]],Roster!A:A,Roster!F:F)</f>
        <v>F&amp;A</v>
      </c>
      <c r="D2805">
        <v>8</v>
      </c>
      <c r="E2805" s="2">
        <v>45153</v>
      </c>
      <c r="F2805" s="2">
        <f>_xlfn.XLOOKUP(Table7[[#This Row],[EID]],Roster!A:A,Roster!G:G)</f>
        <v>44841</v>
      </c>
      <c r="G2805" s="61">
        <f ca="1">(TODAY()-Table7[[#This Row],[Hire Date]])/365</f>
        <v>2.6136986301369864</v>
      </c>
      <c r="H2805" s="61">
        <f ca="1">Table7[[#This Row],[Year]]*12</f>
        <v>31.364383561643837</v>
      </c>
      <c r="I2805" t="str">
        <f ca="1">IF(Table7[[#This Row],[Month]]&gt;=12,"Tenured","New Hire")</f>
        <v>Tenured</v>
      </c>
    </row>
    <row r="2806" spans="1:9">
      <c r="A2806" s="3" t="s">
        <v>116</v>
      </c>
      <c r="B2806" s="35" t="str">
        <f>_xlfn.XLOOKUP(Table7[[#This Row],[EID]],Roster!A:A,Roster!E:E)</f>
        <v>hir.kame.31</v>
      </c>
      <c r="C2806" s="35" t="str">
        <f>_xlfn.XLOOKUP(Table7[[#This Row],[EID]],Roster!A:A,Roster!F:F)</f>
        <v>Health</v>
      </c>
      <c r="D2806">
        <v>8</v>
      </c>
      <c r="E2806" s="2">
        <v>45153</v>
      </c>
      <c r="F2806" s="2">
        <f>_xlfn.XLOOKUP(Table7[[#This Row],[EID]],Roster!A:A,Roster!G:G)</f>
        <v>39490</v>
      </c>
      <c r="G2806" s="61">
        <f ca="1">(TODAY()-Table7[[#This Row],[Hire Date]])/365</f>
        <v>17.273972602739725</v>
      </c>
      <c r="H2806" s="61">
        <f ca="1">Table7[[#This Row],[Year]]*12</f>
        <v>207.2876712328767</v>
      </c>
      <c r="I2806" t="str">
        <f ca="1">IF(Table7[[#This Row],[Month]]&gt;=12,"Tenured","New Hire")</f>
        <v>Tenured</v>
      </c>
    </row>
    <row r="2807" spans="1:9">
      <c r="A2807" s="3" t="s">
        <v>117</v>
      </c>
      <c r="B2807" s="35" t="str">
        <f>_xlfn.XLOOKUP(Table7[[#This Row],[EID]],Roster!A:A,Roster!E:E)</f>
        <v>han.oriz.24</v>
      </c>
      <c r="C2807" s="35" t="str">
        <f>_xlfn.XLOOKUP(Table7[[#This Row],[EID]],Roster!A:A,Roster!F:F)</f>
        <v>Network</v>
      </c>
      <c r="D2807">
        <v>10</v>
      </c>
      <c r="E2807" s="2">
        <v>45153</v>
      </c>
      <c r="F2807" s="2">
        <f>_xlfn.XLOOKUP(Table7[[#This Row],[EID]],Roster!A:A,Roster!G:G)</f>
        <v>43495</v>
      </c>
      <c r="G2807" s="61">
        <f ca="1">(TODAY()-Table7[[#This Row],[Hire Date]])/365</f>
        <v>6.3013698630136989</v>
      </c>
      <c r="H2807" s="61">
        <f ca="1">Table7[[#This Row],[Year]]*12</f>
        <v>75.616438356164394</v>
      </c>
      <c r="I2807" t="str">
        <f ca="1">IF(Table7[[#This Row],[Month]]&gt;=12,"Tenured","New Hire")</f>
        <v>Tenured</v>
      </c>
    </row>
    <row r="2808" spans="1:9">
      <c r="A2808" s="3" t="s">
        <v>118</v>
      </c>
      <c r="B2808" s="35" t="str">
        <f>_xlfn.XLOOKUP(Table7[[#This Row],[EID]],Roster!A:A,Roster!E:E)</f>
        <v>kig.imaz.62</v>
      </c>
      <c r="C2808" s="35" t="str">
        <f>_xlfn.XLOOKUP(Table7[[#This Row],[EID]],Roster!A:A,Roster!F:F)</f>
        <v>HR</v>
      </c>
      <c r="D2808">
        <v>9</v>
      </c>
      <c r="E2808" s="2">
        <v>45153</v>
      </c>
      <c r="F2808" s="2">
        <f>_xlfn.XLOOKUP(Table7[[#This Row],[EID]],Roster!A:A,Roster!G:G)</f>
        <v>44965</v>
      </c>
      <c r="G2808" s="61">
        <f ca="1">(TODAY()-Table7[[#This Row],[Hire Date]])/365</f>
        <v>2.2739726027397262</v>
      </c>
      <c r="H2808" s="61">
        <f ca="1">Table7[[#This Row],[Year]]*12</f>
        <v>27.287671232876715</v>
      </c>
      <c r="I2808" t="str">
        <f ca="1">IF(Table7[[#This Row],[Month]]&gt;=12,"Tenured","New Hire")</f>
        <v>Tenured</v>
      </c>
    </row>
    <row r="2809" spans="1:9">
      <c r="A2809" s="3" t="s">
        <v>119</v>
      </c>
      <c r="B2809" s="35" t="str">
        <f>_xlfn.XLOOKUP(Table7[[#This Row],[EID]],Roster!A:A,Roster!E:E)</f>
        <v>hir.kame.31</v>
      </c>
      <c r="C2809" s="35" t="str">
        <f>_xlfn.XLOOKUP(Table7[[#This Row],[EID]],Roster!A:A,Roster!F:F)</f>
        <v>Health</v>
      </c>
      <c r="D2809">
        <v>9</v>
      </c>
      <c r="E2809" s="2">
        <v>45153</v>
      </c>
      <c r="F2809" s="2">
        <f>_xlfn.XLOOKUP(Table7[[#This Row],[EID]],Roster!A:A,Roster!G:G)</f>
        <v>38581</v>
      </c>
      <c r="G2809" s="61">
        <f ca="1">(TODAY()-Table7[[#This Row],[Hire Date]])/365</f>
        <v>19.764383561643836</v>
      </c>
      <c r="H2809" s="61">
        <f ca="1">Table7[[#This Row],[Year]]*12</f>
        <v>237.17260273972602</v>
      </c>
      <c r="I2809" t="str">
        <f ca="1">IF(Table7[[#This Row],[Month]]&gt;=12,"Tenured","New Hire")</f>
        <v>Tenured</v>
      </c>
    </row>
    <row r="2810" spans="1:9">
      <c r="A2810" s="3" t="s">
        <v>121</v>
      </c>
      <c r="B2810" s="35" t="str">
        <f>_xlfn.XLOOKUP(Table7[[#This Row],[EID]],Roster!A:A,Roster!E:E)</f>
        <v>hir.kame.31</v>
      </c>
      <c r="C2810" s="35" t="str">
        <f>_xlfn.XLOOKUP(Table7[[#This Row],[EID]],Roster!A:A,Roster!F:F)</f>
        <v>Health</v>
      </c>
      <c r="D2810">
        <v>8</v>
      </c>
      <c r="E2810" s="2">
        <v>45153</v>
      </c>
      <c r="F2810" s="2">
        <f>_xlfn.XLOOKUP(Table7[[#This Row],[EID]],Roster!A:A,Roster!G:G)</f>
        <v>44420</v>
      </c>
      <c r="G2810" s="61">
        <f ca="1">(TODAY()-Table7[[#This Row],[Hire Date]])/365</f>
        <v>3.7671232876712328</v>
      </c>
      <c r="H2810" s="61">
        <f ca="1">Table7[[#This Row],[Year]]*12</f>
        <v>45.205479452054796</v>
      </c>
      <c r="I2810" t="str">
        <f ca="1">IF(Table7[[#This Row],[Month]]&gt;=12,"Tenured","New Hire")</f>
        <v>Tenured</v>
      </c>
    </row>
    <row r="2811" spans="1:9">
      <c r="A2811" s="3" t="s">
        <v>122</v>
      </c>
      <c r="B2811" s="35" t="str">
        <f>_xlfn.XLOOKUP(Table7[[#This Row],[EID]],Roster!A:A,Roster!E:E)</f>
        <v>han.oriz.24</v>
      </c>
      <c r="C2811" s="35" t="str">
        <f>_xlfn.XLOOKUP(Table7[[#This Row],[EID]],Roster!A:A,Roster!F:F)</f>
        <v>Network</v>
      </c>
      <c r="D2811">
        <v>8</v>
      </c>
      <c r="E2811" s="2">
        <v>45153</v>
      </c>
      <c r="F2811" s="2">
        <f>_xlfn.XLOOKUP(Table7[[#This Row],[EID]],Roster!A:A,Roster!G:G)</f>
        <v>44961</v>
      </c>
      <c r="G2811" s="61">
        <f ca="1">(TODAY()-Table7[[#This Row],[Hire Date]])/365</f>
        <v>2.2849315068493152</v>
      </c>
      <c r="H2811" s="61">
        <f ca="1">Table7[[#This Row],[Year]]*12</f>
        <v>27.419178082191785</v>
      </c>
      <c r="I2811" t="str">
        <f ca="1">IF(Table7[[#This Row],[Month]]&gt;=12,"Tenured","New Hire")</f>
        <v>Tenured</v>
      </c>
    </row>
    <row r="2812" spans="1:9">
      <c r="A2812" s="3" t="s">
        <v>123</v>
      </c>
      <c r="B2812" s="35" t="str">
        <f>_xlfn.XLOOKUP(Table7[[#This Row],[EID]],Roster!A:A,Roster!E:E)</f>
        <v>kig.imaz.62</v>
      </c>
      <c r="C2812" s="35" t="str">
        <f>_xlfn.XLOOKUP(Table7[[#This Row],[EID]],Roster!A:A,Roster!F:F)</f>
        <v>HR</v>
      </c>
      <c r="D2812">
        <v>10</v>
      </c>
      <c r="E2812" s="2">
        <v>45153</v>
      </c>
      <c r="F2812" s="2">
        <f>_xlfn.XLOOKUP(Table7[[#This Row],[EID]],Roster!A:A,Roster!G:G)</f>
        <v>41094</v>
      </c>
      <c r="G2812" s="61">
        <f ca="1">(TODAY()-Table7[[#This Row],[Hire Date]])/365</f>
        <v>12.87945205479452</v>
      </c>
      <c r="H2812" s="61">
        <f ca="1">Table7[[#This Row],[Year]]*12</f>
        <v>154.55342465753424</v>
      </c>
      <c r="I2812" t="str">
        <f ca="1">IF(Table7[[#This Row],[Month]]&gt;=12,"Tenured","New Hire")</f>
        <v>Tenured</v>
      </c>
    </row>
    <row r="2813" spans="1:9">
      <c r="A2813" s="3" t="s">
        <v>94</v>
      </c>
      <c r="B2813" s="35" t="str">
        <f>_xlfn.XLOOKUP(Table7[[#This Row],[EID]],Roster!A:A,Roster!E:E)</f>
        <v>oka.koch.55</v>
      </c>
      <c r="C2813" s="35" t="str">
        <f>_xlfn.XLOOKUP(Table7[[#This Row],[EID]],Roster!A:A,Roster!F:F)</f>
        <v>F&amp;A</v>
      </c>
      <c r="D2813">
        <v>7</v>
      </c>
      <c r="E2813" s="2">
        <v>45154</v>
      </c>
      <c r="F2813" s="2">
        <f>_xlfn.XLOOKUP(Table7[[#This Row],[EID]],Roster!A:A,Roster!G:G)</f>
        <v>45032</v>
      </c>
      <c r="G2813" s="61">
        <f ca="1">(TODAY()-Table7[[#This Row],[Hire Date]])/365</f>
        <v>2.0904109589041098</v>
      </c>
      <c r="H2813" s="61">
        <f ca="1">Table7[[#This Row],[Year]]*12</f>
        <v>25.084931506849315</v>
      </c>
      <c r="I2813" t="str">
        <f ca="1">IF(Table7[[#This Row],[Month]]&gt;=12,"Tenured","New Hire")</f>
        <v>Tenured</v>
      </c>
    </row>
    <row r="2814" spans="1:9">
      <c r="A2814" s="3" t="s">
        <v>96</v>
      </c>
      <c r="B2814" s="35" t="str">
        <f>_xlfn.XLOOKUP(Table7[[#This Row],[EID]],Roster!A:A,Roster!E:E)</f>
        <v>hir.kame.31</v>
      </c>
      <c r="C2814" s="35" t="str">
        <f>_xlfn.XLOOKUP(Table7[[#This Row],[EID]],Roster!A:A,Roster!F:F)</f>
        <v>Health</v>
      </c>
      <c r="D2814">
        <v>7</v>
      </c>
      <c r="E2814" s="2">
        <v>45154</v>
      </c>
      <c r="F2814" s="2">
        <f>_xlfn.XLOOKUP(Table7[[#This Row],[EID]],Roster!A:A,Roster!G:G)</f>
        <v>44979</v>
      </c>
      <c r="G2814" s="61">
        <f ca="1">(TODAY()-Table7[[#This Row],[Hire Date]])/365</f>
        <v>2.2356164383561645</v>
      </c>
      <c r="H2814" s="61">
        <f ca="1">Table7[[#This Row],[Year]]*12</f>
        <v>26.827397260273976</v>
      </c>
      <c r="I2814" t="str">
        <f ca="1">IF(Table7[[#This Row],[Month]]&gt;=12,"Tenured","New Hire")</f>
        <v>Tenured</v>
      </c>
    </row>
    <row r="2815" spans="1:9">
      <c r="A2815" s="3" t="s">
        <v>97</v>
      </c>
      <c r="B2815" s="35" t="str">
        <f>_xlfn.XLOOKUP(Table7[[#This Row],[EID]],Roster!A:A,Roster!E:E)</f>
        <v>han.oriz.24</v>
      </c>
      <c r="C2815" s="35" t="str">
        <f>_xlfn.XLOOKUP(Table7[[#This Row],[EID]],Roster!A:A,Roster!F:F)</f>
        <v>Network</v>
      </c>
      <c r="D2815">
        <v>10</v>
      </c>
      <c r="E2815" s="2">
        <v>45154</v>
      </c>
      <c r="F2815" s="2">
        <f>_xlfn.XLOOKUP(Table7[[#This Row],[EID]],Roster!A:A,Roster!G:G)</f>
        <v>44419</v>
      </c>
      <c r="G2815" s="61">
        <f ca="1">(TODAY()-Table7[[#This Row],[Hire Date]])/365</f>
        <v>3.7698630136986302</v>
      </c>
      <c r="H2815" s="61">
        <f ca="1">Table7[[#This Row],[Year]]*12</f>
        <v>45.238356164383561</v>
      </c>
      <c r="I2815" t="str">
        <f ca="1">IF(Table7[[#This Row],[Month]]&gt;=12,"Tenured","New Hire")</f>
        <v>Tenured</v>
      </c>
    </row>
    <row r="2816" spans="1:9">
      <c r="A2816" s="3" t="s">
        <v>98</v>
      </c>
      <c r="B2816" s="35" t="str">
        <f>_xlfn.XLOOKUP(Table7[[#This Row],[EID]],Roster!A:A,Roster!E:E)</f>
        <v>kig.imaz.62</v>
      </c>
      <c r="C2816" s="35" t="str">
        <f>_xlfn.XLOOKUP(Table7[[#This Row],[EID]],Roster!A:A,Roster!F:F)</f>
        <v>HR</v>
      </c>
      <c r="D2816">
        <v>8</v>
      </c>
      <c r="E2816" s="2">
        <v>45154</v>
      </c>
      <c r="F2816" s="2">
        <f>_xlfn.XLOOKUP(Table7[[#This Row],[EID]],Roster!A:A,Roster!G:G)</f>
        <v>41964</v>
      </c>
      <c r="G2816" s="61">
        <f ca="1">(TODAY()-Table7[[#This Row],[Hire Date]])/365</f>
        <v>10.495890410958904</v>
      </c>
      <c r="H2816" s="61">
        <f ca="1">Table7[[#This Row],[Year]]*12</f>
        <v>125.95068493150684</v>
      </c>
      <c r="I2816" t="str">
        <f ca="1">IF(Table7[[#This Row],[Month]]&gt;=12,"Tenured","New Hire")</f>
        <v>Tenured</v>
      </c>
    </row>
    <row r="2817" spans="1:9">
      <c r="A2817" s="3" t="s">
        <v>99</v>
      </c>
      <c r="B2817" s="35" t="str">
        <f>_xlfn.XLOOKUP(Table7[[#This Row],[EID]],Roster!A:A,Roster!E:E)</f>
        <v>han.oriz.24</v>
      </c>
      <c r="C2817" s="35" t="str">
        <f>_xlfn.XLOOKUP(Table7[[#This Row],[EID]],Roster!A:A,Roster!F:F)</f>
        <v>Strategy</v>
      </c>
      <c r="D2817">
        <v>10</v>
      </c>
      <c r="E2817" s="2">
        <v>45154</v>
      </c>
      <c r="F2817" s="2">
        <f>_xlfn.XLOOKUP(Table7[[#This Row],[EID]],Roster!A:A,Roster!G:G)</f>
        <v>39732</v>
      </c>
      <c r="G2817" s="61">
        <f ca="1">(TODAY()-Table7[[#This Row],[Hire Date]])/365</f>
        <v>16.610958904109587</v>
      </c>
      <c r="H2817" s="61">
        <f ca="1">Table7[[#This Row],[Year]]*12</f>
        <v>199.33150684931505</v>
      </c>
      <c r="I2817" t="str">
        <f ca="1">IF(Table7[[#This Row],[Month]]&gt;=12,"Tenured","New Hire")</f>
        <v>Tenured</v>
      </c>
    </row>
    <row r="2818" spans="1:9">
      <c r="A2818" s="3" t="s">
        <v>100</v>
      </c>
      <c r="B2818" s="35" t="str">
        <f>_xlfn.XLOOKUP(Table7[[#This Row],[EID]],Roster!A:A,Roster!E:E)</f>
        <v>oka.koch.55</v>
      </c>
      <c r="C2818" s="35" t="str">
        <f>_xlfn.XLOOKUP(Table7[[#This Row],[EID]],Roster!A:A,Roster!F:F)</f>
        <v>F&amp;A</v>
      </c>
      <c r="D2818">
        <v>9</v>
      </c>
      <c r="E2818" s="2">
        <v>45154</v>
      </c>
      <c r="F2818" s="2">
        <f>_xlfn.XLOOKUP(Table7[[#This Row],[EID]],Roster!A:A,Roster!G:G)</f>
        <v>44956</v>
      </c>
      <c r="G2818" s="61">
        <f ca="1">(TODAY()-Table7[[#This Row],[Hire Date]])/365</f>
        <v>2.2986301369863016</v>
      </c>
      <c r="H2818" s="61">
        <f ca="1">Table7[[#This Row],[Year]]*12</f>
        <v>27.583561643835619</v>
      </c>
      <c r="I2818" t="str">
        <f ca="1">IF(Table7[[#This Row],[Month]]&gt;=12,"Tenured","New Hire")</f>
        <v>Tenured</v>
      </c>
    </row>
    <row r="2819" spans="1:9">
      <c r="A2819" s="3" t="s">
        <v>101</v>
      </c>
      <c r="B2819" s="35" t="str">
        <f>_xlfn.XLOOKUP(Table7[[#This Row],[EID]],Roster!A:A,Roster!E:E)</f>
        <v>hir.kame.31</v>
      </c>
      <c r="C2819" s="35" t="str">
        <f>_xlfn.XLOOKUP(Table7[[#This Row],[EID]],Roster!A:A,Roster!F:F)</f>
        <v>Health</v>
      </c>
      <c r="D2819">
        <v>8</v>
      </c>
      <c r="E2819" s="2">
        <v>45154</v>
      </c>
      <c r="F2819" s="2">
        <f>_xlfn.XLOOKUP(Table7[[#This Row],[EID]],Roster!A:A,Roster!G:G)</f>
        <v>42161</v>
      </c>
      <c r="G2819" s="61">
        <f ca="1">(TODAY()-Table7[[#This Row],[Hire Date]])/365</f>
        <v>9.956164383561644</v>
      </c>
      <c r="H2819" s="61">
        <f ca="1">Table7[[#This Row],[Year]]*12</f>
        <v>119.47397260273974</v>
      </c>
      <c r="I2819" t="str">
        <f ca="1">IF(Table7[[#This Row],[Month]]&gt;=12,"Tenured","New Hire")</f>
        <v>Tenured</v>
      </c>
    </row>
    <row r="2820" spans="1:9">
      <c r="A2820" s="3" t="s">
        <v>102</v>
      </c>
      <c r="B2820" s="35" t="str">
        <f>_xlfn.XLOOKUP(Table7[[#This Row],[EID]],Roster!A:A,Roster!E:E)</f>
        <v>han.oriz.24</v>
      </c>
      <c r="C2820" s="35" t="str">
        <f>_xlfn.XLOOKUP(Table7[[#This Row],[EID]],Roster!A:A,Roster!F:F)</f>
        <v>Network</v>
      </c>
      <c r="D2820">
        <v>8</v>
      </c>
      <c r="E2820" s="2">
        <v>45154</v>
      </c>
      <c r="F2820" s="2">
        <f>_xlfn.XLOOKUP(Table7[[#This Row],[EID]],Roster!A:A,Roster!G:G)</f>
        <v>37784</v>
      </c>
      <c r="G2820" s="61">
        <f ca="1">(TODAY()-Table7[[#This Row],[Hire Date]])/365</f>
        <v>21.947945205479453</v>
      </c>
      <c r="H2820" s="61">
        <f ca="1">Table7[[#This Row],[Year]]*12</f>
        <v>263.37534246575342</v>
      </c>
      <c r="I2820" t="str">
        <f ca="1">IF(Table7[[#This Row],[Month]]&gt;=12,"Tenured","New Hire")</f>
        <v>Tenured</v>
      </c>
    </row>
    <row r="2821" spans="1:9">
      <c r="A2821" s="3" t="s">
        <v>103</v>
      </c>
      <c r="B2821" s="35" t="str">
        <f>_xlfn.XLOOKUP(Table7[[#This Row],[EID]],Roster!A:A,Roster!E:E)</f>
        <v>kig.imaz.62</v>
      </c>
      <c r="C2821" s="35" t="str">
        <f>_xlfn.XLOOKUP(Table7[[#This Row],[EID]],Roster!A:A,Roster!F:F)</f>
        <v>HR</v>
      </c>
      <c r="D2821">
        <v>8</v>
      </c>
      <c r="E2821" s="2">
        <v>45154</v>
      </c>
      <c r="F2821" s="2">
        <f>_xlfn.XLOOKUP(Table7[[#This Row],[EID]],Roster!A:A,Roster!G:G)</f>
        <v>44132</v>
      </c>
      <c r="G2821" s="61">
        <f ca="1">(TODAY()-Table7[[#This Row],[Hire Date]])/365</f>
        <v>4.5561643835616437</v>
      </c>
      <c r="H2821" s="61">
        <f ca="1">Table7[[#This Row],[Year]]*12</f>
        <v>54.673972602739724</v>
      </c>
      <c r="I2821" t="str">
        <f ca="1">IF(Table7[[#This Row],[Month]]&gt;=12,"Tenured","New Hire")</f>
        <v>Tenured</v>
      </c>
    </row>
    <row r="2822" spans="1:9">
      <c r="A2822" s="3" t="s">
        <v>104</v>
      </c>
      <c r="B2822" s="35" t="str">
        <f>_xlfn.XLOOKUP(Table7[[#This Row],[EID]],Roster!A:A,Roster!E:E)</f>
        <v>oka.koch.55</v>
      </c>
      <c r="C2822" s="35" t="str">
        <f>_xlfn.XLOOKUP(Table7[[#This Row],[EID]],Roster!A:A,Roster!F:F)</f>
        <v>F&amp;A</v>
      </c>
      <c r="D2822">
        <v>10</v>
      </c>
      <c r="E2822" s="2">
        <v>45154</v>
      </c>
      <c r="F2822" s="2">
        <f>_xlfn.XLOOKUP(Table7[[#This Row],[EID]],Roster!A:A,Roster!G:G)</f>
        <v>44977</v>
      </c>
      <c r="G2822" s="61">
        <f ca="1">(TODAY()-Table7[[#This Row],[Hire Date]])/365</f>
        <v>2.2410958904109588</v>
      </c>
      <c r="H2822" s="61">
        <f ca="1">Table7[[#This Row],[Year]]*12</f>
        <v>26.893150684931506</v>
      </c>
      <c r="I2822" t="str">
        <f ca="1">IF(Table7[[#This Row],[Month]]&gt;=12,"Tenured","New Hire")</f>
        <v>Tenured</v>
      </c>
    </row>
    <row r="2823" spans="1:9">
      <c r="A2823" s="3" t="s">
        <v>105</v>
      </c>
      <c r="B2823" s="35" t="str">
        <f>_xlfn.XLOOKUP(Table7[[#This Row],[EID]],Roster!A:A,Roster!E:E)</f>
        <v>oka.koch.55</v>
      </c>
      <c r="C2823" s="35" t="str">
        <f>_xlfn.XLOOKUP(Table7[[#This Row],[EID]],Roster!A:A,Roster!F:F)</f>
        <v>F&amp;A</v>
      </c>
      <c r="D2823">
        <v>7</v>
      </c>
      <c r="E2823" s="2">
        <v>45154</v>
      </c>
      <c r="F2823" s="2">
        <f>_xlfn.XLOOKUP(Table7[[#This Row],[EID]],Roster!A:A,Roster!G:G)</f>
        <v>37806</v>
      </c>
      <c r="G2823" s="61">
        <f ca="1">(TODAY()-Table7[[#This Row],[Hire Date]])/365</f>
        <v>21.887671232876713</v>
      </c>
      <c r="H2823" s="61">
        <f ca="1">Table7[[#This Row],[Year]]*12</f>
        <v>262.65205479452055</v>
      </c>
      <c r="I2823" t="str">
        <f ca="1">IF(Table7[[#This Row],[Month]]&gt;=12,"Tenured","New Hire")</f>
        <v>Tenured</v>
      </c>
    </row>
    <row r="2824" spans="1:9">
      <c r="A2824" s="3" t="s">
        <v>106</v>
      </c>
      <c r="B2824" s="35" t="str">
        <f>_xlfn.XLOOKUP(Table7[[#This Row],[EID]],Roster!A:A,Roster!E:E)</f>
        <v>hir.kame.31</v>
      </c>
      <c r="C2824" s="35" t="str">
        <f>_xlfn.XLOOKUP(Table7[[#This Row],[EID]],Roster!A:A,Roster!F:F)</f>
        <v>Health</v>
      </c>
      <c r="D2824">
        <v>8</v>
      </c>
      <c r="E2824" s="2">
        <v>45154</v>
      </c>
      <c r="F2824" s="2">
        <f>_xlfn.XLOOKUP(Table7[[#This Row],[EID]],Roster!A:A,Roster!G:G)</f>
        <v>40457</v>
      </c>
      <c r="G2824" s="61">
        <f ca="1">(TODAY()-Table7[[#This Row],[Hire Date]])/365</f>
        <v>14.624657534246575</v>
      </c>
      <c r="H2824" s="61">
        <f ca="1">Table7[[#This Row],[Year]]*12</f>
        <v>175.49589041095891</v>
      </c>
      <c r="I2824" t="str">
        <f ca="1">IF(Table7[[#This Row],[Month]]&gt;=12,"Tenured","New Hire")</f>
        <v>Tenured</v>
      </c>
    </row>
    <row r="2825" spans="1:9">
      <c r="A2825" s="3" t="s">
        <v>107</v>
      </c>
      <c r="B2825" s="35" t="str">
        <f>_xlfn.XLOOKUP(Table7[[#This Row],[EID]],Roster!A:A,Roster!E:E)</f>
        <v>oka.koch.55</v>
      </c>
      <c r="C2825" s="35" t="str">
        <f>_xlfn.XLOOKUP(Table7[[#This Row],[EID]],Roster!A:A,Roster!F:F)</f>
        <v>F&amp;A</v>
      </c>
      <c r="D2825">
        <v>8</v>
      </c>
      <c r="E2825" s="2">
        <v>45154</v>
      </c>
      <c r="F2825" s="2">
        <f>_xlfn.XLOOKUP(Table7[[#This Row],[EID]],Roster!A:A,Roster!G:G)</f>
        <v>45001</v>
      </c>
      <c r="G2825" s="61">
        <f ca="1">(TODAY()-Table7[[#This Row],[Hire Date]])/365</f>
        <v>2.1753424657534248</v>
      </c>
      <c r="H2825" s="61">
        <f ca="1">Table7[[#This Row],[Year]]*12</f>
        <v>26.104109589041098</v>
      </c>
      <c r="I2825" t="str">
        <f ca="1">IF(Table7[[#This Row],[Month]]&gt;=12,"Tenured","New Hire")</f>
        <v>Tenured</v>
      </c>
    </row>
    <row r="2826" spans="1:9">
      <c r="A2826" s="3" t="s">
        <v>108</v>
      </c>
      <c r="B2826" s="35" t="str">
        <f>_xlfn.XLOOKUP(Table7[[#This Row],[EID]],Roster!A:A,Roster!E:E)</f>
        <v>kig.imaz.62</v>
      </c>
      <c r="C2826" s="35" t="str">
        <f>_xlfn.XLOOKUP(Table7[[#This Row],[EID]],Roster!A:A,Roster!F:F)</f>
        <v>HR</v>
      </c>
      <c r="D2826">
        <v>7</v>
      </c>
      <c r="E2826" s="2">
        <v>45154</v>
      </c>
      <c r="F2826" s="2">
        <f>_xlfn.XLOOKUP(Table7[[#This Row],[EID]],Roster!A:A,Roster!G:G)</f>
        <v>41289</v>
      </c>
      <c r="G2826" s="61">
        <f ca="1">(TODAY()-Table7[[#This Row],[Hire Date]])/365</f>
        <v>12.345205479452055</v>
      </c>
      <c r="H2826" s="61">
        <f ca="1">Table7[[#This Row],[Year]]*12</f>
        <v>148.14246575342466</v>
      </c>
      <c r="I2826" t="str">
        <f ca="1">IF(Table7[[#This Row],[Month]]&gt;=12,"Tenured","New Hire")</f>
        <v>Tenured</v>
      </c>
    </row>
    <row r="2827" spans="1:9">
      <c r="A2827" s="3" t="s">
        <v>109</v>
      </c>
      <c r="B2827" s="35" t="str">
        <f>_xlfn.XLOOKUP(Table7[[#This Row],[EID]],Roster!A:A,Roster!E:E)</f>
        <v>han.oriz.24</v>
      </c>
      <c r="C2827" s="35" t="str">
        <f>_xlfn.XLOOKUP(Table7[[#This Row],[EID]],Roster!A:A,Roster!F:F)</f>
        <v>Strategy</v>
      </c>
      <c r="D2827">
        <v>7</v>
      </c>
      <c r="E2827" s="2">
        <v>45154</v>
      </c>
      <c r="F2827" s="2">
        <f>_xlfn.XLOOKUP(Table7[[#This Row],[EID]],Roster!A:A,Roster!G:G)</f>
        <v>39092</v>
      </c>
      <c r="G2827" s="61">
        <f ca="1">(TODAY()-Table7[[#This Row],[Hire Date]])/365</f>
        <v>18.364383561643837</v>
      </c>
      <c r="H2827" s="61">
        <f ca="1">Table7[[#This Row],[Year]]*12</f>
        <v>220.37260273972606</v>
      </c>
      <c r="I2827" t="str">
        <f ca="1">IF(Table7[[#This Row],[Month]]&gt;=12,"Tenured","New Hire")</f>
        <v>Tenured</v>
      </c>
    </row>
    <row r="2828" spans="1:9">
      <c r="A2828" s="3" t="s">
        <v>111</v>
      </c>
      <c r="B2828" s="35" t="str">
        <f>_xlfn.XLOOKUP(Table7[[#This Row],[EID]],Roster!A:A,Roster!E:E)</f>
        <v>hir.kame.31</v>
      </c>
      <c r="C2828" s="35" t="str">
        <f>_xlfn.XLOOKUP(Table7[[#This Row],[EID]],Roster!A:A,Roster!F:F)</f>
        <v>Health</v>
      </c>
      <c r="D2828">
        <v>9</v>
      </c>
      <c r="E2828" s="2">
        <v>45154</v>
      </c>
      <c r="F2828" s="2">
        <f>_xlfn.XLOOKUP(Table7[[#This Row],[EID]],Roster!A:A,Roster!G:G)</f>
        <v>42145</v>
      </c>
      <c r="G2828" s="61">
        <f ca="1">(TODAY()-Table7[[#This Row],[Hire Date]])/365</f>
        <v>10</v>
      </c>
      <c r="H2828" s="61">
        <f ca="1">Table7[[#This Row],[Year]]*12</f>
        <v>120</v>
      </c>
      <c r="I2828" t="str">
        <f ca="1">IF(Table7[[#This Row],[Month]]&gt;=12,"Tenured","New Hire")</f>
        <v>Tenured</v>
      </c>
    </row>
    <row r="2829" spans="1:9">
      <c r="A2829" s="3" t="s">
        <v>112</v>
      </c>
      <c r="B2829" s="35" t="str">
        <f>_xlfn.XLOOKUP(Table7[[#This Row],[EID]],Roster!A:A,Roster!E:E)</f>
        <v>hir.kame.31</v>
      </c>
      <c r="C2829" s="35" t="str">
        <f>_xlfn.XLOOKUP(Table7[[#This Row],[EID]],Roster!A:A,Roster!F:F)</f>
        <v>Health</v>
      </c>
      <c r="D2829">
        <v>7</v>
      </c>
      <c r="E2829" s="2">
        <v>45154</v>
      </c>
      <c r="F2829" s="2">
        <f>_xlfn.XLOOKUP(Table7[[#This Row],[EID]],Roster!A:A,Roster!G:G)</f>
        <v>44989</v>
      </c>
      <c r="G2829" s="61">
        <f ca="1">(TODAY()-Table7[[#This Row],[Hire Date]])/365</f>
        <v>2.2082191780821918</v>
      </c>
      <c r="H2829" s="61">
        <f ca="1">Table7[[#This Row],[Year]]*12</f>
        <v>26.4986301369863</v>
      </c>
      <c r="I2829" t="str">
        <f ca="1">IF(Table7[[#This Row],[Month]]&gt;=12,"Tenured","New Hire")</f>
        <v>Tenured</v>
      </c>
    </row>
    <row r="2830" spans="1:9">
      <c r="A2830" s="3" t="s">
        <v>113</v>
      </c>
      <c r="B2830" s="35" t="str">
        <f>_xlfn.XLOOKUP(Table7[[#This Row],[EID]],Roster!A:A,Roster!E:E)</f>
        <v>kig.imaz.62</v>
      </c>
      <c r="C2830" s="35" t="str">
        <f>_xlfn.XLOOKUP(Table7[[#This Row],[EID]],Roster!A:A,Roster!F:F)</f>
        <v>HR</v>
      </c>
      <c r="D2830">
        <v>7</v>
      </c>
      <c r="E2830" s="2">
        <v>45154</v>
      </c>
      <c r="F2830" s="2">
        <f>_xlfn.XLOOKUP(Table7[[#This Row],[EID]],Roster!A:A,Roster!G:G)</f>
        <v>44152</v>
      </c>
      <c r="G2830" s="61">
        <f ca="1">(TODAY()-Table7[[#This Row],[Hire Date]])/365</f>
        <v>4.5013698630136982</v>
      </c>
      <c r="H2830" s="61">
        <f ca="1">Table7[[#This Row],[Year]]*12</f>
        <v>54.016438356164379</v>
      </c>
      <c r="I2830" t="str">
        <f ca="1">IF(Table7[[#This Row],[Month]]&gt;=12,"Tenured","New Hire")</f>
        <v>Tenured</v>
      </c>
    </row>
    <row r="2831" spans="1:9">
      <c r="A2831" s="3" t="s">
        <v>114</v>
      </c>
      <c r="B2831" s="35" t="str">
        <f>_xlfn.XLOOKUP(Table7[[#This Row],[EID]],Roster!A:A,Roster!E:E)</f>
        <v>han.oriz.24</v>
      </c>
      <c r="C2831" s="35" t="str">
        <f>_xlfn.XLOOKUP(Table7[[#This Row],[EID]],Roster!A:A,Roster!F:F)</f>
        <v>Strategy</v>
      </c>
      <c r="D2831">
        <v>9</v>
      </c>
      <c r="E2831" s="2">
        <v>45154</v>
      </c>
      <c r="F2831" s="2">
        <f>_xlfn.XLOOKUP(Table7[[#This Row],[EID]],Roster!A:A,Roster!G:G)</f>
        <v>37165</v>
      </c>
      <c r="G2831" s="61">
        <f ca="1">(TODAY()-Table7[[#This Row],[Hire Date]])/365</f>
        <v>23.643835616438356</v>
      </c>
      <c r="H2831" s="61">
        <f ca="1">Table7[[#This Row],[Year]]*12</f>
        <v>283.72602739726028</v>
      </c>
      <c r="I2831" t="str">
        <f ca="1">IF(Table7[[#This Row],[Month]]&gt;=12,"Tenured","New Hire")</f>
        <v>Tenured</v>
      </c>
    </row>
    <row r="2832" spans="1:9">
      <c r="A2832" s="3" t="s">
        <v>115</v>
      </c>
      <c r="B2832" s="35" t="str">
        <f>_xlfn.XLOOKUP(Table7[[#This Row],[EID]],Roster!A:A,Roster!E:E)</f>
        <v>oka.koch.55</v>
      </c>
      <c r="C2832" s="35" t="str">
        <f>_xlfn.XLOOKUP(Table7[[#This Row],[EID]],Roster!A:A,Roster!F:F)</f>
        <v>F&amp;A</v>
      </c>
      <c r="D2832">
        <v>8</v>
      </c>
      <c r="E2832" s="2">
        <v>45154</v>
      </c>
      <c r="F2832" s="2">
        <f>_xlfn.XLOOKUP(Table7[[#This Row],[EID]],Roster!A:A,Roster!G:G)</f>
        <v>44841</v>
      </c>
      <c r="G2832" s="61">
        <f ca="1">(TODAY()-Table7[[#This Row],[Hire Date]])/365</f>
        <v>2.6136986301369864</v>
      </c>
      <c r="H2832" s="61">
        <f ca="1">Table7[[#This Row],[Year]]*12</f>
        <v>31.364383561643837</v>
      </c>
      <c r="I2832" t="str">
        <f ca="1">IF(Table7[[#This Row],[Month]]&gt;=12,"Tenured","New Hire")</f>
        <v>Tenured</v>
      </c>
    </row>
    <row r="2833" spans="1:9">
      <c r="A2833" s="3" t="s">
        <v>116</v>
      </c>
      <c r="B2833" s="35" t="str">
        <f>_xlfn.XLOOKUP(Table7[[#This Row],[EID]],Roster!A:A,Roster!E:E)</f>
        <v>hir.kame.31</v>
      </c>
      <c r="C2833" s="35" t="str">
        <f>_xlfn.XLOOKUP(Table7[[#This Row],[EID]],Roster!A:A,Roster!F:F)</f>
        <v>Health</v>
      </c>
      <c r="D2833">
        <v>10</v>
      </c>
      <c r="E2833" s="2">
        <v>45154</v>
      </c>
      <c r="F2833" s="2">
        <f>_xlfn.XLOOKUP(Table7[[#This Row],[EID]],Roster!A:A,Roster!G:G)</f>
        <v>39490</v>
      </c>
      <c r="G2833" s="61">
        <f ca="1">(TODAY()-Table7[[#This Row],[Hire Date]])/365</f>
        <v>17.273972602739725</v>
      </c>
      <c r="H2833" s="61">
        <f ca="1">Table7[[#This Row],[Year]]*12</f>
        <v>207.2876712328767</v>
      </c>
      <c r="I2833" t="str">
        <f ca="1">IF(Table7[[#This Row],[Month]]&gt;=12,"Tenured","New Hire")</f>
        <v>Tenured</v>
      </c>
    </row>
    <row r="2834" spans="1:9">
      <c r="A2834" s="3" t="s">
        <v>117</v>
      </c>
      <c r="B2834" s="35" t="str">
        <f>_xlfn.XLOOKUP(Table7[[#This Row],[EID]],Roster!A:A,Roster!E:E)</f>
        <v>han.oriz.24</v>
      </c>
      <c r="C2834" s="35" t="str">
        <f>_xlfn.XLOOKUP(Table7[[#This Row],[EID]],Roster!A:A,Roster!F:F)</f>
        <v>Network</v>
      </c>
      <c r="D2834">
        <v>8</v>
      </c>
      <c r="E2834" s="2">
        <v>45154</v>
      </c>
      <c r="F2834" s="2">
        <f>_xlfn.XLOOKUP(Table7[[#This Row],[EID]],Roster!A:A,Roster!G:G)</f>
        <v>43495</v>
      </c>
      <c r="G2834" s="61">
        <f ca="1">(TODAY()-Table7[[#This Row],[Hire Date]])/365</f>
        <v>6.3013698630136989</v>
      </c>
      <c r="H2834" s="61">
        <f ca="1">Table7[[#This Row],[Year]]*12</f>
        <v>75.616438356164394</v>
      </c>
      <c r="I2834" t="str">
        <f ca="1">IF(Table7[[#This Row],[Month]]&gt;=12,"Tenured","New Hire")</f>
        <v>Tenured</v>
      </c>
    </row>
    <row r="2835" spans="1:9">
      <c r="A2835" s="3" t="s">
        <v>118</v>
      </c>
      <c r="B2835" s="35" t="str">
        <f>_xlfn.XLOOKUP(Table7[[#This Row],[EID]],Roster!A:A,Roster!E:E)</f>
        <v>kig.imaz.62</v>
      </c>
      <c r="C2835" s="35" t="str">
        <f>_xlfn.XLOOKUP(Table7[[#This Row],[EID]],Roster!A:A,Roster!F:F)</f>
        <v>HR</v>
      </c>
      <c r="D2835">
        <v>10</v>
      </c>
      <c r="E2835" s="2">
        <v>45154</v>
      </c>
      <c r="F2835" s="2">
        <f>_xlfn.XLOOKUP(Table7[[#This Row],[EID]],Roster!A:A,Roster!G:G)</f>
        <v>44965</v>
      </c>
      <c r="G2835" s="61">
        <f ca="1">(TODAY()-Table7[[#This Row],[Hire Date]])/365</f>
        <v>2.2739726027397262</v>
      </c>
      <c r="H2835" s="61">
        <f ca="1">Table7[[#This Row],[Year]]*12</f>
        <v>27.287671232876715</v>
      </c>
      <c r="I2835" t="str">
        <f ca="1">IF(Table7[[#This Row],[Month]]&gt;=12,"Tenured","New Hire")</f>
        <v>Tenured</v>
      </c>
    </row>
    <row r="2836" spans="1:9">
      <c r="A2836" s="3" t="s">
        <v>119</v>
      </c>
      <c r="B2836" s="35" t="str">
        <f>_xlfn.XLOOKUP(Table7[[#This Row],[EID]],Roster!A:A,Roster!E:E)</f>
        <v>hir.kame.31</v>
      </c>
      <c r="C2836" s="35" t="str">
        <f>_xlfn.XLOOKUP(Table7[[#This Row],[EID]],Roster!A:A,Roster!F:F)</f>
        <v>Health</v>
      </c>
      <c r="D2836">
        <v>8</v>
      </c>
      <c r="E2836" s="2">
        <v>45154</v>
      </c>
      <c r="F2836" s="2">
        <f>_xlfn.XLOOKUP(Table7[[#This Row],[EID]],Roster!A:A,Roster!G:G)</f>
        <v>38581</v>
      </c>
      <c r="G2836" s="61">
        <f ca="1">(TODAY()-Table7[[#This Row],[Hire Date]])/365</f>
        <v>19.764383561643836</v>
      </c>
      <c r="H2836" s="61">
        <f ca="1">Table7[[#This Row],[Year]]*12</f>
        <v>237.17260273972602</v>
      </c>
      <c r="I2836" t="str">
        <f ca="1">IF(Table7[[#This Row],[Month]]&gt;=12,"Tenured","New Hire")</f>
        <v>Tenured</v>
      </c>
    </row>
    <row r="2837" spans="1:9">
      <c r="A2837" s="3" t="s">
        <v>121</v>
      </c>
      <c r="B2837" s="35" t="str">
        <f>_xlfn.XLOOKUP(Table7[[#This Row],[EID]],Roster!A:A,Roster!E:E)</f>
        <v>hir.kame.31</v>
      </c>
      <c r="C2837" s="35" t="str">
        <f>_xlfn.XLOOKUP(Table7[[#This Row],[EID]],Roster!A:A,Roster!F:F)</f>
        <v>Health</v>
      </c>
      <c r="D2837">
        <v>8</v>
      </c>
      <c r="E2837" s="2">
        <v>45154</v>
      </c>
      <c r="F2837" s="2">
        <f>_xlfn.XLOOKUP(Table7[[#This Row],[EID]],Roster!A:A,Roster!G:G)</f>
        <v>44420</v>
      </c>
      <c r="G2837" s="61">
        <f ca="1">(TODAY()-Table7[[#This Row],[Hire Date]])/365</f>
        <v>3.7671232876712328</v>
      </c>
      <c r="H2837" s="61">
        <f ca="1">Table7[[#This Row],[Year]]*12</f>
        <v>45.205479452054796</v>
      </c>
      <c r="I2837" t="str">
        <f ca="1">IF(Table7[[#This Row],[Month]]&gt;=12,"Tenured","New Hire")</f>
        <v>Tenured</v>
      </c>
    </row>
    <row r="2838" spans="1:9">
      <c r="A2838" s="3" t="s">
        <v>122</v>
      </c>
      <c r="B2838" s="35" t="str">
        <f>_xlfn.XLOOKUP(Table7[[#This Row],[EID]],Roster!A:A,Roster!E:E)</f>
        <v>han.oriz.24</v>
      </c>
      <c r="C2838" s="35" t="str">
        <f>_xlfn.XLOOKUP(Table7[[#This Row],[EID]],Roster!A:A,Roster!F:F)</f>
        <v>Network</v>
      </c>
      <c r="D2838">
        <v>10</v>
      </c>
      <c r="E2838" s="2">
        <v>45154</v>
      </c>
      <c r="F2838" s="2">
        <f>_xlfn.XLOOKUP(Table7[[#This Row],[EID]],Roster!A:A,Roster!G:G)</f>
        <v>44961</v>
      </c>
      <c r="G2838" s="61">
        <f ca="1">(TODAY()-Table7[[#This Row],[Hire Date]])/365</f>
        <v>2.2849315068493152</v>
      </c>
      <c r="H2838" s="61">
        <f ca="1">Table7[[#This Row],[Year]]*12</f>
        <v>27.419178082191785</v>
      </c>
      <c r="I2838" t="str">
        <f ca="1">IF(Table7[[#This Row],[Month]]&gt;=12,"Tenured","New Hire")</f>
        <v>Tenured</v>
      </c>
    </row>
    <row r="2839" spans="1:9">
      <c r="A2839" s="3" t="s">
        <v>123</v>
      </c>
      <c r="B2839" s="35" t="str">
        <f>_xlfn.XLOOKUP(Table7[[#This Row],[EID]],Roster!A:A,Roster!E:E)</f>
        <v>kig.imaz.62</v>
      </c>
      <c r="C2839" s="35" t="str">
        <f>_xlfn.XLOOKUP(Table7[[#This Row],[EID]],Roster!A:A,Roster!F:F)</f>
        <v>HR</v>
      </c>
      <c r="D2839">
        <v>8</v>
      </c>
      <c r="E2839" s="2">
        <v>45154</v>
      </c>
      <c r="F2839" s="2">
        <f>_xlfn.XLOOKUP(Table7[[#This Row],[EID]],Roster!A:A,Roster!G:G)</f>
        <v>41094</v>
      </c>
      <c r="G2839" s="61">
        <f ca="1">(TODAY()-Table7[[#This Row],[Hire Date]])/365</f>
        <v>12.87945205479452</v>
      </c>
      <c r="H2839" s="61">
        <f ca="1">Table7[[#This Row],[Year]]*12</f>
        <v>154.55342465753424</v>
      </c>
      <c r="I2839" t="str">
        <f ca="1">IF(Table7[[#This Row],[Month]]&gt;=12,"Tenured","New Hire")</f>
        <v>Tenured</v>
      </c>
    </row>
    <row r="2840" spans="1:9">
      <c r="A2840" s="3" t="s">
        <v>94</v>
      </c>
      <c r="B2840" s="35" t="str">
        <f>_xlfn.XLOOKUP(Table7[[#This Row],[EID]],Roster!A:A,Roster!E:E)</f>
        <v>oka.koch.55</v>
      </c>
      <c r="C2840" s="35" t="str">
        <f>_xlfn.XLOOKUP(Table7[[#This Row],[EID]],Roster!A:A,Roster!F:F)</f>
        <v>F&amp;A</v>
      </c>
      <c r="D2840">
        <v>8</v>
      </c>
      <c r="E2840" s="2">
        <v>45155</v>
      </c>
      <c r="F2840" s="2">
        <f>_xlfn.XLOOKUP(Table7[[#This Row],[EID]],Roster!A:A,Roster!G:G)</f>
        <v>45032</v>
      </c>
      <c r="G2840" s="61">
        <f ca="1">(TODAY()-Table7[[#This Row],[Hire Date]])/365</f>
        <v>2.0904109589041098</v>
      </c>
      <c r="H2840" s="61">
        <f ca="1">Table7[[#This Row],[Year]]*12</f>
        <v>25.084931506849315</v>
      </c>
      <c r="I2840" t="str">
        <f ca="1">IF(Table7[[#This Row],[Month]]&gt;=12,"Tenured","New Hire")</f>
        <v>Tenured</v>
      </c>
    </row>
    <row r="2841" spans="1:9">
      <c r="A2841" s="3" t="s">
        <v>96</v>
      </c>
      <c r="B2841" s="35" t="str">
        <f>_xlfn.XLOOKUP(Table7[[#This Row],[EID]],Roster!A:A,Roster!E:E)</f>
        <v>hir.kame.31</v>
      </c>
      <c r="C2841" s="35" t="str">
        <f>_xlfn.XLOOKUP(Table7[[#This Row],[EID]],Roster!A:A,Roster!F:F)</f>
        <v>Health</v>
      </c>
      <c r="D2841">
        <v>10</v>
      </c>
      <c r="E2841" s="2">
        <v>45155</v>
      </c>
      <c r="F2841" s="2">
        <f>_xlfn.XLOOKUP(Table7[[#This Row],[EID]],Roster!A:A,Roster!G:G)</f>
        <v>44979</v>
      </c>
      <c r="G2841" s="61">
        <f ca="1">(TODAY()-Table7[[#This Row],[Hire Date]])/365</f>
        <v>2.2356164383561645</v>
      </c>
      <c r="H2841" s="61">
        <f ca="1">Table7[[#This Row],[Year]]*12</f>
        <v>26.827397260273976</v>
      </c>
      <c r="I2841" t="str">
        <f ca="1">IF(Table7[[#This Row],[Month]]&gt;=12,"Tenured","New Hire")</f>
        <v>Tenured</v>
      </c>
    </row>
    <row r="2842" spans="1:9">
      <c r="A2842" s="3" t="s">
        <v>97</v>
      </c>
      <c r="B2842" s="35" t="str">
        <f>_xlfn.XLOOKUP(Table7[[#This Row],[EID]],Roster!A:A,Roster!E:E)</f>
        <v>han.oriz.24</v>
      </c>
      <c r="C2842" s="35" t="str">
        <f>_xlfn.XLOOKUP(Table7[[#This Row],[EID]],Roster!A:A,Roster!F:F)</f>
        <v>Network</v>
      </c>
      <c r="D2842">
        <v>10</v>
      </c>
      <c r="E2842" s="2">
        <v>45155</v>
      </c>
      <c r="F2842" s="2">
        <f>_xlfn.XLOOKUP(Table7[[#This Row],[EID]],Roster!A:A,Roster!G:G)</f>
        <v>44419</v>
      </c>
      <c r="G2842" s="61">
        <f ca="1">(TODAY()-Table7[[#This Row],[Hire Date]])/365</f>
        <v>3.7698630136986302</v>
      </c>
      <c r="H2842" s="61">
        <f ca="1">Table7[[#This Row],[Year]]*12</f>
        <v>45.238356164383561</v>
      </c>
      <c r="I2842" t="str">
        <f ca="1">IF(Table7[[#This Row],[Month]]&gt;=12,"Tenured","New Hire")</f>
        <v>Tenured</v>
      </c>
    </row>
    <row r="2843" spans="1:9">
      <c r="A2843" s="3" t="s">
        <v>98</v>
      </c>
      <c r="B2843" s="35" t="str">
        <f>_xlfn.XLOOKUP(Table7[[#This Row],[EID]],Roster!A:A,Roster!E:E)</f>
        <v>kig.imaz.62</v>
      </c>
      <c r="C2843" s="35" t="str">
        <f>_xlfn.XLOOKUP(Table7[[#This Row],[EID]],Roster!A:A,Roster!F:F)</f>
        <v>HR</v>
      </c>
      <c r="D2843">
        <v>8</v>
      </c>
      <c r="E2843" s="2">
        <v>45155</v>
      </c>
      <c r="F2843" s="2">
        <f>_xlfn.XLOOKUP(Table7[[#This Row],[EID]],Roster!A:A,Roster!G:G)</f>
        <v>41964</v>
      </c>
      <c r="G2843" s="61">
        <f ca="1">(TODAY()-Table7[[#This Row],[Hire Date]])/365</f>
        <v>10.495890410958904</v>
      </c>
      <c r="H2843" s="61">
        <f ca="1">Table7[[#This Row],[Year]]*12</f>
        <v>125.95068493150684</v>
      </c>
      <c r="I2843" t="str">
        <f ca="1">IF(Table7[[#This Row],[Month]]&gt;=12,"Tenured","New Hire")</f>
        <v>Tenured</v>
      </c>
    </row>
    <row r="2844" spans="1:9">
      <c r="A2844" s="3" t="s">
        <v>99</v>
      </c>
      <c r="B2844" s="35" t="str">
        <f>_xlfn.XLOOKUP(Table7[[#This Row],[EID]],Roster!A:A,Roster!E:E)</f>
        <v>han.oriz.24</v>
      </c>
      <c r="C2844" s="35" t="str">
        <f>_xlfn.XLOOKUP(Table7[[#This Row],[EID]],Roster!A:A,Roster!F:F)</f>
        <v>Strategy</v>
      </c>
      <c r="D2844">
        <v>8</v>
      </c>
      <c r="E2844" s="2">
        <v>45155</v>
      </c>
      <c r="F2844" s="2">
        <f>_xlfn.XLOOKUP(Table7[[#This Row],[EID]],Roster!A:A,Roster!G:G)</f>
        <v>39732</v>
      </c>
      <c r="G2844" s="61">
        <f ca="1">(TODAY()-Table7[[#This Row],[Hire Date]])/365</f>
        <v>16.610958904109587</v>
      </c>
      <c r="H2844" s="61">
        <f ca="1">Table7[[#This Row],[Year]]*12</f>
        <v>199.33150684931505</v>
      </c>
      <c r="I2844" t="str">
        <f ca="1">IF(Table7[[#This Row],[Month]]&gt;=12,"Tenured","New Hire")</f>
        <v>Tenured</v>
      </c>
    </row>
    <row r="2845" spans="1:9">
      <c r="A2845" s="3" t="s">
        <v>100</v>
      </c>
      <c r="B2845" s="35" t="str">
        <f>_xlfn.XLOOKUP(Table7[[#This Row],[EID]],Roster!A:A,Roster!E:E)</f>
        <v>oka.koch.55</v>
      </c>
      <c r="C2845" s="35" t="str">
        <f>_xlfn.XLOOKUP(Table7[[#This Row],[EID]],Roster!A:A,Roster!F:F)</f>
        <v>F&amp;A</v>
      </c>
      <c r="D2845">
        <v>10</v>
      </c>
      <c r="E2845" s="2">
        <v>45155</v>
      </c>
      <c r="F2845" s="2">
        <f>_xlfn.XLOOKUP(Table7[[#This Row],[EID]],Roster!A:A,Roster!G:G)</f>
        <v>44956</v>
      </c>
      <c r="G2845" s="61">
        <f ca="1">(TODAY()-Table7[[#This Row],[Hire Date]])/365</f>
        <v>2.2986301369863016</v>
      </c>
      <c r="H2845" s="61">
        <f ca="1">Table7[[#This Row],[Year]]*12</f>
        <v>27.583561643835619</v>
      </c>
      <c r="I2845" t="str">
        <f ca="1">IF(Table7[[#This Row],[Month]]&gt;=12,"Tenured","New Hire")</f>
        <v>Tenured</v>
      </c>
    </row>
    <row r="2846" spans="1:9">
      <c r="A2846" s="3" t="s">
        <v>101</v>
      </c>
      <c r="B2846" s="35" t="str">
        <f>_xlfn.XLOOKUP(Table7[[#This Row],[EID]],Roster!A:A,Roster!E:E)</f>
        <v>hir.kame.31</v>
      </c>
      <c r="C2846" s="35" t="str">
        <f>_xlfn.XLOOKUP(Table7[[#This Row],[EID]],Roster!A:A,Roster!F:F)</f>
        <v>Health</v>
      </c>
      <c r="D2846">
        <v>9</v>
      </c>
      <c r="E2846" s="2">
        <v>45155</v>
      </c>
      <c r="F2846" s="2">
        <f>_xlfn.XLOOKUP(Table7[[#This Row],[EID]],Roster!A:A,Roster!G:G)</f>
        <v>42161</v>
      </c>
      <c r="G2846" s="61">
        <f ca="1">(TODAY()-Table7[[#This Row],[Hire Date]])/365</f>
        <v>9.956164383561644</v>
      </c>
      <c r="H2846" s="61">
        <f ca="1">Table7[[#This Row],[Year]]*12</f>
        <v>119.47397260273974</v>
      </c>
      <c r="I2846" t="str">
        <f ca="1">IF(Table7[[#This Row],[Month]]&gt;=12,"Tenured","New Hire")</f>
        <v>Tenured</v>
      </c>
    </row>
    <row r="2847" spans="1:9">
      <c r="A2847" s="3" t="s">
        <v>102</v>
      </c>
      <c r="B2847" s="35" t="str">
        <f>_xlfn.XLOOKUP(Table7[[#This Row],[EID]],Roster!A:A,Roster!E:E)</f>
        <v>han.oriz.24</v>
      </c>
      <c r="C2847" s="35" t="str">
        <f>_xlfn.XLOOKUP(Table7[[#This Row],[EID]],Roster!A:A,Roster!F:F)</f>
        <v>Network</v>
      </c>
      <c r="D2847">
        <v>9</v>
      </c>
      <c r="E2847" s="2">
        <v>45155</v>
      </c>
      <c r="F2847" s="2">
        <f>_xlfn.XLOOKUP(Table7[[#This Row],[EID]],Roster!A:A,Roster!G:G)</f>
        <v>37784</v>
      </c>
      <c r="G2847" s="61">
        <f ca="1">(TODAY()-Table7[[#This Row],[Hire Date]])/365</f>
        <v>21.947945205479453</v>
      </c>
      <c r="H2847" s="61">
        <f ca="1">Table7[[#This Row],[Year]]*12</f>
        <v>263.37534246575342</v>
      </c>
      <c r="I2847" t="str">
        <f ca="1">IF(Table7[[#This Row],[Month]]&gt;=12,"Tenured","New Hire")</f>
        <v>Tenured</v>
      </c>
    </row>
    <row r="2848" spans="1:9">
      <c r="A2848" s="3" t="s">
        <v>103</v>
      </c>
      <c r="B2848" s="35" t="str">
        <f>_xlfn.XLOOKUP(Table7[[#This Row],[EID]],Roster!A:A,Roster!E:E)</f>
        <v>kig.imaz.62</v>
      </c>
      <c r="C2848" s="35" t="str">
        <f>_xlfn.XLOOKUP(Table7[[#This Row],[EID]],Roster!A:A,Roster!F:F)</f>
        <v>HR</v>
      </c>
      <c r="D2848">
        <v>9</v>
      </c>
      <c r="E2848" s="2">
        <v>45155</v>
      </c>
      <c r="F2848" s="2">
        <f>_xlfn.XLOOKUP(Table7[[#This Row],[EID]],Roster!A:A,Roster!G:G)</f>
        <v>44132</v>
      </c>
      <c r="G2848" s="61">
        <f ca="1">(TODAY()-Table7[[#This Row],[Hire Date]])/365</f>
        <v>4.5561643835616437</v>
      </c>
      <c r="H2848" s="61">
        <f ca="1">Table7[[#This Row],[Year]]*12</f>
        <v>54.673972602739724</v>
      </c>
      <c r="I2848" t="str">
        <f ca="1">IF(Table7[[#This Row],[Month]]&gt;=12,"Tenured","New Hire")</f>
        <v>Tenured</v>
      </c>
    </row>
    <row r="2849" spans="1:9">
      <c r="A2849" s="3" t="s">
        <v>104</v>
      </c>
      <c r="B2849" s="35" t="str">
        <f>_xlfn.XLOOKUP(Table7[[#This Row],[EID]],Roster!A:A,Roster!E:E)</f>
        <v>oka.koch.55</v>
      </c>
      <c r="C2849" s="35" t="str">
        <f>_xlfn.XLOOKUP(Table7[[#This Row],[EID]],Roster!A:A,Roster!F:F)</f>
        <v>F&amp;A</v>
      </c>
      <c r="D2849">
        <v>9</v>
      </c>
      <c r="E2849" s="2">
        <v>45155</v>
      </c>
      <c r="F2849" s="2">
        <f>_xlfn.XLOOKUP(Table7[[#This Row],[EID]],Roster!A:A,Roster!G:G)</f>
        <v>44977</v>
      </c>
      <c r="G2849" s="61">
        <f ca="1">(TODAY()-Table7[[#This Row],[Hire Date]])/365</f>
        <v>2.2410958904109588</v>
      </c>
      <c r="H2849" s="61">
        <f ca="1">Table7[[#This Row],[Year]]*12</f>
        <v>26.893150684931506</v>
      </c>
      <c r="I2849" t="str">
        <f ca="1">IF(Table7[[#This Row],[Month]]&gt;=12,"Tenured","New Hire")</f>
        <v>Tenured</v>
      </c>
    </row>
    <row r="2850" spans="1:9">
      <c r="A2850" s="3" t="s">
        <v>105</v>
      </c>
      <c r="B2850" s="35" t="str">
        <f>_xlfn.XLOOKUP(Table7[[#This Row],[EID]],Roster!A:A,Roster!E:E)</f>
        <v>oka.koch.55</v>
      </c>
      <c r="C2850" s="35" t="str">
        <f>_xlfn.XLOOKUP(Table7[[#This Row],[EID]],Roster!A:A,Roster!F:F)</f>
        <v>F&amp;A</v>
      </c>
      <c r="D2850">
        <v>10</v>
      </c>
      <c r="E2850" s="2">
        <v>45155</v>
      </c>
      <c r="F2850" s="2">
        <f>_xlfn.XLOOKUP(Table7[[#This Row],[EID]],Roster!A:A,Roster!G:G)</f>
        <v>37806</v>
      </c>
      <c r="G2850" s="61">
        <f ca="1">(TODAY()-Table7[[#This Row],[Hire Date]])/365</f>
        <v>21.887671232876713</v>
      </c>
      <c r="H2850" s="61">
        <f ca="1">Table7[[#This Row],[Year]]*12</f>
        <v>262.65205479452055</v>
      </c>
      <c r="I2850" t="str">
        <f ca="1">IF(Table7[[#This Row],[Month]]&gt;=12,"Tenured","New Hire")</f>
        <v>Tenured</v>
      </c>
    </row>
    <row r="2851" spans="1:9">
      <c r="A2851" s="3" t="s">
        <v>106</v>
      </c>
      <c r="B2851" s="35" t="str">
        <f>_xlfn.XLOOKUP(Table7[[#This Row],[EID]],Roster!A:A,Roster!E:E)</f>
        <v>hir.kame.31</v>
      </c>
      <c r="C2851" s="35" t="str">
        <f>_xlfn.XLOOKUP(Table7[[#This Row],[EID]],Roster!A:A,Roster!F:F)</f>
        <v>Health</v>
      </c>
      <c r="D2851">
        <v>10</v>
      </c>
      <c r="E2851" s="2">
        <v>45155</v>
      </c>
      <c r="F2851" s="2">
        <f>_xlfn.XLOOKUP(Table7[[#This Row],[EID]],Roster!A:A,Roster!G:G)</f>
        <v>40457</v>
      </c>
      <c r="G2851" s="61">
        <f ca="1">(TODAY()-Table7[[#This Row],[Hire Date]])/365</f>
        <v>14.624657534246575</v>
      </c>
      <c r="H2851" s="61">
        <f ca="1">Table7[[#This Row],[Year]]*12</f>
        <v>175.49589041095891</v>
      </c>
      <c r="I2851" t="str">
        <f ca="1">IF(Table7[[#This Row],[Month]]&gt;=12,"Tenured","New Hire")</f>
        <v>Tenured</v>
      </c>
    </row>
    <row r="2852" spans="1:9">
      <c r="A2852" s="3" t="s">
        <v>107</v>
      </c>
      <c r="B2852" s="35" t="str">
        <f>_xlfn.XLOOKUP(Table7[[#This Row],[EID]],Roster!A:A,Roster!E:E)</f>
        <v>oka.koch.55</v>
      </c>
      <c r="C2852" s="35" t="str">
        <f>_xlfn.XLOOKUP(Table7[[#This Row],[EID]],Roster!A:A,Roster!F:F)</f>
        <v>F&amp;A</v>
      </c>
      <c r="D2852">
        <v>10</v>
      </c>
      <c r="E2852" s="2">
        <v>45155</v>
      </c>
      <c r="F2852" s="2">
        <f>_xlfn.XLOOKUP(Table7[[#This Row],[EID]],Roster!A:A,Roster!G:G)</f>
        <v>45001</v>
      </c>
      <c r="G2852" s="61">
        <f ca="1">(TODAY()-Table7[[#This Row],[Hire Date]])/365</f>
        <v>2.1753424657534248</v>
      </c>
      <c r="H2852" s="61">
        <f ca="1">Table7[[#This Row],[Year]]*12</f>
        <v>26.104109589041098</v>
      </c>
      <c r="I2852" t="str">
        <f ca="1">IF(Table7[[#This Row],[Month]]&gt;=12,"Tenured","New Hire")</f>
        <v>Tenured</v>
      </c>
    </row>
    <row r="2853" spans="1:9">
      <c r="A2853" s="3" t="s">
        <v>108</v>
      </c>
      <c r="B2853" s="35" t="str">
        <f>_xlfn.XLOOKUP(Table7[[#This Row],[EID]],Roster!A:A,Roster!E:E)</f>
        <v>kig.imaz.62</v>
      </c>
      <c r="C2853" s="35" t="str">
        <f>_xlfn.XLOOKUP(Table7[[#This Row],[EID]],Roster!A:A,Roster!F:F)</f>
        <v>HR</v>
      </c>
      <c r="D2853">
        <v>9</v>
      </c>
      <c r="E2853" s="2">
        <v>45155</v>
      </c>
      <c r="F2853" s="2">
        <f>_xlfn.XLOOKUP(Table7[[#This Row],[EID]],Roster!A:A,Roster!G:G)</f>
        <v>41289</v>
      </c>
      <c r="G2853" s="61">
        <f ca="1">(TODAY()-Table7[[#This Row],[Hire Date]])/365</f>
        <v>12.345205479452055</v>
      </c>
      <c r="H2853" s="61">
        <f ca="1">Table7[[#This Row],[Year]]*12</f>
        <v>148.14246575342466</v>
      </c>
      <c r="I2853" t="str">
        <f ca="1">IF(Table7[[#This Row],[Month]]&gt;=12,"Tenured","New Hire")</f>
        <v>Tenured</v>
      </c>
    </row>
    <row r="2854" spans="1:9">
      <c r="A2854" s="3" t="s">
        <v>109</v>
      </c>
      <c r="B2854" s="35" t="str">
        <f>_xlfn.XLOOKUP(Table7[[#This Row],[EID]],Roster!A:A,Roster!E:E)</f>
        <v>han.oriz.24</v>
      </c>
      <c r="C2854" s="35" t="str">
        <f>_xlfn.XLOOKUP(Table7[[#This Row],[EID]],Roster!A:A,Roster!F:F)</f>
        <v>Strategy</v>
      </c>
      <c r="D2854">
        <v>8</v>
      </c>
      <c r="E2854" s="2">
        <v>45155</v>
      </c>
      <c r="F2854" s="2">
        <f>_xlfn.XLOOKUP(Table7[[#This Row],[EID]],Roster!A:A,Roster!G:G)</f>
        <v>39092</v>
      </c>
      <c r="G2854" s="61">
        <f ca="1">(TODAY()-Table7[[#This Row],[Hire Date]])/365</f>
        <v>18.364383561643837</v>
      </c>
      <c r="H2854" s="61">
        <f ca="1">Table7[[#This Row],[Year]]*12</f>
        <v>220.37260273972606</v>
      </c>
      <c r="I2854" t="str">
        <f ca="1">IF(Table7[[#This Row],[Month]]&gt;=12,"Tenured","New Hire")</f>
        <v>Tenured</v>
      </c>
    </row>
    <row r="2855" spans="1:9">
      <c r="A2855" s="3" t="s">
        <v>111</v>
      </c>
      <c r="B2855" s="35" t="str">
        <f>_xlfn.XLOOKUP(Table7[[#This Row],[EID]],Roster!A:A,Roster!E:E)</f>
        <v>hir.kame.31</v>
      </c>
      <c r="C2855" s="35" t="str">
        <f>_xlfn.XLOOKUP(Table7[[#This Row],[EID]],Roster!A:A,Roster!F:F)</f>
        <v>Health</v>
      </c>
      <c r="D2855">
        <v>9</v>
      </c>
      <c r="E2855" s="2">
        <v>45155</v>
      </c>
      <c r="F2855" s="2">
        <f>_xlfn.XLOOKUP(Table7[[#This Row],[EID]],Roster!A:A,Roster!G:G)</f>
        <v>42145</v>
      </c>
      <c r="G2855" s="61">
        <f ca="1">(TODAY()-Table7[[#This Row],[Hire Date]])/365</f>
        <v>10</v>
      </c>
      <c r="H2855" s="61">
        <f ca="1">Table7[[#This Row],[Year]]*12</f>
        <v>120</v>
      </c>
      <c r="I2855" t="str">
        <f ca="1">IF(Table7[[#This Row],[Month]]&gt;=12,"Tenured","New Hire")</f>
        <v>Tenured</v>
      </c>
    </row>
    <row r="2856" spans="1:9">
      <c r="A2856" s="3" t="s">
        <v>112</v>
      </c>
      <c r="B2856" s="35" t="str">
        <f>_xlfn.XLOOKUP(Table7[[#This Row],[EID]],Roster!A:A,Roster!E:E)</f>
        <v>hir.kame.31</v>
      </c>
      <c r="C2856" s="35" t="str">
        <f>_xlfn.XLOOKUP(Table7[[#This Row],[EID]],Roster!A:A,Roster!F:F)</f>
        <v>Health</v>
      </c>
      <c r="D2856">
        <v>8</v>
      </c>
      <c r="E2856" s="2">
        <v>45155</v>
      </c>
      <c r="F2856" s="2">
        <f>_xlfn.XLOOKUP(Table7[[#This Row],[EID]],Roster!A:A,Roster!G:G)</f>
        <v>44989</v>
      </c>
      <c r="G2856" s="61">
        <f ca="1">(TODAY()-Table7[[#This Row],[Hire Date]])/365</f>
        <v>2.2082191780821918</v>
      </c>
      <c r="H2856" s="61">
        <f ca="1">Table7[[#This Row],[Year]]*12</f>
        <v>26.4986301369863</v>
      </c>
      <c r="I2856" t="str">
        <f ca="1">IF(Table7[[#This Row],[Month]]&gt;=12,"Tenured","New Hire")</f>
        <v>Tenured</v>
      </c>
    </row>
    <row r="2857" spans="1:9">
      <c r="A2857" s="3" t="s">
        <v>113</v>
      </c>
      <c r="B2857" s="35" t="str">
        <f>_xlfn.XLOOKUP(Table7[[#This Row],[EID]],Roster!A:A,Roster!E:E)</f>
        <v>kig.imaz.62</v>
      </c>
      <c r="C2857" s="35" t="str">
        <f>_xlfn.XLOOKUP(Table7[[#This Row],[EID]],Roster!A:A,Roster!F:F)</f>
        <v>HR</v>
      </c>
      <c r="D2857">
        <v>10</v>
      </c>
      <c r="E2857" s="2">
        <v>45155</v>
      </c>
      <c r="F2857" s="2">
        <f>_xlfn.XLOOKUP(Table7[[#This Row],[EID]],Roster!A:A,Roster!G:G)</f>
        <v>44152</v>
      </c>
      <c r="G2857" s="61">
        <f ca="1">(TODAY()-Table7[[#This Row],[Hire Date]])/365</f>
        <v>4.5013698630136982</v>
      </c>
      <c r="H2857" s="61">
        <f ca="1">Table7[[#This Row],[Year]]*12</f>
        <v>54.016438356164379</v>
      </c>
      <c r="I2857" t="str">
        <f ca="1">IF(Table7[[#This Row],[Month]]&gt;=12,"Tenured","New Hire")</f>
        <v>Tenured</v>
      </c>
    </row>
    <row r="2858" spans="1:9">
      <c r="A2858" s="3" t="s">
        <v>114</v>
      </c>
      <c r="B2858" s="35" t="str">
        <f>_xlfn.XLOOKUP(Table7[[#This Row],[EID]],Roster!A:A,Roster!E:E)</f>
        <v>han.oriz.24</v>
      </c>
      <c r="C2858" s="35" t="str">
        <f>_xlfn.XLOOKUP(Table7[[#This Row],[EID]],Roster!A:A,Roster!F:F)</f>
        <v>Strategy</v>
      </c>
      <c r="D2858">
        <v>8</v>
      </c>
      <c r="E2858" s="2">
        <v>45155</v>
      </c>
      <c r="F2858" s="2">
        <f>_xlfn.XLOOKUP(Table7[[#This Row],[EID]],Roster!A:A,Roster!G:G)</f>
        <v>37165</v>
      </c>
      <c r="G2858" s="61">
        <f ca="1">(TODAY()-Table7[[#This Row],[Hire Date]])/365</f>
        <v>23.643835616438356</v>
      </c>
      <c r="H2858" s="61">
        <f ca="1">Table7[[#This Row],[Year]]*12</f>
        <v>283.72602739726028</v>
      </c>
      <c r="I2858" t="str">
        <f ca="1">IF(Table7[[#This Row],[Month]]&gt;=12,"Tenured","New Hire")</f>
        <v>Tenured</v>
      </c>
    </row>
    <row r="2859" spans="1:9">
      <c r="A2859" s="3" t="s">
        <v>115</v>
      </c>
      <c r="B2859" s="35" t="str">
        <f>_xlfn.XLOOKUP(Table7[[#This Row],[EID]],Roster!A:A,Roster!E:E)</f>
        <v>oka.koch.55</v>
      </c>
      <c r="C2859" s="35" t="str">
        <f>_xlfn.XLOOKUP(Table7[[#This Row],[EID]],Roster!A:A,Roster!F:F)</f>
        <v>F&amp;A</v>
      </c>
      <c r="D2859">
        <v>10</v>
      </c>
      <c r="E2859" s="2">
        <v>45155</v>
      </c>
      <c r="F2859" s="2">
        <f>_xlfn.XLOOKUP(Table7[[#This Row],[EID]],Roster!A:A,Roster!G:G)</f>
        <v>44841</v>
      </c>
      <c r="G2859" s="61">
        <f ca="1">(TODAY()-Table7[[#This Row],[Hire Date]])/365</f>
        <v>2.6136986301369864</v>
      </c>
      <c r="H2859" s="61">
        <f ca="1">Table7[[#This Row],[Year]]*12</f>
        <v>31.364383561643837</v>
      </c>
      <c r="I2859" t="str">
        <f ca="1">IF(Table7[[#This Row],[Month]]&gt;=12,"Tenured","New Hire")</f>
        <v>Tenured</v>
      </c>
    </row>
    <row r="2860" spans="1:9">
      <c r="A2860" s="3" t="s">
        <v>116</v>
      </c>
      <c r="B2860" s="35" t="str">
        <f>_xlfn.XLOOKUP(Table7[[#This Row],[EID]],Roster!A:A,Roster!E:E)</f>
        <v>hir.kame.31</v>
      </c>
      <c r="C2860" s="35" t="str">
        <f>_xlfn.XLOOKUP(Table7[[#This Row],[EID]],Roster!A:A,Roster!F:F)</f>
        <v>Health</v>
      </c>
      <c r="D2860">
        <v>8</v>
      </c>
      <c r="E2860" s="2">
        <v>45155</v>
      </c>
      <c r="F2860" s="2">
        <f>_xlfn.XLOOKUP(Table7[[#This Row],[EID]],Roster!A:A,Roster!G:G)</f>
        <v>39490</v>
      </c>
      <c r="G2860" s="61">
        <f ca="1">(TODAY()-Table7[[#This Row],[Hire Date]])/365</f>
        <v>17.273972602739725</v>
      </c>
      <c r="H2860" s="61">
        <f ca="1">Table7[[#This Row],[Year]]*12</f>
        <v>207.2876712328767</v>
      </c>
      <c r="I2860" t="str">
        <f ca="1">IF(Table7[[#This Row],[Month]]&gt;=12,"Tenured","New Hire")</f>
        <v>Tenured</v>
      </c>
    </row>
    <row r="2861" spans="1:9">
      <c r="A2861" s="3" t="s">
        <v>117</v>
      </c>
      <c r="B2861" s="35" t="str">
        <f>_xlfn.XLOOKUP(Table7[[#This Row],[EID]],Roster!A:A,Roster!E:E)</f>
        <v>han.oriz.24</v>
      </c>
      <c r="C2861" s="35" t="str">
        <f>_xlfn.XLOOKUP(Table7[[#This Row],[EID]],Roster!A:A,Roster!F:F)</f>
        <v>Network</v>
      </c>
      <c r="D2861">
        <v>8</v>
      </c>
      <c r="E2861" s="2">
        <v>45155</v>
      </c>
      <c r="F2861" s="2">
        <f>_xlfn.XLOOKUP(Table7[[#This Row],[EID]],Roster!A:A,Roster!G:G)</f>
        <v>43495</v>
      </c>
      <c r="G2861" s="61">
        <f ca="1">(TODAY()-Table7[[#This Row],[Hire Date]])/365</f>
        <v>6.3013698630136989</v>
      </c>
      <c r="H2861" s="61">
        <f ca="1">Table7[[#This Row],[Year]]*12</f>
        <v>75.616438356164394</v>
      </c>
      <c r="I2861" t="str">
        <f ca="1">IF(Table7[[#This Row],[Month]]&gt;=12,"Tenured","New Hire")</f>
        <v>Tenured</v>
      </c>
    </row>
    <row r="2862" spans="1:9">
      <c r="A2862" s="3" t="s">
        <v>118</v>
      </c>
      <c r="B2862" s="35" t="str">
        <f>_xlfn.XLOOKUP(Table7[[#This Row],[EID]],Roster!A:A,Roster!E:E)</f>
        <v>kig.imaz.62</v>
      </c>
      <c r="C2862" s="35" t="str">
        <f>_xlfn.XLOOKUP(Table7[[#This Row],[EID]],Roster!A:A,Roster!F:F)</f>
        <v>HR</v>
      </c>
      <c r="D2862">
        <v>10</v>
      </c>
      <c r="E2862" s="2">
        <v>45155</v>
      </c>
      <c r="F2862" s="2">
        <f>_xlfn.XLOOKUP(Table7[[#This Row],[EID]],Roster!A:A,Roster!G:G)</f>
        <v>44965</v>
      </c>
      <c r="G2862" s="61">
        <f ca="1">(TODAY()-Table7[[#This Row],[Hire Date]])/365</f>
        <v>2.2739726027397262</v>
      </c>
      <c r="H2862" s="61">
        <f ca="1">Table7[[#This Row],[Year]]*12</f>
        <v>27.287671232876715</v>
      </c>
      <c r="I2862" t="str">
        <f ca="1">IF(Table7[[#This Row],[Month]]&gt;=12,"Tenured","New Hire")</f>
        <v>Tenured</v>
      </c>
    </row>
    <row r="2863" spans="1:9">
      <c r="A2863" s="3" t="s">
        <v>119</v>
      </c>
      <c r="B2863" s="35" t="str">
        <f>_xlfn.XLOOKUP(Table7[[#This Row],[EID]],Roster!A:A,Roster!E:E)</f>
        <v>hir.kame.31</v>
      </c>
      <c r="C2863" s="35" t="str">
        <f>_xlfn.XLOOKUP(Table7[[#This Row],[EID]],Roster!A:A,Roster!F:F)</f>
        <v>Health</v>
      </c>
      <c r="D2863">
        <v>10</v>
      </c>
      <c r="E2863" s="2">
        <v>45155</v>
      </c>
      <c r="F2863" s="2">
        <f>_xlfn.XLOOKUP(Table7[[#This Row],[EID]],Roster!A:A,Roster!G:G)</f>
        <v>38581</v>
      </c>
      <c r="G2863" s="61">
        <f ca="1">(TODAY()-Table7[[#This Row],[Hire Date]])/365</f>
        <v>19.764383561643836</v>
      </c>
      <c r="H2863" s="61">
        <f ca="1">Table7[[#This Row],[Year]]*12</f>
        <v>237.17260273972602</v>
      </c>
      <c r="I2863" t="str">
        <f ca="1">IF(Table7[[#This Row],[Month]]&gt;=12,"Tenured","New Hire")</f>
        <v>Tenured</v>
      </c>
    </row>
    <row r="2864" spans="1:9">
      <c r="A2864" s="3" t="s">
        <v>121</v>
      </c>
      <c r="B2864" s="35" t="str">
        <f>_xlfn.XLOOKUP(Table7[[#This Row],[EID]],Roster!A:A,Roster!E:E)</f>
        <v>hir.kame.31</v>
      </c>
      <c r="C2864" s="35" t="str">
        <f>_xlfn.XLOOKUP(Table7[[#This Row],[EID]],Roster!A:A,Roster!F:F)</f>
        <v>Health</v>
      </c>
      <c r="D2864">
        <v>10</v>
      </c>
      <c r="E2864" s="2">
        <v>45155</v>
      </c>
      <c r="F2864" s="2">
        <f>_xlfn.XLOOKUP(Table7[[#This Row],[EID]],Roster!A:A,Roster!G:G)</f>
        <v>44420</v>
      </c>
      <c r="G2864" s="61">
        <f ca="1">(TODAY()-Table7[[#This Row],[Hire Date]])/365</f>
        <v>3.7671232876712328</v>
      </c>
      <c r="H2864" s="61">
        <f ca="1">Table7[[#This Row],[Year]]*12</f>
        <v>45.205479452054796</v>
      </c>
      <c r="I2864" t="str">
        <f ca="1">IF(Table7[[#This Row],[Month]]&gt;=12,"Tenured","New Hire")</f>
        <v>Tenured</v>
      </c>
    </row>
    <row r="2865" spans="1:9">
      <c r="A2865" s="3" t="s">
        <v>122</v>
      </c>
      <c r="B2865" s="35" t="str">
        <f>_xlfn.XLOOKUP(Table7[[#This Row],[EID]],Roster!A:A,Roster!E:E)</f>
        <v>han.oriz.24</v>
      </c>
      <c r="C2865" s="35" t="str">
        <f>_xlfn.XLOOKUP(Table7[[#This Row],[EID]],Roster!A:A,Roster!F:F)</f>
        <v>Network</v>
      </c>
      <c r="D2865">
        <v>8</v>
      </c>
      <c r="E2865" s="2">
        <v>45155</v>
      </c>
      <c r="F2865" s="2">
        <f>_xlfn.XLOOKUP(Table7[[#This Row],[EID]],Roster!A:A,Roster!G:G)</f>
        <v>44961</v>
      </c>
      <c r="G2865" s="61">
        <f ca="1">(TODAY()-Table7[[#This Row],[Hire Date]])/365</f>
        <v>2.2849315068493152</v>
      </c>
      <c r="H2865" s="61">
        <f ca="1">Table7[[#This Row],[Year]]*12</f>
        <v>27.419178082191785</v>
      </c>
      <c r="I2865" t="str">
        <f ca="1">IF(Table7[[#This Row],[Month]]&gt;=12,"Tenured","New Hire")</f>
        <v>Tenured</v>
      </c>
    </row>
    <row r="2866" spans="1:9">
      <c r="A2866" s="3" t="s">
        <v>123</v>
      </c>
      <c r="B2866" s="35" t="str">
        <f>_xlfn.XLOOKUP(Table7[[#This Row],[EID]],Roster!A:A,Roster!E:E)</f>
        <v>kig.imaz.62</v>
      </c>
      <c r="C2866" s="35" t="str">
        <f>_xlfn.XLOOKUP(Table7[[#This Row],[EID]],Roster!A:A,Roster!F:F)</f>
        <v>HR</v>
      </c>
      <c r="D2866">
        <v>9</v>
      </c>
      <c r="E2866" s="2">
        <v>45155</v>
      </c>
      <c r="F2866" s="2">
        <f>_xlfn.XLOOKUP(Table7[[#This Row],[EID]],Roster!A:A,Roster!G:G)</f>
        <v>41094</v>
      </c>
      <c r="G2866" s="61">
        <f ca="1">(TODAY()-Table7[[#This Row],[Hire Date]])/365</f>
        <v>12.87945205479452</v>
      </c>
      <c r="H2866" s="61">
        <f ca="1">Table7[[#This Row],[Year]]*12</f>
        <v>154.55342465753424</v>
      </c>
      <c r="I2866" t="str">
        <f ca="1">IF(Table7[[#This Row],[Month]]&gt;=12,"Tenured","New Hire")</f>
        <v>Tenured</v>
      </c>
    </row>
    <row r="2867" spans="1:9">
      <c r="A2867" s="3" t="s">
        <v>94</v>
      </c>
      <c r="B2867" s="35" t="str">
        <f>_xlfn.XLOOKUP(Table7[[#This Row],[EID]],Roster!A:A,Roster!E:E)</f>
        <v>oka.koch.55</v>
      </c>
      <c r="C2867" s="35" t="str">
        <f>_xlfn.XLOOKUP(Table7[[#This Row],[EID]],Roster!A:A,Roster!F:F)</f>
        <v>F&amp;A</v>
      </c>
      <c r="D2867">
        <v>9</v>
      </c>
      <c r="E2867" s="2">
        <v>45156</v>
      </c>
      <c r="F2867" s="2">
        <f>_xlfn.XLOOKUP(Table7[[#This Row],[EID]],Roster!A:A,Roster!G:G)</f>
        <v>45032</v>
      </c>
      <c r="G2867" s="61">
        <f ca="1">(TODAY()-Table7[[#This Row],[Hire Date]])/365</f>
        <v>2.0904109589041098</v>
      </c>
      <c r="H2867" s="61">
        <f ca="1">Table7[[#This Row],[Year]]*12</f>
        <v>25.084931506849315</v>
      </c>
      <c r="I2867" t="str">
        <f ca="1">IF(Table7[[#This Row],[Month]]&gt;=12,"Tenured","New Hire")</f>
        <v>Tenured</v>
      </c>
    </row>
    <row r="2868" spans="1:9">
      <c r="A2868" s="3" t="s">
        <v>96</v>
      </c>
      <c r="B2868" s="35" t="str">
        <f>_xlfn.XLOOKUP(Table7[[#This Row],[EID]],Roster!A:A,Roster!E:E)</f>
        <v>hir.kame.31</v>
      </c>
      <c r="C2868" s="35" t="str">
        <f>_xlfn.XLOOKUP(Table7[[#This Row],[EID]],Roster!A:A,Roster!F:F)</f>
        <v>Health</v>
      </c>
      <c r="D2868">
        <v>10</v>
      </c>
      <c r="E2868" s="2">
        <v>45156</v>
      </c>
      <c r="F2868" s="2">
        <f>_xlfn.XLOOKUP(Table7[[#This Row],[EID]],Roster!A:A,Roster!G:G)</f>
        <v>44979</v>
      </c>
      <c r="G2868" s="61">
        <f ca="1">(TODAY()-Table7[[#This Row],[Hire Date]])/365</f>
        <v>2.2356164383561645</v>
      </c>
      <c r="H2868" s="61">
        <f ca="1">Table7[[#This Row],[Year]]*12</f>
        <v>26.827397260273976</v>
      </c>
      <c r="I2868" t="str">
        <f ca="1">IF(Table7[[#This Row],[Month]]&gt;=12,"Tenured","New Hire")</f>
        <v>Tenured</v>
      </c>
    </row>
    <row r="2869" spans="1:9">
      <c r="A2869" s="3" t="s">
        <v>97</v>
      </c>
      <c r="B2869" s="35" t="str">
        <f>_xlfn.XLOOKUP(Table7[[#This Row],[EID]],Roster!A:A,Roster!E:E)</f>
        <v>han.oriz.24</v>
      </c>
      <c r="C2869" s="35" t="str">
        <f>_xlfn.XLOOKUP(Table7[[#This Row],[EID]],Roster!A:A,Roster!F:F)</f>
        <v>Network</v>
      </c>
      <c r="D2869">
        <v>9</v>
      </c>
      <c r="E2869" s="2">
        <v>45156</v>
      </c>
      <c r="F2869" s="2">
        <f>_xlfn.XLOOKUP(Table7[[#This Row],[EID]],Roster!A:A,Roster!G:G)</f>
        <v>44419</v>
      </c>
      <c r="G2869" s="61">
        <f ca="1">(TODAY()-Table7[[#This Row],[Hire Date]])/365</f>
        <v>3.7698630136986302</v>
      </c>
      <c r="H2869" s="61">
        <f ca="1">Table7[[#This Row],[Year]]*12</f>
        <v>45.238356164383561</v>
      </c>
      <c r="I2869" t="str">
        <f ca="1">IF(Table7[[#This Row],[Month]]&gt;=12,"Tenured","New Hire")</f>
        <v>Tenured</v>
      </c>
    </row>
    <row r="2870" spans="1:9">
      <c r="A2870" s="3" t="s">
        <v>98</v>
      </c>
      <c r="B2870" s="35" t="str">
        <f>_xlfn.XLOOKUP(Table7[[#This Row],[EID]],Roster!A:A,Roster!E:E)</f>
        <v>kig.imaz.62</v>
      </c>
      <c r="C2870" s="35" t="str">
        <f>_xlfn.XLOOKUP(Table7[[#This Row],[EID]],Roster!A:A,Roster!F:F)</f>
        <v>HR</v>
      </c>
      <c r="D2870">
        <v>9</v>
      </c>
      <c r="E2870" s="2">
        <v>45156</v>
      </c>
      <c r="F2870" s="2">
        <f>_xlfn.XLOOKUP(Table7[[#This Row],[EID]],Roster!A:A,Roster!G:G)</f>
        <v>41964</v>
      </c>
      <c r="G2870" s="61">
        <f ca="1">(TODAY()-Table7[[#This Row],[Hire Date]])/365</f>
        <v>10.495890410958904</v>
      </c>
      <c r="H2870" s="61">
        <f ca="1">Table7[[#This Row],[Year]]*12</f>
        <v>125.95068493150684</v>
      </c>
      <c r="I2870" t="str">
        <f ca="1">IF(Table7[[#This Row],[Month]]&gt;=12,"Tenured","New Hire")</f>
        <v>Tenured</v>
      </c>
    </row>
    <row r="2871" spans="1:9">
      <c r="A2871" s="3" t="s">
        <v>99</v>
      </c>
      <c r="B2871" s="35" t="str">
        <f>_xlfn.XLOOKUP(Table7[[#This Row],[EID]],Roster!A:A,Roster!E:E)</f>
        <v>han.oriz.24</v>
      </c>
      <c r="C2871" s="35" t="str">
        <f>_xlfn.XLOOKUP(Table7[[#This Row],[EID]],Roster!A:A,Roster!F:F)</f>
        <v>Strategy</v>
      </c>
      <c r="D2871">
        <v>9</v>
      </c>
      <c r="E2871" s="2">
        <v>45156</v>
      </c>
      <c r="F2871" s="2">
        <f>_xlfn.XLOOKUP(Table7[[#This Row],[EID]],Roster!A:A,Roster!G:G)</f>
        <v>39732</v>
      </c>
      <c r="G2871" s="61">
        <f ca="1">(TODAY()-Table7[[#This Row],[Hire Date]])/365</f>
        <v>16.610958904109587</v>
      </c>
      <c r="H2871" s="61">
        <f ca="1">Table7[[#This Row],[Year]]*12</f>
        <v>199.33150684931505</v>
      </c>
      <c r="I2871" t="str">
        <f ca="1">IF(Table7[[#This Row],[Month]]&gt;=12,"Tenured","New Hire")</f>
        <v>Tenured</v>
      </c>
    </row>
    <row r="2872" spans="1:9">
      <c r="A2872" s="3" t="s">
        <v>100</v>
      </c>
      <c r="B2872" s="35" t="str">
        <f>_xlfn.XLOOKUP(Table7[[#This Row],[EID]],Roster!A:A,Roster!E:E)</f>
        <v>oka.koch.55</v>
      </c>
      <c r="C2872" s="35" t="str">
        <f>_xlfn.XLOOKUP(Table7[[#This Row],[EID]],Roster!A:A,Roster!F:F)</f>
        <v>F&amp;A</v>
      </c>
      <c r="D2872">
        <v>10</v>
      </c>
      <c r="E2872" s="2">
        <v>45156</v>
      </c>
      <c r="F2872" s="2">
        <f>_xlfn.XLOOKUP(Table7[[#This Row],[EID]],Roster!A:A,Roster!G:G)</f>
        <v>44956</v>
      </c>
      <c r="G2872" s="61">
        <f ca="1">(TODAY()-Table7[[#This Row],[Hire Date]])/365</f>
        <v>2.2986301369863016</v>
      </c>
      <c r="H2872" s="61">
        <f ca="1">Table7[[#This Row],[Year]]*12</f>
        <v>27.583561643835619</v>
      </c>
      <c r="I2872" t="str">
        <f ca="1">IF(Table7[[#This Row],[Month]]&gt;=12,"Tenured","New Hire")</f>
        <v>Tenured</v>
      </c>
    </row>
    <row r="2873" spans="1:9">
      <c r="A2873" s="3" t="s">
        <v>101</v>
      </c>
      <c r="B2873" s="35" t="str">
        <f>_xlfn.XLOOKUP(Table7[[#This Row],[EID]],Roster!A:A,Roster!E:E)</f>
        <v>hir.kame.31</v>
      </c>
      <c r="C2873" s="35" t="str">
        <f>_xlfn.XLOOKUP(Table7[[#This Row],[EID]],Roster!A:A,Roster!F:F)</f>
        <v>Health</v>
      </c>
      <c r="D2873">
        <v>10</v>
      </c>
      <c r="E2873" s="2">
        <v>45156</v>
      </c>
      <c r="F2873" s="2">
        <f>_xlfn.XLOOKUP(Table7[[#This Row],[EID]],Roster!A:A,Roster!G:G)</f>
        <v>42161</v>
      </c>
      <c r="G2873" s="61">
        <f ca="1">(TODAY()-Table7[[#This Row],[Hire Date]])/365</f>
        <v>9.956164383561644</v>
      </c>
      <c r="H2873" s="61">
        <f ca="1">Table7[[#This Row],[Year]]*12</f>
        <v>119.47397260273974</v>
      </c>
      <c r="I2873" t="str">
        <f ca="1">IF(Table7[[#This Row],[Month]]&gt;=12,"Tenured","New Hire")</f>
        <v>Tenured</v>
      </c>
    </row>
    <row r="2874" spans="1:9">
      <c r="A2874" s="3" t="s">
        <v>102</v>
      </c>
      <c r="B2874" s="35" t="str">
        <f>_xlfn.XLOOKUP(Table7[[#This Row],[EID]],Roster!A:A,Roster!E:E)</f>
        <v>han.oriz.24</v>
      </c>
      <c r="C2874" s="35" t="str">
        <f>_xlfn.XLOOKUP(Table7[[#This Row],[EID]],Roster!A:A,Roster!F:F)</f>
        <v>Network</v>
      </c>
      <c r="D2874">
        <v>10</v>
      </c>
      <c r="E2874" s="2">
        <v>45156</v>
      </c>
      <c r="F2874" s="2">
        <f>_xlfn.XLOOKUP(Table7[[#This Row],[EID]],Roster!A:A,Roster!G:G)</f>
        <v>37784</v>
      </c>
      <c r="G2874" s="61">
        <f ca="1">(TODAY()-Table7[[#This Row],[Hire Date]])/365</f>
        <v>21.947945205479453</v>
      </c>
      <c r="H2874" s="61">
        <f ca="1">Table7[[#This Row],[Year]]*12</f>
        <v>263.37534246575342</v>
      </c>
      <c r="I2874" t="str">
        <f ca="1">IF(Table7[[#This Row],[Month]]&gt;=12,"Tenured","New Hire")</f>
        <v>Tenured</v>
      </c>
    </row>
    <row r="2875" spans="1:9">
      <c r="A2875" s="3" t="s">
        <v>103</v>
      </c>
      <c r="B2875" s="35" t="str">
        <f>_xlfn.XLOOKUP(Table7[[#This Row],[EID]],Roster!A:A,Roster!E:E)</f>
        <v>kig.imaz.62</v>
      </c>
      <c r="C2875" s="35" t="str">
        <f>_xlfn.XLOOKUP(Table7[[#This Row],[EID]],Roster!A:A,Roster!F:F)</f>
        <v>HR</v>
      </c>
      <c r="D2875">
        <v>8</v>
      </c>
      <c r="E2875" s="2">
        <v>45156</v>
      </c>
      <c r="F2875" s="2">
        <f>_xlfn.XLOOKUP(Table7[[#This Row],[EID]],Roster!A:A,Roster!G:G)</f>
        <v>44132</v>
      </c>
      <c r="G2875" s="61">
        <f ca="1">(TODAY()-Table7[[#This Row],[Hire Date]])/365</f>
        <v>4.5561643835616437</v>
      </c>
      <c r="H2875" s="61">
        <f ca="1">Table7[[#This Row],[Year]]*12</f>
        <v>54.673972602739724</v>
      </c>
      <c r="I2875" t="str">
        <f ca="1">IF(Table7[[#This Row],[Month]]&gt;=12,"Tenured","New Hire")</f>
        <v>Tenured</v>
      </c>
    </row>
    <row r="2876" spans="1:9">
      <c r="A2876" s="3" t="s">
        <v>104</v>
      </c>
      <c r="B2876" s="35" t="str">
        <f>_xlfn.XLOOKUP(Table7[[#This Row],[EID]],Roster!A:A,Roster!E:E)</f>
        <v>oka.koch.55</v>
      </c>
      <c r="C2876" s="35" t="str">
        <f>_xlfn.XLOOKUP(Table7[[#This Row],[EID]],Roster!A:A,Roster!F:F)</f>
        <v>F&amp;A</v>
      </c>
      <c r="D2876">
        <v>6</v>
      </c>
      <c r="E2876" s="2">
        <v>45156</v>
      </c>
      <c r="F2876" s="2">
        <f>_xlfn.XLOOKUP(Table7[[#This Row],[EID]],Roster!A:A,Roster!G:G)</f>
        <v>44977</v>
      </c>
      <c r="G2876" s="61">
        <f ca="1">(TODAY()-Table7[[#This Row],[Hire Date]])/365</f>
        <v>2.2410958904109588</v>
      </c>
      <c r="H2876" s="61">
        <f ca="1">Table7[[#This Row],[Year]]*12</f>
        <v>26.893150684931506</v>
      </c>
      <c r="I2876" t="str">
        <f ca="1">IF(Table7[[#This Row],[Month]]&gt;=12,"Tenured","New Hire")</f>
        <v>Tenured</v>
      </c>
    </row>
    <row r="2877" spans="1:9">
      <c r="A2877" s="3" t="s">
        <v>105</v>
      </c>
      <c r="B2877" s="35" t="str">
        <f>_xlfn.XLOOKUP(Table7[[#This Row],[EID]],Roster!A:A,Roster!E:E)</f>
        <v>oka.koch.55</v>
      </c>
      <c r="C2877" s="35" t="str">
        <f>_xlfn.XLOOKUP(Table7[[#This Row],[EID]],Roster!A:A,Roster!F:F)</f>
        <v>F&amp;A</v>
      </c>
      <c r="D2877">
        <v>9</v>
      </c>
      <c r="E2877" s="2">
        <v>45156</v>
      </c>
      <c r="F2877" s="2">
        <f>_xlfn.XLOOKUP(Table7[[#This Row],[EID]],Roster!A:A,Roster!G:G)</f>
        <v>37806</v>
      </c>
      <c r="G2877" s="61">
        <f ca="1">(TODAY()-Table7[[#This Row],[Hire Date]])/365</f>
        <v>21.887671232876713</v>
      </c>
      <c r="H2877" s="61">
        <f ca="1">Table7[[#This Row],[Year]]*12</f>
        <v>262.65205479452055</v>
      </c>
      <c r="I2877" t="str">
        <f ca="1">IF(Table7[[#This Row],[Month]]&gt;=12,"Tenured","New Hire")</f>
        <v>Tenured</v>
      </c>
    </row>
    <row r="2878" spans="1:9">
      <c r="A2878" s="3" t="s">
        <v>106</v>
      </c>
      <c r="B2878" s="35" t="str">
        <f>_xlfn.XLOOKUP(Table7[[#This Row],[EID]],Roster!A:A,Roster!E:E)</f>
        <v>hir.kame.31</v>
      </c>
      <c r="C2878" s="35" t="str">
        <f>_xlfn.XLOOKUP(Table7[[#This Row],[EID]],Roster!A:A,Roster!F:F)</f>
        <v>Health</v>
      </c>
      <c r="D2878">
        <v>9</v>
      </c>
      <c r="E2878" s="2">
        <v>45156</v>
      </c>
      <c r="F2878" s="2">
        <f>_xlfn.XLOOKUP(Table7[[#This Row],[EID]],Roster!A:A,Roster!G:G)</f>
        <v>40457</v>
      </c>
      <c r="G2878" s="61">
        <f ca="1">(TODAY()-Table7[[#This Row],[Hire Date]])/365</f>
        <v>14.624657534246575</v>
      </c>
      <c r="H2878" s="61">
        <f ca="1">Table7[[#This Row],[Year]]*12</f>
        <v>175.49589041095891</v>
      </c>
      <c r="I2878" t="str">
        <f ca="1">IF(Table7[[#This Row],[Month]]&gt;=12,"Tenured","New Hire")</f>
        <v>Tenured</v>
      </c>
    </row>
    <row r="2879" spans="1:9">
      <c r="A2879" s="3" t="s">
        <v>107</v>
      </c>
      <c r="B2879" s="35" t="str">
        <f>_xlfn.XLOOKUP(Table7[[#This Row],[EID]],Roster!A:A,Roster!E:E)</f>
        <v>oka.koch.55</v>
      </c>
      <c r="C2879" s="35" t="str">
        <f>_xlfn.XLOOKUP(Table7[[#This Row],[EID]],Roster!A:A,Roster!F:F)</f>
        <v>F&amp;A</v>
      </c>
      <c r="D2879">
        <v>10</v>
      </c>
      <c r="E2879" s="2">
        <v>45156</v>
      </c>
      <c r="F2879" s="2">
        <f>_xlfn.XLOOKUP(Table7[[#This Row],[EID]],Roster!A:A,Roster!G:G)</f>
        <v>45001</v>
      </c>
      <c r="G2879" s="61">
        <f ca="1">(TODAY()-Table7[[#This Row],[Hire Date]])/365</f>
        <v>2.1753424657534248</v>
      </c>
      <c r="H2879" s="61">
        <f ca="1">Table7[[#This Row],[Year]]*12</f>
        <v>26.104109589041098</v>
      </c>
      <c r="I2879" t="str">
        <f ca="1">IF(Table7[[#This Row],[Month]]&gt;=12,"Tenured","New Hire")</f>
        <v>Tenured</v>
      </c>
    </row>
    <row r="2880" spans="1:9">
      <c r="A2880" s="3" t="s">
        <v>108</v>
      </c>
      <c r="B2880" s="35" t="str">
        <f>_xlfn.XLOOKUP(Table7[[#This Row],[EID]],Roster!A:A,Roster!E:E)</f>
        <v>kig.imaz.62</v>
      </c>
      <c r="C2880" s="35" t="str">
        <f>_xlfn.XLOOKUP(Table7[[#This Row],[EID]],Roster!A:A,Roster!F:F)</f>
        <v>HR</v>
      </c>
      <c r="D2880">
        <v>10</v>
      </c>
      <c r="E2880" s="2">
        <v>45156</v>
      </c>
      <c r="F2880" s="2">
        <f>_xlfn.XLOOKUP(Table7[[#This Row],[EID]],Roster!A:A,Roster!G:G)</f>
        <v>41289</v>
      </c>
      <c r="G2880" s="61">
        <f ca="1">(TODAY()-Table7[[#This Row],[Hire Date]])/365</f>
        <v>12.345205479452055</v>
      </c>
      <c r="H2880" s="61">
        <f ca="1">Table7[[#This Row],[Year]]*12</f>
        <v>148.14246575342466</v>
      </c>
      <c r="I2880" t="str">
        <f ca="1">IF(Table7[[#This Row],[Month]]&gt;=12,"Tenured","New Hire")</f>
        <v>Tenured</v>
      </c>
    </row>
    <row r="2881" spans="1:9">
      <c r="A2881" s="3" t="s">
        <v>109</v>
      </c>
      <c r="B2881" s="35" t="str">
        <f>_xlfn.XLOOKUP(Table7[[#This Row],[EID]],Roster!A:A,Roster!E:E)</f>
        <v>han.oriz.24</v>
      </c>
      <c r="C2881" s="35" t="str">
        <f>_xlfn.XLOOKUP(Table7[[#This Row],[EID]],Roster!A:A,Roster!F:F)</f>
        <v>Strategy</v>
      </c>
      <c r="D2881">
        <v>9</v>
      </c>
      <c r="E2881" s="2">
        <v>45156</v>
      </c>
      <c r="F2881" s="2">
        <f>_xlfn.XLOOKUP(Table7[[#This Row],[EID]],Roster!A:A,Roster!G:G)</f>
        <v>39092</v>
      </c>
      <c r="G2881" s="61">
        <f ca="1">(TODAY()-Table7[[#This Row],[Hire Date]])/365</f>
        <v>18.364383561643837</v>
      </c>
      <c r="H2881" s="61">
        <f ca="1">Table7[[#This Row],[Year]]*12</f>
        <v>220.37260273972606</v>
      </c>
      <c r="I2881" t="str">
        <f ca="1">IF(Table7[[#This Row],[Month]]&gt;=12,"Tenured","New Hire")</f>
        <v>Tenured</v>
      </c>
    </row>
    <row r="2882" spans="1:9">
      <c r="A2882" s="3" t="s">
        <v>111</v>
      </c>
      <c r="B2882" s="35" t="str">
        <f>_xlfn.XLOOKUP(Table7[[#This Row],[EID]],Roster!A:A,Roster!E:E)</f>
        <v>hir.kame.31</v>
      </c>
      <c r="C2882" s="35" t="str">
        <f>_xlfn.XLOOKUP(Table7[[#This Row],[EID]],Roster!A:A,Roster!F:F)</f>
        <v>Health</v>
      </c>
      <c r="D2882">
        <v>8</v>
      </c>
      <c r="E2882" s="2">
        <v>45156</v>
      </c>
      <c r="F2882" s="2">
        <f>_xlfn.XLOOKUP(Table7[[#This Row],[EID]],Roster!A:A,Roster!G:G)</f>
        <v>42145</v>
      </c>
      <c r="G2882" s="61">
        <f ca="1">(TODAY()-Table7[[#This Row],[Hire Date]])/365</f>
        <v>10</v>
      </c>
      <c r="H2882" s="61">
        <f ca="1">Table7[[#This Row],[Year]]*12</f>
        <v>120</v>
      </c>
      <c r="I2882" t="str">
        <f ca="1">IF(Table7[[#This Row],[Month]]&gt;=12,"Tenured","New Hire")</f>
        <v>Tenured</v>
      </c>
    </row>
    <row r="2883" spans="1:9">
      <c r="A2883" s="3" t="s">
        <v>112</v>
      </c>
      <c r="B2883" s="35" t="str">
        <f>_xlfn.XLOOKUP(Table7[[#This Row],[EID]],Roster!A:A,Roster!E:E)</f>
        <v>hir.kame.31</v>
      </c>
      <c r="C2883" s="35" t="str">
        <f>_xlfn.XLOOKUP(Table7[[#This Row],[EID]],Roster!A:A,Roster!F:F)</f>
        <v>Health</v>
      </c>
      <c r="D2883">
        <v>8</v>
      </c>
      <c r="E2883" s="2">
        <v>45156</v>
      </c>
      <c r="F2883" s="2">
        <f>_xlfn.XLOOKUP(Table7[[#This Row],[EID]],Roster!A:A,Roster!G:G)</f>
        <v>44989</v>
      </c>
      <c r="G2883" s="61">
        <f ca="1">(TODAY()-Table7[[#This Row],[Hire Date]])/365</f>
        <v>2.2082191780821918</v>
      </c>
      <c r="H2883" s="61">
        <f ca="1">Table7[[#This Row],[Year]]*12</f>
        <v>26.4986301369863</v>
      </c>
      <c r="I2883" t="str">
        <f ca="1">IF(Table7[[#This Row],[Month]]&gt;=12,"Tenured","New Hire")</f>
        <v>Tenured</v>
      </c>
    </row>
    <row r="2884" spans="1:9">
      <c r="A2884" s="3" t="s">
        <v>113</v>
      </c>
      <c r="B2884" s="35" t="str">
        <f>_xlfn.XLOOKUP(Table7[[#This Row],[EID]],Roster!A:A,Roster!E:E)</f>
        <v>kig.imaz.62</v>
      </c>
      <c r="C2884" s="35" t="str">
        <f>_xlfn.XLOOKUP(Table7[[#This Row],[EID]],Roster!A:A,Roster!F:F)</f>
        <v>HR</v>
      </c>
      <c r="D2884">
        <v>9</v>
      </c>
      <c r="E2884" s="2">
        <v>45156</v>
      </c>
      <c r="F2884" s="2">
        <f>_xlfn.XLOOKUP(Table7[[#This Row],[EID]],Roster!A:A,Roster!G:G)</f>
        <v>44152</v>
      </c>
      <c r="G2884" s="61">
        <f ca="1">(TODAY()-Table7[[#This Row],[Hire Date]])/365</f>
        <v>4.5013698630136982</v>
      </c>
      <c r="H2884" s="61">
        <f ca="1">Table7[[#This Row],[Year]]*12</f>
        <v>54.016438356164379</v>
      </c>
      <c r="I2884" t="str">
        <f ca="1">IF(Table7[[#This Row],[Month]]&gt;=12,"Tenured","New Hire")</f>
        <v>Tenured</v>
      </c>
    </row>
    <row r="2885" spans="1:9">
      <c r="A2885" s="3" t="s">
        <v>114</v>
      </c>
      <c r="B2885" s="35" t="str">
        <f>_xlfn.XLOOKUP(Table7[[#This Row],[EID]],Roster!A:A,Roster!E:E)</f>
        <v>han.oriz.24</v>
      </c>
      <c r="C2885" s="35" t="str">
        <f>_xlfn.XLOOKUP(Table7[[#This Row],[EID]],Roster!A:A,Roster!F:F)</f>
        <v>Strategy</v>
      </c>
      <c r="D2885">
        <v>8</v>
      </c>
      <c r="E2885" s="2">
        <v>45156</v>
      </c>
      <c r="F2885" s="2">
        <f>_xlfn.XLOOKUP(Table7[[#This Row],[EID]],Roster!A:A,Roster!G:G)</f>
        <v>37165</v>
      </c>
      <c r="G2885" s="61">
        <f ca="1">(TODAY()-Table7[[#This Row],[Hire Date]])/365</f>
        <v>23.643835616438356</v>
      </c>
      <c r="H2885" s="61">
        <f ca="1">Table7[[#This Row],[Year]]*12</f>
        <v>283.72602739726028</v>
      </c>
      <c r="I2885" t="str">
        <f ca="1">IF(Table7[[#This Row],[Month]]&gt;=12,"Tenured","New Hire")</f>
        <v>Tenured</v>
      </c>
    </row>
    <row r="2886" spans="1:9">
      <c r="A2886" s="3" t="s">
        <v>115</v>
      </c>
      <c r="B2886" s="35" t="str">
        <f>_xlfn.XLOOKUP(Table7[[#This Row],[EID]],Roster!A:A,Roster!E:E)</f>
        <v>oka.koch.55</v>
      </c>
      <c r="C2886" s="35" t="str">
        <f>_xlfn.XLOOKUP(Table7[[#This Row],[EID]],Roster!A:A,Roster!F:F)</f>
        <v>F&amp;A</v>
      </c>
      <c r="D2886">
        <v>9</v>
      </c>
      <c r="E2886" s="2">
        <v>45156</v>
      </c>
      <c r="F2886" s="2">
        <f>_xlfn.XLOOKUP(Table7[[#This Row],[EID]],Roster!A:A,Roster!G:G)</f>
        <v>44841</v>
      </c>
      <c r="G2886" s="61">
        <f ca="1">(TODAY()-Table7[[#This Row],[Hire Date]])/365</f>
        <v>2.6136986301369864</v>
      </c>
      <c r="H2886" s="61">
        <f ca="1">Table7[[#This Row],[Year]]*12</f>
        <v>31.364383561643837</v>
      </c>
      <c r="I2886" t="str">
        <f ca="1">IF(Table7[[#This Row],[Month]]&gt;=12,"Tenured","New Hire")</f>
        <v>Tenured</v>
      </c>
    </row>
    <row r="2887" spans="1:9">
      <c r="A2887" s="3" t="s">
        <v>116</v>
      </c>
      <c r="B2887" s="35" t="str">
        <f>_xlfn.XLOOKUP(Table7[[#This Row],[EID]],Roster!A:A,Roster!E:E)</f>
        <v>hir.kame.31</v>
      </c>
      <c r="C2887" s="35" t="str">
        <f>_xlfn.XLOOKUP(Table7[[#This Row],[EID]],Roster!A:A,Roster!F:F)</f>
        <v>Health</v>
      </c>
      <c r="D2887">
        <v>10</v>
      </c>
      <c r="E2887" s="2">
        <v>45156</v>
      </c>
      <c r="F2887" s="2">
        <f>_xlfn.XLOOKUP(Table7[[#This Row],[EID]],Roster!A:A,Roster!G:G)</f>
        <v>39490</v>
      </c>
      <c r="G2887" s="61">
        <f ca="1">(TODAY()-Table7[[#This Row],[Hire Date]])/365</f>
        <v>17.273972602739725</v>
      </c>
      <c r="H2887" s="61">
        <f ca="1">Table7[[#This Row],[Year]]*12</f>
        <v>207.2876712328767</v>
      </c>
      <c r="I2887" t="str">
        <f ca="1">IF(Table7[[#This Row],[Month]]&gt;=12,"Tenured","New Hire")</f>
        <v>Tenured</v>
      </c>
    </row>
    <row r="2888" spans="1:9">
      <c r="A2888" s="3" t="s">
        <v>117</v>
      </c>
      <c r="B2888" s="35" t="str">
        <f>_xlfn.XLOOKUP(Table7[[#This Row],[EID]],Roster!A:A,Roster!E:E)</f>
        <v>han.oriz.24</v>
      </c>
      <c r="C2888" s="35" t="str">
        <f>_xlfn.XLOOKUP(Table7[[#This Row],[EID]],Roster!A:A,Roster!F:F)</f>
        <v>Network</v>
      </c>
      <c r="D2888">
        <v>9</v>
      </c>
      <c r="E2888" s="2">
        <v>45156</v>
      </c>
      <c r="F2888" s="2">
        <f>_xlfn.XLOOKUP(Table7[[#This Row],[EID]],Roster!A:A,Roster!G:G)</f>
        <v>43495</v>
      </c>
      <c r="G2888" s="61">
        <f ca="1">(TODAY()-Table7[[#This Row],[Hire Date]])/365</f>
        <v>6.3013698630136989</v>
      </c>
      <c r="H2888" s="61">
        <f ca="1">Table7[[#This Row],[Year]]*12</f>
        <v>75.616438356164394</v>
      </c>
      <c r="I2888" t="str">
        <f ca="1">IF(Table7[[#This Row],[Month]]&gt;=12,"Tenured","New Hire")</f>
        <v>Tenured</v>
      </c>
    </row>
    <row r="2889" spans="1:9">
      <c r="A2889" s="3" t="s">
        <v>118</v>
      </c>
      <c r="B2889" s="35" t="str">
        <f>_xlfn.XLOOKUP(Table7[[#This Row],[EID]],Roster!A:A,Roster!E:E)</f>
        <v>kig.imaz.62</v>
      </c>
      <c r="C2889" s="35" t="str">
        <f>_xlfn.XLOOKUP(Table7[[#This Row],[EID]],Roster!A:A,Roster!F:F)</f>
        <v>HR</v>
      </c>
      <c r="D2889">
        <v>8</v>
      </c>
      <c r="E2889" s="2">
        <v>45156</v>
      </c>
      <c r="F2889" s="2">
        <f>_xlfn.XLOOKUP(Table7[[#This Row],[EID]],Roster!A:A,Roster!G:G)</f>
        <v>44965</v>
      </c>
      <c r="G2889" s="61">
        <f ca="1">(TODAY()-Table7[[#This Row],[Hire Date]])/365</f>
        <v>2.2739726027397262</v>
      </c>
      <c r="H2889" s="61">
        <f ca="1">Table7[[#This Row],[Year]]*12</f>
        <v>27.287671232876715</v>
      </c>
      <c r="I2889" t="str">
        <f ca="1">IF(Table7[[#This Row],[Month]]&gt;=12,"Tenured","New Hire")</f>
        <v>Tenured</v>
      </c>
    </row>
    <row r="2890" spans="1:9">
      <c r="A2890" s="3" t="s">
        <v>119</v>
      </c>
      <c r="B2890" s="35" t="str">
        <f>_xlfn.XLOOKUP(Table7[[#This Row],[EID]],Roster!A:A,Roster!E:E)</f>
        <v>hir.kame.31</v>
      </c>
      <c r="C2890" s="35" t="str">
        <f>_xlfn.XLOOKUP(Table7[[#This Row],[EID]],Roster!A:A,Roster!F:F)</f>
        <v>Health</v>
      </c>
      <c r="D2890">
        <v>9</v>
      </c>
      <c r="E2890" s="2">
        <v>45156</v>
      </c>
      <c r="F2890" s="2">
        <f>_xlfn.XLOOKUP(Table7[[#This Row],[EID]],Roster!A:A,Roster!G:G)</f>
        <v>38581</v>
      </c>
      <c r="G2890" s="61">
        <f ca="1">(TODAY()-Table7[[#This Row],[Hire Date]])/365</f>
        <v>19.764383561643836</v>
      </c>
      <c r="H2890" s="61">
        <f ca="1">Table7[[#This Row],[Year]]*12</f>
        <v>237.17260273972602</v>
      </c>
      <c r="I2890" t="str">
        <f ca="1">IF(Table7[[#This Row],[Month]]&gt;=12,"Tenured","New Hire")</f>
        <v>Tenured</v>
      </c>
    </row>
    <row r="2891" spans="1:9">
      <c r="A2891" s="3" t="s">
        <v>121</v>
      </c>
      <c r="B2891" s="35" t="str">
        <f>_xlfn.XLOOKUP(Table7[[#This Row],[EID]],Roster!A:A,Roster!E:E)</f>
        <v>hir.kame.31</v>
      </c>
      <c r="C2891" s="35" t="str">
        <f>_xlfn.XLOOKUP(Table7[[#This Row],[EID]],Roster!A:A,Roster!F:F)</f>
        <v>Health</v>
      </c>
      <c r="D2891">
        <v>9</v>
      </c>
      <c r="E2891" s="2">
        <v>45156</v>
      </c>
      <c r="F2891" s="2">
        <f>_xlfn.XLOOKUP(Table7[[#This Row],[EID]],Roster!A:A,Roster!G:G)</f>
        <v>44420</v>
      </c>
      <c r="G2891" s="61">
        <f ca="1">(TODAY()-Table7[[#This Row],[Hire Date]])/365</f>
        <v>3.7671232876712328</v>
      </c>
      <c r="H2891" s="61">
        <f ca="1">Table7[[#This Row],[Year]]*12</f>
        <v>45.205479452054796</v>
      </c>
      <c r="I2891" t="str">
        <f ca="1">IF(Table7[[#This Row],[Month]]&gt;=12,"Tenured","New Hire")</f>
        <v>Tenured</v>
      </c>
    </row>
    <row r="2892" spans="1:9">
      <c r="A2892" s="3" t="s">
        <v>122</v>
      </c>
      <c r="B2892" s="35" t="str">
        <f>_xlfn.XLOOKUP(Table7[[#This Row],[EID]],Roster!A:A,Roster!E:E)</f>
        <v>han.oriz.24</v>
      </c>
      <c r="C2892" s="35" t="str">
        <f>_xlfn.XLOOKUP(Table7[[#This Row],[EID]],Roster!A:A,Roster!F:F)</f>
        <v>Network</v>
      </c>
      <c r="D2892">
        <v>8</v>
      </c>
      <c r="E2892" s="2">
        <v>45156</v>
      </c>
      <c r="F2892" s="2">
        <f>_xlfn.XLOOKUP(Table7[[#This Row],[EID]],Roster!A:A,Roster!G:G)</f>
        <v>44961</v>
      </c>
      <c r="G2892" s="61">
        <f ca="1">(TODAY()-Table7[[#This Row],[Hire Date]])/365</f>
        <v>2.2849315068493152</v>
      </c>
      <c r="H2892" s="61">
        <f ca="1">Table7[[#This Row],[Year]]*12</f>
        <v>27.419178082191785</v>
      </c>
      <c r="I2892" t="str">
        <f ca="1">IF(Table7[[#This Row],[Month]]&gt;=12,"Tenured","New Hire")</f>
        <v>Tenured</v>
      </c>
    </row>
    <row r="2893" spans="1:9">
      <c r="A2893" s="3" t="s">
        <v>123</v>
      </c>
      <c r="B2893" s="35" t="str">
        <f>_xlfn.XLOOKUP(Table7[[#This Row],[EID]],Roster!A:A,Roster!E:E)</f>
        <v>kig.imaz.62</v>
      </c>
      <c r="C2893" s="35" t="str">
        <f>_xlfn.XLOOKUP(Table7[[#This Row],[EID]],Roster!A:A,Roster!F:F)</f>
        <v>HR</v>
      </c>
      <c r="D2893">
        <v>10</v>
      </c>
      <c r="E2893" s="2">
        <v>45156</v>
      </c>
      <c r="F2893" s="2">
        <f>_xlfn.XLOOKUP(Table7[[#This Row],[EID]],Roster!A:A,Roster!G:G)</f>
        <v>41094</v>
      </c>
      <c r="G2893" s="61">
        <f ca="1">(TODAY()-Table7[[#This Row],[Hire Date]])/365</f>
        <v>12.87945205479452</v>
      </c>
      <c r="H2893" s="61">
        <f ca="1">Table7[[#This Row],[Year]]*12</f>
        <v>154.55342465753424</v>
      </c>
      <c r="I2893" t="str">
        <f ca="1">IF(Table7[[#This Row],[Month]]&gt;=12,"Tenured","New Hire")</f>
        <v>Tenured</v>
      </c>
    </row>
    <row r="2894" spans="1:9">
      <c r="A2894" s="3" t="s">
        <v>94</v>
      </c>
      <c r="B2894" s="35" t="str">
        <f>_xlfn.XLOOKUP(Table7[[#This Row],[EID]],Roster!A:A,Roster!E:E)</f>
        <v>oka.koch.55</v>
      </c>
      <c r="C2894" s="35" t="str">
        <f>_xlfn.XLOOKUP(Table7[[#This Row],[EID]],Roster!A:A,Roster!F:F)</f>
        <v>F&amp;A</v>
      </c>
      <c r="D2894">
        <v>9</v>
      </c>
      <c r="E2894" s="2">
        <v>45157</v>
      </c>
      <c r="F2894" s="2">
        <f>_xlfn.XLOOKUP(Table7[[#This Row],[EID]],Roster!A:A,Roster!G:G)</f>
        <v>45032</v>
      </c>
      <c r="G2894" s="61">
        <f ca="1">(TODAY()-Table7[[#This Row],[Hire Date]])/365</f>
        <v>2.0904109589041098</v>
      </c>
      <c r="H2894" s="61">
        <f ca="1">Table7[[#This Row],[Year]]*12</f>
        <v>25.084931506849315</v>
      </c>
      <c r="I2894" t="str">
        <f ca="1">IF(Table7[[#This Row],[Month]]&gt;=12,"Tenured","New Hire")</f>
        <v>Tenured</v>
      </c>
    </row>
    <row r="2895" spans="1:9">
      <c r="A2895" s="3" t="s">
        <v>96</v>
      </c>
      <c r="B2895" s="35" t="str">
        <f>_xlfn.XLOOKUP(Table7[[#This Row],[EID]],Roster!A:A,Roster!E:E)</f>
        <v>hir.kame.31</v>
      </c>
      <c r="C2895" s="35" t="str">
        <f>_xlfn.XLOOKUP(Table7[[#This Row],[EID]],Roster!A:A,Roster!F:F)</f>
        <v>Health</v>
      </c>
      <c r="D2895">
        <v>8</v>
      </c>
      <c r="E2895" s="2">
        <v>45157</v>
      </c>
      <c r="F2895" s="2">
        <f>_xlfn.XLOOKUP(Table7[[#This Row],[EID]],Roster!A:A,Roster!G:G)</f>
        <v>44979</v>
      </c>
      <c r="G2895" s="61">
        <f ca="1">(TODAY()-Table7[[#This Row],[Hire Date]])/365</f>
        <v>2.2356164383561645</v>
      </c>
      <c r="H2895" s="61">
        <f ca="1">Table7[[#This Row],[Year]]*12</f>
        <v>26.827397260273976</v>
      </c>
      <c r="I2895" t="str">
        <f ca="1">IF(Table7[[#This Row],[Month]]&gt;=12,"Tenured","New Hire")</f>
        <v>Tenured</v>
      </c>
    </row>
    <row r="2896" spans="1:9">
      <c r="A2896" s="3" t="s">
        <v>97</v>
      </c>
      <c r="B2896" s="35" t="str">
        <f>_xlfn.XLOOKUP(Table7[[#This Row],[EID]],Roster!A:A,Roster!E:E)</f>
        <v>han.oriz.24</v>
      </c>
      <c r="C2896" s="35" t="str">
        <f>_xlfn.XLOOKUP(Table7[[#This Row],[EID]],Roster!A:A,Roster!F:F)</f>
        <v>Network</v>
      </c>
      <c r="D2896">
        <v>8</v>
      </c>
      <c r="E2896" s="2">
        <v>45157</v>
      </c>
      <c r="F2896" s="2">
        <f>_xlfn.XLOOKUP(Table7[[#This Row],[EID]],Roster!A:A,Roster!G:G)</f>
        <v>44419</v>
      </c>
      <c r="G2896" s="61">
        <f ca="1">(TODAY()-Table7[[#This Row],[Hire Date]])/365</f>
        <v>3.7698630136986302</v>
      </c>
      <c r="H2896" s="61">
        <f ca="1">Table7[[#This Row],[Year]]*12</f>
        <v>45.238356164383561</v>
      </c>
      <c r="I2896" t="str">
        <f ca="1">IF(Table7[[#This Row],[Month]]&gt;=12,"Tenured","New Hire")</f>
        <v>Tenured</v>
      </c>
    </row>
    <row r="2897" spans="1:9">
      <c r="A2897" s="3" t="s">
        <v>98</v>
      </c>
      <c r="B2897" s="35" t="str">
        <f>_xlfn.XLOOKUP(Table7[[#This Row],[EID]],Roster!A:A,Roster!E:E)</f>
        <v>kig.imaz.62</v>
      </c>
      <c r="C2897" s="35" t="str">
        <f>_xlfn.XLOOKUP(Table7[[#This Row],[EID]],Roster!A:A,Roster!F:F)</f>
        <v>HR</v>
      </c>
      <c r="D2897">
        <v>9</v>
      </c>
      <c r="E2897" s="2">
        <v>45157</v>
      </c>
      <c r="F2897" s="2">
        <f>_xlfn.XLOOKUP(Table7[[#This Row],[EID]],Roster!A:A,Roster!G:G)</f>
        <v>41964</v>
      </c>
      <c r="G2897" s="61">
        <f ca="1">(TODAY()-Table7[[#This Row],[Hire Date]])/365</f>
        <v>10.495890410958904</v>
      </c>
      <c r="H2897" s="61">
        <f ca="1">Table7[[#This Row],[Year]]*12</f>
        <v>125.95068493150684</v>
      </c>
      <c r="I2897" t="str">
        <f ca="1">IF(Table7[[#This Row],[Month]]&gt;=12,"Tenured","New Hire")</f>
        <v>Tenured</v>
      </c>
    </row>
    <row r="2898" spans="1:9">
      <c r="A2898" s="3" t="s">
        <v>99</v>
      </c>
      <c r="B2898" s="35" t="str">
        <f>_xlfn.XLOOKUP(Table7[[#This Row],[EID]],Roster!A:A,Roster!E:E)</f>
        <v>han.oriz.24</v>
      </c>
      <c r="C2898" s="35" t="str">
        <f>_xlfn.XLOOKUP(Table7[[#This Row],[EID]],Roster!A:A,Roster!F:F)</f>
        <v>Strategy</v>
      </c>
      <c r="D2898">
        <v>10</v>
      </c>
      <c r="E2898" s="2">
        <v>45157</v>
      </c>
      <c r="F2898" s="2">
        <f>_xlfn.XLOOKUP(Table7[[#This Row],[EID]],Roster!A:A,Roster!G:G)</f>
        <v>39732</v>
      </c>
      <c r="G2898" s="61">
        <f ca="1">(TODAY()-Table7[[#This Row],[Hire Date]])/365</f>
        <v>16.610958904109587</v>
      </c>
      <c r="H2898" s="61">
        <f ca="1">Table7[[#This Row],[Year]]*12</f>
        <v>199.33150684931505</v>
      </c>
      <c r="I2898" t="str">
        <f ca="1">IF(Table7[[#This Row],[Month]]&gt;=12,"Tenured","New Hire")</f>
        <v>Tenured</v>
      </c>
    </row>
    <row r="2899" spans="1:9">
      <c r="A2899" s="3" t="s">
        <v>100</v>
      </c>
      <c r="B2899" s="35" t="str">
        <f>_xlfn.XLOOKUP(Table7[[#This Row],[EID]],Roster!A:A,Roster!E:E)</f>
        <v>oka.koch.55</v>
      </c>
      <c r="C2899" s="35" t="str">
        <f>_xlfn.XLOOKUP(Table7[[#This Row],[EID]],Roster!A:A,Roster!F:F)</f>
        <v>F&amp;A</v>
      </c>
      <c r="D2899">
        <v>10</v>
      </c>
      <c r="E2899" s="2">
        <v>45157</v>
      </c>
      <c r="F2899" s="2">
        <f>_xlfn.XLOOKUP(Table7[[#This Row],[EID]],Roster!A:A,Roster!G:G)</f>
        <v>44956</v>
      </c>
      <c r="G2899" s="61">
        <f ca="1">(TODAY()-Table7[[#This Row],[Hire Date]])/365</f>
        <v>2.2986301369863016</v>
      </c>
      <c r="H2899" s="61">
        <f ca="1">Table7[[#This Row],[Year]]*12</f>
        <v>27.583561643835619</v>
      </c>
      <c r="I2899" t="str">
        <f ca="1">IF(Table7[[#This Row],[Month]]&gt;=12,"Tenured","New Hire")</f>
        <v>Tenured</v>
      </c>
    </row>
    <row r="2900" spans="1:9">
      <c r="A2900" s="3" t="s">
        <v>101</v>
      </c>
      <c r="B2900" s="35" t="str">
        <f>_xlfn.XLOOKUP(Table7[[#This Row],[EID]],Roster!A:A,Roster!E:E)</f>
        <v>hir.kame.31</v>
      </c>
      <c r="C2900" s="35" t="str">
        <f>_xlfn.XLOOKUP(Table7[[#This Row],[EID]],Roster!A:A,Roster!F:F)</f>
        <v>Health</v>
      </c>
      <c r="D2900">
        <v>10</v>
      </c>
      <c r="E2900" s="2">
        <v>45157</v>
      </c>
      <c r="F2900" s="2">
        <f>_xlfn.XLOOKUP(Table7[[#This Row],[EID]],Roster!A:A,Roster!G:G)</f>
        <v>42161</v>
      </c>
      <c r="G2900" s="61">
        <f ca="1">(TODAY()-Table7[[#This Row],[Hire Date]])/365</f>
        <v>9.956164383561644</v>
      </c>
      <c r="H2900" s="61">
        <f ca="1">Table7[[#This Row],[Year]]*12</f>
        <v>119.47397260273974</v>
      </c>
      <c r="I2900" t="str">
        <f ca="1">IF(Table7[[#This Row],[Month]]&gt;=12,"Tenured","New Hire")</f>
        <v>Tenured</v>
      </c>
    </row>
    <row r="2901" spans="1:9">
      <c r="A2901" s="3" t="s">
        <v>102</v>
      </c>
      <c r="B2901" s="35" t="str">
        <f>_xlfn.XLOOKUP(Table7[[#This Row],[EID]],Roster!A:A,Roster!E:E)</f>
        <v>han.oriz.24</v>
      </c>
      <c r="C2901" s="35" t="str">
        <f>_xlfn.XLOOKUP(Table7[[#This Row],[EID]],Roster!A:A,Roster!F:F)</f>
        <v>Network</v>
      </c>
      <c r="D2901">
        <v>10</v>
      </c>
      <c r="E2901" s="2">
        <v>45157</v>
      </c>
      <c r="F2901" s="2">
        <f>_xlfn.XLOOKUP(Table7[[#This Row],[EID]],Roster!A:A,Roster!G:G)</f>
        <v>37784</v>
      </c>
      <c r="G2901" s="61">
        <f ca="1">(TODAY()-Table7[[#This Row],[Hire Date]])/365</f>
        <v>21.947945205479453</v>
      </c>
      <c r="H2901" s="61">
        <f ca="1">Table7[[#This Row],[Year]]*12</f>
        <v>263.37534246575342</v>
      </c>
      <c r="I2901" t="str">
        <f ca="1">IF(Table7[[#This Row],[Month]]&gt;=12,"Tenured","New Hire")</f>
        <v>Tenured</v>
      </c>
    </row>
    <row r="2902" spans="1:9">
      <c r="A2902" s="3" t="s">
        <v>103</v>
      </c>
      <c r="B2902" s="35" t="str">
        <f>_xlfn.XLOOKUP(Table7[[#This Row],[EID]],Roster!A:A,Roster!E:E)</f>
        <v>kig.imaz.62</v>
      </c>
      <c r="C2902" s="35" t="str">
        <f>_xlfn.XLOOKUP(Table7[[#This Row],[EID]],Roster!A:A,Roster!F:F)</f>
        <v>HR</v>
      </c>
      <c r="D2902">
        <v>10</v>
      </c>
      <c r="E2902" s="2">
        <v>45157</v>
      </c>
      <c r="F2902" s="2">
        <f>_xlfn.XLOOKUP(Table7[[#This Row],[EID]],Roster!A:A,Roster!G:G)</f>
        <v>44132</v>
      </c>
      <c r="G2902" s="61">
        <f ca="1">(TODAY()-Table7[[#This Row],[Hire Date]])/365</f>
        <v>4.5561643835616437</v>
      </c>
      <c r="H2902" s="61">
        <f ca="1">Table7[[#This Row],[Year]]*12</f>
        <v>54.673972602739724</v>
      </c>
      <c r="I2902" t="str">
        <f ca="1">IF(Table7[[#This Row],[Month]]&gt;=12,"Tenured","New Hire")</f>
        <v>Tenured</v>
      </c>
    </row>
    <row r="2903" spans="1:9">
      <c r="A2903" s="3" t="s">
        <v>104</v>
      </c>
      <c r="B2903" s="35" t="str">
        <f>_xlfn.XLOOKUP(Table7[[#This Row],[EID]],Roster!A:A,Roster!E:E)</f>
        <v>oka.koch.55</v>
      </c>
      <c r="C2903" s="35" t="str">
        <f>_xlfn.XLOOKUP(Table7[[#This Row],[EID]],Roster!A:A,Roster!F:F)</f>
        <v>F&amp;A</v>
      </c>
      <c r="D2903">
        <v>7</v>
      </c>
      <c r="E2903" s="2">
        <v>45157</v>
      </c>
      <c r="F2903" s="2">
        <f>_xlfn.XLOOKUP(Table7[[#This Row],[EID]],Roster!A:A,Roster!G:G)</f>
        <v>44977</v>
      </c>
      <c r="G2903" s="61">
        <f ca="1">(TODAY()-Table7[[#This Row],[Hire Date]])/365</f>
        <v>2.2410958904109588</v>
      </c>
      <c r="H2903" s="61">
        <f ca="1">Table7[[#This Row],[Year]]*12</f>
        <v>26.893150684931506</v>
      </c>
      <c r="I2903" t="str">
        <f ca="1">IF(Table7[[#This Row],[Month]]&gt;=12,"Tenured","New Hire")</f>
        <v>Tenured</v>
      </c>
    </row>
    <row r="2904" spans="1:9">
      <c r="A2904" s="3" t="s">
        <v>105</v>
      </c>
      <c r="B2904" s="35" t="str">
        <f>_xlfn.XLOOKUP(Table7[[#This Row],[EID]],Roster!A:A,Roster!E:E)</f>
        <v>oka.koch.55</v>
      </c>
      <c r="C2904" s="35" t="str">
        <f>_xlfn.XLOOKUP(Table7[[#This Row],[EID]],Roster!A:A,Roster!F:F)</f>
        <v>F&amp;A</v>
      </c>
      <c r="D2904">
        <v>10</v>
      </c>
      <c r="E2904" s="2">
        <v>45157</v>
      </c>
      <c r="F2904" s="2">
        <f>_xlfn.XLOOKUP(Table7[[#This Row],[EID]],Roster!A:A,Roster!G:G)</f>
        <v>37806</v>
      </c>
      <c r="G2904" s="61">
        <f ca="1">(TODAY()-Table7[[#This Row],[Hire Date]])/365</f>
        <v>21.887671232876713</v>
      </c>
      <c r="H2904" s="61">
        <f ca="1">Table7[[#This Row],[Year]]*12</f>
        <v>262.65205479452055</v>
      </c>
      <c r="I2904" t="str">
        <f ca="1">IF(Table7[[#This Row],[Month]]&gt;=12,"Tenured","New Hire")</f>
        <v>Tenured</v>
      </c>
    </row>
    <row r="2905" spans="1:9">
      <c r="A2905" s="3" t="s">
        <v>106</v>
      </c>
      <c r="B2905" s="35" t="str">
        <f>_xlfn.XLOOKUP(Table7[[#This Row],[EID]],Roster!A:A,Roster!E:E)</f>
        <v>hir.kame.31</v>
      </c>
      <c r="C2905" s="35" t="str">
        <f>_xlfn.XLOOKUP(Table7[[#This Row],[EID]],Roster!A:A,Roster!F:F)</f>
        <v>Health</v>
      </c>
      <c r="D2905">
        <v>8</v>
      </c>
      <c r="E2905" s="2">
        <v>45157</v>
      </c>
      <c r="F2905" s="2">
        <f>_xlfn.XLOOKUP(Table7[[#This Row],[EID]],Roster!A:A,Roster!G:G)</f>
        <v>40457</v>
      </c>
      <c r="G2905" s="61">
        <f ca="1">(TODAY()-Table7[[#This Row],[Hire Date]])/365</f>
        <v>14.624657534246575</v>
      </c>
      <c r="H2905" s="61">
        <f ca="1">Table7[[#This Row],[Year]]*12</f>
        <v>175.49589041095891</v>
      </c>
      <c r="I2905" t="str">
        <f ca="1">IF(Table7[[#This Row],[Month]]&gt;=12,"Tenured","New Hire")</f>
        <v>Tenured</v>
      </c>
    </row>
    <row r="2906" spans="1:9">
      <c r="A2906" s="3" t="s">
        <v>107</v>
      </c>
      <c r="B2906" s="35" t="str">
        <f>_xlfn.XLOOKUP(Table7[[#This Row],[EID]],Roster!A:A,Roster!E:E)</f>
        <v>oka.koch.55</v>
      </c>
      <c r="C2906" s="35" t="str">
        <f>_xlfn.XLOOKUP(Table7[[#This Row],[EID]],Roster!A:A,Roster!F:F)</f>
        <v>F&amp;A</v>
      </c>
      <c r="D2906">
        <v>8</v>
      </c>
      <c r="E2906" s="2">
        <v>45157</v>
      </c>
      <c r="F2906" s="2">
        <f>_xlfn.XLOOKUP(Table7[[#This Row],[EID]],Roster!A:A,Roster!G:G)</f>
        <v>45001</v>
      </c>
      <c r="G2906" s="61">
        <f ca="1">(TODAY()-Table7[[#This Row],[Hire Date]])/365</f>
        <v>2.1753424657534248</v>
      </c>
      <c r="H2906" s="61">
        <f ca="1">Table7[[#This Row],[Year]]*12</f>
        <v>26.104109589041098</v>
      </c>
      <c r="I2906" t="str">
        <f ca="1">IF(Table7[[#This Row],[Month]]&gt;=12,"Tenured","New Hire")</f>
        <v>Tenured</v>
      </c>
    </row>
    <row r="2907" spans="1:9">
      <c r="A2907" s="3" t="s">
        <v>108</v>
      </c>
      <c r="B2907" s="35" t="str">
        <f>_xlfn.XLOOKUP(Table7[[#This Row],[EID]],Roster!A:A,Roster!E:E)</f>
        <v>kig.imaz.62</v>
      </c>
      <c r="C2907" s="35" t="str">
        <f>_xlfn.XLOOKUP(Table7[[#This Row],[EID]],Roster!A:A,Roster!F:F)</f>
        <v>HR</v>
      </c>
      <c r="D2907">
        <v>8</v>
      </c>
      <c r="E2907" s="2">
        <v>45157</v>
      </c>
      <c r="F2907" s="2">
        <f>_xlfn.XLOOKUP(Table7[[#This Row],[EID]],Roster!A:A,Roster!G:G)</f>
        <v>41289</v>
      </c>
      <c r="G2907" s="61">
        <f ca="1">(TODAY()-Table7[[#This Row],[Hire Date]])/365</f>
        <v>12.345205479452055</v>
      </c>
      <c r="H2907" s="61">
        <f ca="1">Table7[[#This Row],[Year]]*12</f>
        <v>148.14246575342466</v>
      </c>
      <c r="I2907" t="str">
        <f ca="1">IF(Table7[[#This Row],[Month]]&gt;=12,"Tenured","New Hire")</f>
        <v>Tenured</v>
      </c>
    </row>
    <row r="2908" spans="1:9">
      <c r="A2908" s="3" t="s">
        <v>109</v>
      </c>
      <c r="B2908" s="35" t="str">
        <f>_xlfn.XLOOKUP(Table7[[#This Row],[EID]],Roster!A:A,Roster!E:E)</f>
        <v>han.oriz.24</v>
      </c>
      <c r="C2908" s="35" t="str">
        <f>_xlfn.XLOOKUP(Table7[[#This Row],[EID]],Roster!A:A,Roster!F:F)</f>
        <v>Strategy</v>
      </c>
      <c r="D2908">
        <v>10</v>
      </c>
      <c r="E2908" s="2">
        <v>45157</v>
      </c>
      <c r="F2908" s="2">
        <f>_xlfn.XLOOKUP(Table7[[#This Row],[EID]],Roster!A:A,Roster!G:G)</f>
        <v>39092</v>
      </c>
      <c r="G2908" s="61">
        <f ca="1">(TODAY()-Table7[[#This Row],[Hire Date]])/365</f>
        <v>18.364383561643837</v>
      </c>
      <c r="H2908" s="61">
        <f ca="1">Table7[[#This Row],[Year]]*12</f>
        <v>220.37260273972606</v>
      </c>
      <c r="I2908" t="str">
        <f ca="1">IF(Table7[[#This Row],[Month]]&gt;=12,"Tenured","New Hire")</f>
        <v>Tenured</v>
      </c>
    </row>
    <row r="2909" spans="1:9">
      <c r="A2909" s="3" t="s">
        <v>111</v>
      </c>
      <c r="B2909" s="35" t="str">
        <f>_xlfn.XLOOKUP(Table7[[#This Row],[EID]],Roster!A:A,Roster!E:E)</f>
        <v>hir.kame.31</v>
      </c>
      <c r="C2909" s="35" t="str">
        <f>_xlfn.XLOOKUP(Table7[[#This Row],[EID]],Roster!A:A,Roster!F:F)</f>
        <v>Health</v>
      </c>
      <c r="D2909">
        <v>10</v>
      </c>
      <c r="E2909" s="2">
        <v>45157</v>
      </c>
      <c r="F2909" s="2">
        <f>_xlfn.XLOOKUP(Table7[[#This Row],[EID]],Roster!A:A,Roster!G:G)</f>
        <v>42145</v>
      </c>
      <c r="G2909" s="61">
        <f ca="1">(TODAY()-Table7[[#This Row],[Hire Date]])/365</f>
        <v>10</v>
      </c>
      <c r="H2909" s="61">
        <f ca="1">Table7[[#This Row],[Year]]*12</f>
        <v>120</v>
      </c>
      <c r="I2909" t="str">
        <f ca="1">IF(Table7[[#This Row],[Month]]&gt;=12,"Tenured","New Hire")</f>
        <v>Tenured</v>
      </c>
    </row>
    <row r="2910" spans="1:9">
      <c r="A2910" s="3" t="s">
        <v>112</v>
      </c>
      <c r="B2910" s="35" t="str">
        <f>_xlfn.XLOOKUP(Table7[[#This Row],[EID]],Roster!A:A,Roster!E:E)</f>
        <v>hir.kame.31</v>
      </c>
      <c r="C2910" s="35" t="str">
        <f>_xlfn.XLOOKUP(Table7[[#This Row],[EID]],Roster!A:A,Roster!F:F)</f>
        <v>Health</v>
      </c>
      <c r="D2910">
        <v>8</v>
      </c>
      <c r="E2910" s="2">
        <v>45157</v>
      </c>
      <c r="F2910" s="2">
        <f>_xlfn.XLOOKUP(Table7[[#This Row],[EID]],Roster!A:A,Roster!G:G)</f>
        <v>44989</v>
      </c>
      <c r="G2910" s="61">
        <f ca="1">(TODAY()-Table7[[#This Row],[Hire Date]])/365</f>
        <v>2.2082191780821918</v>
      </c>
      <c r="H2910" s="61">
        <f ca="1">Table7[[#This Row],[Year]]*12</f>
        <v>26.4986301369863</v>
      </c>
      <c r="I2910" t="str">
        <f ca="1">IF(Table7[[#This Row],[Month]]&gt;=12,"Tenured","New Hire")</f>
        <v>Tenured</v>
      </c>
    </row>
    <row r="2911" spans="1:9">
      <c r="A2911" s="3" t="s">
        <v>113</v>
      </c>
      <c r="B2911" s="35" t="str">
        <f>_xlfn.XLOOKUP(Table7[[#This Row],[EID]],Roster!A:A,Roster!E:E)</f>
        <v>kig.imaz.62</v>
      </c>
      <c r="C2911" s="35" t="str">
        <f>_xlfn.XLOOKUP(Table7[[#This Row],[EID]],Roster!A:A,Roster!F:F)</f>
        <v>HR</v>
      </c>
      <c r="D2911">
        <v>10</v>
      </c>
      <c r="E2911" s="2">
        <v>45157</v>
      </c>
      <c r="F2911" s="2">
        <f>_xlfn.XLOOKUP(Table7[[#This Row],[EID]],Roster!A:A,Roster!G:G)</f>
        <v>44152</v>
      </c>
      <c r="G2911" s="61">
        <f ca="1">(TODAY()-Table7[[#This Row],[Hire Date]])/365</f>
        <v>4.5013698630136982</v>
      </c>
      <c r="H2911" s="61">
        <f ca="1">Table7[[#This Row],[Year]]*12</f>
        <v>54.016438356164379</v>
      </c>
      <c r="I2911" t="str">
        <f ca="1">IF(Table7[[#This Row],[Month]]&gt;=12,"Tenured","New Hire")</f>
        <v>Tenured</v>
      </c>
    </row>
    <row r="2912" spans="1:9">
      <c r="A2912" s="3" t="s">
        <v>114</v>
      </c>
      <c r="B2912" s="35" t="str">
        <f>_xlfn.XLOOKUP(Table7[[#This Row],[EID]],Roster!A:A,Roster!E:E)</f>
        <v>han.oriz.24</v>
      </c>
      <c r="C2912" s="35" t="str">
        <f>_xlfn.XLOOKUP(Table7[[#This Row],[EID]],Roster!A:A,Roster!F:F)</f>
        <v>Strategy</v>
      </c>
      <c r="D2912">
        <v>10</v>
      </c>
      <c r="E2912" s="2">
        <v>45157</v>
      </c>
      <c r="F2912" s="2">
        <f>_xlfn.XLOOKUP(Table7[[#This Row],[EID]],Roster!A:A,Roster!G:G)</f>
        <v>37165</v>
      </c>
      <c r="G2912" s="61">
        <f ca="1">(TODAY()-Table7[[#This Row],[Hire Date]])/365</f>
        <v>23.643835616438356</v>
      </c>
      <c r="H2912" s="61">
        <f ca="1">Table7[[#This Row],[Year]]*12</f>
        <v>283.72602739726028</v>
      </c>
      <c r="I2912" t="str">
        <f ca="1">IF(Table7[[#This Row],[Month]]&gt;=12,"Tenured","New Hire")</f>
        <v>Tenured</v>
      </c>
    </row>
    <row r="2913" spans="1:9">
      <c r="A2913" s="3" t="s">
        <v>115</v>
      </c>
      <c r="B2913" s="35" t="str">
        <f>_xlfn.XLOOKUP(Table7[[#This Row],[EID]],Roster!A:A,Roster!E:E)</f>
        <v>oka.koch.55</v>
      </c>
      <c r="C2913" s="35" t="str">
        <f>_xlfn.XLOOKUP(Table7[[#This Row],[EID]],Roster!A:A,Roster!F:F)</f>
        <v>F&amp;A</v>
      </c>
      <c r="D2913">
        <v>9</v>
      </c>
      <c r="E2913" s="2">
        <v>45157</v>
      </c>
      <c r="F2913" s="2">
        <f>_xlfn.XLOOKUP(Table7[[#This Row],[EID]],Roster!A:A,Roster!G:G)</f>
        <v>44841</v>
      </c>
      <c r="G2913" s="61">
        <f ca="1">(TODAY()-Table7[[#This Row],[Hire Date]])/365</f>
        <v>2.6136986301369864</v>
      </c>
      <c r="H2913" s="61">
        <f ca="1">Table7[[#This Row],[Year]]*12</f>
        <v>31.364383561643837</v>
      </c>
      <c r="I2913" t="str">
        <f ca="1">IF(Table7[[#This Row],[Month]]&gt;=12,"Tenured","New Hire")</f>
        <v>Tenured</v>
      </c>
    </row>
    <row r="2914" spans="1:9">
      <c r="A2914" s="3" t="s">
        <v>116</v>
      </c>
      <c r="B2914" s="35" t="str">
        <f>_xlfn.XLOOKUP(Table7[[#This Row],[EID]],Roster!A:A,Roster!E:E)</f>
        <v>hir.kame.31</v>
      </c>
      <c r="C2914" s="35" t="str">
        <f>_xlfn.XLOOKUP(Table7[[#This Row],[EID]],Roster!A:A,Roster!F:F)</f>
        <v>Health</v>
      </c>
      <c r="D2914">
        <v>9</v>
      </c>
      <c r="E2914" s="2">
        <v>45157</v>
      </c>
      <c r="F2914" s="2">
        <f>_xlfn.XLOOKUP(Table7[[#This Row],[EID]],Roster!A:A,Roster!G:G)</f>
        <v>39490</v>
      </c>
      <c r="G2914" s="61">
        <f ca="1">(TODAY()-Table7[[#This Row],[Hire Date]])/365</f>
        <v>17.273972602739725</v>
      </c>
      <c r="H2914" s="61">
        <f ca="1">Table7[[#This Row],[Year]]*12</f>
        <v>207.2876712328767</v>
      </c>
      <c r="I2914" t="str">
        <f ca="1">IF(Table7[[#This Row],[Month]]&gt;=12,"Tenured","New Hire")</f>
        <v>Tenured</v>
      </c>
    </row>
    <row r="2915" spans="1:9">
      <c r="A2915" s="3" t="s">
        <v>117</v>
      </c>
      <c r="B2915" s="35" t="str">
        <f>_xlfn.XLOOKUP(Table7[[#This Row],[EID]],Roster!A:A,Roster!E:E)</f>
        <v>han.oriz.24</v>
      </c>
      <c r="C2915" s="35" t="str">
        <f>_xlfn.XLOOKUP(Table7[[#This Row],[EID]],Roster!A:A,Roster!F:F)</f>
        <v>Network</v>
      </c>
      <c r="D2915">
        <v>10</v>
      </c>
      <c r="E2915" s="2">
        <v>45157</v>
      </c>
      <c r="F2915" s="2">
        <f>_xlfn.XLOOKUP(Table7[[#This Row],[EID]],Roster!A:A,Roster!G:G)</f>
        <v>43495</v>
      </c>
      <c r="G2915" s="61">
        <f ca="1">(TODAY()-Table7[[#This Row],[Hire Date]])/365</f>
        <v>6.3013698630136989</v>
      </c>
      <c r="H2915" s="61">
        <f ca="1">Table7[[#This Row],[Year]]*12</f>
        <v>75.616438356164394</v>
      </c>
      <c r="I2915" t="str">
        <f ca="1">IF(Table7[[#This Row],[Month]]&gt;=12,"Tenured","New Hire")</f>
        <v>Tenured</v>
      </c>
    </row>
    <row r="2916" spans="1:9">
      <c r="A2916" s="3" t="s">
        <v>118</v>
      </c>
      <c r="B2916" s="35" t="str">
        <f>_xlfn.XLOOKUP(Table7[[#This Row],[EID]],Roster!A:A,Roster!E:E)</f>
        <v>kig.imaz.62</v>
      </c>
      <c r="C2916" s="35" t="str">
        <f>_xlfn.XLOOKUP(Table7[[#This Row],[EID]],Roster!A:A,Roster!F:F)</f>
        <v>HR</v>
      </c>
      <c r="D2916">
        <v>10</v>
      </c>
      <c r="E2916" s="2">
        <v>45157</v>
      </c>
      <c r="F2916" s="2">
        <f>_xlfn.XLOOKUP(Table7[[#This Row],[EID]],Roster!A:A,Roster!G:G)</f>
        <v>44965</v>
      </c>
      <c r="G2916" s="61">
        <f ca="1">(TODAY()-Table7[[#This Row],[Hire Date]])/365</f>
        <v>2.2739726027397262</v>
      </c>
      <c r="H2916" s="61">
        <f ca="1">Table7[[#This Row],[Year]]*12</f>
        <v>27.287671232876715</v>
      </c>
      <c r="I2916" t="str">
        <f ca="1">IF(Table7[[#This Row],[Month]]&gt;=12,"Tenured","New Hire")</f>
        <v>Tenured</v>
      </c>
    </row>
    <row r="2917" spans="1:9">
      <c r="A2917" s="3" t="s">
        <v>119</v>
      </c>
      <c r="B2917" s="35" t="str">
        <f>_xlfn.XLOOKUP(Table7[[#This Row],[EID]],Roster!A:A,Roster!E:E)</f>
        <v>hir.kame.31</v>
      </c>
      <c r="C2917" s="35" t="str">
        <f>_xlfn.XLOOKUP(Table7[[#This Row],[EID]],Roster!A:A,Roster!F:F)</f>
        <v>Health</v>
      </c>
      <c r="D2917">
        <v>9</v>
      </c>
      <c r="E2917" s="2">
        <v>45157</v>
      </c>
      <c r="F2917" s="2">
        <f>_xlfn.XLOOKUP(Table7[[#This Row],[EID]],Roster!A:A,Roster!G:G)</f>
        <v>38581</v>
      </c>
      <c r="G2917" s="61">
        <f ca="1">(TODAY()-Table7[[#This Row],[Hire Date]])/365</f>
        <v>19.764383561643836</v>
      </c>
      <c r="H2917" s="61">
        <f ca="1">Table7[[#This Row],[Year]]*12</f>
        <v>237.17260273972602</v>
      </c>
      <c r="I2917" t="str">
        <f ca="1">IF(Table7[[#This Row],[Month]]&gt;=12,"Tenured","New Hire")</f>
        <v>Tenured</v>
      </c>
    </row>
    <row r="2918" spans="1:9">
      <c r="A2918" s="3" t="s">
        <v>121</v>
      </c>
      <c r="B2918" s="35" t="str">
        <f>_xlfn.XLOOKUP(Table7[[#This Row],[EID]],Roster!A:A,Roster!E:E)</f>
        <v>hir.kame.31</v>
      </c>
      <c r="C2918" s="35" t="str">
        <f>_xlfn.XLOOKUP(Table7[[#This Row],[EID]],Roster!A:A,Roster!F:F)</f>
        <v>Health</v>
      </c>
      <c r="D2918">
        <v>9</v>
      </c>
      <c r="E2918" s="2">
        <v>45157</v>
      </c>
      <c r="F2918" s="2">
        <f>_xlfn.XLOOKUP(Table7[[#This Row],[EID]],Roster!A:A,Roster!G:G)</f>
        <v>44420</v>
      </c>
      <c r="G2918" s="61">
        <f ca="1">(TODAY()-Table7[[#This Row],[Hire Date]])/365</f>
        <v>3.7671232876712328</v>
      </c>
      <c r="H2918" s="61">
        <f ca="1">Table7[[#This Row],[Year]]*12</f>
        <v>45.205479452054796</v>
      </c>
      <c r="I2918" t="str">
        <f ca="1">IF(Table7[[#This Row],[Month]]&gt;=12,"Tenured","New Hire")</f>
        <v>Tenured</v>
      </c>
    </row>
    <row r="2919" spans="1:9">
      <c r="A2919" s="3" t="s">
        <v>122</v>
      </c>
      <c r="B2919" s="35" t="str">
        <f>_xlfn.XLOOKUP(Table7[[#This Row],[EID]],Roster!A:A,Roster!E:E)</f>
        <v>han.oriz.24</v>
      </c>
      <c r="C2919" s="35" t="str">
        <f>_xlfn.XLOOKUP(Table7[[#This Row],[EID]],Roster!A:A,Roster!F:F)</f>
        <v>Network</v>
      </c>
      <c r="D2919">
        <v>9</v>
      </c>
      <c r="E2919" s="2">
        <v>45157</v>
      </c>
      <c r="F2919" s="2">
        <f>_xlfn.XLOOKUP(Table7[[#This Row],[EID]],Roster!A:A,Roster!G:G)</f>
        <v>44961</v>
      </c>
      <c r="G2919" s="61">
        <f ca="1">(TODAY()-Table7[[#This Row],[Hire Date]])/365</f>
        <v>2.2849315068493152</v>
      </c>
      <c r="H2919" s="61">
        <f ca="1">Table7[[#This Row],[Year]]*12</f>
        <v>27.419178082191785</v>
      </c>
      <c r="I2919" t="str">
        <f ca="1">IF(Table7[[#This Row],[Month]]&gt;=12,"Tenured","New Hire")</f>
        <v>Tenured</v>
      </c>
    </row>
    <row r="2920" spans="1:9">
      <c r="A2920" s="3" t="s">
        <v>123</v>
      </c>
      <c r="B2920" s="35" t="str">
        <f>_xlfn.XLOOKUP(Table7[[#This Row],[EID]],Roster!A:A,Roster!E:E)</f>
        <v>kig.imaz.62</v>
      </c>
      <c r="C2920" s="35" t="str">
        <f>_xlfn.XLOOKUP(Table7[[#This Row],[EID]],Roster!A:A,Roster!F:F)</f>
        <v>HR</v>
      </c>
      <c r="D2920">
        <v>8</v>
      </c>
      <c r="E2920" s="2">
        <v>45157</v>
      </c>
      <c r="F2920" s="2">
        <f>_xlfn.XLOOKUP(Table7[[#This Row],[EID]],Roster!A:A,Roster!G:G)</f>
        <v>41094</v>
      </c>
      <c r="G2920" s="61">
        <f ca="1">(TODAY()-Table7[[#This Row],[Hire Date]])/365</f>
        <v>12.87945205479452</v>
      </c>
      <c r="H2920" s="61">
        <f ca="1">Table7[[#This Row],[Year]]*12</f>
        <v>154.55342465753424</v>
      </c>
      <c r="I2920" t="str">
        <f ca="1">IF(Table7[[#This Row],[Month]]&gt;=12,"Tenured","New Hire")</f>
        <v>Tenured</v>
      </c>
    </row>
    <row r="2921" spans="1:9">
      <c r="A2921" s="3" t="s">
        <v>94</v>
      </c>
      <c r="B2921" s="35" t="str">
        <f>_xlfn.XLOOKUP(Table7[[#This Row],[EID]],Roster!A:A,Roster!E:E)</f>
        <v>oka.koch.55</v>
      </c>
      <c r="C2921" s="35" t="str">
        <f>_xlfn.XLOOKUP(Table7[[#This Row],[EID]],Roster!A:A,Roster!F:F)</f>
        <v>F&amp;A</v>
      </c>
      <c r="D2921">
        <v>10</v>
      </c>
      <c r="E2921" s="2">
        <v>45158</v>
      </c>
      <c r="F2921" s="2">
        <f>_xlfn.XLOOKUP(Table7[[#This Row],[EID]],Roster!A:A,Roster!G:G)</f>
        <v>45032</v>
      </c>
      <c r="G2921" s="61">
        <f ca="1">(TODAY()-Table7[[#This Row],[Hire Date]])/365</f>
        <v>2.0904109589041098</v>
      </c>
      <c r="H2921" s="61">
        <f ca="1">Table7[[#This Row],[Year]]*12</f>
        <v>25.084931506849315</v>
      </c>
      <c r="I2921" t="str">
        <f ca="1">IF(Table7[[#This Row],[Month]]&gt;=12,"Tenured","New Hire")</f>
        <v>Tenured</v>
      </c>
    </row>
    <row r="2922" spans="1:9">
      <c r="A2922" s="3" t="s">
        <v>96</v>
      </c>
      <c r="B2922" s="35" t="str">
        <f>_xlfn.XLOOKUP(Table7[[#This Row],[EID]],Roster!A:A,Roster!E:E)</f>
        <v>hir.kame.31</v>
      </c>
      <c r="C2922" s="35" t="str">
        <f>_xlfn.XLOOKUP(Table7[[#This Row],[EID]],Roster!A:A,Roster!F:F)</f>
        <v>Health</v>
      </c>
      <c r="D2922">
        <v>9</v>
      </c>
      <c r="E2922" s="2">
        <v>45158</v>
      </c>
      <c r="F2922" s="2">
        <f>_xlfn.XLOOKUP(Table7[[#This Row],[EID]],Roster!A:A,Roster!G:G)</f>
        <v>44979</v>
      </c>
      <c r="G2922" s="61">
        <f ca="1">(TODAY()-Table7[[#This Row],[Hire Date]])/365</f>
        <v>2.2356164383561645</v>
      </c>
      <c r="H2922" s="61">
        <f ca="1">Table7[[#This Row],[Year]]*12</f>
        <v>26.827397260273976</v>
      </c>
      <c r="I2922" t="str">
        <f ca="1">IF(Table7[[#This Row],[Month]]&gt;=12,"Tenured","New Hire")</f>
        <v>Tenured</v>
      </c>
    </row>
    <row r="2923" spans="1:9">
      <c r="A2923" s="3" t="s">
        <v>97</v>
      </c>
      <c r="B2923" s="35" t="str">
        <f>_xlfn.XLOOKUP(Table7[[#This Row],[EID]],Roster!A:A,Roster!E:E)</f>
        <v>han.oriz.24</v>
      </c>
      <c r="C2923" s="35" t="str">
        <f>_xlfn.XLOOKUP(Table7[[#This Row],[EID]],Roster!A:A,Roster!F:F)</f>
        <v>Network</v>
      </c>
      <c r="D2923">
        <v>9</v>
      </c>
      <c r="E2923" s="2">
        <v>45158</v>
      </c>
      <c r="F2923" s="2">
        <f>_xlfn.XLOOKUP(Table7[[#This Row],[EID]],Roster!A:A,Roster!G:G)</f>
        <v>44419</v>
      </c>
      <c r="G2923" s="61">
        <f ca="1">(TODAY()-Table7[[#This Row],[Hire Date]])/365</f>
        <v>3.7698630136986302</v>
      </c>
      <c r="H2923" s="61">
        <f ca="1">Table7[[#This Row],[Year]]*12</f>
        <v>45.238356164383561</v>
      </c>
      <c r="I2923" t="str">
        <f ca="1">IF(Table7[[#This Row],[Month]]&gt;=12,"Tenured","New Hire")</f>
        <v>Tenured</v>
      </c>
    </row>
    <row r="2924" spans="1:9">
      <c r="A2924" s="3" t="s">
        <v>98</v>
      </c>
      <c r="B2924" s="35" t="str">
        <f>_xlfn.XLOOKUP(Table7[[#This Row],[EID]],Roster!A:A,Roster!E:E)</f>
        <v>kig.imaz.62</v>
      </c>
      <c r="C2924" s="35" t="str">
        <f>_xlfn.XLOOKUP(Table7[[#This Row],[EID]],Roster!A:A,Roster!F:F)</f>
        <v>HR</v>
      </c>
      <c r="D2924">
        <v>10</v>
      </c>
      <c r="E2924" s="2">
        <v>45158</v>
      </c>
      <c r="F2924" s="2">
        <f>_xlfn.XLOOKUP(Table7[[#This Row],[EID]],Roster!A:A,Roster!G:G)</f>
        <v>41964</v>
      </c>
      <c r="G2924" s="61">
        <f ca="1">(TODAY()-Table7[[#This Row],[Hire Date]])/365</f>
        <v>10.495890410958904</v>
      </c>
      <c r="H2924" s="61">
        <f ca="1">Table7[[#This Row],[Year]]*12</f>
        <v>125.95068493150684</v>
      </c>
      <c r="I2924" t="str">
        <f ca="1">IF(Table7[[#This Row],[Month]]&gt;=12,"Tenured","New Hire")</f>
        <v>Tenured</v>
      </c>
    </row>
    <row r="2925" spans="1:9">
      <c r="A2925" s="3" t="s">
        <v>99</v>
      </c>
      <c r="B2925" s="35" t="str">
        <f>_xlfn.XLOOKUP(Table7[[#This Row],[EID]],Roster!A:A,Roster!E:E)</f>
        <v>han.oriz.24</v>
      </c>
      <c r="C2925" s="35" t="str">
        <f>_xlfn.XLOOKUP(Table7[[#This Row],[EID]],Roster!A:A,Roster!F:F)</f>
        <v>Strategy</v>
      </c>
      <c r="D2925">
        <v>10</v>
      </c>
      <c r="E2925" s="2">
        <v>45158</v>
      </c>
      <c r="F2925" s="2">
        <f>_xlfn.XLOOKUP(Table7[[#This Row],[EID]],Roster!A:A,Roster!G:G)</f>
        <v>39732</v>
      </c>
      <c r="G2925" s="61">
        <f ca="1">(TODAY()-Table7[[#This Row],[Hire Date]])/365</f>
        <v>16.610958904109587</v>
      </c>
      <c r="H2925" s="61">
        <f ca="1">Table7[[#This Row],[Year]]*12</f>
        <v>199.33150684931505</v>
      </c>
      <c r="I2925" t="str">
        <f ca="1">IF(Table7[[#This Row],[Month]]&gt;=12,"Tenured","New Hire")</f>
        <v>Tenured</v>
      </c>
    </row>
    <row r="2926" spans="1:9">
      <c r="A2926" s="3" t="s">
        <v>100</v>
      </c>
      <c r="B2926" s="35" t="str">
        <f>_xlfn.XLOOKUP(Table7[[#This Row],[EID]],Roster!A:A,Roster!E:E)</f>
        <v>oka.koch.55</v>
      </c>
      <c r="C2926" s="35" t="str">
        <f>_xlfn.XLOOKUP(Table7[[#This Row],[EID]],Roster!A:A,Roster!F:F)</f>
        <v>F&amp;A</v>
      </c>
      <c r="D2926">
        <v>10</v>
      </c>
      <c r="E2926" s="2">
        <v>45158</v>
      </c>
      <c r="F2926" s="2">
        <f>_xlfn.XLOOKUP(Table7[[#This Row],[EID]],Roster!A:A,Roster!G:G)</f>
        <v>44956</v>
      </c>
      <c r="G2926" s="61">
        <f ca="1">(TODAY()-Table7[[#This Row],[Hire Date]])/365</f>
        <v>2.2986301369863016</v>
      </c>
      <c r="H2926" s="61">
        <f ca="1">Table7[[#This Row],[Year]]*12</f>
        <v>27.583561643835619</v>
      </c>
      <c r="I2926" t="str">
        <f ca="1">IF(Table7[[#This Row],[Month]]&gt;=12,"Tenured","New Hire")</f>
        <v>Tenured</v>
      </c>
    </row>
    <row r="2927" spans="1:9">
      <c r="A2927" s="3" t="s">
        <v>101</v>
      </c>
      <c r="B2927" s="35" t="str">
        <f>_xlfn.XLOOKUP(Table7[[#This Row],[EID]],Roster!A:A,Roster!E:E)</f>
        <v>hir.kame.31</v>
      </c>
      <c r="C2927" s="35" t="str">
        <f>_xlfn.XLOOKUP(Table7[[#This Row],[EID]],Roster!A:A,Roster!F:F)</f>
        <v>Health</v>
      </c>
      <c r="D2927">
        <v>10</v>
      </c>
      <c r="E2927" s="2">
        <v>45158</v>
      </c>
      <c r="F2927" s="2">
        <f>_xlfn.XLOOKUP(Table7[[#This Row],[EID]],Roster!A:A,Roster!G:G)</f>
        <v>42161</v>
      </c>
      <c r="G2927" s="61">
        <f ca="1">(TODAY()-Table7[[#This Row],[Hire Date]])/365</f>
        <v>9.956164383561644</v>
      </c>
      <c r="H2927" s="61">
        <f ca="1">Table7[[#This Row],[Year]]*12</f>
        <v>119.47397260273974</v>
      </c>
      <c r="I2927" t="str">
        <f ca="1">IF(Table7[[#This Row],[Month]]&gt;=12,"Tenured","New Hire")</f>
        <v>Tenured</v>
      </c>
    </row>
    <row r="2928" spans="1:9">
      <c r="A2928" s="3" t="s">
        <v>102</v>
      </c>
      <c r="B2928" s="35" t="str">
        <f>_xlfn.XLOOKUP(Table7[[#This Row],[EID]],Roster!A:A,Roster!E:E)</f>
        <v>han.oriz.24</v>
      </c>
      <c r="C2928" s="35" t="str">
        <f>_xlfn.XLOOKUP(Table7[[#This Row],[EID]],Roster!A:A,Roster!F:F)</f>
        <v>Network</v>
      </c>
      <c r="D2928">
        <v>9</v>
      </c>
      <c r="E2928" s="2">
        <v>45158</v>
      </c>
      <c r="F2928" s="2">
        <f>_xlfn.XLOOKUP(Table7[[#This Row],[EID]],Roster!A:A,Roster!G:G)</f>
        <v>37784</v>
      </c>
      <c r="G2928" s="61">
        <f ca="1">(TODAY()-Table7[[#This Row],[Hire Date]])/365</f>
        <v>21.947945205479453</v>
      </c>
      <c r="H2928" s="61">
        <f ca="1">Table7[[#This Row],[Year]]*12</f>
        <v>263.37534246575342</v>
      </c>
      <c r="I2928" t="str">
        <f ca="1">IF(Table7[[#This Row],[Month]]&gt;=12,"Tenured","New Hire")</f>
        <v>Tenured</v>
      </c>
    </row>
    <row r="2929" spans="1:9">
      <c r="A2929" s="3" t="s">
        <v>103</v>
      </c>
      <c r="B2929" s="35" t="str">
        <f>_xlfn.XLOOKUP(Table7[[#This Row],[EID]],Roster!A:A,Roster!E:E)</f>
        <v>kig.imaz.62</v>
      </c>
      <c r="C2929" s="35" t="str">
        <f>_xlfn.XLOOKUP(Table7[[#This Row],[EID]],Roster!A:A,Roster!F:F)</f>
        <v>HR</v>
      </c>
      <c r="D2929">
        <v>10</v>
      </c>
      <c r="E2929" s="2">
        <v>45158</v>
      </c>
      <c r="F2929" s="2">
        <f>_xlfn.XLOOKUP(Table7[[#This Row],[EID]],Roster!A:A,Roster!G:G)</f>
        <v>44132</v>
      </c>
      <c r="G2929" s="61">
        <f ca="1">(TODAY()-Table7[[#This Row],[Hire Date]])/365</f>
        <v>4.5561643835616437</v>
      </c>
      <c r="H2929" s="61">
        <f ca="1">Table7[[#This Row],[Year]]*12</f>
        <v>54.673972602739724</v>
      </c>
      <c r="I2929" t="str">
        <f ca="1">IF(Table7[[#This Row],[Month]]&gt;=12,"Tenured","New Hire")</f>
        <v>Tenured</v>
      </c>
    </row>
    <row r="2930" spans="1:9">
      <c r="A2930" s="3" t="s">
        <v>104</v>
      </c>
      <c r="B2930" s="35" t="str">
        <f>_xlfn.XLOOKUP(Table7[[#This Row],[EID]],Roster!A:A,Roster!E:E)</f>
        <v>oka.koch.55</v>
      </c>
      <c r="C2930" s="35" t="str">
        <f>_xlfn.XLOOKUP(Table7[[#This Row],[EID]],Roster!A:A,Roster!F:F)</f>
        <v>F&amp;A</v>
      </c>
      <c r="D2930">
        <v>2</v>
      </c>
      <c r="E2930" s="2">
        <v>45158</v>
      </c>
      <c r="F2930" s="2">
        <f>_xlfn.XLOOKUP(Table7[[#This Row],[EID]],Roster!A:A,Roster!G:G)</f>
        <v>44977</v>
      </c>
      <c r="G2930" s="61">
        <f ca="1">(TODAY()-Table7[[#This Row],[Hire Date]])/365</f>
        <v>2.2410958904109588</v>
      </c>
      <c r="H2930" s="61">
        <f ca="1">Table7[[#This Row],[Year]]*12</f>
        <v>26.893150684931506</v>
      </c>
      <c r="I2930" t="str">
        <f ca="1">IF(Table7[[#This Row],[Month]]&gt;=12,"Tenured","New Hire")</f>
        <v>Tenured</v>
      </c>
    </row>
    <row r="2931" spans="1:9">
      <c r="A2931" s="3" t="s">
        <v>105</v>
      </c>
      <c r="B2931" s="35" t="str">
        <f>_xlfn.XLOOKUP(Table7[[#This Row],[EID]],Roster!A:A,Roster!E:E)</f>
        <v>oka.koch.55</v>
      </c>
      <c r="C2931" s="35" t="str">
        <f>_xlfn.XLOOKUP(Table7[[#This Row],[EID]],Roster!A:A,Roster!F:F)</f>
        <v>F&amp;A</v>
      </c>
      <c r="D2931">
        <v>9</v>
      </c>
      <c r="E2931" s="2">
        <v>45158</v>
      </c>
      <c r="F2931" s="2">
        <f>_xlfn.XLOOKUP(Table7[[#This Row],[EID]],Roster!A:A,Roster!G:G)</f>
        <v>37806</v>
      </c>
      <c r="G2931" s="61">
        <f ca="1">(TODAY()-Table7[[#This Row],[Hire Date]])/365</f>
        <v>21.887671232876713</v>
      </c>
      <c r="H2931" s="61">
        <f ca="1">Table7[[#This Row],[Year]]*12</f>
        <v>262.65205479452055</v>
      </c>
      <c r="I2931" t="str">
        <f ca="1">IF(Table7[[#This Row],[Month]]&gt;=12,"Tenured","New Hire")</f>
        <v>Tenured</v>
      </c>
    </row>
    <row r="2932" spans="1:9">
      <c r="A2932" s="3" t="s">
        <v>106</v>
      </c>
      <c r="B2932" s="35" t="str">
        <f>_xlfn.XLOOKUP(Table7[[#This Row],[EID]],Roster!A:A,Roster!E:E)</f>
        <v>hir.kame.31</v>
      </c>
      <c r="C2932" s="35" t="str">
        <f>_xlfn.XLOOKUP(Table7[[#This Row],[EID]],Roster!A:A,Roster!F:F)</f>
        <v>Health</v>
      </c>
      <c r="D2932">
        <v>10</v>
      </c>
      <c r="E2932" s="2">
        <v>45158</v>
      </c>
      <c r="F2932" s="2">
        <f>_xlfn.XLOOKUP(Table7[[#This Row],[EID]],Roster!A:A,Roster!G:G)</f>
        <v>40457</v>
      </c>
      <c r="G2932" s="61">
        <f ca="1">(TODAY()-Table7[[#This Row],[Hire Date]])/365</f>
        <v>14.624657534246575</v>
      </c>
      <c r="H2932" s="61">
        <f ca="1">Table7[[#This Row],[Year]]*12</f>
        <v>175.49589041095891</v>
      </c>
      <c r="I2932" t="str">
        <f ca="1">IF(Table7[[#This Row],[Month]]&gt;=12,"Tenured","New Hire")</f>
        <v>Tenured</v>
      </c>
    </row>
    <row r="2933" spans="1:9">
      <c r="A2933" s="3" t="s">
        <v>107</v>
      </c>
      <c r="B2933" s="35" t="str">
        <f>_xlfn.XLOOKUP(Table7[[#This Row],[EID]],Roster!A:A,Roster!E:E)</f>
        <v>oka.koch.55</v>
      </c>
      <c r="C2933" s="35" t="str">
        <f>_xlfn.XLOOKUP(Table7[[#This Row],[EID]],Roster!A:A,Roster!F:F)</f>
        <v>F&amp;A</v>
      </c>
      <c r="D2933">
        <v>7</v>
      </c>
      <c r="E2933" s="2">
        <v>45158</v>
      </c>
      <c r="F2933" s="2">
        <f>_xlfn.XLOOKUP(Table7[[#This Row],[EID]],Roster!A:A,Roster!G:G)</f>
        <v>45001</v>
      </c>
      <c r="G2933" s="61">
        <f ca="1">(TODAY()-Table7[[#This Row],[Hire Date]])/365</f>
        <v>2.1753424657534248</v>
      </c>
      <c r="H2933" s="61">
        <f ca="1">Table7[[#This Row],[Year]]*12</f>
        <v>26.104109589041098</v>
      </c>
      <c r="I2933" t="str">
        <f ca="1">IF(Table7[[#This Row],[Month]]&gt;=12,"Tenured","New Hire")</f>
        <v>Tenured</v>
      </c>
    </row>
    <row r="2934" spans="1:9">
      <c r="A2934" s="3" t="s">
        <v>108</v>
      </c>
      <c r="B2934" s="35" t="str">
        <f>_xlfn.XLOOKUP(Table7[[#This Row],[EID]],Roster!A:A,Roster!E:E)</f>
        <v>kig.imaz.62</v>
      </c>
      <c r="C2934" s="35" t="str">
        <f>_xlfn.XLOOKUP(Table7[[#This Row],[EID]],Roster!A:A,Roster!F:F)</f>
        <v>HR</v>
      </c>
      <c r="D2934">
        <v>9</v>
      </c>
      <c r="E2934" s="2">
        <v>45158</v>
      </c>
      <c r="F2934" s="2">
        <f>_xlfn.XLOOKUP(Table7[[#This Row],[EID]],Roster!A:A,Roster!G:G)</f>
        <v>41289</v>
      </c>
      <c r="G2934" s="61">
        <f ca="1">(TODAY()-Table7[[#This Row],[Hire Date]])/365</f>
        <v>12.345205479452055</v>
      </c>
      <c r="H2934" s="61">
        <f ca="1">Table7[[#This Row],[Year]]*12</f>
        <v>148.14246575342466</v>
      </c>
      <c r="I2934" t="str">
        <f ca="1">IF(Table7[[#This Row],[Month]]&gt;=12,"Tenured","New Hire")</f>
        <v>Tenured</v>
      </c>
    </row>
    <row r="2935" spans="1:9">
      <c r="A2935" s="3" t="s">
        <v>109</v>
      </c>
      <c r="B2935" s="35" t="str">
        <f>_xlfn.XLOOKUP(Table7[[#This Row],[EID]],Roster!A:A,Roster!E:E)</f>
        <v>han.oriz.24</v>
      </c>
      <c r="C2935" s="35" t="str">
        <f>_xlfn.XLOOKUP(Table7[[#This Row],[EID]],Roster!A:A,Roster!F:F)</f>
        <v>Strategy</v>
      </c>
      <c r="D2935">
        <v>10</v>
      </c>
      <c r="E2935" s="2">
        <v>45158</v>
      </c>
      <c r="F2935" s="2">
        <f>_xlfn.XLOOKUP(Table7[[#This Row],[EID]],Roster!A:A,Roster!G:G)</f>
        <v>39092</v>
      </c>
      <c r="G2935" s="61">
        <f ca="1">(TODAY()-Table7[[#This Row],[Hire Date]])/365</f>
        <v>18.364383561643837</v>
      </c>
      <c r="H2935" s="61">
        <f ca="1">Table7[[#This Row],[Year]]*12</f>
        <v>220.37260273972606</v>
      </c>
      <c r="I2935" t="str">
        <f ca="1">IF(Table7[[#This Row],[Month]]&gt;=12,"Tenured","New Hire")</f>
        <v>Tenured</v>
      </c>
    </row>
    <row r="2936" spans="1:9">
      <c r="A2936" s="3" t="s">
        <v>111</v>
      </c>
      <c r="B2936" s="35" t="str">
        <f>_xlfn.XLOOKUP(Table7[[#This Row],[EID]],Roster!A:A,Roster!E:E)</f>
        <v>hir.kame.31</v>
      </c>
      <c r="C2936" s="35" t="str">
        <f>_xlfn.XLOOKUP(Table7[[#This Row],[EID]],Roster!A:A,Roster!F:F)</f>
        <v>Health</v>
      </c>
      <c r="D2936">
        <v>9</v>
      </c>
      <c r="E2936" s="2">
        <v>45158</v>
      </c>
      <c r="F2936" s="2">
        <f>_xlfn.XLOOKUP(Table7[[#This Row],[EID]],Roster!A:A,Roster!G:G)</f>
        <v>42145</v>
      </c>
      <c r="G2936" s="61">
        <f ca="1">(TODAY()-Table7[[#This Row],[Hire Date]])/365</f>
        <v>10</v>
      </c>
      <c r="H2936" s="61">
        <f ca="1">Table7[[#This Row],[Year]]*12</f>
        <v>120</v>
      </c>
      <c r="I2936" t="str">
        <f ca="1">IF(Table7[[#This Row],[Month]]&gt;=12,"Tenured","New Hire")</f>
        <v>Tenured</v>
      </c>
    </row>
    <row r="2937" spans="1:9">
      <c r="A2937" s="3" t="s">
        <v>112</v>
      </c>
      <c r="B2937" s="35" t="str">
        <f>_xlfn.XLOOKUP(Table7[[#This Row],[EID]],Roster!A:A,Roster!E:E)</f>
        <v>hir.kame.31</v>
      </c>
      <c r="C2937" s="35" t="str">
        <f>_xlfn.XLOOKUP(Table7[[#This Row],[EID]],Roster!A:A,Roster!F:F)</f>
        <v>Health</v>
      </c>
      <c r="D2937">
        <v>9</v>
      </c>
      <c r="E2937" s="2">
        <v>45158</v>
      </c>
      <c r="F2937" s="2">
        <f>_xlfn.XLOOKUP(Table7[[#This Row],[EID]],Roster!A:A,Roster!G:G)</f>
        <v>44989</v>
      </c>
      <c r="G2937" s="61">
        <f ca="1">(TODAY()-Table7[[#This Row],[Hire Date]])/365</f>
        <v>2.2082191780821918</v>
      </c>
      <c r="H2937" s="61">
        <f ca="1">Table7[[#This Row],[Year]]*12</f>
        <v>26.4986301369863</v>
      </c>
      <c r="I2937" t="str">
        <f ca="1">IF(Table7[[#This Row],[Month]]&gt;=12,"Tenured","New Hire")</f>
        <v>Tenured</v>
      </c>
    </row>
    <row r="2938" spans="1:9">
      <c r="A2938" s="3" t="s">
        <v>113</v>
      </c>
      <c r="B2938" s="35" t="str">
        <f>_xlfn.XLOOKUP(Table7[[#This Row],[EID]],Roster!A:A,Roster!E:E)</f>
        <v>kig.imaz.62</v>
      </c>
      <c r="C2938" s="35" t="str">
        <f>_xlfn.XLOOKUP(Table7[[#This Row],[EID]],Roster!A:A,Roster!F:F)</f>
        <v>HR</v>
      </c>
      <c r="D2938">
        <v>10</v>
      </c>
      <c r="E2938" s="2">
        <v>45158</v>
      </c>
      <c r="F2938" s="2">
        <f>_xlfn.XLOOKUP(Table7[[#This Row],[EID]],Roster!A:A,Roster!G:G)</f>
        <v>44152</v>
      </c>
      <c r="G2938" s="61">
        <f ca="1">(TODAY()-Table7[[#This Row],[Hire Date]])/365</f>
        <v>4.5013698630136982</v>
      </c>
      <c r="H2938" s="61">
        <f ca="1">Table7[[#This Row],[Year]]*12</f>
        <v>54.016438356164379</v>
      </c>
      <c r="I2938" t="str">
        <f ca="1">IF(Table7[[#This Row],[Month]]&gt;=12,"Tenured","New Hire")</f>
        <v>Tenured</v>
      </c>
    </row>
    <row r="2939" spans="1:9">
      <c r="A2939" s="3" t="s">
        <v>114</v>
      </c>
      <c r="B2939" s="35" t="str">
        <f>_xlfn.XLOOKUP(Table7[[#This Row],[EID]],Roster!A:A,Roster!E:E)</f>
        <v>han.oriz.24</v>
      </c>
      <c r="C2939" s="35" t="str">
        <f>_xlfn.XLOOKUP(Table7[[#This Row],[EID]],Roster!A:A,Roster!F:F)</f>
        <v>Strategy</v>
      </c>
      <c r="D2939">
        <v>9</v>
      </c>
      <c r="E2939" s="2">
        <v>45158</v>
      </c>
      <c r="F2939" s="2">
        <f>_xlfn.XLOOKUP(Table7[[#This Row],[EID]],Roster!A:A,Roster!G:G)</f>
        <v>37165</v>
      </c>
      <c r="G2939" s="61">
        <f ca="1">(TODAY()-Table7[[#This Row],[Hire Date]])/365</f>
        <v>23.643835616438356</v>
      </c>
      <c r="H2939" s="61">
        <f ca="1">Table7[[#This Row],[Year]]*12</f>
        <v>283.72602739726028</v>
      </c>
      <c r="I2939" t="str">
        <f ca="1">IF(Table7[[#This Row],[Month]]&gt;=12,"Tenured","New Hire")</f>
        <v>Tenured</v>
      </c>
    </row>
    <row r="2940" spans="1:9">
      <c r="A2940" s="3" t="s">
        <v>115</v>
      </c>
      <c r="B2940" s="35" t="str">
        <f>_xlfn.XLOOKUP(Table7[[#This Row],[EID]],Roster!A:A,Roster!E:E)</f>
        <v>oka.koch.55</v>
      </c>
      <c r="C2940" s="35" t="str">
        <f>_xlfn.XLOOKUP(Table7[[#This Row],[EID]],Roster!A:A,Roster!F:F)</f>
        <v>F&amp;A</v>
      </c>
      <c r="D2940">
        <v>9</v>
      </c>
      <c r="E2940" s="2">
        <v>45158</v>
      </c>
      <c r="F2940" s="2">
        <f>_xlfn.XLOOKUP(Table7[[#This Row],[EID]],Roster!A:A,Roster!G:G)</f>
        <v>44841</v>
      </c>
      <c r="G2940" s="61">
        <f ca="1">(TODAY()-Table7[[#This Row],[Hire Date]])/365</f>
        <v>2.6136986301369864</v>
      </c>
      <c r="H2940" s="61">
        <f ca="1">Table7[[#This Row],[Year]]*12</f>
        <v>31.364383561643837</v>
      </c>
      <c r="I2940" t="str">
        <f ca="1">IF(Table7[[#This Row],[Month]]&gt;=12,"Tenured","New Hire")</f>
        <v>Tenured</v>
      </c>
    </row>
    <row r="2941" spans="1:9">
      <c r="A2941" s="3" t="s">
        <v>116</v>
      </c>
      <c r="B2941" s="35" t="str">
        <f>_xlfn.XLOOKUP(Table7[[#This Row],[EID]],Roster!A:A,Roster!E:E)</f>
        <v>hir.kame.31</v>
      </c>
      <c r="C2941" s="35" t="str">
        <f>_xlfn.XLOOKUP(Table7[[#This Row],[EID]],Roster!A:A,Roster!F:F)</f>
        <v>Health</v>
      </c>
      <c r="D2941">
        <v>9</v>
      </c>
      <c r="E2941" s="2">
        <v>45158</v>
      </c>
      <c r="F2941" s="2">
        <f>_xlfn.XLOOKUP(Table7[[#This Row],[EID]],Roster!A:A,Roster!G:G)</f>
        <v>39490</v>
      </c>
      <c r="G2941" s="61">
        <f ca="1">(TODAY()-Table7[[#This Row],[Hire Date]])/365</f>
        <v>17.273972602739725</v>
      </c>
      <c r="H2941" s="61">
        <f ca="1">Table7[[#This Row],[Year]]*12</f>
        <v>207.2876712328767</v>
      </c>
      <c r="I2941" t="str">
        <f ca="1">IF(Table7[[#This Row],[Month]]&gt;=12,"Tenured","New Hire")</f>
        <v>Tenured</v>
      </c>
    </row>
    <row r="2942" spans="1:9">
      <c r="A2942" s="3" t="s">
        <v>117</v>
      </c>
      <c r="B2942" s="35" t="str">
        <f>_xlfn.XLOOKUP(Table7[[#This Row],[EID]],Roster!A:A,Roster!E:E)</f>
        <v>han.oriz.24</v>
      </c>
      <c r="C2942" s="35" t="str">
        <f>_xlfn.XLOOKUP(Table7[[#This Row],[EID]],Roster!A:A,Roster!F:F)</f>
        <v>Network</v>
      </c>
      <c r="D2942">
        <v>9</v>
      </c>
      <c r="E2942" s="2">
        <v>45158</v>
      </c>
      <c r="F2942" s="2">
        <f>_xlfn.XLOOKUP(Table7[[#This Row],[EID]],Roster!A:A,Roster!G:G)</f>
        <v>43495</v>
      </c>
      <c r="G2942" s="61">
        <f ca="1">(TODAY()-Table7[[#This Row],[Hire Date]])/365</f>
        <v>6.3013698630136989</v>
      </c>
      <c r="H2942" s="61">
        <f ca="1">Table7[[#This Row],[Year]]*12</f>
        <v>75.616438356164394</v>
      </c>
      <c r="I2942" t="str">
        <f ca="1">IF(Table7[[#This Row],[Month]]&gt;=12,"Tenured","New Hire")</f>
        <v>Tenured</v>
      </c>
    </row>
    <row r="2943" spans="1:9">
      <c r="A2943" s="3" t="s">
        <v>118</v>
      </c>
      <c r="B2943" s="35" t="str">
        <f>_xlfn.XLOOKUP(Table7[[#This Row],[EID]],Roster!A:A,Roster!E:E)</f>
        <v>kig.imaz.62</v>
      </c>
      <c r="C2943" s="35" t="str">
        <f>_xlfn.XLOOKUP(Table7[[#This Row],[EID]],Roster!A:A,Roster!F:F)</f>
        <v>HR</v>
      </c>
      <c r="D2943">
        <v>10</v>
      </c>
      <c r="E2943" s="2">
        <v>45158</v>
      </c>
      <c r="F2943" s="2">
        <f>_xlfn.XLOOKUP(Table7[[#This Row],[EID]],Roster!A:A,Roster!G:G)</f>
        <v>44965</v>
      </c>
      <c r="G2943" s="61">
        <f ca="1">(TODAY()-Table7[[#This Row],[Hire Date]])/365</f>
        <v>2.2739726027397262</v>
      </c>
      <c r="H2943" s="61">
        <f ca="1">Table7[[#This Row],[Year]]*12</f>
        <v>27.287671232876715</v>
      </c>
      <c r="I2943" t="str">
        <f ca="1">IF(Table7[[#This Row],[Month]]&gt;=12,"Tenured","New Hire")</f>
        <v>Tenured</v>
      </c>
    </row>
    <row r="2944" spans="1:9">
      <c r="A2944" s="3" t="s">
        <v>119</v>
      </c>
      <c r="B2944" s="35" t="str">
        <f>_xlfn.XLOOKUP(Table7[[#This Row],[EID]],Roster!A:A,Roster!E:E)</f>
        <v>hir.kame.31</v>
      </c>
      <c r="C2944" s="35" t="str">
        <f>_xlfn.XLOOKUP(Table7[[#This Row],[EID]],Roster!A:A,Roster!F:F)</f>
        <v>Health</v>
      </c>
      <c r="D2944">
        <v>9</v>
      </c>
      <c r="E2944" s="2">
        <v>45158</v>
      </c>
      <c r="F2944" s="2">
        <f>_xlfn.XLOOKUP(Table7[[#This Row],[EID]],Roster!A:A,Roster!G:G)</f>
        <v>38581</v>
      </c>
      <c r="G2944" s="61">
        <f ca="1">(TODAY()-Table7[[#This Row],[Hire Date]])/365</f>
        <v>19.764383561643836</v>
      </c>
      <c r="H2944" s="61">
        <f ca="1">Table7[[#This Row],[Year]]*12</f>
        <v>237.17260273972602</v>
      </c>
      <c r="I2944" t="str">
        <f ca="1">IF(Table7[[#This Row],[Month]]&gt;=12,"Tenured","New Hire")</f>
        <v>Tenured</v>
      </c>
    </row>
    <row r="2945" spans="1:9">
      <c r="A2945" s="3" t="s">
        <v>121</v>
      </c>
      <c r="B2945" s="35" t="str">
        <f>_xlfn.XLOOKUP(Table7[[#This Row],[EID]],Roster!A:A,Roster!E:E)</f>
        <v>hir.kame.31</v>
      </c>
      <c r="C2945" s="35" t="str">
        <f>_xlfn.XLOOKUP(Table7[[#This Row],[EID]],Roster!A:A,Roster!F:F)</f>
        <v>Health</v>
      </c>
      <c r="D2945">
        <v>9</v>
      </c>
      <c r="E2945" s="2">
        <v>45158</v>
      </c>
      <c r="F2945" s="2">
        <f>_xlfn.XLOOKUP(Table7[[#This Row],[EID]],Roster!A:A,Roster!G:G)</f>
        <v>44420</v>
      </c>
      <c r="G2945" s="61">
        <f ca="1">(TODAY()-Table7[[#This Row],[Hire Date]])/365</f>
        <v>3.7671232876712328</v>
      </c>
      <c r="H2945" s="61">
        <f ca="1">Table7[[#This Row],[Year]]*12</f>
        <v>45.205479452054796</v>
      </c>
      <c r="I2945" t="str">
        <f ca="1">IF(Table7[[#This Row],[Month]]&gt;=12,"Tenured","New Hire")</f>
        <v>Tenured</v>
      </c>
    </row>
    <row r="2946" spans="1:9">
      <c r="A2946" s="3" t="s">
        <v>122</v>
      </c>
      <c r="B2946" s="35" t="str">
        <f>_xlfn.XLOOKUP(Table7[[#This Row],[EID]],Roster!A:A,Roster!E:E)</f>
        <v>han.oriz.24</v>
      </c>
      <c r="C2946" s="35" t="str">
        <f>_xlfn.XLOOKUP(Table7[[#This Row],[EID]],Roster!A:A,Roster!F:F)</f>
        <v>Network</v>
      </c>
      <c r="D2946">
        <v>10</v>
      </c>
      <c r="E2946" s="2">
        <v>45158</v>
      </c>
      <c r="F2946" s="2">
        <f>_xlfn.XLOOKUP(Table7[[#This Row],[EID]],Roster!A:A,Roster!G:G)</f>
        <v>44961</v>
      </c>
      <c r="G2946" s="61">
        <f ca="1">(TODAY()-Table7[[#This Row],[Hire Date]])/365</f>
        <v>2.2849315068493152</v>
      </c>
      <c r="H2946" s="61">
        <f ca="1">Table7[[#This Row],[Year]]*12</f>
        <v>27.419178082191785</v>
      </c>
      <c r="I2946" t="str">
        <f ca="1">IF(Table7[[#This Row],[Month]]&gt;=12,"Tenured","New Hire")</f>
        <v>Tenured</v>
      </c>
    </row>
    <row r="2947" spans="1:9">
      <c r="A2947" s="3" t="s">
        <v>123</v>
      </c>
      <c r="B2947" s="35" t="str">
        <f>_xlfn.XLOOKUP(Table7[[#This Row],[EID]],Roster!A:A,Roster!E:E)</f>
        <v>kig.imaz.62</v>
      </c>
      <c r="C2947" s="35" t="str">
        <f>_xlfn.XLOOKUP(Table7[[#This Row],[EID]],Roster!A:A,Roster!F:F)</f>
        <v>HR</v>
      </c>
      <c r="D2947">
        <v>10</v>
      </c>
      <c r="E2947" s="2">
        <v>45158</v>
      </c>
      <c r="F2947" s="2">
        <f>_xlfn.XLOOKUP(Table7[[#This Row],[EID]],Roster!A:A,Roster!G:G)</f>
        <v>41094</v>
      </c>
      <c r="G2947" s="61">
        <f ca="1">(TODAY()-Table7[[#This Row],[Hire Date]])/365</f>
        <v>12.87945205479452</v>
      </c>
      <c r="H2947" s="61">
        <f ca="1">Table7[[#This Row],[Year]]*12</f>
        <v>154.55342465753424</v>
      </c>
      <c r="I2947" t="str">
        <f ca="1">IF(Table7[[#This Row],[Month]]&gt;=12,"Tenured","New Hire")</f>
        <v>Tenured</v>
      </c>
    </row>
    <row r="2948" spans="1:9">
      <c r="A2948" s="3" t="s">
        <v>94</v>
      </c>
      <c r="B2948" s="35" t="str">
        <f>_xlfn.XLOOKUP(Table7[[#This Row],[EID]],Roster!A:A,Roster!E:E)</f>
        <v>oka.koch.55</v>
      </c>
      <c r="C2948" s="35" t="str">
        <f>_xlfn.XLOOKUP(Table7[[#This Row],[EID]],Roster!A:A,Roster!F:F)</f>
        <v>F&amp;A</v>
      </c>
      <c r="D2948">
        <v>10</v>
      </c>
      <c r="E2948" s="2">
        <v>45159</v>
      </c>
      <c r="F2948" s="2">
        <f>_xlfn.XLOOKUP(Table7[[#This Row],[EID]],Roster!A:A,Roster!G:G)</f>
        <v>45032</v>
      </c>
      <c r="G2948" s="61">
        <f ca="1">(TODAY()-Table7[[#This Row],[Hire Date]])/365</f>
        <v>2.0904109589041098</v>
      </c>
      <c r="H2948" s="61">
        <f ca="1">Table7[[#This Row],[Year]]*12</f>
        <v>25.084931506849315</v>
      </c>
      <c r="I2948" t="str">
        <f ca="1">IF(Table7[[#This Row],[Month]]&gt;=12,"Tenured","New Hire")</f>
        <v>Tenured</v>
      </c>
    </row>
    <row r="2949" spans="1:9">
      <c r="A2949" s="3" t="s">
        <v>96</v>
      </c>
      <c r="B2949" s="35" t="str">
        <f>_xlfn.XLOOKUP(Table7[[#This Row],[EID]],Roster!A:A,Roster!E:E)</f>
        <v>hir.kame.31</v>
      </c>
      <c r="C2949" s="35" t="str">
        <f>_xlfn.XLOOKUP(Table7[[#This Row],[EID]],Roster!A:A,Roster!F:F)</f>
        <v>Health</v>
      </c>
      <c r="D2949">
        <v>9</v>
      </c>
      <c r="E2949" s="2">
        <v>45159</v>
      </c>
      <c r="F2949" s="2">
        <f>_xlfn.XLOOKUP(Table7[[#This Row],[EID]],Roster!A:A,Roster!G:G)</f>
        <v>44979</v>
      </c>
      <c r="G2949" s="61">
        <f ca="1">(TODAY()-Table7[[#This Row],[Hire Date]])/365</f>
        <v>2.2356164383561645</v>
      </c>
      <c r="H2949" s="61">
        <f ca="1">Table7[[#This Row],[Year]]*12</f>
        <v>26.827397260273976</v>
      </c>
      <c r="I2949" t="str">
        <f ca="1">IF(Table7[[#This Row],[Month]]&gt;=12,"Tenured","New Hire")</f>
        <v>Tenured</v>
      </c>
    </row>
    <row r="2950" spans="1:9">
      <c r="A2950" s="3" t="s">
        <v>97</v>
      </c>
      <c r="B2950" s="35" t="str">
        <f>_xlfn.XLOOKUP(Table7[[#This Row],[EID]],Roster!A:A,Roster!E:E)</f>
        <v>han.oriz.24</v>
      </c>
      <c r="C2950" s="35" t="str">
        <f>_xlfn.XLOOKUP(Table7[[#This Row],[EID]],Roster!A:A,Roster!F:F)</f>
        <v>Network</v>
      </c>
      <c r="D2950">
        <v>8</v>
      </c>
      <c r="E2950" s="2">
        <v>45159</v>
      </c>
      <c r="F2950" s="2">
        <f>_xlfn.XLOOKUP(Table7[[#This Row],[EID]],Roster!A:A,Roster!G:G)</f>
        <v>44419</v>
      </c>
      <c r="G2950" s="61">
        <f ca="1">(TODAY()-Table7[[#This Row],[Hire Date]])/365</f>
        <v>3.7698630136986302</v>
      </c>
      <c r="H2950" s="61">
        <f ca="1">Table7[[#This Row],[Year]]*12</f>
        <v>45.238356164383561</v>
      </c>
      <c r="I2950" t="str">
        <f ca="1">IF(Table7[[#This Row],[Month]]&gt;=12,"Tenured","New Hire")</f>
        <v>Tenured</v>
      </c>
    </row>
    <row r="2951" spans="1:9">
      <c r="A2951" s="3" t="s">
        <v>98</v>
      </c>
      <c r="B2951" s="35" t="str">
        <f>_xlfn.XLOOKUP(Table7[[#This Row],[EID]],Roster!A:A,Roster!E:E)</f>
        <v>kig.imaz.62</v>
      </c>
      <c r="C2951" s="35" t="str">
        <f>_xlfn.XLOOKUP(Table7[[#This Row],[EID]],Roster!A:A,Roster!F:F)</f>
        <v>HR</v>
      </c>
      <c r="D2951">
        <v>8</v>
      </c>
      <c r="E2951" s="2">
        <v>45159</v>
      </c>
      <c r="F2951" s="2">
        <f>_xlfn.XLOOKUP(Table7[[#This Row],[EID]],Roster!A:A,Roster!G:G)</f>
        <v>41964</v>
      </c>
      <c r="G2951" s="61">
        <f ca="1">(TODAY()-Table7[[#This Row],[Hire Date]])/365</f>
        <v>10.495890410958904</v>
      </c>
      <c r="H2951" s="61">
        <f ca="1">Table7[[#This Row],[Year]]*12</f>
        <v>125.95068493150684</v>
      </c>
      <c r="I2951" t="str">
        <f ca="1">IF(Table7[[#This Row],[Month]]&gt;=12,"Tenured","New Hire")</f>
        <v>Tenured</v>
      </c>
    </row>
    <row r="2952" spans="1:9">
      <c r="A2952" s="3" t="s">
        <v>99</v>
      </c>
      <c r="B2952" s="35" t="str">
        <f>_xlfn.XLOOKUP(Table7[[#This Row],[EID]],Roster!A:A,Roster!E:E)</f>
        <v>han.oriz.24</v>
      </c>
      <c r="C2952" s="35" t="str">
        <f>_xlfn.XLOOKUP(Table7[[#This Row],[EID]],Roster!A:A,Roster!F:F)</f>
        <v>Strategy</v>
      </c>
      <c r="D2952">
        <v>8</v>
      </c>
      <c r="E2952" s="2">
        <v>45159</v>
      </c>
      <c r="F2952" s="2">
        <f>_xlfn.XLOOKUP(Table7[[#This Row],[EID]],Roster!A:A,Roster!G:G)</f>
        <v>39732</v>
      </c>
      <c r="G2952" s="61">
        <f ca="1">(TODAY()-Table7[[#This Row],[Hire Date]])/365</f>
        <v>16.610958904109587</v>
      </c>
      <c r="H2952" s="61">
        <f ca="1">Table7[[#This Row],[Year]]*12</f>
        <v>199.33150684931505</v>
      </c>
      <c r="I2952" t="str">
        <f ca="1">IF(Table7[[#This Row],[Month]]&gt;=12,"Tenured","New Hire")</f>
        <v>Tenured</v>
      </c>
    </row>
    <row r="2953" spans="1:9">
      <c r="A2953" s="3" t="s">
        <v>100</v>
      </c>
      <c r="B2953" s="35" t="str">
        <f>_xlfn.XLOOKUP(Table7[[#This Row],[EID]],Roster!A:A,Roster!E:E)</f>
        <v>oka.koch.55</v>
      </c>
      <c r="C2953" s="35" t="str">
        <f>_xlfn.XLOOKUP(Table7[[#This Row],[EID]],Roster!A:A,Roster!F:F)</f>
        <v>F&amp;A</v>
      </c>
      <c r="D2953">
        <v>9</v>
      </c>
      <c r="E2953" s="2">
        <v>45159</v>
      </c>
      <c r="F2953" s="2">
        <f>_xlfn.XLOOKUP(Table7[[#This Row],[EID]],Roster!A:A,Roster!G:G)</f>
        <v>44956</v>
      </c>
      <c r="G2953" s="61">
        <f ca="1">(TODAY()-Table7[[#This Row],[Hire Date]])/365</f>
        <v>2.2986301369863016</v>
      </c>
      <c r="H2953" s="61">
        <f ca="1">Table7[[#This Row],[Year]]*12</f>
        <v>27.583561643835619</v>
      </c>
      <c r="I2953" t="str">
        <f ca="1">IF(Table7[[#This Row],[Month]]&gt;=12,"Tenured","New Hire")</f>
        <v>Tenured</v>
      </c>
    </row>
    <row r="2954" spans="1:9">
      <c r="A2954" s="3" t="s">
        <v>101</v>
      </c>
      <c r="B2954" s="35" t="str">
        <f>_xlfn.XLOOKUP(Table7[[#This Row],[EID]],Roster!A:A,Roster!E:E)</f>
        <v>hir.kame.31</v>
      </c>
      <c r="C2954" s="35" t="str">
        <f>_xlfn.XLOOKUP(Table7[[#This Row],[EID]],Roster!A:A,Roster!F:F)</f>
        <v>Health</v>
      </c>
      <c r="D2954">
        <v>10</v>
      </c>
      <c r="E2954" s="2">
        <v>45159</v>
      </c>
      <c r="F2954" s="2">
        <f>_xlfn.XLOOKUP(Table7[[#This Row],[EID]],Roster!A:A,Roster!G:G)</f>
        <v>42161</v>
      </c>
      <c r="G2954" s="61">
        <f ca="1">(TODAY()-Table7[[#This Row],[Hire Date]])/365</f>
        <v>9.956164383561644</v>
      </c>
      <c r="H2954" s="61">
        <f ca="1">Table7[[#This Row],[Year]]*12</f>
        <v>119.47397260273974</v>
      </c>
      <c r="I2954" t="str">
        <f ca="1">IF(Table7[[#This Row],[Month]]&gt;=12,"Tenured","New Hire")</f>
        <v>Tenured</v>
      </c>
    </row>
    <row r="2955" spans="1:9">
      <c r="A2955" s="3" t="s">
        <v>102</v>
      </c>
      <c r="B2955" s="35" t="str">
        <f>_xlfn.XLOOKUP(Table7[[#This Row],[EID]],Roster!A:A,Roster!E:E)</f>
        <v>han.oriz.24</v>
      </c>
      <c r="C2955" s="35" t="str">
        <f>_xlfn.XLOOKUP(Table7[[#This Row],[EID]],Roster!A:A,Roster!F:F)</f>
        <v>Network</v>
      </c>
      <c r="D2955">
        <v>9</v>
      </c>
      <c r="E2955" s="2">
        <v>45159</v>
      </c>
      <c r="F2955" s="2">
        <f>_xlfn.XLOOKUP(Table7[[#This Row],[EID]],Roster!A:A,Roster!G:G)</f>
        <v>37784</v>
      </c>
      <c r="G2955" s="61">
        <f ca="1">(TODAY()-Table7[[#This Row],[Hire Date]])/365</f>
        <v>21.947945205479453</v>
      </c>
      <c r="H2955" s="61">
        <f ca="1">Table7[[#This Row],[Year]]*12</f>
        <v>263.37534246575342</v>
      </c>
      <c r="I2955" t="str">
        <f ca="1">IF(Table7[[#This Row],[Month]]&gt;=12,"Tenured","New Hire")</f>
        <v>Tenured</v>
      </c>
    </row>
    <row r="2956" spans="1:9">
      <c r="A2956" s="3" t="s">
        <v>103</v>
      </c>
      <c r="B2956" s="35" t="str">
        <f>_xlfn.XLOOKUP(Table7[[#This Row],[EID]],Roster!A:A,Roster!E:E)</f>
        <v>kig.imaz.62</v>
      </c>
      <c r="C2956" s="35" t="str">
        <f>_xlfn.XLOOKUP(Table7[[#This Row],[EID]],Roster!A:A,Roster!F:F)</f>
        <v>HR</v>
      </c>
      <c r="D2956">
        <v>8</v>
      </c>
      <c r="E2956" s="2">
        <v>45159</v>
      </c>
      <c r="F2956" s="2">
        <f>_xlfn.XLOOKUP(Table7[[#This Row],[EID]],Roster!A:A,Roster!G:G)</f>
        <v>44132</v>
      </c>
      <c r="G2956" s="61">
        <f ca="1">(TODAY()-Table7[[#This Row],[Hire Date]])/365</f>
        <v>4.5561643835616437</v>
      </c>
      <c r="H2956" s="61">
        <f ca="1">Table7[[#This Row],[Year]]*12</f>
        <v>54.673972602739724</v>
      </c>
      <c r="I2956" t="str">
        <f ca="1">IF(Table7[[#This Row],[Month]]&gt;=12,"Tenured","New Hire")</f>
        <v>Tenured</v>
      </c>
    </row>
    <row r="2957" spans="1:9">
      <c r="A2957" s="3" t="s">
        <v>104</v>
      </c>
      <c r="B2957" s="35" t="str">
        <f>_xlfn.XLOOKUP(Table7[[#This Row],[EID]],Roster!A:A,Roster!E:E)</f>
        <v>oka.koch.55</v>
      </c>
      <c r="C2957" s="35" t="str">
        <f>_xlfn.XLOOKUP(Table7[[#This Row],[EID]],Roster!A:A,Roster!F:F)</f>
        <v>F&amp;A</v>
      </c>
      <c r="D2957">
        <v>2</v>
      </c>
      <c r="E2957" s="2">
        <v>45159</v>
      </c>
      <c r="F2957" s="2">
        <f>_xlfn.XLOOKUP(Table7[[#This Row],[EID]],Roster!A:A,Roster!G:G)</f>
        <v>44977</v>
      </c>
      <c r="G2957" s="61">
        <f ca="1">(TODAY()-Table7[[#This Row],[Hire Date]])/365</f>
        <v>2.2410958904109588</v>
      </c>
      <c r="H2957" s="61">
        <f ca="1">Table7[[#This Row],[Year]]*12</f>
        <v>26.893150684931506</v>
      </c>
      <c r="I2957" t="str">
        <f ca="1">IF(Table7[[#This Row],[Month]]&gt;=12,"Tenured","New Hire")</f>
        <v>Tenured</v>
      </c>
    </row>
    <row r="2958" spans="1:9">
      <c r="A2958" s="3" t="s">
        <v>105</v>
      </c>
      <c r="B2958" s="35" t="str">
        <f>_xlfn.XLOOKUP(Table7[[#This Row],[EID]],Roster!A:A,Roster!E:E)</f>
        <v>oka.koch.55</v>
      </c>
      <c r="C2958" s="35" t="str">
        <f>_xlfn.XLOOKUP(Table7[[#This Row],[EID]],Roster!A:A,Roster!F:F)</f>
        <v>F&amp;A</v>
      </c>
      <c r="D2958">
        <v>8</v>
      </c>
      <c r="E2958" s="2">
        <v>45159</v>
      </c>
      <c r="F2958" s="2">
        <f>_xlfn.XLOOKUP(Table7[[#This Row],[EID]],Roster!A:A,Roster!G:G)</f>
        <v>37806</v>
      </c>
      <c r="G2958" s="61">
        <f ca="1">(TODAY()-Table7[[#This Row],[Hire Date]])/365</f>
        <v>21.887671232876713</v>
      </c>
      <c r="H2958" s="61">
        <f ca="1">Table7[[#This Row],[Year]]*12</f>
        <v>262.65205479452055</v>
      </c>
      <c r="I2958" t="str">
        <f ca="1">IF(Table7[[#This Row],[Month]]&gt;=12,"Tenured","New Hire")</f>
        <v>Tenured</v>
      </c>
    </row>
    <row r="2959" spans="1:9">
      <c r="A2959" s="3" t="s">
        <v>106</v>
      </c>
      <c r="B2959" s="35" t="str">
        <f>_xlfn.XLOOKUP(Table7[[#This Row],[EID]],Roster!A:A,Roster!E:E)</f>
        <v>hir.kame.31</v>
      </c>
      <c r="C2959" s="35" t="str">
        <f>_xlfn.XLOOKUP(Table7[[#This Row],[EID]],Roster!A:A,Roster!F:F)</f>
        <v>Health</v>
      </c>
      <c r="D2959">
        <v>9</v>
      </c>
      <c r="E2959" s="2">
        <v>45159</v>
      </c>
      <c r="F2959" s="2">
        <f>_xlfn.XLOOKUP(Table7[[#This Row],[EID]],Roster!A:A,Roster!G:G)</f>
        <v>40457</v>
      </c>
      <c r="G2959" s="61">
        <f ca="1">(TODAY()-Table7[[#This Row],[Hire Date]])/365</f>
        <v>14.624657534246575</v>
      </c>
      <c r="H2959" s="61">
        <f ca="1">Table7[[#This Row],[Year]]*12</f>
        <v>175.49589041095891</v>
      </c>
      <c r="I2959" t="str">
        <f ca="1">IF(Table7[[#This Row],[Month]]&gt;=12,"Tenured","New Hire")</f>
        <v>Tenured</v>
      </c>
    </row>
    <row r="2960" spans="1:9">
      <c r="A2960" s="3" t="s">
        <v>107</v>
      </c>
      <c r="B2960" s="35" t="str">
        <f>_xlfn.XLOOKUP(Table7[[#This Row],[EID]],Roster!A:A,Roster!E:E)</f>
        <v>oka.koch.55</v>
      </c>
      <c r="C2960" s="35" t="str">
        <f>_xlfn.XLOOKUP(Table7[[#This Row],[EID]],Roster!A:A,Roster!F:F)</f>
        <v>F&amp;A</v>
      </c>
      <c r="D2960">
        <v>8</v>
      </c>
      <c r="E2960" s="2">
        <v>45159</v>
      </c>
      <c r="F2960" s="2">
        <f>_xlfn.XLOOKUP(Table7[[#This Row],[EID]],Roster!A:A,Roster!G:G)</f>
        <v>45001</v>
      </c>
      <c r="G2960" s="61">
        <f ca="1">(TODAY()-Table7[[#This Row],[Hire Date]])/365</f>
        <v>2.1753424657534248</v>
      </c>
      <c r="H2960" s="61">
        <f ca="1">Table7[[#This Row],[Year]]*12</f>
        <v>26.104109589041098</v>
      </c>
      <c r="I2960" t="str">
        <f ca="1">IF(Table7[[#This Row],[Month]]&gt;=12,"Tenured","New Hire")</f>
        <v>Tenured</v>
      </c>
    </row>
    <row r="2961" spans="1:9">
      <c r="A2961" s="3" t="s">
        <v>108</v>
      </c>
      <c r="B2961" s="35" t="str">
        <f>_xlfn.XLOOKUP(Table7[[#This Row],[EID]],Roster!A:A,Roster!E:E)</f>
        <v>kig.imaz.62</v>
      </c>
      <c r="C2961" s="35" t="str">
        <f>_xlfn.XLOOKUP(Table7[[#This Row],[EID]],Roster!A:A,Roster!F:F)</f>
        <v>HR</v>
      </c>
      <c r="D2961">
        <v>10</v>
      </c>
      <c r="E2961" s="2">
        <v>45159</v>
      </c>
      <c r="F2961" s="2">
        <f>_xlfn.XLOOKUP(Table7[[#This Row],[EID]],Roster!A:A,Roster!G:G)</f>
        <v>41289</v>
      </c>
      <c r="G2961" s="61">
        <f ca="1">(TODAY()-Table7[[#This Row],[Hire Date]])/365</f>
        <v>12.345205479452055</v>
      </c>
      <c r="H2961" s="61">
        <f ca="1">Table7[[#This Row],[Year]]*12</f>
        <v>148.14246575342466</v>
      </c>
      <c r="I2961" t="str">
        <f ca="1">IF(Table7[[#This Row],[Month]]&gt;=12,"Tenured","New Hire")</f>
        <v>Tenured</v>
      </c>
    </row>
    <row r="2962" spans="1:9">
      <c r="A2962" s="3" t="s">
        <v>109</v>
      </c>
      <c r="B2962" s="35" t="str">
        <f>_xlfn.XLOOKUP(Table7[[#This Row],[EID]],Roster!A:A,Roster!E:E)</f>
        <v>han.oriz.24</v>
      </c>
      <c r="C2962" s="35" t="str">
        <f>_xlfn.XLOOKUP(Table7[[#This Row],[EID]],Roster!A:A,Roster!F:F)</f>
        <v>Strategy</v>
      </c>
      <c r="D2962">
        <v>10</v>
      </c>
      <c r="E2962" s="2">
        <v>45159</v>
      </c>
      <c r="F2962" s="2">
        <f>_xlfn.XLOOKUP(Table7[[#This Row],[EID]],Roster!A:A,Roster!G:G)</f>
        <v>39092</v>
      </c>
      <c r="G2962" s="61">
        <f ca="1">(TODAY()-Table7[[#This Row],[Hire Date]])/365</f>
        <v>18.364383561643837</v>
      </c>
      <c r="H2962" s="61">
        <f ca="1">Table7[[#This Row],[Year]]*12</f>
        <v>220.37260273972606</v>
      </c>
      <c r="I2962" t="str">
        <f ca="1">IF(Table7[[#This Row],[Month]]&gt;=12,"Tenured","New Hire")</f>
        <v>Tenured</v>
      </c>
    </row>
    <row r="2963" spans="1:9">
      <c r="A2963" s="3" t="s">
        <v>111</v>
      </c>
      <c r="B2963" s="35" t="str">
        <f>_xlfn.XLOOKUP(Table7[[#This Row],[EID]],Roster!A:A,Roster!E:E)</f>
        <v>hir.kame.31</v>
      </c>
      <c r="C2963" s="35" t="str">
        <f>_xlfn.XLOOKUP(Table7[[#This Row],[EID]],Roster!A:A,Roster!F:F)</f>
        <v>Health</v>
      </c>
      <c r="D2963">
        <v>9</v>
      </c>
      <c r="E2963" s="2">
        <v>45159</v>
      </c>
      <c r="F2963" s="2">
        <f>_xlfn.XLOOKUP(Table7[[#This Row],[EID]],Roster!A:A,Roster!G:G)</f>
        <v>42145</v>
      </c>
      <c r="G2963" s="61">
        <f ca="1">(TODAY()-Table7[[#This Row],[Hire Date]])/365</f>
        <v>10</v>
      </c>
      <c r="H2963" s="61">
        <f ca="1">Table7[[#This Row],[Year]]*12</f>
        <v>120</v>
      </c>
      <c r="I2963" t="str">
        <f ca="1">IF(Table7[[#This Row],[Month]]&gt;=12,"Tenured","New Hire")</f>
        <v>Tenured</v>
      </c>
    </row>
    <row r="2964" spans="1:9">
      <c r="A2964" s="3" t="s">
        <v>112</v>
      </c>
      <c r="B2964" s="35" t="str">
        <f>_xlfn.XLOOKUP(Table7[[#This Row],[EID]],Roster!A:A,Roster!E:E)</f>
        <v>hir.kame.31</v>
      </c>
      <c r="C2964" s="35" t="str">
        <f>_xlfn.XLOOKUP(Table7[[#This Row],[EID]],Roster!A:A,Roster!F:F)</f>
        <v>Health</v>
      </c>
      <c r="D2964">
        <v>9</v>
      </c>
      <c r="E2964" s="2">
        <v>45159</v>
      </c>
      <c r="F2964" s="2">
        <f>_xlfn.XLOOKUP(Table7[[#This Row],[EID]],Roster!A:A,Roster!G:G)</f>
        <v>44989</v>
      </c>
      <c r="G2964" s="61">
        <f ca="1">(TODAY()-Table7[[#This Row],[Hire Date]])/365</f>
        <v>2.2082191780821918</v>
      </c>
      <c r="H2964" s="61">
        <f ca="1">Table7[[#This Row],[Year]]*12</f>
        <v>26.4986301369863</v>
      </c>
      <c r="I2964" t="str">
        <f ca="1">IF(Table7[[#This Row],[Month]]&gt;=12,"Tenured","New Hire")</f>
        <v>Tenured</v>
      </c>
    </row>
    <row r="2965" spans="1:9">
      <c r="A2965" s="3" t="s">
        <v>113</v>
      </c>
      <c r="B2965" s="35" t="str">
        <f>_xlfn.XLOOKUP(Table7[[#This Row],[EID]],Roster!A:A,Roster!E:E)</f>
        <v>kig.imaz.62</v>
      </c>
      <c r="C2965" s="35" t="str">
        <f>_xlfn.XLOOKUP(Table7[[#This Row],[EID]],Roster!A:A,Roster!F:F)</f>
        <v>HR</v>
      </c>
      <c r="D2965">
        <v>8</v>
      </c>
      <c r="E2965" s="2">
        <v>45159</v>
      </c>
      <c r="F2965" s="2">
        <f>_xlfn.XLOOKUP(Table7[[#This Row],[EID]],Roster!A:A,Roster!G:G)</f>
        <v>44152</v>
      </c>
      <c r="G2965" s="61">
        <f ca="1">(TODAY()-Table7[[#This Row],[Hire Date]])/365</f>
        <v>4.5013698630136982</v>
      </c>
      <c r="H2965" s="61">
        <f ca="1">Table7[[#This Row],[Year]]*12</f>
        <v>54.016438356164379</v>
      </c>
      <c r="I2965" t="str">
        <f ca="1">IF(Table7[[#This Row],[Month]]&gt;=12,"Tenured","New Hire")</f>
        <v>Tenured</v>
      </c>
    </row>
    <row r="2966" spans="1:9">
      <c r="A2966" s="3" t="s">
        <v>114</v>
      </c>
      <c r="B2966" s="35" t="str">
        <f>_xlfn.XLOOKUP(Table7[[#This Row],[EID]],Roster!A:A,Roster!E:E)</f>
        <v>han.oriz.24</v>
      </c>
      <c r="C2966" s="35" t="str">
        <f>_xlfn.XLOOKUP(Table7[[#This Row],[EID]],Roster!A:A,Roster!F:F)</f>
        <v>Strategy</v>
      </c>
      <c r="D2966">
        <v>8</v>
      </c>
      <c r="E2966" s="2">
        <v>45159</v>
      </c>
      <c r="F2966" s="2">
        <f>_xlfn.XLOOKUP(Table7[[#This Row],[EID]],Roster!A:A,Roster!G:G)</f>
        <v>37165</v>
      </c>
      <c r="G2966" s="61">
        <f ca="1">(TODAY()-Table7[[#This Row],[Hire Date]])/365</f>
        <v>23.643835616438356</v>
      </c>
      <c r="H2966" s="61">
        <f ca="1">Table7[[#This Row],[Year]]*12</f>
        <v>283.72602739726028</v>
      </c>
      <c r="I2966" t="str">
        <f ca="1">IF(Table7[[#This Row],[Month]]&gt;=12,"Tenured","New Hire")</f>
        <v>Tenured</v>
      </c>
    </row>
    <row r="2967" spans="1:9">
      <c r="A2967" s="3" t="s">
        <v>115</v>
      </c>
      <c r="B2967" s="35" t="str">
        <f>_xlfn.XLOOKUP(Table7[[#This Row],[EID]],Roster!A:A,Roster!E:E)</f>
        <v>oka.koch.55</v>
      </c>
      <c r="C2967" s="35" t="str">
        <f>_xlfn.XLOOKUP(Table7[[#This Row],[EID]],Roster!A:A,Roster!F:F)</f>
        <v>F&amp;A</v>
      </c>
      <c r="D2967">
        <v>10</v>
      </c>
      <c r="E2967" s="2">
        <v>45159</v>
      </c>
      <c r="F2967" s="2">
        <f>_xlfn.XLOOKUP(Table7[[#This Row],[EID]],Roster!A:A,Roster!G:G)</f>
        <v>44841</v>
      </c>
      <c r="G2967" s="61">
        <f ca="1">(TODAY()-Table7[[#This Row],[Hire Date]])/365</f>
        <v>2.6136986301369864</v>
      </c>
      <c r="H2967" s="61">
        <f ca="1">Table7[[#This Row],[Year]]*12</f>
        <v>31.364383561643837</v>
      </c>
      <c r="I2967" t="str">
        <f ca="1">IF(Table7[[#This Row],[Month]]&gt;=12,"Tenured","New Hire")</f>
        <v>Tenured</v>
      </c>
    </row>
    <row r="2968" spans="1:9">
      <c r="A2968" s="3" t="s">
        <v>116</v>
      </c>
      <c r="B2968" s="35" t="str">
        <f>_xlfn.XLOOKUP(Table7[[#This Row],[EID]],Roster!A:A,Roster!E:E)</f>
        <v>hir.kame.31</v>
      </c>
      <c r="C2968" s="35" t="str">
        <f>_xlfn.XLOOKUP(Table7[[#This Row],[EID]],Roster!A:A,Roster!F:F)</f>
        <v>Health</v>
      </c>
      <c r="D2968">
        <v>9</v>
      </c>
      <c r="E2968" s="2">
        <v>45159</v>
      </c>
      <c r="F2968" s="2">
        <f>_xlfn.XLOOKUP(Table7[[#This Row],[EID]],Roster!A:A,Roster!G:G)</f>
        <v>39490</v>
      </c>
      <c r="G2968" s="61">
        <f ca="1">(TODAY()-Table7[[#This Row],[Hire Date]])/365</f>
        <v>17.273972602739725</v>
      </c>
      <c r="H2968" s="61">
        <f ca="1">Table7[[#This Row],[Year]]*12</f>
        <v>207.2876712328767</v>
      </c>
      <c r="I2968" t="str">
        <f ca="1">IF(Table7[[#This Row],[Month]]&gt;=12,"Tenured","New Hire")</f>
        <v>Tenured</v>
      </c>
    </row>
    <row r="2969" spans="1:9">
      <c r="A2969" s="3" t="s">
        <v>117</v>
      </c>
      <c r="B2969" s="35" t="str">
        <f>_xlfn.XLOOKUP(Table7[[#This Row],[EID]],Roster!A:A,Roster!E:E)</f>
        <v>han.oriz.24</v>
      </c>
      <c r="C2969" s="35" t="str">
        <f>_xlfn.XLOOKUP(Table7[[#This Row],[EID]],Roster!A:A,Roster!F:F)</f>
        <v>Network</v>
      </c>
      <c r="D2969">
        <v>10</v>
      </c>
      <c r="E2969" s="2">
        <v>45159</v>
      </c>
      <c r="F2969" s="2">
        <f>_xlfn.XLOOKUP(Table7[[#This Row],[EID]],Roster!A:A,Roster!G:G)</f>
        <v>43495</v>
      </c>
      <c r="G2969" s="61">
        <f ca="1">(TODAY()-Table7[[#This Row],[Hire Date]])/365</f>
        <v>6.3013698630136989</v>
      </c>
      <c r="H2969" s="61">
        <f ca="1">Table7[[#This Row],[Year]]*12</f>
        <v>75.616438356164394</v>
      </c>
      <c r="I2969" t="str">
        <f ca="1">IF(Table7[[#This Row],[Month]]&gt;=12,"Tenured","New Hire")</f>
        <v>Tenured</v>
      </c>
    </row>
    <row r="2970" spans="1:9">
      <c r="A2970" s="3" t="s">
        <v>118</v>
      </c>
      <c r="B2970" s="35" t="str">
        <f>_xlfn.XLOOKUP(Table7[[#This Row],[EID]],Roster!A:A,Roster!E:E)</f>
        <v>kig.imaz.62</v>
      </c>
      <c r="C2970" s="35" t="str">
        <f>_xlfn.XLOOKUP(Table7[[#This Row],[EID]],Roster!A:A,Roster!F:F)</f>
        <v>HR</v>
      </c>
      <c r="D2970">
        <v>10</v>
      </c>
      <c r="E2970" s="2">
        <v>45159</v>
      </c>
      <c r="F2970" s="2">
        <f>_xlfn.XLOOKUP(Table7[[#This Row],[EID]],Roster!A:A,Roster!G:G)</f>
        <v>44965</v>
      </c>
      <c r="G2970" s="61">
        <f ca="1">(TODAY()-Table7[[#This Row],[Hire Date]])/365</f>
        <v>2.2739726027397262</v>
      </c>
      <c r="H2970" s="61">
        <f ca="1">Table7[[#This Row],[Year]]*12</f>
        <v>27.287671232876715</v>
      </c>
      <c r="I2970" t="str">
        <f ca="1">IF(Table7[[#This Row],[Month]]&gt;=12,"Tenured","New Hire")</f>
        <v>Tenured</v>
      </c>
    </row>
    <row r="2971" spans="1:9">
      <c r="A2971" s="3" t="s">
        <v>119</v>
      </c>
      <c r="B2971" s="35" t="str">
        <f>_xlfn.XLOOKUP(Table7[[#This Row],[EID]],Roster!A:A,Roster!E:E)</f>
        <v>hir.kame.31</v>
      </c>
      <c r="C2971" s="35" t="str">
        <f>_xlfn.XLOOKUP(Table7[[#This Row],[EID]],Roster!A:A,Roster!F:F)</f>
        <v>Health</v>
      </c>
      <c r="D2971">
        <v>8</v>
      </c>
      <c r="E2971" s="2">
        <v>45159</v>
      </c>
      <c r="F2971" s="2">
        <f>_xlfn.XLOOKUP(Table7[[#This Row],[EID]],Roster!A:A,Roster!G:G)</f>
        <v>38581</v>
      </c>
      <c r="G2971" s="61">
        <f ca="1">(TODAY()-Table7[[#This Row],[Hire Date]])/365</f>
        <v>19.764383561643836</v>
      </c>
      <c r="H2971" s="61">
        <f ca="1">Table7[[#This Row],[Year]]*12</f>
        <v>237.17260273972602</v>
      </c>
      <c r="I2971" t="str">
        <f ca="1">IF(Table7[[#This Row],[Month]]&gt;=12,"Tenured","New Hire")</f>
        <v>Tenured</v>
      </c>
    </row>
    <row r="2972" spans="1:9">
      <c r="A2972" s="3" t="s">
        <v>121</v>
      </c>
      <c r="B2972" s="35" t="str">
        <f>_xlfn.XLOOKUP(Table7[[#This Row],[EID]],Roster!A:A,Roster!E:E)</f>
        <v>hir.kame.31</v>
      </c>
      <c r="C2972" s="35" t="str">
        <f>_xlfn.XLOOKUP(Table7[[#This Row],[EID]],Roster!A:A,Roster!F:F)</f>
        <v>Health</v>
      </c>
      <c r="D2972">
        <v>9</v>
      </c>
      <c r="E2972" s="2">
        <v>45159</v>
      </c>
      <c r="F2972" s="2">
        <f>_xlfn.XLOOKUP(Table7[[#This Row],[EID]],Roster!A:A,Roster!G:G)</f>
        <v>44420</v>
      </c>
      <c r="G2972" s="61">
        <f ca="1">(TODAY()-Table7[[#This Row],[Hire Date]])/365</f>
        <v>3.7671232876712328</v>
      </c>
      <c r="H2972" s="61">
        <f ca="1">Table7[[#This Row],[Year]]*12</f>
        <v>45.205479452054796</v>
      </c>
      <c r="I2972" t="str">
        <f ca="1">IF(Table7[[#This Row],[Month]]&gt;=12,"Tenured","New Hire")</f>
        <v>Tenured</v>
      </c>
    </row>
    <row r="2973" spans="1:9">
      <c r="A2973" s="3" t="s">
        <v>122</v>
      </c>
      <c r="B2973" s="35" t="str">
        <f>_xlfn.XLOOKUP(Table7[[#This Row],[EID]],Roster!A:A,Roster!E:E)</f>
        <v>han.oriz.24</v>
      </c>
      <c r="C2973" s="35" t="str">
        <f>_xlfn.XLOOKUP(Table7[[#This Row],[EID]],Roster!A:A,Roster!F:F)</f>
        <v>Network</v>
      </c>
      <c r="D2973">
        <v>10</v>
      </c>
      <c r="E2973" s="2">
        <v>45159</v>
      </c>
      <c r="F2973" s="2">
        <f>_xlfn.XLOOKUP(Table7[[#This Row],[EID]],Roster!A:A,Roster!G:G)</f>
        <v>44961</v>
      </c>
      <c r="G2973" s="61">
        <f ca="1">(TODAY()-Table7[[#This Row],[Hire Date]])/365</f>
        <v>2.2849315068493152</v>
      </c>
      <c r="H2973" s="61">
        <f ca="1">Table7[[#This Row],[Year]]*12</f>
        <v>27.419178082191785</v>
      </c>
      <c r="I2973" t="str">
        <f ca="1">IF(Table7[[#This Row],[Month]]&gt;=12,"Tenured","New Hire")</f>
        <v>Tenured</v>
      </c>
    </row>
    <row r="2974" spans="1:9">
      <c r="A2974" s="3" t="s">
        <v>123</v>
      </c>
      <c r="B2974" s="35" t="str">
        <f>_xlfn.XLOOKUP(Table7[[#This Row],[EID]],Roster!A:A,Roster!E:E)</f>
        <v>kig.imaz.62</v>
      </c>
      <c r="C2974" s="35" t="str">
        <f>_xlfn.XLOOKUP(Table7[[#This Row],[EID]],Roster!A:A,Roster!F:F)</f>
        <v>HR</v>
      </c>
      <c r="D2974">
        <v>8</v>
      </c>
      <c r="E2974" s="2">
        <v>45159</v>
      </c>
      <c r="F2974" s="2">
        <f>_xlfn.XLOOKUP(Table7[[#This Row],[EID]],Roster!A:A,Roster!G:G)</f>
        <v>41094</v>
      </c>
      <c r="G2974" s="61">
        <f ca="1">(TODAY()-Table7[[#This Row],[Hire Date]])/365</f>
        <v>12.87945205479452</v>
      </c>
      <c r="H2974" s="61">
        <f ca="1">Table7[[#This Row],[Year]]*12</f>
        <v>154.55342465753424</v>
      </c>
      <c r="I2974" t="str">
        <f ca="1">IF(Table7[[#This Row],[Month]]&gt;=12,"Tenured","New Hire")</f>
        <v>Tenured</v>
      </c>
    </row>
    <row r="2975" spans="1:9">
      <c r="A2975" s="3" t="s">
        <v>94</v>
      </c>
      <c r="B2975" s="35" t="str">
        <f>_xlfn.XLOOKUP(Table7[[#This Row],[EID]],Roster!A:A,Roster!E:E)</f>
        <v>oka.koch.55</v>
      </c>
      <c r="C2975" s="35" t="str">
        <f>_xlfn.XLOOKUP(Table7[[#This Row],[EID]],Roster!A:A,Roster!F:F)</f>
        <v>F&amp;A</v>
      </c>
      <c r="D2975">
        <v>10</v>
      </c>
      <c r="E2975" s="2">
        <v>45160</v>
      </c>
      <c r="F2975" s="2">
        <f>_xlfn.XLOOKUP(Table7[[#This Row],[EID]],Roster!A:A,Roster!G:G)</f>
        <v>45032</v>
      </c>
      <c r="G2975" s="61">
        <f ca="1">(TODAY()-Table7[[#This Row],[Hire Date]])/365</f>
        <v>2.0904109589041098</v>
      </c>
      <c r="H2975" s="61">
        <f ca="1">Table7[[#This Row],[Year]]*12</f>
        <v>25.084931506849315</v>
      </c>
      <c r="I2975" t="str">
        <f ca="1">IF(Table7[[#This Row],[Month]]&gt;=12,"Tenured","New Hire")</f>
        <v>Tenured</v>
      </c>
    </row>
    <row r="2976" spans="1:9">
      <c r="A2976" s="3" t="s">
        <v>96</v>
      </c>
      <c r="B2976" s="35" t="str">
        <f>_xlfn.XLOOKUP(Table7[[#This Row],[EID]],Roster!A:A,Roster!E:E)</f>
        <v>hir.kame.31</v>
      </c>
      <c r="C2976" s="35" t="str">
        <f>_xlfn.XLOOKUP(Table7[[#This Row],[EID]],Roster!A:A,Roster!F:F)</f>
        <v>Health</v>
      </c>
      <c r="D2976">
        <v>9</v>
      </c>
      <c r="E2976" s="2">
        <v>45160</v>
      </c>
      <c r="F2976" s="2">
        <f>_xlfn.XLOOKUP(Table7[[#This Row],[EID]],Roster!A:A,Roster!G:G)</f>
        <v>44979</v>
      </c>
      <c r="G2976" s="61">
        <f ca="1">(TODAY()-Table7[[#This Row],[Hire Date]])/365</f>
        <v>2.2356164383561645</v>
      </c>
      <c r="H2976" s="61">
        <f ca="1">Table7[[#This Row],[Year]]*12</f>
        <v>26.827397260273976</v>
      </c>
      <c r="I2976" t="str">
        <f ca="1">IF(Table7[[#This Row],[Month]]&gt;=12,"Tenured","New Hire")</f>
        <v>Tenured</v>
      </c>
    </row>
    <row r="2977" spans="1:9">
      <c r="A2977" s="3" t="s">
        <v>97</v>
      </c>
      <c r="B2977" s="35" t="str">
        <f>_xlfn.XLOOKUP(Table7[[#This Row],[EID]],Roster!A:A,Roster!E:E)</f>
        <v>han.oriz.24</v>
      </c>
      <c r="C2977" s="35" t="str">
        <f>_xlfn.XLOOKUP(Table7[[#This Row],[EID]],Roster!A:A,Roster!F:F)</f>
        <v>Network</v>
      </c>
      <c r="D2977">
        <v>9</v>
      </c>
      <c r="E2977" s="2">
        <v>45160</v>
      </c>
      <c r="F2977" s="2">
        <f>_xlfn.XLOOKUP(Table7[[#This Row],[EID]],Roster!A:A,Roster!G:G)</f>
        <v>44419</v>
      </c>
      <c r="G2977" s="61">
        <f ca="1">(TODAY()-Table7[[#This Row],[Hire Date]])/365</f>
        <v>3.7698630136986302</v>
      </c>
      <c r="H2977" s="61">
        <f ca="1">Table7[[#This Row],[Year]]*12</f>
        <v>45.238356164383561</v>
      </c>
      <c r="I2977" t="str">
        <f ca="1">IF(Table7[[#This Row],[Month]]&gt;=12,"Tenured","New Hire")</f>
        <v>Tenured</v>
      </c>
    </row>
    <row r="2978" spans="1:9">
      <c r="A2978" s="3" t="s">
        <v>98</v>
      </c>
      <c r="B2978" s="35" t="str">
        <f>_xlfn.XLOOKUP(Table7[[#This Row],[EID]],Roster!A:A,Roster!E:E)</f>
        <v>kig.imaz.62</v>
      </c>
      <c r="C2978" s="35" t="str">
        <f>_xlfn.XLOOKUP(Table7[[#This Row],[EID]],Roster!A:A,Roster!F:F)</f>
        <v>HR</v>
      </c>
      <c r="D2978">
        <v>9</v>
      </c>
      <c r="E2978" s="2">
        <v>45160</v>
      </c>
      <c r="F2978" s="2">
        <f>_xlfn.XLOOKUP(Table7[[#This Row],[EID]],Roster!A:A,Roster!G:G)</f>
        <v>41964</v>
      </c>
      <c r="G2978" s="61">
        <f ca="1">(TODAY()-Table7[[#This Row],[Hire Date]])/365</f>
        <v>10.495890410958904</v>
      </c>
      <c r="H2978" s="61">
        <f ca="1">Table7[[#This Row],[Year]]*12</f>
        <v>125.95068493150684</v>
      </c>
      <c r="I2978" t="str">
        <f ca="1">IF(Table7[[#This Row],[Month]]&gt;=12,"Tenured","New Hire")</f>
        <v>Tenured</v>
      </c>
    </row>
    <row r="2979" spans="1:9">
      <c r="A2979" s="3" t="s">
        <v>99</v>
      </c>
      <c r="B2979" s="35" t="str">
        <f>_xlfn.XLOOKUP(Table7[[#This Row],[EID]],Roster!A:A,Roster!E:E)</f>
        <v>han.oriz.24</v>
      </c>
      <c r="C2979" s="35" t="str">
        <f>_xlfn.XLOOKUP(Table7[[#This Row],[EID]],Roster!A:A,Roster!F:F)</f>
        <v>Strategy</v>
      </c>
      <c r="D2979">
        <v>8</v>
      </c>
      <c r="E2979" s="2">
        <v>45160</v>
      </c>
      <c r="F2979" s="2">
        <f>_xlfn.XLOOKUP(Table7[[#This Row],[EID]],Roster!A:A,Roster!G:G)</f>
        <v>39732</v>
      </c>
      <c r="G2979" s="61">
        <f ca="1">(TODAY()-Table7[[#This Row],[Hire Date]])/365</f>
        <v>16.610958904109587</v>
      </c>
      <c r="H2979" s="61">
        <f ca="1">Table7[[#This Row],[Year]]*12</f>
        <v>199.33150684931505</v>
      </c>
      <c r="I2979" t="str">
        <f ca="1">IF(Table7[[#This Row],[Month]]&gt;=12,"Tenured","New Hire")</f>
        <v>Tenured</v>
      </c>
    </row>
    <row r="2980" spans="1:9">
      <c r="A2980" s="3" t="s">
        <v>100</v>
      </c>
      <c r="B2980" s="35" t="str">
        <f>_xlfn.XLOOKUP(Table7[[#This Row],[EID]],Roster!A:A,Roster!E:E)</f>
        <v>oka.koch.55</v>
      </c>
      <c r="C2980" s="35" t="str">
        <f>_xlfn.XLOOKUP(Table7[[#This Row],[EID]],Roster!A:A,Roster!F:F)</f>
        <v>F&amp;A</v>
      </c>
      <c r="D2980">
        <v>8</v>
      </c>
      <c r="E2980" s="2">
        <v>45160</v>
      </c>
      <c r="F2980" s="2">
        <f>_xlfn.XLOOKUP(Table7[[#This Row],[EID]],Roster!A:A,Roster!G:G)</f>
        <v>44956</v>
      </c>
      <c r="G2980" s="61">
        <f ca="1">(TODAY()-Table7[[#This Row],[Hire Date]])/365</f>
        <v>2.2986301369863016</v>
      </c>
      <c r="H2980" s="61">
        <f ca="1">Table7[[#This Row],[Year]]*12</f>
        <v>27.583561643835619</v>
      </c>
      <c r="I2980" t="str">
        <f ca="1">IF(Table7[[#This Row],[Month]]&gt;=12,"Tenured","New Hire")</f>
        <v>Tenured</v>
      </c>
    </row>
    <row r="2981" spans="1:9">
      <c r="A2981" s="3" t="s">
        <v>101</v>
      </c>
      <c r="B2981" s="35" t="str">
        <f>_xlfn.XLOOKUP(Table7[[#This Row],[EID]],Roster!A:A,Roster!E:E)</f>
        <v>hir.kame.31</v>
      </c>
      <c r="C2981" s="35" t="str">
        <f>_xlfn.XLOOKUP(Table7[[#This Row],[EID]],Roster!A:A,Roster!F:F)</f>
        <v>Health</v>
      </c>
      <c r="D2981">
        <v>8</v>
      </c>
      <c r="E2981" s="2">
        <v>45160</v>
      </c>
      <c r="F2981" s="2">
        <f>_xlfn.XLOOKUP(Table7[[#This Row],[EID]],Roster!A:A,Roster!G:G)</f>
        <v>42161</v>
      </c>
      <c r="G2981" s="61">
        <f ca="1">(TODAY()-Table7[[#This Row],[Hire Date]])/365</f>
        <v>9.956164383561644</v>
      </c>
      <c r="H2981" s="61">
        <f ca="1">Table7[[#This Row],[Year]]*12</f>
        <v>119.47397260273974</v>
      </c>
      <c r="I2981" t="str">
        <f ca="1">IF(Table7[[#This Row],[Month]]&gt;=12,"Tenured","New Hire")</f>
        <v>Tenured</v>
      </c>
    </row>
    <row r="2982" spans="1:9">
      <c r="A2982" s="3" t="s">
        <v>102</v>
      </c>
      <c r="B2982" s="35" t="str">
        <f>_xlfn.XLOOKUP(Table7[[#This Row],[EID]],Roster!A:A,Roster!E:E)</f>
        <v>han.oriz.24</v>
      </c>
      <c r="C2982" s="35" t="str">
        <f>_xlfn.XLOOKUP(Table7[[#This Row],[EID]],Roster!A:A,Roster!F:F)</f>
        <v>Network</v>
      </c>
      <c r="D2982">
        <v>8</v>
      </c>
      <c r="E2982" s="2">
        <v>45160</v>
      </c>
      <c r="F2982" s="2">
        <f>_xlfn.XLOOKUP(Table7[[#This Row],[EID]],Roster!A:A,Roster!G:G)</f>
        <v>37784</v>
      </c>
      <c r="G2982" s="61">
        <f ca="1">(TODAY()-Table7[[#This Row],[Hire Date]])/365</f>
        <v>21.947945205479453</v>
      </c>
      <c r="H2982" s="61">
        <f ca="1">Table7[[#This Row],[Year]]*12</f>
        <v>263.37534246575342</v>
      </c>
      <c r="I2982" t="str">
        <f ca="1">IF(Table7[[#This Row],[Month]]&gt;=12,"Tenured","New Hire")</f>
        <v>Tenured</v>
      </c>
    </row>
    <row r="2983" spans="1:9">
      <c r="A2983" s="3" t="s">
        <v>103</v>
      </c>
      <c r="B2983" s="35" t="str">
        <f>_xlfn.XLOOKUP(Table7[[#This Row],[EID]],Roster!A:A,Roster!E:E)</f>
        <v>kig.imaz.62</v>
      </c>
      <c r="C2983" s="35" t="str">
        <f>_xlfn.XLOOKUP(Table7[[#This Row],[EID]],Roster!A:A,Roster!F:F)</f>
        <v>HR</v>
      </c>
      <c r="D2983">
        <v>8</v>
      </c>
      <c r="E2983" s="2">
        <v>45160</v>
      </c>
      <c r="F2983" s="2">
        <f>_xlfn.XLOOKUP(Table7[[#This Row],[EID]],Roster!A:A,Roster!G:G)</f>
        <v>44132</v>
      </c>
      <c r="G2983" s="61">
        <f ca="1">(TODAY()-Table7[[#This Row],[Hire Date]])/365</f>
        <v>4.5561643835616437</v>
      </c>
      <c r="H2983" s="61">
        <f ca="1">Table7[[#This Row],[Year]]*12</f>
        <v>54.673972602739724</v>
      </c>
      <c r="I2983" t="str">
        <f ca="1">IF(Table7[[#This Row],[Month]]&gt;=12,"Tenured","New Hire")</f>
        <v>Tenured</v>
      </c>
    </row>
    <row r="2984" spans="1:9">
      <c r="A2984" s="3" t="s">
        <v>104</v>
      </c>
      <c r="B2984" s="35" t="str">
        <f>_xlfn.XLOOKUP(Table7[[#This Row],[EID]],Roster!A:A,Roster!E:E)</f>
        <v>oka.koch.55</v>
      </c>
      <c r="C2984" s="35" t="str">
        <f>_xlfn.XLOOKUP(Table7[[#This Row],[EID]],Roster!A:A,Roster!F:F)</f>
        <v>F&amp;A</v>
      </c>
      <c r="D2984">
        <v>8</v>
      </c>
      <c r="E2984" s="2">
        <v>45160</v>
      </c>
      <c r="F2984" s="2">
        <f>_xlfn.XLOOKUP(Table7[[#This Row],[EID]],Roster!A:A,Roster!G:G)</f>
        <v>44977</v>
      </c>
      <c r="G2984" s="61">
        <f ca="1">(TODAY()-Table7[[#This Row],[Hire Date]])/365</f>
        <v>2.2410958904109588</v>
      </c>
      <c r="H2984" s="61">
        <f ca="1">Table7[[#This Row],[Year]]*12</f>
        <v>26.893150684931506</v>
      </c>
      <c r="I2984" t="str">
        <f ca="1">IF(Table7[[#This Row],[Month]]&gt;=12,"Tenured","New Hire")</f>
        <v>Tenured</v>
      </c>
    </row>
    <row r="2985" spans="1:9">
      <c r="A2985" s="3" t="s">
        <v>105</v>
      </c>
      <c r="B2985" s="35" t="str">
        <f>_xlfn.XLOOKUP(Table7[[#This Row],[EID]],Roster!A:A,Roster!E:E)</f>
        <v>oka.koch.55</v>
      </c>
      <c r="C2985" s="35" t="str">
        <f>_xlfn.XLOOKUP(Table7[[#This Row],[EID]],Roster!A:A,Roster!F:F)</f>
        <v>F&amp;A</v>
      </c>
      <c r="D2985">
        <v>10</v>
      </c>
      <c r="E2985" s="2">
        <v>45160</v>
      </c>
      <c r="F2985" s="2">
        <f>_xlfn.XLOOKUP(Table7[[#This Row],[EID]],Roster!A:A,Roster!G:G)</f>
        <v>37806</v>
      </c>
      <c r="G2985" s="61">
        <f ca="1">(TODAY()-Table7[[#This Row],[Hire Date]])/365</f>
        <v>21.887671232876713</v>
      </c>
      <c r="H2985" s="61">
        <f ca="1">Table7[[#This Row],[Year]]*12</f>
        <v>262.65205479452055</v>
      </c>
      <c r="I2985" t="str">
        <f ca="1">IF(Table7[[#This Row],[Month]]&gt;=12,"Tenured","New Hire")</f>
        <v>Tenured</v>
      </c>
    </row>
    <row r="2986" spans="1:9">
      <c r="A2986" s="3" t="s">
        <v>106</v>
      </c>
      <c r="B2986" s="35" t="str">
        <f>_xlfn.XLOOKUP(Table7[[#This Row],[EID]],Roster!A:A,Roster!E:E)</f>
        <v>hir.kame.31</v>
      </c>
      <c r="C2986" s="35" t="str">
        <f>_xlfn.XLOOKUP(Table7[[#This Row],[EID]],Roster!A:A,Roster!F:F)</f>
        <v>Health</v>
      </c>
      <c r="D2986">
        <v>8</v>
      </c>
      <c r="E2986" s="2">
        <v>45160</v>
      </c>
      <c r="F2986" s="2">
        <f>_xlfn.XLOOKUP(Table7[[#This Row],[EID]],Roster!A:A,Roster!G:G)</f>
        <v>40457</v>
      </c>
      <c r="G2986" s="61">
        <f ca="1">(TODAY()-Table7[[#This Row],[Hire Date]])/365</f>
        <v>14.624657534246575</v>
      </c>
      <c r="H2986" s="61">
        <f ca="1">Table7[[#This Row],[Year]]*12</f>
        <v>175.49589041095891</v>
      </c>
      <c r="I2986" t="str">
        <f ca="1">IF(Table7[[#This Row],[Month]]&gt;=12,"Tenured","New Hire")</f>
        <v>Tenured</v>
      </c>
    </row>
    <row r="2987" spans="1:9">
      <c r="A2987" s="3" t="s">
        <v>107</v>
      </c>
      <c r="B2987" s="35" t="str">
        <f>_xlfn.XLOOKUP(Table7[[#This Row],[EID]],Roster!A:A,Roster!E:E)</f>
        <v>oka.koch.55</v>
      </c>
      <c r="C2987" s="35" t="str">
        <f>_xlfn.XLOOKUP(Table7[[#This Row],[EID]],Roster!A:A,Roster!F:F)</f>
        <v>F&amp;A</v>
      </c>
      <c r="D2987">
        <v>8</v>
      </c>
      <c r="E2987" s="2">
        <v>45160</v>
      </c>
      <c r="F2987" s="2">
        <f>_xlfn.XLOOKUP(Table7[[#This Row],[EID]],Roster!A:A,Roster!G:G)</f>
        <v>45001</v>
      </c>
      <c r="G2987" s="61">
        <f ca="1">(TODAY()-Table7[[#This Row],[Hire Date]])/365</f>
        <v>2.1753424657534248</v>
      </c>
      <c r="H2987" s="61">
        <f ca="1">Table7[[#This Row],[Year]]*12</f>
        <v>26.104109589041098</v>
      </c>
      <c r="I2987" t="str">
        <f ca="1">IF(Table7[[#This Row],[Month]]&gt;=12,"Tenured","New Hire")</f>
        <v>Tenured</v>
      </c>
    </row>
    <row r="2988" spans="1:9">
      <c r="A2988" s="3" t="s">
        <v>108</v>
      </c>
      <c r="B2988" s="35" t="str">
        <f>_xlfn.XLOOKUP(Table7[[#This Row],[EID]],Roster!A:A,Roster!E:E)</f>
        <v>kig.imaz.62</v>
      </c>
      <c r="C2988" s="35" t="str">
        <f>_xlfn.XLOOKUP(Table7[[#This Row],[EID]],Roster!A:A,Roster!F:F)</f>
        <v>HR</v>
      </c>
      <c r="D2988">
        <v>9</v>
      </c>
      <c r="E2988" s="2">
        <v>45160</v>
      </c>
      <c r="F2988" s="2">
        <f>_xlfn.XLOOKUP(Table7[[#This Row],[EID]],Roster!A:A,Roster!G:G)</f>
        <v>41289</v>
      </c>
      <c r="G2988" s="61">
        <f ca="1">(TODAY()-Table7[[#This Row],[Hire Date]])/365</f>
        <v>12.345205479452055</v>
      </c>
      <c r="H2988" s="61">
        <f ca="1">Table7[[#This Row],[Year]]*12</f>
        <v>148.14246575342466</v>
      </c>
      <c r="I2988" t="str">
        <f ca="1">IF(Table7[[#This Row],[Month]]&gt;=12,"Tenured","New Hire")</f>
        <v>Tenured</v>
      </c>
    </row>
    <row r="2989" spans="1:9">
      <c r="A2989" s="3" t="s">
        <v>109</v>
      </c>
      <c r="B2989" s="35" t="str">
        <f>_xlfn.XLOOKUP(Table7[[#This Row],[EID]],Roster!A:A,Roster!E:E)</f>
        <v>han.oriz.24</v>
      </c>
      <c r="C2989" s="35" t="str">
        <f>_xlfn.XLOOKUP(Table7[[#This Row],[EID]],Roster!A:A,Roster!F:F)</f>
        <v>Strategy</v>
      </c>
      <c r="D2989">
        <v>8</v>
      </c>
      <c r="E2989" s="2">
        <v>45160</v>
      </c>
      <c r="F2989" s="2">
        <f>_xlfn.XLOOKUP(Table7[[#This Row],[EID]],Roster!A:A,Roster!G:G)</f>
        <v>39092</v>
      </c>
      <c r="G2989" s="61">
        <f ca="1">(TODAY()-Table7[[#This Row],[Hire Date]])/365</f>
        <v>18.364383561643837</v>
      </c>
      <c r="H2989" s="61">
        <f ca="1">Table7[[#This Row],[Year]]*12</f>
        <v>220.37260273972606</v>
      </c>
      <c r="I2989" t="str">
        <f ca="1">IF(Table7[[#This Row],[Month]]&gt;=12,"Tenured","New Hire")</f>
        <v>Tenured</v>
      </c>
    </row>
    <row r="2990" spans="1:9">
      <c r="A2990" s="3" t="s">
        <v>111</v>
      </c>
      <c r="B2990" s="35" t="str">
        <f>_xlfn.XLOOKUP(Table7[[#This Row],[EID]],Roster!A:A,Roster!E:E)</f>
        <v>hir.kame.31</v>
      </c>
      <c r="C2990" s="35" t="str">
        <f>_xlfn.XLOOKUP(Table7[[#This Row],[EID]],Roster!A:A,Roster!F:F)</f>
        <v>Health</v>
      </c>
      <c r="D2990">
        <v>9</v>
      </c>
      <c r="E2990" s="2">
        <v>45160</v>
      </c>
      <c r="F2990" s="2">
        <f>_xlfn.XLOOKUP(Table7[[#This Row],[EID]],Roster!A:A,Roster!G:G)</f>
        <v>42145</v>
      </c>
      <c r="G2990" s="61">
        <f ca="1">(TODAY()-Table7[[#This Row],[Hire Date]])/365</f>
        <v>10</v>
      </c>
      <c r="H2990" s="61">
        <f ca="1">Table7[[#This Row],[Year]]*12</f>
        <v>120</v>
      </c>
      <c r="I2990" t="str">
        <f ca="1">IF(Table7[[#This Row],[Month]]&gt;=12,"Tenured","New Hire")</f>
        <v>Tenured</v>
      </c>
    </row>
    <row r="2991" spans="1:9">
      <c r="A2991" s="3" t="s">
        <v>112</v>
      </c>
      <c r="B2991" s="35" t="str">
        <f>_xlfn.XLOOKUP(Table7[[#This Row],[EID]],Roster!A:A,Roster!E:E)</f>
        <v>hir.kame.31</v>
      </c>
      <c r="C2991" s="35" t="str">
        <f>_xlfn.XLOOKUP(Table7[[#This Row],[EID]],Roster!A:A,Roster!F:F)</f>
        <v>Health</v>
      </c>
      <c r="D2991">
        <v>9</v>
      </c>
      <c r="E2991" s="2">
        <v>45160</v>
      </c>
      <c r="F2991" s="2">
        <f>_xlfn.XLOOKUP(Table7[[#This Row],[EID]],Roster!A:A,Roster!G:G)</f>
        <v>44989</v>
      </c>
      <c r="G2991" s="61">
        <f ca="1">(TODAY()-Table7[[#This Row],[Hire Date]])/365</f>
        <v>2.2082191780821918</v>
      </c>
      <c r="H2991" s="61">
        <f ca="1">Table7[[#This Row],[Year]]*12</f>
        <v>26.4986301369863</v>
      </c>
      <c r="I2991" t="str">
        <f ca="1">IF(Table7[[#This Row],[Month]]&gt;=12,"Tenured","New Hire")</f>
        <v>Tenured</v>
      </c>
    </row>
    <row r="2992" spans="1:9">
      <c r="A2992" s="3" t="s">
        <v>113</v>
      </c>
      <c r="B2992" s="35" t="str">
        <f>_xlfn.XLOOKUP(Table7[[#This Row],[EID]],Roster!A:A,Roster!E:E)</f>
        <v>kig.imaz.62</v>
      </c>
      <c r="C2992" s="35" t="str">
        <f>_xlfn.XLOOKUP(Table7[[#This Row],[EID]],Roster!A:A,Roster!F:F)</f>
        <v>HR</v>
      </c>
      <c r="D2992">
        <v>10</v>
      </c>
      <c r="E2992" s="2">
        <v>45160</v>
      </c>
      <c r="F2992" s="2">
        <f>_xlfn.XLOOKUP(Table7[[#This Row],[EID]],Roster!A:A,Roster!G:G)</f>
        <v>44152</v>
      </c>
      <c r="G2992" s="61">
        <f ca="1">(TODAY()-Table7[[#This Row],[Hire Date]])/365</f>
        <v>4.5013698630136982</v>
      </c>
      <c r="H2992" s="61">
        <f ca="1">Table7[[#This Row],[Year]]*12</f>
        <v>54.016438356164379</v>
      </c>
      <c r="I2992" t="str">
        <f ca="1">IF(Table7[[#This Row],[Month]]&gt;=12,"Tenured","New Hire")</f>
        <v>Tenured</v>
      </c>
    </row>
    <row r="2993" spans="1:9">
      <c r="A2993" s="3" t="s">
        <v>114</v>
      </c>
      <c r="B2993" s="35" t="str">
        <f>_xlfn.XLOOKUP(Table7[[#This Row],[EID]],Roster!A:A,Roster!E:E)</f>
        <v>han.oriz.24</v>
      </c>
      <c r="C2993" s="35" t="str">
        <f>_xlfn.XLOOKUP(Table7[[#This Row],[EID]],Roster!A:A,Roster!F:F)</f>
        <v>Strategy</v>
      </c>
      <c r="D2993">
        <v>8</v>
      </c>
      <c r="E2993" s="2">
        <v>45160</v>
      </c>
      <c r="F2993" s="2">
        <f>_xlfn.XLOOKUP(Table7[[#This Row],[EID]],Roster!A:A,Roster!G:G)</f>
        <v>37165</v>
      </c>
      <c r="G2993" s="61">
        <f ca="1">(TODAY()-Table7[[#This Row],[Hire Date]])/365</f>
        <v>23.643835616438356</v>
      </c>
      <c r="H2993" s="61">
        <f ca="1">Table7[[#This Row],[Year]]*12</f>
        <v>283.72602739726028</v>
      </c>
      <c r="I2993" t="str">
        <f ca="1">IF(Table7[[#This Row],[Month]]&gt;=12,"Tenured","New Hire")</f>
        <v>Tenured</v>
      </c>
    </row>
    <row r="2994" spans="1:9">
      <c r="A2994" s="3" t="s">
        <v>115</v>
      </c>
      <c r="B2994" s="35" t="str">
        <f>_xlfn.XLOOKUP(Table7[[#This Row],[EID]],Roster!A:A,Roster!E:E)</f>
        <v>oka.koch.55</v>
      </c>
      <c r="C2994" s="35" t="str">
        <f>_xlfn.XLOOKUP(Table7[[#This Row],[EID]],Roster!A:A,Roster!F:F)</f>
        <v>F&amp;A</v>
      </c>
      <c r="D2994">
        <v>10</v>
      </c>
      <c r="E2994" s="2">
        <v>45160</v>
      </c>
      <c r="F2994" s="2">
        <f>_xlfn.XLOOKUP(Table7[[#This Row],[EID]],Roster!A:A,Roster!G:G)</f>
        <v>44841</v>
      </c>
      <c r="G2994" s="61">
        <f ca="1">(TODAY()-Table7[[#This Row],[Hire Date]])/365</f>
        <v>2.6136986301369864</v>
      </c>
      <c r="H2994" s="61">
        <f ca="1">Table7[[#This Row],[Year]]*12</f>
        <v>31.364383561643837</v>
      </c>
      <c r="I2994" t="str">
        <f ca="1">IF(Table7[[#This Row],[Month]]&gt;=12,"Tenured","New Hire")</f>
        <v>Tenured</v>
      </c>
    </row>
    <row r="2995" spans="1:9">
      <c r="A2995" s="3" t="s">
        <v>116</v>
      </c>
      <c r="B2995" s="35" t="str">
        <f>_xlfn.XLOOKUP(Table7[[#This Row],[EID]],Roster!A:A,Roster!E:E)</f>
        <v>hir.kame.31</v>
      </c>
      <c r="C2995" s="35" t="str">
        <f>_xlfn.XLOOKUP(Table7[[#This Row],[EID]],Roster!A:A,Roster!F:F)</f>
        <v>Health</v>
      </c>
      <c r="D2995">
        <v>8</v>
      </c>
      <c r="E2995" s="2">
        <v>45160</v>
      </c>
      <c r="F2995" s="2">
        <f>_xlfn.XLOOKUP(Table7[[#This Row],[EID]],Roster!A:A,Roster!G:G)</f>
        <v>39490</v>
      </c>
      <c r="G2995" s="61">
        <f ca="1">(TODAY()-Table7[[#This Row],[Hire Date]])/365</f>
        <v>17.273972602739725</v>
      </c>
      <c r="H2995" s="61">
        <f ca="1">Table7[[#This Row],[Year]]*12</f>
        <v>207.2876712328767</v>
      </c>
      <c r="I2995" t="str">
        <f ca="1">IF(Table7[[#This Row],[Month]]&gt;=12,"Tenured","New Hire")</f>
        <v>Tenured</v>
      </c>
    </row>
    <row r="2996" spans="1:9">
      <c r="A2996" s="3" t="s">
        <v>117</v>
      </c>
      <c r="B2996" s="35" t="str">
        <f>_xlfn.XLOOKUP(Table7[[#This Row],[EID]],Roster!A:A,Roster!E:E)</f>
        <v>han.oriz.24</v>
      </c>
      <c r="C2996" s="35" t="str">
        <f>_xlfn.XLOOKUP(Table7[[#This Row],[EID]],Roster!A:A,Roster!F:F)</f>
        <v>Network</v>
      </c>
      <c r="D2996">
        <v>10</v>
      </c>
      <c r="E2996" s="2">
        <v>45160</v>
      </c>
      <c r="F2996" s="2">
        <f>_xlfn.XLOOKUP(Table7[[#This Row],[EID]],Roster!A:A,Roster!G:G)</f>
        <v>43495</v>
      </c>
      <c r="G2996" s="61">
        <f ca="1">(TODAY()-Table7[[#This Row],[Hire Date]])/365</f>
        <v>6.3013698630136989</v>
      </c>
      <c r="H2996" s="61">
        <f ca="1">Table7[[#This Row],[Year]]*12</f>
        <v>75.616438356164394</v>
      </c>
      <c r="I2996" t="str">
        <f ca="1">IF(Table7[[#This Row],[Month]]&gt;=12,"Tenured","New Hire")</f>
        <v>Tenured</v>
      </c>
    </row>
    <row r="2997" spans="1:9">
      <c r="A2997" s="3" t="s">
        <v>118</v>
      </c>
      <c r="B2997" s="35" t="str">
        <f>_xlfn.XLOOKUP(Table7[[#This Row],[EID]],Roster!A:A,Roster!E:E)</f>
        <v>kig.imaz.62</v>
      </c>
      <c r="C2997" s="35" t="str">
        <f>_xlfn.XLOOKUP(Table7[[#This Row],[EID]],Roster!A:A,Roster!F:F)</f>
        <v>HR</v>
      </c>
      <c r="D2997">
        <v>8</v>
      </c>
      <c r="E2997" s="2">
        <v>45160</v>
      </c>
      <c r="F2997" s="2">
        <f>_xlfn.XLOOKUP(Table7[[#This Row],[EID]],Roster!A:A,Roster!G:G)</f>
        <v>44965</v>
      </c>
      <c r="G2997" s="61">
        <f ca="1">(TODAY()-Table7[[#This Row],[Hire Date]])/365</f>
        <v>2.2739726027397262</v>
      </c>
      <c r="H2997" s="61">
        <f ca="1">Table7[[#This Row],[Year]]*12</f>
        <v>27.287671232876715</v>
      </c>
      <c r="I2997" t="str">
        <f ca="1">IF(Table7[[#This Row],[Month]]&gt;=12,"Tenured","New Hire")</f>
        <v>Tenured</v>
      </c>
    </row>
    <row r="2998" spans="1:9">
      <c r="A2998" s="3" t="s">
        <v>119</v>
      </c>
      <c r="B2998" s="35" t="str">
        <f>_xlfn.XLOOKUP(Table7[[#This Row],[EID]],Roster!A:A,Roster!E:E)</f>
        <v>hir.kame.31</v>
      </c>
      <c r="C2998" s="35" t="str">
        <f>_xlfn.XLOOKUP(Table7[[#This Row],[EID]],Roster!A:A,Roster!F:F)</f>
        <v>Health</v>
      </c>
      <c r="D2998">
        <v>9</v>
      </c>
      <c r="E2998" s="2">
        <v>45160</v>
      </c>
      <c r="F2998" s="2">
        <f>_xlfn.XLOOKUP(Table7[[#This Row],[EID]],Roster!A:A,Roster!G:G)</f>
        <v>38581</v>
      </c>
      <c r="G2998" s="61">
        <f ca="1">(TODAY()-Table7[[#This Row],[Hire Date]])/365</f>
        <v>19.764383561643836</v>
      </c>
      <c r="H2998" s="61">
        <f ca="1">Table7[[#This Row],[Year]]*12</f>
        <v>237.17260273972602</v>
      </c>
      <c r="I2998" t="str">
        <f ca="1">IF(Table7[[#This Row],[Month]]&gt;=12,"Tenured","New Hire")</f>
        <v>Tenured</v>
      </c>
    </row>
    <row r="2999" spans="1:9">
      <c r="A2999" s="3" t="s">
        <v>121</v>
      </c>
      <c r="B2999" s="35" t="str">
        <f>_xlfn.XLOOKUP(Table7[[#This Row],[EID]],Roster!A:A,Roster!E:E)</f>
        <v>hir.kame.31</v>
      </c>
      <c r="C2999" s="35" t="str">
        <f>_xlfn.XLOOKUP(Table7[[#This Row],[EID]],Roster!A:A,Roster!F:F)</f>
        <v>Health</v>
      </c>
      <c r="D2999">
        <v>9</v>
      </c>
      <c r="E2999" s="2">
        <v>45160</v>
      </c>
      <c r="F2999" s="2">
        <f>_xlfn.XLOOKUP(Table7[[#This Row],[EID]],Roster!A:A,Roster!G:G)</f>
        <v>44420</v>
      </c>
      <c r="G2999" s="61">
        <f ca="1">(TODAY()-Table7[[#This Row],[Hire Date]])/365</f>
        <v>3.7671232876712328</v>
      </c>
      <c r="H2999" s="61">
        <f ca="1">Table7[[#This Row],[Year]]*12</f>
        <v>45.205479452054796</v>
      </c>
      <c r="I2999" t="str">
        <f ca="1">IF(Table7[[#This Row],[Month]]&gt;=12,"Tenured","New Hire")</f>
        <v>Tenured</v>
      </c>
    </row>
    <row r="3000" spans="1:9">
      <c r="A3000" s="3" t="s">
        <v>122</v>
      </c>
      <c r="B3000" s="35" t="str">
        <f>_xlfn.XLOOKUP(Table7[[#This Row],[EID]],Roster!A:A,Roster!E:E)</f>
        <v>han.oriz.24</v>
      </c>
      <c r="C3000" s="35" t="str">
        <f>_xlfn.XLOOKUP(Table7[[#This Row],[EID]],Roster!A:A,Roster!F:F)</f>
        <v>Network</v>
      </c>
      <c r="D3000">
        <v>10</v>
      </c>
      <c r="E3000" s="2">
        <v>45160</v>
      </c>
      <c r="F3000" s="2">
        <f>_xlfn.XLOOKUP(Table7[[#This Row],[EID]],Roster!A:A,Roster!G:G)</f>
        <v>44961</v>
      </c>
      <c r="G3000" s="61">
        <f ca="1">(TODAY()-Table7[[#This Row],[Hire Date]])/365</f>
        <v>2.2849315068493152</v>
      </c>
      <c r="H3000" s="61">
        <f ca="1">Table7[[#This Row],[Year]]*12</f>
        <v>27.419178082191785</v>
      </c>
      <c r="I3000" t="str">
        <f ca="1">IF(Table7[[#This Row],[Month]]&gt;=12,"Tenured","New Hire")</f>
        <v>Tenured</v>
      </c>
    </row>
    <row r="3001" spans="1:9">
      <c r="A3001" s="3" t="s">
        <v>123</v>
      </c>
      <c r="B3001" s="35" t="str">
        <f>_xlfn.XLOOKUP(Table7[[#This Row],[EID]],Roster!A:A,Roster!E:E)</f>
        <v>kig.imaz.62</v>
      </c>
      <c r="C3001" s="35" t="str">
        <f>_xlfn.XLOOKUP(Table7[[#This Row],[EID]],Roster!A:A,Roster!F:F)</f>
        <v>HR</v>
      </c>
      <c r="D3001">
        <v>8</v>
      </c>
      <c r="E3001" s="2">
        <v>45160</v>
      </c>
      <c r="F3001" s="2">
        <f>_xlfn.XLOOKUP(Table7[[#This Row],[EID]],Roster!A:A,Roster!G:G)</f>
        <v>41094</v>
      </c>
      <c r="G3001" s="61">
        <f ca="1">(TODAY()-Table7[[#This Row],[Hire Date]])/365</f>
        <v>12.87945205479452</v>
      </c>
      <c r="H3001" s="61">
        <f ca="1">Table7[[#This Row],[Year]]*12</f>
        <v>154.55342465753424</v>
      </c>
      <c r="I3001" t="str">
        <f ca="1">IF(Table7[[#This Row],[Month]]&gt;=12,"Tenured","New Hire")</f>
        <v>Tenured</v>
      </c>
    </row>
    <row r="3002" spans="1:9">
      <c r="A3002" s="3" t="s">
        <v>94</v>
      </c>
      <c r="B3002" s="35" t="str">
        <f>_xlfn.XLOOKUP(Table7[[#This Row],[EID]],Roster!A:A,Roster!E:E)</f>
        <v>oka.koch.55</v>
      </c>
      <c r="C3002" s="35" t="str">
        <f>_xlfn.XLOOKUP(Table7[[#This Row],[EID]],Roster!A:A,Roster!F:F)</f>
        <v>F&amp;A</v>
      </c>
      <c r="D3002">
        <v>8</v>
      </c>
      <c r="E3002" s="2">
        <v>45161</v>
      </c>
      <c r="F3002" s="2">
        <f>_xlfn.XLOOKUP(Table7[[#This Row],[EID]],Roster!A:A,Roster!G:G)</f>
        <v>45032</v>
      </c>
      <c r="G3002" s="61">
        <f ca="1">(TODAY()-Table7[[#This Row],[Hire Date]])/365</f>
        <v>2.0904109589041098</v>
      </c>
      <c r="H3002" s="61">
        <f ca="1">Table7[[#This Row],[Year]]*12</f>
        <v>25.084931506849315</v>
      </c>
      <c r="I3002" t="str">
        <f ca="1">IF(Table7[[#This Row],[Month]]&gt;=12,"Tenured","New Hire")</f>
        <v>Tenured</v>
      </c>
    </row>
    <row r="3003" spans="1:9">
      <c r="A3003" s="3" t="s">
        <v>96</v>
      </c>
      <c r="B3003" s="35" t="str">
        <f>_xlfn.XLOOKUP(Table7[[#This Row],[EID]],Roster!A:A,Roster!E:E)</f>
        <v>hir.kame.31</v>
      </c>
      <c r="C3003" s="35" t="str">
        <f>_xlfn.XLOOKUP(Table7[[#This Row],[EID]],Roster!A:A,Roster!F:F)</f>
        <v>Health</v>
      </c>
      <c r="D3003">
        <v>8</v>
      </c>
      <c r="E3003" s="2">
        <v>45161</v>
      </c>
      <c r="F3003" s="2">
        <f>_xlfn.XLOOKUP(Table7[[#This Row],[EID]],Roster!A:A,Roster!G:G)</f>
        <v>44979</v>
      </c>
      <c r="G3003" s="61">
        <f ca="1">(TODAY()-Table7[[#This Row],[Hire Date]])/365</f>
        <v>2.2356164383561645</v>
      </c>
      <c r="H3003" s="61">
        <f ca="1">Table7[[#This Row],[Year]]*12</f>
        <v>26.827397260273976</v>
      </c>
      <c r="I3003" t="str">
        <f ca="1">IF(Table7[[#This Row],[Month]]&gt;=12,"Tenured","New Hire")</f>
        <v>Tenured</v>
      </c>
    </row>
    <row r="3004" spans="1:9">
      <c r="A3004" s="3" t="s">
        <v>97</v>
      </c>
      <c r="B3004" s="35" t="str">
        <f>_xlfn.XLOOKUP(Table7[[#This Row],[EID]],Roster!A:A,Roster!E:E)</f>
        <v>han.oriz.24</v>
      </c>
      <c r="C3004" s="35" t="str">
        <f>_xlfn.XLOOKUP(Table7[[#This Row],[EID]],Roster!A:A,Roster!F:F)</f>
        <v>Network</v>
      </c>
      <c r="D3004">
        <v>10</v>
      </c>
      <c r="E3004" s="2">
        <v>45161</v>
      </c>
      <c r="F3004" s="2">
        <f>_xlfn.XLOOKUP(Table7[[#This Row],[EID]],Roster!A:A,Roster!G:G)</f>
        <v>44419</v>
      </c>
      <c r="G3004" s="61">
        <f ca="1">(TODAY()-Table7[[#This Row],[Hire Date]])/365</f>
        <v>3.7698630136986302</v>
      </c>
      <c r="H3004" s="61">
        <f ca="1">Table7[[#This Row],[Year]]*12</f>
        <v>45.238356164383561</v>
      </c>
      <c r="I3004" t="str">
        <f ca="1">IF(Table7[[#This Row],[Month]]&gt;=12,"Tenured","New Hire")</f>
        <v>Tenured</v>
      </c>
    </row>
    <row r="3005" spans="1:9">
      <c r="A3005" s="3" t="s">
        <v>98</v>
      </c>
      <c r="B3005" s="35" t="str">
        <f>_xlfn.XLOOKUP(Table7[[#This Row],[EID]],Roster!A:A,Roster!E:E)</f>
        <v>kig.imaz.62</v>
      </c>
      <c r="C3005" s="35" t="str">
        <f>_xlfn.XLOOKUP(Table7[[#This Row],[EID]],Roster!A:A,Roster!F:F)</f>
        <v>HR</v>
      </c>
      <c r="D3005">
        <v>8</v>
      </c>
      <c r="E3005" s="2">
        <v>45161</v>
      </c>
      <c r="F3005" s="2">
        <f>_xlfn.XLOOKUP(Table7[[#This Row],[EID]],Roster!A:A,Roster!G:G)</f>
        <v>41964</v>
      </c>
      <c r="G3005" s="61">
        <f ca="1">(TODAY()-Table7[[#This Row],[Hire Date]])/365</f>
        <v>10.495890410958904</v>
      </c>
      <c r="H3005" s="61">
        <f ca="1">Table7[[#This Row],[Year]]*12</f>
        <v>125.95068493150684</v>
      </c>
      <c r="I3005" t="str">
        <f ca="1">IF(Table7[[#This Row],[Month]]&gt;=12,"Tenured","New Hire")</f>
        <v>Tenured</v>
      </c>
    </row>
    <row r="3006" spans="1:9">
      <c r="A3006" s="3" t="s">
        <v>99</v>
      </c>
      <c r="B3006" s="35" t="str">
        <f>_xlfn.XLOOKUP(Table7[[#This Row],[EID]],Roster!A:A,Roster!E:E)</f>
        <v>han.oriz.24</v>
      </c>
      <c r="C3006" s="35" t="str">
        <f>_xlfn.XLOOKUP(Table7[[#This Row],[EID]],Roster!A:A,Roster!F:F)</f>
        <v>Strategy</v>
      </c>
      <c r="D3006">
        <v>9</v>
      </c>
      <c r="E3006" s="2">
        <v>45161</v>
      </c>
      <c r="F3006" s="2">
        <f>_xlfn.XLOOKUP(Table7[[#This Row],[EID]],Roster!A:A,Roster!G:G)</f>
        <v>39732</v>
      </c>
      <c r="G3006" s="61">
        <f ca="1">(TODAY()-Table7[[#This Row],[Hire Date]])/365</f>
        <v>16.610958904109587</v>
      </c>
      <c r="H3006" s="61">
        <f ca="1">Table7[[#This Row],[Year]]*12</f>
        <v>199.33150684931505</v>
      </c>
      <c r="I3006" t="str">
        <f ca="1">IF(Table7[[#This Row],[Month]]&gt;=12,"Tenured","New Hire")</f>
        <v>Tenured</v>
      </c>
    </row>
    <row r="3007" spans="1:9">
      <c r="A3007" s="3" t="s">
        <v>100</v>
      </c>
      <c r="B3007" s="35" t="str">
        <f>_xlfn.XLOOKUP(Table7[[#This Row],[EID]],Roster!A:A,Roster!E:E)</f>
        <v>oka.koch.55</v>
      </c>
      <c r="C3007" s="35" t="str">
        <f>_xlfn.XLOOKUP(Table7[[#This Row],[EID]],Roster!A:A,Roster!F:F)</f>
        <v>F&amp;A</v>
      </c>
      <c r="D3007">
        <v>10</v>
      </c>
      <c r="E3007" s="2">
        <v>45161</v>
      </c>
      <c r="F3007" s="2">
        <f>_xlfn.XLOOKUP(Table7[[#This Row],[EID]],Roster!A:A,Roster!G:G)</f>
        <v>44956</v>
      </c>
      <c r="G3007" s="61">
        <f ca="1">(TODAY()-Table7[[#This Row],[Hire Date]])/365</f>
        <v>2.2986301369863016</v>
      </c>
      <c r="H3007" s="61">
        <f ca="1">Table7[[#This Row],[Year]]*12</f>
        <v>27.583561643835619</v>
      </c>
      <c r="I3007" t="str">
        <f ca="1">IF(Table7[[#This Row],[Month]]&gt;=12,"Tenured","New Hire")</f>
        <v>Tenured</v>
      </c>
    </row>
    <row r="3008" spans="1:9">
      <c r="A3008" s="3" t="s">
        <v>101</v>
      </c>
      <c r="B3008" s="35" t="str">
        <f>_xlfn.XLOOKUP(Table7[[#This Row],[EID]],Roster!A:A,Roster!E:E)</f>
        <v>hir.kame.31</v>
      </c>
      <c r="C3008" s="35" t="str">
        <f>_xlfn.XLOOKUP(Table7[[#This Row],[EID]],Roster!A:A,Roster!F:F)</f>
        <v>Health</v>
      </c>
      <c r="D3008">
        <v>10</v>
      </c>
      <c r="E3008" s="2">
        <v>45161</v>
      </c>
      <c r="F3008" s="2">
        <f>_xlfn.XLOOKUP(Table7[[#This Row],[EID]],Roster!A:A,Roster!G:G)</f>
        <v>42161</v>
      </c>
      <c r="G3008" s="61">
        <f ca="1">(TODAY()-Table7[[#This Row],[Hire Date]])/365</f>
        <v>9.956164383561644</v>
      </c>
      <c r="H3008" s="61">
        <f ca="1">Table7[[#This Row],[Year]]*12</f>
        <v>119.47397260273974</v>
      </c>
      <c r="I3008" t="str">
        <f ca="1">IF(Table7[[#This Row],[Month]]&gt;=12,"Tenured","New Hire")</f>
        <v>Tenured</v>
      </c>
    </row>
    <row r="3009" spans="1:9">
      <c r="A3009" s="3" t="s">
        <v>102</v>
      </c>
      <c r="B3009" s="35" t="str">
        <f>_xlfn.XLOOKUP(Table7[[#This Row],[EID]],Roster!A:A,Roster!E:E)</f>
        <v>han.oriz.24</v>
      </c>
      <c r="C3009" s="35" t="str">
        <f>_xlfn.XLOOKUP(Table7[[#This Row],[EID]],Roster!A:A,Roster!F:F)</f>
        <v>Network</v>
      </c>
      <c r="D3009">
        <v>8</v>
      </c>
      <c r="E3009" s="2">
        <v>45161</v>
      </c>
      <c r="F3009" s="2">
        <f>_xlfn.XLOOKUP(Table7[[#This Row],[EID]],Roster!A:A,Roster!G:G)</f>
        <v>37784</v>
      </c>
      <c r="G3009" s="61">
        <f ca="1">(TODAY()-Table7[[#This Row],[Hire Date]])/365</f>
        <v>21.947945205479453</v>
      </c>
      <c r="H3009" s="61">
        <f ca="1">Table7[[#This Row],[Year]]*12</f>
        <v>263.37534246575342</v>
      </c>
      <c r="I3009" t="str">
        <f ca="1">IF(Table7[[#This Row],[Month]]&gt;=12,"Tenured","New Hire")</f>
        <v>Tenured</v>
      </c>
    </row>
    <row r="3010" spans="1:9">
      <c r="A3010" s="3" t="s">
        <v>103</v>
      </c>
      <c r="B3010" s="35" t="str">
        <f>_xlfn.XLOOKUP(Table7[[#This Row],[EID]],Roster!A:A,Roster!E:E)</f>
        <v>kig.imaz.62</v>
      </c>
      <c r="C3010" s="35" t="str">
        <f>_xlfn.XLOOKUP(Table7[[#This Row],[EID]],Roster!A:A,Roster!F:F)</f>
        <v>HR</v>
      </c>
      <c r="D3010">
        <v>10</v>
      </c>
      <c r="E3010" s="2">
        <v>45161</v>
      </c>
      <c r="F3010" s="2">
        <f>_xlfn.XLOOKUP(Table7[[#This Row],[EID]],Roster!A:A,Roster!G:G)</f>
        <v>44132</v>
      </c>
      <c r="G3010" s="61">
        <f ca="1">(TODAY()-Table7[[#This Row],[Hire Date]])/365</f>
        <v>4.5561643835616437</v>
      </c>
      <c r="H3010" s="61">
        <f ca="1">Table7[[#This Row],[Year]]*12</f>
        <v>54.673972602739724</v>
      </c>
      <c r="I3010" t="str">
        <f ca="1">IF(Table7[[#This Row],[Month]]&gt;=12,"Tenured","New Hire")</f>
        <v>Tenured</v>
      </c>
    </row>
    <row r="3011" spans="1:9">
      <c r="A3011" s="3" t="s">
        <v>104</v>
      </c>
      <c r="B3011" s="35" t="str">
        <f>_xlfn.XLOOKUP(Table7[[#This Row],[EID]],Roster!A:A,Roster!E:E)</f>
        <v>oka.koch.55</v>
      </c>
      <c r="C3011" s="35" t="str">
        <f>_xlfn.XLOOKUP(Table7[[#This Row],[EID]],Roster!A:A,Roster!F:F)</f>
        <v>F&amp;A</v>
      </c>
      <c r="D3011">
        <v>8</v>
      </c>
      <c r="E3011" s="2">
        <v>45161</v>
      </c>
      <c r="F3011" s="2">
        <f>_xlfn.XLOOKUP(Table7[[#This Row],[EID]],Roster!A:A,Roster!G:G)</f>
        <v>44977</v>
      </c>
      <c r="G3011" s="61">
        <f ca="1">(TODAY()-Table7[[#This Row],[Hire Date]])/365</f>
        <v>2.2410958904109588</v>
      </c>
      <c r="H3011" s="61">
        <f ca="1">Table7[[#This Row],[Year]]*12</f>
        <v>26.893150684931506</v>
      </c>
      <c r="I3011" t="str">
        <f ca="1">IF(Table7[[#This Row],[Month]]&gt;=12,"Tenured","New Hire")</f>
        <v>Tenured</v>
      </c>
    </row>
    <row r="3012" spans="1:9">
      <c r="A3012" s="3" t="s">
        <v>105</v>
      </c>
      <c r="B3012" s="35" t="str">
        <f>_xlfn.XLOOKUP(Table7[[#This Row],[EID]],Roster!A:A,Roster!E:E)</f>
        <v>oka.koch.55</v>
      </c>
      <c r="C3012" s="35" t="str">
        <f>_xlfn.XLOOKUP(Table7[[#This Row],[EID]],Roster!A:A,Roster!F:F)</f>
        <v>F&amp;A</v>
      </c>
      <c r="D3012">
        <v>8</v>
      </c>
      <c r="E3012" s="2">
        <v>45161</v>
      </c>
      <c r="F3012" s="2">
        <f>_xlfn.XLOOKUP(Table7[[#This Row],[EID]],Roster!A:A,Roster!G:G)</f>
        <v>37806</v>
      </c>
      <c r="G3012" s="61">
        <f ca="1">(TODAY()-Table7[[#This Row],[Hire Date]])/365</f>
        <v>21.887671232876713</v>
      </c>
      <c r="H3012" s="61">
        <f ca="1">Table7[[#This Row],[Year]]*12</f>
        <v>262.65205479452055</v>
      </c>
      <c r="I3012" t="str">
        <f ca="1">IF(Table7[[#This Row],[Month]]&gt;=12,"Tenured","New Hire")</f>
        <v>Tenured</v>
      </c>
    </row>
    <row r="3013" spans="1:9">
      <c r="A3013" s="3" t="s">
        <v>106</v>
      </c>
      <c r="B3013" s="35" t="str">
        <f>_xlfn.XLOOKUP(Table7[[#This Row],[EID]],Roster!A:A,Roster!E:E)</f>
        <v>hir.kame.31</v>
      </c>
      <c r="C3013" s="35" t="str">
        <f>_xlfn.XLOOKUP(Table7[[#This Row],[EID]],Roster!A:A,Roster!F:F)</f>
        <v>Health</v>
      </c>
      <c r="D3013">
        <v>9</v>
      </c>
      <c r="E3013" s="2">
        <v>45161</v>
      </c>
      <c r="F3013" s="2">
        <f>_xlfn.XLOOKUP(Table7[[#This Row],[EID]],Roster!A:A,Roster!G:G)</f>
        <v>40457</v>
      </c>
      <c r="G3013" s="61">
        <f ca="1">(TODAY()-Table7[[#This Row],[Hire Date]])/365</f>
        <v>14.624657534246575</v>
      </c>
      <c r="H3013" s="61">
        <f ca="1">Table7[[#This Row],[Year]]*12</f>
        <v>175.49589041095891</v>
      </c>
      <c r="I3013" t="str">
        <f ca="1">IF(Table7[[#This Row],[Month]]&gt;=12,"Tenured","New Hire")</f>
        <v>Tenured</v>
      </c>
    </row>
    <row r="3014" spans="1:9">
      <c r="A3014" s="3" t="s">
        <v>107</v>
      </c>
      <c r="B3014" s="35" t="str">
        <f>_xlfn.XLOOKUP(Table7[[#This Row],[EID]],Roster!A:A,Roster!E:E)</f>
        <v>oka.koch.55</v>
      </c>
      <c r="C3014" s="35" t="str">
        <f>_xlfn.XLOOKUP(Table7[[#This Row],[EID]],Roster!A:A,Roster!F:F)</f>
        <v>F&amp;A</v>
      </c>
      <c r="D3014">
        <v>8</v>
      </c>
      <c r="E3014" s="2">
        <v>45161</v>
      </c>
      <c r="F3014" s="2">
        <f>_xlfn.XLOOKUP(Table7[[#This Row],[EID]],Roster!A:A,Roster!G:G)</f>
        <v>45001</v>
      </c>
      <c r="G3014" s="61">
        <f ca="1">(TODAY()-Table7[[#This Row],[Hire Date]])/365</f>
        <v>2.1753424657534248</v>
      </c>
      <c r="H3014" s="61">
        <f ca="1">Table7[[#This Row],[Year]]*12</f>
        <v>26.104109589041098</v>
      </c>
      <c r="I3014" t="str">
        <f ca="1">IF(Table7[[#This Row],[Month]]&gt;=12,"Tenured","New Hire")</f>
        <v>Tenured</v>
      </c>
    </row>
    <row r="3015" spans="1:9">
      <c r="A3015" s="3" t="s">
        <v>108</v>
      </c>
      <c r="B3015" s="35" t="str">
        <f>_xlfn.XLOOKUP(Table7[[#This Row],[EID]],Roster!A:A,Roster!E:E)</f>
        <v>kig.imaz.62</v>
      </c>
      <c r="C3015" s="35" t="str">
        <f>_xlfn.XLOOKUP(Table7[[#This Row],[EID]],Roster!A:A,Roster!F:F)</f>
        <v>HR</v>
      </c>
      <c r="D3015">
        <v>10</v>
      </c>
      <c r="E3015" s="2">
        <v>45161</v>
      </c>
      <c r="F3015" s="2">
        <f>_xlfn.XLOOKUP(Table7[[#This Row],[EID]],Roster!A:A,Roster!G:G)</f>
        <v>41289</v>
      </c>
      <c r="G3015" s="61">
        <f ca="1">(TODAY()-Table7[[#This Row],[Hire Date]])/365</f>
        <v>12.345205479452055</v>
      </c>
      <c r="H3015" s="61">
        <f ca="1">Table7[[#This Row],[Year]]*12</f>
        <v>148.14246575342466</v>
      </c>
      <c r="I3015" t="str">
        <f ca="1">IF(Table7[[#This Row],[Month]]&gt;=12,"Tenured","New Hire")</f>
        <v>Tenured</v>
      </c>
    </row>
    <row r="3016" spans="1:9">
      <c r="A3016" s="3" t="s">
        <v>109</v>
      </c>
      <c r="B3016" s="35" t="str">
        <f>_xlfn.XLOOKUP(Table7[[#This Row],[EID]],Roster!A:A,Roster!E:E)</f>
        <v>han.oriz.24</v>
      </c>
      <c r="C3016" s="35" t="str">
        <f>_xlfn.XLOOKUP(Table7[[#This Row],[EID]],Roster!A:A,Roster!F:F)</f>
        <v>Strategy</v>
      </c>
      <c r="D3016">
        <v>8</v>
      </c>
      <c r="E3016" s="2">
        <v>45161</v>
      </c>
      <c r="F3016" s="2">
        <f>_xlfn.XLOOKUP(Table7[[#This Row],[EID]],Roster!A:A,Roster!G:G)</f>
        <v>39092</v>
      </c>
      <c r="G3016" s="61">
        <f ca="1">(TODAY()-Table7[[#This Row],[Hire Date]])/365</f>
        <v>18.364383561643837</v>
      </c>
      <c r="H3016" s="61">
        <f ca="1">Table7[[#This Row],[Year]]*12</f>
        <v>220.37260273972606</v>
      </c>
      <c r="I3016" t="str">
        <f ca="1">IF(Table7[[#This Row],[Month]]&gt;=12,"Tenured","New Hire")</f>
        <v>Tenured</v>
      </c>
    </row>
    <row r="3017" spans="1:9">
      <c r="A3017" s="3" t="s">
        <v>111</v>
      </c>
      <c r="B3017" s="35" t="str">
        <f>_xlfn.XLOOKUP(Table7[[#This Row],[EID]],Roster!A:A,Roster!E:E)</f>
        <v>hir.kame.31</v>
      </c>
      <c r="C3017" s="35" t="str">
        <f>_xlfn.XLOOKUP(Table7[[#This Row],[EID]],Roster!A:A,Roster!F:F)</f>
        <v>Health</v>
      </c>
      <c r="D3017">
        <v>8</v>
      </c>
      <c r="E3017" s="2">
        <v>45161</v>
      </c>
      <c r="F3017" s="2">
        <f>_xlfn.XLOOKUP(Table7[[#This Row],[EID]],Roster!A:A,Roster!G:G)</f>
        <v>42145</v>
      </c>
      <c r="G3017" s="61">
        <f ca="1">(TODAY()-Table7[[#This Row],[Hire Date]])/365</f>
        <v>10</v>
      </c>
      <c r="H3017" s="61">
        <f ca="1">Table7[[#This Row],[Year]]*12</f>
        <v>120</v>
      </c>
      <c r="I3017" t="str">
        <f ca="1">IF(Table7[[#This Row],[Month]]&gt;=12,"Tenured","New Hire")</f>
        <v>Tenured</v>
      </c>
    </row>
    <row r="3018" spans="1:9">
      <c r="A3018" s="3" t="s">
        <v>112</v>
      </c>
      <c r="B3018" s="35" t="str">
        <f>_xlfn.XLOOKUP(Table7[[#This Row],[EID]],Roster!A:A,Roster!E:E)</f>
        <v>hir.kame.31</v>
      </c>
      <c r="C3018" s="35" t="str">
        <f>_xlfn.XLOOKUP(Table7[[#This Row],[EID]],Roster!A:A,Roster!F:F)</f>
        <v>Health</v>
      </c>
      <c r="D3018">
        <v>10</v>
      </c>
      <c r="E3018" s="2">
        <v>45161</v>
      </c>
      <c r="F3018" s="2">
        <f>_xlfn.XLOOKUP(Table7[[#This Row],[EID]],Roster!A:A,Roster!G:G)</f>
        <v>44989</v>
      </c>
      <c r="G3018" s="61">
        <f ca="1">(TODAY()-Table7[[#This Row],[Hire Date]])/365</f>
        <v>2.2082191780821918</v>
      </c>
      <c r="H3018" s="61">
        <f ca="1">Table7[[#This Row],[Year]]*12</f>
        <v>26.4986301369863</v>
      </c>
      <c r="I3018" t="str">
        <f ca="1">IF(Table7[[#This Row],[Month]]&gt;=12,"Tenured","New Hire")</f>
        <v>Tenured</v>
      </c>
    </row>
    <row r="3019" spans="1:9">
      <c r="A3019" s="3" t="s">
        <v>113</v>
      </c>
      <c r="B3019" s="35" t="str">
        <f>_xlfn.XLOOKUP(Table7[[#This Row],[EID]],Roster!A:A,Roster!E:E)</f>
        <v>kig.imaz.62</v>
      </c>
      <c r="C3019" s="35" t="str">
        <f>_xlfn.XLOOKUP(Table7[[#This Row],[EID]],Roster!A:A,Roster!F:F)</f>
        <v>HR</v>
      </c>
      <c r="D3019">
        <v>8</v>
      </c>
      <c r="E3019" s="2">
        <v>45161</v>
      </c>
      <c r="F3019" s="2">
        <f>_xlfn.XLOOKUP(Table7[[#This Row],[EID]],Roster!A:A,Roster!G:G)</f>
        <v>44152</v>
      </c>
      <c r="G3019" s="61">
        <f ca="1">(TODAY()-Table7[[#This Row],[Hire Date]])/365</f>
        <v>4.5013698630136982</v>
      </c>
      <c r="H3019" s="61">
        <f ca="1">Table7[[#This Row],[Year]]*12</f>
        <v>54.016438356164379</v>
      </c>
      <c r="I3019" t="str">
        <f ca="1">IF(Table7[[#This Row],[Month]]&gt;=12,"Tenured","New Hire")</f>
        <v>Tenured</v>
      </c>
    </row>
    <row r="3020" spans="1:9">
      <c r="A3020" s="3" t="s">
        <v>114</v>
      </c>
      <c r="B3020" s="35" t="str">
        <f>_xlfn.XLOOKUP(Table7[[#This Row],[EID]],Roster!A:A,Roster!E:E)</f>
        <v>han.oriz.24</v>
      </c>
      <c r="C3020" s="35" t="str">
        <f>_xlfn.XLOOKUP(Table7[[#This Row],[EID]],Roster!A:A,Roster!F:F)</f>
        <v>Strategy</v>
      </c>
      <c r="D3020">
        <v>9</v>
      </c>
      <c r="E3020" s="2">
        <v>45161</v>
      </c>
      <c r="F3020" s="2">
        <f>_xlfn.XLOOKUP(Table7[[#This Row],[EID]],Roster!A:A,Roster!G:G)</f>
        <v>37165</v>
      </c>
      <c r="G3020" s="61">
        <f ca="1">(TODAY()-Table7[[#This Row],[Hire Date]])/365</f>
        <v>23.643835616438356</v>
      </c>
      <c r="H3020" s="61">
        <f ca="1">Table7[[#This Row],[Year]]*12</f>
        <v>283.72602739726028</v>
      </c>
      <c r="I3020" t="str">
        <f ca="1">IF(Table7[[#This Row],[Month]]&gt;=12,"Tenured","New Hire")</f>
        <v>Tenured</v>
      </c>
    </row>
    <row r="3021" spans="1:9">
      <c r="A3021" s="3" t="s">
        <v>115</v>
      </c>
      <c r="B3021" s="35" t="str">
        <f>_xlfn.XLOOKUP(Table7[[#This Row],[EID]],Roster!A:A,Roster!E:E)</f>
        <v>oka.koch.55</v>
      </c>
      <c r="C3021" s="35" t="str">
        <f>_xlfn.XLOOKUP(Table7[[#This Row],[EID]],Roster!A:A,Roster!F:F)</f>
        <v>F&amp;A</v>
      </c>
      <c r="D3021">
        <v>9</v>
      </c>
      <c r="E3021" s="2">
        <v>45161</v>
      </c>
      <c r="F3021" s="2">
        <f>_xlfn.XLOOKUP(Table7[[#This Row],[EID]],Roster!A:A,Roster!G:G)</f>
        <v>44841</v>
      </c>
      <c r="G3021" s="61">
        <f ca="1">(TODAY()-Table7[[#This Row],[Hire Date]])/365</f>
        <v>2.6136986301369864</v>
      </c>
      <c r="H3021" s="61">
        <f ca="1">Table7[[#This Row],[Year]]*12</f>
        <v>31.364383561643837</v>
      </c>
      <c r="I3021" t="str">
        <f ca="1">IF(Table7[[#This Row],[Month]]&gt;=12,"Tenured","New Hire")</f>
        <v>Tenured</v>
      </c>
    </row>
    <row r="3022" spans="1:9">
      <c r="A3022" s="3" t="s">
        <v>116</v>
      </c>
      <c r="B3022" s="35" t="str">
        <f>_xlfn.XLOOKUP(Table7[[#This Row],[EID]],Roster!A:A,Roster!E:E)</f>
        <v>hir.kame.31</v>
      </c>
      <c r="C3022" s="35" t="str">
        <f>_xlfn.XLOOKUP(Table7[[#This Row],[EID]],Roster!A:A,Roster!F:F)</f>
        <v>Health</v>
      </c>
      <c r="D3022">
        <v>10</v>
      </c>
      <c r="E3022" s="2">
        <v>45161</v>
      </c>
      <c r="F3022" s="2">
        <f>_xlfn.XLOOKUP(Table7[[#This Row],[EID]],Roster!A:A,Roster!G:G)</f>
        <v>39490</v>
      </c>
      <c r="G3022" s="61">
        <f ca="1">(TODAY()-Table7[[#This Row],[Hire Date]])/365</f>
        <v>17.273972602739725</v>
      </c>
      <c r="H3022" s="61">
        <f ca="1">Table7[[#This Row],[Year]]*12</f>
        <v>207.2876712328767</v>
      </c>
      <c r="I3022" t="str">
        <f ca="1">IF(Table7[[#This Row],[Month]]&gt;=12,"Tenured","New Hire")</f>
        <v>Tenured</v>
      </c>
    </row>
    <row r="3023" spans="1:9">
      <c r="A3023" s="3" t="s">
        <v>117</v>
      </c>
      <c r="B3023" s="35" t="str">
        <f>_xlfn.XLOOKUP(Table7[[#This Row],[EID]],Roster!A:A,Roster!E:E)</f>
        <v>han.oriz.24</v>
      </c>
      <c r="C3023" s="35" t="str">
        <f>_xlfn.XLOOKUP(Table7[[#This Row],[EID]],Roster!A:A,Roster!F:F)</f>
        <v>Network</v>
      </c>
      <c r="D3023">
        <v>10</v>
      </c>
      <c r="E3023" s="2">
        <v>45161</v>
      </c>
      <c r="F3023" s="2">
        <f>_xlfn.XLOOKUP(Table7[[#This Row],[EID]],Roster!A:A,Roster!G:G)</f>
        <v>43495</v>
      </c>
      <c r="G3023" s="61">
        <f ca="1">(TODAY()-Table7[[#This Row],[Hire Date]])/365</f>
        <v>6.3013698630136989</v>
      </c>
      <c r="H3023" s="61">
        <f ca="1">Table7[[#This Row],[Year]]*12</f>
        <v>75.616438356164394</v>
      </c>
      <c r="I3023" t="str">
        <f ca="1">IF(Table7[[#This Row],[Month]]&gt;=12,"Tenured","New Hire")</f>
        <v>Tenured</v>
      </c>
    </row>
    <row r="3024" spans="1:9">
      <c r="A3024" s="3" t="s">
        <v>118</v>
      </c>
      <c r="B3024" s="35" t="str">
        <f>_xlfn.XLOOKUP(Table7[[#This Row],[EID]],Roster!A:A,Roster!E:E)</f>
        <v>kig.imaz.62</v>
      </c>
      <c r="C3024" s="35" t="str">
        <f>_xlfn.XLOOKUP(Table7[[#This Row],[EID]],Roster!A:A,Roster!F:F)</f>
        <v>HR</v>
      </c>
      <c r="D3024">
        <v>9</v>
      </c>
      <c r="E3024" s="2">
        <v>45161</v>
      </c>
      <c r="F3024" s="2">
        <f>_xlfn.XLOOKUP(Table7[[#This Row],[EID]],Roster!A:A,Roster!G:G)</f>
        <v>44965</v>
      </c>
      <c r="G3024" s="61">
        <f ca="1">(TODAY()-Table7[[#This Row],[Hire Date]])/365</f>
        <v>2.2739726027397262</v>
      </c>
      <c r="H3024" s="61">
        <f ca="1">Table7[[#This Row],[Year]]*12</f>
        <v>27.287671232876715</v>
      </c>
      <c r="I3024" t="str">
        <f ca="1">IF(Table7[[#This Row],[Month]]&gt;=12,"Tenured","New Hire")</f>
        <v>Tenured</v>
      </c>
    </row>
    <row r="3025" spans="1:9">
      <c r="A3025" s="3" t="s">
        <v>119</v>
      </c>
      <c r="B3025" s="35" t="str">
        <f>_xlfn.XLOOKUP(Table7[[#This Row],[EID]],Roster!A:A,Roster!E:E)</f>
        <v>hir.kame.31</v>
      </c>
      <c r="C3025" s="35" t="str">
        <f>_xlfn.XLOOKUP(Table7[[#This Row],[EID]],Roster!A:A,Roster!F:F)</f>
        <v>Health</v>
      </c>
      <c r="D3025">
        <v>10</v>
      </c>
      <c r="E3025" s="2">
        <v>45161</v>
      </c>
      <c r="F3025" s="2">
        <f>_xlfn.XLOOKUP(Table7[[#This Row],[EID]],Roster!A:A,Roster!G:G)</f>
        <v>38581</v>
      </c>
      <c r="G3025" s="61">
        <f ca="1">(TODAY()-Table7[[#This Row],[Hire Date]])/365</f>
        <v>19.764383561643836</v>
      </c>
      <c r="H3025" s="61">
        <f ca="1">Table7[[#This Row],[Year]]*12</f>
        <v>237.17260273972602</v>
      </c>
      <c r="I3025" t="str">
        <f ca="1">IF(Table7[[#This Row],[Month]]&gt;=12,"Tenured","New Hire")</f>
        <v>Tenured</v>
      </c>
    </row>
    <row r="3026" spans="1:9">
      <c r="A3026" s="3" t="s">
        <v>121</v>
      </c>
      <c r="B3026" s="35" t="str">
        <f>_xlfn.XLOOKUP(Table7[[#This Row],[EID]],Roster!A:A,Roster!E:E)</f>
        <v>hir.kame.31</v>
      </c>
      <c r="C3026" s="35" t="str">
        <f>_xlfn.XLOOKUP(Table7[[#This Row],[EID]],Roster!A:A,Roster!F:F)</f>
        <v>Health</v>
      </c>
      <c r="D3026">
        <v>9</v>
      </c>
      <c r="E3026" s="2">
        <v>45161</v>
      </c>
      <c r="F3026" s="2">
        <f>_xlfn.XLOOKUP(Table7[[#This Row],[EID]],Roster!A:A,Roster!G:G)</f>
        <v>44420</v>
      </c>
      <c r="G3026" s="61">
        <f ca="1">(TODAY()-Table7[[#This Row],[Hire Date]])/365</f>
        <v>3.7671232876712328</v>
      </c>
      <c r="H3026" s="61">
        <f ca="1">Table7[[#This Row],[Year]]*12</f>
        <v>45.205479452054796</v>
      </c>
      <c r="I3026" t="str">
        <f ca="1">IF(Table7[[#This Row],[Month]]&gt;=12,"Tenured","New Hire")</f>
        <v>Tenured</v>
      </c>
    </row>
    <row r="3027" spans="1:9">
      <c r="A3027" s="3" t="s">
        <v>122</v>
      </c>
      <c r="B3027" s="35" t="str">
        <f>_xlfn.XLOOKUP(Table7[[#This Row],[EID]],Roster!A:A,Roster!E:E)</f>
        <v>han.oriz.24</v>
      </c>
      <c r="C3027" s="35" t="str">
        <f>_xlfn.XLOOKUP(Table7[[#This Row],[EID]],Roster!A:A,Roster!F:F)</f>
        <v>Network</v>
      </c>
      <c r="D3027">
        <v>10</v>
      </c>
      <c r="E3027" s="2">
        <v>45161</v>
      </c>
      <c r="F3027" s="2">
        <f>_xlfn.XLOOKUP(Table7[[#This Row],[EID]],Roster!A:A,Roster!G:G)</f>
        <v>44961</v>
      </c>
      <c r="G3027" s="61">
        <f ca="1">(TODAY()-Table7[[#This Row],[Hire Date]])/365</f>
        <v>2.2849315068493152</v>
      </c>
      <c r="H3027" s="61">
        <f ca="1">Table7[[#This Row],[Year]]*12</f>
        <v>27.419178082191785</v>
      </c>
      <c r="I3027" t="str">
        <f ca="1">IF(Table7[[#This Row],[Month]]&gt;=12,"Tenured","New Hire")</f>
        <v>Tenured</v>
      </c>
    </row>
    <row r="3028" spans="1:9">
      <c r="A3028" s="3" t="s">
        <v>123</v>
      </c>
      <c r="B3028" s="35" t="str">
        <f>_xlfn.XLOOKUP(Table7[[#This Row],[EID]],Roster!A:A,Roster!E:E)</f>
        <v>kig.imaz.62</v>
      </c>
      <c r="C3028" s="35" t="str">
        <f>_xlfn.XLOOKUP(Table7[[#This Row],[EID]],Roster!A:A,Roster!F:F)</f>
        <v>HR</v>
      </c>
      <c r="D3028">
        <v>10</v>
      </c>
      <c r="E3028" s="2">
        <v>45161</v>
      </c>
      <c r="F3028" s="2">
        <f>_xlfn.XLOOKUP(Table7[[#This Row],[EID]],Roster!A:A,Roster!G:G)</f>
        <v>41094</v>
      </c>
      <c r="G3028" s="61">
        <f ca="1">(TODAY()-Table7[[#This Row],[Hire Date]])/365</f>
        <v>12.87945205479452</v>
      </c>
      <c r="H3028" s="61">
        <f ca="1">Table7[[#This Row],[Year]]*12</f>
        <v>154.55342465753424</v>
      </c>
      <c r="I3028" t="str">
        <f ca="1">IF(Table7[[#This Row],[Month]]&gt;=12,"Tenured","New Hire")</f>
        <v>Tenured</v>
      </c>
    </row>
    <row r="3029" spans="1:9">
      <c r="A3029" s="3" t="s">
        <v>94</v>
      </c>
      <c r="B3029" s="35" t="str">
        <f>_xlfn.XLOOKUP(Table7[[#This Row],[EID]],Roster!A:A,Roster!E:E)</f>
        <v>oka.koch.55</v>
      </c>
      <c r="C3029" s="35" t="str">
        <f>_xlfn.XLOOKUP(Table7[[#This Row],[EID]],Roster!A:A,Roster!F:F)</f>
        <v>F&amp;A</v>
      </c>
      <c r="D3029">
        <v>8</v>
      </c>
      <c r="E3029" s="2">
        <v>45162</v>
      </c>
      <c r="F3029" s="2">
        <f>_xlfn.XLOOKUP(Table7[[#This Row],[EID]],Roster!A:A,Roster!G:G)</f>
        <v>45032</v>
      </c>
      <c r="G3029" s="61">
        <f ca="1">(TODAY()-Table7[[#This Row],[Hire Date]])/365</f>
        <v>2.0904109589041098</v>
      </c>
      <c r="H3029" s="61">
        <f ca="1">Table7[[#This Row],[Year]]*12</f>
        <v>25.084931506849315</v>
      </c>
      <c r="I3029" t="str">
        <f ca="1">IF(Table7[[#This Row],[Month]]&gt;=12,"Tenured","New Hire")</f>
        <v>Tenured</v>
      </c>
    </row>
    <row r="3030" spans="1:9">
      <c r="A3030" s="3" t="s">
        <v>96</v>
      </c>
      <c r="B3030" s="35" t="str">
        <f>_xlfn.XLOOKUP(Table7[[#This Row],[EID]],Roster!A:A,Roster!E:E)</f>
        <v>hir.kame.31</v>
      </c>
      <c r="C3030" s="35" t="str">
        <f>_xlfn.XLOOKUP(Table7[[#This Row],[EID]],Roster!A:A,Roster!F:F)</f>
        <v>Health</v>
      </c>
      <c r="D3030">
        <v>10</v>
      </c>
      <c r="E3030" s="2">
        <v>45162</v>
      </c>
      <c r="F3030" s="2">
        <f>_xlfn.XLOOKUP(Table7[[#This Row],[EID]],Roster!A:A,Roster!G:G)</f>
        <v>44979</v>
      </c>
      <c r="G3030" s="61">
        <f ca="1">(TODAY()-Table7[[#This Row],[Hire Date]])/365</f>
        <v>2.2356164383561645</v>
      </c>
      <c r="H3030" s="61">
        <f ca="1">Table7[[#This Row],[Year]]*12</f>
        <v>26.827397260273976</v>
      </c>
      <c r="I3030" t="str">
        <f ca="1">IF(Table7[[#This Row],[Month]]&gt;=12,"Tenured","New Hire")</f>
        <v>Tenured</v>
      </c>
    </row>
    <row r="3031" spans="1:9">
      <c r="A3031" s="3" t="s">
        <v>97</v>
      </c>
      <c r="B3031" s="35" t="str">
        <f>_xlfn.XLOOKUP(Table7[[#This Row],[EID]],Roster!A:A,Roster!E:E)</f>
        <v>han.oriz.24</v>
      </c>
      <c r="C3031" s="35" t="str">
        <f>_xlfn.XLOOKUP(Table7[[#This Row],[EID]],Roster!A:A,Roster!F:F)</f>
        <v>Network</v>
      </c>
      <c r="D3031">
        <v>9</v>
      </c>
      <c r="E3031" s="2">
        <v>45162</v>
      </c>
      <c r="F3031" s="2">
        <f>_xlfn.XLOOKUP(Table7[[#This Row],[EID]],Roster!A:A,Roster!G:G)</f>
        <v>44419</v>
      </c>
      <c r="G3031" s="61">
        <f ca="1">(TODAY()-Table7[[#This Row],[Hire Date]])/365</f>
        <v>3.7698630136986302</v>
      </c>
      <c r="H3031" s="61">
        <f ca="1">Table7[[#This Row],[Year]]*12</f>
        <v>45.238356164383561</v>
      </c>
      <c r="I3031" t="str">
        <f ca="1">IF(Table7[[#This Row],[Month]]&gt;=12,"Tenured","New Hire")</f>
        <v>Tenured</v>
      </c>
    </row>
    <row r="3032" spans="1:9">
      <c r="A3032" s="3" t="s">
        <v>98</v>
      </c>
      <c r="B3032" s="35" t="str">
        <f>_xlfn.XLOOKUP(Table7[[#This Row],[EID]],Roster!A:A,Roster!E:E)</f>
        <v>kig.imaz.62</v>
      </c>
      <c r="C3032" s="35" t="str">
        <f>_xlfn.XLOOKUP(Table7[[#This Row],[EID]],Roster!A:A,Roster!F:F)</f>
        <v>HR</v>
      </c>
      <c r="D3032">
        <v>10</v>
      </c>
      <c r="E3032" s="2">
        <v>45162</v>
      </c>
      <c r="F3032" s="2">
        <f>_xlfn.XLOOKUP(Table7[[#This Row],[EID]],Roster!A:A,Roster!G:G)</f>
        <v>41964</v>
      </c>
      <c r="G3032" s="61">
        <f ca="1">(TODAY()-Table7[[#This Row],[Hire Date]])/365</f>
        <v>10.495890410958904</v>
      </c>
      <c r="H3032" s="61">
        <f ca="1">Table7[[#This Row],[Year]]*12</f>
        <v>125.95068493150684</v>
      </c>
      <c r="I3032" t="str">
        <f ca="1">IF(Table7[[#This Row],[Month]]&gt;=12,"Tenured","New Hire")</f>
        <v>Tenured</v>
      </c>
    </row>
    <row r="3033" spans="1:9">
      <c r="A3033" s="3" t="s">
        <v>99</v>
      </c>
      <c r="B3033" s="35" t="str">
        <f>_xlfn.XLOOKUP(Table7[[#This Row],[EID]],Roster!A:A,Roster!E:E)</f>
        <v>han.oriz.24</v>
      </c>
      <c r="C3033" s="35" t="str">
        <f>_xlfn.XLOOKUP(Table7[[#This Row],[EID]],Roster!A:A,Roster!F:F)</f>
        <v>Strategy</v>
      </c>
      <c r="D3033">
        <v>9</v>
      </c>
      <c r="E3033" s="2">
        <v>45162</v>
      </c>
      <c r="F3033" s="2">
        <f>_xlfn.XLOOKUP(Table7[[#This Row],[EID]],Roster!A:A,Roster!G:G)</f>
        <v>39732</v>
      </c>
      <c r="G3033" s="61">
        <f ca="1">(TODAY()-Table7[[#This Row],[Hire Date]])/365</f>
        <v>16.610958904109587</v>
      </c>
      <c r="H3033" s="61">
        <f ca="1">Table7[[#This Row],[Year]]*12</f>
        <v>199.33150684931505</v>
      </c>
      <c r="I3033" t="str">
        <f ca="1">IF(Table7[[#This Row],[Month]]&gt;=12,"Tenured","New Hire")</f>
        <v>Tenured</v>
      </c>
    </row>
    <row r="3034" spans="1:9">
      <c r="A3034" s="3" t="s">
        <v>100</v>
      </c>
      <c r="B3034" s="35" t="str">
        <f>_xlfn.XLOOKUP(Table7[[#This Row],[EID]],Roster!A:A,Roster!E:E)</f>
        <v>oka.koch.55</v>
      </c>
      <c r="C3034" s="35" t="str">
        <f>_xlfn.XLOOKUP(Table7[[#This Row],[EID]],Roster!A:A,Roster!F:F)</f>
        <v>F&amp;A</v>
      </c>
      <c r="D3034">
        <v>8</v>
      </c>
      <c r="E3034" s="2">
        <v>45162</v>
      </c>
      <c r="F3034" s="2">
        <f>_xlfn.XLOOKUP(Table7[[#This Row],[EID]],Roster!A:A,Roster!G:G)</f>
        <v>44956</v>
      </c>
      <c r="G3034" s="61">
        <f ca="1">(TODAY()-Table7[[#This Row],[Hire Date]])/365</f>
        <v>2.2986301369863016</v>
      </c>
      <c r="H3034" s="61">
        <f ca="1">Table7[[#This Row],[Year]]*12</f>
        <v>27.583561643835619</v>
      </c>
      <c r="I3034" t="str">
        <f ca="1">IF(Table7[[#This Row],[Month]]&gt;=12,"Tenured","New Hire")</f>
        <v>Tenured</v>
      </c>
    </row>
    <row r="3035" spans="1:9">
      <c r="A3035" s="3" t="s">
        <v>101</v>
      </c>
      <c r="B3035" s="35" t="str">
        <f>_xlfn.XLOOKUP(Table7[[#This Row],[EID]],Roster!A:A,Roster!E:E)</f>
        <v>hir.kame.31</v>
      </c>
      <c r="C3035" s="35" t="str">
        <f>_xlfn.XLOOKUP(Table7[[#This Row],[EID]],Roster!A:A,Roster!F:F)</f>
        <v>Health</v>
      </c>
      <c r="D3035">
        <v>9</v>
      </c>
      <c r="E3035" s="2">
        <v>45162</v>
      </c>
      <c r="F3035" s="2">
        <f>_xlfn.XLOOKUP(Table7[[#This Row],[EID]],Roster!A:A,Roster!G:G)</f>
        <v>42161</v>
      </c>
      <c r="G3035" s="61">
        <f ca="1">(TODAY()-Table7[[#This Row],[Hire Date]])/365</f>
        <v>9.956164383561644</v>
      </c>
      <c r="H3035" s="61">
        <f ca="1">Table7[[#This Row],[Year]]*12</f>
        <v>119.47397260273974</v>
      </c>
      <c r="I3035" t="str">
        <f ca="1">IF(Table7[[#This Row],[Month]]&gt;=12,"Tenured","New Hire")</f>
        <v>Tenured</v>
      </c>
    </row>
    <row r="3036" spans="1:9">
      <c r="A3036" s="3" t="s">
        <v>102</v>
      </c>
      <c r="B3036" s="35" t="str">
        <f>_xlfn.XLOOKUP(Table7[[#This Row],[EID]],Roster!A:A,Roster!E:E)</f>
        <v>han.oriz.24</v>
      </c>
      <c r="C3036" s="35" t="str">
        <f>_xlfn.XLOOKUP(Table7[[#This Row],[EID]],Roster!A:A,Roster!F:F)</f>
        <v>Network</v>
      </c>
      <c r="D3036">
        <v>8</v>
      </c>
      <c r="E3036" s="2">
        <v>45162</v>
      </c>
      <c r="F3036" s="2">
        <f>_xlfn.XLOOKUP(Table7[[#This Row],[EID]],Roster!A:A,Roster!G:G)</f>
        <v>37784</v>
      </c>
      <c r="G3036" s="61">
        <f ca="1">(TODAY()-Table7[[#This Row],[Hire Date]])/365</f>
        <v>21.947945205479453</v>
      </c>
      <c r="H3036" s="61">
        <f ca="1">Table7[[#This Row],[Year]]*12</f>
        <v>263.37534246575342</v>
      </c>
      <c r="I3036" t="str">
        <f ca="1">IF(Table7[[#This Row],[Month]]&gt;=12,"Tenured","New Hire")</f>
        <v>Tenured</v>
      </c>
    </row>
    <row r="3037" spans="1:9">
      <c r="A3037" s="3" t="s">
        <v>103</v>
      </c>
      <c r="B3037" s="35" t="str">
        <f>_xlfn.XLOOKUP(Table7[[#This Row],[EID]],Roster!A:A,Roster!E:E)</f>
        <v>kig.imaz.62</v>
      </c>
      <c r="C3037" s="35" t="str">
        <f>_xlfn.XLOOKUP(Table7[[#This Row],[EID]],Roster!A:A,Roster!F:F)</f>
        <v>HR</v>
      </c>
      <c r="D3037">
        <v>9</v>
      </c>
      <c r="E3037" s="2">
        <v>45162</v>
      </c>
      <c r="F3037" s="2">
        <f>_xlfn.XLOOKUP(Table7[[#This Row],[EID]],Roster!A:A,Roster!G:G)</f>
        <v>44132</v>
      </c>
      <c r="G3037" s="61">
        <f ca="1">(TODAY()-Table7[[#This Row],[Hire Date]])/365</f>
        <v>4.5561643835616437</v>
      </c>
      <c r="H3037" s="61">
        <f ca="1">Table7[[#This Row],[Year]]*12</f>
        <v>54.673972602739724</v>
      </c>
      <c r="I3037" t="str">
        <f ca="1">IF(Table7[[#This Row],[Month]]&gt;=12,"Tenured","New Hire")</f>
        <v>Tenured</v>
      </c>
    </row>
    <row r="3038" spans="1:9">
      <c r="A3038" s="3" t="s">
        <v>104</v>
      </c>
      <c r="B3038" s="35" t="str">
        <f>_xlfn.XLOOKUP(Table7[[#This Row],[EID]],Roster!A:A,Roster!E:E)</f>
        <v>oka.koch.55</v>
      </c>
      <c r="C3038" s="35" t="str">
        <f>_xlfn.XLOOKUP(Table7[[#This Row],[EID]],Roster!A:A,Roster!F:F)</f>
        <v>F&amp;A</v>
      </c>
      <c r="D3038">
        <v>8</v>
      </c>
      <c r="E3038" s="2">
        <v>45162</v>
      </c>
      <c r="F3038" s="2">
        <f>_xlfn.XLOOKUP(Table7[[#This Row],[EID]],Roster!A:A,Roster!G:G)</f>
        <v>44977</v>
      </c>
      <c r="G3038" s="61">
        <f ca="1">(TODAY()-Table7[[#This Row],[Hire Date]])/365</f>
        <v>2.2410958904109588</v>
      </c>
      <c r="H3038" s="61">
        <f ca="1">Table7[[#This Row],[Year]]*12</f>
        <v>26.893150684931506</v>
      </c>
      <c r="I3038" t="str">
        <f ca="1">IF(Table7[[#This Row],[Month]]&gt;=12,"Tenured","New Hire")</f>
        <v>Tenured</v>
      </c>
    </row>
    <row r="3039" spans="1:9">
      <c r="A3039" s="3" t="s">
        <v>105</v>
      </c>
      <c r="B3039" s="35" t="str">
        <f>_xlfn.XLOOKUP(Table7[[#This Row],[EID]],Roster!A:A,Roster!E:E)</f>
        <v>oka.koch.55</v>
      </c>
      <c r="C3039" s="35" t="str">
        <f>_xlfn.XLOOKUP(Table7[[#This Row],[EID]],Roster!A:A,Roster!F:F)</f>
        <v>F&amp;A</v>
      </c>
      <c r="D3039">
        <v>9</v>
      </c>
      <c r="E3039" s="2">
        <v>45162</v>
      </c>
      <c r="F3039" s="2">
        <f>_xlfn.XLOOKUP(Table7[[#This Row],[EID]],Roster!A:A,Roster!G:G)</f>
        <v>37806</v>
      </c>
      <c r="G3039" s="61">
        <f ca="1">(TODAY()-Table7[[#This Row],[Hire Date]])/365</f>
        <v>21.887671232876713</v>
      </c>
      <c r="H3039" s="61">
        <f ca="1">Table7[[#This Row],[Year]]*12</f>
        <v>262.65205479452055</v>
      </c>
      <c r="I3039" t="str">
        <f ca="1">IF(Table7[[#This Row],[Month]]&gt;=12,"Tenured","New Hire")</f>
        <v>Tenured</v>
      </c>
    </row>
    <row r="3040" spans="1:9">
      <c r="A3040" s="3" t="s">
        <v>106</v>
      </c>
      <c r="B3040" s="35" t="str">
        <f>_xlfn.XLOOKUP(Table7[[#This Row],[EID]],Roster!A:A,Roster!E:E)</f>
        <v>hir.kame.31</v>
      </c>
      <c r="C3040" s="35" t="str">
        <f>_xlfn.XLOOKUP(Table7[[#This Row],[EID]],Roster!A:A,Roster!F:F)</f>
        <v>Health</v>
      </c>
      <c r="D3040">
        <v>10</v>
      </c>
      <c r="E3040" s="2">
        <v>45162</v>
      </c>
      <c r="F3040" s="2">
        <f>_xlfn.XLOOKUP(Table7[[#This Row],[EID]],Roster!A:A,Roster!G:G)</f>
        <v>40457</v>
      </c>
      <c r="G3040" s="61">
        <f ca="1">(TODAY()-Table7[[#This Row],[Hire Date]])/365</f>
        <v>14.624657534246575</v>
      </c>
      <c r="H3040" s="61">
        <f ca="1">Table7[[#This Row],[Year]]*12</f>
        <v>175.49589041095891</v>
      </c>
      <c r="I3040" t="str">
        <f ca="1">IF(Table7[[#This Row],[Month]]&gt;=12,"Tenured","New Hire")</f>
        <v>Tenured</v>
      </c>
    </row>
    <row r="3041" spans="1:9">
      <c r="A3041" s="3" t="s">
        <v>107</v>
      </c>
      <c r="B3041" s="35" t="str">
        <f>_xlfn.XLOOKUP(Table7[[#This Row],[EID]],Roster!A:A,Roster!E:E)</f>
        <v>oka.koch.55</v>
      </c>
      <c r="C3041" s="35" t="str">
        <f>_xlfn.XLOOKUP(Table7[[#This Row],[EID]],Roster!A:A,Roster!F:F)</f>
        <v>F&amp;A</v>
      </c>
      <c r="D3041">
        <v>8</v>
      </c>
      <c r="E3041" s="2">
        <v>45162</v>
      </c>
      <c r="F3041" s="2">
        <f>_xlfn.XLOOKUP(Table7[[#This Row],[EID]],Roster!A:A,Roster!G:G)</f>
        <v>45001</v>
      </c>
      <c r="G3041" s="61">
        <f ca="1">(TODAY()-Table7[[#This Row],[Hire Date]])/365</f>
        <v>2.1753424657534248</v>
      </c>
      <c r="H3041" s="61">
        <f ca="1">Table7[[#This Row],[Year]]*12</f>
        <v>26.104109589041098</v>
      </c>
      <c r="I3041" t="str">
        <f ca="1">IF(Table7[[#This Row],[Month]]&gt;=12,"Tenured","New Hire")</f>
        <v>Tenured</v>
      </c>
    </row>
    <row r="3042" spans="1:9">
      <c r="A3042" s="3" t="s">
        <v>108</v>
      </c>
      <c r="B3042" s="35" t="str">
        <f>_xlfn.XLOOKUP(Table7[[#This Row],[EID]],Roster!A:A,Roster!E:E)</f>
        <v>kig.imaz.62</v>
      </c>
      <c r="C3042" s="35" t="str">
        <f>_xlfn.XLOOKUP(Table7[[#This Row],[EID]],Roster!A:A,Roster!F:F)</f>
        <v>HR</v>
      </c>
      <c r="D3042">
        <v>9</v>
      </c>
      <c r="E3042" s="2">
        <v>45162</v>
      </c>
      <c r="F3042" s="2">
        <f>_xlfn.XLOOKUP(Table7[[#This Row],[EID]],Roster!A:A,Roster!G:G)</f>
        <v>41289</v>
      </c>
      <c r="G3042" s="61">
        <f ca="1">(TODAY()-Table7[[#This Row],[Hire Date]])/365</f>
        <v>12.345205479452055</v>
      </c>
      <c r="H3042" s="61">
        <f ca="1">Table7[[#This Row],[Year]]*12</f>
        <v>148.14246575342466</v>
      </c>
      <c r="I3042" t="str">
        <f ca="1">IF(Table7[[#This Row],[Month]]&gt;=12,"Tenured","New Hire")</f>
        <v>Tenured</v>
      </c>
    </row>
    <row r="3043" spans="1:9">
      <c r="A3043" s="3" t="s">
        <v>109</v>
      </c>
      <c r="B3043" s="35" t="str">
        <f>_xlfn.XLOOKUP(Table7[[#This Row],[EID]],Roster!A:A,Roster!E:E)</f>
        <v>han.oriz.24</v>
      </c>
      <c r="C3043" s="35" t="str">
        <f>_xlfn.XLOOKUP(Table7[[#This Row],[EID]],Roster!A:A,Roster!F:F)</f>
        <v>Strategy</v>
      </c>
      <c r="D3043">
        <v>10</v>
      </c>
      <c r="E3043" s="2">
        <v>45162</v>
      </c>
      <c r="F3043" s="2">
        <f>_xlfn.XLOOKUP(Table7[[#This Row],[EID]],Roster!A:A,Roster!G:G)</f>
        <v>39092</v>
      </c>
      <c r="G3043" s="61">
        <f ca="1">(TODAY()-Table7[[#This Row],[Hire Date]])/365</f>
        <v>18.364383561643837</v>
      </c>
      <c r="H3043" s="61">
        <f ca="1">Table7[[#This Row],[Year]]*12</f>
        <v>220.37260273972606</v>
      </c>
      <c r="I3043" t="str">
        <f ca="1">IF(Table7[[#This Row],[Month]]&gt;=12,"Tenured","New Hire")</f>
        <v>Tenured</v>
      </c>
    </row>
    <row r="3044" spans="1:9">
      <c r="A3044" s="3" t="s">
        <v>111</v>
      </c>
      <c r="B3044" s="35" t="str">
        <f>_xlfn.XLOOKUP(Table7[[#This Row],[EID]],Roster!A:A,Roster!E:E)</f>
        <v>hir.kame.31</v>
      </c>
      <c r="C3044" s="35" t="str">
        <f>_xlfn.XLOOKUP(Table7[[#This Row],[EID]],Roster!A:A,Roster!F:F)</f>
        <v>Health</v>
      </c>
      <c r="D3044">
        <v>9</v>
      </c>
      <c r="E3044" s="2">
        <v>45162</v>
      </c>
      <c r="F3044" s="2">
        <f>_xlfn.XLOOKUP(Table7[[#This Row],[EID]],Roster!A:A,Roster!G:G)</f>
        <v>42145</v>
      </c>
      <c r="G3044" s="61">
        <f ca="1">(TODAY()-Table7[[#This Row],[Hire Date]])/365</f>
        <v>10</v>
      </c>
      <c r="H3044" s="61">
        <f ca="1">Table7[[#This Row],[Year]]*12</f>
        <v>120</v>
      </c>
      <c r="I3044" t="str">
        <f ca="1">IF(Table7[[#This Row],[Month]]&gt;=12,"Tenured","New Hire")</f>
        <v>Tenured</v>
      </c>
    </row>
    <row r="3045" spans="1:9">
      <c r="A3045" s="3" t="s">
        <v>112</v>
      </c>
      <c r="B3045" s="35" t="str">
        <f>_xlfn.XLOOKUP(Table7[[#This Row],[EID]],Roster!A:A,Roster!E:E)</f>
        <v>hir.kame.31</v>
      </c>
      <c r="C3045" s="35" t="str">
        <f>_xlfn.XLOOKUP(Table7[[#This Row],[EID]],Roster!A:A,Roster!F:F)</f>
        <v>Health</v>
      </c>
      <c r="D3045">
        <v>9</v>
      </c>
      <c r="E3045" s="2">
        <v>45162</v>
      </c>
      <c r="F3045" s="2">
        <f>_xlfn.XLOOKUP(Table7[[#This Row],[EID]],Roster!A:A,Roster!G:G)</f>
        <v>44989</v>
      </c>
      <c r="G3045" s="61">
        <f ca="1">(TODAY()-Table7[[#This Row],[Hire Date]])/365</f>
        <v>2.2082191780821918</v>
      </c>
      <c r="H3045" s="61">
        <f ca="1">Table7[[#This Row],[Year]]*12</f>
        <v>26.4986301369863</v>
      </c>
      <c r="I3045" t="str">
        <f ca="1">IF(Table7[[#This Row],[Month]]&gt;=12,"Tenured","New Hire")</f>
        <v>Tenured</v>
      </c>
    </row>
    <row r="3046" spans="1:9">
      <c r="A3046" s="3" t="s">
        <v>113</v>
      </c>
      <c r="B3046" s="35" t="str">
        <f>_xlfn.XLOOKUP(Table7[[#This Row],[EID]],Roster!A:A,Roster!E:E)</f>
        <v>kig.imaz.62</v>
      </c>
      <c r="C3046" s="35" t="str">
        <f>_xlfn.XLOOKUP(Table7[[#This Row],[EID]],Roster!A:A,Roster!F:F)</f>
        <v>HR</v>
      </c>
      <c r="D3046">
        <v>10</v>
      </c>
      <c r="E3046" s="2">
        <v>45162</v>
      </c>
      <c r="F3046" s="2">
        <f>_xlfn.XLOOKUP(Table7[[#This Row],[EID]],Roster!A:A,Roster!G:G)</f>
        <v>44152</v>
      </c>
      <c r="G3046" s="61">
        <f ca="1">(TODAY()-Table7[[#This Row],[Hire Date]])/365</f>
        <v>4.5013698630136982</v>
      </c>
      <c r="H3046" s="61">
        <f ca="1">Table7[[#This Row],[Year]]*12</f>
        <v>54.016438356164379</v>
      </c>
      <c r="I3046" t="str">
        <f ca="1">IF(Table7[[#This Row],[Month]]&gt;=12,"Tenured","New Hire")</f>
        <v>Tenured</v>
      </c>
    </row>
    <row r="3047" spans="1:9">
      <c r="A3047" s="3" t="s">
        <v>114</v>
      </c>
      <c r="B3047" s="35" t="str">
        <f>_xlfn.XLOOKUP(Table7[[#This Row],[EID]],Roster!A:A,Roster!E:E)</f>
        <v>han.oriz.24</v>
      </c>
      <c r="C3047" s="35" t="str">
        <f>_xlfn.XLOOKUP(Table7[[#This Row],[EID]],Roster!A:A,Roster!F:F)</f>
        <v>Strategy</v>
      </c>
      <c r="D3047">
        <v>9</v>
      </c>
      <c r="E3047" s="2">
        <v>45162</v>
      </c>
      <c r="F3047" s="2">
        <f>_xlfn.XLOOKUP(Table7[[#This Row],[EID]],Roster!A:A,Roster!G:G)</f>
        <v>37165</v>
      </c>
      <c r="G3047" s="61">
        <f ca="1">(TODAY()-Table7[[#This Row],[Hire Date]])/365</f>
        <v>23.643835616438356</v>
      </c>
      <c r="H3047" s="61">
        <f ca="1">Table7[[#This Row],[Year]]*12</f>
        <v>283.72602739726028</v>
      </c>
      <c r="I3047" t="str">
        <f ca="1">IF(Table7[[#This Row],[Month]]&gt;=12,"Tenured","New Hire")</f>
        <v>Tenured</v>
      </c>
    </row>
    <row r="3048" spans="1:9">
      <c r="A3048" s="3" t="s">
        <v>115</v>
      </c>
      <c r="B3048" s="35" t="str">
        <f>_xlfn.XLOOKUP(Table7[[#This Row],[EID]],Roster!A:A,Roster!E:E)</f>
        <v>oka.koch.55</v>
      </c>
      <c r="C3048" s="35" t="str">
        <f>_xlfn.XLOOKUP(Table7[[#This Row],[EID]],Roster!A:A,Roster!F:F)</f>
        <v>F&amp;A</v>
      </c>
      <c r="D3048">
        <v>10</v>
      </c>
      <c r="E3048" s="2">
        <v>45162</v>
      </c>
      <c r="F3048" s="2">
        <f>_xlfn.XLOOKUP(Table7[[#This Row],[EID]],Roster!A:A,Roster!G:G)</f>
        <v>44841</v>
      </c>
      <c r="G3048" s="61">
        <f ca="1">(TODAY()-Table7[[#This Row],[Hire Date]])/365</f>
        <v>2.6136986301369864</v>
      </c>
      <c r="H3048" s="61">
        <f ca="1">Table7[[#This Row],[Year]]*12</f>
        <v>31.364383561643837</v>
      </c>
      <c r="I3048" t="str">
        <f ca="1">IF(Table7[[#This Row],[Month]]&gt;=12,"Tenured","New Hire")</f>
        <v>Tenured</v>
      </c>
    </row>
    <row r="3049" spans="1:9">
      <c r="A3049" s="3" t="s">
        <v>116</v>
      </c>
      <c r="B3049" s="35" t="str">
        <f>_xlfn.XLOOKUP(Table7[[#This Row],[EID]],Roster!A:A,Roster!E:E)</f>
        <v>hir.kame.31</v>
      </c>
      <c r="C3049" s="35" t="str">
        <f>_xlfn.XLOOKUP(Table7[[#This Row],[EID]],Roster!A:A,Roster!F:F)</f>
        <v>Health</v>
      </c>
      <c r="D3049">
        <v>8</v>
      </c>
      <c r="E3049" s="2">
        <v>45162</v>
      </c>
      <c r="F3049" s="2">
        <f>_xlfn.XLOOKUP(Table7[[#This Row],[EID]],Roster!A:A,Roster!G:G)</f>
        <v>39490</v>
      </c>
      <c r="G3049" s="61">
        <f ca="1">(TODAY()-Table7[[#This Row],[Hire Date]])/365</f>
        <v>17.273972602739725</v>
      </c>
      <c r="H3049" s="61">
        <f ca="1">Table7[[#This Row],[Year]]*12</f>
        <v>207.2876712328767</v>
      </c>
      <c r="I3049" t="str">
        <f ca="1">IF(Table7[[#This Row],[Month]]&gt;=12,"Tenured","New Hire")</f>
        <v>Tenured</v>
      </c>
    </row>
    <row r="3050" spans="1:9">
      <c r="A3050" s="3" t="s">
        <v>117</v>
      </c>
      <c r="B3050" s="35" t="str">
        <f>_xlfn.XLOOKUP(Table7[[#This Row],[EID]],Roster!A:A,Roster!E:E)</f>
        <v>han.oriz.24</v>
      </c>
      <c r="C3050" s="35" t="str">
        <f>_xlfn.XLOOKUP(Table7[[#This Row],[EID]],Roster!A:A,Roster!F:F)</f>
        <v>Network</v>
      </c>
      <c r="D3050">
        <v>8</v>
      </c>
      <c r="E3050" s="2">
        <v>45162</v>
      </c>
      <c r="F3050" s="2">
        <f>_xlfn.XLOOKUP(Table7[[#This Row],[EID]],Roster!A:A,Roster!G:G)</f>
        <v>43495</v>
      </c>
      <c r="G3050" s="61">
        <f ca="1">(TODAY()-Table7[[#This Row],[Hire Date]])/365</f>
        <v>6.3013698630136989</v>
      </c>
      <c r="H3050" s="61">
        <f ca="1">Table7[[#This Row],[Year]]*12</f>
        <v>75.616438356164394</v>
      </c>
      <c r="I3050" t="str">
        <f ca="1">IF(Table7[[#This Row],[Month]]&gt;=12,"Tenured","New Hire")</f>
        <v>Tenured</v>
      </c>
    </row>
    <row r="3051" spans="1:9">
      <c r="A3051" s="3" t="s">
        <v>118</v>
      </c>
      <c r="B3051" s="35" t="str">
        <f>_xlfn.XLOOKUP(Table7[[#This Row],[EID]],Roster!A:A,Roster!E:E)</f>
        <v>kig.imaz.62</v>
      </c>
      <c r="C3051" s="35" t="str">
        <f>_xlfn.XLOOKUP(Table7[[#This Row],[EID]],Roster!A:A,Roster!F:F)</f>
        <v>HR</v>
      </c>
      <c r="D3051">
        <v>9</v>
      </c>
      <c r="E3051" s="2">
        <v>45162</v>
      </c>
      <c r="F3051" s="2">
        <f>_xlfn.XLOOKUP(Table7[[#This Row],[EID]],Roster!A:A,Roster!G:G)</f>
        <v>44965</v>
      </c>
      <c r="G3051" s="61">
        <f ca="1">(TODAY()-Table7[[#This Row],[Hire Date]])/365</f>
        <v>2.2739726027397262</v>
      </c>
      <c r="H3051" s="61">
        <f ca="1">Table7[[#This Row],[Year]]*12</f>
        <v>27.287671232876715</v>
      </c>
      <c r="I3051" t="str">
        <f ca="1">IF(Table7[[#This Row],[Month]]&gt;=12,"Tenured","New Hire")</f>
        <v>Tenured</v>
      </c>
    </row>
    <row r="3052" spans="1:9">
      <c r="A3052" s="3" t="s">
        <v>119</v>
      </c>
      <c r="B3052" s="35" t="str">
        <f>_xlfn.XLOOKUP(Table7[[#This Row],[EID]],Roster!A:A,Roster!E:E)</f>
        <v>hir.kame.31</v>
      </c>
      <c r="C3052" s="35" t="str">
        <f>_xlfn.XLOOKUP(Table7[[#This Row],[EID]],Roster!A:A,Roster!F:F)</f>
        <v>Health</v>
      </c>
      <c r="D3052">
        <v>10</v>
      </c>
      <c r="E3052" s="2">
        <v>45162</v>
      </c>
      <c r="F3052" s="2">
        <f>_xlfn.XLOOKUP(Table7[[#This Row],[EID]],Roster!A:A,Roster!G:G)</f>
        <v>38581</v>
      </c>
      <c r="G3052" s="61">
        <f ca="1">(TODAY()-Table7[[#This Row],[Hire Date]])/365</f>
        <v>19.764383561643836</v>
      </c>
      <c r="H3052" s="61">
        <f ca="1">Table7[[#This Row],[Year]]*12</f>
        <v>237.17260273972602</v>
      </c>
      <c r="I3052" t="str">
        <f ca="1">IF(Table7[[#This Row],[Month]]&gt;=12,"Tenured","New Hire")</f>
        <v>Tenured</v>
      </c>
    </row>
    <row r="3053" spans="1:9">
      <c r="A3053" s="3" t="s">
        <v>121</v>
      </c>
      <c r="B3053" s="35" t="str">
        <f>_xlfn.XLOOKUP(Table7[[#This Row],[EID]],Roster!A:A,Roster!E:E)</f>
        <v>hir.kame.31</v>
      </c>
      <c r="C3053" s="35" t="str">
        <f>_xlfn.XLOOKUP(Table7[[#This Row],[EID]],Roster!A:A,Roster!F:F)</f>
        <v>Health</v>
      </c>
      <c r="D3053">
        <v>10</v>
      </c>
      <c r="E3053" s="2">
        <v>45162</v>
      </c>
      <c r="F3053" s="2">
        <f>_xlfn.XLOOKUP(Table7[[#This Row],[EID]],Roster!A:A,Roster!G:G)</f>
        <v>44420</v>
      </c>
      <c r="G3053" s="61">
        <f ca="1">(TODAY()-Table7[[#This Row],[Hire Date]])/365</f>
        <v>3.7671232876712328</v>
      </c>
      <c r="H3053" s="61">
        <f ca="1">Table7[[#This Row],[Year]]*12</f>
        <v>45.205479452054796</v>
      </c>
      <c r="I3053" t="str">
        <f ca="1">IF(Table7[[#This Row],[Month]]&gt;=12,"Tenured","New Hire")</f>
        <v>Tenured</v>
      </c>
    </row>
    <row r="3054" spans="1:9">
      <c r="A3054" s="3" t="s">
        <v>122</v>
      </c>
      <c r="B3054" s="35" t="str">
        <f>_xlfn.XLOOKUP(Table7[[#This Row],[EID]],Roster!A:A,Roster!E:E)</f>
        <v>han.oriz.24</v>
      </c>
      <c r="C3054" s="35" t="str">
        <f>_xlfn.XLOOKUP(Table7[[#This Row],[EID]],Roster!A:A,Roster!F:F)</f>
        <v>Network</v>
      </c>
      <c r="D3054">
        <v>9</v>
      </c>
      <c r="E3054" s="2">
        <v>45162</v>
      </c>
      <c r="F3054" s="2">
        <f>_xlfn.XLOOKUP(Table7[[#This Row],[EID]],Roster!A:A,Roster!G:G)</f>
        <v>44961</v>
      </c>
      <c r="G3054" s="61">
        <f ca="1">(TODAY()-Table7[[#This Row],[Hire Date]])/365</f>
        <v>2.2849315068493152</v>
      </c>
      <c r="H3054" s="61">
        <f ca="1">Table7[[#This Row],[Year]]*12</f>
        <v>27.419178082191785</v>
      </c>
      <c r="I3054" t="str">
        <f ca="1">IF(Table7[[#This Row],[Month]]&gt;=12,"Tenured","New Hire")</f>
        <v>Tenured</v>
      </c>
    </row>
    <row r="3055" spans="1:9">
      <c r="A3055" s="3" t="s">
        <v>123</v>
      </c>
      <c r="B3055" s="35" t="str">
        <f>_xlfn.XLOOKUP(Table7[[#This Row],[EID]],Roster!A:A,Roster!E:E)</f>
        <v>kig.imaz.62</v>
      </c>
      <c r="C3055" s="35" t="str">
        <f>_xlfn.XLOOKUP(Table7[[#This Row],[EID]],Roster!A:A,Roster!F:F)</f>
        <v>HR</v>
      </c>
      <c r="D3055">
        <v>8</v>
      </c>
      <c r="E3055" s="2">
        <v>45162</v>
      </c>
      <c r="F3055" s="2">
        <f>_xlfn.XLOOKUP(Table7[[#This Row],[EID]],Roster!A:A,Roster!G:G)</f>
        <v>41094</v>
      </c>
      <c r="G3055" s="61">
        <f ca="1">(TODAY()-Table7[[#This Row],[Hire Date]])/365</f>
        <v>12.87945205479452</v>
      </c>
      <c r="H3055" s="61">
        <f ca="1">Table7[[#This Row],[Year]]*12</f>
        <v>154.55342465753424</v>
      </c>
      <c r="I3055" t="str">
        <f ca="1">IF(Table7[[#This Row],[Month]]&gt;=12,"Tenured","New Hire")</f>
        <v>Tenured</v>
      </c>
    </row>
    <row r="3056" spans="1:9">
      <c r="A3056" s="3" t="s">
        <v>94</v>
      </c>
      <c r="B3056" s="35" t="str">
        <f>_xlfn.XLOOKUP(Table7[[#This Row],[EID]],Roster!A:A,Roster!E:E)</f>
        <v>oka.koch.55</v>
      </c>
      <c r="C3056" s="35" t="str">
        <f>_xlfn.XLOOKUP(Table7[[#This Row],[EID]],Roster!A:A,Roster!F:F)</f>
        <v>F&amp;A</v>
      </c>
      <c r="D3056">
        <v>8</v>
      </c>
      <c r="E3056" s="2">
        <v>45163</v>
      </c>
      <c r="F3056" s="2">
        <f>_xlfn.XLOOKUP(Table7[[#This Row],[EID]],Roster!A:A,Roster!G:G)</f>
        <v>45032</v>
      </c>
      <c r="G3056" s="61">
        <f ca="1">(TODAY()-Table7[[#This Row],[Hire Date]])/365</f>
        <v>2.0904109589041098</v>
      </c>
      <c r="H3056" s="61">
        <f ca="1">Table7[[#This Row],[Year]]*12</f>
        <v>25.084931506849315</v>
      </c>
      <c r="I3056" t="str">
        <f ca="1">IF(Table7[[#This Row],[Month]]&gt;=12,"Tenured","New Hire")</f>
        <v>Tenured</v>
      </c>
    </row>
    <row r="3057" spans="1:9">
      <c r="A3057" s="3" t="s">
        <v>96</v>
      </c>
      <c r="B3057" s="35" t="str">
        <f>_xlfn.XLOOKUP(Table7[[#This Row],[EID]],Roster!A:A,Roster!E:E)</f>
        <v>hir.kame.31</v>
      </c>
      <c r="C3057" s="35" t="str">
        <f>_xlfn.XLOOKUP(Table7[[#This Row],[EID]],Roster!A:A,Roster!F:F)</f>
        <v>Health</v>
      </c>
      <c r="D3057">
        <v>10</v>
      </c>
      <c r="E3057" s="2">
        <v>45163</v>
      </c>
      <c r="F3057" s="2">
        <f>_xlfn.XLOOKUP(Table7[[#This Row],[EID]],Roster!A:A,Roster!G:G)</f>
        <v>44979</v>
      </c>
      <c r="G3057" s="61">
        <f ca="1">(TODAY()-Table7[[#This Row],[Hire Date]])/365</f>
        <v>2.2356164383561645</v>
      </c>
      <c r="H3057" s="61">
        <f ca="1">Table7[[#This Row],[Year]]*12</f>
        <v>26.827397260273976</v>
      </c>
      <c r="I3057" t="str">
        <f ca="1">IF(Table7[[#This Row],[Month]]&gt;=12,"Tenured","New Hire")</f>
        <v>Tenured</v>
      </c>
    </row>
    <row r="3058" spans="1:9">
      <c r="A3058" s="3" t="s">
        <v>97</v>
      </c>
      <c r="B3058" s="35" t="str">
        <f>_xlfn.XLOOKUP(Table7[[#This Row],[EID]],Roster!A:A,Roster!E:E)</f>
        <v>han.oriz.24</v>
      </c>
      <c r="C3058" s="35" t="str">
        <f>_xlfn.XLOOKUP(Table7[[#This Row],[EID]],Roster!A:A,Roster!F:F)</f>
        <v>Network</v>
      </c>
      <c r="D3058">
        <v>9</v>
      </c>
      <c r="E3058" s="2">
        <v>45163</v>
      </c>
      <c r="F3058" s="2">
        <f>_xlfn.XLOOKUP(Table7[[#This Row],[EID]],Roster!A:A,Roster!G:G)</f>
        <v>44419</v>
      </c>
      <c r="G3058" s="61">
        <f ca="1">(TODAY()-Table7[[#This Row],[Hire Date]])/365</f>
        <v>3.7698630136986302</v>
      </c>
      <c r="H3058" s="61">
        <f ca="1">Table7[[#This Row],[Year]]*12</f>
        <v>45.238356164383561</v>
      </c>
      <c r="I3058" t="str">
        <f ca="1">IF(Table7[[#This Row],[Month]]&gt;=12,"Tenured","New Hire")</f>
        <v>Tenured</v>
      </c>
    </row>
    <row r="3059" spans="1:9">
      <c r="A3059" s="3" t="s">
        <v>98</v>
      </c>
      <c r="B3059" s="35" t="str">
        <f>_xlfn.XLOOKUP(Table7[[#This Row],[EID]],Roster!A:A,Roster!E:E)</f>
        <v>kig.imaz.62</v>
      </c>
      <c r="C3059" s="35" t="str">
        <f>_xlfn.XLOOKUP(Table7[[#This Row],[EID]],Roster!A:A,Roster!F:F)</f>
        <v>HR</v>
      </c>
      <c r="D3059">
        <v>10</v>
      </c>
      <c r="E3059" s="2">
        <v>45163</v>
      </c>
      <c r="F3059" s="2">
        <f>_xlfn.XLOOKUP(Table7[[#This Row],[EID]],Roster!A:A,Roster!G:G)</f>
        <v>41964</v>
      </c>
      <c r="G3059" s="61">
        <f ca="1">(TODAY()-Table7[[#This Row],[Hire Date]])/365</f>
        <v>10.495890410958904</v>
      </c>
      <c r="H3059" s="61">
        <f ca="1">Table7[[#This Row],[Year]]*12</f>
        <v>125.95068493150684</v>
      </c>
      <c r="I3059" t="str">
        <f ca="1">IF(Table7[[#This Row],[Month]]&gt;=12,"Tenured","New Hire")</f>
        <v>Tenured</v>
      </c>
    </row>
    <row r="3060" spans="1:9">
      <c r="A3060" s="3" t="s">
        <v>99</v>
      </c>
      <c r="B3060" s="35" t="str">
        <f>_xlfn.XLOOKUP(Table7[[#This Row],[EID]],Roster!A:A,Roster!E:E)</f>
        <v>han.oriz.24</v>
      </c>
      <c r="C3060" s="35" t="str">
        <f>_xlfn.XLOOKUP(Table7[[#This Row],[EID]],Roster!A:A,Roster!F:F)</f>
        <v>Strategy</v>
      </c>
      <c r="D3060">
        <v>8</v>
      </c>
      <c r="E3060" s="2">
        <v>45163</v>
      </c>
      <c r="F3060" s="2">
        <f>_xlfn.XLOOKUP(Table7[[#This Row],[EID]],Roster!A:A,Roster!G:G)</f>
        <v>39732</v>
      </c>
      <c r="G3060" s="61">
        <f ca="1">(TODAY()-Table7[[#This Row],[Hire Date]])/365</f>
        <v>16.610958904109587</v>
      </c>
      <c r="H3060" s="61">
        <f ca="1">Table7[[#This Row],[Year]]*12</f>
        <v>199.33150684931505</v>
      </c>
      <c r="I3060" t="str">
        <f ca="1">IF(Table7[[#This Row],[Month]]&gt;=12,"Tenured","New Hire")</f>
        <v>Tenured</v>
      </c>
    </row>
    <row r="3061" spans="1:9">
      <c r="A3061" s="3" t="s">
        <v>100</v>
      </c>
      <c r="B3061" s="35" t="str">
        <f>_xlfn.XLOOKUP(Table7[[#This Row],[EID]],Roster!A:A,Roster!E:E)</f>
        <v>oka.koch.55</v>
      </c>
      <c r="C3061" s="35" t="str">
        <f>_xlfn.XLOOKUP(Table7[[#This Row],[EID]],Roster!A:A,Roster!F:F)</f>
        <v>F&amp;A</v>
      </c>
      <c r="D3061">
        <v>9</v>
      </c>
      <c r="E3061" s="2">
        <v>45163</v>
      </c>
      <c r="F3061" s="2">
        <f>_xlfn.XLOOKUP(Table7[[#This Row],[EID]],Roster!A:A,Roster!G:G)</f>
        <v>44956</v>
      </c>
      <c r="G3061" s="61">
        <f ca="1">(TODAY()-Table7[[#This Row],[Hire Date]])/365</f>
        <v>2.2986301369863016</v>
      </c>
      <c r="H3061" s="61">
        <f ca="1">Table7[[#This Row],[Year]]*12</f>
        <v>27.583561643835619</v>
      </c>
      <c r="I3061" t="str">
        <f ca="1">IF(Table7[[#This Row],[Month]]&gt;=12,"Tenured","New Hire")</f>
        <v>Tenured</v>
      </c>
    </row>
    <row r="3062" spans="1:9">
      <c r="A3062" s="3" t="s">
        <v>101</v>
      </c>
      <c r="B3062" s="35" t="str">
        <f>_xlfn.XLOOKUP(Table7[[#This Row],[EID]],Roster!A:A,Roster!E:E)</f>
        <v>hir.kame.31</v>
      </c>
      <c r="C3062" s="35" t="str">
        <f>_xlfn.XLOOKUP(Table7[[#This Row],[EID]],Roster!A:A,Roster!F:F)</f>
        <v>Health</v>
      </c>
      <c r="D3062">
        <v>9</v>
      </c>
      <c r="E3062" s="2">
        <v>45163</v>
      </c>
      <c r="F3062" s="2">
        <f>_xlfn.XLOOKUP(Table7[[#This Row],[EID]],Roster!A:A,Roster!G:G)</f>
        <v>42161</v>
      </c>
      <c r="G3062" s="61">
        <f ca="1">(TODAY()-Table7[[#This Row],[Hire Date]])/365</f>
        <v>9.956164383561644</v>
      </c>
      <c r="H3062" s="61">
        <f ca="1">Table7[[#This Row],[Year]]*12</f>
        <v>119.47397260273974</v>
      </c>
      <c r="I3062" t="str">
        <f ca="1">IF(Table7[[#This Row],[Month]]&gt;=12,"Tenured","New Hire")</f>
        <v>Tenured</v>
      </c>
    </row>
    <row r="3063" spans="1:9">
      <c r="A3063" s="3" t="s">
        <v>102</v>
      </c>
      <c r="B3063" s="35" t="str">
        <f>_xlfn.XLOOKUP(Table7[[#This Row],[EID]],Roster!A:A,Roster!E:E)</f>
        <v>han.oriz.24</v>
      </c>
      <c r="C3063" s="35" t="str">
        <f>_xlfn.XLOOKUP(Table7[[#This Row],[EID]],Roster!A:A,Roster!F:F)</f>
        <v>Network</v>
      </c>
      <c r="D3063">
        <v>9</v>
      </c>
      <c r="E3063" s="2">
        <v>45163</v>
      </c>
      <c r="F3063" s="2">
        <f>_xlfn.XLOOKUP(Table7[[#This Row],[EID]],Roster!A:A,Roster!G:G)</f>
        <v>37784</v>
      </c>
      <c r="G3063" s="61">
        <f ca="1">(TODAY()-Table7[[#This Row],[Hire Date]])/365</f>
        <v>21.947945205479453</v>
      </c>
      <c r="H3063" s="61">
        <f ca="1">Table7[[#This Row],[Year]]*12</f>
        <v>263.37534246575342</v>
      </c>
      <c r="I3063" t="str">
        <f ca="1">IF(Table7[[#This Row],[Month]]&gt;=12,"Tenured","New Hire")</f>
        <v>Tenured</v>
      </c>
    </row>
    <row r="3064" spans="1:9">
      <c r="A3064" s="3" t="s">
        <v>103</v>
      </c>
      <c r="B3064" s="35" t="str">
        <f>_xlfn.XLOOKUP(Table7[[#This Row],[EID]],Roster!A:A,Roster!E:E)</f>
        <v>kig.imaz.62</v>
      </c>
      <c r="C3064" s="35" t="str">
        <f>_xlfn.XLOOKUP(Table7[[#This Row],[EID]],Roster!A:A,Roster!F:F)</f>
        <v>HR</v>
      </c>
      <c r="D3064">
        <v>8</v>
      </c>
      <c r="E3064" s="2">
        <v>45163</v>
      </c>
      <c r="F3064" s="2">
        <f>_xlfn.XLOOKUP(Table7[[#This Row],[EID]],Roster!A:A,Roster!G:G)</f>
        <v>44132</v>
      </c>
      <c r="G3064" s="61">
        <f ca="1">(TODAY()-Table7[[#This Row],[Hire Date]])/365</f>
        <v>4.5561643835616437</v>
      </c>
      <c r="H3064" s="61">
        <f ca="1">Table7[[#This Row],[Year]]*12</f>
        <v>54.673972602739724</v>
      </c>
      <c r="I3064" t="str">
        <f ca="1">IF(Table7[[#This Row],[Month]]&gt;=12,"Tenured","New Hire")</f>
        <v>Tenured</v>
      </c>
    </row>
    <row r="3065" spans="1:9">
      <c r="A3065" s="3" t="s">
        <v>104</v>
      </c>
      <c r="B3065" s="35" t="str">
        <f>_xlfn.XLOOKUP(Table7[[#This Row],[EID]],Roster!A:A,Roster!E:E)</f>
        <v>oka.koch.55</v>
      </c>
      <c r="C3065" s="35" t="str">
        <f>_xlfn.XLOOKUP(Table7[[#This Row],[EID]],Roster!A:A,Roster!F:F)</f>
        <v>F&amp;A</v>
      </c>
      <c r="D3065">
        <v>8</v>
      </c>
      <c r="E3065" s="2">
        <v>45163</v>
      </c>
      <c r="F3065" s="2">
        <f>_xlfn.XLOOKUP(Table7[[#This Row],[EID]],Roster!A:A,Roster!G:G)</f>
        <v>44977</v>
      </c>
      <c r="G3065" s="61">
        <f ca="1">(TODAY()-Table7[[#This Row],[Hire Date]])/365</f>
        <v>2.2410958904109588</v>
      </c>
      <c r="H3065" s="61">
        <f ca="1">Table7[[#This Row],[Year]]*12</f>
        <v>26.893150684931506</v>
      </c>
      <c r="I3065" t="str">
        <f ca="1">IF(Table7[[#This Row],[Month]]&gt;=12,"Tenured","New Hire")</f>
        <v>Tenured</v>
      </c>
    </row>
    <row r="3066" spans="1:9">
      <c r="A3066" s="3" t="s">
        <v>105</v>
      </c>
      <c r="B3066" s="35" t="str">
        <f>_xlfn.XLOOKUP(Table7[[#This Row],[EID]],Roster!A:A,Roster!E:E)</f>
        <v>oka.koch.55</v>
      </c>
      <c r="C3066" s="35" t="str">
        <f>_xlfn.XLOOKUP(Table7[[#This Row],[EID]],Roster!A:A,Roster!F:F)</f>
        <v>F&amp;A</v>
      </c>
      <c r="D3066">
        <v>10</v>
      </c>
      <c r="E3066" s="2">
        <v>45163</v>
      </c>
      <c r="F3066" s="2">
        <f>_xlfn.XLOOKUP(Table7[[#This Row],[EID]],Roster!A:A,Roster!G:G)</f>
        <v>37806</v>
      </c>
      <c r="G3066" s="61">
        <f ca="1">(TODAY()-Table7[[#This Row],[Hire Date]])/365</f>
        <v>21.887671232876713</v>
      </c>
      <c r="H3066" s="61">
        <f ca="1">Table7[[#This Row],[Year]]*12</f>
        <v>262.65205479452055</v>
      </c>
      <c r="I3066" t="str">
        <f ca="1">IF(Table7[[#This Row],[Month]]&gt;=12,"Tenured","New Hire")</f>
        <v>Tenured</v>
      </c>
    </row>
    <row r="3067" spans="1:9">
      <c r="A3067" s="3" t="s">
        <v>106</v>
      </c>
      <c r="B3067" s="35" t="str">
        <f>_xlfn.XLOOKUP(Table7[[#This Row],[EID]],Roster!A:A,Roster!E:E)</f>
        <v>hir.kame.31</v>
      </c>
      <c r="C3067" s="35" t="str">
        <f>_xlfn.XLOOKUP(Table7[[#This Row],[EID]],Roster!A:A,Roster!F:F)</f>
        <v>Health</v>
      </c>
      <c r="D3067">
        <v>8</v>
      </c>
      <c r="E3067" s="2">
        <v>45163</v>
      </c>
      <c r="F3067" s="2">
        <f>_xlfn.XLOOKUP(Table7[[#This Row],[EID]],Roster!A:A,Roster!G:G)</f>
        <v>40457</v>
      </c>
      <c r="G3067" s="61">
        <f ca="1">(TODAY()-Table7[[#This Row],[Hire Date]])/365</f>
        <v>14.624657534246575</v>
      </c>
      <c r="H3067" s="61">
        <f ca="1">Table7[[#This Row],[Year]]*12</f>
        <v>175.49589041095891</v>
      </c>
      <c r="I3067" t="str">
        <f ca="1">IF(Table7[[#This Row],[Month]]&gt;=12,"Tenured","New Hire")</f>
        <v>Tenured</v>
      </c>
    </row>
    <row r="3068" spans="1:9">
      <c r="A3068" s="3" t="s">
        <v>107</v>
      </c>
      <c r="B3068" s="35" t="str">
        <f>_xlfn.XLOOKUP(Table7[[#This Row],[EID]],Roster!A:A,Roster!E:E)</f>
        <v>oka.koch.55</v>
      </c>
      <c r="C3068" s="35" t="str">
        <f>_xlfn.XLOOKUP(Table7[[#This Row],[EID]],Roster!A:A,Roster!F:F)</f>
        <v>F&amp;A</v>
      </c>
      <c r="D3068">
        <v>8</v>
      </c>
      <c r="E3068" s="2">
        <v>45163</v>
      </c>
      <c r="F3068" s="2">
        <f>_xlfn.XLOOKUP(Table7[[#This Row],[EID]],Roster!A:A,Roster!G:G)</f>
        <v>45001</v>
      </c>
      <c r="G3068" s="61">
        <f ca="1">(TODAY()-Table7[[#This Row],[Hire Date]])/365</f>
        <v>2.1753424657534248</v>
      </c>
      <c r="H3068" s="61">
        <f ca="1">Table7[[#This Row],[Year]]*12</f>
        <v>26.104109589041098</v>
      </c>
      <c r="I3068" t="str">
        <f ca="1">IF(Table7[[#This Row],[Month]]&gt;=12,"Tenured","New Hire")</f>
        <v>Tenured</v>
      </c>
    </row>
    <row r="3069" spans="1:9">
      <c r="A3069" s="3" t="s">
        <v>108</v>
      </c>
      <c r="B3069" s="35" t="str">
        <f>_xlfn.XLOOKUP(Table7[[#This Row],[EID]],Roster!A:A,Roster!E:E)</f>
        <v>kig.imaz.62</v>
      </c>
      <c r="C3069" s="35" t="str">
        <f>_xlfn.XLOOKUP(Table7[[#This Row],[EID]],Roster!A:A,Roster!F:F)</f>
        <v>HR</v>
      </c>
      <c r="D3069">
        <v>9</v>
      </c>
      <c r="E3069" s="2">
        <v>45163</v>
      </c>
      <c r="F3069" s="2">
        <f>_xlfn.XLOOKUP(Table7[[#This Row],[EID]],Roster!A:A,Roster!G:G)</f>
        <v>41289</v>
      </c>
      <c r="G3069" s="61">
        <f ca="1">(TODAY()-Table7[[#This Row],[Hire Date]])/365</f>
        <v>12.345205479452055</v>
      </c>
      <c r="H3069" s="61">
        <f ca="1">Table7[[#This Row],[Year]]*12</f>
        <v>148.14246575342466</v>
      </c>
      <c r="I3069" t="str">
        <f ca="1">IF(Table7[[#This Row],[Month]]&gt;=12,"Tenured","New Hire")</f>
        <v>Tenured</v>
      </c>
    </row>
    <row r="3070" spans="1:9">
      <c r="A3070" s="3" t="s">
        <v>109</v>
      </c>
      <c r="B3070" s="35" t="str">
        <f>_xlfn.XLOOKUP(Table7[[#This Row],[EID]],Roster!A:A,Roster!E:E)</f>
        <v>han.oriz.24</v>
      </c>
      <c r="C3070" s="35" t="str">
        <f>_xlfn.XLOOKUP(Table7[[#This Row],[EID]],Roster!A:A,Roster!F:F)</f>
        <v>Strategy</v>
      </c>
      <c r="D3070">
        <v>9</v>
      </c>
      <c r="E3070" s="2">
        <v>45163</v>
      </c>
      <c r="F3070" s="2">
        <f>_xlfn.XLOOKUP(Table7[[#This Row],[EID]],Roster!A:A,Roster!G:G)</f>
        <v>39092</v>
      </c>
      <c r="G3070" s="61">
        <f ca="1">(TODAY()-Table7[[#This Row],[Hire Date]])/365</f>
        <v>18.364383561643837</v>
      </c>
      <c r="H3070" s="61">
        <f ca="1">Table7[[#This Row],[Year]]*12</f>
        <v>220.37260273972606</v>
      </c>
      <c r="I3070" t="str">
        <f ca="1">IF(Table7[[#This Row],[Month]]&gt;=12,"Tenured","New Hire")</f>
        <v>Tenured</v>
      </c>
    </row>
    <row r="3071" spans="1:9">
      <c r="A3071" s="3" t="s">
        <v>111</v>
      </c>
      <c r="B3071" s="35" t="str">
        <f>_xlfn.XLOOKUP(Table7[[#This Row],[EID]],Roster!A:A,Roster!E:E)</f>
        <v>hir.kame.31</v>
      </c>
      <c r="C3071" s="35" t="str">
        <f>_xlfn.XLOOKUP(Table7[[#This Row],[EID]],Roster!A:A,Roster!F:F)</f>
        <v>Health</v>
      </c>
      <c r="D3071">
        <v>9</v>
      </c>
      <c r="E3071" s="2">
        <v>45163</v>
      </c>
      <c r="F3071" s="2">
        <f>_xlfn.XLOOKUP(Table7[[#This Row],[EID]],Roster!A:A,Roster!G:G)</f>
        <v>42145</v>
      </c>
      <c r="G3071" s="61">
        <f ca="1">(TODAY()-Table7[[#This Row],[Hire Date]])/365</f>
        <v>10</v>
      </c>
      <c r="H3071" s="61">
        <f ca="1">Table7[[#This Row],[Year]]*12</f>
        <v>120</v>
      </c>
      <c r="I3071" t="str">
        <f ca="1">IF(Table7[[#This Row],[Month]]&gt;=12,"Tenured","New Hire")</f>
        <v>Tenured</v>
      </c>
    </row>
    <row r="3072" spans="1:9">
      <c r="A3072" s="3" t="s">
        <v>112</v>
      </c>
      <c r="B3072" s="35" t="str">
        <f>_xlfn.XLOOKUP(Table7[[#This Row],[EID]],Roster!A:A,Roster!E:E)</f>
        <v>hir.kame.31</v>
      </c>
      <c r="C3072" s="35" t="str">
        <f>_xlfn.XLOOKUP(Table7[[#This Row],[EID]],Roster!A:A,Roster!F:F)</f>
        <v>Health</v>
      </c>
      <c r="D3072">
        <v>10</v>
      </c>
      <c r="E3072" s="2">
        <v>45163</v>
      </c>
      <c r="F3072" s="2">
        <f>_xlfn.XLOOKUP(Table7[[#This Row],[EID]],Roster!A:A,Roster!G:G)</f>
        <v>44989</v>
      </c>
      <c r="G3072" s="61">
        <f ca="1">(TODAY()-Table7[[#This Row],[Hire Date]])/365</f>
        <v>2.2082191780821918</v>
      </c>
      <c r="H3072" s="61">
        <f ca="1">Table7[[#This Row],[Year]]*12</f>
        <v>26.4986301369863</v>
      </c>
      <c r="I3072" t="str">
        <f ca="1">IF(Table7[[#This Row],[Month]]&gt;=12,"Tenured","New Hire")</f>
        <v>Tenured</v>
      </c>
    </row>
    <row r="3073" spans="1:9">
      <c r="A3073" s="3" t="s">
        <v>113</v>
      </c>
      <c r="B3073" s="35" t="str">
        <f>_xlfn.XLOOKUP(Table7[[#This Row],[EID]],Roster!A:A,Roster!E:E)</f>
        <v>kig.imaz.62</v>
      </c>
      <c r="C3073" s="35" t="str">
        <f>_xlfn.XLOOKUP(Table7[[#This Row],[EID]],Roster!A:A,Roster!F:F)</f>
        <v>HR</v>
      </c>
      <c r="D3073">
        <v>8</v>
      </c>
      <c r="E3073" s="2">
        <v>45163</v>
      </c>
      <c r="F3073" s="2">
        <f>_xlfn.XLOOKUP(Table7[[#This Row],[EID]],Roster!A:A,Roster!G:G)</f>
        <v>44152</v>
      </c>
      <c r="G3073" s="61">
        <f ca="1">(TODAY()-Table7[[#This Row],[Hire Date]])/365</f>
        <v>4.5013698630136982</v>
      </c>
      <c r="H3073" s="61">
        <f ca="1">Table7[[#This Row],[Year]]*12</f>
        <v>54.016438356164379</v>
      </c>
      <c r="I3073" t="str">
        <f ca="1">IF(Table7[[#This Row],[Month]]&gt;=12,"Tenured","New Hire")</f>
        <v>Tenured</v>
      </c>
    </row>
    <row r="3074" spans="1:9">
      <c r="A3074" s="3" t="s">
        <v>114</v>
      </c>
      <c r="B3074" s="35" t="str">
        <f>_xlfn.XLOOKUP(Table7[[#This Row],[EID]],Roster!A:A,Roster!E:E)</f>
        <v>han.oriz.24</v>
      </c>
      <c r="C3074" s="35" t="str">
        <f>_xlfn.XLOOKUP(Table7[[#This Row],[EID]],Roster!A:A,Roster!F:F)</f>
        <v>Strategy</v>
      </c>
      <c r="D3074">
        <v>10</v>
      </c>
      <c r="E3074" s="2">
        <v>45163</v>
      </c>
      <c r="F3074" s="2">
        <f>_xlfn.XLOOKUP(Table7[[#This Row],[EID]],Roster!A:A,Roster!G:G)</f>
        <v>37165</v>
      </c>
      <c r="G3074" s="61">
        <f ca="1">(TODAY()-Table7[[#This Row],[Hire Date]])/365</f>
        <v>23.643835616438356</v>
      </c>
      <c r="H3074" s="61">
        <f ca="1">Table7[[#This Row],[Year]]*12</f>
        <v>283.72602739726028</v>
      </c>
      <c r="I3074" t="str">
        <f ca="1">IF(Table7[[#This Row],[Month]]&gt;=12,"Tenured","New Hire")</f>
        <v>Tenured</v>
      </c>
    </row>
    <row r="3075" spans="1:9">
      <c r="A3075" s="3" t="s">
        <v>115</v>
      </c>
      <c r="B3075" s="35" t="str">
        <f>_xlfn.XLOOKUP(Table7[[#This Row],[EID]],Roster!A:A,Roster!E:E)</f>
        <v>oka.koch.55</v>
      </c>
      <c r="C3075" s="35" t="str">
        <f>_xlfn.XLOOKUP(Table7[[#This Row],[EID]],Roster!A:A,Roster!F:F)</f>
        <v>F&amp;A</v>
      </c>
      <c r="D3075">
        <v>9</v>
      </c>
      <c r="E3075" s="2">
        <v>45163</v>
      </c>
      <c r="F3075" s="2">
        <f>_xlfn.XLOOKUP(Table7[[#This Row],[EID]],Roster!A:A,Roster!G:G)</f>
        <v>44841</v>
      </c>
      <c r="G3075" s="61">
        <f ca="1">(TODAY()-Table7[[#This Row],[Hire Date]])/365</f>
        <v>2.6136986301369864</v>
      </c>
      <c r="H3075" s="61">
        <f ca="1">Table7[[#This Row],[Year]]*12</f>
        <v>31.364383561643837</v>
      </c>
      <c r="I3075" t="str">
        <f ca="1">IF(Table7[[#This Row],[Month]]&gt;=12,"Tenured","New Hire")</f>
        <v>Tenured</v>
      </c>
    </row>
    <row r="3076" spans="1:9">
      <c r="A3076" s="3" t="s">
        <v>116</v>
      </c>
      <c r="B3076" s="35" t="str">
        <f>_xlfn.XLOOKUP(Table7[[#This Row],[EID]],Roster!A:A,Roster!E:E)</f>
        <v>hir.kame.31</v>
      </c>
      <c r="C3076" s="35" t="str">
        <f>_xlfn.XLOOKUP(Table7[[#This Row],[EID]],Roster!A:A,Roster!F:F)</f>
        <v>Health</v>
      </c>
      <c r="D3076">
        <v>10</v>
      </c>
      <c r="E3076" s="2">
        <v>45163</v>
      </c>
      <c r="F3076" s="2">
        <f>_xlfn.XLOOKUP(Table7[[#This Row],[EID]],Roster!A:A,Roster!G:G)</f>
        <v>39490</v>
      </c>
      <c r="G3076" s="61">
        <f ca="1">(TODAY()-Table7[[#This Row],[Hire Date]])/365</f>
        <v>17.273972602739725</v>
      </c>
      <c r="H3076" s="61">
        <f ca="1">Table7[[#This Row],[Year]]*12</f>
        <v>207.2876712328767</v>
      </c>
      <c r="I3076" t="str">
        <f ca="1">IF(Table7[[#This Row],[Month]]&gt;=12,"Tenured","New Hire")</f>
        <v>Tenured</v>
      </c>
    </row>
    <row r="3077" spans="1:9">
      <c r="A3077" s="3" t="s">
        <v>117</v>
      </c>
      <c r="B3077" s="35" t="str">
        <f>_xlfn.XLOOKUP(Table7[[#This Row],[EID]],Roster!A:A,Roster!E:E)</f>
        <v>han.oriz.24</v>
      </c>
      <c r="C3077" s="35" t="str">
        <f>_xlfn.XLOOKUP(Table7[[#This Row],[EID]],Roster!A:A,Roster!F:F)</f>
        <v>Network</v>
      </c>
      <c r="D3077">
        <v>9</v>
      </c>
      <c r="E3077" s="2">
        <v>45163</v>
      </c>
      <c r="F3077" s="2">
        <f>_xlfn.XLOOKUP(Table7[[#This Row],[EID]],Roster!A:A,Roster!G:G)</f>
        <v>43495</v>
      </c>
      <c r="G3077" s="61">
        <f ca="1">(TODAY()-Table7[[#This Row],[Hire Date]])/365</f>
        <v>6.3013698630136989</v>
      </c>
      <c r="H3077" s="61">
        <f ca="1">Table7[[#This Row],[Year]]*12</f>
        <v>75.616438356164394</v>
      </c>
      <c r="I3077" t="str">
        <f ca="1">IF(Table7[[#This Row],[Month]]&gt;=12,"Tenured","New Hire")</f>
        <v>Tenured</v>
      </c>
    </row>
    <row r="3078" spans="1:9">
      <c r="A3078" s="3" t="s">
        <v>118</v>
      </c>
      <c r="B3078" s="35" t="str">
        <f>_xlfn.XLOOKUP(Table7[[#This Row],[EID]],Roster!A:A,Roster!E:E)</f>
        <v>kig.imaz.62</v>
      </c>
      <c r="C3078" s="35" t="str">
        <f>_xlfn.XLOOKUP(Table7[[#This Row],[EID]],Roster!A:A,Roster!F:F)</f>
        <v>HR</v>
      </c>
      <c r="D3078">
        <v>8</v>
      </c>
      <c r="E3078" s="2">
        <v>45163</v>
      </c>
      <c r="F3078" s="2">
        <f>_xlfn.XLOOKUP(Table7[[#This Row],[EID]],Roster!A:A,Roster!G:G)</f>
        <v>44965</v>
      </c>
      <c r="G3078" s="61">
        <f ca="1">(TODAY()-Table7[[#This Row],[Hire Date]])/365</f>
        <v>2.2739726027397262</v>
      </c>
      <c r="H3078" s="61">
        <f ca="1">Table7[[#This Row],[Year]]*12</f>
        <v>27.287671232876715</v>
      </c>
      <c r="I3078" t="str">
        <f ca="1">IF(Table7[[#This Row],[Month]]&gt;=12,"Tenured","New Hire")</f>
        <v>Tenured</v>
      </c>
    </row>
    <row r="3079" spans="1:9">
      <c r="A3079" s="3" t="s">
        <v>119</v>
      </c>
      <c r="B3079" s="35" t="str">
        <f>_xlfn.XLOOKUP(Table7[[#This Row],[EID]],Roster!A:A,Roster!E:E)</f>
        <v>hir.kame.31</v>
      </c>
      <c r="C3079" s="35" t="str">
        <f>_xlfn.XLOOKUP(Table7[[#This Row],[EID]],Roster!A:A,Roster!F:F)</f>
        <v>Health</v>
      </c>
      <c r="D3079">
        <v>9</v>
      </c>
      <c r="E3079" s="2">
        <v>45163</v>
      </c>
      <c r="F3079" s="2">
        <f>_xlfn.XLOOKUP(Table7[[#This Row],[EID]],Roster!A:A,Roster!G:G)</f>
        <v>38581</v>
      </c>
      <c r="G3079" s="61">
        <f ca="1">(TODAY()-Table7[[#This Row],[Hire Date]])/365</f>
        <v>19.764383561643836</v>
      </c>
      <c r="H3079" s="61">
        <f ca="1">Table7[[#This Row],[Year]]*12</f>
        <v>237.17260273972602</v>
      </c>
      <c r="I3079" t="str">
        <f ca="1">IF(Table7[[#This Row],[Month]]&gt;=12,"Tenured","New Hire")</f>
        <v>Tenured</v>
      </c>
    </row>
    <row r="3080" spans="1:9">
      <c r="A3080" s="3" t="s">
        <v>120</v>
      </c>
      <c r="B3080" s="35" t="str">
        <f>_xlfn.XLOOKUP(Table7[[#This Row],[EID]],Roster!A:A,Roster!E:E)</f>
        <v>oka.koch.55</v>
      </c>
      <c r="C3080" s="35" t="str">
        <f>_xlfn.XLOOKUP(Table7[[#This Row],[EID]],Roster!A:A,Roster!F:F)</f>
        <v>F&amp;A</v>
      </c>
      <c r="D3080">
        <v>8</v>
      </c>
      <c r="E3080" s="2">
        <v>45163</v>
      </c>
      <c r="F3080" s="2">
        <f>_xlfn.XLOOKUP(Table7[[#This Row],[EID]],Roster!A:A,Roster!G:G)</f>
        <v>45039</v>
      </c>
      <c r="G3080" s="61">
        <f ca="1">(TODAY()-Table7[[#This Row],[Hire Date]])/365</f>
        <v>2.0712328767123287</v>
      </c>
      <c r="H3080" s="61">
        <f ca="1">Table7[[#This Row],[Year]]*12</f>
        <v>24.854794520547944</v>
      </c>
      <c r="I3080" t="str">
        <f ca="1">IF(Table7[[#This Row],[Month]]&gt;=12,"Tenured","New Hire")</f>
        <v>Tenured</v>
      </c>
    </row>
    <row r="3081" spans="1:9">
      <c r="A3081" s="3" t="s">
        <v>121</v>
      </c>
      <c r="B3081" s="35" t="str">
        <f>_xlfn.XLOOKUP(Table7[[#This Row],[EID]],Roster!A:A,Roster!E:E)</f>
        <v>hir.kame.31</v>
      </c>
      <c r="C3081" s="35" t="str">
        <f>_xlfn.XLOOKUP(Table7[[#This Row],[EID]],Roster!A:A,Roster!F:F)</f>
        <v>Health</v>
      </c>
      <c r="D3081">
        <v>9</v>
      </c>
      <c r="E3081" s="2">
        <v>45163</v>
      </c>
      <c r="F3081" s="2">
        <f>_xlfn.XLOOKUP(Table7[[#This Row],[EID]],Roster!A:A,Roster!G:G)</f>
        <v>44420</v>
      </c>
      <c r="G3081" s="61">
        <f ca="1">(TODAY()-Table7[[#This Row],[Hire Date]])/365</f>
        <v>3.7671232876712328</v>
      </c>
      <c r="H3081" s="61">
        <f ca="1">Table7[[#This Row],[Year]]*12</f>
        <v>45.205479452054796</v>
      </c>
      <c r="I3081" t="str">
        <f ca="1">IF(Table7[[#This Row],[Month]]&gt;=12,"Tenured","New Hire")</f>
        <v>Tenured</v>
      </c>
    </row>
    <row r="3082" spans="1:9">
      <c r="A3082" s="3" t="s">
        <v>122</v>
      </c>
      <c r="B3082" s="35" t="str">
        <f>_xlfn.XLOOKUP(Table7[[#This Row],[EID]],Roster!A:A,Roster!E:E)</f>
        <v>han.oriz.24</v>
      </c>
      <c r="C3082" s="35" t="str">
        <f>_xlfn.XLOOKUP(Table7[[#This Row],[EID]],Roster!A:A,Roster!F:F)</f>
        <v>Network</v>
      </c>
      <c r="D3082">
        <v>9</v>
      </c>
      <c r="E3082" s="2">
        <v>45163</v>
      </c>
      <c r="F3082" s="2">
        <f>_xlfn.XLOOKUP(Table7[[#This Row],[EID]],Roster!A:A,Roster!G:G)</f>
        <v>44961</v>
      </c>
      <c r="G3082" s="61">
        <f ca="1">(TODAY()-Table7[[#This Row],[Hire Date]])/365</f>
        <v>2.2849315068493152</v>
      </c>
      <c r="H3082" s="61">
        <f ca="1">Table7[[#This Row],[Year]]*12</f>
        <v>27.419178082191785</v>
      </c>
      <c r="I3082" t="str">
        <f ca="1">IF(Table7[[#This Row],[Month]]&gt;=12,"Tenured","New Hire")</f>
        <v>Tenured</v>
      </c>
    </row>
    <row r="3083" spans="1:9">
      <c r="A3083" s="3" t="s">
        <v>123</v>
      </c>
      <c r="B3083" s="35" t="str">
        <f>_xlfn.XLOOKUP(Table7[[#This Row],[EID]],Roster!A:A,Roster!E:E)</f>
        <v>kig.imaz.62</v>
      </c>
      <c r="C3083" s="35" t="str">
        <f>_xlfn.XLOOKUP(Table7[[#This Row],[EID]],Roster!A:A,Roster!F:F)</f>
        <v>HR</v>
      </c>
      <c r="D3083">
        <v>10</v>
      </c>
      <c r="E3083" s="2">
        <v>45163</v>
      </c>
      <c r="F3083" s="2">
        <f>_xlfn.XLOOKUP(Table7[[#This Row],[EID]],Roster!A:A,Roster!G:G)</f>
        <v>41094</v>
      </c>
      <c r="G3083" s="61">
        <f ca="1">(TODAY()-Table7[[#This Row],[Hire Date]])/365</f>
        <v>12.87945205479452</v>
      </c>
      <c r="H3083" s="61">
        <f ca="1">Table7[[#This Row],[Year]]*12</f>
        <v>154.55342465753424</v>
      </c>
      <c r="I3083" t="str">
        <f ca="1">IF(Table7[[#This Row],[Month]]&gt;=12,"Tenured","New Hire")</f>
        <v>Tenured</v>
      </c>
    </row>
    <row r="3084" spans="1:9">
      <c r="A3084" s="3" t="s">
        <v>94</v>
      </c>
      <c r="B3084" s="35" t="str">
        <f>_xlfn.XLOOKUP(Table7[[#This Row],[EID]],Roster!A:A,Roster!E:E)</f>
        <v>oka.koch.55</v>
      </c>
      <c r="C3084" s="35" t="str">
        <f>_xlfn.XLOOKUP(Table7[[#This Row],[EID]],Roster!A:A,Roster!F:F)</f>
        <v>F&amp;A</v>
      </c>
      <c r="D3084">
        <v>8</v>
      </c>
      <c r="E3084" s="2">
        <v>45164</v>
      </c>
      <c r="F3084" s="2">
        <f>_xlfn.XLOOKUP(Table7[[#This Row],[EID]],Roster!A:A,Roster!G:G)</f>
        <v>45032</v>
      </c>
      <c r="G3084" s="61">
        <f ca="1">(TODAY()-Table7[[#This Row],[Hire Date]])/365</f>
        <v>2.0904109589041098</v>
      </c>
      <c r="H3084" s="61">
        <f ca="1">Table7[[#This Row],[Year]]*12</f>
        <v>25.084931506849315</v>
      </c>
      <c r="I3084" t="str">
        <f ca="1">IF(Table7[[#This Row],[Month]]&gt;=12,"Tenured","New Hire")</f>
        <v>Tenured</v>
      </c>
    </row>
    <row r="3085" spans="1:9">
      <c r="A3085" s="3" t="s">
        <v>96</v>
      </c>
      <c r="B3085" s="35" t="str">
        <f>_xlfn.XLOOKUP(Table7[[#This Row],[EID]],Roster!A:A,Roster!E:E)</f>
        <v>hir.kame.31</v>
      </c>
      <c r="C3085" s="35" t="str">
        <f>_xlfn.XLOOKUP(Table7[[#This Row],[EID]],Roster!A:A,Roster!F:F)</f>
        <v>Health</v>
      </c>
      <c r="D3085">
        <v>8</v>
      </c>
      <c r="E3085" s="2">
        <v>45164</v>
      </c>
      <c r="F3085" s="2">
        <f>_xlfn.XLOOKUP(Table7[[#This Row],[EID]],Roster!A:A,Roster!G:G)</f>
        <v>44979</v>
      </c>
      <c r="G3085" s="61">
        <f ca="1">(TODAY()-Table7[[#This Row],[Hire Date]])/365</f>
        <v>2.2356164383561645</v>
      </c>
      <c r="H3085" s="61">
        <f ca="1">Table7[[#This Row],[Year]]*12</f>
        <v>26.827397260273976</v>
      </c>
      <c r="I3085" t="str">
        <f ca="1">IF(Table7[[#This Row],[Month]]&gt;=12,"Tenured","New Hire")</f>
        <v>Tenured</v>
      </c>
    </row>
    <row r="3086" spans="1:9">
      <c r="A3086" s="3" t="s">
        <v>97</v>
      </c>
      <c r="B3086" s="35" t="str">
        <f>_xlfn.XLOOKUP(Table7[[#This Row],[EID]],Roster!A:A,Roster!E:E)</f>
        <v>han.oriz.24</v>
      </c>
      <c r="C3086" s="35" t="str">
        <f>_xlfn.XLOOKUP(Table7[[#This Row],[EID]],Roster!A:A,Roster!F:F)</f>
        <v>Network</v>
      </c>
      <c r="D3086">
        <v>10</v>
      </c>
      <c r="E3086" s="2">
        <v>45164</v>
      </c>
      <c r="F3086" s="2">
        <f>_xlfn.XLOOKUP(Table7[[#This Row],[EID]],Roster!A:A,Roster!G:G)</f>
        <v>44419</v>
      </c>
      <c r="G3086" s="61">
        <f ca="1">(TODAY()-Table7[[#This Row],[Hire Date]])/365</f>
        <v>3.7698630136986302</v>
      </c>
      <c r="H3086" s="61">
        <f ca="1">Table7[[#This Row],[Year]]*12</f>
        <v>45.238356164383561</v>
      </c>
      <c r="I3086" t="str">
        <f ca="1">IF(Table7[[#This Row],[Month]]&gt;=12,"Tenured","New Hire")</f>
        <v>Tenured</v>
      </c>
    </row>
    <row r="3087" spans="1:9">
      <c r="A3087" s="3" t="s">
        <v>98</v>
      </c>
      <c r="B3087" s="35" t="str">
        <f>_xlfn.XLOOKUP(Table7[[#This Row],[EID]],Roster!A:A,Roster!E:E)</f>
        <v>kig.imaz.62</v>
      </c>
      <c r="C3087" s="35" t="str">
        <f>_xlfn.XLOOKUP(Table7[[#This Row],[EID]],Roster!A:A,Roster!F:F)</f>
        <v>HR</v>
      </c>
      <c r="D3087">
        <v>8</v>
      </c>
      <c r="E3087" s="2">
        <v>45164</v>
      </c>
      <c r="F3087" s="2">
        <f>_xlfn.XLOOKUP(Table7[[#This Row],[EID]],Roster!A:A,Roster!G:G)</f>
        <v>41964</v>
      </c>
      <c r="G3087" s="61">
        <f ca="1">(TODAY()-Table7[[#This Row],[Hire Date]])/365</f>
        <v>10.495890410958904</v>
      </c>
      <c r="H3087" s="61">
        <f ca="1">Table7[[#This Row],[Year]]*12</f>
        <v>125.95068493150684</v>
      </c>
      <c r="I3087" t="str">
        <f ca="1">IF(Table7[[#This Row],[Month]]&gt;=12,"Tenured","New Hire")</f>
        <v>Tenured</v>
      </c>
    </row>
    <row r="3088" spans="1:9">
      <c r="A3088" s="3" t="s">
        <v>99</v>
      </c>
      <c r="B3088" s="35" t="str">
        <f>_xlfn.XLOOKUP(Table7[[#This Row],[EID]],Roster!A:A,Roster!E:E)</f>
        <v>han.oriz.24</v>
      </c>
      <c r="C3088" s="35" t="str">
        <f>_xlfn.XLOOKUP(Table7[[#This Row],[EID]],Roster!A:A,Roster!F:F)</f>
        <v>Strategy</v>
      </c>
      <c r="D3088">
        <v>8</v>
      </c>
      <c r="E3088" s="2">
        <v>45164</v>
      </c>
      <c r="F3088" s="2">
        <f>_xlfn.XLOOKUP(Table7[[#This Row],[EID]],Roster!A:A,Roster!G:G)</f>
        <v>39732</v>
      </c>
      <c r="G3088" s="61">
        <f ca="1">(TODAY()-Table7[[#This Row],[Hire Date]])/365</f>
        <v>16.610958904109587</v>
      </c>
      <c r="H3088" s="61">
        <f ca="1">Table7[[#This Row],[Year]]*12</f>
        <v>199.33150684931505</v>
      </c>
      <c r="I3088" t="str">
        <f ca="1">IF(Table7[[#This Row],[Month]]&gt;=12,"Tenured","New Hire")</f>
        <v>Tenured</v>
      </c>
    </row>
    <row r="3089" spans="1:9">
      <c r="A3089" s="3" t="s">
        <v>100</v>
      </c>
      <c r="B3089" s="35" t="str">
        <f>_xlfn.XLOOKUP(Table7[[#This Row],[EID]],Roster!A:A,Roster!E:E)</f>
        <v>oka.koch.55</v>
      </c>
      <c r="C3089" s="35" t="str">
        <f>_xlfn.XLOOKUP(Table7[[#This Row],[EID]],Roster!A:A,Roster!F:F)</f>
        <v>F&amp;A</v>
      </c>
      <c r="D3089">
        <v>10</v>
      </c>
      <c r="E3089" s="2">
        <v>45164</v>
      </c>
      <c r="F3089" s="2">
        <f>_xlfn.XLOOKUP(Table7[[#This Row],[EID]],Roster!A:A,Roster!G:G)</f>
        <v>44956</v>
      </c>
      <c r="G3089" s="61">
        <f ca="1">(TODAY()-Table7[[#This Row],[Hire Date]])/365</f>
        <v>2.2986301369863016</v>
      </c>
      <c r="H3089" s="61">
        <f ca="1">Table7[[#This Row],[Year]]*12</f>
        <v>27.583561643835619</v>
      </c>
      <c r="I3089" t="str">
        <f ca="1">IF(Table7[[#This Row],[Month]]&gt;=12,"Tenured","New Hire")</f>
        <v>Tenured</v>
      </c>
    </row>
    <row r="3090" spans="1:9">
      <c r="A3090" s="3" t="s">
        <v>101</v>
      </c>
      <c r="B3090" s="35" t="str">
        <f>_xlfn.XLOOKUP(Table7[[#This Row],[EID]],Roster!A:A,Roster!E:E)</f>
        <v>hir.kame.31</v>
      </c>
      <c r="C3090" s="35" t="str">
        <f>_xlfn.XLOOKUP(Table7[[#This Row],[EID]],Roster!A:A,Roster!F:F)</f>
        <v>Health</v>
      </c>
      <c r="D3090">
        <v>8</v>
      </c>
      <c r="E3090" s="2">
        <v>45164</v>
      </c>
      <c r="F3090" s="2">
        <f>_xlfn.XLOOKUP(Table7[[#This Row],[EID]],Roster!A:A,Roster!G:G)</f>
        <v>42161</v>
      </c>
      <c r="G3090" s="61">
        <f ca="1">(TODAY()-Table7[[#This Row],[Hire Date]])/365</f>
        <v>9.956164383561644</v>
      </c>
      <c r="H3090" s="61">
        <f ca="1">Table7[[#This Row],[Year]]*12</f>
        <v>119.47397260273974</v>
      </c>
      <c r="I3090" t="str">
        <f ca="1">IF(Table7[[#This Row],[Month]]&gt;=12,"Tenured","New Hire")</f>
        <v>Tenured</v>
      </c>
    </row>
    <row r="3091" spans="1:9">
      <c r="A3091" s="3" t="s">
        <v>102</v>
      </c>
      <c r="B3091" s="35" t="str">
        <f>_xlfn.XLOOKUP(Table7[[#This Row],[EID]],Roster!A:A,Roster!E:E)</f>
        <v>han.oriz.24</v>
      </c>
      <c r="C3091" s="35" t="str">
        <f>_xlfn.XLOOKUP(Table7[[#This Row],[EID]],Roster!A:A,Roster!F:F)</f>
        <v>Network</v>
      </c>
      <c r="D3091">
        <v>10</v>
      </c>
      <c r="E3091" s="2">
        <v>45164</v>
      </c>
      <c r="F3091" s="2">
        <f>_xlfn.XLOOKUP(Table7[[#This Row],[EID]],Roster!A:A,Roster!G:G)</f>
        <v>37784</v>
      </c>
      <c r="G3091" s="61">
        <f ca="1">(TODAY()-Table7[[#This Row],[Hire Date]])/365</f>
        <v>21.947945205479453</v>
      </c>
      <c r="H3091" s="61">
        <f ca="1">Table7[[#This Row],[Year]]*12</f>
        <v>263.37534246575342</v>
      </c>
      <c r="I3091" t="str">
        <f ca="1">IF(Table7[[#This Row],[Month]]&gt;=12,"Tenured","New Hire")</f>
        <v>Tenured</v>
      </c>
    </row>
    <row r="3092" spans="1:9">
      <c r="A3092" s="3" t="s">
        <v>103</v>
      </c>
      <c r="B3092" s="35" t="str">
        <f>_xlfn.XLOOKUP(Table7[[#This Row],[EID]],Roster!A:A,Roster!E:E)</f>
        <v>kig.imaz.62</v>
      </c>
      <c r="C3092" s="35" t="str">
        <f>_xlfn.XLOOKUP(Table7[[#This Row],[EID]],Roster!A:A,Roster!F:F)</f>
        <v>HR</v>
      </c>
      <c r="D3092">
        <v>10</v>
      </c>
      <c r="E3092" s="2">
        <v>45164</v>
      </c>
      <c r="F3092" s="2">
        <f>_xlfn.XLOOKUP(Table7[[#This Row],[EID]],Roster!A:A,Roster!G:G)</f>
        <v>44132</v>
      </c>
      <c r="G3092" s="61">
        <f ca="1">(TODAY()-Table7[[#This Row],[Hire Date]])/365</f>
        <v>4.5561643835616437</v>
      </c>
      <c r="H3092" s="61">
        <f ca="1">Table7[[#This Row],[Year]]*12</f>
        <v>54.673972602739724</v>
      </c>
      <c r="I3092" t="str">
        <f ca="1">IF(Table7[[#This Row],[Month]]&gt;=12,"Tenured","New Hire")</f>
        <v>Tenured</v>
      </c>
    </row>
    <row r="3093" spans="1:9">
      <c r="A3093" s="3" t="s">
        <v>104</v>
      </c>
      <c r="B3093" s="35" t="str">
        <f>_xlfn.XLOOKUP(Table7[[#This Row],[EID]],Roster!A:A,Roster!E:E)</f>
        <v>oka.koch.55</v>
      </c>
      <c r="C3093" s="35" t="str">
        <f>_xlfn.XLOOKUP(Table7[[#This Row],[EID]],Roster!A:A,Roster!F:F)</f>
        <v>F&amp;A</v>
      </c>
      <c r="D3093">
        <v>3</v>
      </c>
      <c r="E3093" s="2">
        <v>45164</v>
      </c>
      <c r="F3093" s="2">
        <f>_xlfn.XLOOKUP(Table7[[#This Row],[EID]],Roster!A:A,Roster!G:G)</f>
        <v>44977</v>
      </c>
      <c r="G3093" s="61">
        <f ca="1">(TODAY()-Table7[[#This Row],[Hire Date]])/365</f>
        <v>2.2410958904109588</v>
      </c>
      <c r="H3093" s="61">
        <f ca="1">Table7[[#This Row],[Year]]*12</f>
        <v>26.893150684931506</v>
      </c>
      <c r="I3093" t="str">
        <f ca="1">IF(Table7[[#This Row],[Month]]&gt;=12,"Tenured","New Hire")</f>
        <v>Tenured</v>
      </c>
    </row>
    <row r="3094" spans="1:9">
      <c r="A3094" s="3" t="s">
        <v>105</v>
      </c>
      <c r="B3094" s="35" t="str">
        <f>_xlfn.XLOOKUP(Table7[[#This Row],[EID]],Roster!A:A,Roster!E:E)</f>
        <v>oka.koch.55</v>
      </c>
      <c r="C3094" s="35" t="str">
        <f>_xlfn.XLOOKUP(Table7[[#This Row],[EID]],Roster!A:A,Roster!F:F)</f>
        <v>F&amp;A</v>
      </c>
      <c r="D3094">
        <v>8</v>
      </c>
      <c r="E3094" s="2">
        <v>45164</v>
      </c>
      <c r="F3094" s="2">
        <f>_xlfn.XLOOKUP(Table7[[#This Row],[EID]],Roster!A:A,Roster!G:G)</f>
        <v>37806</v>
      </c>
      <c r="G3094" s="61">
        <f ca="1">(TODAY()-Table7[[#This Row],[Hire Date]])/365</f>
        <v>21.887671232876713</v>
      </c>
      <c r="H3094" s="61">
        <f ca="1">Table7[[#This Row],[Year]]*12</f>
        <v>262.65205479452055</v>
      </c>
      <c r="I3094" t="str">
        <f ca="1">IF(Table7[[#This Row],[Month]]&gt;=12,"Tenured","New Hire")</f>
        <v>Tenured</v>
      </c>
    </row>
    <row r="3095" spans="1:9">
      <c r="A3095" s="3" t="s">
        <v>106</v>
      </c>
      <c r="B3095" s="35" t="str">
        <f>_xlfn.XLOOKUP(Table7[[#This Row],[EID]],Roster!A:A,Roster!E:E)</f>
        <v>hir.kame.31</v>
      </c>
      <c r="C3095" s="35" t="str">
        <f>_xlfn.XLOOKUP(Table7[[#This Row],[EID]],Roster!A:A,Roster!F:F)</f>
        <v>Health</v>
      </c>
      <c r="D3095">
        <v>10</v>
      </c>
      <c r="E3095" s="2">
        <v>45164</v>
      </c>
      <c r="F3095" s="2">
        <f>_xlfn.XLOOKUP(Table7[[#This Row],[EID]],Roster!A:A,Roster!G:G)</f>
        <v>40457</v>
      </c>
      <c r="G3095" s="61">
        <f ca="1">(TODAY()-Table7[[#This Row],[Hire Date]])/365</f>
        <v>14.624657534246575</v>
      </c>
      <c r="H3095" s="61">
        <f ca="1">Table7[[#This Row],[Year]]*12</f>
        <v>175.49589041095891</v>
      </c>
      <c r="I3095" t="str">
        <f ca="1">IF(Table7[[#This Row],[Month]]&gt;=12,"Tenured","New Hire")</f>
        <v>Tenured</v>
      </c>
    </row>
    <row r="3096" spans="1:9">
      <c r="A3096" s="3" t="s">
        <v>107</v>
      </c>
      <c r="B3096" s="35" t="str">
        <f>_xlfn.XLOOKUP(Table7[[#This Row],[EID]],Roster!A:A,Roster!E:E)</f>
        <v>oka.koch.55</v>
      </c>
      <c r="C3096" s="35" t="str">
        <f>_xlfn.XLOOKUP(Table7[[#This Row],[EID]],Roster!A:A,Roster!F:F)</f>
        <v>F&amp;A</v>
      </c>
      <c r="D3096">
        <v>6</v>
      </c>
      <c r="E3096" s="2">
        <v>45164</v>
      </c>
      <c r="F3096" s="2">
        <f>_xlfn.XLOOKUP(Table7[[#This Row],[EID]],Roster!A:A,Roster!G:G)</f>
        <v>45001</v>
      </c>
      <c r="G3096" s="61">
        <f ca="1">(TODAY()-Table7[[#This Row],[Hire Date]])/365</f>
        <v>2.1753424657534248</v>
      </c>
      <c r="H3096" s="61">
        <f ca="1">Table7[[#This Row],[Year]]*12</f>
        <v>26.104109589041098</v>
      </c>
      <c r="I3096" t="str">
        <f ca="1">IF(Table7[[#This Row],[Month]]&gt;=12,"Tenured","New Hire")</f>
        <v>Tenured</v>
      </c>
    </row>
    <row r="3097" spans="1:9">
      <c r="A3097" s="3" t="s">
        <v>108</v>
      </c>
      <c r="B3097" s="35" t="str">
        <f>_xlfn.XLOOKUP(Table7[[#This Row],[EID]],Roster!A:A,Roster!E:E)</f>
        <v>kig.imaz.62</v>
      </c>
      <c r="C3097" s="35" t="str">
        <f>_xlfn.XLOOKUP(Table7[[#This Row],[EID]],Roster!A:A,Roster!F:F)</f>
        <v>HR</v>
      </c>
      <c r="D3097">
        <v>10</v>
      </c>
      <c r="E3097" s="2">
        <v>45164</v>
      </c>
      <c r="F3097" s="2">
        <f>_xlfn.XLOOKUP(Table7[[#This Row],[EID]],Roster!A:A,Roster!G:G)</f>
        <v>41289</v>
      </c>
      <c r="G3097" s="61">
        <f ca="1">(TODAY()-Table7[[#This Row],[Hire Date]])/365</f>
        <v>12.345205479452055</v>
      </c>
      <c r="H3097" s="61">
        <f ca="1">Table7[[#This Row],[Year]]*12</f>
        <v>148.14246575342466</v>
      </c>
      <c r="I3097" t="str">
        <f ca="1">IF(Table7[[#This Row],[Month]]&gt;=12,"Tenured","New Hire")</f>
        <v>Tenured</v>
      </c>
    </row>
    <row r="3098" spans="1:9">
      <c r="A3098" s="3" t="s">
        <v>109</v>
      </c>
      <c r="B3098" s="35" t="str">
        <f>_xlfn.XLOOKUP(Table7[[#This Row],[EID]],Roster!A:A,Roster!E:E)</f>
        <v>han.oriz.24</v>
      </c>
      <c r="C3098" s="35" t="str">
        <f>_xlfn.XLOOKUP(Table7[[#This Row],[EID]],Roster!A:A,Roster!F:F)</f>
        <v>Strategy</v>
      </c>
      <c r="D3098">
        <v>9</v>
      </c>
      <c r="E3098" s="2">
        <v>45164</v>
      </c>
      <c r="F3098" s="2">
        <f>_xlfn.XLOOKUP(Table7[[#This Row],[EID]],Roster!A:A,Roster!G:G)</f>
        <v>39092</v>
      </c>
      <c r="G3098" s="61">
        <f ca="1">(TODAY()-Table7[[#This Row],[Hire Date]])/365</f>
        <v>18.364383561643837</v>
      </c>
      <c r="H3098" s="61">
        <f ca="1">Table7[[#This Row],[Year]]*12</f>
        <v>220.37260273972606</v>
      </c>
      <c r="I3098" t="str">
        <f ca="1">IF(Table7[[#This Row],[Month]]&gt;=12,"Tenured","New Hire")</f>
        <v>Tenured</v>
      </c>
    </row>
    <row r="3099" spans="1:9">
      <c r="A3099" s="3" t="s">
        <v>111</v>
      </c>
      <c r="B3099" s="35" t="str">
        <f>_xlfn.XLOOKUP(Table7[[#This Row],[EID]],Roster!A:A,Roster!E:E)</f>
        <v>hir.kame.31</v>
      </c>
      <c r="C3099" s="35" t="str">
        <f>_xlfn.XLOOKUP(Table7[[#This Row],[EID]],Roster!A:A,Roster!F:F)</f>
        <v>Health</v>
      </c>
      <c r="D3099">
        <v>9</v>
      </c>
      <c r="E3099" s="2">
        <v>45164</v>
      </c>
      <c r="F3099" s="2">
        <f>_xlfn.XLOOKUP(Table7[[#This Row],[EID]],Roster!A:A,Roster!G:G)</f>
        <v>42145</v>
      </c>
      <c r="G3099" s="61">
        <f ca="1">(TODAY()-Table7[[#This Row],[Hire Date]])/365</f>
        <v>10</v>
      </c>
      <c r="H3099" s="61">
        <f ca="1">Table7[[#This Row],[Year]]*12</f>
        <v>120</v>
      </c>
      <c r="I3099" t="str">
        <f ca="1">IF(Table7[[#This Row],[Month]]&gt;=12,"Tenured","New Hire")</f>
        <v>Tenured</v>
      </c>
    </row>
    <row r="3100" spans="1:9">
      <c r="A3100" s="3" t="s">
        <v>112</v>
      </c>
      <c r="B3100" s="35" t="str">
        <f>_xlfn.XLOOKUP(Table7[[#This Row],[EID]],Roster!A:A,Roster!E:E)</f>
        <v>hir.kame.31</v>
      </c>
      <c r="C3100" s="35" t="str">
        <f>_xlfn.XLOOKUP(Table7[[#This Row],[EID]],Roster!A:A,Roster!F:F)</f>
        <v>Health</v>
      </c>
      <c r="D3100">
        <v>8</v>
      </c>
      <c r="E3100" s="2">
        <v>45164</v>
      </c>
      <c r="F3100" s="2">
        <f>_xlfn.XLOOKUP(Table7[[#This Row],[EID]],Roster!A:A,Roster!G:G)</f>
        <v>44989</v>
      </c>
      <c r="G3100" s="61">
        <f ca="1">(TODAY()-Table7[[#This Row],[Hire Date]])/365</f>
        <v>2.2082191780821918</v>
      </c>
      <c r="H3100" s="61">
        <f ca="1">Table7[[#This Row],[Year]]*12</f>
        <v>26.4986301369863</v>
      </c>
      <c r="I3100" t="str">
        <f ca="1">IF(Table7[[#This Row],[Month]]&gt;=12,"Tenured","New Hire")</f>
        <v>Tenured</v>
      </c>
    </row>
    <row r="3101" spans="1:9">
      <c r="A3101" s="3" t="s">
        <v>113</v>
      </c>
      <c r="B3101" s="35" t="str">
        <f>_xlfn.XLOOKUP(Table7[[#This Row],[EID]],Roster!A:A,Roster!E:E)</f>
        <v>kig.imaz.62</v>
      </c>
      <c r="C3101" s="35" t="str">
        <f>_xlfn.XLOOKUP(Table7[[#This Row],[EID]],Roster!A:A,Roster!F:F)</f>
        <v>HR</v>
      </c>
      <c r="D3101">
        <v>10</v>
      </c>
      <c r="E3101" s="2">
        <v>45164</v>
      </c>
      <c r="F3101" s="2">
        <f>_xlfn.XLOOKUP(Table7[[#This Row],[EID]],Roster!A:A,Roster!G:G)</f>
        <v>44152</v>
      </c>
      <c r="G3101" s="61">
        <f ca="1">(TODAY()-Table7[[#This Row],[Hire Date]])/365</f>
        <v>4.5013698630136982</v>
      </c>
      <c r="H3101" s="61">
        <f ca="1">Table7[[#This Row],[Year]]*12</f>
        <v>54.016438356164379</v>
      </c>
      <c r="I3101" t="str">
        <f ca="1">IF(Table7[[#This Row],[Month]]&gt;=12,"Tenured","New Hire")</f>
        <v>Tenured</v>
      </c>
    </row>
    <row r="3102" spans="1:9">
      <c r="A3102" s="3" t="s">
        <v>114</v>
      </c>
      <c r="B3102" s="35" t="str">
        <f>_xlfn.XLOOKUP(Table7[[#This Row],[EID]],Roster!A:A,Roster!E:E)</f>
        <v>han.oriz.24</v>
      </c>
      <c r="C3102" s="35" t="str">
        <f>_xlfn.XLOOKUP(Table7[[#This Row],[EID]],Roster!A:A,Roster!F:F)</f>
        <v>Strategy</v>
      </c>
      <c r="D3102">
        <v>8</v>
      </c>
      <c r="E3102" s="2">
        <v>45164</v>
      </c>
      <c r="F3102" s="2">
        <f>_xlfn.XLOOKUP(Table7[[#This Row],[EID]],Roster!A:A,Roster!G:G)</f>
        <v>37165</v>
      </c>
      <c r="G3102" s="61">
        <f ca="1">(TODAY()-Table7[[#This Row],[Hire Date]])/365</f>
        <v>23.643835616438356</v>
      </c>
      <c r="H3102" s="61">
        <f ca="1">Table7[[#This Row],[Year]]*12</f>
        <v>283.72602739726028</v>
      </c>
      <c r="I3102" t="str">
        <f ca="1">IF(Table7[[#This Row],[Month]]&gt;=12,"Tenured","New Hire")</f>
        <v>Tenured</v>
      </c>
    </row>
    <row r="3103" spans="1:9">
      <c r="A3103" s="3" t="s">
        <v>115</v>
      </c>
      <c r="B3103" s="35" t="str">
        <f>_xlfn.XLOOKUP(Table7[[#This Row],[EID]],Roster!A:A,Roster!E:E)</f>
        <v>oka.koch.55</v>
      </c>
      <c r="C3103" s="35" t="str">
        <f>_xlfn.XLOOKUP(Table7[[#This Row],[EID]],Roster!A:A,Roster!F:F)</f>
        <v>F&amp;A</v>
      </c>
      <c r="D3103">
        <v>9</v>
      </c>
      <c r="E3103" s="2">
        <v>45164</v>
      </c>
      <c r="F3103" s="2">
        <f>_xlfn.XLOOKUP(Table7[[#This Row],[EID]],Roster!A:A,Roster!G:G)</f>
        <v>44841</v>
      </c>
      <c r="G3103" s="61">
        <f ca="1">(TODAY()-Table7[[#This Row],[Hire Date]])/365</f>
        <v>2.6136986301369864</v>
      </c>
      <c r="H3103" s="61">
        <f ca="1">Table7[[#This Row],[Year]]*12</f>
        <v>31.364383561643837</v>
      </c>
      <c r="I3103" t="str">
        <f ca="1">IF(Table7[[#This Row],[Month]]&gt;=12,"Tenured","New Hire")</f>
        <v>Tenured</v>
      </c>
    </row>
    <row r="3104" spans="1:9">
      <c r="A3104" s="3" t="s">
        <v>116</v>
      </c>
      <c r="B3104" s="35" t="str">
        <f>_xlfn.XLOOKUP(Table7[[#This Row],[EID]],Roster!A:A,Roster!E:E)</f>
        <v>hir.kame.31</v>
      </c>
      <c r="C3104" s="35" t="str">
        <f>_xlfn.XLOOKUP(Table7[[#This Row],[EID]],Roster!A:A,Roster!F:F)</f>
        <v>Health</v>
      </c>
      <c r="D3104">
        <v>10</v>
      </c>
      <c r="E3104" s="2">
        <v>45164</v>
      </c>
      <c r="F3104" s="2">
        <f>_xlfn.XLOOKUP(Table7[[#This Row],[EID]],Roster!A:A,Roster!G:G)</f>
        <v>39490</v>
      </c>
      <c r="G3104" s="61">
        <f ca="1">(TODAY()-Table7[[#This Row],[Hire Date]])/365</f>
        <v>17.273972602739725</v>
      </c>
      <c r="H3104" s="61">
        <f ca="1">Table7[[#This Row],[Year]]*12</f>
        <v>207.2876712328767</v>
      </c>
      <c r="I3104" t="str">
        <f ca="1">IF(Table7[[#This Row],[Month]]&gt;=12,"Tenured","New Hire")</f>
        <v>Tenured</v>
      </c>
    </row>
    <row r="3105" spans="1:9">
      <c r="A3105" s="3" t="s">
        <v>117</v>
      </c>
      <c r="B3105" s="35" t="str">
        <f>_xlfn.XLOOKUP(Table7[[#This Row],[EID]],Roster!A:A,Roster!E:E)</f>
        <v>han.oriz.24</v>
      </c>
      <c r="C3105" s="35" t="str">
        <f>_xlfn.XLOOKUP(Table7[[#This Row],[EID]],Roster!A:A,Roster!F:F)</f>
        <v>Network</v>
      </c>
      <c r="D3105">
        <v>9</v>
      </c>
      <c r="E3105" s="2">
        <v>45164</v>
      </c>
      <c r="F3105" s="2">
        <f>_xlfn.XLOOKUP(Table7[[#This Row],[EID]],Roster!A:A,Roster!G:G)</f>
        <v>43495</v>
      </c>
      <c r="G3105" s="61">
        <f ca="1">(TODAY()-Table7[[#This Row],[Hire Date]])/365</f>
        <v>6.3013698630136989</v>
      </c>
      <c r="H3105" s="61">
        <f ca="1">Table7[[#This Row],[Year]]*12</f>
        <v>75.616438356164394</v>
      </c>
      <c r="I3105" t="str">
        <f ca="1">IF(Table7[[#This Row],[Month]]&gt;=12,"Tenured","New Hire")</f>
        <v>Tenured</v>
      </c>
    </row>
    <row r="3106" spans="1:9">
      <c r="A3106" s="3" t="s">
        <v>118</v>
      </c>
      <c r="B3106" s="35" t="str">
        <f>_xlfn.XLOOKUP(Table7[[#This Row],[EID]],Roster!A:A,Roster!E:E)</f>
        <v>kig.imaz.62</v>
      </c>
      <c r="C3106" s="35" t="str">
        <f>_xlfn.XLOOKUP(Table7[[#This Row],[EID]],Roster!A:A,Roster!F:F)</f>
        <v>HR</v>
      </c>
      <c r="D3106">
        <v>10</v>
      </c>
      <c r="E3106" s="2">
        <v>45164</v>
      </c>
      <c r="F3106" s="2">
        <f>_xlfn.XLOOKUP(Table7[[#This Row],[EID]],Roster!A:A,Roster!G:G)</f>
        <v>44965</v>
      </c>
      <c r="G3106" s="61">
        <f ca="1">(TODAY()-Table7[[#This Row],[Hire Date]])/365</f>
        <v>2.2739726027397262</v>
      </c>
      <c r="H3106" s="61">
        <f ca="1">Table7[[#This Row],[Year]]*12</f>
        <v>27.287671232876715</v>
      </c>
      <c r="I3106" t="str">
        <f ca="1">IF(Table7[[#This Row],[Month]]&gt;=12,"Tenured","New Hire")</f>
        <v>Tenured</v>
      </c>
    </row>
    <row r="3107" spans="1:9">
      <c r="A3107" s="3" t="s">
        <v>119</v>
      </c>
      <c r="B3107" s="35" t="str">
        <f>_xlfn.XLOOKUP(Table7[[#This Row],[EID]],Roster!A:A,Roster!E:E)</f>
        <v>hir.kame.31</v>
      </c>
      <c r="C3107" s="35" t="str">
        <f>_xlfn.XLOOKUP(Table7[[#This Row],[EID]],Roster!A:A,Roster!F:F)</f>
        <v>Health</v>
      </c>
      <c r="D3107">
        <v>9</v>
      </c>
      <c r="E3107" s="2">
        <v>45164</v>
      </c>
      <c r="F3107" s="2">
        <f>_xlfn.XLOOKUP(Table7[[#This Row],[EID]],Roster!A:A,Roster!G:G)</f>
        <v>38581</v>
      </c>
      <c r="G3107" s="61">
        <f ca="1">(TODAY()-Table7[[#This Row],[Hire Date]])/365</f>
        <v>19.764383561643836</v>
      </c>
      <c r="H3107" s="61">
        <f ca="1">Table7[[#This Row],[Year]]*12</f>
        <v>237.17260273972602</v>
      </c>
      <c r="I3107" t="str">
        <f ca="1">IF(Table7[[#This Row],[Month]]&gt;=12,"Tenured","New Hire")</f>
        <v>Tenured</v>
      </c>
    </row>
    <row r="3108" spans="1:9">
      <c r="A3108" s="3" t="s">
        <v>120</v>
      </c>
      <c r="B3108" s="35" t="str">
        <f>_xlfn.XLOOKUP(Table7[[#This Row],[EID]],Roster!A:A,Roster!E:E)</f>
        <v>oka.koch.55</v>
      </c>
      <c r="C3108" s="35" t="str">
        <f>_xlfn.XLOOKUP(Table7[[#This Row],[EID]],Roster!A:A,Roster!F:F)</f>
        <v>F&amp;A</v>
      </c>
      <c r="D3108">
        <v>9</v>
      </c>
      <c r="E3108" s="2">
        <v>45164</v>
      </c>
      <c r="F3108" s="2">
        <f>_xlfn.XLOOKUP(Table7[[#This Row],[EID]],Roster!A:A,Roster!G:G)</f>
        <v>45039</v>
      </c>
      <c r="G3108" s="61">
        <f ca="1">(TODAY()-Table7[[#This Row],[Hire Date]])/365</f>
        <v>2.0712328767123287</v>
      </c>
      <c r="H3108" s="61">
        <f ca="1">Table7[[#This Row],[Year]]*12</f>
        <v>24.854794520547944</v>
      </c>
      <c r="I3108" t="str">
        <f ca="1">IF(Table7[[#This Row],[Month]]&gt;=12,"Tenured","New Hire")</f>
        <v>Tenured</v>
      </c>
    </row>
    <row r="3109" spans="1:9">
      <c r="A3109" s="3" t="s">
        <v>121</v>
      </c>
      <c r="B3109" s="35" t="str">
        <f>_xlfn.XLOOKUP(Table7[[#This Row],[EID]],Roster!A:A,Roster!E:E)</f>
        <v>hir.kame.31</v>
      </c>
      <c r="C3109" s="35" t="str">
        <f>_xlfn.XLOOKUP(Table7[[#This Row],[EID]],Roster!A:A,Roster!F:F)</f>
        <v>Health</v>
      </c>
      <c r="D3109">
        <v>9</v>
      </c>
      <c r="E3109" s="2">
        <v>45164</v>
      </c>
      <c r="F3109" s="2">
        <f>_xlfn.XLOOKUP(Table7[[#This Row],[EID]],Roster!A:A,Roster!G:G)</f>
        <v>44420</v>
      </c>
      <c r="G3109" s="61">
        <f ca="1">(TODAY()-Table7[[#This Row],[Hire Date]])/365</f>
        <v>3.7671232876712328</v>
      </c>
      <c r="H3109" s="61">
        <f ca="1">Table7[[#This Row],[Year]]*12</f>
        <v>45.205479452054796</v>
      </c>
      <c r="I3109" t="str">
        <f ca="1">IF(Table7[[#This Row],[Month]]&gt;=12,"Tenured","New Hire")</f>
        <v>Tenured</v>
      </c>
    </row>
    <row r="3110" spans="1:9">
      <c r="A3110" s="3" t="s">
        <v>122</v>
      </c>
      <c r="B3110" s="35" t="str">
        <f>_xlfn.XLOOKUP(Table7[[#This Row],[EID]],Roster!A:A,Roster!E:E)</f>
        <v>han.oriz.24</v>
      </c>
      <c r="C3110" s="35" t="str">
        <f>_xlfn.XLOOKUP(Table7[[#This Row],[EID]],Roster!A:A,Roster!F:F)</f>
        <v>Network</v>
      </c>
      <c r="D3110">
        <v>9</v>
      </c>
      <c r="E3110" s="2">
        <v>45164</v>
      </c>
      <c r="F3110" s="2">
        <f>_xlfn.XLOOKUP(Table7[[#This Row],[EID]],Roster!A:A,Roster!G:G)</f>
        <v>44961</v>
      </c>
      <c r="G3110" s="61">
        <f ca="1">(TODAY()-Table7[[#This Row],[Hire Date]])/365</f>
        <v>2.2849315068493152</v>
      </c>
      <c r="H3110" s="61">
        <f ca="1">Table7[[#This Row],[Year]]*12</f>
        <v>27.419178082191785</v>
      </c>
      <c r="I3110" t="str">
        <f ca="1">IF(Table7[[#This Row],[Month]]&gt;=12,"Tenured","New Hire")</f>
        <v>Tenured</v>
      </c>
    </row>
    <row r="3111" spans="1:9">
      <c r="A3111" s="3" t="s">
        <v>123</v>
      </c>
      <c r="B3111" s="35" t="str">
        <f>_xlfn.XLOOKUP(Table7[[#This Row],[EID]],Roster!A:A,Roster!E:E)</f>
        <v>kig.imaz.62</v>
      </c>
      <c r="C3111" s="35" t="str">
        <f>_xlfn.XLOOKUP(Table7[[#This Row],[EID]],Roster!A:A,Roster!F:F)</f>
        <v>HR</v>
      </c>
      <c r="D3111">
        <v>10</v>
      </c>
      <c r="E3111" s="2">
        <v>45164</v>
      </c>
      <c r="F3111" s="2">
        <f>_xlfn.XLOOKUP(Table7[[#This Row],[EID]],Roster!A:A,Roster!G:G)</f>
        <v>41094</v>
      </c>
      <c r="G3111" s="61">
        <f ca="1">(TODAY()-Table7[[#This Row],[Hire Date]])/365</f>
        <v>12.87945205479452</v>
      </c>
      <c r="H3111" s="61">
        <f ca="1">Table7[[#This Row],[Year]]*12</f>
        <v>154.55342465753424</v>
      </c>
      <c r="I3111" t="str">
        <f ca="1">IF(Table7[[#This Row],[Month]]&gt;=12,"Tenured","New Hire")</f>
        <v>Tenured</v>
      </c>
    </row>
    <row r="3112" spans="1:9">
      <c r="A3112" s="3" t="s">
        <v>94</v>
      </c>
      <c r="B3112" s="35" t="str">
        <f>_xlfn.XLOOKUP(Table7[[#This Row],[EID]],Roster!A:A,Roster!E:E)</f>
        <v>oka.koch.55</v>
      </c>
      <c r="C3112" s="35" t="str">
        <f>_xlfn.XLOOKUP(Table7[[#This Row],[EID]],Roster!A:A,Roster!F:F)</f>
        <v>F&amp;A</v>
      </c>
      <c r="D3112">
        <v>10</v>
      </c>
      <c r="E3112" s="2">
        <v>45165</v>
      </c>
      <c r="F3112" s="2">
        <f>_xlfn.XLOOKUP(Table7[[#This Row],[EID]],Roster!A:A,Roster!G:G)</f>
        <v>45032</v>
      </c>
      <c r="G3112" s="61">
        <f ca="1">(TODAY()-Table7[[#This Row],[Hire Date]])/365</f>
        <v>2.0904109589041098</v>
      </c>
      <c r="H3112" s="61">
        <f ca="1">Table7[[#This Row],[Year]]*12</f>
        <v>25.084931506849315</v>
      </c>
      <c r="I3112" t="str">
        <f ca="1">IF(Table7[[#This Row],[Month]]&gt;=12,"Tenured","New Hire")</f>
        <v>Tenured</v>
      </c>
    </row>
    <row r="3113" spans="1:9">
      <c r="A3113" s="3" t="s">
        <v>96</v>
      </c>
      <c r="B3113" s="35" t="str">
        <f>_xlfn.XLOOKUP(Table7[[#This Row],[EID]],Roster!A:A,Roster!E:E)</f>
        <v>hir.kame.31</v>
      </c>
      <c r="C3113" s="35" t="str">
        <f>_xlfn.XLOOKUP(Table7[[#This Row],[EID]],Roster!A:A,Roster!F:F)</f>
        <v>Health</v>
      </c>
      <c r="D3113">
        <v>9</v>
      </c>
      <c r="E3113" s="2">
        <v>45165</v>
      </c>
      <c r="F3113" s="2">
        <f>_xlfn.XLOOKUP(Table7[[#This Row],[EID]],Roster!A:A,Roster!G:G)</f>
        <v>44979</v>
      </c>
      <c r="G3113" s="61">
        <f ca="1">(TODAY()-Table7[[#This Row],[Hire Date]])/365</f>
        <v>2.2356164383561645</v>
      </c>
      <c r="H3113" s="61">
        <f ca="1">Table7[[#This Row],[Year]]*12</f>
        <v>26.827397260273976</v>
      </c>
      <c r="I3113" t="str">
        <f ca="1">IF(Table7[[#This Row],[Month]]&gt;=12,"Tenured","New Hire")</f>
        <v>Tenured</v>
      </c>
    </row>
    <row r="3114" spans="1:9">
      <c r="A3114" s="3" t="s">
        <v>97</v>
      </c>
      <c r="B3114" s="35" t="str">
        <f>_xlfn.XLOOKUP(Table7[[#This Row],[EID]],Roster!A:A,Roster!E:E)</f>
        <v>han.oriz.24</v>
      </c>
      <c r="C3114" s="35" t="str">
        <f>_xlfn.XLOOKUP(Table7[[#This Row],[EID]],Roster!A:A,Roster!F:F)</f>
        <v>Network</v>
      </c>
      <c r="D3114">
        <v>10</v>
      </c>
      <c r="E3114" s="2">
        <v>45165</v>
      </c>
      <c r="F3114" s="2">
        <f>_xlfn.XLOOKUP(Table7[[#This Row],[EID]],Roster!A:A,Roster!G:G)</f>
        <v>44419</v>
      </c>
      <c r="G3114" s="61">
        <f ca="1">(TODAY()-Table7[[#This Row],[Hire Date]])/365</f>
        <v>3.7698630136986302</v>
      </c>
      <c r="H3114" s="61">
        <f ca="1">Table7[[#This Row],[Year]]*12</f>
        <v>45.238356164383561</v>
      </c>
      <c r="I3114" t="str">
        <f ca="1">IF(Table7[[#This Row],[Month]]&gt;=12,"Tenured","New Hire")</f>
        <v>Tenured</v>
      </c>
    </row>
    <row r="3115" spans="1:9">
      <c r="A3115" s="3" t="s">
        <v>98</v>
      </c>
      <c r="B3115" s="35" t="str">
        <f>_xlfn.XLOOKUP(Table7[[#This Row],[EID]],Roster!A:A,Roster!E:E)</f>
        <v>kig.imaz.62</v>
      </c>
      <c r="C3115" s="35" t="str">
        <f>_xlfn.XLOOKUP(Table7[[#This Row],[EID]],Roster!A:A,Roster!F:F)</f>
        <v>HR</v>
      </c>
      <c r="D3115">
        <v>9</v>
      </c>
      <c r="E3115" s="2">
        <v>45165</v>
      </c>
      <c r="F3115" s="2">
        <f>_xlfn.XLOOKUP(Table7[[#This Row],[EID]],Roster!A:A,Roster!G:G)</f>
        <v>41964</v>
      </c>
      <c r="G3115" s="61">
        <f ca="1">(TODAY()-Table7[[#This Row],[Hire Date]])/365</f>
        <v>10.495890410958904</v>
      </c>
      <c r="H3115" s="61">
        <f ca="1">Table7[[#This Row],[Year]]*12</f>
        <v>125.95068493150684</v>
      </c>
      <c r="I3115" t="str">
        <f ca="1">IF(Table7[[#This Row],[Month]]&gt;=12,"Tenured","New Hire")</f>
        <v>Tenured</v>
      </c>
    </row>
    <row r="3116" spans="1:9">
      <c r="A3116" s="3" t="s">
        <v>99</v>
      </c>
      <c r="B3116" s="35" t="str">
        <f>_xlfn.XLOOKUP(Table7[[#This Row],[EID]],Roster!A:A,Roster!E:E)</f>
        <v>han.oriz.24</v>
      </c>
      <c r="C3116" s="35" t="str">
        <f>_xlfn.XLOOKUP(Table7[[#This Row],[EID]],Roster!A:A,Roster!F:F)</f>
        <v>Strategy</v>
      </c>
      <c r="D3116">
        <v>8</v>
      </c>
      <c r="E3116" s="2">
        <v>45165</v>
      </c>
      <c r="F3116" s="2">
        <f>_xlfn.XLOOKUP(Table7[[#This Row],[EID]],Roster!A:A,Roster!G:G)</f>
        <v>39732</v>
      </c>
      <c r="G3116" s="61">
        <f ca="1">(TODAY()-Table7[[#This Row],[Hire Date]])/365</f>
        <v>16.610958904109587</v>
      </c>
      <c r="H3116" s="61">
        <f ca="1">Table7[[#This Row],[Year]]*12</f>
        <v>199.33150684931505</v>
      </c>
      <c r="I3116" t="str">
        <f ca="1">IF(Table7[[#This Row],[Month]]&gt;=12,"Tenured","New Hire")</f>
        <v>Tenured</v>
      </c>
    </row>
    <row r="3117" spans="1:9">
      <c r="A3117" s="3" t="s">
        <v>100</v>
      </c>
      <c r="B3117" s="35" t="str">
        <f>_xlfn.XLOOKUP(Table7[[#This Row],[EID]],Roster!A:A,Roster!E:E)</f>
        <v>oka.koch.55</v>
      </c>
      <c r="C3117" s="35" t="str">
        <f>_xlfn.XLOOKUP(Table7[[#This Row],[EID]],Roster!A:A,Roster!F:F)</f>
        <v>F&amp;A</v>
      </c>
      <c r="D3117">
        <v>9</v>
      </c>
      <c r="E3117" s="2">
        <v>45165</v>
      </c>
      <c r="F3117" s="2">
        <f>_xlfn.XLOOKUP(Table7[[#This Row],[EID]],Roster!A:A,Roster!G:G)</f>
        <v>44956</v>
      </c>
      <c r="G3117" s="61">
        <f ca="1">(TODAY()-Table7[[#This Row],[Hire Date]])/365</f>
        <v>2.2986301369863016</v>
      </c>
      <c r="H3117" s="61">
        <f ca="1">Table7[[#This Row],[Year]]*12</f>
        <v>27.583561643835619</v>
      </c>
      <c r="I3117" t="str">
        <f ca="1">IF(Table7[[#This Row],[Month]]&gt;=12,"Tenured","New Hire")</f>
        <v>Tenured</v>
      </c>
    </row>
    <row r="3118" spans="1:9">
      <c r="A3118" s="3" t="s">
        <v>101</v>
      </c>
      <c r="B3118" s="35" t="str">
        <f>_xlfn.XLOOKUP(Table7[[#This Row],[EID]],Roster!A:A,Roster!E:E)</f>
        <v>hir.kame.31</v>
      </c>
      <c r="C3118" s="35" t="str">
        <f>_xlfn.XLOOKUP(Table7[[#This Row],[EID]],Roster!A:A,Roster!F:F)</f>
        <v>Health</v>
      </c>
      <c r="D3118">
        <v>8</v>
      </c>
      <c r="E3118" s="2">
        <v>45165</v>
      </c>
      <c r="F3118" s="2">
        <f>_xlfn.XLOOKUP(Table7[[#This Row],[EID]],Roster!A:A,Roster!G:G)</f>
        <v>42161</v>
      </c>
      <c r="G3118" s="61">
        <f ca="1">(TODAY()-Table7[[#This Row],[Hire Date]])/365</f>
        <v>9.956164383561644</v>
      </c>
      <c r="H3118" s="61">
        <f ca="1">Table7[[#This Row],[Year]]*12</f>
        <v>119.47397260273974</v>
      </c>
      <c r="I3118" t="str">
        <f ca="1">IF(Table7[[#This Row],[Month]]&gt;=12,"Tenured","New Hire")</f>
        <v>Tenured</v>
      </c>
    </row>
    <row r="3119" spans="1:9">
      <c r="A3119" s="3" t="s">
        <v>102</v>
      </c>
      <c r="B3119" s="35" t="str">
        <f>_xlfn.XLOOKUP(Table7[[#This Row],[EID]],Roster!A:A,Roster!E:E)</f>
        <v>han.oriz.24</v>
      </c>
      <c r="C3119" s="35" t="str">
        <f>_xlfn.XLOOKUP(Table7[[#This Row],[EID]],Roster!A:A,Roster!F:F)</f>
        <v>Network</v>
      </c>
      <c r="D3119">
        <v>8</v>
      </c>
      <c r="E3119" s="2">
        <v>45165</v>
      </c>
      <c r="F3119" s="2">
        <f>_xlfn.XLOOKUP(Table7[[#This Row],[EID]],Roster!A:A,Roster!G:G)</f>
        <v>37784</v>
      </c>
      <c r="G3119" s="61">
        <f ca="1">(TODAY()-Table7[[#This Row],[Hire Date]])/365</f>
        <v>21.947945205479453</v>
      </c>
      <c r="H3119" s="61">
        <f ca="1">Table7[[#This Row],[Year]]*12</f>
        <v>263.37534246575342</v>
      </c>
      <c r="I3119" t="str">
        <f ca="1">IF(Table7[[#This Row],[Month]]&gt;=12,"Tenured","New Hire")</f>
        <v>Tenured</v>
      </c>
    </row>
    <row r="3120" spans="1:9">
      <c r="A3120" s="3" t="s">
        <v>103</v>
      </c>
      <c r="B3120" s="35" t="str">
        <f>_xlfn.XLOOKUP(Table7[[#This Row],[EID]],Roster!A:A,Roster!E:E)</f>
        <v>kig.imaz.62</v>
      </c>
      <c r="C3120" s="35" t="str">
        <f>_xlfn.XLOOKUP(Table7[[#This Row],[EID]],Roster!A:A,Roster!F:F)</f>
        <v>HR</v>
      </c>
      <c r="D3120">
        <v>8</v>
      </c>
      <c r="E3120" s="2">
        <v>45165</v>
      </c>
      <c r="F3120" s="2">
        <f>_xlfn.XLOOKUP(Table7[[#This Row],[EID]],Roster!A:A,Roster!G:G)</f>
        <v>44132</v>
      </c>
      <c r="G3120" s="61">
        <f ca="1">(TODAY()-Table7[[#This Row],[Hire Date]])/365</f>
        <v>4.5561643835616437</v>
      </c>
      <c r="H3120" s="61">
        <f ca="1">Table7[[#This Row],[Year]]*12</f>
        <v>54.673972602739724</v>
      </c>
      <c r="I3120" t="str">
        <f ca="1">IF(Table7[[#This Row],[Month]]&gt;=12,"Tenured","New Hire")</f>
        <v>Tenured</v>
      </c>
    </row>
    <row r="3121" spans="1:9">
      <c r="A3121" s="3" t="s">
        <v>104</v>
      </c>
      <c r="B3121" s="35" t="str">
        <f>_xlfn.XLOOKUP(Table7[[#This Row],[EID]],Roster!A:A,Roster!E:E)</f>
        <v>oka.koch.55</v>
      </c>
      <c r="C3121" s="35" t="str">
        <f>_xlfn.XLOOKUP(Table7[[#This Row],[EID]],Roster!A:A,Roster!F:F)</f>
        <v>F&amp;A</v>
      </c>
      <c r="D3121">
        <v>8</v>
      </c>
      <c r="E3121" s="2">
        <v>45165</v>
      </c>
      <c r="F3121" s="2">
        <f>_xlfn.XLOOKUP(Table7[[#This Row],[EID]],Roster!A:A,Roster!G:G)</f>
        <v>44977</v>
      </c>
      <c r="G3121" s="61">
        <f ca="1">(TODAY()-Table7[[#This Row],[Hire Date]])/365</f>
        <v>2.2410958904109588</v>
      </c>
      <c r="H3121" s="61">
        <f ca="1">Table7[[#This Row],[Year]]*12</f>
        <v>26.893150684931506</v>
      </c>
      <c r="I3121" t="str">
        <f ca="1">IF(Table7[[#This Row],[Month]]&gt;=12,"Tenured","New Hire")</f>
        <v>Tenured</v>
      </c>
    </row>
    <row r="3122" spans="1:9">
      <c r="A3122" s="3" t="s">
        <v>105</v>
      </c>
      <c r="B3122" s="35" t="str">
        <f>_xlfn.XLOOKUP(Table7[[#This Row],[EID]],Roster!A:A,Roster!E:E)</f>
        <v>oka.koch.55</v>
      </c>
      <c r="C3122" s="35" t="str">
        <f>_xlfn.XLOOKUP(Table7[[#This Row],[EID]],Roster!A:A,Roster!F:F)</f>
        <v>F&amp;A</v>
      </c>
      <c r="D3122">
        <v>8</v>
      </c>
      <c r="E3122" s="2">
        <v>45165</v>
      </c>
      <c r="F3122" s="2">
        <f>_xlfn.XLOOKUP(Table7[[#This Row],[EID]],Roster!A:A,Roster!G:G)</f>
        <v>37806</v>
      </c>
      <c r="G3122" s="61">
        <f ca="1">(TODAY()-Table7[[#This Row],[Hire Date]])/365</f>
        <v>21.887671232876713</v>
      </c>
      <c r="H3122" s="61">
        <f ca="1">Table7[[#This Row],[Year]]*12</f>
        <v>262.65205479452055</v>
      </c>
      <c r="I3122" t="str">
        <f ca="1">IF(Table7[[#This Row],[Month]]&gt;=12,"Tenured","New Hire")</f>
        <v>Tenured</v>
      </c>
    </row>
    <row r="3123" spans="1:9">
      <c r="A3123" s="3" t="s">
        <v>106</v>
      </c>
      <c r="B3123" s="35" t="str">
        <f>_xlfn.XLOOKUP(Table7[[#This Row],[EID]],Roster!A:A,Roster!E:E)</f>
        <v>hir.kame.31</v>
      </c>
      <c r="C3123" s="35" t="str">
        <f>_xlfn.XLOOKUP(Table7[[#This Row],[EID]],Roster!A:A,Roster!F:F)</f>
        <v>Health</v>
      </c>
      <c r="D3123">
        <v>10</v>
      </c>
      <c r="E3123" s="2">
        <v>45165</v>
      </c>
      <c r="F3123" s="2">
        <f>_xlfn.XLOOKUP(Table7[[#This Row],[EID]],Roster!A:A,Roster!G:G)</f>
        <v>40457</v>
      </c>
      <c r="G3123" s="61">
        <f ca="1">(TODAY()-Table7[[#This Row],[Hire Date]])/365</f>
        <v>14.624657534246575</v>
      </c>
      <c r="H3123" s="61">
        <f ca="1">Table7[[#This Row],[Year]]*12</f>
        <v>175.49589041095891</v>
      </c>
      <c r="I3123" t="str">
        <f ca="1">IF(Table7[[#This Row],[Month]]&gt;=12,"Tenured","New Hire")</f>
        <v>Tenured</v>
      </c>
    </row>
    <row r="3124" spans="1:9">
      <c r="A3124" s="3" t="s">
        <v>107</v>
      </c>
      <c r="B3124" s="35" t="str">
        <f>_xlfn.XLOOKUP(Table7[[#This Row],[EID]],Roster!A:A,Roster!E:E)</f>
        <v>oka.koch.55</v>
      </c>
      <c r="C3124" s="35" t="str">
        <f>_xlfn.XLOOKUP(Table7[[#This Row],[EID]],Roster!A:A,Roster!F:F)</f>
        <v>F&amp;A</v>
      </c>
      <c r="D3124">
        <v>7</v>
      </c>
      <c r="E3124" s="2">
        <v>45165</v>
      </c>
      <c r="F3124" s="2">
        <f>_xlfn.XLOOKUP(Table7[[#This Row],[EID]],Roster!A:A,Roster!G:G)</f>
        <v>45001</v>
      </c>
      <c r="G3124" s="61">
        <f ca="1">(TODAY()-Table7[[#This Row],[Hire Date]])/365</f>
        <v>2.1753424657534248</v>
      </c>
      <c r="H3124" s="61">
        <f ca="1">Table7[[#This Row],[Year]]*12</f>
        <v>26.104109589041098</v>
      </c>
      <c r="I3124" t="str">
        <f ca="1">IF(Table7[[#This Row],[Month]]&gt;=12,"Tenured","New Hire")</f>
        <v>Tenured</v>
      </c>
    </row>
    <row r="3125" spans="1:9">
      <c r="A3125" s="3" t="s">
        <v>108</v>
      </c>
      <c r="B3125" s="35" t="str">
        <f>_xlfn.XLOOKUP(Table7[[#This Row],[EID]],Roster!A:A,Roster!E:E)</f>
        <v>kig.imaz.62</v>
      </c>
      <c r="C3125" s="35" t="str">
        <f>_xlfn.XLOOKUP(Table7[[#This Row],[EID]],Roster!A:A,Roster!F:F)</f>
        <v>HR</v>
      </c>
      <c r="D3125">
        <v>10</v>
      </c>
      <c r="E3125" s="2">
        <v>45165</v>
      </c>
      <c r="F3125" s="2">
        <f>_xlfn.XLOOKUP(Table7[[#This Row],[EID]],Roster!A:A,Roster!G:G)</f>
        <v>41289</v>
      </c>
      <c r="G3125" s="61">
        <f ca="1">(TODAY()-Table7[[#This Row],[Hire Date]])/365</f>
        <v>12.345205479452055</v>
      </c>
      <c r="H3125" s="61">
        <f ca="1">Table7[[#This Row],[Year]]*12</f>
        <v>148.14246575342466</v>
      </c>
      <c r="I3125" t="str">
        <f ca="1">IF(Table7[[#This Row],[Month]]&gt;=12,"Tenured","New Hire")</f>
        <v>Tenured</v>
      </c>
    </row>
    <row r="3126" spans="1:9">
      <c r="A3126" s="3" t="s">
        <v>109</v>
      </c>
      <c r="B3126" s="35" t="str">
        <f>_xlfn.XLOOKUP(Table7[[#This Row],[EID]],Roster!A:A,Roster!E:E)</f>
        <v>han.oriz.24</v>
      </c>
      <c r="C3126" s="35" t="str">
        <f>_xlfn.XLOOKUP(Table7[[#This Row],[EID]],Roster!A:A,Roster!F:F)</f>
        <v>Strategy</v>
      </c>
      <c r="D3126">
        <v>9</v>
      </c>
      <c r="E3126" s="2">
        <v>45165</v>
      </c>
      <c r="F3126" s="2">
        <f>_xlfn.XLOOKUP(Table7[[#This Row],[EID]],Roster!A:A,Roster!G:G)</f>
        <v>39092</v>
      </c>
      <c r="G3126" s="61">
        <f ca="1">(TODAY()-Table7[[#This Row],[Hire Date]])/365</f>
        <v>18.364383561643837</v>
      </c>
      <c r="H3126" s="61">
        <f ca="1">Table7[[#This Row],[Year]]*12</f>
        <v>220.37260273972606</v>
      </c>
      <c r="I3126" t="str">
        <f ca="1">IF(Table7[[#This Row],[Month]]&gt;=12,"Tenured","New Hire")</f>
        <v>Tenured</v>
      </c>
    </row>
    <row r="3127" spans="1:9">
      <c r="A3127" s="3" t="s">
        <v>111</v>
      </c>
      <c r="B3127" s="35" t="str">
        <f>_xlfn.XLOOKUP(Table7[[#This Row],[EID]],Roster!A:A,Roster!E:E)</f>
        <v>hir.kame.31</v>
      </c>
      <c r="C3127" s="35" t="str">
        <f>_xlfn.XLOOKUP(Table7[[#This Row],[EID]],Roster!A:A,Roster!F:F)</f>
        <v>Health</v>
      </c>
      <c r="D3127">
        <v>9</v>
      </c>
      <c r="E3127" s="2">
        <v>45165</v>
      </c>
      <c r="F3127" s="2">
        <f>_xlfn.XLOOKUP(Table7[[#This Row],[EID]],Roster!A:A,Roster!G:G)</f>
        <v>42145</v>
      </c>
      <c r="G3127" s="61">
        <f ca="1">(TODAY()-Table7[[#This Row],[Hire Date]])/365</f>
        <v>10</v>
      </c>
      <c r="H3127" s="61">
        <f ca="1">Table7[[#This Row],[Year]]*12</f>
        <v>120</v>
      </c>
      <c r="I3127" t="str">
        <f ca="1">IF(Table7[[#This Row],[Month]]&gt;=12,"Tenured","New Hire")</f>
        <v>Tenured</v>
      </c>
    </row>
    <row r="3128" spans="1:9">
      <c r="A3128" s="3" t="s">
        <v>112</v>
      </c>
      <c r="B3128" s="35" t="str">
        <f>_xlfn.XLOOKUP(Table7[[#This Row],[EID]],Roster!A:A,Roster!E:E)</f>
        <v>hir.kame.31</v>
      </c>
      <c r="C3128" s="35" t="str">
        <f>_xlfn.XLOOKUP(Table7[[#This Row],[EID]],Roster!A:A,Roster!F:F)</f>
        <v>Health</v>
      </c>
      <c r="D3128">
        <v>9</v>
      </c>
      <c r="E3128" s="2">
        <v>45165</v>
      </c>
      <c r="F3128" s="2">
        <f>_xlfn.XLOOKUP(Table7[[#This Row],[EID]],Roster!A:A,Roster!G:G)</f>
        <v>44989</v>
      </c>
      <c r="G3128" s="61">
        <f ca="1">(TODAY()-Table7[[#This Row],[Hire Date]])/365</f>
        <v>2.2082191780821918</v>
      </c>
      <c r="H3128" s="61">
        <f ca="1">Table7[[#This Row],[Year]]*12</f>
        <v>26.4986301369863</v>
      </c>
      <c r="I3128" t="str">
        <f ca="1">IF(Table7[[#This Row],[Month]]&gt;=12,"Tenured","New Hire")</f>
        <v>Tenured</v>
      </c>
    </row>
    <row r="3129" spans="1:9">
      <c r="A3129" s="3" t="s">
        <v>113</v>
      </c>
      <c r="B3129" s="35" t="str">
        <f>_xlfn.XLOOKUP(Table7[[#This Row],[EID]],Roster!A:A,Roster!E:E)</f>
        <v>kig.imaz.62</v>
      </c>
      <c r="C3129" s="35" t="str">
        <f>_xlfn.XLOOKUP(Table7[[#This Row],[EID]],Roster!A:A,Roster!F:F)</f>
        <v>HR</v>
      </c>
      <c r="D3129">
        <v>10</v>
      </c>
      <c r="E3129" s="2">
        <v>45165</v>
      </c>
      <c r="F3129" s="2">
        <f>_xlfn.XLOOKUP(Table7[[#This Row],[EID]],Roster!A:A,Roster!G:G)</f>
        <v>44152</v>
      </c>
      <c r="G3129" s="61">
        <f ca="1">(TODAY()-Table7[[#This Row],[Hire Date]])/365</f>
        <v>4.5013698630136982</v>
      </c>
      <c r="H3129" s="61">
        <f ca="1">Table7[[#This Row],[Year]]*12</f>
        <v>54.016438356164379</v>
      </c>
      <c r="I3129" t="str">
        <f ca="1">IF(Table7[[#This Row],[Month]]&gt;=12,"Tenured","New Hire")</f>
        <v>Tenured</v>
      </c>
    </row>
    <row r="3130" spans="1:9">
      <c r="A3130" s="3" t="s">
        <v>114</v>
      </c>
      <c r="B3130" s="35" t="str">
        <f>_xlfn.XLOOKUP(Table7[[#This Row],[EID]],Roster!A:A,Roster!E:E)</f>
        <v>han.oriz.24</v>
      </c>
      <c r="C3130" s="35" t="str">
        <f>_xlfn.XLOOKUP(Table7[[#This Row],[EID]],Roster!A:A,Roster!F:F)</f>
        <v>Strategy</v>
      </c>
      <c r="D3130">
        <v>9</v>
      </c>
      <c r="E3130" s="2">
        <v>45165</v>
      </c>
      <c r="F3130" s="2">
        <f>_xlfn.XLOOKUP(Table7[[#This Row],[EID]],Roster!A:A,Roster!G:G)</f>
        <v>37165</v>
      </c>
      <c r="G3130" s="61">
        <f ca="1">(TODAY()-Table7[[#This Row],[Hire Date]])/365</f>
        <v>23.643835616438356</v>
      </c>
      <c r="H3130" s="61">
        <f ca="1">Table7[[#This Row],[Year]]*12</f>
        <v>283.72602739726028</v>
      </c>
      <c r="I3130" t="str">
        <f ca="1">IF(Table7[[#This Row],[Month]]&gt;=12,"Tenured","New Hire")</f>
        <v>Tenured</v>
      </c>
    </row>
    <row r="3131" spans="1:9">
      <c r="A3131" s="3" t="s">
        <v>115</v>
      </c>
      <c r="B3131" s="35" t="str">
        <f>_xlfn.XLOOKUP(Table7[[#This Row],[EID]],Roster!A:A,Roster!E:E)</f>
        <v>oka.koch.55</v>
      </c>
      <c r="C3131" s="35" t="str">
        <f>_xlfn.XLOOKUP(Table7[[#This Row],[EID]],Roster!A:A,Roster!F:F)</f>
        <v>F&amp;A</v>
      </c>
      <c r="D3131">
        <v>8</v>
      </c>
      <c r="E3131" s="2">
        <v>45165</v>
      </c>
      <c r="F3131" s="2">
        <f>_xlfn.XLOOKUP(Table7[[#This Row],[EID]],Roster!A:A,Roster!G:G)</f>
        <v>44841</v>
      </c>
      <c r="G3131" s="61">
        <f ca="1">(TODAY()-Table7[[#This Row],[Hire Date]])/365</f>
        <v>2.6136986301369864</v>
      </c>
      <c r="H3131" s="61">
        <f ca="1">Table7[[#This Row],[Year]]*12</f>
        <v>31.364383561643837</v>
      </c>
      <c r="I3131" t="str">
        <f ca="1">IF(Table7[[#This Row],[Month]]&gt;=12,"Tenured","New Hire")</f>
        <v>Tenured</v>
      </c>
    </row>
    <row r="3132" spans="1:9">
      <c r="A3132" s="3" t="s">
        <v>116</v>
      </c>
      <c r="B3132" s="35" t="str">
        <f>_xlfn.XLOOKUP(Table7[[#This Row],[EID]],Roster!A:A,Roster!E:E)</f>
        <v>hir.kame.31</v>
      </c>
      <c r="C3132" s="35" t="str">
        <f>_xlfn.XLOOKUP(Table7[[#This Row],[EID]],Roster!A:A,Roster!F:F)</f>
        <v>Health</v>
      </c>
      <c r="D3132">
        <v>8</v>
      </c>
      <c r="E3132" s="2">
        <v>45165</v>
      </c>
      <c r="F3132" s="2">
        <f>_xlfn.XLOOKUP(Table7[[#This Row],[EID]],Roster!A:A,Roster!G:G)</f>
        <v>39490</v>
      </c>
      <c r="G3132" s="61">
        <f ca="1">(TODAY()-Table7[[#This Row],[Hire Date]])/365</f>
        <v>17.273972602739725</v>
      </c>
      <c r="H3132" s="61">
        <f ca="1">Table7[[#This Row],[Year]]*12</f>
        <v>207.2876712328767</v>
      </c>
      <c r="I3132" t="str">
        <f ca="1">IF(Table7[[#This Row],[Month]]&gt;=12,"Tenured","New Hire")</f>
        <v>Tenured</v>
      </c>
    </row>
    <row r="3133" spans="1:9">
      <c r="A3133" s="3" t="s">
        <v>117</v>
      </c>
      <c r="B3133" s="35" t="str">
        <f>_xlfn.XLOOKUP(Table7[[#This Row],[EID]],Roster!A:A,Roster!E:E)</f>
        <v>han.oriz.24</v>
      </c>
      <c r="C3133" s="35" t="str">
        <f>_xlfn.XLOOKUP(Table7[[#This Row],[EID]],Roster!A:A,Roster!F:F)</f>
        <v>Network</v>
      </c>
      <c r="D3133">
        <v>8</v>
      </c>
      <c r="E3133" s="2">
        <v>45165</v>
      </c>
      <c r="F3133" s="2">
        <f>_xlfn.XLOOKUP(Table7[[#This Row],[EID]],Roster!A:A,Roster!G:G)</f>
        <v>43495</v>
      </c>
      <c r="G3133" s="61">
        <f ca="1">(TODAY()-Table7[[#This Row],[Hire Date]])/365</f>
        <v>6.3013698630136989</v>
      </c>
      <c r="H3133" s="61">
        <f ca="1">Table7[[#This Row],[Year]]*12</f>
        <v>75.616438356164394</v>
      </c>
      <c r="I3133" t="str">
        <f ca="1">IF(Table7[[#This Row],[Month]]&gt;=12,"Tenured","New Hire")</f>
        <v>Tenured</v>
      </c>
    </row>
    <row r="3134" spans="1:9">
      <c r="A3134" s="3" t="s">
        <v>118</v>
      </c>
      <c r="B3134" s="35" t="str">
        <f>_xlfn.XLOOKUP(Table7[[#This Row],[EID]],Roster!A:A,Roster!E:E)</f>
        <v>kig.imaz.62</v>
      </c>
      <c r="C3134" s="35" t="str">
        <f>_xlfn.XLOOKUP(Table7[[#This Row],[EID]],Roster!A:A,Roster!F:F)</f>
        <v>HR</v>
      </c>
      <c r="D3134">
        <v>10</v>
      </c>
      <c r="E3134" s="2">
        <v>45165</v>
      </c>
      <c r="F3134" s="2">
        <f>_xlfn.XLOOKUP(Table7[[#This Row],[EID]],Roster!A:A,Roster!G:G)</f>
        <v>44965</v>
      </c>
      <c r="G3134" s="61">
        <f ca="1">(TODAY()-Table7[[#This Row],[Hire Date]])/365</f>
        <v>2.2739726027397262</v>
      </c>
      <c r="H3134" s="61">
        <f ca="1">Table7[[#This Row],[Year]]*12</f>
        <v>27.287671232876715</v>
      </c>
      <c r="I3134" t="str">
        <f ca="1">IF(Table7[[#This Row],[Month]]&gt;=12,"Tenured","New Hire")</f>
        <v>Tenured</v>
      </c>
    </row>
    <row r="3135" spans="1:9">
      <c r="A3135" s="3" t="s">
        <v>119</v>
      </c>
      <c r="B3135" s="35" t="str">
        <f>_xlfn.XLOOKUP(Table7[[#This Row],[EID]],Roster!A:A,Roster!E:E)</f>
        <v>hir.kame.31</v>
      </c>
      <c r="C3135" s="35" t="str">
        <f>_xlfn.XLOOKUP(Table7[[#This Row],[EID]],Roster!A:A,Roster!F:F)</f>
        <v>Health</v>
      </c>
      <c r="D3135">
        <v>8</v>
      </c>
      <c r="E3135" s="2">
        <v>45165</v>
      </c>
      <c r="F3135" s="2">
        <f>_xlfn.XLOOKUP(Table7[[#This Row],[EID]],Roster!A:A,Roster!G:G)</f>
        <v>38581</v>
      </c>
      <c r="G3135" s="61">
        <f ca="1">(TODAY()-Table7[[#This Row],[Hire Date]])/365</f>
        <v>19.764383561643836</v>
      </c>
      <c r="H3135" s="61">
        <f ca="1">Table7[[#This Row],[Year]]*12</f>
        <v>237.17260273972602</v>
      </c>
      <c r="I3135" t="str">
        <f ca="1">IF(Table7[[#This Row],[Month]]&gt;=12,"Tenured","New Hire")</f>
        <v>Tenured</v>
      </c>
    </row>
    <row r="3136" spans="1:9">
      <c r="A3136" s="3" t="s">
        <v>120</v>
      </c>
      <c r="B3136" s="35" t="str">
        <f>_xlfn.XLOOKUP(Table7[[#This Row],[EID]],Roster!A:A,Roster!E:E)</f>
        <v>oka.koch.55</v>
      </c>
      <c r="C3136" s="35" t="str">
        <f>_xlfn.XLOOKUP(Table7[[#This Row],[EID]],Roster!A:A,Roster!F:F)</f>
        <v>F&amp;A</v>
      </c>
      <c r="D3136">
        <v>8</v>
      </c>
      <c r="E3136" s="2">
        <v>45165</v>
      </c>
      <c r="F3136" s="2">
        <f>_xlfn.XLOOKUP(Table7[[#This Row],[EID]],Roster!A:A,Roster!G:G)</f>
        <v>45039</v>
      </c>
      <c r="G3136" s="61">
        <f ca="1">(TODAY()-Table7[[#This Row],[Hire Date]])/365</f>
        <v>2.0712328767123287</v>
      </c>
      <c r="H3136" s="61">
        <f ca="1">Table7[[#This Row],[Year]]*12</f>
        <v>24.854794520547944</v>
      </c>
      <c r="I3136" t="str">
        <f ca="1">IF(Table7[[#This Row],[Month]]&gt;=12,"Tenured","New Hire")</f>
        <v>Tenured</v>
      </c>
    </row>
    <row r="3137" spans="1:9">
      <c r="A3137" s="3" t="s">
        <v>121</v>
      </c>
      <c r="B3137" s="35" t="str">
        <f>_xlfn.XLOOKUP(Table7[[#This Row],[EID]],Roster!A:A,Roster!E:E)</f>
        <v>hir.kame.31</v>
      </c>
      <c r="C3137" s="35" t="str">
        <f>_xlfn.XLOOKUP(Table7[[#This Row],[EID]],Roster!A:A,Roster!F:F)</f>
        <v>Health</v>
      </c>
      <c r="D3137">
        <v>9</v>
      </c>
      <c r="E3137" s="2">
        <v>45165</v>
      </c>
      <c r="F3137" s="2">
        <f>_xlfn.XLOOKUP(Table7[[#This Row],[EID]],Roster!A:A,Roster!G:G)</f>
        <v>44420</v>
      </c>
      <c r="G3137" s="61">
        <f ca="1">(TODAY()-Table7[[#This Row],[Hire Date]])/365</f>
        <v>3.7671232876712328</v>
      </c>
      <c r="H3137" s="61">
        <f ca="1">Table7[[#This Row],[Year]]*12</f>
        <v>45.205479452054796</v>
      </c>
      <c r="I3137" t="str">
        <f ca="1">IF(Table7[[#This Row],[Month]]&gt;=12,"Tenured","New Hire")</f>
        <v>Tenured</v>
      </c>
    </row>
    <row r="3138" spans="1:9">
      <c r="A3138" s="3" t="s">
        <v>122</v>
      </c>
      <c r="B3138" s="35" t="str">
        <f>_xlfn.XLOOKUP(Table7[[#This Row],[EID]],Roster!A:A,Roster!E:E)</f>
        <v>han.oriz.24</v>
      </c>
      <c r="C3138" s="35" t="str">
        <f>_xlfn.XLOOKUP(Table7[[#This Row],[EID]],Roster!A:A,Roster!F:F)</f>
        <v>Network</v>
      </c>
      <c r="D3138">
        <v>9</v>
      </c>
      <c r="E3138" s="2">
        <v>45165</v>
      </c>
      <c r="F3138" s="2">
        <f>_xlfn.XLOOKUP(Table7[[#This Row],[EID]],Roster!A:A,Roster!G:G)</f>
        <v>44961</v>
      </c>
      <c r="G3138" s="61">
        <f ca="1">(TODAY()-Table7[[#This Row],[Hire Date]])/365</f>
        <v>2.2849315068493152</v>
      </c>
      <c r="H3138" s="61">
        <f ca="1">Table7[[#This Row],[Year]]*12</f>
        <v>27.419178082191785</v>
      </c>
      <c r="I3138" t="str">
        <f ca="1">IF(Table7[[#This Row],[Month]]&gt;=12,"Tenured","New Hire")</f>
        <v>Tenured</v>
      </c>
    </row>
    <row r="3139" spans="1:9">
      <c r="A3139" s="3" t="s">
        <v>123</v>
      </c>
      <c r="B3139" s="35" t="str">
        <f>_xlfn.XLOOKUP(Table7[[#This Row],[EID]],Roster!A:A,Roster!E:E)</f>
        <v>kig.imaz.62</v>
      </c>
      <c r="C3139" s="35" t="str">
        <f>_xlfn.XLOOKUP(Table7[[#This Row],[EID]],Roster!A:A,Roster!F:F)</f>
        <v>HR</v>
      </c>
      <c r="D3139">
        <v>10</v>
      </c>
      <c r="E3139" s="2">
        <v>45165</v>
      </c>
      <c r="F3139" s="2">
        <f>_xlfn.XLOOKUP(Table7[[#This Row],[EID]],Roster!A:A,Roster!G:G)</f>
        <v>41094</v>
      </c>
      <c r="G3139" s="61">
        <f ca="1">(TODAY()-Table7[[#This Row],[Hire Date]])/365</f>
        <v>12.87945205479452</v>
      </c>
      <c r="H3139" s="61">
        <f ca="1">Table7[[#This Row],[Year]]*12</f>
        <v>154.55342465753424</v>
      </c>
      <c r="I3139" t="str">
        <f ca="1">IF(Table7[[#This Row],[Month]]&gt;=12,"Tenured","New Hire")</f>
        <v>Tenured</v>
      </c>
    </row>
    <row r="3140" spans="1:9">
      <c r="A3140" s="3" t="s">
        <v>94</v>
      </c>
      <c r="B3140" s="35" t="str">
        <f>_xlfn.XLOOKUP(Table7[[#This Row],[EID]],Roster!A:A,Roster!E:E)</f>
        <v>oka.koch.55</v>
      </c>
      <c r="C3140" s="35" t="str">
        <f>_xlfn.XLOOKUP(Table7[[#This Row],[EID]],Roster!A:A,Roster!F:F)</f>
        <v>F&amp;A</v>
      </c>
      <c r="D3140">
        <v>10</v>
      </c>
      <c r="E3140" s="2">
        <v>45166</v>
      </c>
      <c r="F3140" s="2">
        <f>_xlfn.XLOOKUP(Table7[[#This Row],[EID]],Roster!A:A,Roster!G:G)</f>
        <v>45032</v>
      </c>
      <c r="G3140" s="61">
        <f ca="1">(TODAY()-Table7[[#This Row],[Hire Date]])/365</f>
        <v>2.0904109589041098</v>
      </c>
      <c r="H3140" s="61">
        <f ca="1">Table7[[#This Row],[Year]]*12</f>
        <v>25.084931506849315</v>
      </c>
      <c r="I3140" t="str">
        <f ca="1">IF(Table7[[#This Row],[Month]]&gt;=12,"Tenured","New Hire")</f>
        <v>Tenured</v>
      </c>
    </row>
    <row r="3141" spans="1:9">
      <c r="A3141" s="3" t="s">
        <v>96</v>
      </c>
      <c r="B3141" s="35" t="str">
        <f>_xlfn.XLOOKUP(Table7[[#This Row],[EID]],Roster!A:A,Roster!E:E)</f>
        <v>hir.kame.31</v>
      </c>
      <c r="C3141" s="35" t="str">
        <f>_xlfn.XLOOKUP(Table7[[#This Row],[EID]],Roster!A:A,Roster!F:F)</f>
        <v>Health</v>
      </c>
      <c r="D3141">
        <v>9</v>
      </c>
      <c r="E3141" s="2">
        <v>45166</v>
      </c>
      <c r="F3141" s="2">
        <f>_xlfn.XLOOKUP(Table7[[#This Row],[EID]],Roster!A:A,Roster!G:G)</f>
        <v>44979</v>
      </c>
      <c r="G3141" s="61">
        <f ca="1">(TODAY()-Table7[[#This Row],[Hire Date]])/365</f>
        <v>2.2356164383561645</v>
      </c>
      <c r="H3141" s="61">
        <f ca="1">Table7[[#This Row],[Year]]*12</f>
        <v>26.827397260273976</v>
      </c>
      <c r="I3141" t="str">
        <f ca="1">IF(Table7[[#This Row],[Month]]&gt;=12,"Tenured","New Hire")</f>
        <v>Tenured</v>
      </c>
    </row>
    <row r="3142" spans="1:9">
      <c r="A3142" s="3" t="s">
        <v>97</v>
      </c>
      <c r="B3142" s="35" t="str">
        <f>_xlfn.XLOOKUP(Table7[[#This Row],[EID]],Roster!A:A,Roster!E:E)</f>
        <v>han.oriz.24</v>
      </c>
      <c r="C3142" s="35" t="str">
        <f>_xlfn.XLOOKUP(Table7[[#This Row],[EID]],Roster!A:A,Roster!F:F)</f>
        <v>Network</v>
      </c>
      <c r="D3142">
        <v>9</v>
      </c>
      <c r="E3142" s="2">
        <v>45166</v>
      </c>
      <c r="F3142" s="2">
        <f>_xlfn.XLOOKUP(Table7[[#This Row],[EID]],Roster!A:A,Roster!G:G)</f>
        <v>44419</v>
      </c>
      <c r="G3142" s="61">
        <f ca="1">(TODAY()-Table7[[#This Row],[Hire Date]])/365</f>
        <v>3.7698630136986302</v>
      </c>
      <c r="H3142" s="61">
        <f ca="1">Table7[[#This Row],[Year]]*12</f>
        <v>45.238356164383561</v>
      </c>
      <c r="I3142" t="str">
        <f ca="1">IF(Table7[[#This Row],[Month]]&gt;=12,"Tenured","New Hire")</f>
        <v>Tenured</v>
      </c>
    </row>
    <row r="3143" spans="1:9">
      <c r="A3143" s="3" t="s">
        <v>98</v>
      </c>
      <c r="B3143" s="35" t="str">
        <f>_xlfn.XLOOKUP(Table7[[#This Row],[EID]],Roster!A:A,Roster!E:E)</f>
        <v>kig.imaz.62</v>
      </c>
      <c r="C3143" s="35" t="str">
        <f>_xlfn.XLOOKUP(Table7[[#This Row],[EID]],Roster!A:A,Roster!F:F)</f>
        <v>HR</v>
      </c>
      <c r="D3143">
        <v>10</v>
      </c>
      <c r="E3143" s="2">
        <v>45166</v>
      </c>
      <c r="F3143" s="2">
        <f>_xlfn.XLOOKUP(Table7[[#This Row],[EID]],Roster!A:A,Roster!G:G)</f>
        <v>41964</v>
      </c>
      <c r="G3143" s="61">
        <f ca="1">(TODAY()-Table7[[#This Row],[Hire Date]])/365</f>
        <v>10.495890410958904</v>
      </c>
      <c r="H3143" s="61">
        <f ca="1">Table7[[#This Row],[Year]]*12</f>
        <v>125.95068493150684</v>
      </c>
      <c r="I3143" t="str">
        <f ca="1">IF(Table7[[#This Row],[Month]]&gt;=12,"Tenured","New Hire")</f>
        <v>Tenured</v>
      </c>
    </row>
    <row r="3144" spans="1:9">
      <c r="A3144" s="3" t="s">
        <v>99</v>
      </c>
      <c r="B3144" s="35" t="str">
        <f>_xlfn.XLOOKUP(Table7[[#This Row],[EID]],Roster!A:A,Roster!E:E)</f>
        <v>han.oriz.24</v>
      </c>
      <c r="C3144" s="35" t="str">
        <f>_xlfn.XLOOKUP(Table7[[#This Row],[EID]],Roster!A:A,Roster!F:F)</f>
        <v>Strategy</v>
      </c>
      <c r="D3144">
        <v>9</v>
      </c>
      <c r="E3144" s="2">
        <v>45166</v>
      </c>
      <c r="F3144" s="2">
        <f>_xlfn.XLOOKUP(Table7[[#This Row],[EID]],Roster!A:A,Roster!G:G)</f>
        <v>39732</v>
      </c>
      <c r="G3144" s="61">
        <f ca="1">(TODAY()-Table7[[#This Row],[Hire Date]])/365</f>
        <v>16.610958904109587</v>
      </c>
      <c r="H3144" s="61">
        <f ca="1">Table7[[#This Row],[Year]]*12</f>
        <v>199.33150684931505</v>
      </c>
      <c r="I3144" t="str">
        <f ca="1">IF(Table7[[#This Row],[Month]]&gt;=12,"Tenured","New Hire")</f>
        <v>Tenured</v>
      </c>
    </row>
    <row r="3145" spans="1:9">
      <c r="A3145" s="3" t="s">
        <v>100</v>
      </c>
      <c r="B3145" s="35" t="str">
        <f>_xlfn.XLOOKUP(Table7[[#This Row],[EID]],Roster!A:A,Roster!E:E)</f>
        <v>oka.koch.55</v>
      </c>
      <c r="C3145" s="35" t="str">
        <f>_xlfn.XLOOKUP(Table7[[#This Row],[EID]],Roster!A:A,Roster!F:F)</f>
        <v>F&amp;A</v>
      </c>
      <c r="D3145">
        <v>10</v>
      </c>
      <c r="E3145" s="2">
        <v>45166</v>
      </c>
      <c r="F3145" s="2">
        <f>_xlfn.XLOOKUP(Table7[[#This Row],[EID]],Roster!A:A,Roster!G:G)</f>
        <v>44956</v>
      </c>
      <c r="G3145" s="61">
        <f ca="1">(TODAY()-Table7[[#This Row],[Hire Date]])/365</f>
        <v>2.2986301369863016</v>
      </c>
      <c r="H3145" s="61">
        <f ca="1">Table7[[#This Row],[Year]]*12</f>
        <v>27.583561643835619</v>
      </c>
      <c r="I3145" t="str">
        <f ca="1">IF(Table7[[#This Row],[Month]]&gt;=12,"Tenured","New Hire")</f>
        <v>Tenured</v>
      </c>
    </row>
    <row r="3146" spans="1:9">
      <c r="A3146" s="3" t="s">
        <v>101</v>
      </c>
      <c r="B3146" s="35" t="str">
        <f>_xlfn.XLOOKUP(Table7[[#This Row],[EID]],Roster!A:A,Roster!E:E)</f>
        <v>hir.kame.31</v>
      </c>
      <c r="C3146" s="35" t="str">
        <f>_xlfn.XLOOKUP(Table7[[#This Row],[EID]],Roster!A:A,Roster!F:F)</f>
        <v>Health</v>
      </c>
      <c r="D3146">
        <v>9</v>
      </c>
      <c r="E3146" s="2">
        <v>45166</v>
      </c>
      <c r="F3146" s="2">
        <f>_xlfn.XLOOKUP(Table7[[#This Row],[EID]],Roster!A:A,Roster!G:G)</f>
        <v>42161</v>
      </c>
      <c r="G3146" s="61">
        <f ca="1">(TODAY()-Table7[[#This Row],[Hire Date]])/365</f>
        <v>9.956164383561644</v>
      </c>
      <c r="H3146" s="61">
        <f ca="1">Table7[[#This Row],[Year]]*12</f>
        <v>119.47397260273974</v>
      </c>
      <c r="I3146" t="str">
        <f ca="1">IF(Table7[[#This Row],[Month]]&gt;=12,"Tenured","New Hire")</f>
        <v>Tenured</v>
      </c>
    </row>
    <row r="3147" spans="1:9">
      <c r="A3147" s="3" t="s">
        <v>102</v>
      </c>
      <c r="B3147" s="35" t="str">
        <f>_xlfn.XLOOKUP(Table7[[#This Row],[EID]],Roster!A:A,Roster!E:E)</f>
        <v>han.oriz.24</v>
      </c>
      <c r="C3147" s="35" t="str">
        <f>_xlfn.XLOOKUP(Table7[[#This Row],[EID]],Roster!A:A,Roster!F:F)</f>
        <v>Network</v>
      </c>
      <c r="D3147">
        <v>10</v>
      </c>
      <c r="E3147" s="2">
        <v>45166</v>
      </c>
      <c r="F3147" s="2">
        <f>_xlfn.XLOOKUP(Table7[[#This Row],[EID]],Roster!A:A,Roster!G:G)</f>
        <v>37784</v>
      </c>
      <c r="G3147" s="61">
        <f ca="1">(TODAY()-Table7[[#This Row],[Hire Date]])/365</f>
        <v>21.947945205479453</v>
      </c>
      <c r="H3147" s="61">
        <f ca="1">Table7[[#This Row],[Year]]*12</f>
        <v>263.37534246575342</v>
      </c>
      <c r="I3147" t="str">
        <f ca="1">IF(Table7[[#This Row],[Month]]&gt;=12,"Tenured","New Hire")</f>
        <v>Tenured</v>
      </c>
    </row>
    <row r="3148" spans="1:9">
      <c r="A3148" s="3" t="s">
        <v>103</v>
      </c>
      <c r="B3148" s="35" t="str">
        <f>_xlfn.XLOOKUP(Table7[[#This Row],[EID]],Roster!A:A,Roster!E:E)</f>
        <v>kig.imaz.62</v>
      </c>
      <c r="C3148" s="35" t="str">
        <f>_xlfn.XLOOKUP(Table7[[#This Row],[EID]],Roster!A:A,Roster!F:F)</f>
        <v>HR</v>
      </c>
      <c r="D3148">
        <v>9</v>
      </c>
      <c r="E3148" s="2">
        <v>45166</v>
      </c>
      <c r="F3148" s="2">
        <f>_xlfn.XLOOKUP(Table7[[#This Row],[EID]],Roster!A:A,Roster!G:G)</f>
        <v>44132</v>
      </c>
      <c r="G3148" s="61">
        <f ca="1">(TODAY()-Table7[[#This Row],[Hire Date]])/365</f>
        <v>4.5561643835616437</v>
      </c>
      <c r="H3148" s="61">
        <f ca="1">Table7[[#This Row],[Year]]*12</f>
        <v>54.673972602739724</v>
      </c>
      <c r="I3148" t="str">
        <f ca="1">IF(Table7[[#This Row],[Month]]&gt;=12,"Tenured","New Hire")</f>
        <v>Tenured</v>
      </c>
    </row>
    <row r="3149" spans="1:9">
      <c r="A3149" s="3" t="s">
        <v>104</v>
      </c>
      <c r="B3149" s="35" t="str">
        <f>_xlfn.XLOOKUP(Table7[[#This Row],[EID]],Roster!A:A,Roster!E:E)</f>
        <v>oka.koch.55</v>
      </c>
      <c r="C3149" s="35" t="str">
        <f>_xlfn.XLOOKUP(Table7[[#This Row],[EID]],Roster!A:A,Roster!F:F)</f>
        <v>F&amp;A</v>
      </c>
      <c r="D3149">
        <v>5</v>
      </c>
      <c r="E3149" s="2">
        <v>45166</v>
      </c>
      <c r="F3149" s="2">
        <f>_xlfn.XLOOKUP(Table7[[#This Row],[EID]],Roster!A:A,Roster!G:G)</f>
        <v>44977</v>
      </c>
      <c r="G3149" s="61">
        <f ca="1">(TODAY()-Table7[[#This Row],[Hire Date]])/365</f>
        <v>2.2410958904109588</v>
      </c>
      <c r="H3149" s="61">
        <f ca="1">Table7[[#This Row],[Year]]*12</f>
        <v>26.893150684931506</v>
      </c>
      <c r="I3149" t="str">
        <f ca="1">IF(Table7[[#This Row],[Month]]&gt;=12,"Tenured","New Hire")</f>
        <v>Tenured</v>
      </c>
    </row>
    <row r="3150" spans="1:9">
      <c r="A3150" s="3" t="s">
        <v>105</v>
      </c>
      <c r="B3150" s="35" t="str">
        <f>_xlfn.XLOOKUP(Table7[[#This Row],[EID]],Roster!A:A,Roster!E:E)</f>
        <v>oka.koch.55</v>
      </c>
      <c r="C3150" s="35" t="str">
        <f>_xlfn.XLOOKUP(Table7[[#This Row],[EID]],Roster!A:A,Roster!F:F)</f>
        <v>F&amp;A</v>
      </c>
      <c r="D3150">
        <v>8</v>
      </c>
      <c r="E3150" s="2">
        <v>45166</v>
      </c>
      <c r="F3150" s="2">
        <f>_xlfn.XLOOKUP(Table7[[#This Row],[EID]],Roster!A:A,Roster!G:G)</f>
        <v>37806</v>
      </c>
      <c r="G3150" s="61">
        <f ca="1">(TODAY()-Table7[[#This Row],[Hire Date]])/365</f>
        <v>21.887671232876713</v>
      </c>
      <c r="H3150" s="61">
        <f ca="1">Table7[[#This Row],[Year]]*12</f>
        <v>262.65205479452055</v>
      </c>
      <c r="I3150" t="str">
        <f ca="1">IF(Table7[[#This Row],[Month]]&gt;=12,"Tenured","New Hire")</f>
        <v>Tenured</v>
      </c>
    </row>
    <row r="3151" spans="1:9">
      <c r="A3151" s="3" t="s">
        <v>106</v>
      </c>
      <c r="B3151" s="35" t="str">
        <f>_xlfn.XLOOKUP(Table7[[#This Row],[EID]],Roster!A:A,Roster!E:E)</f>
        <v>hir.kame.31</v>
      </c>
      <c r="C3151" s="35" t="str">
        <f>_xlfn.XLOOKUP(Table7[[#This Row],[EID]],Roster!A:A,Roster!F:F)</f>
        <v>Health</v>
      </c>
      <c r="D3151">
        <v>9</v>
      </c>
      <c r="E3151" s="2">
        <v>45166</v>
      </c>
      <c r="F3151" s="2">
        <f>_xlfn.XLOOKUP(Table7[[#This Row],[EID]],Roster!A:A,Roster!G:G)</f>
        <v>40457</v>
      </c>
      <c r="G3151" s="61">
        <f ca="1">(TODAY()-Table7[[#This Row],[Hire Date]])/365</f>
        <v>14.624657534246575</v>
      </c>
      <c r="H3151" s="61">
        <f ca="1">Table7[[#This Row],[Year]]*12</f>
        <v>175.49589041095891</v>
      </c>
      <c r="I3151" t="str">
        <f ca="1">IF(Table7[[#This Row],[Month]]&gt;=12,"Tenured","New Hire")</f>
        <v>Tenured</v>
      </c>
    </row>
    <row r="3152" spans="1:9">
      <c r="A3152" s="3" t="s">
        <v>107</v>
      </c>
      <c r="B3152" s="35" t="str">
        <f>_xlfn.XLOOKUP(Table7[[#This Row],[EID]],Roster!A:A,Roster!E:E)</f>
        <v>oka.koch.55</v>
      </c>
      <c r="C3152" s="35" t="str">
        <f>_xlfn.XLOOKUP(Table7[[#This Row],[EID]],Roster!A:A,Roster!F:F)</f>
        <v>F&amp;A</v>
      </c>
      <c r="D3152">
        <v>6</v>
      </c>
      <c r="E3152" s="2">
        <v>45166</v>
      </c>
      <c r="F3152" s="2">
        <f>_xlfn.XLOOKUP(Table7[[#This Row],[EID]],Roster!A:A,Roster!G:G)</f>
        <v>45001</v>
      </c>
      <c r="G3152" s="61">
        <f ca="1">(TODAY()-Table7[[#This Row],[Hire Date]])/365</f>
        <v>2.1753424657534248</v>
      </c>
      <c r="H3152" s="61">
        <f ca="1">Table7[[#This Row],[Year]]*12</f>
        <v>26.104109589041098</v>
      </c>
      <c r="I3152" t="str">
        <f ca="1">IF(Table7[[#This Row],[Month]]&gt;=12,"Tenured","New Hire")</f>
        <v>Tenured</v>
      </c>
    </row>
    <row r="3153" spans="1:9">
      <c r="A3153" s="3" t="s">
        <v>108</v>
      </c>
      <c r="B3153" s="35" t="str">
        <f>_xlfn.XLOOKUP(Table7[[#This Row],[EID]],Roster!A:A,Roster!E:E)</f>
        <v>kig.imaz.62</v>
      </c>
      <c r="C3153" s="35" t="str">
        <f>_xlfn.XLOOKUP(Table7[[#This Row],[EID]],Roster!A:A,Roster!F:F)</f>
        <v>HR</v>
      </c>
      <c r="D3153">
        <v>8</v>
      </c>
      <c r="E3153" s="2">
        <v>45166</v>
      </c>
      <c r="F3153" s="2">
        <f>_xlfn.XLOOKUP(Table7[[#This Row],[EID]],Roster!A:A,Roster!G:G)</f>
        <v>41289</v>
      </c>
      <c r="G3153" s="61">
        <f ca="1">(TODAY()-Table7[[#This Row],[Hire Date]])/365</f>
        <v>12.345205479452055</v>
      </c>
      <c r="H3153" s="61">
        <f ca="1">Table7[[#This Row],[Year]]*12</f>
        <v>148.14246575342466</v>
      </c>
      <c r="I3153" t="str">
        <f ca="1">IF(Table7[[#This Row],[Month]]&gt;=12,"Tenured","New Hire")</f>
        <v>Tenured</v>
      </c>
    </row>
    <row r="3154" spans="1:9">
      <c r="A3154" s="3" t="s">
        <v>109</v>
      </c>
      <c r="B3154" s="35" t="str">
        <f>_xlfn.XLOOKUP(Table7[[#This Row],[EID]],Roster!A:A,Roster!E:E)</f>
        <v>han.oriz.24</v>
      </c>
      <c r="C3154" s="35" t="str">
        <f>_xlfn.XLOOKUP(Table7[[#This Row],[EID]],Roster!A:A,Roster!F:F)</f>
        <v>Strategy</v>
      </c>
      <c r="D3154">
        <v>10</v>
      </c>
      <c r="E3154" s="2">
        <v>45166</v>
      </c>
      <c r="F3154" s="2">
        <f>_xlfn.XLOOKUP(Table7[[#This Row],[EID]],Roster!A:A,Roster!G:G)</f>
        <v>39092</v>
      </c>
      <c r="G3154" s="61">
        <f ca="1">(TODAY()-Table7[[#This Row],[Hire Date]])/365</f>
        <v>18.364383561643837</v>
      </c>
      <c r="H3154" s="61">
        <f ca="1">Table7[[#This Row],[Year]]*12</f>
        <v>220.37260273972606</v>
      </c>
      <c r="I3154" t="str">
        <f ca="1">IF(Table7[[#This Row],[Month]]&gt;=12,"Tenured","New Hire")</f>
        <v>Tenured</v>
      </c>
    </row>
    <row r="3155" spans="1:9">
      <c r="A3155" s="3" t="s">
        <v>111</v>
      </c>
      <c r="B3155" s="35" t="str">
        <f>_xlfn.XLOOKUP(Table7[[#This Row],[EID]],Roster!A:A,Roster!E:E)</f>
        <v>hir.kame.31</v>
      </c>
      <c r="C3155" s="35" t="str">
        <f>_xlfn.XLOOKUP(Table7[[#This Row],[EID]],Roster!A:A,Roster!F:F)</f>
        <v>Health</v>
      </c>
      <c r="D3155">
        <v>8</v>
      </c>
      <c r="E3155" s="2">
        <v>45166</v>
      </c>
      <c r="F3155" s="2">
        <f>_xlfn.XLOOKUP(Table7[[#This Row],[EID]],Roster!A:A,Roster!G:G)</f>
        <v>42145</v>
      </c>
      <c r="G3155" s="61">
        <f ca="1">(TODAY()-Table7[[#This Row],[Hire Date]])/365</f>
        <v>10</v>
      </c>
      <c r="H3155" s="61">
        <f ca="1">Table7[[#This Row],[Year]]*12</f>
        <v>120</v>
      </c>
      <c r="I3155" t="str">
        <f ca="1">IF(Table7[[#This Row],[Month]]&gt;=12,"Tenured","New Hire")</f>
        <v>Tenured</v>
      </c>
    </row>
    <row r="3156" spans="1:9">
      <c r="A3156" s="3" t="s">
        <v>112</v>
      </c>
      <c r="B3156" s="35" t="str">
        <f>_xlfn.XLOOKUP(Table7[[#This Row],[EID]],Roster!A:A,Roster!E:E)</f>
        <v>hir.kame.31</v>
      </c>
      <c r="C3156" s="35" t="str">
        <f>_xlfn.XLOOKUP(Table7[[#This Row],[EID]],Roster!A:A,Roster!F:F)</f>
        <v>Health</v>
      </c>
      <c r="D3156">
        <v>9</v>
      </c>
      <c r="E3156" s="2">
        <v>45166</v>
      </c>
      <c r="F3156" s="2">
        <f>_xlfn.XLOOKUP(Table7[[#This Row],[EID]],Roster!A:A,Roster!G:G)</f>
        <v>44989</v>
      </c>
      <c r="G3156" s="61">
        <f ca="1">(TODAY()-Table7[[#This Row],[Hire Date]])/365</f>
        <v>2.2082191780821918</v>
      </c>
      <c r="H3156" s="61">
        <f ca="1">Table7[[#This Row],[Year]]*12</f>
        <v>26.4986301369863</v>
      </c>
      <c r="I3156" t="str">
        <f ca="1">IF(Table7[[#This Row],[Month]]&gt;=12,"Tenured","New Hire")</f>
        <v>Tenured</v>
      </c>
    </row>
    <row r="3157" spans="1:9">
      <c r="A3157" s="3" t="s">
        <v>113</v>
      </c>
      <c r="B3157" s="35" t="str">
        <f>_xlfn.XLOOKUP(Table7[[#This Row],[EID]],Roster!A:A,Roster!E:E)</f>
        <v>kig.imaz.62</v>
      </c>
      <c r="C3157" s="35" t="str">
        <f>_xlfn.XLOOKUP(Table7[[#This Row],[EID]],Roster!A:A,Roster!F:F)</f>
        <v>HR</v>
      </c>
      <c r="D3157">
        <v>10</v>
      </c>
      <c r="E3157" s="2">
        <v>45166</v>
      </c>
      <c r="F3157" s="2">
        <f>_xlfn.XLOOKUP(Table7[[#This Row],[EID]],Roster!A:A,Roster!G:G)</f>
        <v>44152</v>
      </c>
      <c r="G3157" s="61">
        <f ca="1">(TODAY()-Table7[[#This Row],[Hire Date]])/365</f>
        <v>4.5013698630136982</v>
      </c>
      <c r="H3157" s="61">
        <f ca="1">Table7[[#This Row],[Year]]*12</f>
        <v>54.016438356164379</v>
      </c>
      <c r="I3157" t="str">
        <f ca="1">IF(Table7[[#This Row],[Month]]&gt;=12,"Tenured","New Hire")</f>
        <v>Tenured</v>
      </c>
    </row>
    <row r="3158" spans="1:9">
      <c r="A3158" s="3" t="s">
        <v>114</v>
      </c>
      <c r="B3158" s="35" t="str">
        <f>_xlfn.XLOOKUP(Table7[[#This Row],[EID]],Roster!A:A,Roster!E:E)</f>
        <v>han.oriz.24</v>
      </c>
      <c r="C3158" s="35" t="str">
        <f>_xlfn.XLOOKUP(Table7[[#This Row],[EID]],Roster!A:A,Roster!F:F)</f>
        <v>Strategy</v>
      </c>
      <c r="D3158">
        <v>9</v>
      </c>
      <c r="E3158" s="2">
        <v>45166</v>
      </c>
      <c r="F3158" s="2">
        <f>_xlfn.XLOOKUP(Table7[[#This Row],[EID]],Roster!A:A,Roster!G:G)</f>
        <v>37165</v>
      </c>
      <c r="G3158" s="61">
        <f ca="1">(TODAY()-Table7[[#This Row],[Hire Date]])/365</f>
        <v>23.643835616438356</v>
      </c>
      <c r="H3158" s="61">
        <f ca="1">Table7[[#This Row],[Year]]*12</f>
        <v>283.72602739726028</v>
      </c>
      <c r="I3158" t="str">
        <f ca="1">IF(Table7[[#This Row],[Month]]&gt;=12,"Tenured","New Hire")</f>
        <v>Tenured</v>
      </c>
    </row>
    <row r="3159" spans="1:9">
      <c r="A3159" s="3" t="s">
        <v>115</v>
      </c>
      <c r="B3159" s="35" t="str">
        <f>_xlfn.XLOOKUP(Table7[[#This Row],[EID]],Roster!A:A,Roster!E:E)</f>
        <v>oka.koch.55</v>
      </c>
      <c r="C3159" s="35" t="str">
        <f>_xlfn.XLOOKUP(Table7[[#This Row],[EID]],Roster!A:A,Roster!F:F)</f>
        <v>F&amp;A</v>
      </c>
      <c r="D3159">
        <v>9</v>
      </c>
      <c r="E3159" s="2">
        <v>45166</v>
      </c>
      <c r="F3159" s="2">
        <f>_xlfn.XLOOKUP(Table7[[#This Row],[EID]],Roster!A:A,Roster!G:G)</f>
        <v>44841</v>
      </c>
      <c r="G3159" s="61">
        <f ca="1">(TODAY()-Table7[[#This Row],[Hire Date]])/365</f>
        <v>2.6136986301369864</v>
      </c>
      <c r="H3159" s="61">
        <f ca="1">Table7[[#This Row],[Year]]*12</f>
        <v>31.364383561643837</v>
      </c>
      <c r="I3159" t="str">
        <f ca="1">IF(Table7[[#This Row],[Month]]&gt;=12,"Tenured","New Hire")</f>
        <v>Tenured</v>
      </c>
    </row>
    <row r="3160" spans="1:9">
      <c r="A3160" s="3" t="s">
        <v>116</v>
      </c>
      <c r="B3160" s="35" t="str">
        <f>_xlfn.XLOOKUP(Table7[[#This Row],[EID]],Roster!A:A,Roster!E:E)</f>
        <v>hir.kame.31</v>
      </c>
      <c r="C3160" s="35" t="str">
        <f>_xlfn.XLOOKUP(Table7[[#This Row],[EID]],Roster!A:A,Roster!F:F)</f>
        <v>Health</v>
      </c>
      <c r="D3160">
        <v>10</v>
      </c>
      <c r="E3160" s="2">
        <v>45166</v>
      </c>
      <c r="F3160" s="2">
        <f>_xlfn.XLOOKUP(Table7[[#This Row],[EID]],Roster!A:A,Roster!G:G)</f>
        <v>39490</v>
      </c>
      <c r="G3160" s="61">
        <f ca="1">(TODAY()-Table7[[#This Row],[Hire Date]])/365</f>
        <v>17.273972602739725</v>
      </c>
      <c r="H3160" s="61">
        <f ca="1">Table7[[#This Row],[Year]]*12</f>
        <v>207.2876712328767</v>
      </c>
      <c r="I3160" t="str">
        <f ca="1">IF(Table7[[#This Row],[Month]]&gt;=12,"Tenured","New Hire")</f>
        <v>Tenured</v>
      </c>
    </row>
    <row r="3161" spans="1:9">
      <c r="A3161" s="3" t="s">
        <v>117</v>
      </c>
      <c r="B3161" s="35" t="str">
        <f>_xlfn.XLOOKUP(Table7[[#This Row],[EID]],Roster!A:A,Roster!E:E)</f>
        <v>han.oriz.24</v>
      </c>
      <c r="C3161" s="35" t="str">
        <f>_xlfn.XLOOKUP(Table7[[#This Row],[EID]],Roster!A:A,Roster!F:F)</f>
        <v>Network</v>
      </c>
      <c r="D3161">
        <v>10</v>
      </c>
      <c r="E3161" s="2">
        <v>45166</v>
      </c>
      <c r="F3161" s="2">
        <f>_xlfn.XLOOKUP(Table7[[#This Row],[EID]],Roster!A:A,Roster!G:G)</f>
        <v>43495</v>
      </c>
      <c r="G3161" s="61">
        <f ca="1">(TODAY()-Table7[[#This Row],[Hire Date]])/365</f>
        <v>6.3013698630136989</v>
      </c>
      <c r="H3161" s="61">
        <f ca="1">Table7[[#This Row],[Year]]*12</f>
        <v>75.616438356164394</v>
      </c>
      <c r="I3161" t="str">
        <f ca="1">IF(Table7[[#This Row],[Month]]&gt;=12,"Tenured","New Hire")</f>
        <v>Tenured</v>
      </c>
    </row>
    <row r="3162" spans="1:9">
      <c r="A3162" s="3" t="s">
        <v>118</v>
      </c>
      <c r="B3162" s="35" t="str">
        <f>_xlfn.XLOOKUP(Table7[[#This Row],[EID]],Roster!A:A,Roster!E:E)</f>
        <v>kig.imaz.62</v>
      </c>
      <c r="C3162" s="35" t="str">
        <f>_xlfn.XLOOKUP(Table7[[#This Row],[EID]],Roster!A:A,Roster!F:F)</f>
        <v>HR</v>
      </c>
      <c r="D3162">
        <v>9</v>
      </c>
      <c r="E3162" s="2">
        <v>45166</v>
      </c>
      <c r="F3162" s="2">
        <f>_xlfn.XLOOKUP(Table7[[#This Row],[EID]],Roster!A:A,Roster!G:G)</f>
        <v>44965</v>
      </c>
      <c r="G3162" s="61">
        <f ca="1">(TODAY()-Table7[[#This Row],[Hire Date]])/365</f>
        <v>2.2739726027397262</v>
      </c>
      <c r="H3162" s="61">
        <f ca="1">Table7[[#This Row],[Year]]*12</f>
        <v>27.287671232876715</v>
      </c>
      <c r="I3162" t="str">
        <f ca="1">IF(Table7[[#This Row],[Month]]&gt;=12,"Tenured","New Hire")</f>
        <v>Tenured</v>
      </c>
    </row>
    <row r="3163" spans="1:9">
      <c r="A3163" s="3" t="s">
        <v>119</v>
      </c>
      <c r="B3163" s="35" t="str">
        <f>_xlfn.XLOOKUP(Table7[[#This Row],[EID]],Roster!A:A,Roster!E:E)</f>
        <v>hir.kame.31</v>
      </c>
      <c r="C3163" s="35" t="str">
        <f>_xlfn.XLOOKUP(Table7[[#This Row],[EID]],Roster!A:A,Roster!F:F)</f>
        <v>Health</v>
      </c>
      <c r="D3163">
        <v>10</v>
      </c>
      <c r="E3163" s="2">
        <v>45166</v>
      </c>
      <c r="F3163" s="2">
        <f>_xlfn.XLOOKUP(Table7[[#This Row],[EID]],Roster!A:A,Roster!G:G)</f>
        <v>38581</v>
      </c>
      <c r="G3163" s="61">
        <f ca="1">(TODAY()-Table7[[#This Row],[Hire Date]])/365</f>
        <v>19.764383561643836</v>
      </c>
      <c r="H3163" s="61">
        <f ca="1">Table7[[#This Row],[Year]]*12</f>
        <v>237.17260273972602</v>
      </c>
      <c r="I3163" t="str">
        <f ca="1">IF(Table7[[#This Row],[Month]]&gt;=12,"Tenured","New Hire")</f>
        <v>Tenured</v>
      </c>
    </row>
    <row r="3164" spans="1:9">
      <c r="A3164" s="3" t="s">
        <v>120</v>
      </c>
      <c r="B3164" s="35" t="str">
        <f>_xlfn.XLOOKUP(Table7[[#This Row],[EID]],Roster!A:A,Roster!E:E)</f>
        <v>oka.koch.55</v>
      </c>
      <c r="C3164" s="35" t="str">
        <f>_xlfn.XLOOKUP(Table7[[#This Row],[EID]],Roster!A:A,Roster!F:F)</f>
        <v>F&amp;A</v>
      </c>
      <c r="D3164">
        <v>10</v>
      </c>
      <c r="E3164" s="2">
        <v>45166</v>
      </c>
      <c r="F3164" s="2">
        <f>_xlfn.XLOOKUP(Table7[[#This Row],[EID]],Roster!A:A,Roster!G:G)</f>
        <v>45039</v>
      </c>
      <c r="G3164" s="61">
        <f ca="1">(TODAY()-Table7[[#This Row],[Hire Date]])/365</f>
        <v>2.0712328767123287</v>
      </c>
      <c r="H3164" s="61">
        <f ca="1">Table7[[#This Row],[Year]]*12</f>
        <v>24.854794520547944</v>
      </c>
      <c r="I3164" t="str">
        <f ca="1">IF(Table7[[#This Row],[Month]]&gt;=12,"Tenured","New Hire")</f>
        <v>Tenured</v>
      </c>
    </row>
    <row r="3165" spans="1:9">
      <c r="A3165" s="3" t="s">
        <v>121</v>
      </c>
      <c r="B3165" s="35" t="str">
        <f>_xlfn.XLOOKUP(Table7[[#This Row],[EID]],Roster!A:A,Roster!E:E)</f>
        <v>hir.kame.31</v>
      </c>
      <c r="C3165" s="35" t="str">
        <f>_xlfn.XLOOKUP(Table7[[#This Row],[EID]],Roster!A:A,Roster!F:F)</f>
        <v>Health</v>
      </c>
      <c r="D3165">
        <v>8</v>
      </c>
      <c r="E3165" s="2">
        <v>45166</v>
      </c>
      <c r="F3165" s="2">
        <f>_xlfn.XLOOKUP(Table7[[#This Row],[EID]],Roster!A:A,Roster!G:G)</f>
        <v>44420</v>
      </c>
      <c r="G3165" s="61">
        <f ca="1">(TODAY()-Table7[[#This Row],[Hire Date]])/365</f>
        <v>3.7671232876712328</v>
      </c>
      <c r="H3165" s="61">
        <f ca="1">Table7[[#This Row],[Year]]*12</f>
        <v>45.205479452054796</v>
      </c>
      <c r="I3165" t="str">
        <f ca="1">IF(Table7[[#This Row],[Month]]&gt;=12,"Tenured","New Hire")</f>
        <v>Tenured</v>
      </c>
    </row>
    <row r="3166" spans="1:9">
      <c r="A3166" s="3" t="s">
        <v>122</v>
      </c>
      <c r="B3166" s="35" t="str">
        <f>_xlfn.XLOOKUP(Table7[[#This Row],[EID]],Roster!A:A,Roster!E:E)</f>
        <v>han.oriz.24</v>
      </c>
      <c r="C3166" s="35" t="str">
        <f>_xlfn.XLOOKUP(Table7[[#This Row],[EID]],Roster!A:A,Roster!F:F)</f>
        <v>Network</v>
      </c>
      <c r="D3166">
        <v>10</v>
      </c>
      <c r="E3166" s="2">
        <v>45166</v>
      </c>
      <c r="F3166" s="2">
        <f>_xlfn.XLOOKUP(Table7[[#This Row],[EID]],Roster!A:A,Roster!G:G)</f>
        <v>44961</v>
      </c>
      <c r="G3166" s="61">
        <f ca="1">(TODAY()-Table7[[#This Row],[Hire Date]])/365</f>
        <v>2.2849315068493152</v>
      </c>
      <c r="H3166" s="61">
        <f ca="1">Table7[[#This Row],[Year]]*12</f>
        <v>27.419178082191785</v>
      </c>
      <c r="I3166" t="str">
        <f ca="1">IF(Table7[[#This Row],[Month]]&gt;=12,"Tenured","New Hire")</f>
        <v>Tenured</v>
      </c>
    </row>
    <row r="3167" spans="1:9">
      <c r="A3167" s="3" t="s">
        <v>123</v>
      </c>
      <c r="B3167" s="35" t="str">
        <f>_xlfn.XLOOKUP(Table7[[#This Row],[EID]],Roster!A:A,Roster!E:E)</f>
        <v>kig.imaz.62</v>
      </c>
      <c r="C3167" s="35" t="str">
        <f>_xlfn.XLOOKUP(Table7[[#This Row],[EID]],Roster!A:A,Roster!F:F)</f>
        <v>HR</v>
      </c>
      <c r="D3167">
        <v>8</v>
      </c>
      <c r="E3167" s="2">
        <v>45166</v>
      </c>
      <c r="F3167" s="2">
        <f>_xlfn.XLOOKUP(Table7[[#This Row],[EID]],Roster!A:A,Roster!G:G)</f>
        <v>41094</v>
      </c>
      <c r="G3167" s="61">
        <f ca="1">(TODAY()-Table7[[#This Row],[Hire Date]])/365</f>
        <v>12.87945205479452</v>
      </c>
      <c r="H3167" s="61">
        <f ca="1">Table7[[#This Row],[Year]]*12</f>
        <v>154.55342465753424</v>
      </c>
      <c r="I3167" t="str">
        <f ca="1">IF(Table7[[#This Row],[Month]]&gt;=12,"Tenured","New Hire")</f>
        <v>Tenured</v>
      </c>
    </row>
    <row r="3168" spans="1:9">
      <c r="A3168" s="3" t="s">
        <v>94</v>
      </c>
      <c r="B3168" s="35" t="str">
        <f>_xlfn.XLOOKUP(Table7[[#This Row],[EID]],Roster!A:A,Roster!E:E)</f>
        <v>oka.koch.55</v>
      </c>
      <c r="C3168" s="35" t="str">
        <f>_xlfn.XLOOKUP(Table7[[#This Row],[EID]],Roster!A:A,Roster!F:F)</f>
        <v>F&amp;A</v>
      </c>
      <c r="D3168">
        <v>10</v>
      </c>
      <c r="E3168" s="2">
        <v>45167</v>
      </c>
      <c r="F3168" s="2">
        <f>_xlfn.XLOOKUP(Table7[[#This Row],[EID]],Roster!A:A,Roster!G:G)</f>
        <v>45032</v>
      </c>
      <c r="G3168" s="61">
        <f ca="1">(TODAY()-Table7[[#This Row],[Hire Date]])/365</f>
        <v>2.0904109589041098</v>
      </c>
      <c r="H3168" s="61">
        <f ca="1">Table7[[#This Row],[Year]]*12</f>
        <v>25.084931506849315</v>
      </c>
      <c r="I3168" t="str">
        <f ca="1">IF(Table7[[#This Row],[Month]]&gt;=12,"Tenured","New Hire")</f>
        <v>Tenured</v>
      </c>
    </row>
    <row r="3169" spans="1:9">
      <c r="A3169" s="3" t="s">
        <v>96</v>
      </c>
      <c r="B3169" s="35" t="str">
        <f>_xlfn.XLOOKUP(Table7[[#This Row],[EID]],Roster!A:A,Roster!E:E)</f>
        <v>hir.kame.31</v>
      </c>
      <c r="C3169" s="35" t="str">
        <f>_xlfn.XLOOKUP(Table7[[#This Row],[EID]],Roster!A:A,Roster!F:F)</f>
        <v>Health</v>
      </c>
      <c r="D3169">
        <v>10</v>
      </c>
      <c r="E3169" s="2">
        <v>45167</v>
      </c>
      <c r="F3169" s="2">
        <f>_xlfn.XLOOKUP(Table7[[#This Row],[EID]],Roster!A:A,Roster!G:G)</f>
        <v>44979</v>
      </c>
      <c r="G3169" s="61">
        <f ca="1">(TODAY()-Table7[[#This Row],[Hire Date]])/365</f>
        <v>2.2356164383561645</v>
      </c>
      <c r="H3169" s="61">
        <f ca="1">Table7[[#This Row],[Year]]*12</f>
        <v>26.827397260273976</v>
      </c>
      <c r="I3169" t="str">
        <f ca="1">IF(Table7[[#This Row],[Month]]&gt;=12,"Tenured","New Hire")</f>
        <v>Tenured</v>
      </c>
    </row>
    <row r="3170" spans="1:9">
      <c r="A3170" s="3" t="s">
        <v>97</v>
      </c>
      <c r="B3170" s="35" t="str">
        <f>_xlfn.XLOOKUP(Table7[[#This Row],[EID]],Roster!A:A,Roster!E:E)</f>
        <v>han.oriz.24</v>
      </c>
      <c r="C3170" s="35" t="str">
        <f>_xlfn.XLOOKUP(Table7[[#This Row],[EID]],Roster!A:A,Roster!F:F)</f>
        <v>Network</v>
      </c>
      <c r="D3170">
        <v>9</v>
      </c>
      <c r="E3170" s="2">
        <v>45167</v>
      </c>
      <c r="F3170" s="2">
        <f>_xlfn.XLOOKUP(Table7[[#This Row],[EID]],Roster!A:A,Roster!G:G)</f>
        <v>44419</v>
      </c>
      <c r="G3170" s="61">
        <f ca="1">(TODAY()-Table7[[#This Row],[Hire Date]])/365</f>
        <v>3.7698630136986302</v>
      </c>
      <c r="H3170" s="61">
        <f ca="1">Table7[[#This Row],[Year]]*12</f>
        <v>45.238356164383561</v>
      </c>
      <c r="I3170" t="str">
        <f ca="1">IF(Table7[[#This Row],[Month]]&gt;=12,"Tenured","New Hire")</f>
        <v>Tenured</v>
      </c>
    </row>
    <row r="3171" spans="1:9">
      <c r="A3171" s="3" t="s">
        <v>98</v>
      </c>
      <c r="B3171" s="35" t="str">
        <f>_xlfn.XLOOKUP(Table7[[#This Row],[EID]],Roster!A:A,Roster!E:E)</f>
        <v>kig.imaz.62</v>
      </c>
      <c r="C3171" s="35" t="str">
        <f>_xlfn.XLOOKUP(Table7[[#This Row],[EID]],Roster!A:A,Roster!F:F)</f>
        <v>HR</v>
      </c>
      <c r="D3171">
        <v>9</v>
      </c>
      <c r="E3171" s="2">
        <v>45167</v>
      </c>
      <c r="F3171" s="2">
        <f>_xlfn.XLOOKUP(Table7[[#This Row],[EID]],Roster!A:A,Roster!G:G)</f>
        <v>41964</v>
      </c>
      <c r="G3171" s="61">
        <f ca="1">(TODAY()-Table7[[#This Row],[Hire Date]])/365</f>
        <v>10.495890410958904</v>
      </c>
      <c r="H3171" s="61">
        <f ca="1">Table7[[#This Row],[Year]]*12</f>
        <v>125.95068493150684</v>
      </c>
      <c r="I3171" t="str">
        <f ca="1">IF(Table7[[#This Row],[Month]]&gt;=12,"Tenured","New Hire")</f>
        <v>Tenured</v>
      </c>
    </row>
    <row r="3172" spans="1:9">
      <c r="A3172" s="3" t="s">
        <v>99</v>
      </c>
      <c r="B3172" s="35" t="str">
        <f>_xlfn.XLOOKUP(Table7[[#This Row],[EID]],Roster!A:A,Roster!E:E)</f>
        <v>han.oriz.24</v>
      </c>
      <c r="C3172" s="35" t="str">
        <f>_xlfn.XLOOKUP(Table7[[#This Row],[EID]],Roster!A:A,Roster!F:F)</f>
        <v>Strategy</v>
      </c>
      <c r="D3172">
        <v>10</v>
      </c>
      <c r="E3172" s="2">
        <v>45167</v>
      </c>
      <c r="F3172" s="2">
        <f>_xlfn.XLOOKUP(Table7[[#This Row],[EID]],Roster!A:A,Roster!G:G)</f>
        <v>39732</v>
      </c>
      <c r="G3172" s="61">
        <f ca="1">(TODAY()-Table7[[#This Row],[Hire Date]])/365</f>
        <v>16.610958904109587</v>
      </c>
      <c r="H3172" s="61">
        <f ca="1">Table7[[#This Row],[Year]]*12</f>
        <v>199.33150684931505</v>
      </c>
      <c r="I3172" t="str">
        <f ca="1">IF(Table7[[#This Row],[Month]]&gt;=12,"Tenured","New Hire")</f>
        <v>Tenured</v>
      </c>
    </row>
    <row r="3173" spans="1:9">
      <c r="A3173" s="3" t="s">
        <v>100</v>
      </c>
      <c r="B3173" s="35" t="str">
        <f>_xlfn.XLOOKUP(Table7[[#This Row],[EID]],Roster!A:A,Roster!E:E)</f>
        <v>oka.koch.55</v>
      </c>
      <c r="C3173" s="35" t="str">
        <f>_xlfn.XLOOKUP(Table7[[#This Row],[EID]],Roster!A:A,Roster!F:F)</f>
        <v>F&amp;A</v>
      </c>
      <c r="D3173">
        <v>10</v>
      </c>
      <c r="E3173" s="2">
        <v>45167</v>
      </c>
      <c r="F3173" s="2">
        <f>_xlfn.XLOOKUP(Table7[[#This Row],[EID]],Roster!A:A,Roster!G:G)</f>
        <v>44956</v>
      </c>
      <c r="G3173" s="61">
        <f ca="1">(TODAY()-Table7[[#This Row],[Hire Date]])/365</f>
        <v>2.2986301369863016</v>
      </c>
      <c r="H3173" s="61">
        <f ca="1">Table7[[#This Row],[Year]]*12</f>
        <v>27.583561643835619</v>
      </c>
      <c r="I3173" t="str">
        <f ca="1">IF(Table7[[#This Row],[Month]]&gt;=12,"Tenured","New Hire")</f>
        <v>Tenured</v>
      </c>
    </row>
    <row r="3174" spans="1:9">
      <c r="A3174" s="3" t="s">
        <v>101</v>
      </c>
      <c r="B3174" s="35" t="str">
        <f>_xlfn.XLOOKUP(Table7[[#This Row],[EID]],Roster!A:A,Roster!E:E)</f>
        <v>hir.kame.31</v>
      </c>
      <c r="C3174" s="35" t="str">
        <f>_xlfn.XLOOKUP(Table7[[#This Row],[EID]],Roster!A:A,Roster!F:F)</f>
        <v>Health</v>
      </c>
      <c r="D3174">
        <v>9</v>
      </c>
      <c r="E3174" s="2">
        <v>45167</v>
      </c>
      <c r="F3174" s="2">
        <f>_xlfn.XLOOKUP(Table7[[#This Row],[EID]],Roster!A:A,Roster!G:G)</f>
        <v>42161</v>
      </c>
      <c r="G3174" s="61">
        <f ca="1">(TODAY()-Table7[[#This Row],[Hire Date]])/365</f>
        <v>9.956164383561644</v>
      </c>
      <c r="H3174" s="61">
        <f ca="1">Table7[[#This Row],[Year]]*12</f>
        <v>119.47397260273974</v>
      </c>
      <c r="I3174" t="str">
        <f ca="1">IF(Table7[[#This Row],[Month]]&gt;=12,"Tenured","New Hire")</f>
        <v>Tenured</v>
      </c>
    </row>
    <row r="3175" spans="1:9">
      <c r="A3175" s="3" t="s">
        <v>102</v>
      </c>
      <c r="B3175" s="35" t="str">
        <f>_xlfn.XLOOKUP(Table7[[#This Row],[EID]],Roster!A:A,Roster!E:E)</f>
        <v>han.oriz.24</v>
      </c>
      <c r="C3175" s="35" t="str">
        <f>_xlfn.XLOOKUP(Table7[[#This Row],[EID]],Roster!A:A,Roster!F:F)</f>
        <v>Network</v>
      </c>
      <c r="D3175">
        <v>9</v>
      </c>
      <c r="E3175" s="2">
        <v>45167</v>
      </c>
      <c r="F3175" s="2">
        <f>_xlfn.XLOOKUP(Table7[[#This Row],[EID]],Roster!A:A,Roster!G:G)</f>
        <v>37784</v>
      </c>
      <c r="G3175" s="61">
        <f ca="1">(TODAY()-Table7[[#This Row],[Hire Date]])/365</f>
        <v>21.947945205479453</v>
      </c>
      <c r="H3175" s="61">
        <f ca="1">Table7[[#This Row],[Year]]*12</f>
        <v>263.37534246575342</v>
      </c>
      <c r="I3175" t="str">
        <f ca="1">IF(Table7[[#This Row],[Month]]&gt;=12,"Tenured","New Hire")</f>
        <v>Tenured</v>
      </c>
    </row>
    <row r="3176" spans="1:9">
      <c r="A3176" s="3" t="s">
        <v>103</v>
      </c>
      <c r="B3176" s="35" t="str">
        <f>_xlfn.XLOOKUP(Table7[[#This Row],[EID]],Roster!A:A,Roster!E:E)</f>
        <v>kig.imaz.62</v>
      </c>
      <c r="C3176" s="35" t="str">
        <f>_xlfn.XLOOKUP(Table7[[#This Row],[EID]],Roster!A:A,Roster!F:F)</f>
        <v>HR</v>
      </c>
      <c r="D3176">
        <v>10</v>
      </c>
      <c r="E3176" s="2">
        <v>45167</v>
      </c>
      <c r="F3176" s="2">
        <f>_xlfn.XLOOKUP(Table7[[#This Row],[EID]],Roster!A:A,Roster!G:G)</f>
        <v>44132</v>
      </c>
      <c r="G3176" s="61">
        <f ca="1">(TODAY()-Table7[[#This Row],[Hire Date]])/365</f>
        <v>4.5561643835616437</v>
      </c>
      <c r="H3176" s="61">
        <f ca="1">Table7[[#This Row],[Year]]*12</f>
        <v>54.673972602739724</v>
      </c>
      <c r="I3176" t="str">
        <f ca="1">IF(Table7[[#This Row],[Month]]&gt;=12,"Tenured","New Hire")</f>
        <v>Tenured</v>
      </c>
    </row>
    <row r="3177" spans="1:9">
      <c r="A3177" s="3" t="s">
        <v>104</v>
      </c>
      <c r="B3177" s="35" t="str">
        <f>_xlfn.XLOOKUP(Table7[[#This Row],[EID]],Roster!A:A,Roster!E:E)</f>
        <v>oka.koch.55</v>
      </c>
      <c r="C3177" s="35" t="str">
        <f>_xlfn.XLOOKUP(Table7[[#This Row],[EID]],Roster!A:A,Roster!F:F)</f>
        <v>F&amp;A</v>
      </c>
      <c r="D3177">
        <v>6</v>
      </c>
      <c r="E3177" s="2">
        <v>45167</v>
      </c>
      <c r="F3177" s="2">
        <f>_xlfn.XLOOKUP(Table7[[#This Row],[EID]],Roster!A:A,Roster!G:G)</f>
        <v>44977</v>
      </c>
      <c r="G3177" s="61">
        <f ca="1">(TODAY()-Table7[[#This Row],[Hire Date]])/365</f>
        <v>2.2410958904109588</v>
      </c>
      <c r="H3177" s="61">
        <f ca="1">Table7[[#This Row],[Year]]*12</f>
        <v>26.893150684931506</v>
      </c>
      <c r="I3177" t="str">
        <f ca="1">IF(Table7[[#This Row],[Month]]&gt;=12,"Tenured","New Hire")</f>
        <v>Tenured</v>
      </c>
    </row>
    <row r="3178" spans="1:9">
      <c r="A3178" s="3" t="s">
        <v>105</v>
      </c>
      <c r="B3178" s="35" t="str">
        <f>_xlfn.XLOOKUP(Table7[[#This Row],[EID]],Roster!A:A,Roster!E:E)</f>
        <v>oka.koch.55</v>
      </c>
      <c r="C3178" s="35" t="str">
        <f>_xlfn.XLOOKUP(Table7[[#This Row],[EID]],Roster!A:A,Roster!F:F)</f>
        <v>F&amp;A</v>
      </c>
      <c r="D3178">
        <v>9</v>
      </c>
      <c r="E3178" s="2">
        <v>45167</v>
      </c>
      <c r="F3178" s="2">
        <f>_xlfn.XLOOKUP(Table7[[#This Row],[EID]],Roster!A:A,Roster!G:G)</f>
        <v>37806</v>
      </c>
      <c r="G3178" s="61">
        <f ca="1">(TODAY()-Table7[[#This Row],[Hire Date]])/365</f>
        <v>21.887671232876713</v>
      </c>
      <c r="H3178" s="61">
        <f ca="1">Table7[[#This Row],[Year]]*12</f>
        <v>262.65205479452055</v>
      </c>
      <c r="I3178" t="str">
        <f ca="1">IF(Table7[[#This Row],[Month]]&gt;=12,"Tenured","New Hire")</f>
        <v>Tenured</v>
      </c>
    </row>
    <row r="3179" spans="1:9">
      <c r="A3179" s="3" t="s">
        <v>106</v>
      </c>
      <c r="B3179" s="35" t="str">
        <f>_xlfn.XLOOKUP(Table7[[#This Row],[EID]],Roster!A:A,Roster!E:E)</f>
        <v>hir.kame.31</v>
      </c>
      <c r="C3179" s="35" t="str">
        <f>_xlfn.XLOOKUP(Table7[[#This Row],[EID]],Roster!A:A,Roster!F:F)</f>
        <v>Health</v>
      </c>
      <c r="D3179">
        <v>9</v>
      </c>
      <c r="E3179" s="2">
        <v>45167</v>
      </c>
      <c r="F3179" s="2">
        <f>_xlfn.XLOOKUP(Table7[[#This Row],[EID]],Roster!A:A,Roster!G:G)</f>
        <v>40457</v>
      </c>
      <c r="G3179" s="61">
        <f ca="1">(TODAY()-Table7[[#This Row],[Hire Date]])/365</f>
        <v>14.624657534246575</v>
      </c>
      <c r="H3179" s="61">
        <f ca="1">Table7[[#This Row],[Year]]*12</f>
        <v>175.49589041095891</v>
      </c>
      <c r="I3179" t="str">
        <f ca="1">IF(Table7[[#This Row],[Month]]&gt;=12,"Tenured","New Hire")</f>
        <v>Tenured</v>
      </c>
    </row>
    <row r="3180" spans="1:9">
      <c r="A3180" s="3" t="s">
        <v>107</v>
      </c>
      <c r="B3180" s="35" t="str">
        <f>_xlfn.XLOOKUP(Table7[[#This Row],[EID]],Roster!A:A,Roster!E:E)</f>
        <v>oka.koch.55</v>
      </c>
      <c r="C3180" s="35" t="str">
        <f>_xlfn.XLOOKUP(Table7[[#This Row],[EID]],Roster!A:A,Roster!F:F)</f>
        <v>F&amp;A</v>
      </c>
      <c r="D3180">
        <v>9</v>
      </c>
      <c r="E3180" s="2">
        <v>45167</v>
      </c>
      <c r="F3180" s="2">
        <f>_xlfn.XLOOKUP(Table7[[#This Row],[EID]],Roster!A:A,Roster!G:G)</f>
        <v>45001</v>
      </c>
      <c r="G3180" s="61">
        <f ca="1">(TODAY()-Table7[[#This Row],[Hire Date]])/365</f>
        <v>2.1753424657534248</v>
      </c>
      <c r="H3180" s="61">
        <f ca="1">Table7[[#This Row],[Year]]*12</f>
        <v>26.104109589041098</v>
      </c>
      <c r="I3180" t="str">
        <f ca="1">IF(Table7[[#This Row],[Month]]&gt;=12,"Tenured","New Hire")</f>
        <v>Tenured</v>
      </c>
    </row>
    <row r="3181" spans="1:9">
      <c r="A3181" s="3" t="s">
        <v>108</v>
      </c>
      <c r="B3181" s="35" t="str">
        <f>_xlfn.XLOOKUP(Table7[[#This Row],[EID]],Roster!A:A,Roster!E:E)</f>
        <v>kig.imaz.62</v>
      </c>
      <c r="C3181" s="35" t="str">
        <f>_xlfn.XLOOKUP(Table7[[#This Row],[EID]],Roster!A:A,Roster!F:F)</f>
        <v>HR</v>
      </c>
      <c r="D3181">
        <v>10</v>
      </c>
      <c r="E3181" s="2">
        <v>45167</v>
      </c>
      <c r="F3181" s="2">
        <f>_xlfn.XLOOKUP(Table7[[#This Row],[EID]],Roster!A:A,Roster!G:G)</f>
        <v>41289</v>
      </c>
      <c r="G3181" s="61">
        <f ca="1">(TODAY()-Table7[[#This Row],[Hire Date]])/365</f>
        <v>12.345205479452055</v>
      </c>
      <c r="H3181" s="61">
        <f ca="1">Table7[[#This Row],[Year]]*12</f>
        <v>148.14246575342466</v>
      </c>
      <c r="I3181" t="str">
        <f ca="1">IF(Table7[[#This Row],[Month]]&gt;=12,"Tenured","New Hire")</f>
        <v>Tenured</v>
      </c>
    </row>
    <row r="3182" spans="1:9">
      <c r="A3182" s="3" t="s">
        <v>109</v>
      </c>
      <c r="B3182" s="35" t="str">
        <f>_xlfn.XLOOKUP(Table7[[#This Row],[EID]],Roster!A:A,Roster!E:E)</f>
        <v>han.oriz.24</v>
      </c>
      <c r="C3182" s="35" t="str">
        <f>_xlfn.XLOOKUP(Table7[[#This Row],[EID]],Roster!A:A,Roster!F:F)</f>
        <v>Strategy</v>
      </c>
      <c r="D3182">
        <v>10</v>
      </c>
      <c r="E3182" s="2">
        <v>45167</v>
      </c>
      <c r="F3182" s="2">
        <f>_xlfn.XLOOKUP(Table7[[#This Row],[EID]],Roster!A:A,Roster!G:G)</f>
        <v>39092</v>
      </c>
      <c r="G3182" s="61">
        <f ca="1">(TODAY()-Table7[[#This Row],[Hire Date]])/365</f>
        <v>18.364383561643837</v>
      </c>
      <c r="H3182" s="61">
        <f ca="1">Table7[[#This Row],[Year]]*12</f>
        <v>220.37260273972606</v>
      </c>
      <c r="I3182" t="str">
        <f ca="1">IF(Table7[[#This Row],[Month]]&gt;=12,"Tenured","New Hire")</f>
        <v>Tenured</v>
      </c>
    </row>
    <row r="3183" spans="1:9">
      <c r="A3183" s="3" t="s">
        <v>111</v>
      </c>
      <c r="B3183" s="35" t="str">
        <f>_xlfn.XLOOKUP(Table7[[#This Row],[EID]],Roster!A:A,Roster!E:E)</f>
        <v>hir.kame.31</v>
      </c>
      <c r="C3183" s="35" t="str">
        <f>_xlfn.XLOOKUP(Table7[[#This Row],[EID]],Roster!A:A,Roster!F:F)</f>
        <v>Health</v>
      </c>
      <c r="D3183">
        <v>10</v>
      </c>
      <c r="E3183" s="2">
        <v>45167</v>
      </c>
      <c r="F3183" s="2">
        <f>_xlfn.XLOOKUP(Table7[[#This Row],[EID]],Roster!A:A,Roster!G:G)</f>
        <v>42145</v>
      </c>
      <c r="G3183" s="61">
        <f ca="1">(TODAY()-Table7[[#This Row],[Hire Date]])/365</f>
        <v>10</v>
      </c>
      <c r="H3183" s="61">
        <f ca="1">Table7[[#This Row],[Year]]*12</f>
        <v>120</v>
      </c>
      <c r="I3183" t="str">
        <f ca="1">IF(Table7[[#This Row],[Month]]&gt;=12,"Tenured","New Hire")</f>
        <v>Tenured</v>
      </c>
    </row>
    <row r="3184" spans="1:9">
      <c r="A3184" s="3" t="s">
        <v>112</v>
      </c>
      <c r="B3184" s="35" t="str">
        <f>_xlfn.XLOOKUP(Table7[[#This Row],[EID]],Roster!A:A,Roster!E:E)</f>
        <v>hir.kame.31</v>
      </c>
      <c r="C3184" s="35" t="str">
        <f>_xlfn.XLOOKUP(Table7[[#This Row],[EID]],Roster!A:A,Roster!F:F)</f>
        <v>Health</v>
      </c>
      <c r="D3184">
        <v>10</v>
      </c>
      <c r="E3184" s="2">
        <v>45167</v>
      </c>
      <c r="F3184" s="2">
        <f>_xlfn.XLOOKUP(Table7[[#This Row],[EID]],Roster!A:A,Roster!G:G)</f>
        <v>44989</v>
      </c>
      <c r="G3184" s="61">
        <f ca="1">(TODAY()-Table7[[#This Row],[Hire Date]])/365</f>
        <v>2.2082191780821918</v>
      </c>
      <c r="H3184" s="61">
        <f ca="1">Table7[[#This Row],[Year]]*12</f>
        <v>26.4986301369863</v>
      </c>
      <c r="I3184" t="str">
        <f ca="1">IF(Table7[[#This Row],[Month]]&gt;=12,"Tenured","New Hire")</f>
        <v>Tenured</v>
      </c>
    </row>
    <row r="3185" spans="1:9">
      <c r="A3185" s="3" t="s">
        <v>113</v>
      </c>
      <c r="B3185" s="35" t="str">
        <f>_xlfn.XLOOKUP(Table7[[#This Row],[EID]],Roster!A:A,Roster!E:E)</f>
        <v>kig.imaz.62</v>
      </c>
      <c r="C3185" s="35" t="str">
        <f>_xlfn.XLOOKUP(Table7[[#This Row],[EID]],Roster!A:A,Roster!F:F)</f>
        <v>HR</v>
      </c>
      <c r="D3185">
        <v>9</v>
      </c>
      <c r="E3185" s="2">
        <v>45167</v>
      </c>
      <c r="F3185" s="2">
        <f>_xlfn.XLOOKUP(Table7[[#This Row],[EID]],Roster!A:A,Roster!G:G)</f>
        <v>44152</v>
      </c>
      <c r="G3185" s="61">
        <f ca="1">(TODAY()-Table7[[#This Row],[Hire Date]])/365</f>
        <v>4.5013698630136982</v>
      </c>
      <c r="H3185" s="61">
        <f ca="1">Table7[[#This Row],[Year]]*12</f>
        <v>54.016438356164379</v>
      </c>
      <c r="I3185" t="str">
        <f ca="1">IF(Table7[[#This Row],[Month]]&gt;=12,"Tenured","New Hire")</f>
        <v>Tenured</v>
      </c>
    </row>
    <row r="3186" spans="1:9">
      <c r="A3186" s="3" t="s">
        <v>114</v>
      </c>
      <c r="B3186" s="35" t="str">
        <f>_xlfn.XLOOKUP(Table7[[#This Row],[EID]],Roster!A:A,Roster!E:E)</f>
        <v>han.oriz.24</v>
      </c>
      <c r="C3186" s="35" t="str">
        <f>_xlfn.XLOOKUP(Table7[[#This Row],[EID]],Roster!A:A,Roster!F:F)</f>
        <v>Strategy</v>
      </c>
      <c r="D3186">
        <v>9</v>
      </c>
      <c r="E3186" s="2">
        <v>45167</v>
      </c>
      <c r="F3186" s="2">
        <f>_xlfn.XLOOKUP(Table7[[#This Row],[EID]],Roster!A:A,Roster!G:G)</f>
        <v>37165</v>
      </c>
      <c r="G3186" s="61">
        <f ca="1">(TODAY()-Table7[[#This Row],[Hire Date]])/365</f>
        <v>23.643835616438356</v>
      </c>
      <c r="H3186" s="61">
        <f ca="1">Table7[[#This Row],[Year]]*12</f>
        <v>283.72602739726028</v>
      </c>
      <c r="I3186" t="str">
        <f ca="1">IF(Table7[[#This Row],[Month]]&gt;=12,"Tenured","New Hire")</f>
        <v>Tenured</v>
      </c>
    </row>
    <row r="3187" spans="1:9">
      <c r="A3187" s="3" t="s">
        <v>115</v>
      </c>
      <c r="B3187" s="35" t="str">
        <f>_xlfn.XLOOKUP(Table7[[#This Row],[EID]],Roster!A:A,Roster!E:E)</f>
        <v>oka.koch.55</v>
      </c>
      <c r="C3187" s="35" t="str">
        <f>_xlfn.XLOOKUP(Table7[[#This Row],[EID]],Roster!A:A,Roster!F:F)</f>
        <v>F&amp;A</v>
      </c>
      <c r="D3187">
        <v>9</v>
      </c>
      <c r="E3187" s="2">
        <v>45167</v>
      </c>
      <c r="F3187" s="2">
        <f>_xlfn.XLOOKUP(Table7[[#This Row],[EID]],Roster!A:A,Roster!G:G)</f>
        <v>44841</v>
      </c>
      <c r="G3187" s="61">
        <f ca="1">(TODAY()-Table7[[#This Row],[Hire Date]])/365</f>
        <v>2.6136986301369864</v>
      </c>
      <c r="H3187" s="61">
        <f ca="1">Table7[[#This Row],[Year]]*12</f>
        <v>31.364383561643837</v>
      </c>
      <c r="I3187" t="str">
        <f ca="1">IF(Table7[[#This Row],[Month]]&gt;=12,"Tenured","New Hire")</f>
        <v>Tenured</v>
      </c>
    </row>
    <row r="3188" spans="1:9">
      <c r="A3188" s="3" t="s">
        <v>116</v>
      </c>
      <c r="B3188" s="35" t="str">
        <f>_xlfn.XLOOKUP(Table7[[#This Row],[EID]],Roster!A:A,Roster!E:E)</f>
        <v>hir.kame.31</v>
      </c>
      <c r="C3188" s="35" t="str">
        <f>_xlfn.XLOOKUP(Table7[[#This Row],[EID]],Roster!A:A,Roster!F:F)</f>
        <v>Health</v>
      </c>
      <c r="D3188">
        <v>10</v>
      </c>
      <c r="E3188" s="2">
        <v>45167</v>
      </c>
      <c r="F3188" s="2">
        <f>_xlfn.XLOOKUP(Table7[[#This Row],[EID]],Roster!A:A,Roster!G:G)</f>
        <v>39490</v>
      </c>
      <c r="G3188" s="61">
        <f ca="1">(TODAY()-Table7[[#This Row],[Hire Date]])/365</f>
        <v>17.273972602739725</v>
      </c>
      <c r="H3188" s="61">
        <f ca="1">Table7[[#This Row],[Year]]*12</f>
        <v>207.2876712328767</v>
      </c>
      <c r="I3188" t="str">
        <f ca="1">IF(Table7[[#This Row],[Month]]&gt;=12,"Tenured","New Hire")</f>
        <v>Tenured</v>
      </c>
    </row>
    <row r="3189" spans="1:9">
      <c r="A3189" s="3" t="s">
        <v>117</v>
      </c>
      <c r="B3189" s="35" t="str">
        <f>_xlfn.XLOOKUP(Table7[[#This Row],[EID]],Roster!A:A,Roster!E:E)</f>
        <v>han.oriz.24</v>
      </c>
      <c r="C3189" s="35" t="str">
        <f>_xlfn.XLOOKUP(Table7[[#This Row],[EID]],Roster!A:A,Roster!F:F)</f>
        <v>Network</v>
      </c>
      <c r="D3189">
        <v>9</v>
      </c>
      <c r="E3189" s="2">
        <v>45167</v>
      </c>
      <c r="F3189" s="2">
        <f>_xlfn.XLOOKUP(Table7[[#This Row],[EID]],Roster!A:A,Roster!G:G)</f>
        <v>43495</v>
      </c>
      <c r="G3189" s="61">
        <f ca="1">(TODAY()-Table7[[#This Row],[Hire Date]])/365</f>
        <v>6.3013698630136989</v>
      </c>
      <c r="H3189" s="61">
        <f ca="1">Table7[[#This Row],[Year]]*12</f>
        <v>75.616438356164394</v>
      </c>
      <c r="I3189" t="str">
        <f ca="1">IF(Table7[[#This Row],[Month]]&gt;=12,"Tenured","New Hire")</f>
        <v>Tenured</v>
      </c>
    </row>
    <row r="3190" spans="1:9">
      <c r="A3190" s="3" t="s">
        <v>118</v>
      </c>
      <c r="B3190" s="35" t="str">
        <f>_xlfn.XLOOKUP(Table7[[#This Row],[EID]],Roster!A:A,Roster!E:E)</f>
        <v>kig.imaz.62</v>
      </c>
      <c r="C3190" s="35" t="str">
        <f>_xlfn.XLOOKUP(Table7[[#This Row],[EID]],Roster!A:A,Roster!F:F)</f>
        <v>HR</v>
      </c>
      <c r="D3190">
        <v>10</v>
      </c>
      <c r="E3190" s="2">
        <v>45167</v>
      </c>
      <c r="F3190" s="2">
        <f>_xlfn.XLOOKUP(Table7[[#This Row],[EID]],Roster!A:A,Roster!G:G)</f>
        <v>44965</v>
      </c>
      <c r="G3190" s="61">
        <f ca="1">(TODAY()-Table7[[#This Row],[Hire Date]])/365</f>
        <v>2.2739726027397262</v>
      </c>
      <c r="H3190" s="61">
        <f ca="1">Table7[[#This Row],[Year]]*12</f>
        <v>27.287671232876715</v>
      </c>
      <c r="I3190" t="str">
        <f ca="1">IF(Table7[[#This Row],[Month]]&gt;=12,"Tenured","New Hire")</f>
        <v>Tenured</v>
      </c>
    </row>
    <row r="3191" spans="1:9">
      <c r="A3191" s="3" t="s">
        <v>119</v>
      </c>
      <c r="B3191" s="35" t="str">
        <f>_xlfn.XLOOKUP(Table7[[#This Row],[EID]],Roster!A:A,Roster!E:E)</f>
        <v>hir.kame.31</v>
      </c>
      <c r="C3191" s="35" t="str">
        <f>_xlfn.XLOOKUP(Table7[[#This Row],[EID]],Roster!A:A,Roster!F:F)</f>
        <v>Health</v>
      </c>
      <c r="D3191">
        <v>10</v>
      </c>
      <c r="E3191" s="2">
        <v>45167</v>
      </c>
      <c r="F3191" s="2">
        <f>_xlfn.XLOOKUP(Table7[[#This Row],[EID]],Roster!A:A,Roster!G:G)</f>
        <v>38581</v>
      </c>
      <c r="G3191" s="61">
        <f ca="1">(TODAY()-Table7[[#This Row],[Hire Date]])/365</f>
        <v>19.764383561643836</v>
      </c>
      <c r="H3191" s="61">
        <f ca="1">Table7[[#This Row],[Year]]*12</f>
        <v>237.17260273972602</v>
      </c>
      <c r="I3191" t="str">
        <f ca="1">IF(Table7[[#This Row],[Month]]&gt;=12,"Tenured","New Hire")</f>
        <v>Tenured</v>
      </c>
    </row>
    <row r="3192" spans="1:9">
      <c r="A3192" s="3" t="s">
        <v>120</v>
      </c>
      <c r="B3192" s="35" t="str">
        <f>_xlfn.XLOOKUP(Table7[[#This Row],[EID]],Roster!A:A,Roster!E:E)</f>
        <v>oka.koch.55</v>
      </c>
      <c r="C3192" s="35" t="str">
        <f>_xlfn.XLOOKUP(Table7[[#This Row],[EID]],Roster!A:A,Roster!F:F)</f>
        <v>F&amp;A</v>
      </c>
      <c r="D3192">
        <v>7</v>
      </c>
      <c r="E3192" s="2">
        <v>45167</v>
      </c>
      <c r="F3192" s="2">
        <f>_xlfn.XLOOKUP(Table7[[#This Row],[EID]],Roster!A:A,Roster!G:G)</f>
        <v>45039</v>
      </c>
      <c r="G3192" s="61">
        <f ca="1">(TODAY()-Table7[[#This Row],[Hire Date]])/365</f>
        <v>2.0712328767123287</v>
      </c>
      <c r="H3192" s="61">
        <f ca="1">Table7[[#This Row],[Year]]*12</f>
        <v>24.854794520547944</v>
      </c>
      <c r="I3192" t="str">
        <f ca="1">IF(Table7[[#This Row],[Month]]&gt;=12,"Tenured","New Hire")</f>
        <v>Tenured</v>
      </c>
    </row>
    <row r="3193" spans="1:9">
      <c r="A3193" s="3" t="s">
        <v>121</v>
      </c>
      <c r="B3193" s="35" t="str">
        <f>_xlfn.XLOOKUP(Table7[[#This Row],[EID]],Roster!A:A,Roster!E:E)</f>
        <v>hir.kame.31</v>
      </c>
      <c r="C3193" s="35" t="str">
        <f>_xlfn.XLOOKUP(Table7[[#This Row],[EID]],Roster!A:A,Roster!F:F)</f>
        <v>Health</v>
      </c>
      <c r="D3193">
        <v>9</v>
      </c>
      <c r="E3193" s="2">
        <v>45167</v>
      </c>
      <c r="F3193" s="2">
        <f>_xlfn.XLOOKUP(Table7[[#This Row],[EID]],Roster!A:A,Roster!G:G)</f>
        <v>44420</v>
      </c>
      <c r="G3193" s="61">
        <f ca="1">(TODAY()-Table7[[#This Row],[Hire Date]])/365</f>
        <v>3.7671232876712328</v>
      </c>
      <c r="H3193" s="61">
        <f ca="1">Table7[[#This Row],[Year]]*12</f>
        <v>45.205479452054796</v>
      </c>
      <c r="I3193" t="str">
        <f ca="1">IF(Table7[[#This Row],[Month]]&gt;=12,"Tenured","New Hire")</f>
        <v>Tenured</v>
      </c>
    </row>
    <row r="3194" spans="1:9">
      <c r="A3194" s="3" t="s">
        <v>122</v>
      </c>
      <c r="B3194" s="35" t="str">
        <f>_xlfn.XLOOKUP(Table7[[#This Row],[EID]],Roster!A:A,Roster!E:E)</f>
        <v>han.oriz.24</v>
      </c>
      <c r="C3194" s="35" t="str">
        <f>_xlfn.XLOOKUP(Table7[[#This Row],[EID]],Roster!A:A,Roster!F:F)</f>
        <v>Network</v>
      </c>
      <c r="D3194">
        <v>9</v>
      </c>
      <c r="E3194" s="2">
        <v>45167</v>
      </c>
      <c r="F3194" s="2">
        <f>_xlfn.XLOOKUP(Table7[[#This Row],[EID]],Roster!A:A,Roster!G:G)</f>
        <v>44961</v>
      </c>
      <c r="G3194" s="61">
        <f ca="1">(TODAY()-Table7[[#This Row],[Hire Date]])/365</f>
        <v>2.2849315068493152</v>
      </c>
      <c r="H3194" s="61">
        <f ca="1">Table7[[#This Row],[Year]]*12</f>
        <v>27.419178082191785</v>
      </c>
      <c r="I3194" t="str">
        <f ca="1">IF(Table7[[#This Row],[Month]]&gt;=12,"Tenured","New Hire")</f>
        <v>Tenured</v>
      </c>
    </row>
    <row r="3195" spans="1:9">
      <c r="A3195" s="3" t="s">
        <v>123</v>
      </c>
      <c r="B3195" s="35" t="str">
        <f>_xlfn.XLOOKUP(Table7[[#This Row],[EID]],Roster!A:A,Roster!E:E)</f>
        <v>kig.imaz.62</v>
      </c>
      <c r="C3195" s="35" t="str">
        <f>_xlfn.XLOOKUP(Table7[[#This Row],[EID]],Roster!A:A,Roster!F:F)</f>
        <v>HR</v>
      </c>
      <c r="D3195">
        <v>10</v>
      </c>
      <c r="E3195" s="2">
        <v>45167</v>
      </c>
      <c r="F3195" s="2">
        <f>_xlfn.XLOOKUP(Table7[[#This Row],[EID]],Roster!A:A,Roster!G:G)</f>
        <v>41094</v>
      </c>
      <c r="G3195" s="61">
        <f ca="1">(TODAY()-Table7[[#This Row],[Hire Date]])/365</f>
        <v>12.87945205479452</v>
      </c>
      <c r="H3195" s="61">
        <f ca="1">Table7[[#This Row],[Year]]*12</f>
        <v>154.55342465753424</v>
      </c>
      <c r="I3195" t="str">
        <f ca="1">IF(Table7[[#This Row],[Month]]&gt;=12,"Tenured","New Hire")</f>
        <v>Tenured</v>
      </c>
    </row>
    <row r="3196" spans="1:9">
      <c r="A3196" s="3" t="s">
        <v>94</v>
      </c>
      <c r="B3196" s="35" t="str">
        <f>_xlfn.XLOOKUP(Table7[[#This Row],[EID]],Roster!A:A,Roster!E:E)</f>
        <v>oka.koch.55</v>
      </c>
      <c r="C3196" s="35" t="str">
        <f>_xlfn.XLOOKUP(Table7[[#This Row],[EID]],Roster!A:A,Roster!F:F)</f>
        <v>F&amp;A</v>
      </c>
      <c r="D3196">
        <v>10</v>
      </c>
      <c r="E3196" s="2">
        <v>45168</v>
      </c>
      <c r="F3196" s="2">
        <f>_xlfn.XLOOKUP(Table7[[#This Row],[EID]],Roster!A:A,Roster!G:G)</f>
        <v>45032</v>
      </c>
      <c r="G3196" s="61">
        <f ca="1">(TODAY()-Table7[[#This Row],[Hire Date]])/365</f>
        <v>2.0904109589041098</v>
      </c>
      <c r="H3196" s="61">
        <f ca="1">Table7[[#This Row],[Year]]*12</f>
        <v>25.084931506849315</v>
      </c>
      <c r="I3196" t="str">
        <f ca="1">IF(Table7[[#This Row],[Month]]&gt;=12,"Tenured","New Hire")</f>
        <v>Tenured</v>
      </c>
    </row>
    <row r="3197" spans="1:9">
      <c r="A3197" s="3" t="s">
        <v>96</v>
      </c>
      <c r="B3197" s="35" t="str">
        <f>_xlfn.XLOOKUP(Table7[[#This Row],[EID]],Roster!A:A,Roster!E:E)</f>
        <v>hir.kame.31</v>
      </c>
      <c r="C3197" s="35" t="str">
        <f>_xlfn.XLOOKUP(Table7[[#This Row],[EID]],Roster!A:A,Roster!F:F)</f>
        <v>Health</v>
      </c>
      <c r="D3197">
        <v>9</v>
      </c>
      <c r="E3197" s="2">
        <v>45168</v>
      </c>
      <c r="F3197" s="2">
        <f>_xlfn.XLOOKUP(Table7[[#This Row],[EID]],Roster!A:A,Roster!G:G)</f>
        <v>44979</v>
      </c>
      <c r="G3197" s="61">
        <f ca="1">(TODAY()-Table7[[#This Row],[Hire Date]])/365</f>
        <v>2.2356164383561645</v>
      </c>
      <c r="H3197" s="61">
        <f ca="1">Table7[[#This Row],[Year]]*12</f>
        <v>26.827397260273976</v>
      </c>
      <c r="I3197" t="str">
        <f ca="1">IF(Table7[[#This Row],[Month]]&gt;=12,"Tenured","New Hire")</f>
        <v>Tenured</v>
      </c>
    </row>
    <row r="3198" spans="1:9">
      <c r="A3198" s="3" t="s">
        <v>97</v>
      </c>
      <c r="B3198" s="35" t="str">
        <f>_xlfn.XLOOKUP(Table7[[#This Row],[EID]],Roster!A:A,Roster!E:E)</f>
        <v>han.oriz.24</v>
      </c>
      <c r="C3198" s="35" t="str">
        <f>_xlfn.XLOOKUP(Table7[[#This Row],[EID]],Roster!A:A,Roster!F:F)</f>
        <v>Network</v>
      </c>
      <c r="D3198">
        <v>10</v>
      </c>
      <c r="E3198" s="2">
        <v>45168</v>
      </c>
      <c r="F3198" s="2">
        <f>_xlfn.XLOOKUP(Table7[[#This Row],[EID]],Roster!A:A,Roster!G:G)</f>
        <v>44419</v>
      </c>
      <c r="G3198" s="61">
        <f ca="1">(TODAY()-Table7[[#This Row],[Hire Date]])/365</f>
        <v>3.7698630136986302</v>
      </c>
      <c r="H3198" s="61">
        <f ca="1">Table7[[#This Row],[Year]]*12</f>
        <v>45.238356164383561</v>
      </c>
      <c r="I3198" t="str">
        <f ca="1">IF(Table7[[#This Row],[Month]]&gt;=12,"Tenured","New Hire")</f>
        <v>Tenured</v>
      </c>
    </row>
    <row r="3199" spans="1:9">
      <c r="A3199" s="3" t="s">
        <v>98</v>
      </c>
      <c r="B3199" s="35" t="str">
        <f>_xlfn.XLOOKUP(Table7[[#This Row],[EID]],Roster!A:A,Roster!E:E)</f>
        <v>kig.imaz.62</v>
      </c>
      <c r="C3199" s="35" t="str">
        <f>_xlfn.XLOOKUP(Table7[[#This Row],[EID]],Roster!A:A,Roster!F:F)</f>
        <v>HR</v>
      </c>
      <c r="D3199">
        <v>7</v>
      </c>
      <c r="E3199" s="2">
        <v>45168</v>
      </c>
      <c r="F3199" s="2">
        <f>_xlfn.XLOOKUP(Table7[[#This Row],[EID]],Roster!A:A,Roster!G:G)</f>
        <v>41964</v>
      </c>
      <c r="G3199" s="61">
        <f ca="1">(TODAY()-Table7[[#This Row],[Hire Date]])/365</f>
        <v>10.495890410958904</v>
      </c>
      <c r="H3199" s="61">
        <f ca="1">Table7[[#This Row],[Year]]*12</f>
        <v>125.95068493150684</v>
      </c>
      <c r="I3199" t="str">
        <f ca="1">IF(Table7[[#This Row],[Month]]&gt;=12,"Tenured","New Hire")</f>
        <v>Tenured</v>
      </c>
    </row>
    <row r="3200" spans="1:9">
      <c r="A3200" s="3" t="s">
        <v>99</v>
      </c>
      <c r="B3200" s="35" t="str">
        <f>_xlfn.XLOOKUP(Table7[[#This Row],[EID]],Roster!A:A,Roster!E:E)</f>
        <v>han.oriz.24</v>
      </c>
      <c r="C3200" s="35" t="str">
        <f>_xlfn.XLOOKUP(Table7[[#This Row],[EID]],Roster!A:A,Roster!F:F)</f>
        <v>Strategy</v>
      </c>
      <c r="D3200">
        <v>8</v>
      </c>
      <c r="E3200" s="2">
        <v>45168</v>
      </c>
      <c r="F3200" s="2">
        <f>_xlfn.XLOOKUP(Table7[[#This Row],[EID]],Roster!A:A,Roster!G:G)</f>
        <v>39732</v>
      </c>
      <c r="G3200" s="61">
        <f ca="1">(TODAY()-Table7[[#This Row],[Hire Date]])/365</f>
        <v>16.610958904109587</v>
      </c>
      <c r="H3200" s="61">
        <f ca="1">Table7[[#This Row],[Year]]*12</f>
        <v>199.33150684931505</v>
      </c>
      <c r="I3200" t="str">
        <f ca="1">IF(Table7[[#This Row],[Month]]&gt;=12,"Tenured","New Hire")</f>
        <v>Tenured</v>
      </c>
    </row>
    <row r="3201" spans="1:9">
      <c r="A3201" s="3" t="s">
        <v>100</v>
      </c>
      <c r="B3201" s="35" t="str">
        <f>_xlfn.XLOOKUP(Table7[[#This Row],[EID]],Roster!A:A,Roster!E:E)</f>
        <v>oka.koch.55</v>
      </c>
      <c r="C3201" s="35" t="str">
        <f>_xlfn.XLOOKUP(Table7[[#This Row],[EID]],Roster!A:A,Roster!F:F)</f>
        <v>F&amp;A</v>
      </c>
      <c r="D3201">
        <v>8</v>
      </c>
      <c r="E3201" s="2">
        <v>45168</v>
      </c>
      <c r="F3201" s="2">
        <f>_xlfn.XLOOKUP(Table7[[#This Row],[EID]],Roster!A:A,Roster!G:G)</f>
        <v>44956</v>
      </c>
      <c r="G3201" s="61">
        <f ca="1">(TODAY()-Table7[[#This Row],[Hire Date]])/365</f>
        <v>2.2986301369863016</v>
      </c>
      <c r="H3201" s="61">
        <f ca="1">Table7[[#This Row],[Year]]*12</f>
        <v>27.583561643835619</v>
      </c>
      <c r="I3201" t="str">
        <f ca="1">IF(Table7[[#This Row],[Month]]&gt;=12,"Tenured","New Hire")</f>
        <v>Tenured</v>
      </c>
    </row>
    <row r="3202" spans="1:9">
      <c r="A3202" s="3" t="s">
        <v>101</v>
      </c>
      <c r="B3202" s="35" t="str">
        <f>_xlfn.XLOOKUP(Table7[[#This Row],[EID]],Roster!A:A,Roster!E:E)</f>
        <v>hir.kame.31</v>
      </c>
      <c r="C3202" s="35" t="str">
        <f>_xlfn.XLOOKUP(Table7[[#This Row],[EID]],Roster!A:A,Roster!F:F)</f>
        <v>Health</v>
      </c>
      <c r="D3202">
        <v>8</v>
      </c>
      <c r="E3202" s="2">
        <v>45168</v>
      </c>
      <c r="F3202" s="2">
        <f>_xlfn.XLOOKUP(Table7[[#This Row],[EID]],Roster!A:A,Roster!G:G)</f>
        <v>42161</v>
      </c>
      <c r="G3202" s="61">
        <f ca="1">(TODAY()-Table7[[#This Row],[Hire Date]])/365</f>
        <v>9.956164383561644</v>
      </c>
      <c r="H3202" s="61">
        <f ca="1">Table7[[#This Row],[Year]]*12</f>
        <v>119.47397260273974</v>
      </c>
      <c r="I3202" t="str">
        <f ca="1">IF(Table7[[#This Row],[Month]]&gt;=12,"Tenured","New Hire")</f>
        <v>Tenured</v>
      </c>
    </row>
    <row r="3203" spans="1:9">
      <c r="A3203" s="3" t="s">
        <v>102</v>
      </c>
      <c r="B3203" s="35" t="str">
        <f>_xlfn.XLOOKUP(Table7[[#This Row],[EID]],Roster!A:A,Roster!E:E)</f>
        <v>han.oriz.24</v>
      </c>
      <c r="C3203" s="35" t="str">
        <f>_xlfn.XLOOKUP(Table7[[#This Row],[EID]],Roster!A:A,Roster!F:F)</f>
        <v>Network</v>
      </c>
      <c r="D3203">
        <v>9</v>
      </c>
      <c r="E3203" s="2">
        <v>45168</v>
      </c>
      <c r="F3203" s="2">
        <f>_xlfn.XLOOKUP(Table7[[#This Row],[EID]],Roster!A:A,Roster!G:G)</f>
        <v>37784</v>
      </c>
      <c r="G3203" s="61">
        <f ca="1">(TODAY()-Table7[[#This Row],[Hire Date]])/365</f>
        <v>21.947945205479453</v>
      </c>
      <c r="H3203" s="61">
        <f ca="1">Table7[[#This Row],[Year]]*12</f>
        <v>263.37534246575342</v>
      </c>
      <c r="I3203" t="str">
        <f ca="1">IF(Table7[[#This Row],[Month]]&gt;=12,"Tenured","New Hire")</f>
        <v>Tenured</v>
      </c>
    </row>
    <row r="3204" spans="1:9">
      <c r="A3204" s="3" t="s">
        <v>103</v>
      </c>
      <c r="B3204" s="35" t="str">
        <f>_xlfn.XLOOKUP(Table7[[#This Row],[EID]],Roster!A:A,Roster!E:E)</f>
        <v>kig.imaz.62</v>
      </c>
      <c r="C3204" s="35" t="str">
        <f>_xlfn.XLOOKUP(Table7[[#This Row],[EID]],Roster!A:A,Roster!F:F)</f>
        <v>HR</v>
      </c>
      <c r="D3204">
        <v>7</v>
      </c>
      <c r="E3204" s="2">
        <v>45168</v>
      </c>
      <c r="F3204" s="2">
        <f>_xlfn.XLOOKUP(Table7[[#This Row],[EID]],Roster!A:A,Roster!G:G)</f>
        <v>44132</v>
      </c>
      <c r="G3204" s="61">
        <f ca="1">(TODAY()-Table7[[#This Row],[Hire Date]])/365</f>
        <v>4.5561643835616437</v>
      </c>
      <c r="H3204" s="61">
        <f ca="1">Table7[[#This Row],[Year]]*12</f>
        <v>54.673972602739724</v>
      </c>
      <c r="I3204" t="str">
        <f ca="1">IF(Table7[[#This Row],[Month]]&gt;=12,"Tenured","New Hire")</f>
        <v>Tenured</v>
      </c>
    </row>
    <row r="3205" spans="1:9">
      <c r="A3205" s="3" t="s">
        <v>104</v>
      </c>
      <c r="B3205" s="35" t="str">
        <f>_xlfn.XLOOKUP(Table7[[#This Row],[EID]],Roster!A:A,Roster!E:E)</f>
        <v>oka.koch.55</v>
      </c>
      <c r="C3205" s="35" t="str">
        <f>_xlfn.XLOOKUP(Table7[[#This Row],[EID]],Roster!A:A,Roster!F:F)</f>
        <v>F&amp;A</v>
      </c>
      <c r="D3205">
        <v>4</v>
      </c>
      <c r="E3205" s="2">
        <v>45168</v>
      </c>
      <c r="F3205" s="2">
        <f>_xlfn.XLOOKUP(Table7[[#This Row],[EID]],Roster!A:A,Roster!G:G)</f>
        <v>44977</v>
      </c>
      <c r="G3205" s="61">
        <f ca="1">(TODAY()-Table7[[#This Row],[Hire Date]])/365</f>
        <v>2.2410958904109588</v>
      </c>
      <c r="H3205" s="61">
        <f ca="1">Table7[[#This Row],[Year]]*12</f>
        <v>26.893150684931506</v>
      </c>
      <c r="I3205" t="str">
        <f ca="1">IF(Table7[[#This Row],[Month]]&gt;=12,"Tenured","New Hire")</f>
        <v>Tenured</v>
      </c>
    </row>
    <row r="3206" spans="1:9">
      <c r="A3206" s="3" t="s">
        <v>105</v>
      </c>
      <c r="B3206" s="35" t="str">
        <f>_xlfn.XLOOKUP(Table7[[#This Row],[EID]],Roster!A:A,Roster!E:E)</f>
        <v>oka.koch.55</v>
      </c>
      <c r="C3206" s="35" t="str">
        <f>_xlfn.XLOOKUP(Table7[[#This Row],[EID]],Roster!A:A,Roster!F:F)</f>
        <v>F&amp;A</v>
      </c>
      <c r="D3206">
        <v>7</v>
      </c>
      <c r="E3206" s="2">
        <v>45168</v>
      </c>
      <c r="F3206" s="2">
        <f>_xlfn.XLOOKUP(Table7[[#This Row],[EID]],Roster!A:A,Roster!G:G)</f>
        <v>37806</v>
      </c>
      <c r="G3206" s="61">
        <f ca="1">(TODAY()-Table7[[#This Row],[Hire Date]])/365</f>
        <v>21.887671232876713</v>
      </c>
      <c r="H3206" s="61">
        <f ca="1">Table7[[#This Row],[Year]]*12</f>
        <v>262.65205479452055</v>
      </c>
      <c r="I3206" t="str">
        <f ca="1">IF(Table7[[#This Row],[Month]]&gt;=12,"Tenured","New Hire")</f>
        <v>Tenured</v>
      </c>
    </row>
    <row r="3207" spans="1:9">
      <c r="A3207" s="3" t="s">
        <v>106</v>
      </c>
      <c r="B3207" s="35" t="str">
        <f>_xlfn.XLOOKUP(Table7[[#This Row],[EID]],Roster!A:A,Roster!E:E)</f>
        <v>hir.kame.31</v>
      </c>
      <c r="C3207" s="35" t="str">
        <f>_xlfn.XLOOKUP(Table7[[#This Row],[EID]],Roster!A:A,Roster!F:F)</f>
        <v>Health</v>
      </c>
      <c r="D3207">
        <v>9</v>
      </c>
      <c r="E3207" s="2">
        <v>45168</v>
      </c>
      <c r="F3207" s="2">
        <f>_xlfn.XLOOKUP(Table7[[#This Row],[EID]],Roster!A:A,Roster!G:G)</f>
        <v>40457</v>
      </c>
      <c r="G3207" s="61">
        <f ca="1">(TODAY()-Table7[[#This Row],[Hire Date]])/365</f>
        <v>14.624657534246575</v>
      </c>
      <c r="H3207" s="61">
        <f ca="1">Table7[[#This Row],[Year]]*12</f>
        <v>175.49589041095891</v>
      </c>
      <c r="I3207" t="str">
        <f ca="1">IF(Table7[[#This Row],[Month]]&gt;=12,"Tenured","New Hire")</f>
        <v>Tenured</v>
      </c>
    </row>
    <row r="3208" spans="1:9">
      <c r="A3208" s="3" t="s">
        <v>107</v>
      </c>
      <c r="B3208" s="35" t="str">
        <f>_xlfn.XLOOKUP(Table7[[#This Row],[EID]],Roster!A:A,Roster!E:E)</f>
        <v>oka.koch.55</v>
      </c>
      <c r="C3208" s="35" t="str">
        <f>_xlfn.XLOOKUP(Table7[[#This Row],[EID]],Roster!A:A,Roster!F:F)</f>
        <v>F&amp;A</v>
      </c>
      <c r="D3208">
        <v>7</v>
      </c>
      <c r="E3208" s="2">
        <v>45168</v>
      </c>
      <c r="F3208" s="2">
        <f>_xlfn.XLOOKUP(Table7[[#This Row],[EID]],Roster!A:A,Roster!G:G)</f>
        <v>45001</v>
      </c>
      <c r="G3208" s="61">
        <f ca="1">(TODAY()-Table7[[#This Row],[Hire Date]])/365</f>
        <v>2.1753424657534248</v>
      </c>
      <c r="H3208" s="61">
        <f ca="1">Table7[[#This Row],[Year]]*12</f>
        <v>26.104109589041098</v>
      </c>
      <c r="I3208" t="str">
        <f ca="1">IF(Table7[[#This Row],[Month]]&gt;=12,"Tenured","New Hire")</f>
        <v>Tenured</v>
      </c>
    </row>
    <row r="3209" spans="1:9">
      <c r="A3209" s="3" t="s">
        <v>108</v>
      </c>
      <c r="B3209" s="35" t="str">
        <f>_xlfn.XLOOKUP(Table7[[#This Row],[EID]],Roster!A:A,Roster!E:E)</f>
        <v>kig.imaz.62</v>
      </c>
      <c r="C3209" s="35" t="str">
        <f>_xlfn.XLOOKUP(Table7[[#This Row],[EID]],Roster!A:A,Roster!F:F)</f>
        <v>HR</v>
      </c>
      <c r="D3209">
        <v>7</v>
      </c>
      <c r="E3209" s="2">
        <v>45168</v>
      </c>
      <c r="F3209" s="2">
        <f>_xlfn.XLOOKUP(Table7[[#This Row],[EID]],Roster!A:A,Roster!G:G)</f>
        <v>41289</v>
      </c>
      <c r="G3209" s="61">
        <f ca="1">(TODAY()-Table7[[#This Row],[Hire Date]])/365</f>
        <v>12.345205479452055</v>
      </c>
      <c r="H3209" s="61">
        <f ca="1">Table7[[#This Row],[Year]]*12</f>
        <v>148.14246575342466</v>
      </c>
      <c r="I3209" t="str">
        <f ca="1">IF(Table7[[#This Row],[Month]]&gt;=12,"Tenured","New Hire")</f>
        <v>Tenured</v>
      </c>
    </row>
    <row r="3210" spans="1:9">
      <c r="A3210" s="3" t="s">
        <v>109</v>
      </c>
      <c r="B3210" s="35" t="str">
        <f>_xlfn.XLOOKUP(Table7[[#This Row],[EID]],Roster!A:A,Roster!E:E)</f>
        <v>han.oriz.24</v>
      </c>
      <c r="C3210" s="35" t="str">
        <f>_xlfn.XLOOKUP(Table7[[#This Row],[EID]],Roster!A:A,Roster!F:F)</f>
        <v>Strategy</v>
      </c>
      <c r="D3210">
        <v>8</v>
      </c>
      <c r="E3210" s="2">
        <v>45168</v>
      </c>
      <c r="F3210" s="2">
        <f>_xlfn.XLOOKUP(Table7[[#This Row],[EID]],Roster!A:A,Roster!G:G)</f>
        <v>39092</v>
      </c>
      <c r="G3210" s="61">
        <f ca="1">(TODAY()-Table7[[#This Row],[Hire Date]])/365</f>
        <v>18.364383561643837</v>
      </c>
      <c r="H3210" s="61">
        <f ca="1">Table7[[#This Row],[Year]]*12</f>
        <v>220.37260273972606</v>
      </c>
      <c r="I3210" t="str">
        <f ca="1">IF(Table7[[#This Row],[Month]]&gt;=12,"Tenured","New Hire")</f>
        <v>Tenured</v>
      </c>
    </row>
    <row r="3211" spans="1:9">
      <c r="A3211" s="3" t="s">
        <v>111</v>
      </c>
      <c r="B3211" s="35" t="str">
        <f>_xlfn.XLOOKUP(Table7[[#This Row],[EID]],Roster!A:A,Roster!E:E)</f>
        <v>hir.kame.31</v>
      </c>
      <c r="C3211" s="35" t="str">
        <f>_xlfn.XLOOKUP(Table7[[#This Row],[EID]],Roster!A:A,Roster!F:F)</f>
        <v>Health</v>
      </c>
      <c r="D3211">
        <v>10</v>
      </c>
      <c r="E3211" s="2">
        <v>45168</v>
      </c>
      <c r="F3211" s="2">
        <f>_xlfn.XLOOKUP(Table7[[#This Row],[EID]],Roster!A:A,Roster!G:G)</f>
        <v>42145</v>
      </c>
      <c r="G3211" s="61">
        <f ca="1">(TODAY()-Table7[[#This Row],[Hire Date]])/365</f>
        <v>10</v>
      </c>
      <c r="H3211" s="61">
        <f ca="1">Table7[[#This Row],[Year]]*12</f>
        <v>120</v>
      </c>
      <c r="I3211" t="str">
        <f ca="1">IF(Table7[[#This Row],[Month]]&gt;=12,"Tenured","New Hire")</f>
        <v>Tenured</v>
      </c>
    </row>
    <row r="3212" spans="1:9">
      <c r="A3212" s="3" t="s">
        <v>112</v>
      </c>
      <c r="B3212" s="35" t="str">
        <f>_xlfn.XLOOKUP(Table7[[#This Row],[EID]],Roster!A:A,Roster!E:E)</f>
        <v>hir.kame.31</v>
      </c>
      <c r="C3212" s="35" t="str">
        <f>_xlfn.XLOOKUP(Table7[[#This Row],[EID]],Roster!A:A,Roster!F:F)</f>
        <v>Health</v>
      </c>
      <c r="D3212">
        <v>7</v>
      </c>
      <c r="E3212" s="2">
        <v>45168</v>
      </c>
      <c r="F3212" s="2">
        <f>_xlfn.XLOOKUP(Table7[[#This Row],[EID]],Roster!A:A,Roster!G:G)</f>
        <v>44989</v>
      </c>
      <c r="G3212" s="61">
        <f ca="1">(TODAY()-Table7[[#This Row],[Hire Date]])/365</f>
        <v>2.2082191780821918</v>
      </c>
      <c r="H3212" s="61">
        <f ca="1">Table7[[#This Row],[Year]]*12</f>
        <v>26.4986301369863</v>
      </c>
      <c r="I3212" t="str">
        <f ca="1">IF(Table7[[#This Row],[Month]]&gt;=12,"Tenured","New Hire")</f>
        <v>Tenured</v>
      </c>
    </row>
    <row r="3213" spans="1:9">
      <c r="A3213" s="3" t="s">
        <v>113</v>
      </c>
      <c r="B3213" s="35" t="str">
        <f>_xlfn.XLOOKUP(Table7[[#This Row],[EID]],Roster!A:A,Roster!E:E)</f>
        <v>kig.imaz.62</v>
      </c>
      <c r="C3213" s="35" t="str">
        <f>_xlfn.XLOOKUP(Table7[[#This Row],[EID]],Roster!A:A,Roster!F:F)</f>
        <v>HR</v>
      </c>
      <c r="D3213">
        <v>8</v>
      </c>
      <c r="E3213" s="2">
        <v>45168</v>
      </c>
      <c r="F3213" s="2">
        <f>_xlfn.XLOOKUP(Table7[[#This Row],[EID]],Roster!A:A,Roster!G:G)</f>
        <v>44152</v>
      </c>
      <c r="G3213" s="61">
        <f ca="1">(TODAY()-Table7[[#This Row],[Hire Date]])/365</f>
        <v>4.5013698630136982</v>
      </c>
      <c r="H3213" s="61">
        <f ca="1">Table7[[#This Row],[Year]]*12</f>
        <v>54.016438356164379</v>
      </c>
      <c r="I3213" t="str">
        <f ca="1">IF(Table7[[#This Row],[Month]]&gt;=12,"Tenured","New Hire")</f>
        <v>Tenured</v>
      </c>
    </row>
    <row r="3214" spans="1:9">
      <c r="A3214" s="3" t="s">
        <v>114</v>
      </c>
      <c r="B3214" s="35" t="str">
        <f>_xlfn.XLOOKUP(Table7[[#This Row],[EID]],Roster!A:A,Roster!E:E)</f>
        <v>han.oriz.24</v>
      </c>
      <c r="C3214" s="35" t="str">
        <f>_xlfn.XLOOKUP(Table7[[#This Row],[EID]],Roster!A:A,Roster!F:F)</f>
        <v>Strategy</v>
      </c>
      <c r="D3214">
        <v>7</v>
      </c>
      <c r="E3214" s="2">
        <v>45168</v>
      </c>
      <c r="F3214" s="2">
        <f>_xlfn.XLOOKUP(Table7[[#This Row],[EID]],Roster!A:A,Roster!G:G)</f>
        <v>37165</v>
      </c>
      <c r="G3214" s="61">
        <f ca="1">(TODAY()-Table7[[#This Row],[Hire Date]])/365</f>
        <v>23.643835616438356</v>
      </c>
      <c r="H3214" s="61">
        <f ca="1">Table7[[#This Row],[Year]]*12</f>
        <v>283.72602739726028</v>
      </c>
      <c r="I3214" t="str">
        <f ca="1">IF(Table7[[#This Row],[Month]]&gt;=12,"Tenured","New Hire")</f>
        <v>Tenured</v>
      </c>
    </row>
    <row r="3215" spans="1:9">
      <c r="A3215" s="3" t="s">
        <v>115</v>
      </c>
      <c r="B3215" s="35" t="str">
        <f>_xlfn.XLOOKUP(Table7[[#This Row],[EID]],Roster!A:A,Roster!E:E)</f>
        <v>oka.koch.55</v>
      </c>
      <c r="C3215" s="35" t="str">
        <f>_xlfn.XLOOKUP(Table7[[#This Row],[EID]],Roster!A:A,Roster!F:F)</f>
        <v>F&amp;A</v>
      </c>
      <c r="D3215">
        <v>9</v>
      </c>
      <c r="E3215" s="2">
        <v>45168</v>
      </c>
      <c r="F3215" s="2">
        <f>_xlfn.XLOOKUP(Table7[[#This Row],[EID]],Roster!A:A,Roster!G:G)</f>
        <v>44841</v>
      </c>
      <c r="G3215" s="61">
        <f ca="1">(TODAY()-Table7[[#This Row],[Hire Date]])/365</f>
        <v>2.6136986301369864</v>
      </c>
      <c r="H3215" s="61">
        <f ca="1">Table7[[#This Row],[Year]]*12</f>
        <v>31.364383561643837</v>
      </c>
      <c r="I3215" t="str">
        <f ca="1">IF(Table7[[#This Row],[Month]]&gt;=12,"Tenured","New Hire")</f>
        <v>Tenured</v>
      </c>
    </row>
    <row r="3216" spans="1:9">
      <c r="A3216" s="3" t="s">
        <v>116</v>
      </c>
      <c r="B3216" s="35" t="str">
        <f>_xlfn.XLOOKUP(Table7[[#This Row],[EID]],Roster!A:A,Roster!E:E)</f>
        <v>hir.kame.31</v>
      </c>
      <c r="C3216" s="35" t="str">
        <f>_xlfn.XLOOKUP(Table7[[#This Row],[EID]],Roster!A:A,Roster!F:F)</f>
        <v>Health</v>
      </c>
      <c r="D3216">
        <v>8</v>
      </c>
      <c r="E3216" s="2">
        <v>45168</v>
      </c>
      <c r="F3216" s="2">
        <f>_xlfn.XLOOKUP(Table7[[#This Row],[EID]],Roster!A:A,Roster!G:G)</f>
        <v>39490</v>
      </c>
      <c r="G3216" s="61">
        <f ca="1">(TODAY()-Table7[[#This Row],[Hire Date]])/365</f>
        <v>17.273972602739725</v>
      </c>
      <c r="H3216" s="61">
        <f ca="1">Table7[[#This Row],[Year]]*12</f>
        <v>207.2876712328767</v>
      </c>
      <c r="I3216" t="str">
        <f ca="1">IF(Table7[[#This Row],[Month]]&gt;=12,"Tenured","New Hire")</f>
        <v>Tenured</v>
      </c>
    </row>
    <row r="3217" spans="1:9">
      <c r="A3217" s="3" t="s">
        <v>117</v>
      </c>
      <c r="B3217" s="35" t="str">
        <f>_xlfn.XLOOKUP(Table7[[#This Row],[EID]],Roster!A:A,Roster!E:E)</f>
        <v>han.oriz.24</v>
      </c>
      <c r="C3217" s="35" t="str">
        <f>_xlfn.XLOOKUP(Table7[[#This Row],[EID]],Roster!A:A,Roster!F:F)</f>
        <v>Network</v>
      </c>
      <c r="D3217">
        <v>8</v>
      </c>
      <c r="E3217" s="2">
        <v>45168</v>
      </c>
      <c r="F3217" s="2">
        <f>_xlfn.XLOOKUP(Table7[[#This Row],[EID]],Roster!A:A,Roster!G:G)</f>
        <v>43495</v>
      </c>
      <c r="G3217" s="61">
        <f ca="1">(TODAY()-Table7[[#This Row],[Hire Date]])/365</f>
        <v>6.3013698630136989</v>
      </c>
      <c r="H3217" s="61">
        <f ca="1">Table7[[#This Row],[Year]]*12</f>
        <v>75.616438356164394</v>
      </c>
      <c r="I3217" t="str">
        <f ca="1">IF(Table7[[#This Row],[Month]]&gt;=12,"Tenured","New Hire")</f>
        <v>Tenured</v>
      </c>
    </row>
    <row r="3218" spans="1:9">
      <c r="A3218" s="3" t="s">
        <v>118</v>
      </c>
      <c r="B3218" s="35" t="str">
        <f>_xlfn.XLOOKUP(Table7[[#This Row],[EID]],Roster!A:A,Roster!E:E)</f>
        <v>kig.imaz.62</v>
      </c>
      <c r="C3218" s="35" t="str">
        <f>_xlfn.XLOOKUP(Table7[[#This Row],[EID]],Roster!A:A,Roster!F:F)</f>
        <v>HR</v>
      </c>
      <c r="D3218">
        <v>8</v>
      </c>
      <c r="E3218" s="2">
        <v>45168</v>
      </c>
      <c r="F3218" s="2">
        <f>_xlfn.XLOOKUP(Table7[[#This Row],[EID]],Roster!A:A,Roster!G:G)</f>
        <v>44965</v>
      </c>
      <c r="G3218" s="61">
        <f ca="1">(TODAY()-Table7[[#This Row],[Hire Date]])/365</f>
        <v>2.2739726027397262</v>
      </c>
      <c r="H3218" s="61">
        <f ca="1">Table7[[#This Row],[Year]]*12</f>
        <v>27.287671232876715</v>
      </c>
      <c r="I3218" t="str">
        <f ca="1">IF(Table7[[#This Row],[Month]]&gt;=12,"Tenured","New Hire")</f>
        <v>Tenured</v>
      </c>
    </row>
    <row r="3219" spans="1:9">
      <c r="A3219" s="3" t="s">
        <v>119</v>
      </c>
      <c r="B3219" s="35" t="str">
        <f>_xlfn.XLOOKUP(Table7[[#This Row],[EID]],Roster!A:A,Roster!E:E)</f>
        <v>hir.kame.31</v>
      </c>
      <c r="C3219" s="35" t="str">
        <f>_xlfn.XLOOKUP(Table7[[#This Row],[EID]],Roster!A:A,Roster!F:F)</f>
        <v>Health</v>
      </c>
      <c r="D3219">
        <v>8</v>
      </c>
      <c r="E3219" s="2">
        <v>45168</v>
      </c>
      <c r="F3219" s="2">
        <f>_xlfn.XLOOKUP(Table7[[#This Row],[EID]],Roster!A:A,Roster!G:G)</f>
        <v>38581</v>
      </c>
      <c r="G3219" s="61">
        <f ca="1">(TODAY()-Table7[[#This Row],[Hire Date]])/365</f>
        <v>19.764383561643836</v>
      </c>
      <c r="H3219" s="61">
        <f ca="1">Table7[[#This Row],[Year]]*12</f>
        <v>237.17260273972602</v>
      </c>
      <c r="I3219" t="str">
        <f ca="1">IF(Table7[[#This Row],[Month]]&gt;=12,"Tenured","New Hire")</f>
        <v>Tenured</v>
      </c>
    </row>
    <row r="3220" spans="1:9">
      <c r="A3220" s="3" t="s">
        <v>120</v>
      </c>
      <c r="B3220" s="35" t="str">
        <f>_xlfn.XLOOKUP(Table7[[#This Row],[EID]],Roster!A:A,Roster!E:E)</f>
        <v>oka.koch.55</v>
      </c>
      <c r="C3220" s="35" t="str">
        <f>_xlfn.XLOOKUP(Table7[[#This Row],[EID]],Roster!A:A,Roster!F:F)</f>
        <v>F&amp;A</v>
      </c>
      <c r="D3220">
        <v>7</v>
      </c>
      <c r="E3220" s="2">
        <v>45168</v>
      </c>
      <c r="F3220" s="2">
        <f>_xlfn.XLOOKUP(Table7[[#This Row],[EID]],Roster!A:A,Roster!G:G)</f>
        <v>45039</v>
      </c>
      <c r="G3220" s="61">
        <f ca="1">(TODAY()-Table7[[#This Row],[Hire Date]])/365</f>
        <v>2.0712328767123287</v>
      </c>
      <c r="H3220" s="61">
        <f ca="1">Table7[[#This Row],[Year]]*12</f>
        <v>24.854794520547944</v>
      </c>
      <c r="I3220" t="str">
        <f ca="1">IF(Table7[[#This Row],[Month]]&gt;=12,"Tenured","New Hire")</f>
        <v>Tenured</v>
      </c>
    </row>
    <row r="3221" spans="1:9">
      <c r="A3221" s="3" t="s">
        <v>121</v>
      </c>
      <c r="B3221" s="35" t="str">
        <f>_xlfn.XLOOKUP(Table7[[#This Row],[EID]],Roster!A:A,Roster!E:E)</f>
        <v>hir.kame.31</v>
      </c>
      <c r="C3221" s="35" t="str">
        <f>_xlfn.XLOOKUP(Table7[[#This Row],[EID]],Roster!A:A,Roster!F:F)</f>
        <v>Health</v>
      </c>
      <c r="D3221">
        <v>10</v>
      </c>
      <c r="E3221" s="2">
        <v>45168</v>
      </c>
      <c r="F3221" s="2">
        <f>_xlfn.XLOOKUP(Table7[[#This Row],[EID]],Roster!A:A,Roster!G:G)</f>
        <v>44420</v>
      </c>
      <c r="G3221" s="61">
        <f ca="1">(TODAY()-Table7[[#This Row],[Hire Date]])/365</f>
        <v>3.7671232876712328</v>
      </c>
      <c r="H3221" s="61">
        <f ca="1">Table7[[#This Row],[Year]]*12</f>
        <v>45.205479452054796</v>
      </c>
      <c r="I3221" t="str">
        <f ca="1">IF(Table7[[#This Row],[Month]]&gt;=12,"Tenured","New Hire")</f>
        <v>Tenured</v>
      </c>
    </row>
    <row r="3222" spans="1:9">
      <c r="A3222" s="3" t="s">
        <v>122</v>
      </c>
      <c r="B3222" s="35" t="str">
        <f>_xlfn.XLOOKUP(Table7[[#This Row],[EID]],Roster!A:A,Roster!E:E)</f>
        <v>han.oriz.24</v>
      </c>
      <c r="C3222" s="35" t="str">
        <f>_xlfn.XLOOKUP(Table7[[#This Row],[EID]],Roster!A:A,Roster!F:F)</f>
        <v>Network</v>
      </c>
      <c r="D3222">
        <v>10</v>
      </c>
      <c r="E3222" s="2">
        <v>45168</v>
      </c>
      <c r="F3222" s="2">
        <f>_xlfn.XLOOKUP(Table7[[#This Row],[EID]],Roster!A:A,Roster!G:G)</f>
        <v>44961</v>
      </c>
      <c r="G3222" s="61">
        <f ca="1">(TODAY()-Table7[[#This Row],[Hire Date]])/365</f>
        <v>2.2849315068493152</v>
      </c>
      <c r="H3222" s="61">
        <f ca="1">Table7[[#This Row],[Year]]*12</f>
        <v>27.419178082191785</v>
      </c>
      <c r="I3222" t="str">
        <f ca="1">IF(Table7[[#This Row],[Month]]&gt;=12,"Tenured","New Hire")</f>
        <v>Tenured</v>
      </c>
    </row>
    <row r="3223" spans="1:9">
      <c r="A3223" s="3" t="s">
        <v>123</v>
      </c>
      <c r="B3223" s="35" t="str">
        <f>_xlfn.XLOOKUP(Table7[[#This Row],[EID]],Roster!A:A,Roster!E:E)</f>
        <v>kig.imaz.62</v>
      </c>
      <c r="C3223" s="35" t="str">
        <f>_xlfn.XLOOKUP(Table7[[#This Row],[EID]],Roster!A:A,Roster!F:F)</f>
        <v>HR</v>
      </c>
      <c r="D3223">
        <v>9</v>
      </c>
      <c r="E3223" s="2">
        <v>45168</v>
      </c>
      <c r="F3223" s="2">
        <f>_xlfn.XLOOKUP(Table7[[#This Row],[EID]],Roster!A:A,Roster!G:G)</f>
        <v>41094</v>
      </c>
      <c r="G3223" s="61">
        <f ca="1">(TODAY()-Table7[[#This Row],[Hire Date]])/365</f>
        <v>12.87945205479452</v>
      </c>
      <c r="H3223" s="61">
        <f ca="1">Table7[[#This Row],[Year]]*12</f>
        <v>154.55342465753424</v>
      </c>
      <c r="I3223" t="str">
        <f ca="1">IF(Table7[[#This Row],[Month]]&gt;=12,"Tenured","New Hire")</f>
        <v>Tenured</v>
      </c>
    </row>
    <row r="3224" spans="1:9">
      <c r="A3224" s="3" t="s">
        <v>94</v>
      </c>
      <c r="B3224" s="35" t="str">
        <f>_xlfn.XLOOKUP(Table7[[#This Row],[EID]],Roster!A:A,Roster!E:E)</f>
        <v>oka.koch.55</v>
      </c>
      <c r="C3224" s="35" t="str">
        <f>_xlfn.XLOOKUP(Table7[[#This Row],[EID]],Roster!A:A,Roster!F:F)</f>
        <v>F&amp;A</v>
      </c>
      <c r="D3224">
        <v>10</v>
      </c>
      <c r="E3224" s="2">
        <v>45169</v>
      </c>
      <c r="F3224" s="2">
        <f>_xlfn.XLOOKUP(Table7[[#This Row],[EID]],Roster!A:A,Roster!G:G)</f>
        <v>45032</v>
      </c>
      <c r="G3224" s="61">
        <f ca="1">(TODAY()-Table7[[#This Row],[Hire Date]])/365</f>
        <v>2.0904109589041098</v>
      </c>
      <c r="H3224" s="61">
        <f ca="1">Table7[[#This Row],[Year]]*12</f>
        <v>25.084931506849315</v>
      </c>
      <c r="I3224" t="str">
        <f ca="1">IF(Table7[[#This Row],[Month]]&gt;=12,"Tenured","New Hire")</f>
        <v>Tenured</v>
      </c>
    </row>
    <row r="3225" spans="1:9">
      <c r="A3225" s="3" t="s">
        <v>96</v>
      </c>
      <c r="B3225" s="35" t="str">
        <f>_xlfn.XLOOKUP(Table7[[#This Row],[EID]],Roster!A:A,Roster!E:E)</f>
        <v>hir.kame.31</v>
      </c>
      <c r="C3225" s="35" t="str">
        <f>_xlfn.XLOOKUP(Table7[[#This Row],[EID]],Roster!A:A,Roster!F:F)</f>
        <v>Health</v>
      </c>
      <c r="D3225">
        <v>8</v>
      </c>
      <c r="E3225" s="2">
        <v>45169</v>
      </c>
      <c r="F3225" s="2">
        <f>_xlfn.XLOOKUP(Table7[[#This Row],[EID]],Roster!A:A,Roster!G:G)</f>
        <v>44979</v>
      </c>
      <c r="G3225" s="61">
        <f ca="1">(TODAY()-Table7[[#This Row],[Hire Date]])/365</f>
        <v>2.2356164383561645</v>
      </c>
      <c r="H3225" s="61">
        <f ca="1">Table7[[#This Row],[Year]]*12</f>
        <v>26.827397260273976</v>
      </c>
      <c r="I3225" t="str">
        <f ca="1">IF(Table7[[#This Row],[Month]]&gt;=12,"Tenured","New Hire")</f>
        <v>Tenured</v>
      </c>
    </row>
    <row r="3226" spans="1:9">
      <c r="A3226" s="3" t="s">
        <v>97</v>
      </c>
      <c r="B3226" s="35" t="str">
        <f>_xlfn.XLOOKUP(Table7[[#This Row],[EID]],Roster!A:A,Roster!E:E)</f>
        <v>han.oriz.24</v>
      </c>
      <c r="C3226" s="35" t="str">
        <f>_xlfn.XLOOKUP(Table7[[#This Row],[EID]],Roster!A:A,Roster!F:F)</f>
        <v>Network</v>
      </c>
      <c r="D3226">
        <v>9</v>
      </c>
      <c r="E3226" s="2">
        <v>45169</v>
      </c>
      <c r="F3226" s="2">
        <f>_xlfn.XLOOKUP(Table7[[#This Row],[EID]],Roster!A:A,Roster!G:G)</f>
        <v>44419</v>
      </c>
      <c r="G3226" s="61">
        <f ca="1">(TODAY()-Table7[[#This Row],[Hire Date]])/365</f>
        <v>3.7698630136986302</v>
      </c>
      <c r="H3226" s="61">
        <f ca="1">Table7[[#This Row],[Year]]*12</f>
        <v>45.238356164383561</v>
      </c>
      <c r="I3226" t="str">
        <f ca="1">IF(Table7[[#This Row],[Month]]&gt;=12,"Tenured","New Hire")</f>
        <v>Tenured</v>
      </c>
    </row>
    <row r="3227" spans="1:9">
      <c r="A3227" s="3" t="s">
        <v>98</v>
      </c>
      <c r="B3227" s="35" t="str">
        <f>_xlfn.XLOOKUP(Table7[[#This Row],[EID]],Roster!A:A,Roster!E:E)</f>
        <v>kig.imaz.62</v>
      </c>
      <c r="C3227" s="35" t="str">
        <f>_xlfn.XLOOKUP(Table7[[#This Row],[EID]],Roster!A:A,Roster!F:F)</f>
        <v>HR</v>
      </c>
      <c r="D3227">
        <v>10</v>
      </c>
      <c r="E3227" s="2">
        <v>45169</v>
      </c>
      <c r="F3227" s="2">
        <f>_xlfn.XLOOKUP(Table7[[#This Row],[EID]],Roster!A:A,Roster!G:G)</f>
        <v>41964</v>
      </c>
      <c r="G3227" s="61">
        <f ca="1">(TODAY()-Table7[[#This Row],[Hire Date]])/365</f>
        <v>10.495890410958904</v>
      </c>
      <c r="H3227" s="61">
        <f ca="1">Table7[[#This Row],[Year]]*12</f>
        <v>125.95068493150684</v>
      </c>
      <c r="I3227" t="str">
        <f ca="1">IF(Table7[[#This Row],[Month]]&gt;=12,"Tenured","New Hire")</f>
        <v>Tenured</v>
      </c>
    </row>
    <row r="3228" spans="1:9">
      <c r="A3228" s="3" t="s">
        <v>99</v>
      </c>
      <c r="B3228" s="35" t="str">
        <f>_xlfn.XLOOKUP(Table7[[#This Row],[EID]],Roster!A:A,Roster!E:E)</f>
        <v>han.oriz.24</v>
      </c>
      <c r="C3228" s="35" t="str">
        <f>_xlfn.XLOOKUP(Table7[[#This Row],[EID]],Roster!A:A,Roster!F:F)</f>
        <v>Strategy</v>
      </c>
      <c r="D3228">
        <v>10</v>
      </c>
      <c r="E3228" s="2">
        <v>45169</v>
      </c>
      <c r="F3228" s="2">
        <f>_xlfn.XLOOKUP(Table7[[#This Row],[EID]],Roster!A:A,Roster!G:G)</f>
        <v>39732</v>
      </c>
      <c r="G3228" s="61">
        <f ca="1">(TODAY()-Table7[[#This Row],[Hire Date]])/365</f>
        <v>16.610958904109587</v>
      </c>
      <c r="H3228" s="61">
        <f ca="1">Table7[[#This Row],[Year]]*12</f>
        <v>199.33150684931505</v>
      </c>
      <c r="I3228" t="str">
        <f ca="1">IF(Table7[[#This Row],[Month]]&gt;=12,"Tenured","New Hire")</f>
        <v>Tenured</v>
      </c>
    </row>
    <row r="3229" spans="1:9">
      <c r="A3229" s="3" t="s">
        <v>100</v>
      </c>
      <c r="B3229" s="35" t="str">
        <f>_xlfn.XLOOKUP(Table7[[#This Row],[EID]],Roster!A:A,Roster!E:E)</f>
        <v>oka.koch.55</v>
      </c>
      <c r="C3229" s="35" t="str">
        <f>_xlfn.XLOOKUP(Table7[[#This Row],[EID]],Roster!A:A,Roster!F:F)</f>
        <v>F&amp;A</v>
      </c>
      <c r="D3229">
        <v>9</v>
      </c>
      <c r="E3229" s="2">
        <v>45169</v>
      </c>
      <c r="F3229" s="2">
        <f>_xlfn.XLOOKUP(Table7[[#This Row],[EID]],Roster!A:A,Roster!G:G)</f>
        <v>44956</v>
      </c>
      <c r="G3229" s="61">
        <f ca="1">(TODAY()-Table7[[#This Row],[Hire Date]])/365</f>
        <v>2.2986301369863016</v>
      </c>
      <c r="H3229" s="61">
        <f ca="1">Table7[[#This Row],[Year]]*12</f>
        <v>27.583561643835619</v>
      </c>
      <c r="I3229" t="str">
        <f ca="1">IF(Table7[[#This Row],[Month]]&gt;=12,"Tenured","New Hire")</f>
        <v>Tenured</v>
      </c>
    </row>
    <row r="3230" spans="1:9">
      <c r="A3230" s="3" t="s">
        <v>101</v>
      </c>
      <c r="B3230" s="35" t="str">
        <f>_xlfn.XLOOKUP(Table7[[#This Row],[EID]],Roster!A:A,Roster!E:E)</f>
        <v>hir.kame.31</v>
      </c>
      <c r="C3230" s="35" t="str">
        <f>_xlfn.XLOOKUP(Table7[[#This Row],[EID]],Roster!A:A,Roster!F:F)</f>
        <v>Health</v>
      </c>
      <c r="D3230">
        <v>8</v>
      </c>
      <c r="E3230" s="2">
        <v>45169</v>
      </c>
      <c r="F3230" s="2">
        <f>_xlfn.XLOOKUP(Table7[[#This Row],[EID]],Roster!A:A,Roster!G:G)</f>
        <v>42161</v>
      </c>
      <c r="G3230" s="61">
        <f ca="1">(TODAY()-Table7[[#This Row],[Hire Date]])/365</f>
        <v>9.956164383561644</v>
      </c>
      <c r="H3230" s="61">
        <f ca="1">Table7[[#This Row],[Year]]*12</f>
        <v>119.47397260273974</v>
      </c>
      <c r="I3230" t="str">
        <f ca="1">IF(Table7[[#This Row],[Month]]&gt;=12,"Tenured","New Hire")</f>
        <v>Tenured</v>
      </c>
    </row>
    <row r="3231" spans="1:9">
      <c r="A3231" s="3" t="s">
        <v>102</v>
      </c>
      <c r="B3231" s="35" t="str">
        <f>_xlfn.XLOOKUP(Table7[[#This Row],[EID]],Roster!A:A,Roster!E:E)</f>
        <v>han.oriz.24</v>
      </c>
      <c r="C3231" s="35" t="str">
        <f>_xlfn.XLOOKUP(Table7[[#This Row],[EID]],Roster!A:A,Roster!F:F)</f>
        <v>Network</v>
      </c>
      <c r="D3231">
        <v>10</v>
      </c>
      <c r="E3231" s="2">
        <v>45169</v>
      </c>
      <c r="F3231" s="2">
        <f>_xlfn.XLOOKUP(Table7[[#This Row],[EID]],Roster!A:A,Roster!G:G)</f>
        <v>37784</v>
      </c>
      <c r="G3231" s="61">
        <f ca="1">(TODAY()-Table7[[#This Row],[Hire Date]])/365</f>
        <v>21.947945205479453</v>
      </c>
      <c r="H3231" s="61">
        <f ca="1">Table7[[#This Row],[Year]]*12</f>
        <v>263.37534246575342</v>
      </c>
      <c r="I3231" t="str">
        <f ca="1">IF(Table7[[#This Row],[Month]]&gt;=12,"Tenured","New Hire")</f>
        <v>Tenured</v>
      </c>
    </row>
    <row r="3232" spans="1:9">
      <c r="A3232" s="3" t="s">
        <v>103</v>
      </c>
      <c r="B3232" s="35" t="str">
        <f>_xlfn.XLOOKUP(Table7[[#This Row],[EID]],Roster!A:A,Roster!E:E)</f>
        <v>kig.imaz.62</v>
      </c>
      <c r="C3232" s="35" t="str">
        <f>_xlfn.XLOOKUP(Table7[[#This Row],[EID]],Roster!A:A,Roster!F:F)</f>
        <v>HR</v>
      </c>
      <c r="D3232">
        <v>8</v>
      </c>
      <c r="E3232" s="2">
        <v>45169</v>
      </c>
      <c r="F3232" s="2">
        <f>_xlfn.XLOOKUP(Table7[[#This Row],[EID]],Roster!A:A,Roster!G:G)</f>
        <v>44132</v>
      </c>
      <c r="G3232" s="61">
        <f ca="1">(TODAY()-Table7[[#This Row],[Hire Date]])/365</f>
        <v>4.5561643835616437</v>
      </c>
      <c r="H3232" s="61">
        <f ca="1">Table7[[#This Row],[Year]]*12</f>
        <v>54.673972602739724</v>
      </c>
      <c r="I3232" t="str">
        <f ca="1">IF(Table7[[#This Row],[Month]]&gt;=12,"Tenured","New Hire")</f>
        <v>Tenured</v>
      </c>
    </row>
    <row r="3233" spans="1:9">
      <c r="A3233" s="3" t="s">
        <v>104</v>
      </c>
      <c r="B3233" s="35" t="str">
        <f>_xlfn.XLOOKUP(Table7[[#This Row],[EID]],Roster!A:A,Roster!E:E)</f>
        <v>oka.koch.55</v>
      </c>
      <c r="C3233" s="35" t="str">
        <f>_xlfn.XLOOKUP(Table7[[#This Row],[EID]],Roster!A:A,Roster!F:F)</f>
        <v>F&amp;A</v>
      </c>
      <c r="D3233">
        <v>8</v>
      </c>
      <c r="E3233" s="2">
        <v>45169</v>
      </c>
      <c r="F3233" s="2">
        <f>_xlfn.XLOOKUP(Table7[[#This Row],[EID]],Roster!A:A,Roster!G:G)</f>
        <v>44977</v>
      </c>
      <c r="G3233" s="61">
        <f ca="1">(TODAY()-Table7[[#This Row],[Hire Date]])/365</f>
        <v>2.2410958904109588</v>
      </c>
      <c r="H3233" s="61">
        <f ca="1">Table7[[#This Row],[Year]]*12</f>
        <v>26.893150684931506</v>
      </c>
      <c r="I3233" t="str">
        <f ca="1">IF(Table7[[#This Row],[Month]]&gt;=12,"Tenured","New Hire")</f>
        <v>Tenured</v>
      </c>
    </row>
    <row r="3234" spans="1:9">
      <c r="A3234" s="3" t="s">
        <v>105</v>
      </c>
      <c r="B3234" s="35" t="str">
        <f>_xlfn.XLOOKUP(Table7[[#This Row],[EID]],Roster!A:A,Roster!E:E)</f>
        <v>oka.koch.55</v>
      </c>
      <c r="C3234" s="35" t="str">
        <f>_xlfn.XLOOKUP(Table7[[#This Row],[EID]],Roster!A:A,Roster!F:F)</f>
        <v>F&amp;A</v>
      </c>
      <c r="D3234">
        <v>10</v>
      </c>
      <c r="E3234" s="2">
        <v>45169</v>
      </c>
      <c r="F3234" s="2">
        <f>_xlfn.XLOOKUP(Table7[[#This Row],[EID]],Roster!A:A,Roster!G:G)</f>
        <v>37806</v>
      </c>
      <c r="G3234" s="61">
        <f ca="1">(TODAY()-Table7[[#This Row],[Hire Date]])/365</f>
        <v>21.887671232876713</v>
      </c>
      <c r="H3234" s="61">
        <f ca="1">Table7[[#This Row],[Year]]*12</f>
        <v>262.65205479452055</v>
      </c>
      <c r="I3234" t="str">
        <f ca="1">IF(Table7[[#This Row],[Month]]&gt;=12,"Tenured","New Hire")</f>
        <v>Tenured</v>
      </c>
    </row>
    <row r="3235" spans="1:9">
      <c r="A3235" s="3" t="s">
        <v>106</v>
      </c>
      <c r="B3235" s="35" t="str">
        <f>_xlfn.XLOOKUP(Table7[[#This Row],[EID]],Roster!A:A,Roster!E:E)</f>
        <v>hir.kame.31</v>
      </c>
      <c r="C3235" s="35" t="str">
        <f>_xlfn.XLOOKUP(Table7[[#This Row],[EID]],Roster!A:A,Roster!F:F)</f>
        <v>Health</v>
      </c>
      <c r="D3235">
        <v>9</v>
      </c>
      <c r="E3235" s="2">
        <v>45169</v>
      </c>
      <c r="F3235" s="2">
        <f>_xlfn.XLOOKUP(Table7[[#This Row],[EID]],Roster!A:A,Roster!G:G)</f>
        <v>40457</v>
      </c>
      <c r="G3235" s="61">
        <f ca="1">(TODAY()-Table7[[#This Row],[Hire Date]])/365</f>
        <v>14.624657534246575</v>
      </c>
      <c r="H3235" s="61">
        <f ca="1">Table7[[#This Row],[Year]]*12</f>
        <v>175.49589041095891</v>
      </c>
      <c r="I3235" t="str">
        <f ca="1">IF(Table7[[#This Row],[Month]]&gt;=12,"Tenured","New Hire")</f>
        <v>Tenured</v>
      </c>
    </row>
    <row r="3236" spans="1:9">
      <c r="A3236" s="3" t="s">
        <v>107</v>
      </c>
      <c r="B3236" s="35" t="str">
        <f>_xlfn.XLOOKUP(Table7[[#This Row],[EID]],Roster!A:A,Roster!E:E)</f>
        <v>oka.koch.55</v>
      </c>
      <c r="C3236" s="35" t="str">
        <f>_xlfn.XLOOKUP(Table7[[#This Row],[EID]],Roster!A:A,Roster!F:F)</f>
        <v>F&amp;A</v>
      </c>
      <c r="D3236">
        <v>8</v>
      </c>
      <c r="E3236" s="2">
        <v>45169</v>
      </c>
      <c r="F3236" s="2">
        <f>_xlfn.XLOOKUP(Table7[[#This Row],[EID]],Roster!A:A,Roster!G:G)</f>
        <v>45001</v>
      </c>
      <c r="G3236" s="61">
        <f ca="1">(TODAY()-Table7[[#This Row],[Hire Date]])/365</f>
        <v>2.1753424657534248</v>
      </c>
      <c r="H3236" s="61">
        <f ca="1">Table7[[#This Row],[Year]]*12</f>
        <v>26.104109589041098</v>
      </c>
      <c r="I3236" t="str">
        <f ca="1">IF(Table7[[#This Row],[Month]]&gt;=12,"Tenured","New Hire")</f>
        <v>Tenured</v>
      </c>
    </row>
    <row r="3237" spans="1:9">
      <c r="A3237" s="3" t="s">
        <v>108</v>
      </c>
      <c r="B3237" s="35" t="str">
        <f>_xlfn.XLOOKUP(Table7[[#This Row],[EID]],Roster!A:A,Roster!E:E)</f>
        <v>kig.imaz.62</v>
      </c>
      <c r="C3237" s="35" t="str">
        <f>_xlfn.XLOOKUP(Table7[[#This Row],[EID]],Roster!A:A,Roster!F:F)</f>
        <v>HR</v>
      </c>
      <c r="D3237">
        <v>8</v>
      </c>
      <c r="E3237" s="2">
        <v>45169</v>
      </c>
      <c r="F3237" s="2">
        <f>_xlfn.XLOOKUP(Table7[[#This Row],[EID]],Roster!A:A,Roster!G:G)</f>
        <v>41289</v>
      </c>
      <c r="G3237" s="61">
        <f ca="1">(TODAY()-Table7[[#This Row],[Hire Date]])/365</f>
        <v>12.345205479452055</v>
      </c>
      <c r="H3237" s="61">
        <f ca="1">Table7[[#This Row],[Year]]*12</f>
        <v>148.14246575342466</v>
      </c>
      <c r="I3237" t="str">
        <f ca="1">IF(Table7[[#This Row],[Month]]&gt;=12,"Tenured","New Hire")</f>
        <v>Tenured</v>
      </c>
    </row>
    <row r="3238" spans="1:9">
      <c r="A3238" s="3" t="s">
        <v>109</v>
      </c>
      <c r="B3238" s="35" t="str">
        <f>_xlfn.XLOOKUP(Table7[[#This Row],[EID]],Roster!A:A,Roster!E:E)</f>
        <v>han.oriz.24</v>
      </c>
      <c r="C3238" s="35" t="str">
        <f>_xlfn.XLOOKUP(Table7[[#This Row],[EID]],Roster!A:A,Roster!F:F)</f>
        <v>Strategy</v>
      </c>
      <c r="D3238">
        <v>9</v>
      </c>
      <c r="E3238" s="2">
        <v>45169</v>
      </c>
      <c r="F3238" s="2">
        <f>_xlfn.XLOOKUP(Table7[[#This Row],[EID]],Roster!A:A,Roster!G:G)</f>
        <v>39092</v>
      </c>
      <c r="G3238" s="61">
        <f ca="1">(TODAY()-Table7[[#This Row],[Hire Date]])/365</f>
        <v>18.364383561643837</v>
      </c>
      <c r="H3238" s="61">
        <f ca="1">Table7[[#This Row],[Year]]*12</f>
        <v>220.37260273972606</v>
      </c>
      <c r="I3238" t="str">
        <f ca="1">IF(Table7[[#This Row],[Month]]&gt;=12,"Tenured","New Hire")</f>
        <v>Tenured</v>
      </c>
    </row>
    <row r="3239" spans="1:9">
      <c r="A3239" s="3" t="s">
        <v>111</v>
      </c>
      <c r="B3239" s="35" t="str">
        <f>_xlfn.XLOOKUP(Table7[[#This Row],[EID]],Roster!A:A,Roster!E:E)</f>
        <v>hir.kame.31</v>
      </c>
      <c r="C3239" s="35" t="str">
        <f>_xlfn.XLOOKUP(Table7[[#This Row],[EID]],Roster!A:A,Roster!F:F)</f>
        <v>Health</v>
      </c>
      <c r="D3239">
        <v>8</v>
      </c>
      <c r="E3239" s="2">
        <v>45169</v>
      </c>
      <c r="F3239" s="2">
        <f>_xlfn.XLOOKUP(Table7[[#This Row],[EID]],Roster!A:A,Roster!G:G)</f>
        <v>42145</v>
      </c>
      <c r="G3239" s="61">
        <f ca="1">(TODAY()-Table7[[#This Row],[Hire Date]])/365</f>
        <v>10</v>
      </c>
      <c r="H3239" s="61">
        <f ca="1">Table7[[#This Row],[Year]]*12</f>
        <v>120</v>
      </c>
      <c r="I3239" t="str">
        <f ca="1">IF(Table7[[#This Row],[Month]]&gt;=12,"Tenured","New Hire")</f>
        <v>Tenured</v>
      </c>
    </row>
    <row r="3240" spans="1:9">
      <c r="A3240" s="3" t="s">
        <v>112</v>
      </c>
      <c r="B3240" s="35" t="str">
        <f>_xlfn.XLOOKUP(Table7[[#This Row],[EID]],Roster!A:A,Roster!E:E)</f>
        <v>hir.kame.31</v>
      </c>
      <c r="C3240" s="35" t="str">
        <f>_xlfn.XLOOKUP(Table7[[#This Row],[EID]],Roster!A:A,Roster!F:F)</f>
        <v>Health</v>
      </c>
      <c r="D3240">
        <v>8</v>
      </c>
      <c r="E3240" s="2">
        <v>45169</v>
      </c>
      <c r="F3240" s="2">
        <f>_xlfn.XLOOKUP(Table7[[#This Row],[EID]],Roster!A:A,Roster!G:G)</f>
        <v>44989</v>
      </c>
      <c r="G3240" s="61">
        <f ca="1">(TODAY()-Table7[[#This Row],[Hire Date]])/365</f>
        <v>2.2082191780821918</v>
      </c>
      <c r="H3240" s="61">
        <f ca="1">Table7[[#This Row],[Year]]*12</f>
        <v>26.4986301369863</v>
      </c>
      <c r="I3240" t="str">
        <f ca="1">IF(Table7[[#This Row],[Month]]&gt;=12,"Tenured","New Hire")</f>
        <v>Tenured</v>
      </c>
    </row>
    <row r="3241" spans="1:9">
      <c r="A3241" s="3" t="s">
        <v>113</v>
      </c>
      <c r="B3241" s="35" t="str">
        <f>_xlfn.XLOOKUP(Table7[[#This Row],[EID]],Roster!A:A,Roster!E:E)</f>
        <v>kig.imaz.62</v>
      </c>
      <c r="C3241" s="35" t="str">
        <f>_xlfn.XLOOKUP(Table7[[#This Row],[EID]],Roster!A:A,Roster!F:F)</f>
        <v>HR</v>
      </c>
      <c r="D3241">
        <v>8</v>
      </c>
      <c r="E3241" s="2">
        <v>45169</v>
      </c>
      <c r="F3241" s="2">
        <f>_xlfn.XLOOKUP(Table7[[#This Row],[EID]],Roster!A:A,Roster!G:G)</f>
        <v>44152</v>
      </c>
      <c r="G3241" s="61">
        <f ca="1">(TODAY()-Table7[[#This Row],[Hire Date]])/365</f>
        <v>4.5013698630136982</v>
      </c>
      <c r="H3241" s="61">
        <f ca="1">Table7[[#This Row],[Year]]*12</f>
        <v>54.016438356164379</v>
      </c>
      <c r="I3241" t="str">
        <f ca="1">IF(Table7[[#This Row],[Month]]&gt;=12,"Tenured","New Hire")</f>
        <v>Tenured</v>
      </c>
    </row>
    <row r="3242" spans="1:9">
      <c r="A3242" s="3" t="s">
        <v>114</v>
      </c>
      <c r="B3242" s="35" t="str">
        <f>_xlfn.XLOOKUP(Table7[[#This Row],[EID]],Roster!A:A,Roster!E:E)</f>
        <v>han.oriz.24</v>
      </c>
      <c r="C3242" s="35" t="str">
        <f>_xlfn.XLOOKUP(Table7[[#This Row],[EID]],Roster!A:A,Roster!F:F)</f>
        <v>Strategy</v>
      </c>
      <c r="D3242">
        <v>8</v>
      </c>
      <c r="E3242" s="2">
        <v>45169</v>
      </c>
      <c r="F3242" s="2">
        <f>_xlfn.XLOOKUP(Table7[[#This Row],[EID]],Roster!A:A,Roster!G:G)</f>
        <v>37165</v>
      </c>
      <c r="G3242" s="61">
        <f ca="1">(TODAY()-Table7[[#This Row],[Hire Date]])/365</f>
        <v>23.643835616438356</v>
      </c>
      <c r="H3242" s="61">
        <f ca="1">Table7[[#This Row],[Year]]*12</f>
        <v>283.72602739726028</v>
      </c>
      <c r="I3242" t="str">
        <f ca="1">IF(Table7[[#This Row],[Month]]&gt;=12,"Tenured","New Hire")</f>
        <v>Tenured</v>
      </c>
    </row>
    <row r="3243" spans="1:9">
      <c r="A3243" s="3" t="s">
        <v>115</v>
      </c>
      <c r="B3243" s="35" t="str">
        <f>_xlfn.XLOOKUP(Table7[[#This Row],[EID]],Roster!A:A,Roster!E:E)</f>
        <v>oka.koch.55</v>
      </c>
      <c r="C3243" s="35" t="str">
        <f>_xlfn.XLOOKUP(Table7[[#This Row],[EID]],Roster!A:A,Roster!F:F)</f>
        <v>F&amp;A</v>
      </c>
      <c r="D3243">
        <v>8</v>
      </c>
      <c r="E3243" s="2">
        <v>45169</v>
      </c>
      <c r="F3243" s="2">
        <f>_xlfn.XLOOKUP(Table7[[#This Row],[EID]],Roster!A:A,Roster!G:G)</f>
        <v>44841</v>
      </c>
      <c r="G3243" s="61">
        <f ca="1">(TODAY()-Table7[[#This Row],[Hire Date]])/365</f>
        <v>2.6136986301369864</v>
      </c>
      <c r="H3243" s="61">
        <f ca="1">Table7[[#This Row],[Year]]*12</f>
        <v>31.364383561643837</v>
      </c>
      <c r="I3243" t="str">
        <f ca="1">IF(Table7[[#This Row],[Month]]&gt;=12,"Tenured","New Hire")</f>
        <v>Tenured</v>
      </c>
    </row>
    <row r="3244" spans="1:9">
      <c r="A3244" s="3" t="s">
        <v>116</v>
      </c>
      <c r="B3244" s="35" t="str">
        <f>_xlfn.XLOOKUP(Table7[[#This Row],[EID]],Roster!A:A,Roster!E:E)</f>
        <v>hir.kame.31</v>
      </c>
      <c r="C3244" s="35" t="str">
        <f>_xlfn.XLOOKUP(Table7[[#This Row],[EID]],Roster!A:A,Roster!F:F)</f>
        <v>Health</v>
      </c>
      <c r="D3244">
        <v>8</v>
      </c>
      <c r="E3244" s="2">
        <v>45169</v>
      </c>
      <c r="F3244" s="2">
        <f>_xlfn.XLOOKUP(Table7[[#This Row],[EID]],Roster!A:A,Roster!G:G)</f>
        <v>39490</v>
      </c>
      <c r="G3244" s="61">
        <f ca="1">(TODAY()-Table7[[#This Row],[Hire Date]])/365</f>
        <v>17.273972602739725</v>
      </c>
      <c r="H3244" s="61">
        <f ca="1">Table7[[#This Row],[Year]]*12</f>
        <v>207.2876712328767</v>
      </c>
      <c r="I3244" t="str">
        <f ca="1">IF(Table7[[#This Row],[Month]]&gt;=12,"Tenured","New Hire")</f>
        <v>Tenured</v>
      </c>
    </row>
    <row r="3245" spans="1:9">
      <c r="A3245" s="3" t="s">
        <v>117</v>
      </c>
      <c r="B3245" s="35" t="str">
        <f>_xlfn.XLOOKUP(Table7[[#This Row],[EID]],Roster!A:A,Roster!E:E)</f>
        <v>han.oriz.24</v>
      </c>
      <c r="C3245" s="35" t="str">
        <f>_xlfn.XLOOKUP(Table7[[#This Row],[EID]],Roster!A:A,Roster!F:F)</f>
        <v>Network</v>
      </c>
      <c r="D3245">
        <v>9</v>
      </c>
      <c r="E3245" s="2">
        <v>45169</v>
      </c>
      <c r="F3245" s="2">
        <f>_xlfn.XLOOKUP(Table7[[#This Row],[EID]],Roster!A:A,Roster!G:G)</f>
        <v>43495</v>
      </c>
      <c r="G3245" s="61">
        <f ca="1">(TODAY()-Table7[[#This Row],[Hire Date]])/365</f>
        <v>6.3013698630136989</v>
      </c>
      <c r="H3245" s="61">
        <f ca="1">Table7[[#This Row],[Year]]*12</f>
        <v>75.616438356164394</v>
      </c>
      <c r="I3245" t="str">
        <f ca="1">IF(Table7[[#This Row],[Month]]&gt;=12,"Tenured","New Hire")</f>
        <v>Tenured</v>
      </c>
    </row>
    <row r="3246" spans="1:9">
      <c r="A3246" s="3" t="s">
        <v>118</v>
      </c>
      <c r="B3246" s="35" t="str">
        <f>_xlfn.XLOOKUP(Table7[[#This Row],[EID]],Roster!A:A,Roster!E:E)</f>
        <v>kig.imaz.62</v>
      </c>
      <c r="C3246" s="35" t="str">
        <f>_xlfn.XLOOKUP(Table7[[#This Row],[EID]],Roster!A:A,Roster!F:F)</f>
        <v>HR</v>
      </c>
      <c r="D3246">
        <v>10</v>
      </c>
      <c r="E3246" s="2">
        <v>45169</v>
      </c>
      <c r="F3246" s="2">
        <f>_xlfn.XLOOKUP(Table7[[#This Row],[EID]],Roster!A:A,Roster!G:G)</f>
        <v>44965</v>
      </c>
      <c r="G3246" s="61">
        <f ca="1">(TODAY()-Table7[[#This Row],[Hire Date]])/365</f>
        <v>2.2739726027397262</v>
      </c>
      <c r="H3246" s="61">
        <f ca="1">Table7[[#This Row],[Year]]*12</f>
        <v>27.287671232876715</v>
      </c>
      <c r="I3246" t="str">
        <f ca="1">IF(Table7[[#This Row],[Month]]&gt;=12,"Tenured","New Hire")</f>
        <v>Tenured</v>
      </c>
    </row>
    <row r="3247" spans="1:9">
      <c r="A3247" s="3" t="s">
        <v>119</v>
      </c>
      <c r="B3247" s="35" t="str">
        <f>_xlfn.XLOOKUP(Table7[[#This Row],[EID]],Roster!A:A,Roster!E:E)</f>
        <v>hir.kame.31</v>
      </c>
      <c r="C3247" s="35" t="str">
        <f>_xlfn.XLOOKUP(Table7[[#This Row],[EID]],Roster!A:A,Roster!F:F)</f>
        <v>Health</v>
      </c>
      <c r="D3247">
        <v>8</v>
      </c>
      <c r="E3247" s="2">
        <v>45169</v>
      </c>
      <c r="F3247" s="2">
        <f>_xlfn.XLOOKUP(Table7[[#This Row],[EID]],Roster!A:A,Roster!G:G)</f>
        <v>38581</v>
      </c>
      <c r="G3247" s="61">
        <f ca="1">(TODAY()-Table7[[#This Row],[Hire Date]])/365</f>
        <v>19.764383561643836</v>
      </c>
      <c r="H3247" s="61">
        <f ca="1">Table7[[#This Row],[Year]]*12</f>
        <v>237.17260273972602</v>
      </c>
      <c r="I3247" t="str">
        <f ca="1">IF(Table7[[#This Row],[Month]]&gt;=12,"Tenured","New Hire")</f>
        <v>Tenured</v>
      </c>
    </row>
    <row r="3248" spans="1:9">
      <c r="A3248" s="3" t="s">
        <v>120</v>
      </c>
      <c r="B3248" s="35" t="str">
        <f>_xlfn.XLOOKUP(Table7[[#This Row],[EID]],Roster!A:A,Roster!E:E)</f>
        <v>oka.koch.55</v>
      </c>
      <c r="C3248" s="35" t="str">
        <f>_xlfn.XLOOKUP(Table7[[#This Row],[EID]],Roster!A:A,Roster!F:F)</f>
        <v>F&amp;A</v>
      </c>
      <c r="D3248">
        <v>8</v>
      </c>
      <c r="E3248" s="2">
        <v>45169</v>
      </c>
      <c r="F3248" s="2">
        <f>_xlfn.XLOOKUP(Table7[[#This Row],[EID]],Roster!A:A,Roster!G:G)</f>
        <v>45039</v>
      </c>
      <c r="G3248" s="61">
        <f ca="1">(TODAY()-Table7[[#This Row],[Hire Date]])/365</f>
        <v>2.0712328767123287</v>
      </c>
      <c r="H3248" s="61">
        <f ca="1">Table7[[#This Row],[Year]]*12</f>
        <v>24.854794520547944</v>
      </c>
      <c r="I3248" t="str">
        <f ca="1">IF(Table7[[#This Row],[Month]]&gt;=12,"Tenured","New Hire")</f>
        <v>Tenured</v>
      </c>
    </row>
    <row r="3249" spans="1:9">
      <c r="A3249" s="3" t="s">
        <v>121</v>
      </c>
      <c r="B3249" s="35" t="str">
        <f>_xlfn.XLOOKUP(Table7[[#This Row],[EID]],Roster!A:A,Roster!E:E)</f>
        <v>hir.kame.31</v>
      </c>
      <c r="C3249" s="35" t="str">
        <f>_xlfn.XLOOKUP(Table7[[#This Row],[EID]],Roster!A:A,Roster!F:F)</f>
        <v>Health</v>
      </c>
      <c r="D3249">
        <v>8</v>
      </c>
      <c r="E3249" s="2">
        <v>45169</v>
      </c>
      <c r="F3249" s="2">
        <f>_xlfn.XLOOKUP(Table7[[#This Row],[EID]],Roster!A:A,Roster!G:G)</f>
        <v>44420</v>
      </c>
      <c r="G3249" s="61">
        <f ca="1">(TODAY()-Table7[[#This Row],[Hire Date]])/365</f>
        <v>3.7671232876712328</v>
      </c>
      <c r="H3249" s="61">
        <f ca="1">Table7[[#This Row],[Year]]*12</f>
        <v>45.205479452054796</v>
      </c>
      <c r="I3249" t="str">
        <f ca="1">IF(Table7[[#This Row],[Month]]&gt;=12,"Tenured","New Hire")</f>
        <v>Tenured</v>
      </c>
    </row>
    <row r="3250" spans="1:9">
      <c r="A3250" s="3" t="s">
        <v>122</v>
      </c>
      <c r="B3250" s="35" t="str">
        <f>_xlfn.XLOOKUP(Table7[[#This Row],[EID]],Roster!A:A,Roster!E:E)</f>
        <v>han.oriz.24</v>
      </c>
      <c r="C3250" s="35" t="str">
        <f>_xlfn.XLOOKUP(Table7[[#This Row],[EID]],Roster!A:A,Roster!F:F)</f>
        <v>Network</v>
      </c>
      <c r="D3250">
        <v>10</v>
      </c>
      <c r="E3250" s="2">
        <v>45169</v>
      </c>
      <c r="F3250" s="2">
        <f>_xlfn.XLOOKUP(Table7[[#This Row],[EID]],Roster!A:A,Roster!G:G)</f>
        <v>44961</v>
      </c>
      <c r="G3250" s="61">
        <f ca="1">(TODAY()-Table7[[#This Row],[Hire Date]])/365</f>
        <v>2.2849315068493152</v>
      </c>
      <c r="H3250" s="61">
        <f ca="1">Table7[[#This Row],[Year]]*12</f>
        <v>27.419178082191785</v>
      </c>
      <c r="I3250" t="str">
        <f ca="1">IF(Table7[[#This Row],[Month]]&gt;=12,"Tenured","New Hire")</f>
        <v>Tenured</v>
      </c>
    </row>
    <row r="3251" spans="1:9">
      <c r="A3251" s="3" t="s">
        <v>123</v>
      </c>
      <c r="B3251" s="35" t="str">
        <f>_xlfn.XLOOKUP(Table7[[#This Row],[EID]],Roster!A:A,Roster!E:E)</f>
        <v>kig.imaz.62</v>
      </c>
      <c r="C3251" s="35" t="str">
        <f>_xlfn.XLOOKUP(Table7[[#This Row],[EID]],Roster!A:A,Roster!F:F)</f>
        <v>HR</v>
      </c>
      <c r="D3251">
        <v>9</v>
      </c>
      <c r="E3251" s="2">
        <v>45169</v>
      </c>
      <c r="F3251" s="2">
        <f>_xlfn.XLOOKUP(Table7[[#This Row],[EID]],Roster!A:A,Roster!G:G)</f>
        <v>41094</v>
      </c>
      <c r="G3251" s="61">
        <f ca="1">(TODAY()-Table7[[#This Row],[Hire Date]])/365</f>
        <v>12.87945205479452</v>
      </c>
      <c r="H3251" s="61">
        <f ca="1">Table7[[#This Row],[Year]]*12</f>
        <v>154.55342465753424</v>
      </c>
      <c r="I3251" t="str">
        <f ca="1">IF(Table7[[#This Row],[Month]]&gt;=12,"Tenured","New Hire")</f>
        <v>Tenured</v>
      </c>
    </row>
    <row r="3252" spans="1:9">
      <c r="A3252" s="3" t="s">
        <v>94</v>
      </c>
      <c r="B3252" s="35" t="str">
        <f>_xlfn.XLOOKUP(Table7[[#This Row],[EID]],Roster!A:A,Roster!E:E)</f>
        <v>oka.koch.55</v>
      </c>
      <c r="C3252" s="35" t="str">
        <f>_xlfn.XLOOKUP(Table7[[#This Row],[EID]],Roster!A:A,Roster!F:F)</f>
        <v>F&amp;A</v>
      </c>
      <c r="D3252">
        <v>7</v>
      </c>
      <c r="E3252" s="2">
        <v>45170</v>
      </c>
      <c r="F3252" s="2">
        <f>_xlfn.XLOOKUP(Table7[[#This Row],[EID]],Roster!A:A,Roster!G:G)</f>
        <v>45032</v>
      </c>
      <c r="G3252" s="61">
        <f ca="1">(TODAY()-Table7[[#This Row],[Hire Date]])/365</f>
        <v>2.0904109589041098</v>
      </c>
      <c r="H3252" s="61">
        <f ca="1">Table7[[#This Row],[Year]]*12</f>
        <v>25.084931506849315</v>
      </c>
      <c r="I3252" t="str">
        <f ca="1">IF(Table7[[#This Row],[Month]]&gt;=12,"Tenured","New Hire")</f>
        <v>Tenured</v>
      </c>
    </row>
    <row r="3253" spans="1:9">
      <c r="A3253" s="3" t="s">
        <v>96</v>
      </c>
      <c r="B3253" s="35" t="str">
        <f>_xlfn.XLOOKUP(Table7[[#This Row],[EID]],Roster!A:A,Roster!E:E)</f>
        <v>hir.kame.31</v>
      </c>
      <c r="C3253" s="35" t="str">
        <f>_xlfn.XLOOKUP(Table7[[#This Row],[EID]],Roster!A:A,Roster!F:F)</f>
        <v>Health</v>
      </c>
      <c r="D3253">
        <v>8</v>
      </c>
      <c r="E3253" s="2">
        <v>45170</v>
      </c>
      <c r="F3253" s="2">
        <f>_xlfn.XLOOKUP(Table7[[#This Row],[EID]],Roster!A:A,Roster!G:G)</f>
        <v>44979</v>
      </c>
      <c r="G3253" s="61">
        <f ca="1">(TODAY()-Table7[[#This Row],[Hire Date]])/365</f>
        <v>2.2356164383561645</v>
      </c>
      <c r="H3253" s="61">
        <f ca="1">Table7[[#This Row],[Year]]*12</f>
        <v>26.827397260273976</v>
      </c>
      <c r="I3253" t="str">
        <f ca="1">IF(Table7[[#This Row],[Month]]&gt;=12,"Tenured","New Hire")</f>
        <v>Tenured</v>
      </c>
    </row>
    <row r="3254" spans="1:9">
      <c r="A3254" s="3" t="s">
        <v>97</v>
      </c>
      <c r="B3254" s="35" t="str">
        <f>_xlfn.XLOOKUP(Table7[[#This Row],[EID]],Roster!A:A,Roster!E:E)</f>
        <v>han.oriz.24</v>
      </c>
      <c r="C3254" s="35" t="str">
        <f>_xlfn.XLOOKUP(Table7[[#This Row],[EID]],Roster!A:A,Roster!F:F)</f>
        <v>Network</v>
      </c>
      <c r="D3254">
        <v>9</v>
      </c>
      <c r="E3254" s="2">
        <v>45170</v>
      </c>
      <c r="F3254" s="2">
        <f>_xlfn.XLOOKUP(Table7[[#This Row],[EID]],Roster!A:A,Roster!G:G)</f>
        <v>44419</v>
      </c>
      <c r="G3254" s="61">
        <f ca="1">(TODAY()-Table7[[#This Row],[Hire Date]])/365</f>
        <v>3.7698630136986302</v>
      </c>
      <c r="H3254" s="61">
        <f ca="1">Table7[[#This Row],[Year]]*12</f>
        <v>45.238356164383561</v>
      </c>
      <c r="I3254" t="str">
        <f ca="1">IF(Table7[[#This Row],[Month]]&gt;=12,"Tenured","New Hire")</f>
        <v>Tenured</v>
      </c>
    </row>
    <row r="3255" spans="1:9">
      <c r="A3255" s="3" t="s">
        <v>98</v>
      </c>
      <c r="B3255" s="35" t="str">
        <f>_xlfn.XLOOKUP(Table7[[#This Row],[EID]],Roster!A:A,Roster!E:E)</f>
        <v>kig.imaz.62</v>
      </c>
      <c r="C3255" s="35" t="str">
        <f>_xlfn.XLOOKUP(Table7[[#This Row],[EID]],Roster!A:A,Roster!F:F)</f>
        <v>HR</v>
      </c>
      <c r="D3255">
        <v>10</v>
      </c>
      <c r="E3255" s="2">
        <v>45170</v>
      </c>
      <c r="F3255" s="2">
        <f>_xlfn.XLOOKUP(Table7[[#This Row],[EID]],Roster!A:A,Roster!G:G)</f>
        <v>41964</v>
      </c>
      <c r="G3255" s="61">
        <f ca="1">(TODAY()-Table7[[#This Row],[Hire Date]])/365</f>
        <v>10.495890410958904</v>
      </c>
      <c r="H3255" s="61">
        <f ca="1">Table7[[#This Row],[Year]]*12</f>
        <v>125.95068493150684</v>
      </c>
      <c r="I3255" t="str">
        <f ca="1">IF(Table7[[#This Row],[Month]]&gt;=12,"Tenured","New Hire")</f>
        <v>Tenured</v>
      </c>
    </row>
    <row r="3256" spans="1:9">
      <c r="A3256" s="3" t="s">
        <v>99</v>
      </c>
      <c r="B3256" s="35" t="str">
        <f>_xlfn.XLOOKUP(Table7[[#This Row],[EID]],Roster!A:A,Roster!E:E)</f>
        <v>han.oriz.24</v>
      </c>
      <c r="C3256" s="35" t="str">
        <f>_xlfn.XLOOKUP(Table7[[#This Row],[EID]],Roster!A:A,Roster!F:F)</f>
        <v>Strategy</v>
      </c>
      <c r="D3256">
        <v>8</v>
      </c>
      <c r="E3256" s="2">
        <v>45170</v>
      </c>
      <c r="F3256" s="2">
        <f>_xlfn.XLOOKUP(Table7[[#This Row],[EID]],Roster!A:A,Roster!G:G)</f>
        <v>39732</v>
      </c>
      <c r="G3256" s="61">
        <f ca="1">(TODAY()-Table7[[#This Row],[Hire Date]])/365</f>
        <v>16.610958904109587</v>
      </c>
      <c r="H3256" s="61">
        <f ca="1">Table7[[#This Row],[Year]]*12</f>
        <v>199.33150684931505</v>
      </c>
      <c r="I3256" t="str">
        <f ca="1">IF(Table7[[#This Row],[Month]]&gt;=12,"Tenured","New Hire")</f>
        <v>Tenured</v>
      </c>
    </row>
    <row r="3257" spans="1:9">
      <c r="A3257" s="3" t="s">
        <v>100</v>
      </c>
      <c r="B3257" s="35" t="str">
        <f>_xlfn.XLOOKUP(Table7[[#This Row],[EID]],Roster!A:A,Roster!E:E)</f>
        <v>oka.koch.55</v>
      </c>
      <c r="C3257" s="35" t="str">
        <f>_xlfn.XLOOKUP(Table7[[#This Row],[EID]],Roster!A:A,Roster!F:F)</f>
        <v>F&amp;A</v>
      </c>
      <c r="D3257">
        <v>7</v>
      </c>
      <c r="E3257" s="2">
        <v>45170</v>
      </c>
      <c r="F3257" s="2">
        <f>_xlfn.XLOOKUP(Table7[[#This Row],[EID]],Roster!A:A,Roster!G:G)</f>
        <v>44956</v>
      </c>
      <c r="G3257" s="61">
        <f ca="1">(TODAY()-Table7[[#This Row],[Hire Date]])/365</f>
        <v>2.2986301369863016</v>
      </c>
      <c r="H3257" s="61">
        <f ca="1">Table7[[#This Row],[Year]]*12</f>
        <v>27.583561643835619</v>
      </c>
      <c r="I3257" t="str">
        <f ca="1">IF(Table7[[#This Row],[Month]]&gt;=12,"Tenured","New Hire")</f>
        <v>Tenured</v>
      </c>
    </row>
    <row r="3258" spans="1:9">
      <c r="A3258" s="3" t="s">
        <v>101</v>
      </c>
      <c r="B3258" s="35" t="str">
        <f>_xlfn.XLOOKUP(Table7[[#This Row],[EID]],Roster!A:A,Roster!E:E)</f>
        <v>hir.kame.31</v>
      </c>
      <c r="C3258" s="35" t="str">
        <f>_xlfn.XLOOKUP(Table7[[#This Row],[EID]],Roster!A:A,Roster!F:F)</f>
        <v>Health</v>
      </c>
      <c r="D3258">
        <v>9</v>
      </c>
      <c r="E3258" s="2">
        <v>45170</v>
      </c>
      <c r="F3258" s="2">
        <f>_xlfn.XLOOKUP(Table7[[#This Row],[EID]],Roster!A:A,Roster!G:G)</f>
        <v>42161</v>
      </c>
      <c r="G3258" s="61">
        <f ca="1">(TODAY()-Table7[[#This Row],[Hire Date]])/365</f>
        <v>9.956164383561644</v>
      </c>
      <c r="H3258" s="61">
        <f ca="1">Table7[[#This Row],[Year]]*12</f>
        <v>119.47397260273974</v>
      </c>
      <c r="I3258" t="str">
        <f ca="1">IF(Table7[[#This Row],[Month]]&gt;=12,"Tenured","New Hire")</f>
        <v>Tenured</v>
      </c>
    </row>
    <row r="3259" spans="1:9">
      <c r="A3259" s="3" t="s">
        <v>102</v>
      </c>
      <c r="B3259" s="35" t="str">
        <f>_xlfn.XLOOKUP(Table7[[#This Row],[EID]],Roster!A:A,Roster!E:E)</f>
        <v>han.oriz.24</v>
      </c>
      <c r="C3259" s="35" t="str">
        <f>_xlfn.XLOOKUP(Table7[[#This Row],[EID]],Roster!A:A,Roster!F:F)</f>
        <v>Network</v>
      </c>
      <c r="D3259">
        <v>9</v>
      </c>
      <c r="E3259" s="2">
        <v>45170</v>
      </c>
      <c r="F3259" s="2">
        <f>_xlfn.XLOOKUP(Table7[[#This Row],[EID]],Roster!A:A,Roster!G:G)</f>
        <v>37784</v>
      </c>
      <c r="G3259" s="61">
        <f ca="1">(TODAY()-Table7[[#This Row],[Hire Date]])/365</f>
        <v>21.947945205479453</v>
      </c>
      <c r="H3259" s="61">
        <f ca="1">Table7[[#This Row],[Year]]*12</f>
        <v>263.37534246575342</v>
      </c>
      <c r="I3259" t="str">
        <f ca="1">IF(Table7[[#This Row],[Month]]&gt;=12,"Tenured","New Hire")</f>
        <v>Tenured</v>
      </c>
    </row>
    <row r="3260" spans="1:9">
      <c r="A3260" s="3" t="s">
        <v>103</v>
      </c>
      <c r="B3260" s="35" t="str">
        <f>_xlfn.XLOOKUP(Table7[[#This Row],[EID]],Roster!A:A,Roster!E:E)</f>
        <v>kig.imaz.62</v>
      </c>
      <c r="C3260" s="35" t="str">
        <f>_xlfn.XLOOKUP(Table7[[#This Row],[EID]],Roster!A:A,Roster!F:F)</f>
        <v>HR</v>
      </c>
      <c r="D3260">
        <v>7</v>
      </c>
      <c r="E3260" s="2">
        <v>45170</v>
      </c>
      <c r="F3260" s="2">
        <f>_xlfn.XLOOKUP(Table7[[#This Row],[EID]],Roster!A:A,Roster!G:G)</f>
        <v>44132</v>
      </c>
      <c r="G3260" s="61">
        <f ca="1">(TODAY()-Table7[[#This Row],[Hire Date]])/365</f>
        <v>4.5561643835616437</v>
      </c>
      <c r="H3260" s="61">
        <f ca="1">Table7[[#This Row],[Year]]*12</f>
        <v>54.673972602739724</v>
      </c>
      <c r="I3260" t="str">
        <f ca="1">IF(Table7[[#This Row],[Month]]&gt;=12,"Tenured","New Hire")</f>
        <v>Tenured</v>
      </c>
    </row>
    <row r="3261" spans="1:9">
      <c r="A3261" s="3" t="s">
        <v>104</v>
      </c>
      <c r="B3261" s="35" t="str">
        <f>_xlfn.XLOOKUP(Table7[[#This Row],[EID]],Roster!A:A,Roster!E:E)</f>
        <v>oka.koch.55</v>
      </c>
      <c r="C3261" s="35" t="str">
        <f>_xlfn.XLOOKUP(Table7[[#This Row],[EID]],Roster!A:A,Roster!F:F)</f>
        <v>F&amp;A</v>
      </c>
      <c r="D3261">
        <v>8</v>
      </c>
      <c r="E3261" s="2">
        <v>45170</v>
      </c>
      <c r="F3261" s="2">
        <f>_xlfn.XLOOKUP(Table7[[#This Row],[EID]],Roster!A:A,Roster!G:G)</f>
        <v>44977</v>
      </c>
      <c r="G3261" s="61">
        <f ca="1">(TODAY()-Table7[[#This Row],[Hire Date]])/365</f>
        <v>2.2410958904109588</v>
      </c>
      <c r="H3261" s="61">
        <f ca="1">Table7[[#This Row],[Year]]*12</f>
        <v>26.893150684931506</v>
      </c>
      <c r="I3261" t="str">
        <f ca="1">IF(Table7[[#This Row],[Month]]&gt;=12,"Tenured","New Hire")</f>
        <v>Tenured</v>
      </c>
    </row>
    <row r="3262" spans="1:9">
      <c r="A3262" s="3" t="s">
        <v>105</v>
      </c>
      <c r="B3262" s="35" t="str">
        <f>_xlfn.XLOOKUP(Table7[[#This Row],[EID]],Roster!A:A,Roster!E:E)</f>
        <v>oka.koch.55</v>
      </c>
      <c r="C3262" s="35" t="str">
        <f>_xlfn.XLOOKUP(Table7[[#This Row],[EID]],Roster!A:A,Roster!F:F)</f>
        <v>F&amp;A</v>
      </c>
      <c r="D3262">
        <v>8</v>
      </c>
      <c r="E3262" s="2">
        <v>45170</v>
      </c>
      <c r="F3262" s="2">
        <f>_xlfn.XLOOKUP(Table7[[#This Row],[EID]],Roster!A:A,Roster!G:G)</f>
        <v>37806</v>
      </c>
      <c r="G3262" s="61">
        <f ca="1">(TODAY()-Table7[[#This Row],[Hire Date]])/365</f>
        <v>21.887671232876713</v>
      </c>
      <c r="H3262" s="61">
        <f ca="1">Table7[[#This Row],[Year]]*12</f>
        <v>262.65205479452055</v>
      </c>
      <c r="I3262" t="str">
        <f ca="1">IF(Table7[[#This Row],[Month]]&gt;=12,"Tenured","New Hire")</f>
        <v>Tenured</v>
      </c>
    </row>
    <row r="3263" spans="1:9">
      <c r="A3263" s="3" t="s">
        <v>106</v>
      </c>
      <c r="B3263" s="35" t="str">
        <f>_xlfn.XLOOKUP(Table7[[#This Row],[EID]],Roster!A:A,Roster!E:E)</f>
        <v>hir.kame.31</v>
      </c>
      <c r="C3263" s="35" t="str">
        <f>_xlfn.XLOOKUP(Table7[[#This Row],[EID]],Roster!A:A,Roster!F:F)</f>
        <v>Health</v>
      </c>
      <c r="D3263">
        <v>9</v>
      </c>
      <c r="E3263" s="2">
        <v>45170</v>
      </c>
      <c r="F3263" s="2">
        <f>_xlfn.XLOOKUP(Table7[[#This Row],[EID]],Roster!A:A,Roster!G:G)</f>
        <v>40457</v>
      </c>
      <c r="G3263" s="61">
        <f ca="1">(TODAY()-Table7[[#This Row],[Hire Date]])/365</f>
        <v>14.624657534246575</v>
      </c>
      <c r="H3263" s="61">
        <f ca="1">Table7[[#This Row],[Year]]*12</f>
        <v>175.49589041095891</v>
      </c>
      <c r="I3263" t="str">
        <f ca="1">IF(Table7[[#This Row],[Month]]&gt;=12,"Tenured","New Hire")</f>
        <v>Tenured</v>
      </c>
    </row>
    <row r="3264" spans="1:9">
      <c r="A3264" s="3" t="s">
        <v>107</v>
      </c>
      <c r="B3264" s="35" t="str">
        <f>_xlfn.XLOOKUP(Table7[[#This Row],[EID]],Roster!A:A,Roster!E:E)</f>
        <v>oka.koch.55</v>
      </c>
      <c r="C3264" s="35" t="str">
        <f>_xlfn.XLOOKUP(Table7[[#This Row],[EID]],Roster!A:A,Roster!F:F)</f>
        <v>F&amp;A</v>
      </c>
      <c r="D3264">
        <v>4</v>
      </c>
      <c r="E3264" s="2">
        <v>45170</v>
      </c>
      <c r="F3264" s="2">
        <f>_xlfn.XLOOKUP(Table7[[#This Row],[EID]],Roster!A:A,Roster!G:G)</f>
        <v>45001</v>
      </c>
      <c r="G3264" s="61">
        <f ca="1">(TODAY()-Table7[[#This Row],[Hire Date]])/365</f>
        <v>2.1753424657534248</v>
      </c>
      <c r="H3264" s="61">
        <f ca="1">Table7[[#This Row],[Year]]*12</f>
        <v>26.104109589041098</v>
      </c>
      <c r="I3264" t="str">
        <f ca="1">IF(Table7[[#This Row],[Month]]&gt;=12,"Tenured","New Hire")</f>
        <v>Tenured</v>
      </c>
    </row>
    <row r="3265" spans="1:9">
      <c r="A3265" s="3" t="s">
        <v>108</v>
      </c>
      <c r="B3265" s="35" t="str">
        <f>_xlfn.XLOOKUP(Table7[[#This Row],[EID]],Roster!A:A,Roster!E:E)</f>
        <v>kig.imaz.62</v>
      </c>
      <c r="C3265" s="35" t="str">
        <f>_xlfn.XLOOKUP(Table7[[#This Row],[EID]],Roster!A:A,Roster!F:F)</f>
        <v>HR</v>
      </c>
      <c r="D3265">
        <v>9</v>
      </c>
      <c r="E3265" s="2">
        <v>45170</v>
      </c>
      <c r="F3265" s="2">
        <f>_xlfn.XLOOKUP(Table7[[#This Row],[EID]],Roster!A:A,Roster!G:G)</f>
        <v>41289</v>
      </c>
      <c r="G3265" s="61">
        <f ca="1">(TODAY()-Table7[[#This Row],[Hire Date]])/365</f>
        <v>12.345205479452055</v>
      </c>
      <c r="H3265" s="61">
        <f ca="1">Table7[[#This Row],[Year]]*12</f>
        <v>148.14246575342466</v>
      </c>
      <c r="I3265" t="str">
        <f ca="1">IF(Table7[[#This Row],[Month]]&gt;=12,"Tenured","New Hire")</f>
        <v>Tenured</v>
      </c>
    </row>
    <row r="3266" spans="1:9">
      <c r="A3266" s="3" t="s">
        <v>109</v>
      </c>
      <c r="B3266" s="35" t="str">
        <f>_xlfn.XLOOKUP(Table7[[#This Row],[EID]],Roster!A:A,Roster!E:E)</f>
        <v>han.oriz.24</v>
      </c>
      <c r="C3266" s="35" t="str">
        <f>_xlfn.XLOOKUP(Table7[[#This Row],[EID]],Roster!A:A,Roster!F:F)</f>
        <v>Strategy</v>
      </c>
      <c r="D3266">
        <v>8</v>
      </c>
      <c r="E3266" s="2">
        <v>45170</v>
      </c>
      <c r="F3266" s="2">
        <f>_xlfn.XLOOKUP(Table7[[#This Row],[EID]],Roster!A:A,Roster!G:G)</f>
        <v>39092</v>
      </c>
      <c r="G3266" s="61">
        <f ca="1">(TODAY()-Table7[[#This Row],[Hire Date]])/365</f>
        <v>18.364383561643837</v>
      </c>
      <c r="H3266" s="61">
        <f ca="1">Table7[[#This Row],[Year]]*12</f>
        <v>220.37260273972606</v>
      </c>
      <c r="I3266" t="str">
        <f ca="1">IF(Table7[[#This Row],[Month]]&gt;=12,"Tenured","New Hire")</f>
        <v>Tenured</v>
      </c>
    </row>
    <row r="3267" spans="1:9">
      <c r="A3267" s="3" t="s">
        <v>111</v>
      </c>
      <c r="B3267" s="35" t="str">
        <f>_xlfn.XLOOKUP(Table7[[#This Row],[EID]],Roster!A:A,Roster!E:E)</f>
        <v>hir.kame.31</v>
      </c>
      <c r="C3267" s="35" t="str">
        <f>_xlfn.XLOOKUP(Table7[[#This Row],[EID]],Roster!A:A,Roster!F:F)</f>
        <v>Health</v>
      </c>
      <c r="D3267">
        <v>9</v>
      </c>
      <c r="E3267" s="2">
        <v>45170</v>
      </c>
      <c r="F3267" s="2">
        <f>_xlfn.XLOOKUP(Table7[[#This Row],[EID]],Roster!A:A,Roster!G:G)</f>
        <v>42145</v>
      </c>
      <c r="G3267" s="61">
        <f ca="1">(TODAY()-Table7[[#This Row],[Hire Date]])/365</f>
        <v>10</v>
      </c>
      <c r="H3267" s="61">
        <f ca="1">Table7[[#This Row],[Year]]*12</f>
        <v>120</v>
      </c>
      <c r="I3267" t="str">
        <f ca="1">IF(Table7[[#This Row],[Month]]&gt;=12,"Tenured","New Hire")</f>
        <v>Tenured</v>
      </c>
    </row>
    <row r="3268" spans="1:9">
      <c r="A3268" s="3" t="s">
        <v>112</v>
      </c>
      <c r="B3268" s="35" t="str">
        <f>_xlfn.XLOOKUP(Table7[[#This Row],[EID]],Roster!A:A,Roster!E:E)</f>
        <v>hir.kame.31</v>
      </c>
      <c r="C3268" s="35" t="str">
        <f>_xlfn.XLOOKUP(Table7[[#This Row],[EID]],Roster!A:A,Roster!F:F)</f>
        <v>Health</v>
      </c>
      <c r="D3268">
        <v>8</v>
      </c>
      <c r="E3268" s="2">
        <v>45170</v>
      </c>
      <c r="F3268" s="2">
        <f>_xlfn.XLOOKUP(Table7[[#This Row],[EID]],Roster!A:A,Roster!G:G)</f>
        <v>44989</v>
      </c>
      <c r="G3268" s="61">
        <f ca="1">(TODAY()-Table7[[#This Row],[Hire Date]])/365</f>
        <v>2.2082191780821918</v>
      </c>
      <c r="H3268" s="61">
        <f ca="1">Table7[[#This Row],[Year]]*12</f>
        <v>26.4986301369863</v>
      </c>
      <c r="I3268" t="str">
        <f ca="1">IF(Table7[[#This Row],[Month]]&gt;=12,"Tenured","New Hire")</f>
        <v>Tenured</v>
      </c>
    </row>
    <row r="3269" spans="1:9">
      <c r="A3269" s="3" t="s">
        <v>113</v>
      </c>
      <c r="B3269" s="35" t="str">
        <f>_xlfn.XLOOKUP(Table7[[#This Row],[EID]],Roster!A:A,Roster!E:E)</f>
        <v>kig.imaz.62</v>
      </c>
      <c r="C3269" s="35" t="str">
        <f>_xlfn.XLOOKUP(Table7[[#This Row],[EID]],Roster!A:A,Roster!F:F)</f>
        <v>HR</v>
      </c>
      <c r="D3269">
        <v>7</v>
      </c>
      <c r="E3269" s="2">
        <v>45170</v>
      </c>
      <c r="F3269" s="2">
        <f>_xlfn.XLOOKUP(Table7[[#This Row],[EID]],Roster!A:A,Roster!G:G)</f>
        <v>44152</v>
      </c>
      <c r="G3269" s="61">
        <f ca="1">(TODAY()-Table7[[#This Row],[Hire Date]])/365</f>
        <v>4.5013698630136982</v>
      </c>
      <c r="H3269" s="61">
        <f ca="1">Table7[[#This Row],[Year]]*12</f>
        <v>54.016438356164379</v>
      </c>
      <c r="I3269" t="str">
        <f ca="1">IF(Table7[[#This Row],[Month]]&gt;=12,"Tenured","New Hire")</f>
        <v>Tenured</v>
      </c>
    </row>
    <row r="3270" spans="1:9">
      <c r="A3270" s="3" t="s">
        <v>114</v>
      </c>
      <c r="B3270" s="35" t="str">
        <f>_xlfn.XLOOKUP(Table7[[#This Row],[EID]],Roster!A:A,Roster!E:E)</f>
        <v>han.oriz.24</v>
      </c>
      <c r="C3270" s="35" t="str">
        <f>_xlfn.XLOOKUP(Table7[[#This Row],[EID]],Roster!A:A,Roster!F:F)</f>
        <v>Strategy</v>
      </c>
      <c r="D3270">
        <v>8</v>
      </c>
      <c r="E3270" s="2">
        <v>45170</v>
      </c>
      <c r="F3270" s="2">
        <f>_xlfn.XLOOKUP(Table7[[#This Row],[EID]],Roster!A:A,Roster!G:G)</f>
        <v>37165</v>
      </c>
      <c r="G3270" s="61">
        <f ca="1">(TODAY()-Table7[[#This Row],[Hire Date]])/365</f>
        <v>23.643835616438356</v>
      </c>
      <c r="H3270" s="61">
        <f ca="1">Table7[[#This Row],[Year]]*12</f>
        <v>283.72602739726028</v>
      </c>
      <c r="I3270" t="str">
        <f ca="1">IF(Table7[[#This Row],[Month]]&gt;=12,"Tenured","New Hire")</f>
        <v>Tenured</v>
      </c>
    </row>
    <row r="3271" spans="1:9">
      <c r="A3271" s="3" t="s">
        <v>115</v>
      </c>
      <c r="B3271" s="35" t="str">
        <f>_xlfn.XLOOKUP(Table7[[#This Row],[EID]],Roster!A:A,Roster!E:E)</f>
        <v>oka.koch.55</v>
      </c>
      <c r="C3271" s="35" t="str">
        <f>_xlfn.XLOOKUP(Table7[[#This Row],[EID]],Roster!A:A,Roster!F:F)</f>
        <v>F&amp;A</v>
      </c>
      <c r="D3271">
        <v>10</v>
      </c>
      <c r="E3271" s="2">
        <v>45170</v>
      </c>
      <c r="F3271" s="2">
        <f>_xlfn.XLOOKUP(Table7[[#This Row],[EID]],Roster!A:A,Roster!G:G)</f>
        <v>44841</v>
      </c>
      <c r="G3271" s="61">
        <f ca="1">(TODAY()-Table7[[#This Row],[Hire Date]])/365</f>
        <v>2.6136986301369864</v>
      </c>
      <c r="H3271" s="61">
        <f ca="1">Table7[[#This Row],[Year]]*12</f>
        <v>31.364383561643837</v>
      </c>
      <c r="I3271" t="str">
        <f ca="1">IF(Table7[[#This Row],[Month]]&gt;=12,"Tenured","New Hire")</f>
        <v>Tenured</v>
      </c>
    </row>
    <row r="3272" spans="1:9">
      <c r="A3272" s="3" t="s">
        <v>116</v>
      </c>
      <c r="B3272" s="35" t="str">
        <f>_xlfn.XLOOKUP(Table7[[#This Row],[EID]],Roster!A:A,Roster!E:E)</f>
        <v>hir.kame.31</v>
      </c>
      <c r="C3272" s="35" t="str">
        <f>_xlfn.XLOOKUP(Table7[[#This Row],[EID]],Roster!A:A,Roster!F:F)</f>
        <v>Health</v>
      </c>
      <c r="D3272">
        <v>10</v>
      </c>
      <c r="E3272" s="2">
        <v>45170</v>
      </c>
      <c r="F3272" s="2">
        <f>_xlfn.XLOOKUP(Table7[[#This Row],[EID]],Roster!A:A,Roster!G:G)</f>
        <v>39490</v>
      </c>
      <c r="G3272" s="61">
        <f ca="1">(TODAY()-Table7[[#This Row],[Hire Date]])/365</f>
        <v>17.273972602739725</v>
      </c>
      <c r="H3272" s="61">
        <f ca="1">Table7[[#This Row],[Year]]*12</f>
        <v>207.2876712328767</v>
      </c>
      <c r="I3272" t="str">
        <f ca="1">IF(Table7[[#This Row],[Month]]&gt;=12,"Tenured","New Hire")</f>
        <v>Tenured</v>
      </c>
    </row>
    <row r="3273" spans="1:9">
      <c r="A3273" s="3" t="s">
        <v>117</v>
      </c>
      <c r="B3273" s="35" t="str">
        <f>_xlfn.XLOOKUP(Table7[[#This Row],[EID]],Roster!A:A,Roster!E:E)</f>
        <v>han.oriz.24</v>
      </c>
      <c r="C3273" s="35" t="str">
        <f>_xlfn.XLOOKUP(Table7[[#This Row],[EID]],Roster!A:A,Roster!F:F)</f>
        <v>Network</v>
      </c>
      <c r="D3273">
        <v>8</v>
      </c>
      <c r="E3273" s="2">
        <v>45170</v>
      </c>
      <c r="F3273" s="2">
        <f>_xlfn.XLOOKUP(Table7[[#This Row],[EID]],Roster!A:A,Roster!G:G)</f>
        <v>43495</v>
      </c>
      <c r="G3273" s="61">
        <f ca="1">(TODAY()-Table7[[#This Row],[Hire Date]])/365</f>
        <v>6.3013698630136989</v>
      </c>
      <c r="H3273" s="61">
        <f ca="1">Table7[[#This Row],[Year]]*12</f>
        <v>75.616438356164394</v>
      </c>
      <c r="I3273" t="str">
        <f ca="1">IF(Table7[[#This Row],[Month]]&gt;=12,"Tenured","New Hire")</f>
        <v>Tenured</v>
      </c>
    </row>
    <row r="3274" spans="1:9">
      <c r="A3274" s="3" t="s">
        <v>118</v>
      </c>
      <c r="B3274" s="35" t="str">
        <f>_xlfn.XLOOKUP(Table7[[#This Row],[EID]],Roster!A:A,Roster!E:E)</f>
        <v>kig.imaz.62</v>
      </c>
      <c r="C3274" s="35" t="str">
        <f>_xlfn.XLOOKUP(Table7[[#This Row],[EID]],Roster!A:A,Roster!F:F)</f>
        <v>HR</v>
      </c>
      <c r="D3274">
        <v>10</v>
      </c>
      <c r="E3274" s="2">
        <v>45170</v>
      </c>
      <c r="F3274" s="2">
        <f>_xlfn.XLOOKUP(Table7[[#This Row],[EID]],Roster!A:A,Roster!G:G)</f>
        <v>44965</v>
      </c>
      <c r="G3274" s="61">
        <f ca="1">(TODAY()-Table7[[#This Row],[Hire Date]])/365</f>
        <v>2.2739726027397262</v>
      </c>
      <c r="H3274" s="61">
        <f ca="1">Table7[[#This Row],[Year]]*12</f>
        <v>27.287671232876715</v>
      </c>
      <c r="I3274" t="str">
        <f ca="1">IF(Table7[[#This Row],[Month]]&gt;=12,"Tenured","New Hire")</f>
        <v>Tenured</v>
      </c>
    </row>
    <row r="3275" spans="1:9">
      <c r="A3275" s="3" t="s">
        <v>119</v>
      </c>
      <c r="B3275" s="35" t="str">
        <f>_xlfn.XLOOKUP(Table7[[#This Row],[EID]],Roster!A:A,Roster!E:E)</f>
        <v>hir.kame.31</v>
      </c>
      <c r="C3275" s="35" t="str">
        <f>_xlfn.XLOOKUP(Table7[[#This Row],[EID]],Roster!A:A,Roster!F:F)</f>
        <v>Health</v>
      </c>
      <c r="D3275">
        <v>8</v>
      </c>
      <c r="E3275" s="2">
        <v>45170</v>
      </c>
      <c r="F3275" s="2">
        <f>_xlfn.XLOOKUP(Table7[[#This Row],[EID]],Roster!A:A,Roster!G:G)</f>
        <v>38581</v>
      </c>
      <c r="G3275" s="61">
        <f ca="1">(TODAY()-Table7[[#This Row],[Hire Date]])/365</f>
        <v>19.764383561643836</v>
      </c>
      <c r="H3275" s="61">
        <f ca="1">Table7[[#This Row],[Year]]*12</f>
        <v>237.17260273972602</v>
      </c>
      <c r="I3275" t="str">
        <f ca="1">IF(Table7[[#This Row],[Month]]&gt;=12,"Tenured","New Hire")</f>
        <v>Tenured</v>
      </c>
    </row>
    <row r="3276" spans="1:9">
      <c r="A3276" s="3" t="s">
        <v>120</v>
      </c>
      <c r="B3276" s="35" t="str">
        <f>_xlfn.XLOOKUP(Table7[[#This Row],[EID]],Roster!A:A,Roster!E:E)</f>
        <v>oka.koch.55</v>
      </c>
      <c r="C3276" s="35" t="str">
        <f>_xlfn.XLOOKUP(Table7[[#This Row],[EID]],Roster!A:A,Roster!F:F)</f>
        <v>F&amp;A</v>
      </c>
      <c r="D3276">
        <v>6</v>
      </c>
      <c r="E3276" s="2">
        <v>45170</v>
      </c>
      <c r="F3276" s="2">
        <f>_xlfn.XLOOKUP(Table7[[#This Row],[EID]],Roster!A:A,Roster!G:G)</f>
        <v>45039</v>
      </c>
      <c r="G3276" s="61">
        <f ca="1">(TODAY()-Table7[[#This Row],[Hire Date]])/365</f>
        <v>2.0712328767123287</v>
      </c>
      <c r="H3276" s="61">
        <f ca="1">Table7[[#This Row],[Year]]*12</f>
        <v>24.854794520547944</v>
      </c>
      <c r="I3276" t="str">
        <f ca="1">IF(Table7[[#This Row],[Month]]&gt;=12,"Tenured","New Hire")</f>
        <v>Tenured</v>
      </c>
    </row>
    <row r="3277" spans="1:9">
      <c r="A3277" s="3" t="s">
        <v>121</v>
      </c>
      <c r="B3277" s="35" t="str">
        <f>_xlfn.XLOOKUP(Table7[[#This Row],[EID]],Roster!A:A,Roster!E:E)</f>
        <v>hir.kame.31</v>
      </c>
      <c r="C3277" s="35" t="str">
        <f>_xlfn.XLOOKUP(Table7[[#This Row],[EID]],Roster!A:A,Roster!F:F)</f>
        <v>Health</v>
      </c>
      <c r="D3277">
        <v>8</v>
      </c>
      <c r="E3277" s="2">
        <v>45170</v>
      </c>
      <c r="F3277" s="2">
        <f>_xlfn.XLOOKUP(Table7[[#This Row],[EID]],Roster!A:A,Roster!G:G)</f>
        <v>44420</v>
      </c>
      <c r="G3277" s="61">
        <f ca="1">(TODAY()-Table7[[#This Row],[Hire Date]])/365</f>
        <v>3.7671232876712328</v>
      </c>
      <c r="H3277" s="61">
        <f ca="1">Table7[[#This Row],[Year]]*12</f>
        <v>45.205479452054796</v>
      </c>
      <c r="I3277" t="str">
        <f ca="1">IF(Table7[[#This Row],[Month]]&gt;=12,"Tenured","New Hire")</f>
        <v>Tenured</v>
      </c>
    </row>
    <row r="3278" spans="1:9">
      <c r="A3278" s="3" t="s">
        <v>122</v>
      </c>
      <c r="B3278" s="35" t="str">
        <f>_xlfn.XLOOKUP(Table7[[#This Row],[EID]],Roster!A:A,Roster!E:E)</f>
        <v>han.oriz.24</v>
      </c>
      <c r="C3278" s="35" t="str">
        <f>_xlfn.XLOOKUP(Table7[[#This Row],[EID]],Roster!A:A,Roster!F:F)</f>
        <v>Network</v>
      </c>
      <c r="D3278">
        <v>10</v>
      </c>
      <c r="E3278" s="2">
        <v>45170</v>
      </c>
      <c r="F3278" s="2">
        <f>_xlfn.XLOOKUP(Table7[[#This Row],[EID]],Roster!A:A,Roster!G:G)</f>
        <v>44961</v>
      </c>
      <c r="G3278" s="61">
        <f ca="1">(TODAY()-Table7[[#This Row],[Hire Date]])/365</f>
        <v>2.2849315068493152</v>
      </c>
      <c r="H3278" s="61">
        <f ca="1">Table7[[#This Row],[Year]]*12</f>
        <v>27.419178082191785</v>
      </c>
      <c r="I3278" t="str">
        <f ca="1">IF(Table7[[#This Row],[Month]]&gt;=12,"Tenured","New Hire")</f>
        <v>Tenured</v>
      </c>
    </row>
    <row r="3279" spans="1:9">
      <c r="A3279" s="3" t="s">
        <v>123</v>
      </c>
      <c r="B3279" s="35" t="str">
        <f>_xlfn.XLOOKUP(Table7[[#This Row],[EID]],Roster!A:A,Roster!E:E)</f>
        <v>kig.imaz.62</v>
      </c>
      <c r="C3279" s="35" t="str">
        <f>_xlfn.XLOOKUP(Table7[[#This Row],[EID]],Roster!A:A,Roster!F:F)</f>
        <v>HR</v>
      </c>
      <c r="D3279">
        <v>9</v>
      </c>
      <c r="E3279" s="2">
        <v>45170</v>
      </c>
      <c r="F3279" s="2">
        <f>_xlfn.XLOOKUP(Table7[[#This Row],[EID]],Roster!A:A,Roster!G:G)</f>
        <v>41094</v>
      </c>
      <c r="G3279" s="61">
        <f ca="1">(TODAY()-Table7[[#This Row],[Hire Date]])/365</f>
        <v>12.87945205479452</v>
      </c>
      <c r="H3279" s="61">
        <f ca="1">Table7[[#This Row],[Year]]*12</f>
        <v>154.55342465753424</v>
      </c>
      <c r="I3279" t="str">
        <f ca="1">IF(Table7[[#This Row],[Month]]&gt;=12,"Tenured","New Hire")</f>
        <v>Tenured</v>
      </c>
    </row>
    <row r="3280" spans="1:9">
      <c r="A3280" s="3" t="s">
        <v>94</v>
      </c>
      <c r="B3280" s="35" t="str">
        <f>_xlfn.XLOOKUP(Table7[[#This Row],[EID]],Roster!A:A,Roster!E:E)</f>
        <v>oka.koch.55</v>
      </c>
      <c r="C3280" s="35" t="str">
        <f>_xlfn.XLOOKUP(Table7[[#This Row],[EID]],Roster!A:A,Roster!F:F)</f>
        <v>F&amp;A</v>
      </c>
      <c r="D3280">
        <v>9</v>
      </c>
      <c r="E3280" s="2">
        <v>45171</v>
      </c>
      <c r="F3280" s="2">
        <f>_xlfn.XLOOKUP(Table7[[#This Row],[EID]],Roster!A:A,Roster!G:G)</f>
        <v>45032</v>
      </c>
      <c r="G3280" s="61">
        <f ca="1">(TODAY()-Table7[[#This Row],[Hire Date]])/365</f>
        <v>2.0904109589041098</v>
      </c>
      <c r="H3280" s="61">
        <f ca="1">Table7[[#This Row],[Year]]*12</f>
        <v>25.084931506849315</v>
      </c>
      <c r="I3280" t="str">
        <f ca="1">IF(Table7[[#This Row],[Month]]&gt;=12,"Tenured","New Hire")</f>
        <v>Tenured</v>
      </c>
    </row>
    <row r="3281" spans="1:9">
      <c r="A3281" s="3" t="s">
        <v>96</v>
      </c>
      <c r="B3281" s="35" t="str">
        <f>_xlfn.XLOOKUP(Table7[[#This Row],[EID]],Roster!A:A,Roster!E:E)</f>
        <v>hir.kame.31</v>
      </c>
      <c r="C3281" s="35" t="str">
        <f>_xlfn.XLOOKUP(Table7[[#This Row],[EID]],Roster!A:A,Roster!F:F)</f>
        <v>Health</v>
      </c>
      <c r="D3281">
        <v>8</v>
      </c>
      <c r="E3281" s="2">
        <v>45171</v>
      </c>
      <c r="F3281" s="2">
        <f>_xlfn.XLOOKUP(Table7[[#This Row],[EID]],Roster!A:A,Roster!G:G)</f>
        <v>44979</v>
      </c>
      <c r="G3281" s="61">
        <f ca="1">(TODAY()-Table7[[#This Row],[Hire Date]])/365</f>
        <v>2.2356164383561645</v>
      </c>
      <c r="H3281" s="61">
        <f ca="1">Table7[[#This Row],[Year]]*12</f>
        <v>26.827397260273976</v>
      </c>
      <c r="I3281" t="str">
        <f ca="1">IF(Table7[[#This Row],[Month]]&gt;=12,"Tenured","New Hire")</f>
        <v>Tenured</v>
      </c>
    </row>
    <row r="3282" spans="1:9">
      <c r="A3282" s="3" t="s">
        <v>97</v>
      </c>
      <c r="B3282" s="35" t="str">
        <f>_xlfn.XLOOKUP(Table7[[#This Row],[EID]],Roster!A:A,Roster!E:E)</f>
        <v>han.oriz.24</v>
      </c>
      <c r="C3282" s="35" t="str">
        <f>_xlfn.XLOOKUP(Table7[[#This Row],[EID]],Roster!A:A,Roster!F:F)</f>
        <v>Network</v>
      </c>
      <c r="D3282">
        <v>9</v>
      </c>
      <c r="E3282" s="2">
        <v>45171</v>
      </c>
      <c r="F3282" s="2">
        <f>_xlfn.XLOOKUP(Table7[[#This Row],[EID]],Roster!A:A,Roster!G:G)</f>
        <v>44419</v>
      </c>
      <c r="G3282" s="61">
        <f ca="1">(TODAY()-Table7[[#This Row],[Hire Date]])/365</f>
        <v>3.7698630136986302</v>
      </c>
      <c r="H3282" s="61">
        <f ca="1">Table7[[#This Row],[Year]]*12</f>
        <v>45.238356164383561</v>
      </c>
      <c r="I3282" t="str">
        <f ca="1">IF(Table7[[#This Row],[Month]]&gt;=12,"Tenured","New Hire")</f>
        <v>Tenured</v>
      </c>
    </row>
    <row r="3283" spans="1:9">
      <c r="A3283" s="3" t="s">
        <v>98</v>
      </c>
      <c r="B3283" s="35" t="str">
        <f>_xlfn.XLOOKUP(Table7[[#This Row],[EID]],Roster!A:A,Roster!E:E)</f>
        <v>kig.imaz.62</v>
      </c>
      <c r="C3283" s="35" t="str">
        <f>_xlfn.XLOOKUP(Table7[[#This Row],[EID]],Roster!A:A,Roster!F:F)</f>
        <v>HR</v>
      </c>
      <c r="D3283">
        <v>9</v>
      </c>
      <c r="E3283" s="2">
        <v>45171</v>
      </c>
      <c r="F3283" s="2">
        <f>_xlfn.XLOOKUP(Table7[[#This Row],[EID]],Roster!A:A,Roster!G:G)</f>
        <v>41964</v>
      </c>
      <c r="G3283" s="61">
        <f ca="1">(TODAY()-Table7[[#This Row],[Hire Date]])/365</f>
        <v>10.495890410958904</v>
      </c>
      <c r="H3283" s="61">
        <f ca="1">Table7[[#This Row],[Year]]*12</f>
        <v>125.95068493150684</v>
      </c>
      <c r="I3283" t="str">
        <f ca="1">IF(Table7[[#This Row],[Month]]&gt;=12,"Tenured","New Hire")</f>
        <v>Tenured</v>
      </c>
    </row>
    <row r="3284" spans="1:9">
      <c r="A3284" s="3" t="s">
        <v>99</v>
      </c>
      <c r="B3284" s="35" t="str">
        <f>_xlfn.XLOOKUP(Table7[[#This Row],[EID]],Roster!A:A,Roster!E:E)</f>
        <v>han.oriz.24</v>
      </c>
      <c r="C3284" s="35" t="str">
        <f>_xlfn.XLOOKUP(Table7[[#This Row],[EID]],Roster!A:A,Roster!F:F)</f>
        <v>Strategy</v>
      </c>
      <c r="D3284">
        <v>8</v>
      </c>
      <c r="E3284" s="2">
        <v>45171</v>
      </c>
      <c r="F3284" s="2">
        <f>_xlfn.XLOOKUP(Table7[[#This Row],[EID]],Roster!A:A,Roster!G:G)</f>
        <v>39732</v>
      </c>
      <c r="G3284" s="61">
        <f ca="1">(TODAY()-Table7[[#This Row],[Hire Date]])/365</f>
        <v>16.610958904109587</v>
      </c>
      <c r="H3284" s="61">
        <f ca="1">Table7[[#This Row],[Year]]*12</f>
        <v>199.33150684931505</v>
      </c>
      <c r="I3284" t="str">
        <f ca="1">IF(Table7[[#This Row],[Month]]&gt;=12,"Tenured","New Hire")</f>
        <v>Tenured</v>
      </c>
    </row>
    <row r="3285" spans="1:9">
      <c r="A3285" s="3" t="s">
        <v>100</v>
      </c>
      <c r="B3285" s="35" t="str">
        <f>_xlfn.XLOOKUP(Table7[[#This Row],[EID]],Roster!A:A,Roster!E:E)</f>
        <v>oka.koch.55</v>
      </c>
      <c r="C3285" s="35" t="str">
        <f>_xlfn.XLOOKUP(Table7[[#This Row],[EID]],Roster!A:A,Roster!F:F)</f>
        <v>F&amp;A</v>
      </c>
      <c r="D3285">
        <v>10</v>
      </c>
      <c r="E3285" s="2">
        <v>45171</v>
      </c>
      <c r="F3285" s="2">
        <f>_xlfn.XLOOKUP(Table7[[#This Row],[EID]],Roster!A:A,Roster!G:G)</f>
        <v>44956</v>
      </c>
      <c r="G3285" s="61">
        <f ca="1">(TODAY()-Table7[[#This Row],[Hire Date]])/365</f>
        <v>2.2986301369863016</v>
      </c>
      <c r="H3285" s="61">
        <f ca="1">Table7[[#This Row],[Year]]*12</f>
        <v>27.583561643835619</v>
      </c>
      <c r="I3285" t="str">
        <f ca="1">IF(Table7[[#This Row],[Month]]&gt;=12,"Tenured","New Hire")</f>
        <v>Tenured</v>
      </c>
    </row>
    <row r="3286" spans="1:9">
      <c r="A3286" s="3" t="s">
        <v>101</v>
      </c>
      <c r="B3286" s="35" t="str">
        <f>_xlfn.XLOOKUP(Table7[[#This Row],[EID]],Roster!A:A,Roster!E:E)</f>
        <v>hir.kame.31</v>
      </c>
      <c r="C3286" s="35" t="str">
        <f>_xlfn.XLOOKUP(Table7[[#This Row],[EID]],Roster!A:A,Roster!F:F)</f>
        <v>Health</v>
      </c>
      <c r="D3286">
        <v>9</v>
      </c>
      <c r="E3286" s="2">
        <v>45171</v>
      </c>
      <c r="F3286" s="2">
        <f>_xlfn.XLOOKUP(Table7[[#This Row],[EID]],Roster!A:A,Roster!G:G)</f>
        <v>42161</v>
      </c>
      <c r="G3286" s="61">
        <f ca="1">(TODAY()-Table7[[#This Row],[Hire Date]])/365</f>
        <v>9.956164383561644</v>
      </c>
      <c r="H3286" s="61">
        <f ca="1">Table7[[#This Row],[Year]]*12</f>
        <v>119.47397260273974</v>
      </c>
      <c r="I3286" t="str">
        <f ca="1">IF(Table7[[#This Row],[Month]]&gt;=12,"Tenured","New Hire")</f>
        <v>Tenured</v>
      </c>
    </row>
    <row r="3287" spans="1:9">
      <c r="A3287" s="3" t="s">
        <v>102</v>
      </c>
      <c r="B3287" s="35" t="str">
        <f>_xlfn.XLOOKUP(Table7[[#This Row],[EID]],Roster!A:A,Roster!E:E)</f>
        <v>han.oriz.24</v>
      </c>
      <c r="C3287" s="35" t="str">
        <f>_xlfn.XLOOKUP(Table7[[#This Row],[EID]],Roster!A:A,Roster!F:F)</f>
        <v>Network</v>
      </c>
      <c r="D3287">
        <v>9</v>
      </c>
      <c r="E3287" s="2">
        <v>45171</v>
      </c>
      <c r="F3287" s="2">
        <f>_xlfn.XLOOKUP(Table7[[#This Row],[EID]],Roster!A:A,Roster!G:G)</f>
        <v>37784</v>
      </c>
      <c r="G3287" s="61">
        <f ca="1">(TODAY()-Table7[[#This Row],[Hire Date]])/365</f>
        <v>21.947945205479453</v>
      </c>
      <c r="H3287" s="61">
        <f ca="1">Table7[[#This Row],[Year]]*12</f>
        <v>263.37534246575342</v>
      </c>
      <c r="I3287" t="str">
        <f ca="1">IF(Table7[[#This Row],[Month]]&gt;=12,"Tenured","New Hire")</f>
        <v>Tenured</v>
      </c>
    </row>
    <row r="3288" spans="1:9">
      <c r="A3288" s="3" t="s">
        <v>103</v>
      </c>
      <c r="B3288" s="35" t="str">
        <f>_xlfn.XLOOKUP(Table7[[#This Row],[EID]],Roster!A:A,Roster!E:E)</f>
        <v>kig.imaz.62</v>
      </c>
      <c r="C3288" s="35" t="str">
        <f>_xlfn.XLOOKUP(Table7[[#This Row],[EID]],Roster!A:A,Roster!F:F)</f>
        <v>HR</v>
      </c>
      <c r="D3288">
        <v>10</v>
      </c>
      <c r="E3288" s="2">
        <v>45171</v>
      </c>
      <c r="F3288" s="2">
        <f>_xlfn.XLOOKUP(Table7[[#This Row],[EID]],Roster!A:A,Roster!G:G)</f>
        <v>44132</v>
      </c>
      <c r="G3288" s="61">
        <f ca="1">(TODAY()-Table7[[#This Row],[Hire Date]])/365</f>
        <v>4.5561643835616437</v>
      </c>
      <c r="H3288" s="61">
        <f ca="1">Table7[[#This Row],[Year]]*12</f>
        <v>54.673972602739724</v>
      </c>
      <c r="I3288" t="str">
        <f ca="1">IF(Table7[[#This Row],[Month]]&gt;=12,"Tenured","New Hire")</f>
        <v>Tenured</v>
      </c>
    </row>
    <row r="3289" spans="1:9">
      <c r="A3289" s="3" t="s">
        <v>104</v>
      </c>
      <c r="B3289" s="35" t="str">
        <f>_xlfn.XLOOKUP(Table7[[#This Row],[EID]],Roster!A:A,Roster!E:E)</f>
        <v>oka.koch.55</v>
      </c>
      <c r="C3289" s="35" t="str">
        <f>_xlfn.XLOOKUP(Table7[[#This Row],[EID]],Roster!A:A,Roster!F:F)</f>
        <v>F&amp;A</v>
      </c>
      <c r="D3289">
        <v>8</v>
      </c>
      <c r="E3289" s="2">
        <v>45171</v>
      </c>
      <c r="F3289" s="2">
        <f>_xlfn.XLOOKUP(Table7[[#This Row],[EID]],Roster!A:A,Roster!G:G)</f>
        <v>44977</v>
      </c>
      <c r="G3289" s="61">
        <f ca="1">(TODAY()-Table7[[#This Row],[Hire Date]])/365</f>
        <v>2.2410958904109588</v>
      </c>
      <c r="H3289" s="61">
        <f ca="1">Table7[[#This Row],[Year]]*12</f>
        <v>26.893150684931506</v>
      </c>
      <c r="I3289" t="str">
        <f ca="1">IF(Table7[[#This Row],[Month]]&gt;=12,"Tenured","New Hire")</f>
        <v>Tenured</v>
      </c>
    </row>
    <row r="3290" spans="1:9">
      <c r="A3290" s="3" t="s">
        <v>105</v>
      </c>
      <c r="B3290" s="35" t="str">
        <f>_xlfn.XLOOKUP(Table7[[#This Row],[EID]],Roster!A:A,Roster!E:E)</f>
        <v>oka.koch.55</v>
      </c>
      <c r="C3290" s="35" t="str">
        <f>_xlfn.XLOOKUP(Table7[[#This Row],[EID]],Roster!A:A,Roster!F:F)</f>
        <v>F&amp;A</v>
      </c>
      <c r="D3290">
        <v>10</v>
      </c>
      <c r="E3290" s="2">
        <v>45171</v>
      </c>
      <c r="F3290" s="2">
        <f>_xlfn.XLOOKUP(Table7[[#This Row],[EID]],Roster!A:A,Roster!G:G)</f>
        <v>37806</v>
      </c>
      <c r="G3290" s="61">
        <f ca="1">(TODAY()-Table7[[#This Row],[Hire Date]])/365</f>
        <v>21.887671232876713</v>
      </c>
      <c r="H3290" s="61">
        <f ca="1">Table7[[#This Row],[Year]]*12</f>
        <v>262.65205479452055</v>
      </c>
      <c r="I3290" t="str">
        <f ca="1">IF(Table7[[#This Row],[Month]]&gt;=12,"Tenured","New Hire")</f>
        <v>Tenured</v>
      </c>
    </row>
    <row r="3291" spans="1:9">
      <c r="A3291" s="3" t="s">
        <v>106</v>
      </c>
      <c r="B3291" s="35" t="str">
        <f>_xlfn.XLOOKUP(Table7[[#This Row],[EID]],Roster!A:A,Roster!E:E)</f>
        <v>hir.kame.31</v>
      </c>
      <c r="C3291" s="35" t="str">
        <f>_xlfn.XLOOKUP(Table7[[#This Row],[EID]],Roster!A:A,Roster!F:F)</f>
        <v>Health</v>
      </c>
      <c r="D3291">
        <v>8</v>
      </c>
      <c r="E3291" s="2">
        <v>45171</v>
      </c>
      <c r="F3291" s="2">
        <f>_xlfn.XLOOKUP(Table7[[#This Row],[EID]],Roster!A:A,Roster!G:G)</f>
        <v>40457</v>
      </c>
      <c r="G3291" s="61">
        <f ca="1">(TODAY()-Table7[[#This Row],[Hire Date]])/365</f>
        <v>14.624657534246575</v>
      </c>
      <c r="H3291" s="61">
        <f ca="1">Table7[[#This Row],[Year]]*12</f>
        <v>175.49589041095891</v>
      </c>
      <c r="I3291" t="str">
        <f ca="1">IF(Table7[[#This Row],[Month]]&gt;=12,"Tenured","New Hire")</f>
        <v>Tenured</v>
      </c>
    </row>
    <row r="3292" spans="1:9">
      <c r="A3292" s="3" t="s">
        <v>107</v>
      </c>
      <c r="B3292" s="35" t="str">
        <f>_xlfn.XLOOKUP(Table7[[#This Row],[EID]],Roster!A:A,Roster!E:E)</f>
        <v>oka.koch.55</v>
      </c>
      <c r="C3292" s="35" t="str">
        <f>_xlfn.XLOOKUP(Table7[[#This Row],[EID]],Roster!A:A,Roster!F:F)</f>
        <v>F&amp;A</v>
      </c>
      <c r="D3292">
        <v>8</v>
      </c>
      <c r="E3292" s="2">
        <v>45171</v>
      </c>
      <c r="F3292" s="2">
        <f>_xlfn.XLOOKUP(Table7[[#This Row],[EID]],Roster!A:A,Roster!G:G)</f>
        <v>45001</v>
      </c>
      <c r="G3292" s="61">
        <f ca="1">(TODAY()-Table7[[#This Row],[Hire Date]])/365</f>
        <v>2.1753424657534248</v>
      </c>
      <c r="H3292" s="61">
        <f ca="1">Table7[[#This Row],[Year]]*12</f>
        <v>26.104109589041098</v>
      </c>
      <c r="I3292" t="str">
        <f ca="1">IF(Table7[[#This Row],[Month]]&gt;=12,"Tenured","New Hire")</f>
        <v>Tenured</v>
      </c>
    </row>
    <row r="3293" spans="1:9">
      <c r="A3293" s="3" t="s">
        <v>108</v>
      </c>
      <c r="B3293" s="35" t="str">
        <f>_xlfn.XLOOKUP(Table7[[#This Row],[EID]],Roster!A:A,Roster!E:E)</f>
        <v>kig.imaz.62</v>
      </c>
      <c r="C3293" s="35" t="str">
        <f>_xlfn.XLOOKUP(Table7[[#This Row],[EID]],Roster!A:A,Roster!F:F)</f>
        <v>HR</v>
      </c>
      <c r="D3293">
        <v>9</v>
      </c>
      <c r="E3293" s="2">
        <v>45171</v>
      </c>
      <c r="F3293" s="2">
        <f>_xlfn.XLOOKUP(Table7[[#This Row],[EID]],Roster!A:A,Roster!G:G)</f>
        <v>41289</v>
      </c>
      <c r="G3293" s="61">
        <f ca="1">(TODAY()-Table7[[#This Row],[Hire Date]])/365</f>
        <v>12.345205479452055</v>
      </c>
      <c r="H3293" s="61">
        <f ca="1">Table7[[#This Row],[Year]]*12</f>
        <v>148.14246575342466</v>
      </c>
      <c r="I3293" t="str">
        <f ca="1">IF(Table7[[#This Row],[Month]]&gt;=12,"Tenured","New Hire")</f>
        <v>Tenured</v>
      </c>
    </row>
    <row r="3294" spans="1:9">
      <c r="A3294" s="3" t="s">
        <v>109</v>
      </c>
      <c r="B3294" s="35" t="str">
        <f>_xlfn.XLOOKUP(Table7[[#This Row],[EID]],Roster!A:A,Roster!E:E)</f>
        <v>han.oriz.24</v>
      </c>
      <c r="C3294" s="35" t="str">
        <f>_xlfn.XLOOKUP(Table7[[#This Row],[EID]],Roster!A:A,Roster!F:F)</f>
        <v>Strategy</v>
      </c>
      <c r="D3294">
        <v>8</v>
      </c>
      <c r="E3294" s="2">
        <v>45171</v>
      </c>
      <c r="F3294" s="2">
        <f>_xlfn.XLOOKUP(Table7[[#This Row],[EID]],Roster!A:A,Roster!G:G)</f>
        <v>39092</v>
      </c>
      <c r="G3294" s="61">
        <f ca="1">(TODAY()-Table7[[#This Row],[Hire Date]])/365</f>
        <v>18.364383561643837</v>
      </c>
      <c r="H3294" s="61">
        <f ca="1">Table7[[#This Row],[Year]]*12</f>
        <v>220.37260273972606</v>
      </c>
      <c r="I3294" t="str">
        <f ca="1">IF(Table7[[#This Row],[Month]]&gt;=12,"Tenured","New Hire")</f>
        <v>Tenured</v>
      </c>
    </row>
    <row r="3295" spans="1:9">
      <c r="A3295" s="3" t="s">
        <v>111</v>
      </c>
      <c r="B3295" s="35" t="str">
        <f>_xlfn.XLOOKUP(Table7[[#This Row],[EID]],Roster!A:A,Roster!E:E)</f>
        <v>hir.kame.31</v>
      </c>
      <c r="C3295" s="35" t="str">
        <f>_xlfn.XLOOKUP(Table7[[#This Row],[EID]],Roster!A:A,Roster!F:F)</f>
        <v>Health</v>
      </c>
      <c r="D3295">
        <v>8</v>
      </c>
      <c r="E3295" s="2">
        <v>45171</v>
      </c>
      <c r="F3295" s="2">
        <f>_xlfn.XLOOKUP(Table7[[#This Row],[EID]],Roster!A:A,Roster!G:G)</f>
        <v>42145</v>
      </c>
      <c r="G3295" s="61">
        <f ca="1">(TODAY()-Table7[[#This Row],[Hire Date]])/365</f>
        <v>10</v>
      </c>
      <c r="H3295" s="61">
        <f ca="1">Table7[[#This Row],[Year]]*12</f>
        <v>120</v>
      </c>
      <c r="I3295" t="str">
        <f ca="1">IF(Table7[[#This Row],[Month]]&gt;=12,"Tenured","New Hire")</f>
        <v>Tenured</v>
      </c>
    </row>
    <row r="3296" spans="1:9">
      <c r="A3296" s="3" t="s">
        <v>112</v>
      </c>
      <c r="B3296" s="35" t="str">
        <f>_xlfn.XLOOKUP(Table7[[#This Row],[EID]],Roster!A:A,Roster!E:E)</f>
        <v>hir.kame.31</v>
      </c>
      <c r="C3296" s="35" t="str">
        <f>_xlfn.XLOOKUP(Table7[[#This Row],[EID]],Roster!A:A,Roster!F:F)</f>
        <v>Health</v>
      </c>
      <c r="D3296">
        <v>10</v>
      </c>
      <c r="E3296" s="2">
        <v>45171</v>
      </c>
      <c r="F3296" s="2">
        <f>_xlfn.XLOOKUP(Table7[[#This Row],[EID]],Roster!A:A,Roster!G:G)</f>
        <v>44989</v>
      </c>
      <c r="G3296" s="61">
        <f ca="1">(TODAY()-Table7[[#This Row],[Hire Date]])/365</f>
        <v>2.2082191780821918</v>
      </c>
      <c r="H3296" s="61">
        <f ca="1">Table7[[#This Row],[Year]]*12</f>
        <v>26.4986301369863</v>
      </c>
      <c r="I3296" t="str">
        <f ca="1">IF(Table7[[#This Row],[Month]]&gt;=12,"Tenured","New Hire")</f>
        <v>Tenured</v>
      </c>
    </row>
    <row r="3297" spans="1:9">
      <c r="A3297" s="3" t="s">
        <v>113</v>
      </c>
      <c r="B3297" s="35" t="str">
        <f>_xlfn.XLOOKUP(Table7[[#This Row],[EID]],Roster!A:A,Roster!E:E)</f>
        <v>kig.imaz.62</v>
      </c>
      <c r="C3297" s="35" t="str">
        <f>_xlfn.XLOOKUP(Table7[[#This Row],[EID]],Roster!A:A,Roster!F:F)</f>
        <v>HR</v>
      </c>
      <c r="D3297">
        <v>8</v>
      </c>
      <c r="E3297" s="2">
        <v>45171</v>
      </c>
      <c r="F3297" s="2">
        <f>_xlfn.XLOOKUP(Table7[[#This Row],[EID]],Roster!A:A,Roster!G:G)</f>
        <v>44152</v>
      </c>
      <c r="G3297" s="61">
        <f ca="1">(TODAY()-Table7[[#This Row],[Hire Date]])/365</f>
        <v>4.5013698630136982</v>
      </c>
      <c r="H3297" s="61">
        <f ca="1">Table7[[#This Row],[Year]]*12</f>
        <v>54.016438356164379</v>
      </c>
      <c r="I3297" t="str">
        <f ca="1">IF(Table7[[#This Row],[Month]]&gt;=12,"Tenured","New Hire")</f>
        <v>Tenured</v>
      </c>
    </row>
    <row r="3298" spans="1:9">
      <c r="A3298" s="3" t="s">
        <v>114</v>
      </c>
      <c r="B3298" s="35" t="str">
        <f>_xlfn.XLOOKUP(Table7[[#This Row],[EID]],Roster!A:A,Roster!E:E)</f>
        <v>han.oriz.24</v>
      </c>
      <c r="C3298" s="35" t="str">
        <f>_xlfn.XLOOKUP(Table7[[#This Row],[EID]],Roster!A:A,Roster!F:F)</f>
        <v>Strategy</v>
      </c>
      <c r="D3298">
        <v>10</v>
      </c>
      <c r="E3298" s="2">
        <v>45171</v>
      </c>
      <c r="F3298" s="2">
        <f>_xlfn.XLOOKUP(Table7[[#This Row],[EID]],Roster!A:A,Roster!G:G)</f>
        <v>37165</v>
      </c>
      <c r="G3298" s="61">
        <f ca="1">(TODAY()-Table7[[#This Row],[Hire Date]])/365</f>
        <v>23.643835616438356</v>
      </c>
      <c r="H3298" s="61">
        <f ca="1">Table7[[#This Row],[Year]]*12</f>
        <v>283.72602739726028</v>
      </c>
      <c r="I3298" t="str">
        <f ca="1">IF(Table7[[#This Row],[Month]]&gt;=12,"Tenured","New Hire")</f>
        <v>Tenured</v>
      </c>
    </row>
    <row r="3299" spans="1:9">
      <c r="A3299" s="3" t="s">
        <v>115</v>
      </c>
      <c r="B3299" s="35" t="str">
        <f>_xlfn.XLOOKUP(Table7[[#This Row],[EID]],Roster!A:A,Roster!E:E)</f>
        <v>oka.koch.55</v>
      </c>
      <c r="C3299" s="35" t="str">
        <f>_xlfn.XLOOKUP(Table7[[#This Row],[EID]],Roster!A:A,Roster!F:F)</f>
        <v>F&amp;A</v>
      </c>
      <c r="D3299">
        <v>8</v>
      </c>
      <c r="E3299" s="2">
        <v>45171</v>
      </c>
      <c r="F3299" s="2">
        <f>_xlfn.XLOOKUP(Table7[[#This Row],[EID]],Roster!A:A,Roster!G:G)</f>
        <v>44841</v>
      </c>
      <c r="G3299" s="61">
        <f ca="1">(TODAY()-Table7[[#This Row],[Hire Date]])/365</f>
        <v>2.6136986301369864</v>
      </c>
      <c r="H3299" s="61">
        <f ca="1">Table7[[#This Row],[Year]]*12</f>
        <v>31.364383561643837</v>
      </c>
      <c r="I3299" t="str">
        <f ca="1">IF(Table7[[#This Row],[Month]]&gt;=12,"Tenured","New Hire")</f>
        <v>Tenured</v>
      </c>
    </row>
    <row r="3300" spans="1:9">
      <c r="A3300" s="3" t="s">
        <v>116</v>
      </c>
      <c r="B3300" s="35" t="str">
        <f>_xlfn.XLOOKUP(Table7[[#This Row],[EID]],Roster!A:A,Roster!E:E)</f>
        <v>hir.kame.31</v>
      </c>
      <c r="C3300" s="35" t="str">
        <f>_xlfn.XLOOKUP(Table7[[#This Row],[EID]],Roster!A:A,Roster!F:F)</f>
        <v>Health</v>
      </c>
      <c r="D3300">
        <v>9</v>
      </c>
      <c r="E3300" s="2">
        <v>45171</v>
      </c>
      <c r="F3300" s="2">
        <f>_xlfn.XLOOKUP(Table7[[#This Row],[EID]],Roster!A:A,Roster!G:G)</f>
        <v>39490</v>
      </c>
      <c r="G3300" s="61">
        <f ca="1">(TODAY()-Table7[[#This Row],[Hire Date]])/365</f>
        <v>17.273972602739725</v>
      </c>
      <c r="H3300" s="61">
        <f ca="1">Table7[[#This Row],[Year]]*12</f>
        <v>207.2876712328767</v>
      </c>
      <c r="I3300" t="str">
        <f ca="1">IF(Table7[[#This Row],[Month]]&gt;=12,"Tenured","New Hire")</f>
        <v>Tenured</v>
      </c>
    </row>
    <row r="3301" spans="1:9">
      <c r="A3301" s="3" t="s">
        <v>117</v>
      </c>
      <c r="B3301" s="35" t="str">
        <f>_xlfn.XLOOKUP(Table7[[#This Row],[EID]],Roster!A:A,Roster!E:E)</f>
        <v>han.oriz.24</v>
      </c>
      <c r="C3301" s="35" t="str">
        <f>_xlfn.XLOOKUP(Table7[[#This Row],[EID]],Roster!A:A,Roster!F:F)</f>
        <v>Network</v>
      </c>
      <c r="D3301">
        <v>10</v>
      </c>
      <c r="E3301" s="2">
        <v>45171</v>
      </c>
      <c r="F3301" s="2">
        <f>_xlfn.XLOOKUP(Table7[[#This Row],[EID]],Roster!A:A,Roster!G:G)</f>
        <v>43495</v>
      </c>
      <c r="G3301" s="61">
        <f ca="1">(TODAY()-Table7[[#This Row],[Hire Date]])/365</f>
        <v>6.3013698630136989</v>
      </c>
      <c r="H3301" s="61">
        <f ca="1">Table7[[#This Row],[Year]]*12</f>
        <v>75.616438356164394</v>
      </c>
      <c r="I3301" t="str">
        <f ca="1">IF(Table7[[#This Row],[Month]]&gt;=12,"Tenured","New Hire")</f>
        <v>Tenured</v>
      </c>
    </row>
    <row r="3302" spans="1:9">
      <c r="A3302" s="3" t="s">
        <v>118</v>
      </c>
      <c r="B3302" s="35" t="str">
        <f>_xlfn.XLOOKUP(Table7[[#This Row],[EID]],Roster!A:A,Roster!E:E)</f>
        <v>kig.imaz.62</v>
      </c>
      <c r="C3302" s="35" t="str">
        <f>_xlfn.XLOOKUP(Table7[[#This Row],[EID]],Roster!A:A,Roster!F:F)</f>
        <v>HR</v>
      </c>
      <c r="D3302">
        <v>9</v>
      </c>
      <c r="E3302" s="2">
        <v>45171</v>
      </c>
      <c r="F3302" s="2">
        <f>_xlfn.XLOOKUP(Table7[[#This Row],[EID]],Roster!A:A,Roster!G:G)</f>
        <v>44965</v>
      </c>
      <c r="G3302" s="61">
        <f ca="1">(TODAY()-Table7[[#This Row],[Hire Date]])/365</f>
        <v>2.2739726027397262</v>
      </c>
      <c r="H3302" s="61">
        <f ca="1">Table7[[#This Row],[Year]]*12</f>
        <v>27.287671232876715</v>
      </c>
      <c r="I3302" t="str">
        <f ca="1">IF(Table7[[#This Row],[Month]]&gt;=12,"Tenured","New Hire")</f>
        <v>Tenured</v>
      </c>
    </row>
    <row r="3303" spans="1:9">
      <c r="A3303" s="3" t="s">
        <v>119</v>
      </c>
      <c r="B3303" s="35" t="str">
        <f>_xlfn.XLOOKUP(Table7[[#This Row],[EID]],Roster!A:A,Roster!E:E)</f>
        <v>hir.kame.31</v>
      </c>
      <c r="C3303" s="35" t="str">
        <f>_xlfn.XLOOKUP(Table7[[#This Row],[EID]],Roster!A:A,Roster!F:F)</f>
        <v>Health</v>
      </c>
      <c r="D3303">
        <v>10</v>
      </c>
      <c r="E3303" s="2">
        <v>45171</v>
      </c>
      <c r="F3303" s="2">
        <f>_xlfn.XLOOKUP(Table7[[#This Row],[EID]],Roster!A:A,Roster!G:G)</f>
        <v>38581</v>
      </c>
      <c r="G3303" s="61">
        <f ca="1">(TODAY()-Table7[[#This Row],[Hire Date]])/365</f>
        <v>19.764383561643836</v>
      </c>
      <c r="H3303" s="61">
        <f ca="1">Table7[[#This Row],[Year]]*12</f>
        <v>237.17260273972602</v>
      </c>
      <c r="I3303" t="str">
        <f ca="1">IF(Table7[[#This Row],[Month]]&gt;=12,"Tenured","New Hire")</f>
        <v>Tenured</v>
      </c>
    </row>
    <row r="3304" spans="1:9">
      <c r="A3304" s="3" t="s">
        <v>120</v>
      </c>
      <c r="B3304" s="35" t="str">
        <f>_xlfn.XLOOKUP(Table7[[#This Row],[EID]],Roster!A:A,Roster!E:E)</f>
        <v>oka.koch.55</v>
      </c>
      <c r="C3304" s="35" t="str">
        <f>_xlfn.XLOOKUP(Table7[[#This Row],[EID]],Roster!A:A,Roster!F:F)</f>
        <v>F&amp;A</v>
      </c>
      <c r="D3304">
        <v>9</v>
      </c>
      <c r="E3304" s="2">
        <v>45171</v>
      </c>
      <c r="F3304" s="2">
        <f>_xlfn.XLOOKUP(Table7[[#This Row],[EID]],Roster!A:A,Roster!G:G)</f>
        <v>45039</v>
      </c>
      <c r="G3304" s="61">
        <f ca="1">(TODAY()-Table7[[#This Row],[Hire Date]])/365</f>
        <v>2.0712328767123287</v>
      </c>
      <c r="H3304" s="61">
        <f ca="1">Table7[[#This Row],[Year]]*12</f>
        <v>24.854794520547944</v>
      </c>
      <c r="I3304" t="str">
        <f ca="1">IF(Table7[[#This Row],[Month]]&gt;=12,"Tenured","New Hire")</f>
        <v>Tenured</v>
      </c>
    </row>
    <row r="3305" spans="1:9">
      <c r="A3305" s="3" t="s">
        <v>121</v>
      </c>
      <c r="B3305" s="35" t="str">
        <f>_xlfn.XLOOKUP(Table7[[#This Row],[EID]],Roster!A:A,Roster!E:E)</f>
        <v>hir.kame.31</v>
      </c>
      <c r="C3305" s="35" t="str">
        <f>_xlfn.XLOOKUP(Table7[[#This Row],[EID]],Roster!A:A,Roster!F:F)</f>
        <v>Health</v>
      </c>
      <c r="D3305">
        <v>9</v>
      </c>
      <c r="E3305" s="2">
        <v>45171</v>
      </c>
      <c r="F3305" s="2">
        <f>_xlfn.XLOOKUP(Table7[[#This Row],[EID]],Roster!A:A,Roster!G:G)</f>
        <v>44420</v>
      </c>
      <c r="G3305" s="61">
        <f ca="1">(TODAY()-Table7[[#This Row],[Hire Date]])/365</f>
        <v>3.7671232876712328</v>
      </c>
      <c r="H3305" s="61">
        <f ca="1">Table7[[#This Row],[Year]]*12</f>
        <v>45.205479452054796</v>
      </c>
      <c r="I3305" t="str">
        <f ca="1">IF(Table7[[#This Row],[Month]]&gt;=12,"Tenured","New Hire")</f>
        <v>Tenured</v>
      </c>
    </row>
    <row r="3306" spans="1:9">
      <c r="A3306" s="3" t="s">
        <v>122</v>
      </c>
      <c r="B3306" s="35" t="str">
        <f>_xlfn.XLOOKUP(Table7[[#This Row],[EID]],Roster!A:A,Roster!E:E)</f>
        <v>han.oriz.24</v>
      </c>
      <c r="C3306" s="35" t="str">
        <f>_xlfn.XLOOKUP(Table7[[#This Row],[EID]],Roster!A:A,Roster!F:F)</f>
        <v>Network</v>
      </c>
      <c r="D3306">
        <v>10</v>
      </c>
      <c r="E3306" s="2">
        <v>45171</v>
      </c>
      <c r="F3306" s="2">
        <f>_xlfn.XLOOKUP(Table7[[#This Row],[EID]],Roster!A:A,Roster!G:G)</f>
        <v>44961</v>
      </c>
      <c r="G3306" s="61">
        <f ca="1">(TODAY()-Table7[[#This Row],[Hire Date]])/365</f>
        <v>2.2849315068493152</v>
      </c>
      <c r="H3306" s="61">
        <f ca="1">Table7[[#This Row],[Year]]*12</f>
        <v>27.419178082191785</v>
      </c>
      <c r="I3306" t="str">
        <f ca="1">IF(Table7[[#This Row],[Month]]&gt;=12,"Tenured","New Hire")</f>
        <v>Tenured</v>
      </c>
    </row>
    <row r="3307" spans="1:9">
      <c r="A3307" s="3" t="s">
        <v>123</v>
      </c>
      <c r="B3307" s="35" t="str">
        <f>_xlfn.XLOOKUP(Table7[[#This Row],[EID]],Roster!A:A,Roster!E:E)</f>
        <v>kig.imaz.62</v>
      </c>
      <c r="C3307" s="35" t="str">
        <f>_xlfn.XLOOKUP(Table7[[#This Row],[EID]],Roster!A:A,Roster!F:F)</f>
        <v>HR</v>
      </c>
      <c r="D3307">
        <v>9</v>
      </c>
      <c r="E3307" s="2">
        <v>45171</v>
      </c>
      <c r="F3307" s="2">
        <f>_xlfn.XLOOKUP(Table7[[#This Row],[EID]],Roster!A:A,Roster!G:G)</f>
        <v>41094</v>
      </c>
      <c r="G3307" s="61">
        <f ca="1">(TODAY()-Table7[[#This Row],[Hire Date]])/365</f>
        <v>12.87945205479452</v>
      </c>
      <c r="H3307" s="61">
        <f ca="1">Table7[[#This Row],[Year]]*12</f>
        <v>154.55342465753424</v>
      </c>
      <c r="I3307" t="str">
        <f ca="1">IF(Table7[[#This Row],[Month]]&gt;=12,"Tenured","New Hire")</f>
        <v>Tenured</v>
      </c>
    </row>
    <row r="3308" spans="1:9">
      <c r="A3308" s="3" t="s">
        <v>94</v>
      </c>
      <c r="B3308" s="35" t="str">
        <f>_xlfn.XLOOKUP(Table7[[#This Row],[EID]],Roster!A:A,Roster!E:E)</f>
        <v>oka.koch.55</v>
      </c>
      <c r="C3308" s="35" t="str">
        <f>_xlfn.XLOOKUP(Table7[[#This Row],[EID]],Roster!A:A,Roster!F:F)</f>
        <v>F&amp;A</v>
      </c>
      <c r="D3308">
        <v>8</v>
      </c>
      <c r="E3308" s="2">
        <v>45172</v>
      </c>
      <c r="F3308" s="2">
        <f>_xlfn.XLOOKUP(Table7[[#This Row],[EID]],Roster!A:A,Roster!G:G)</f>
        <v>45032</v>
      </c>
      <c r="G3308" s="61">
        <f ca="1">(TODAY()-Table7[[#This Row],[Hire Date]])/365</f>
        <v>2.0904109589041098</v>
      </c>
      <c r="H3308" s="61">
        <f ca="1">Table7[[#This Row],[Year]]*12</f>
        <v>25.084931506849315</v>
      </c>
      <c r="I3308" t="str">
        <f ca="1">IF(Table7[[#This Row],[Month]]&gt;=12,"Tenured","New Hire")</f>
        <v>Tenured</v>
      </c>
    </row>
    <row r="3309" spans="1:9">
      <c r="A3309" s="3" t="s">
        <v>96</v>
      </c>
      <c r="B3309" s="35" t="str">
        <f>_xlfn.XLOOKUP(Table7[[#This Row],[EID]],Roster!A:A,Roster!E:E)</f>
        <v>hir.kame.31</v>
      </c>
      <c r="C3309" s="35" t="str">
        <f>_xlfn.XLOOKUP(Table7[[#This Row],[EID]],Roster!A:A,Roster!F:F)</f>
        <v>Health</v>
      </c>
      <c r="D3309">
        <v>8</v>
      </c>
      <c r="E3309" s="2">
        <v>45172</v>
      </c>
      <c r="F3309" s="2">
        <f>_xlfn.XLOOKUP(Table7[[#This Row],[EID]],Roster!A:A,Roster!G:G)</f>
        <v>44979</v>
      </c>
      <c r="G3309" s="61">
        <f ca="1">(TODAY()-Table7[[#This Row],[Hire Date]])/365</f>
        <v>2.2356164383561645</v>
      </c>
      <c r="H3309" s="61">
        <f ca="1">Table7[[#This Row],[Year]]*12</f>
        <v>26.827397260273976</v>
      </c>
      <c r="I3309" t="str">
        <f ca="1">IF(Table7[[#This Row],[Month]]&gt;=12,"Tenured","New Hire")</f>
        <v>Tenured</v>
      </c>
    </row>
    <row r="3310" spans="1:9">
      <c r="A3310" s="3" t="s">
        <v>97</v>
      </c>
      <c r="B3310" s="35" t="str">
        <f>_xlfn.XLOOKUP(Table7[[#This Row],[EID]],Roster!A:A,Roster!E:E)</f>
        <v>han.oriz.24</v>
      </c>
      <c r="C3310" s="35" t="str">
        <f>_xlfn.XLOOKUP(Table7[[#This Row],[EID]],Roster!A:A,Roster!F:F)</f>
        <v>Network</v>
      </c>
      <c r="D3310">
        <v>8</v>
      </c>
      <c r="E3310" s="2">
        <v>45172</v>
      </c>
      <c r="F3310" s="2">
        <f>_xlfn.XLOOKUP(Table7[[#This Row],[EID]],Roster!A:A,Roster!G:G)</f>
        <v>44419</v>
      </c>
      <c r="G3310" s="61">
        <f ca="1">(TODAY()-Table7[[#This Row],[Hire Date]])/365</f>
        <v>3.7698630136986302</v>
      </c>
      <c r="H3310" s="61">
        <f ca="1">Table7[[#This Row],[Year]]*12</f>
        <v>45.238356164383561</v>
      </c>
      <c r="I3310" t="str">
        <f ca="1">IF(Table7[[#This Row],[Month]]&gt;=12,"Tenured","New Hire")</f>
        <v>Tenured</v>
      </c>
    </row>
    <row r="3311" spans="1:9">
      <c r="A3311" s="3" t="s">
        <v>98</v>
      </c>
      <c r="B3311" s="35" t="str">
        <f>_xlfn.XLOOKUP(Table7[[#This Row],[EID]],Roster!A:A,Roster!E:E)</f>
        <v>kig.imaz.62</v>
      </c>
      <c r="C3311" s="35" t="str">
        <f>_xlfn.XLOOKUP(Table7[[#This Row],[EID]],Roster!A:A,Roster!F:F)</f>
        <v>HR</v>
      </c>
      <c r="D3311">
        <v>9</v>
      </c>
      <c r="E3311" s="2">
        <v>45172</v>
      </c>
      <c r="F3311" s="2">
        <f>_xlfn.XLOOKUP(Table7[[#This Row],[EID]],Roster!A:A,Roster!G:G)</f>
        <v>41964</v>
      </c>
      <c r="G3311" s="61">
        <f ca="1">(TODAY()-Table7[[#This Row],[Hire Date]])/365</f>
        <v>10.495890410958904</v>
      </c>
      <c r="H3311" s="61">
        <f ca="1">Table7[[#This Row],[Year]]*12</f>
        <v>125.95068493150684</v>
      </c>
      <c r="I3311" t="str">
        <f ca="1">IF(Table7[[#This Row],[Month]]&gt;=12,"Tenured","New Hire")</f>
        <v>Tenured</v>
      </c>
    </row>
    <row r="3312" spans="1:9">
      <c r="A3312" s="3" t="s">
        <v>99</v>
      </c>
      <c r="B3312" s="35" t="str">
        <f>_xlfn.XLOOKUP(Table7[[#This Row],[EID]],Roster!A:A,Roster!E:E)</f>
        <v>han.oriz.24</v>
      </c>
      <c r="C3312" s="35" t="str">
        <f>_xlfn.XLOOKUP(Table7[[#This Row],[EID]],Roster!A:A,Roster!F:F)</f>
        <v>Strategy</v>
      </c>
      <c r="D3312">
        <v>8</v>
      </c>
      <c r="E3312" s="2">
        <v>45172</v>
      </c>
      <c r="F3312" s="2">
        <f>_xlfn.XLOOKUP(Table7[[#This Row],[EID]],Roster!A:A,Roster!G:G)</f>
        <v>39732</v>
      </c>
      <c r="G3312" s="61">
        <f ca="1">(TODAY()-Table7[[#This Row],[Hire Date]])/365</f>
        <v>16.610958904109587</v>
      </c>
      <c r="H3312" s="61">
        <f ca="1">Table7[[#This Row],[Year]]*12</f>
        <v>199.33150684931505</v>
      </c>
      <c r="I3312" t="str">
        <f ca="1">IF(Table7[[#This Row],[Month]]&gt;=12,"Tenured","New Hire")</f>
        <v>Tenured</v>
      </c>
    </row>
    <row r="3313" spans="1:9">
      <c r="A3313" s="3" t="s">
        <v>100</v>
      </c>
      <c r="B3313" s="35" t="str">
        <f>_xlfn.XLOOKUP(Table7[[#This Row],[EID]],Roster!A:A,Roster!E:E)</f>
        <v>oka.koch.55</v>
      </c>
      <c r="C3313" s="35" t="str">
        <f>_xlfn.XLOOKUP(Table7[[#This Row],[EID]],Roster!A:A,Roster!F:F)</f>
        <v>F&amp;A</v>
      </c>
      <c r="D3313">
        <v>10</v>
      </c>
      <c r="E3313" s="2">
        <v>45172</v>
      </c>
      <c r="F3313" s="2">
        <f>_xlfn.XLOOKUP(Table7[[#This Row],[EID]],Roster!A:A,Roster!G:G)</f>
        <v>44956</v>
      </c>
      <c r="G3313" s="61">
        <f ca="1">(TODAY()-Table7[[#This Row],[Hire Date]])/365</f>
        <v>2.2986301369863016</v>
      </c>
      <c r="H3313" s="61">
        <f ca="1">Table7[[#This Row],[Year]]*12</f>
        <v>27.583561643835619</v>
      </c>
      <c r="I3313" t="str">
        <f ca="1">IF(Table7[[#This Row],[Month]]&gt;=12,"Tenured","New Hire")</f>
        <v>Tenured</v>
      </c>
    </row>
    <row r="3314" spans="1:9">
      <c r="A3314" s="3" t="s">
        <v>101</v>
      </c>
      <c r="B3314" s="35" t="str">
        <f>_xlfn.XLOOKUP(Table7[[#This Row],[EID]],Roster!A:A,Roster!E:E)</f>
        <v>hir.kame.31</v>
      </c>
      <c r="C3314" s="35" t="str">
        <f>_xlfn.XLOOKUP(Table7[[#This Row],[EID]],Roster!A:A,Roster!F:F)</f>
        <v>Health</v>
      </c>
      <c r="D3314">
        <v>7</v>
      </c>
      <c r="E3314" s="2">
        <v>45172</v>
      </c>
      <c r="F3314" s="2">
        <f>_xlfn.XLOOKUP(Table7[[#This Row],[EID]],Roster!A:A,Roster!G:G)</f>
        <v>42161</v>
      </c>
      <c r="G3314" s="61">
        <f ca="1">(TODAY()-Table7[[#This Row],[Hire Date]])/365</f>
        <v>9.956164383561644</v>
      </c>
      <c r="H3314" s="61">
        <f ca="1">Table7[[#This Row],[Year]]*12</f>
        <v>119.47397260273974</v>
      </c>
      <c r="I3314" t="str">
        <f ca="1">IF(Table7[[#This Row],[Month]]&gt;=12,"Tenured","New Hire")</f>
        <v>Tenured</v>
      </c>
    </row>
    <row r="3315" spans="1:9">
      <c r="A3315" s="3" t="s">
        <v>102</v>
      </c>
      <c r="B3315" s="35" t="str">
        <f>_xlfn.XLOOKUP(Table7[[#This Row],[EID]],Roster!A:A,Roster!E:E)</f>
        <v>han.oriz.24</v>
      </c>
      <c r="C3315" s="35" t="str">
        <f>_xlfn.XLOOKUP(Table7[[#This Row],[EID]],Roster!A:A,Roster!F:F)</f>
        <v>Network</v>
      </c>
      <c r="D3315">
        <v>10</v>
      </c>
      <c r="E3315" s="2">
        <v>45172</v>
      </c>
      <c r="F3315" s="2">
        <f>_xlfn.XLOOKUP(Table7[[#This Row],[EID]],Roster!A:A,Roster!G:G)</f>
        <v>37784</v>
      </c>
      <c r="G3315" s="61">
        <f ca="1">(TODAY()-Table7[[#This Row],[Hire Date]])/365</f>
        <v>21.947945205479453</v>
      </c>
      <c r="H3315" s="61">
        <f ca="1">Table7[[#This Row],[Year]]*12</f>
        <v>263.37534246575342</v>
      </c>
      <c r="I3315" t="str">
        <f ca="1">IF(Table7[[#This Row],[Month]]&gt;=12,"Tenured","New Hire")</f>
        <v>Tenured</v>
      </c>
    </row>
    <row r="3316" spans="1:9">
      <c r="A3316" s="3" t="s">
        <v>103</v>
      </c>
      <c r="B3316" s="35" t="str">
        <f>_xlfn.XLOOKUP(Table7[[#This Row],[EID]],Roster!A:A,Roster!E:E)</f>
        <v>kig.imaz.62</v>
      </c>
      <c r="C3316" s="35" t="str">
        <f>_xlfn.XLOOKUP(Table7[[#This Row],[EID]],Roster!A:A,Roster!F:F)</f>
        <v>HR</v>
      </c>
      <c r="D3316">
        <v>8</v>
      </c>
      <c r="E3316" s="2">
        <v>45172</v>
      </c>
      <c r="F3316" s="2">
        <f>_xlfn.XLOOKUP(Table7[[#This Row],[EID]],Roster!A:A,Roster!G:G)</f>
        <v>44132</v>
      </c>
      <c r="G3316" s="61">
        <f ca="1">(TODAY()-Table7[[#This Row],[Hire Date]])/365</f>
        <v>4.5561643835616437</v>
      </c>
      <c r="H3316" s="61">
        <f ca="1">Table7[[#This Row],[Year]]*12</f>
        <v>54.673972602739724</v>
      </c>
      <c r="I3316" t="str">
        <f ca="1">IF(Table7[[#This Row],[Month]]&gt;=12,"Tenured","New Hire")</f>
        <v>Tenured</v>
      </c>
    </row>
    <row r="3317" spans="1:9">
      <c r="A3317" s="3" t="s">
        <v>104</v>
      </c>
      <c r="B3317" s="35" t="str">
        <f>_xlfn.XLOOKUP(Table7[[#This Row],[EID]],Roster!A:A,Roster!E:E)</f>
        <v>oka.koch.55</v>
      </c>
      <c r="C3317" s="35" t="str">
        <f>_xlfn.XLOOKUP(Table7[[#This Row],[EID]],Roster!A:A,Roster!F:F)</f>
        <v>F&amp;A</v>
      </c>
      <c r="D3317">
        <v>8</v>
      </c>
      <c r="E3317" s="2">
        <v>45172</v>
      </c>
      <c r="F3317" s="2">
        <f>_xlfn.XLOOKUP(Table7[[#This Row],[EID]],Roster!A:A,Roster!G:G)</f>
        <v>44977</v>
      </c>
      <c r="G3317" s="61">
        <f ca="1">(TODAY()-Table7[[#This Row],[Hire Date]])/365</f>
        <v>2.2410958904109588</v>
      </c>
      <c r="H3317" s="61">
        <f ca="1">Table7[[#This Row],[Year]]*12</f>
        <v>26.893150684931506</v>
      </c>
      <c r="I3317" t="str">
        <f ca="1">IF(Table7[[#This Row],[Month]]&gt;=12,"Tenured","New Hire")</f>
        <v>Tenured</v>
      </c>
    </row>
    <row r="3318" spans="1:9">
      <c r="A3318" s="3" t="s">
        <v>105</v>
      </c>
      <c r="B3318" s="35" t="str">
        <f>_xlfn.XLOOKUP(Table7[[#This Row],[EID]],Roster!A:A,Roster!E:E)</f>
        <v>oka.koch.55</v>
      </c>
      <c r="C3318" s="35" t="str">
        <f>_xlfn.XLOOKUP(Table7[[#This Row],[EID]],Roster!A:A,Roster!F:F)</f>
        <v>F&amp;A</v>
      </c>
      <c r="D3318">
        <v>8</v>
      </c>
      <c r="E3318" s="2">
        <v>45172</v>
      </c>
      <c r="F3318" s="2">
        <f>_xlfn.XLOOKUP(Table7[[#This Row],[EID]],Roster!A:A,Roster!G:G)</f>
        <v>37806</v>
      </c>
      <c r="G3318" s="61">
        <f ca="1">(TODAY()-Table7[[#This Row],[Hire Date]])/365</f>
        <v>21.887671232876713</v>
      </c>
      <c r="H3318" s="61">
        <f ca="1">Table7[[#This Row],[Year]]*12</f>
        <v>262.65205479452055</v>
      </c>
      <c r="I3318" t="str">
        <f ca="1">IF(Table7[[#This Row],[Month]]&gt;=12,"Tenured","New Hire")</f>
        <v>Tenured</v>
      </c>
    </row>
    <row r="3319" spans="1:9">
      <c r="A3319" s="3" t="s">
        <v>106</v>
      </c>
      <c r="B3319" s="35" t="str">
        <f>_xlfn.XLOOKUP(Table7[[#This Row],[EID]],Roster!A:A,Roster!E:E)</f>
        <v>hir.kame.31</v>
      </c>
      <c r="C3319" s="35" t="str">
        <f>_xlfn.XLOOKUP(Table7[[#This Row],[EID]],Roster!A:A,Roster!F:F)</f>
        <v>Health</v>
      </c>
      <c r="D3319">
        <v>8</v>
      </c>
      <c r="E3319" s="2">
        <v>45172</v>
      </c>
      <c r="F3319" s="2">
        <f>_xlfn.XLOOKUP(Table7[[#This Row],[EID]],Roster!A:A,Roster!G:G)</f>
        <v>40457</v>
      </c>
      <c r="G3319" s="61">
        <f ca="1">(TODAY()-Table7[[#This Row],[Hire Date]])/365</f>
        <v>14.624657534246575</v>
      </c>
      <c r="H3319" s="61">
        <f ca="1">Table7[[#This Row],[Year]]*12</f>
        <v>175.49589041095891</v>
      </c>
      <c r="I3319" t="str">
        <f ca="1">IF(Table7[[#This Row],[Month]]&gt;=12,"Tenured","New Hire")</f>
        <v>Tenured</v>
      </c>
    </row>
    <row r="3320" spans="1:9">
      <c r="A3320" s="3" t="s">
        <v>107</v>
      </c>
      <c r="B3320" s="35" t="str">
        <f>_xlfn.XLOOKUP(Table7[[#This Row],[EID]],Roster!A:A,Roster!E:E)</f>
        <v>oka.koch.55</v>
      </c>
      <c r="C3320" s="35" t="str">
        <f>_xlfn.XLOOKUP(Table7[[#This Row],[EID]],Roster!A:A,Roster!F:F)</f>
        <v>F&amp;A</v>
      </c>
      <c r="D3320">
        <v>3</v>
      </c>
      <c r="E3320" s="2">
        <v>45172</v>
      </c>
      <c r="F3320" s="2">
        <f>_xlfn.XLOOKUP(Table7[[#This Row],[EID]],Roster!A:A,Roster!G:G)</f>
        <v>45001</v>
      </c>
      <c r="G3320" s="61">
        <f ca="1">(TODAY()-Table7[[#This Row],[Hire Date]])/365</f>
        <v>2.1753424657534248</v>
      </c>
      <c r="H3320" s="61">
        <f ca="1">Table7[[#This Row],[Year]]*12</f>
        <v>26.104109589041098</v>
      </c>
      <c r="I3320" t="str">
        <f ca="1">IF(Table7[[#This Row],[Month]]&gt;=12,"Tenured","New Hire")</f>
        <v>Tenured</v>
      </c>
    </row>
    <row r="3321" spans="1:9">
      <c r="A3321" s="3" t="s">
        <v>108</v>
      </c>
      <c r="B3321" s="35" t="str">
        <f>_xlfn.XLOOKUP(Table7[[#This Row],[EID]],Roster!A:A,Roster!E:E)</f>
        <v>kig.imaz.62</v>
      </c>
      <c r="C3321" s="35" t="str">
        <f>_xlfn.XLOOKUP(Table7[[#This Row],[EID]],Roster!A:A,Roster!F:F)</f>
        <v>HR</v>
      </c>
      <c r="D3321">
        <v>6</v>
      </c>
      <c r="E3321" s="2">
        <v>45172</v>
      </c>
      <c r="F3321" s="2">
        <f>_xlfn.XLOOKUP(Table7[[#This Row],[EID]],Roster!A:A,Roster!G:G)</f>
        <v>41289</v>
      </c>
      <c r="G3321" s="61">
        <f ca="1">(TODAY()-Table7[[#This Row],[Hire Date]])/365</f>
        <v>12.345205479452055</v>
      </c>
      <c r="H3321" s="61">
        <f ca="1">Table7[[#This Row],[Year]]*12</f>
        <v>148.14246575342466</v>
      </c>
      <c r="I3321" t="str">
        <f ca="1">IF(Table7[[#This Row],[Month]]&gt;=12,"Tenured","New Hire")</f>
        <v>Tenured</v>
      </c>
    </row>
    <row r="3322" spans="1:9">
      <c r="A3322" s="3" t="s">
        <v>109</v>
      </c>
      <c r="B3322" s="35" t="str">
        <f>_xlfn.XLOOKUP(Table7[[#This Row],[EID]],Roster!A:A,Roster!E:E)</f>
        <v>han.oriz.24</v>
      </c>
      <c r="C3322" s="35" t="str">
        <f>_xlfn.XLOOKUP(Table7[[#This Row],[EID]],Roster!A:A,Roster!F:F)</f>
        <v>Strategy</v>
      </c>
      <c r="D3322">
        <v>8</v>
      </c>
      <c r="E3322" s="2">
        <v>45172</v>
      </c>
      <c r="F3322" s="2">
        <f>_xlfn.XLOOKUP(Table7[[#This Row],[EID]],Roster!A:A,Roster!G:G)</f>
        <v>39092</v>
      </c>
      <c r="G3322" s="61">
        <f ca="1">(TODAY()-Table7[[#This Row],[Hire Date]])/365</f>
        <v>18.364383561643837</v>
      </c>
      <c r="H3322" s="61">
        <f ca="1">Table7[[#This Row],[Year]]*12</f>
        <v>220.37260273972606</v>
      </c>
      <c r="I3322" t="str">
        <f ca="1">IF(Table7[[#This Row],[Month]]&gt;=12,"Tenured","New Hire")</f>
        <v>Tenured</v>
      </c>
    </row>
    <row r="3323" spans="1:9">
      <c r="A3323" s="3" t="s">
        <v>111</v>
      </c>
      <c r="B3323" s="35" t="str">
        <f>_xlfn.XLOOKUP(Table7[[#This Row],[EID]],Roster!A:A,Roster!E:E)</f>
        <v>hir.kame.31</v>
      </c>
      <c r="C3323" s="35" t="str">
        <f>_xlfn.XLOOKUP(Table7[[#This Row],[EID]],Roster!A:A,Roster!F:F)</f>
        <v>Health</v>
      </c>
      <c r="D3323">
        <v>7</v>
      </c>
      <c r="E3323" s="2">
        <v>45172</v>
      </c>
      <c r="F3323" s="2">
        <f>_xlfn.XLOOKUP(Table7[[#This Row],[EID]],Roster!A:A,Roster!G:G)</f>
        <v>42145</v>
      </c>
      <c r="G3323" s="61">
        <f ca="1">(TODAY()-Table7[[#This Row],[Hire Date]])/365</f>
        <v>10</v>
      </c>
      <c r="H3323" s="61">
        <f ca="1">Table7[[#This Row],[Year]]*12</f>
        <v>120</v>
      </c>
      <c r="I3323" t="str">
        <f ca="1">IF(Table7[[#This Row],[Month]]&gt;=12,"Tenured","New Hire")</f>
        <v>Tenured</v>
      </c>
    </row>
    <row r="3324" spans="1:9">
      <c r="A3324" s="3" t="s">
        <v>112</v>
      </c>
      <c r="B3324" s="35" t="str">
        <f>_xlfn.XLOOKUP(Table7[[#This Row],[EID]],Roster!A:A,Roster!E:E)</f>
        <v>hir.kame.31</v>
      </c>
      <c r="C3324" s="35" t="str">
        <f>_xlfn.XLOOKUP(Table7[[#This Row],[EID]],Roster!A:A,Roster!F:F)</f>
        <v>Health</v>
      </c>
      <c r="D3324">
        <v>9</v>
      </c>
      <c r="E3324" s="2">
        <v>45172</v>
      </c>
      <c r="F3324" s="2">
        <f>_xlfn.XLOOKUP(Table7[[#This Row],[EID]],Roster!A:A,Roster!G:G)</f>
        <v>44989</v>
      </c>
      <c r="G3324" s="61">
        <f ca="1">(TODAY()-Table7[[#This Row],[Hire Date]])/365</f>
        <v>2.2082191780821918</v>
      </c>
      <c r="H3324" s="61">
        <f ca="1">Table7[[#This Row],[Year]]*12</f>
        <v>26.4986301369863</v>
      </c>
      <c r="I3324" t="str">
        <f ca="1">IF(Table7[[#This Row],[Month]]&gt;=12,"Tenured","New Hire")</f>
        <v>Tenured</v>
      </c>
    </row>
    <row r="3325" spans="1:9">
      <c r="A3325" s="3" t="s">
        <v>113</v>
      </c>
      <c r="B3325" s="35" t="str">
        <f>_xlfn.XLOOKUP(Table7[[#This Row],[EID]],Roster!A:A,Roster!E:E)</f>
        <v>kig.imaz.62</v>
      </c>
      <c r="C3325" s="35" t="str">
        <f>_xlfn.XLOOKUP(Table7[[#This Row],[EID]],Roster!A:A,Roster!F:F)</f>
        <v>HR</v>
      </c>
      <c r="D3325">
        <v>10</v>
      </c>
      <c r="E3325" s="2">
        <v>45172</v>
      </c>
      <c r="F3325" s="2">
        <f>_xlfn.XLOOKUP(Table7[[#This Row],[EID]],Roster!A:A,Roster!G:G)</f>
        <v>44152</v>
      </c>
      <c r="G3325" s="61">
        <f ca="1">(TODAY()-Table7[[#This Row],[Hire Date]])/365</f>
        <v>4.5013698630136982</v>
      </c>
      <c r="H3325" s="61">
        <f ca="1">Table7[[#This Row],[Year]]*12</f>
        <v>54.016438356164379</v>
      </c>
      <c r="I3325" t="str">
        <f ca="1">IF(Table7[[#This Row],[Month]]&gt;=12,"Tenured","New Hire")</f>
        <v>Tenured</v>
      </c>
    </row>
    <row r="3326" spans="1:9">
      <c r="A3326" s="3" t="s">
        <v>114</v>
      </c>
      <c r="B3326" s="35" t="str">
        <f>_xlfn.XLOOKUP(Table7[[#This Row],[EID]],Roster!A:A,Roster!E:E)</f>
        <v>han.oriz.24</v>
      </c>
      <c r="C3326" s="35" t="str">
        <f>_xlfn.XLOOKUP(Table7[[#This Row],[EID]],Roster!A:A,Roster!F:F)</f>
        <v>Strategy</v>
      </c>
      <c r="D3326">
        <v>6</v>
      </c>
      <c r="E3326" s="2">
        <v>45172</v>
      </c>
      <c r="F3326" s="2">
        <f>_xlfn.XLOOKUP(Table7[[#This Row],[EID]],Roster!A:A,Roster!G:G)</f>
        <v>37165</v>
      </c>
      <c r="G3326" s="61">
        <f ca="1">(TODAY()-Table7[[#This Row],[Hire Date]])/365</f>
        <v>23.643835616438356</v>
      </c>
      <c r="H3326" s="61">
        <f ca="1">Table7[[#This Row],[Year]]*12</f>
        <v>283.72602739726028</v>
      </c>
      <c r="I3326" t="str">
        <f ca="1">IF(Table7[[#This Row],[Month]]&gt;=12,"Tenured","New Hire")</f>
        <v>Tenured</v>
      </c>
    </row>
    <row r="3327" spans="1:9">
      <c r="A3327" s="3" t="s">
        <v>115</v>
      </c>
      <c r="B3327" s="35" t="str">
        <f>_xlfn.XLOOKUP(Table7[[#This Row],[EID]],Roster!A:A,Roster!E:E)</f>
        <v>oka.koch.55</v>
      </c>
      <c r="C3327" s="35" t="str">
        <f>_xlfn.XLOOKUP(Table7[[#This Row],[EID]],Roster!A:A,Roster!F:F)</f>
        <v>F&amp;A</v>
      </c>
      <c r="D3327">
        <v>9</v>
      </c>
      <c r="E3327" s="2">
        <v>45172</v>
      </c>
      <c r="F3327" s="2">
        <f>_xlfn.XLOOKUP(Table7[[#This Row],[EID]],Roster!A:A,Roster!G:G)</f>
        <v>44841</v>
      </c>
      <c r="G3327" s="61">
        <f ca="1">(TODAY()-Table7[[#This Row],[Hire Date]])/365</f>
        <v>2.6136986301369864</v>
      </c>
      <c r="H3327" s="61">
        <f ca="1">Table7[[#This Row],[Year]]*12</f>
        <v>31.364383561643837</v>
      </c>
      <c r="I3327" t="str">
        <f ca="1">IF(Table7[[#This Row],[Month]]&gt;=12,"Tenured","New Hire")</f>
        <v>Tenured</v>
      </c>
    </row>
    <row r="3328" spans="1:9">
      <c r="A3328" s="3" t="s">
        <v>116</v>
      </c>
      <c r="B3328" s="35" t="str">
        <f>_xlfn.XLOOKUP(Table7[[#This Row],[EID]],Roster!A:A,Roster!E:E)</f>
        <v>hir.kame.31</v>
      </c>
      <c r="C3328" s="35" t="str">
        <f>_xlfn.XLOOKUP(Table7[[#This Row],[EID]],Roster!A:A,Roster!F:F)</f>
        <v>Health</v>
      </c>
      <c r="D3328">
        <v>8</v>
      </c>
      <c r="E3328" s="2">
        <v>45172</v>
      </c>
      <c r="F3328" s="2">
        <f>_xlfn.XLOOKUP(Table7[[#This Row],[EID]],Roster!A:A,Roster!G:G)</f>
        <v>39490</v>
      </c>
      <c r="G3328" s="61">
        <f ca="1">(TODAY()-Table7[[#This Row],[Hire Date]])/365</f>
        <v>17.273972602739725</v>
      </c>
      <c r="H3328" s="61">
        <f ca="1">Table7[[#This Row],[Year]]*12</f>
        <v>207.2876712328767</v>
      </c>
      <c r="I3328" t="str">
        <f ca="1">IF(Table7[[#This Row],[Month]]&gt;=12,"Tenured","New Hire")</f>
        <v>Tenured</v>
      </c>
    </row>
    <row r="3329" spans="1:9">
      <c r="A3329" s="3" t="s">
        <v>117</v>
      </c>
      <c r="B3329" s="35" t="str">
        <f>_xlfn.XLOOKUP(Table7[[#This Row],[EID]],Roster!A:A,Roster!E:E)</f>
        <v>han.oriz.24</v>
      </c>
      <c r="C3329" s="35" t="str">
        <f>_xlfn.XLOOKUP(Table7[[#This Row],[EID]],Roster!A:A,Roster!F:F)</f>
        <v>Network</v>
      </c>
      <c r="D3329">
        <v>8</v>
      </c>
      <c r="E3329" s="2">
        <v>45172</v>
      </c>
      <c r="F3329" s="2">
        <f>_xlfn.XLOOKUP(Table7[[#This Row],[EID]],Roster!A:A,Roster!G:G)</f>
        <v>43495</v>
      </c>
      <c r="G3329" s="61">
        <f ca="1">(TODAY()-Table7[[#This Row],[Hire Date]])/365</f>
        <v>6.3013698630136989</v>
      </c>
      <c r="H3329" s="61">
        <f ca="1">Table7[[#This Row],[Year]]*12</f>
        <v>75.616438356164394</v>
      </c>
      <c r="I3329" t="str">
        <f ca="1">IF(Table7[[#This Row],[Month]]&gt;=12,"Tenured","New Hire")</f>
        <v>Tenured</v>
      </c>
    </row>
    <row r="3330" spans="1:9">
      <c r="A3330" s="3" t="s">
        <v>118</v>
      </c>
      <c r="B3330" s="35" t="str">
        <f>_xlfn.XLOOKUP(Table7[[#This Row],[EID]],Roster!A:A,Roster!E:E)</f>
        <v>kig.imaz.62</v>
      </c>
      <c r="C3330" s="35" t="str">
        <f>_xlfn.XLOOKUP(Table7[[#This Row],[EID]],Roster!A:A,Roster!F:F)</f>
        <v>HR</v>
      </c>
      <c r="D3330">
        <v>6</v>
      </c>
      <c r="E3330" s="2">
        <v>45172</v>
      </c>
      <c r="F3330" s="2">
        <f>_xlfn.XLOOKUP(Table7[[#This Row],[EID]],Roster!A:A,Roster!G:G)</f>
        <v>44965</v>
      </c>
      <c r="G3330" s="61">
        <f ca="1">(TODAY()-Table7[[#This Row],[Hire Date]])/365</f>
        <v>2.2739726027397262</v>
      </c>
      <c r="H3330" s="61">
        <f ca="1">Table7[[#This Row],[Year]]*12</f>
        <v>27.287671232876715</v>
      </c>
      <c r="I3330" t="str">
        <f ca="1">IF(Table7[[#This Row],[Month]]&gt;=12,"Tenured","New Hire")</f>
        <v>Tenured</v>
      </c>
    </row>
    <row r="3331" spans="1:9">
      <c r="A3331" s="3" t="s">
        <v>119</v>
      </c>
      <c r="B3331" s="35" t="str">
        <f>_xlfn.XLOOKUP(Table7[[#This Row],[EID]],Roster!A:A,Roster!E:E)</f>
        <v>hir.kame.31</v>
      </c>
      <c r="C3331" s="35" t="str">
        <f>_xlfn.XLOOKUP(Table7[[#This Row],[EID]],Roster!A:A,Roster!F:F)</f>
        <v>Health</v>
      </c>
      <c r="D3331">
        <v>7</v>
      </c>
      <c r="E3331" s="2">
        <v>45172</v>
      </c>
      <c r="F3331" s="2">
        <f>_xlfn.XLOOKUP(Table7[[#This Row],[EID]],Roster!A:A,Roster!G:G)</f>
        <v>38581</v>
      </c>
      <c r="G3331" s="61">
        <f ca="1">(TODAY()-Table7[[#This Row],[Hire Date]])/365</f>
        <v>19.764383561643836</v>
      </c>
      <c r="H3331" s="61">
        <f ca="1">Table7[[#This Row],[Year]]*12</f>
        <v>237.17260273972602</v>
      </c>
      <c r="I3331" t="str">
        <f ca="1">IF(Table7[[#This Row],[Month]]&gt;=12,"Tenured","New Hire")</f>
        <v>Tenured</v>
      </c>
    </row>
    <row r="3332" spans="1:9">
      <c r="A3332" s="3" t="s">
        <v>120</v>
      </c>
      <c r="B3332" s="35" t="str">
        <f>_xlfn.XLOOKUP(Table7[[#This Row],[EID]],Roster!A:A,Roster!E:E)</f>
        <v>oka.koch.55</v>
      </c>
      <c r="C3332" s="35" t="str">
        <f>_xlfn.XLOOKUP(Table7[[#This Row],[EID]],Roster!A:A,Roster!F:F)</f>
        <v>F&amp;A</v>
      </c>
      <c r="D3332">
        <v>7</v>
      </c>
      <c r="E3332" s="2">
        <v>45172</v>
      </c>
      <c r="F3332" s="2">
        <f>_xlfn.XLOOKUP(Table7[[#This Row],[EID]],Roster!A:A,Roster!G:G)</f>
        <v>45039</v>
      </c>
      <c r="G3332" s="61">
        <f ca="1">(TODAY()-Table7[[#This Row],[Hire Date]])/365</f>
        <v>2.0712328767123287</v>
      </c>
      <c r="H3332" s="61">
        <f ca="1">Table7[[#This Row],[Year]]*12</f>
        <v>24.854794520547944</v>
      </c>
      <c r="I3332" t="str">
        <f ca="1">IF(Table7[[#This Row],[Month]]&gt;=12,"Tenured","New Hire")</f>
        <v>Tenured</v>
      </c>
    </row>
    <row r="3333" spans="1:9">
      <c r="A3333" s="3" t="s">
        <v>121</v>
      </c>
      <c r="B3333" s="35" t="str">
        <f>_xlfn.XLOOKUP(Table7[[#This Row],[EID]],Roster!A:A,Roster!E:E)</f>
        <v>hir.kame.31</v>
      </c>
      <c r="C3333" s="35" t="str">
        <f>_xlfn.XLOOKUP(Table7[[#This Row],[EID]],Roster!A:A,Roster!F:F)</f>
        <v>Health</v>
      </c>
      <c r="D3333">
        <v>8</v>
      </c>
      <c r="E3333" s="2">
        <v>45172</v>
      </c>
      <c r="F3333" s="2">
        <f>_xlfn.XLOOKUP(Table7[[#This Row],[EID]],Roster!A:A,Roster!G:G)</f>
        <v>44420</v>
      </c>
      <c r="G3333" s="61">
        <f ca="1">(TODAY()-Table7[[#This Row],[Hire Date]])/365</f>
        <v>3.7671232876712328</v>
      </c>
      <c r="H3333" s="61">
        <f ca="1">Table7[[#This Row],[Year]]*12</f>
        <v>45.205479452054796</v>
      </c>
      <c r="I3333" t="str">
        <f ca="1">IF(Table7[[#This Row],[Month]]&gt;=12,"Tenured","New Hire")</f>
        <v>Tenured</v>
      </c>
    </row>
    <row r="3334" spans="1:9">
      <c r="A3334" s="3" t="s">
        <v>122</v>
      </c>
      <c r="B3334" s="35" t="str">
        <f>_xlfn.XLOOKUP(Table7[[#This Row],[EID]],Roster!A:A,Roster!E:E)</f>
        <v>han.oriz.24</v>
      </c>
      <c r="C3334" s="35" t="str">
        <f>_xlfn.XLOOKUP(Table7[[#This Row],[EID]],Roster!A:A,Roster!F:F)</f>
        <v>Network</v>
      </c>
      <c r="D3334">
        <v>6</v>
      </c>
      <c r="E3334" s="2">
        <v>45172</v>
      </c>
      <c r="F3334" s="2">
        <f>_xlfn.XLOOKUP(Table7[[#This Row],[EID]],Roster!A:A,Roster!G:G)</f>
        <v>44961</v>
      </c>
      <c r="G3334" s="61">
        <f ca="1">(TODAY()-Table7[[#This Row],[Hire Date]])/365</f>
        <v>2.2849315068493152</v>
      </c>
      <c r="H3334" s="61">
        <f ca="1">Table7[[#This Row],[Year]]*12</f>
        <v>27.419178082191785</v>
      </c>
      <c r="I3334" t="str">
        <f ca="1">IF(Table7[[#This Row],[Month]]&gt;=12,"Tenured","New Hire")</f>
        <v>Tenured</v>
      </c>
    </row>
    <row r="3335" spans="1:9">
      <c r="A3335" s="3" t="s">
        <v>123</v>
      </c>
      <c r="B3335" s="35" t="str">
        <f>_xlfn.XLOOKUP(Table7[[#This Row],[EID]],Roster!A:A,Roster!E:E)</f>
        <v>kig.imaz.62</v>
      </c>
      <c r="C3335" s="35" t="str">
        <f>_xlfn.XLOOKUP(Table7[[#This Row],[EID]],Roster!A:A,Roster!F:F)</f>
        <v>HR</v>
      </c>
      <c r="D3335">
        <v>8</v>
      </c>
      <c r="E3335" s="2">
        <v>45172</v>
      </c>
      <c r="F3335" s="2">
        <f>_xlfn.XLOOKUP(Table7[[#This Row],[EID]],Roster!A:A,Roster!G:G)</f>
        <v>41094</v>
      </c>
      <c r="G3335" s="61">
        <f ca="1">(TODAY()-Table7[[#This Row],[Hire Date]])/365</f>
        <v>12.87945205479452</v>
      </c>
      <c r="H3335" s="61">
        <f ca="1">Table7[[#This Row],[Year]]*12</f>
        <v>154.55342465753424</v>
      </c>
      <c r="I3335" t="str">
        <f ca="1">IF(Table7[[#This Row],[Month]]&gt;=12,"Tenured","New Hire")</f>
        <v>Tenured</v>
      </c>
    </row>
    <row r="3336" spans="1:9">
      <c r="A3336" s="3" t="s">
        <v>94</v>
      </c>
      <c r="B3336" s="35" t="str">
        <f>_xlfn.XLOOKUP(Table7[[#This Row],[EID]],Roster!A:A,Roster!E:E)</f>
        <v>oka.koch.55</v>
      </c>
      <c r="C3336" s="35" t="str">
        <f>_xlfn.XLOOKUP(Table7[[#This Row],[EID]],Roster!A:A,Roster!F:F)</f>
        <v>F&amp;A</v>
      </c>
      <c r="D3336">
        <v>9</v>
      </c>
      <c r="E3336" s="2">
        <v>45173</v>
      </c>
      <c r="F3336" s="2">
        <f>_xlfn.XLOOKUP(Table7[[#This Row],[EID]],Roster!A:A,Roster!G:G)</f>
        <v>45032</v>
      </c>
      <c r="G3336" s="61">
        <f ca="1">(TODAY()-Table7[[#This Row],[Hire Date]])/365</f>
        <v>2.0904109589041098</v>
      </c>
      <c r="H3336" s="61">
        <f ca="1">Table7[[#This Row],[Year]]*12</f>
        <v>25.084931506849315</v>
      </c>
      <c r="I3336" t="str">
        <f ca="1">IF(Table7[[#This Row],[Month]]&gt;=12,"Tenured","New Hire")</f>
        <v>Tenured</v>
      </c>
    </row>
    <row r="3337" spans="1:9">
      <c r="A3337" s="3" t="s">
        <v>96</v>
      </c>
      <c r="B3337" s="35" t="str">
        <f>_xlfn.XLOOKUP(Table7[[#This Row],[EID]],Roster!A:A,Roster!E:E)</f>
        <v>hir.kame.31</v>
      </c>
      <c r="C3337" s="35" t="str">
        <f>_xlfn.XLOOKUP(Table7[[#This Row],[EID]],Roster!A:A,Roster!F:F)</f>
        <v>Health</v>
      </c>
      <c r="D3337">
        <v>8</v>
      </c>
      <c r="E3337" s="2">
        <v>45173</v>
      </c>
      <c r="F3337" s="2">
        <f>_xlfn.XLOOKUP(Table7[[#This Row],[EID]],Roster!A:A,Roster!G:G)</f>
        <v>44979</v>
      </c>
      <c r="G3337" s="61">
        <f ca="1">(TODAY()-Table7[[#This Row],[Hire Date]])/365</f>
        <v>2.2356164383561645</v>
      </c>
      <c r="H3337" s="61">
        <f ca="1">Table7[[#This Row],[Year]]*12</f>
        <v>26.827397260273976</v>
      </c>
      <c r="I3337" t="str">
        <f ca="1">IF(Table7[[#This Row],[Month]]&gt;=12,"Tenured","New Hire")</f>
        <v>Tenured</v>
      </c>
    </row>
    <row r="3338" spans="1:9">
      <c r="A3338" s="3" t="s">
        <v>97</v>
      </c>
      <c r="B3338" s="35" t="str">
        <f>_xlfn.XLOOKUP(Table7[[#This Row],[EID]],Roster!A:A,Roster!E:E)</f>
        <v>han.oriz.24</v>
      </c>
      <c r="C3338" s="35" t="str">
        <f>_xlfn.XLOOKUP(Table7[[#This Row],[EID]],Roster!A:A,Roster!F:F)</f>
        <v>Network</v>
      </c>
      <c r="D3338">
        <v>9</v>
      </c>
      <c r="E3338" s="2">
        <v>45173</v>
      </c>
      <c r="F3338" s="2">
        <f>_xlfn.XLOOKUP(Table7[[#This Row],[EID]],Roster!A:A,Roster!G:G)</f>
        <v>44419</v>
      </c>
      <c r="G3338" s="61">
        <f ca="1">(TODAY()-Table7[[#This Row],[Hire Date]])/365</f>
        <v>3.7698630136986302</v>
      </c>
      <c r="H3338" s="61">
        <f ca="1">Table7[[#This Row],[Year]]*12</f>
        <v>45.238356164383561</v>
      </c>
      <c r="I3338" t="str">
        <f ca="1">IF(Table7[[#This Row],[Month]]&gt;=12,"Tenured","New Hire")</f>
        <v>Tenured</v>
      </c>
    </row>
    <row r="3339" spans="1:9">
      <c r="A3339" s="3" t="s">
        <v>98</v>
      </c>
      <c r="B3339" s="35" t="str">
        <f>_xlfn.XLOOKUP(Table7[[#This Row],[EID]],Roster!A:A,Roster!E:E)</f>
        <v>kig.imaz.62</v>
      </c>
      <c r="C3339" s="35" t="str">
        <f>_xlfn.XLOOKUP(Table7[[#This Row],[EID]],Roster!A:A,Roster!F:F)</f>
        <v>HR</v>
      </c>
      <c r="D3339">
        <v>9</v>
      </c>
      <c r="E3339" s="2">
        <v>45173</v>
      </c>
      <c r="F3339" s="2">
        <f>_xlfn.XLOOKUP(Table7[[#This Row],[EID]],Roster!A:A,Roster!G:G)</f>
        <v>41964</v>
      </c>
      <c r="G3339" s="61">
        <f ca="1">(TODAY()-Table7[[#This Row],[Hire Date]])/365</f>
        <v>10.495890410958904</v>
      </c>
      <c r="H3339" s="61">
        <f ca="1">Table7[[#This Row],[Year]]*12</f>
        <v>125.95068493150684</v>
      </c>
      <c r="I3339" t="str">
        <f ca="1">IF(Table7[[#This Row],[Month]]&gt;=12,"Tenured","New Hire")</f>
        <v>Tenured</v>
      </c>
    </row>
    <row r="3340" spans="1:9">
      <c r="A3340" s="3" t="s">
        <v>99</v>
      </c>
      <c r="B3340" s="35" t="str">
        <f>_xlfn.XLOOKUP(Table7[[#This Row],[EID]],Roster!A:A,Roster!E:E)</f>
        <v>han.oriz.24</v>
      </c>
      <c r="C3340" s="35" t="str">
        <f>_xlfn.XLOOKUP(Table7[[#This Row],[EID]],Roster!A:A,Roster!F:F)</f>
        <v>Strategy</v>
      </c>
      <c r="D3340">
        <v>10</v>
      </c>
      <c r="E3340" s="2">
        <v>45173</v>
      </c>
      <c r="F3340" s="2">
        <f>_xlfn.XLOOKUP(Table7[[#This Row],[EID]],Roster!A:A,Roster!G:G)</f>
        <v>39732</v>
      </c>
      <c r="G3340" s="61">
        <f ca="1">(TODAY()-Table7[[#This Row],[Hire Date]])/365</f>
        <v>16.610958904109587</v>
      </c>
      <c r="H3340" s="61">
        <f ca="1">Table7[[#This Row],[Year]]*12</f>
        <v>199.33150684931505</v>
      </c>
      <c r="I3340" t="str">
        <f ca="1">IF(Table7[[#This Row],[Month]]&gt;=12,"Tenured","New Hire")</f>
        <v>Tenured</v>
      </c>
    </row>
    <row r="3341" spans="1:9">
      <c r="A3341" s="3" t="s">
        <v>100</v>
      </c>
      <c r="B3341" s="35" t="str">
        <f>_xlfn.XLOOKUP(Table7[[#This Row],[EID]],Roster!A:A,Roster!E:E)</f>
        <v>oka.koch.55</v>
      </c>
      <c r="C3341" s="35" t="str">
        <f>_xlfn.XLOOKUP(Table7[[#This Row],[EID]],Roster!A:A,Roster!F:F)</f>
        <v>F&amp;A</v>
      </c>
      <c r="D3341">
        <v>9</v>
      </c>
      <c r="E3341" s="2">
        <v>45173</v>
      </c>
      <c r="F3341" s="2">
        <f>_xlfn.XLOOKUP(Table7[[#This Row],[EID]],Roster!A:A,Roster!G:G)</f>
        <v>44956</v>
      </c>
      <c r="G3341" s="61">
        <f ca="1">(TODAY()-Table7[[#This Row],[Hire Date]])/365</f>
        <v>2.2986301369863016</v>
      </c>
      <c r="H3341" s="61">
        <f ca="1">Table7[[#This Row],[Year]]*12</f>
        <v>27.583561643835619</v>
      </c>
      <c r="I3341" t="str">
        <f ca="1">IF(Table7[[#This Row],[Month]]&gt;=12,"Tenured","New Hire")</f>
        <v>Tenured</v>
      </c>
    </row>
    <row r="3342" spans="1:9">
      <c r="A3342" s="3" t="s">
        <v>101</v>
      </c>
      <c r="B3342" s="35" t="str">
        <f>_xlfn.XLOOKUP(Table7[[#This Row],[EID]],Roster!A:A,Roster!E:E)</f>
        <v>hir.kame.31</v>
      </c>
      <c r="C3342" s="35" t="str">
        <f>_xlfn.XLOOKUP(Table7[[#This Row],[EID]],Roster!A:A,Roster!F:F)</f>
        <v>Health</v>
      </c>
      <c r="D3342">
        <v>8</v>
      </c>
      <c r="E3342" s="2">
        <v>45173</v>
      </c>
      <c r="F3342" s="2">
        <f>_xlfn.XLOOKUP(Table7[[#This Row],[EID]],Roster!A:A,Roster!G:G)</f>
        <v>42161</v>
      </c>
      <c r="G3342" s="61">
        <f ca="1">(TODAY()-Table7[[#This Row],[Hire Date]])/365</f>
        <v>9.956164383561644</v>
      </c>
      <c r="H3342" s="61">
        <f ca="1">Table7[[#This Row],[Year]]*12</f>
        <v>119.47397260273974</v>
      </c>
      <c r="I3342" t="str">
        <f ca="1">IF(Table7[[#This Row],[Month]]&gt;=12,"Tenured","New Hire")</f>
        <v>Tenured</v>
      </c>
    </row>
    <row r="3343" spans="1:9">
      <c r="A3343" s="3" t="s">
        <v>102</v>
      </c>
      <c r="B3343" s="35" t="str">
        <f>_xlfn.XLOOKUP(Table7[[#This Row],[EID]],Roster!A:A,Roster!E:E)</f>
        <v>han.oriz.24</v>
      </c>
      <c r="C3343" s="35" t="str">
        <f>_xlfn.XLOOKUP(Table7[[#This Row],[EID]],Roster!A:A,Roster!F:F)</f>
        <v>Network</v>
      </c>
      <c r="D3343">
        <v>10</v>
      </c>
      <c r="E3343" s="2">
        <v>45173</v>
      </c>
      <c r="F3343" s="2">
        <f>_xlfn.XLOOKUP(Table7[[#This Row],[EID]],Roster!A:A,Roster!G:G)</f>
        <v>37784</v>
      </c>
      <c r="G3343" s="61">
        <f ca="1">(TODAY()-Table7[[#This Row],[Hire Date]])/365</f>
        <v>21.947945205479453</v>
      </c>
      <c r="H3343" s="61">
        <f ca="1">Table7[[#This Row],[Year]]*12</f>
        <v>263.37534246575342</v>
      </c>
      <c r="I3343" t="str">
        <f ca="1">IF(Table7[[#This Row],[Month]]&gt;=12,"Tenured","New Hire")</f>
        <v>Tenured</v>
      </c>
    </row>
    <row r="3344" spans="1:9">
      <c r="A3344" s="3" t="s">
        <v>103</v>
      </c>
      <c r="B3344" s="35" t="str">
        <f>_xlfn.XLOOKUP(Table7[[#This Row],[EID]],Roster!A:A,Roster!E:E)</f>
        <v>kig.imaz.62</v>
      </c>
      <c r="C3344" s="35" t="str">
        <f>_xlfn.XLOOKUP(Table7[[#This Row],[EID]],Roster!A:A,Roster!F:F)</f>
        <v>HR</v>
      </c>
      <c r="D3344">
        <v>8</v>
      </c>
      <c r="E3344" s="2">
        <v>45173</v>
      </c>
      <c r="F3344" s="2">
        <f>_xlfn.XLOOKUP(Table7[[#This Row],[EID]],Roster!A:A,Roster!G:G)</f>
        <v>44132</v>
      </c>
      <c r="G3344" s="61">
        <f ca="1">(TODAY()-Table7[[#This Row],[Hire Date]])/365</f>
        <v>4.5561643835616437</v>
      </c>
      <c r="H3344" s="61">
        <f ca="1">Table7[[#This Row],[Year]]*12</f>
        <v>54.673972602739724</v>
      </c>
      <c r="I3344" t="str">
        <f ca="1">IF(Table7[[#This Row],[Month]]&gt;=12,"Tenured","New Hire")</f>
        <v>Tenured</v>
      </c>
    </row>
    <row r="3345" spans="1:9">
      <c r="A3345" s="3" t="s">
        <v>104</v>
      </c>
      <c r="B3345" s="35" t="str">
        <f>_xlfn.XLOOKUP(Table7[[#This Row],[EID]],Roster!A:A,Roster!E:E)</f>
        <v>oka.koch.55</v>
      </c>
      <c r="C3345" s="35" t="str">
        <f>_xlfn.XLOOKUP(Table7[[#This Row],[EID]],Roster!A:A,Roster!F:F)</f>
        <v>F&amp;A</v>
      </c>
      <c r="D3345">
        <v>7</v>
      </c>
      <c r="E3345" s="2">
        <v>45173</v>
      </c>
      <c r="F3345" s="2">
        <f>_xlfn.XLOOKUP(Table7[[#This Row],[EID]],Roster!A:A,Roster!G:G)</f>
        <v>44977</v>
      </c>
      <c r="G3345" s="61">
        <f ca="1">(TODAY()-Table7[[#This Row],[Hire Date]])/365</f>
        <v>2.2410958904109588</v>
      </c>
      <c r="H3345" s="61">
        <f ca="1">Table7[[#This Row],[Year]]*12</f>
        <v>26.893150684931506</v>
      </c>
      <c r="I3345" t="str">
        <f ca="1">IF(Table7[[#This Row],[Month]]&gt;=12,"Tenured","New Hire")</f>
        <v>Tenured</v>
      </c>
    </row>
    <row r="3346" spans="1:9">
      <c r="A3346" s="3" t="s">
        <v>105</v>
      </c>
      <c r="B3346" s="35" t="str">
        <f>_xlfn.XLOOKUP(Table7[[#This Row],[EID]],Roster!A:A,Roster!E:E)</f>
        <v>oka.koch.55</v>
      </c>
      <c r="C3346" s="35" t="str">
        <f>_xlfn.XLOOKUP(Table7[[#This Row],[EID]],Roster!A:A,Roster!F:F)</f>
        <v>F&amp;A</v>
      </c>
      <c r="D3346">
        <v>9</v>
      </c>
      <c r="E3346" s="2">
        <v>45173</v>
      </c>
      <c r="F3346" s="2">
        <f>_xlfn.XLOOKUP(Table7[[#This Row],[EID]],Roster!A:A,Roster!G:G)</f>
        <v>37806</v>
      </c>
      <c r="G3346" s="61">
        <f ca="1">(TODAY()-Table7[[#This Row],[Hire Date]])/365</f>
        <v>21.887671232876713</v>
      </c>
      <c r="H3346" s="61">
        <f ca="1">Table7[[#This Row],[Year]]*12</f>
        <v>262.65205479452055</v>
      </c>
      <c r="I3346" t="str">
        <f ca="1">IF(Table7[[#This Row],[Month]]&gt;=12,"Tenured","New Hire")</f>
        <v>Tenured</v>
      </c>
    </row>
    <row r="3347" spans="1:9">
      <c r="A3347" s="3" t="s">
        <v>106</v>
      </c>
      <c r="B3347" s="35" t="str">
        <f>_xlfn.XLOOKUP(Table7[[#This Row],[EID]],Roster!A:A,Roster!E:E)</f>
        <v>hir.kame.31</v>
      </c>
      <c r="C3347" s="35" t="str">
        <f>_xlfn.XLOOKUP(Table7[[#This Row],[EID]],Roster!A:A,Roster!F:F)</f>
        <v>Health</v>
      </c>
      <c r="D3347">
        <v>10</v>
      </c>
      <c r="E3347" s="2">
        <v>45173</v>
      </c>
      <c r="F3347" s="2">
        <f>_xlfn.XLOOKUP(Table7[[#This Row],[EID]],Roster!A:A,Roster!G:G)</f>
        <v>40457</v>
      </c>
      <c r="G3347" s="61">
        <f ca="1">(TODAY()-Table7[[#This Row],[Hire Date]])/365</f>
        <v>14.624657534246575</v>
      </c>
      <c r="H3347" s="61">
        <f ca="1">Table7[[#This Row],[Year]]*12</f>
        <v>175.49589041095891</v>
      </c>
      <c r="I3347" t="str">
        <f ca="1">IF(Table7[[#This Row],[Month]]&gt;=12,"Tenured","New Hire")</f>
        <v>Tenured</v>
      </c>
    </row>
    <row r="3348" spans="1:9">
      <c r="A3348" s="3" t="s">
        <v>107</v>
      </c>
      <c r="B3348" s="35" t="str">
        <f>_xlfn.XLOOKUP(Table7[[#This Row],[EID]],Roster!A:A,Roster!E:E)</f>
        <v>oka.koch.55</v>
      </c>
      <c r="C3348" s="35" t="str">
        <f>_xlfn.XLOOKUP(Table7[[#This Row],[EID]],Roster!A:A,Roster!F:F)</f>
        <v>F&amp;A</v>
      </c>
      <c r="D3348">
        <v>6</v>
      </c>
      <c r="E3348" s="2">
        <v>45173</v>
      </c>
      <c r="F3348" s="2">
        <f>_xlfn.XLOOKUP(Table7[[#This Row],[EID]],Roster!A:A,Roster!G:G)</f>
        <v>45001</v>
      </c>
      <c r="G3348" s="61">
        <f ca="1">(TODAY()-Table7[[#This Row],[Hire Date]])/365</f>
        <v>2.1753424657534248</v>
      </c>
      <c r="H3348" s="61">
        <f ca="1">Table7[[#This Row],[Year]]*12</f>
        <v>26.104109589041098</v>
      </c>
      <c r="I3348" t="str">
        <f ca="1">IF(Table7[[#This Row],[Month]]&gt;=12,"Tenured","New Hire")</f>
        <v>Tenured</v>
      </c>
    </row>
    <row r="3349" spans="1:9">
      <c r="A3349" s="3" t="s">
        <v>108</v>
      </c>
      <c r="B3349" s="35" t="str">
        <f>_xlfn.XLOOKUP(Table7[[#This Row],[EID]],Roster!A:A,Roster!E:E)</f>
        <v>kig.imaz.62</v>
      </c>
      <c r="C3349" s="35" t="str">
        <f>_xlfn.XLOOKUP(Table7[[#This Row],[EID]],Roster!A:A,Roster!F:F)</f>
        <v>HR</v>
      </c>
      <c r="D3349">
        <v>8</v>
      </c>
      <c r="E3349" s="2">
        <v>45173</v>
      </c>
      <c r="F3349" s="2">
        <f>_xlfn.XLOOKUP(Table7[[#This Row],[EID]],Roster!A:A,Roster!G:G)</f>
        <v>41289</v>
      </c>
      <c r="G3349" s="61">
        <f ca="1">(TODAY()-Table7[[#This Row],[Hire Date]])/365</f>
        <v>12.345205479452055</v>
      </c>
      <c r="H3349" s="61">
        <f ca="1">Table7[[#This Row],[Year]]*12</f>
        <v>148.14246575342466</v>
      </c>
      <c r="I3349" t="str">
        <f ca="1">IF(Table7[[#This Row],[Month]]&gt;=12,"Tenured","New Hire")</f>
        <v>Tenured</v>
      </c>
    </row>
    <row r="3350" spans="1:9">
      <c r="A3350" s="3" t="s">
        <v>109</v>
      </c>
      <c r="B3350" s="35" t="str">
        <f>_xlfn.XLOOKUP(Table7[[#This Row],[EID]],Roster!A:A,Roster!E:E)</f>
        <v>han.oriz.24</v>
      </c>
      <c r="C3350" s="35" t="str">
        <f>_xlfn.XLOOKUP(Table7[[#This Row],[EID]],Roster!A:A,Roster!F:F)</f>
        <v>Strategy</v>
      </c>
      <c r="D3350">
        <v>8</v>
      </c>
      <c r="E3350" s="2">
        <v>45173</v>
      </c>
      <c r="F3350" s="2">
        <f>_xlfn.XLOOKUP(Table7[[#This Row],[EID]],Roster!A:A,Roster!G:G)</f>
        <v>39092</v>
      </c>
      <c r="G3350" s="61">
        <f ca="1">(TODAY()-Table7[[#This Row],[Hire Date]])/365</f>
        <v>18.364383561643837</v>
      </c>
      <c r="H3350" s="61">
        <f ca="1">Table7[[#This Row],[Year]]*12</f>
        <v>220.37260273972606</v>
      </c>
      <c r="I3350" t="str">
        <f ca="1">IF(Table7[[#This Row],[Month]]&gt;=12,"Tenured","New Hire")</f>
        <v>Tenured</v>
      </c>
    </row>
    <row r="3351" spans="1:9">
      <c r="A3351" s="3" t="s">
        <v>111</v>
      </c>
      <c r="B3351" s="35" t="str">
        <f>_xlfn.XLOOKUP(Table7[[#This Row],[EID]],Roster!A:A,Roster!E:E)</f>
        <v>hir.kame.31</v>
      </c>
      <c r="C3351" s="35" t="str">
        <f>_xlfn.XLOOKUP(Table7[[#This Row],[EID]],Roster!A:A,Roster!F:F)</f>
        <v>Health</v>
      </c>
      <c r="D3351">
        <v>9</v>
      </c>
      <c r="E3351" s="2">
        <v>45173</v>
      </c>
      <c r="F3351" s="2">
        <f>_xlfn.XLOOKUP(Table7[[#This Row],[EID]],Roster!A:A,Roster!G:G)</f>
        <v>42145</v>
      </c>
      <c r="G3351" s="61">
        <f ca="1">(TODAY()-Table7[[#This Row],[Hire Date]])/365</f>
        <v>10</v>
      </c>
      <c r="H3351" s="61">
        <f ca="1">Table7[[#This Row],[Year]]*12</f>
        <v>120</v>
      </c>
      <c r="I3351" t="str">
        <f ca="1">IF(Table7[[#This Row],[Month]]&gt;=12,"Tenured","New Hire")</f>
        <v>Tenured</v>
      </c>
    </row>
    <row r="3352" spans="1:9">
      <c r="A3352" s="3" t="s">
        <v>112</v>
      </c>
      <c r="B3352" s="35" t="str">
        <f>_xlfn.XLOOKUP(Table7[[#This Row],[EID]],Roster!A:A,Roster!E:E)</f>
        <v>hir.kame.31</v>
      </c>
      <c r="C3352" s="35" t="str">
        <f>_xlfn.XLOOKUP(Table7[[#This Row],[EID]],Roster!A:A,Roster!F:F)</f>
        <v>Health</v>
      </c>
      <c r="D3352">
        <v>8</v>
      </c>
      <c r="E3352" s="2">
        <v>45173</v>
      </c>
      <c r="F3352" s="2">
        <f>_xlfn.XLOOKUP(Table7[[#This Row],[EID]],Roster!A:A,Roster!G:G)</f>
        <v>44989</v>
      </c>
      <c r="G3352" s="61">
        <f ca="1">(TODAY()-Table7[[#This Row],[Hire Date]])/365</f>
        <v>2.2082191780821918</v>
      </c>
      <c r="H3352" s="61">
        <f ca="1">Table7[[#This Row],[Year]]*12</f>
        <v>26.4986301369863</v>
      </c>
      <c r="I3352" t="str">
        <f ca="1">IF(Table7[[#This Row],[Month]]&gt;=12,"Tenured","New Hire")</f>
        <v>Tenured</v>
      </c>
    </row>
    <row r="3353" spans="1:9">
      <c r="A3353" s="3" t="s">
        <v>113</v>
      </c>
      <c r="B3353" s="35" t="str">
        <f>_xlfn.XLOOKUP(Table7[[#This Row],[EID]],Roster!A:A,Roster!E:E)</f>
        <v>kig.imaz.62</v>
      </c>
      <c r="C3353" s="35" t="str">
        <f>_xlfn.XLOOKUP(Table7[[#This Row],[EID]],Roster!A:A,Roster!F:F)</f>
        <v>HR</v>
      </c>
      <c r="D3353">
        <v>9</v>
      </c>
      <c r="E3353" s="2">
        <v>45173</v>
      </c>
      <c r="F3353" s="2">
        <f>_xlfn.XLOOKUP(Table7[[#This Row],[EID]],Roster!A:A,Roster!G:G)</f>
        <v>44152</v>
      </c>
      <c r="G3353" s="61">
        <f ca="1">(TODAY()-Table7[[#This Row],[Hire Date]])/365</f>
        <v>4.5013698630136982</v>
      </c>
      <c r="H3353" s="61">
        <f ca="1">Table7[[#This Row],[Year]]*12</f>
        <v>54.016438356164379</v>
      </c>
      <c r="I3353" t="str">
        <f ca="1">IF(Table7[[#This Row],[Month]]&gt;=12,"Tenured","New Hire")</f>
        <v>Tenured</v>
      </c>
    </row>
    <row r="3354" spans="1:9">
      <c r="A3354" s="3" t="s">
        <v>114</v>
      </c>
      <c r="B3354" s="35" t="str">
        <f>_xlfn.XLOOKUP(Table7[[#This Row],[EID]],Roster!A:A,Roster!E:E)</f>
        <v>han.oriz.24</v>
      </c>
      <c r="C3354" s="35" t="str">
        <f>_xlfn.XLOOKUP(Table7[[#This Row],[EID]],Roster!A:A,Roster!F:F)</f>
        <v>Strategy</v>
      </c>
      <c r="D3354">
        <v>10</v>
      </c>
      <c r="E3354" s="2">
        <v>45173</v>
      </c>
      <c r="F3354" s="2">
        <f>_xlfn.XLOOKUP(Table7[[#This Row],[EID]],Roster!A:A,Roster!G:G)</f>
        <v>37165</v>
      </c>
      <c r="G3354" s="61">
        <f ca="1">(TODAY()-Table7[[#This Row],[Hire Date]])/365</f>
        <v>23.643835616438356</v>
      </c>
      <c r="H3354" s="61">
        <f ca="1">Table7[[#This Row],[Year]]*12</f>
        <v>283.72602739726028</v>
      </c>
      <c r="I3354" t="str">
        <f ca="1">IF(Table7[[#This Row],[Month]]&gt;=12,"Tenured","New Hire")</f>
        <v>Tenured</v>
      </c>
    </row>
    <row r="3355" spans="1:9">
      <c r="A3355" s="3" t="s">
        <v>115</v>
      </c>
      <c r="B3355" s="35" t="str">
        <f>_xlfn.XLOOKUP(Table7[[#This Row],[EID]],Roster!A:A,Roster!E:E)</f>
        <v>oka.koch.55</v>
      </c>
      <c r="C3355" s="35" t="str">
        <f>_xlfn.XLOOKUP(Table7[[#This Row],[EID]],Roster!A:A,Roster!F:F)</f>
        <v>F&amp;A</v>
      </c>
      <c r="D3355">
        <v>8</v>
      </c>
      <c r="E3355" s="2">
        <v>45173</v>
      </c>
      <c r="F3355" s="2">
        <f>_xlfn.XLOOKUP(Table7[[#This Row],[EID]],Roster!A:A,Roster!G:G)</f>
        <v>44841</v>
      </c>
      <c r="G3355" s="61">
        <f ca="1">(TODAY()-Table7[[#This Row],[Hire Date]])/365</f>
        <v>2.6136986301369864</v>
      </c>
      <c r="H3355" s="61">
        <f ca="1">Table7[[#This Row],[Year]]*12</f>
        <v>31.364383561643837</v>
      </c>
      <c r="I3355" t="str">
        <f ca="1">IF(Table7[[#This Row],[Month]]&gt;=12,"Tenured","New Hire")</f>
        <v>Tenured</v>
      </c>
    </row>
    <row r="3356" spans="1:9">
      <c r="A3356" s="3" t="s">
        <v>116</v>
      </c>
      <c r="B3356" s="35" t="str">
        <f>_xlfn.XLOOKUP(Table7[[#This Row],[EID]],Roster!A:A,Roster!E:E)</f>
        <v>hir.kame.31</v>
      </c>
      <c r="C3356" s="35" t="str">
        <f>_xlfn.XLOOKUP(Table7[[#This Row],[EID]],Roster!A:A,Roster!F:F)</f>
        <v>Health</v>
      </c>
      <c r="D3356">
        <v>10</v>
      </c>
      <c r="E3356" s="2">
        <v>45173</v>
      </c>
      <c r="F3356" s="2">
        <f>_xlfn.XLOOKUP(Table7[[#This Row],[EID]],Roster!A:A,Roster!G:G)</f>
        <v>39490</v>
      </c>
      <c r="G3356" s="61">
        <f ca="1">(TODAY()-Table7[[#This Row],[Hire Date]])/365</f>
        <v>17.273972602739725</v>
      </c>
      <c r="H3356" s="61">
        <f ca="1">Table7[[#This Row],[Year]]*12</f>
        <v>207.2876712328767</v>
      </c>
      <c r="I3356" t="str">
        <f ca="1">IF(Table7[[#This Row],[Month]]&gt;=12,"Tenured","New Hire")</f>
        <v>Tenured</v>
      </c>
    </row>
    <row r="3357" spans="1:9">
      <c r="A3357" s="3" t="s">
        <v>117</v>
      </c>
      <c r="B3357" s="35" t="str">
        <f>_xlfn.XLOOKUP(Table7[[#This Row],[EID]],Roster!A:A,Roster!E:E)</f>
        <v>han.oriz.24</v>
      </c>
      <c r="C3357" s="35" t="str">
        <f>_xlfn.XLOOKUP(Table7[[#This Row],[EID]],Roster!A:A,Roster!F:F)</f>
        <v>Network</v>
      </c>
      <c r="D3357">
        <v>10</v>
      </c>
      <c r="E3357" s="2">
        <v>45173</v>
      </c>
      <c r="F3357" s="2">
        <f>_xlfn.XLOOKUP(Table7[[#This Row],[EID]],Roster!A:A,Roster!G:G)</f>
        <v>43495</v>
      </c>
      <c r="G3357" s="61">
        <f ca="1">(TODAY()-Table7[[#This Row],[Hire Date]])/365</f>
        <v>6.3013698630136989</v>
      </c>
      <c r="H3357" s="61">
        <f ca="1">Table7[[#This Row],[Year]]*12</f>
        <v>75.616438356164394</v>
      </c>
      <c r="I3357" t="str">
        <f ca="1">IF(Table7[[#This Row],[Month]]&gt;=12,"Tenured","New Hire")</f>
        <v>Tenured</v>
      </c>
    </row>
    <row r="3358" spans="1:9">
      <c r="A3358" s="3" t="s">
        <v>118</v>
      </c>
      <c r="B3358" s="35" t="str">
        <f>_xlfn.XLOOKUP(Table7[[#This Row],[EID]],Roster!A:A,Roster!E:E)</f>
        <v>kig.imaz.62</v>
      </c>
      <c r="C3358" s="35" t="str">
        <f>_xlfn.XLOOKUP(Table7[[#This Row],[EID]],Roster!A:A,Roster!F:F)</f>
        <v>HR</v>
      </c>
      <c r="D3358">
        <v>9</v>
      </c>
      <c r="E3358" s="2">
        <v>45173</v>
      </c>
      <c r="F3358" s="2">
        <f>_xlfn.XLOOKUP(Table7[[#This Row],[EID]],Roster!A:A,Roster!G:G)</f>
        <v>44965</v>
      </c>
      <c r="G3358" s="61">
        <f ca="1">(TODAY()-Table7[[#This Row],[Hire Date]])/365</f>
        <v>2.2739726027397262</v>
      </c>
      <c r="H3358" s="61">
        <f ca="1">Table7[[#This Row],[Year]]*12</f>
        <v>27.287671232876715</v>
      </c>
      <c r="I3358" t="str">
        <f ca="1">IF(Table7[[#This Row],[Month]]&gt;=12,"Tenured","New Hire")</f>
        <v>Tenured</v>
      </c>
    </row>
    <row r="3359" spans="1:9">
      <c r="A3359" s="3" t="s">
        <v>119</v>
      </c>
      <c r="B3359" s="35" t="str">
        <f>_xlfn.XLOOKUP(Table7[[#This Row],[EID]],Roster!A:A,Roster!E:E)</f>
        <v>hir.kame.31</v>
      </c>
      <c r="C3359" s="35" t="str">
        <f>_xlfn.XLOOKUP(Table7[[#This Row],[EID]],Roster!A:A,Roster!F:F)</f>
        <v>Health</v>
      </c>
      <c r="D3359">
        <v>10</v>
      </c>
      <c r="E3359" s="2">
        <v>45173</v>
      </c>
      <c r="F3359" s="2">
        <f>_xlfn.XLOOKUP(Table7[[#This Row],[EID]],Roster!A:A,Roster!G:G)</f>
        <v>38581</v>
      </c>
      <c r="G3359" s="61">
        <f ca="1">(TODAY()-Table7[[#This Row],[Hire Date]])/365</f>
        <v>19.764383561643836</v>
      </c>
      <c r="H3359" s="61">
        <f ca="1">Table7[[#This Row],[Year]]*12</f>
        <v>237.17260273972602</v>
      </c>
      <c r="I3359" t="str">
        <f ca="1">IF(Table7[[#This Row],[Month]]&gt;=12,"Tenured","New Hire")</f>
        <v>Tenured</v>
      </c>
    </row>
    <row r="3360" spans="1:9">
      <c r="A3360" s="3" t="s">
        <v>120</v>
      </c>
      <c r="B3360" s="35" t="str">
        <f>_xlfn.XLOOKUP(Table7[[#This Row],[EID]],Roster!A:A,Roster!E:E)</f>
        <v>oka.koch.55</v>
      </c>
      <c r="C3360" s="35" t="str">
        <f>_xlfn.XLOOKUP(Table7[[#This Row],[EID]],Roster!A:A,Roster!F:F)</f>
        <v>F&amp;A</v>
      </c>
      <c r="D3360">
        <v>8</v>
      </c>
      <c r="E3360" s="2">
        <v>45173</v>
      </c>
      <c r="F3360" s="2">
        <f>_xlfn.XLOOKUP(Table7[[#This Row],[EID]],Roster!A:A,Roster!G:G)</f>
        <v>45039</v>
      </c>
      <c r="G3360" s="61">
        <f ca="1">(TODAY()-Table7[[#This Row],[Hire Date]])/365</f>
        <v>2.0712328767123287</v>
      </c>
      <c r="H3360" s="61">
        <f ca="1">Table7[[#This Row],[Year]]*12</f>
        <v>24.854794520547944</v>
      </c>
      <c r="I3360" t="str">
        <f ca="1">IF(Table7[[#This Row],[Month]]&gt;=12,"Tenured","New Hire")</f>
        <v>Tenured</v>
      </c>
    </row>
    <row r="3361" spans="1:9">
      <c r="A3361" s="3" t="s">
        <v>121</v>
      </c>
      <c r="B3361" s="35" t="str">
        <f>_xlfn.XLOOKUP(Table7[[#This Row],[EID]],Roster!A:A,Roster!E:E)</f>
        <v>hir.kame.31</v>
      </c>
      <c r="C3361" s="35" t="str">
        <f>_xlfn.XLOOKUP(Table7[[#This Row],[EID]],Roster!A:A,Roster!F:F)</f>
        <v>Health</v>
      </c>
      <c r="D3361">
        <v>9</v>
      </c>
      <c r="E3361" s="2">
        <v>45173</v>
      </c>
      <c r="F3361" s="2">
        <f>_xlfn.XLOOKUP(Table7[[#This Row],[EID]],Roster!A:A,Roster!G:G)</f>
        <v>44420</v>
      </c>
      <c r="G3361" s="61">
        <f ca="1">(TODAY()-Table7[[#This Row],[Hire Date]])/365</f>
        <v>3.7671232876712328</v>
      </c>
      <c r="H3361" s="61">
        <f ca="1">Table7[[#This Row],[Year]]*12</f>
        <v>45.205479452054796</v>
      </c>
      <c r="I3361" t="str">
        <f ca="1">IF(Table7[[#This Row],[Month]]&gt;=12,"Tenured","New Hire")</f>
        <v>Tenured</v>
      </c>
    </row>
    <row r="3362" spans="1:9">
      <c r="A3362" s="3" t="s">
        <v>122</v>
      </c>
      <c r="B3362" s="35" t="str">
        <f>_xlfn.XLOOKUP(Table7[[#This Row],[EID]],Roster!A:A,Roster!E:E)</f>
        <v>han.oriz.24</v>
      </c>
      <c r="C3362" s="35" t="str">
        <f>_xlfn.XLOOKUP(Table7[[#This Row],[EID]],Roster!A:A,Roster!F:F)</f>
        <v>Network</v>
      </c>
      <c r="D3362">
        <v>10</v>
      </c>
      <c r="E3362" s="2">
        <v>45173</v>
      </c>
      <c r="F3362" s="2">
        <f>_xlfn.XLOOKUP(Table7[[#This Row],[EID]],Roster!A:A,Roster!G:G)</f>
        <v>44961</v>
      </c>
      <c r="G3362" s="61">
        <f ca="1">(TODAY()-Table7[[#This Row],[Hire Date]])/365</f>
        <v>2.2849315068493152</v>
      </c>
      <c r="H3362" s="61">
        <f ca="1">Table7[[#This Row],[Year]]*12</f>
        <v>27.419178082191785</v>
      </c>
      <c r="I3362" t="str">
        <f ca="1">IF(Table7[[#This Row],[Month]]&gt;=12,"Tenured","New Hire")</f>
        <v>Tenured</v>
      </c>
    </row>
    <row r="3363" spans="1:9">
      <c r="A3363" s="3" t="s">
        <v>123</v>
      </c>
      <c r="B3363" s="35" t="str">
        <f>_xlfn.XLOOKUP(Table7[[#This Row],[EID]],Roster!A:A,Roster!E:E)</f>
        <v>kig.imaz.62</v>
      </c>
      <c r="C3363" s="35" t="str">
        <f>_xlfn.XLOOKUP(Table7[[#This Row],[EID]],Roster!A:A,Roster!F:F)</f>
        <v>HR</v>
      </c>
      <c r="D3363">
        <v>8</v>
      </c>
      <c r="E3363" s="2">
        <v>45173</v>
      </c>
      <c r="F3363" s="2">
        <f>_xlfn.XLOOKUP(Table7[[#This Row],[EID]],Roster!A:A,Roster!G:G)</f>
        <v>41094</v>
      </c>
      <c r="G3363" s="61">
        <f ca="1">(TODAY()-Table7[[#This Row],[Hire Date]])/365</f>
        <v>12.87945205479452</v>
      </c>
      <c r="H3363" s="61">
        <f ca="1">Table7[[#This Row],[Year]]*12</f>
        <v>154.55342465753424</v>
      </c>
      <c r="I3363" t="str">
        <f ca="1">IF(Table7[[#This Row],[Month]]&gt;=12,"Tenured","New Hire")</f>
        <v>Tenured</v>
      </c>
    </row>
    <row r="3364" spans="1:9">
      <c r="A3364" s="3" t="s">
        <v>94</v>
      </c>
      <c r="B3364" s="35" t="str">
        <f>_xlfn.XLOOKUP(Table7[[#This Row],[EID]],Roster!A:A,Roster!E:E)</f>
        <v>oka.koch.55</v>
      </c>
      <c r="C3364" s="35" t="str">
        <f>_xlfn.XLOOKUP(Table7[[#This Row],[EID]],Roster!A:A,Roster!F:F)</f>
        <v>F&amp;A</v>
      </c>
      <c r="D3364">
        <v>8</v>
      </c>
      <c r="E3364" s="2">
        <v>45174</v>
      </c>
      <c r="F3364" s="2">
        <f>_xlfn.XLOOKUP(Table7[[#This Row],[EID]],Roster!A:A,Roster!G:G)</f>
        <v>45032</v>
      </c>
      <c r="G3364" s="61">
        <f ca="1">(TODAY()-Table7[[#This Row],[Hire Date]])/365</f>
        <v>2.0904109589041098</v>
      </c>
      <c r="H3364" s="61">
        <f ca="1">Table7[[#This Row],[Year]]*12</f>
        <v>25.084931506849315</v>
      </c>
      <c r="I3364" t="str">
        <f ca="1">IF(Table7[[#This Row],[Month]]&gt;=12,"Tenured","New Hire")</f>
        <v>Tenured</v>
      </c>
    </row>
    <row r="3365" spans="1:9">
      <c r="A3365" s="3" t="s">
        <v>96</v>
      </c>
      <c r="B3365" s="35" t="str">
        <f>_xlfn.XLOOKUP(Table7[[#This Row],[EID]],Roster!A:A,Roster!E:E)</f>
        <v>hir.kame.31</v>
      </c>
      <c r="C3365" s="35" t="str">
        <f>_xlfn.XLOOKUP(Table7[[#This Row],[EID]],Roster!A:A,Roster!F:F)</f>
        <v>Health</v>
      </c>
      <c r="D3365">
        <v>9</v>
      </c>
      <c r="E3365" s="2">
        <v>45174</v>
      </c>
      <c r="F3365" s="2">
        <f>_xlfn.XLOOKUP(Table7[[#This Row],[EID]],Roster!A:A,Roster!G:G)</f>
        <v>44979</v>
      </c>
      <c r="G3365" s="61">
        <f ca="1">(TODAY()-Table7[[#This Row],[Hire Date]])/365</f>
        <v>2.2356164383561645</v>
      </c>
      <c r="H3365" s="61">
        <f ca="1">Table7[[#This Row],[Year]]*12</f>
        <v>26.827397260273976</v>
      </c>
      <c r="I3365" t="str">
        <f ca="1">IF(Table7[[#This Row],[Month]]&gt;=12,"Tenured","New Hire")</f>
        <v>Tenured</v>
      </c>
    </row>
    <row r="3366" spans="1:9">
      <c r="A3366" s="3" t="s">
        <v>97</v>
      </c>
      <c r="B3366" s="35" t="str">
        <f>_xlfn.XLOOKUP(Table7[[#This Row],[EID]],Roster!A:A,Roster!E:E)</f>
        <v>han.oriz.24</v>
      </c>
      <c r="C3366" s="35" t="str">
        <f>_xlfn.XLOOKUP(Table7[[#This Row],[EID]],Roster!A:A,Roster!F:F)</f>
        <v>Network</v>
      </c>
      <c r="D3366">
        <v>10</v>
      </c>
      <c r="E3366" s="2">
        <v>45174</v>
      </c>
      <c r="F3366" s="2">
        <f>_xlfn.XLOOKUP(Table7[[#This Row],[EID]],Roster!A:A,Roster!G:G)</f>
        <v>44419</v>
      </c>
      <c r="G3366" s="61">
        <f ca="1">(TODAY()-Table7[[#This Row],[Hire Date]])/365</f>
        <v>3.7698630136986302</v>
      </c>
      <c r="H3366" s="61">
        <f ca="1">Table7[[#This Row],[Year]]*12</f>
        <v>45.238356164383561</v>
      </c>
      <c r="I3366" t="str">
        <f ca="1">IF(Table7[[#This Row],[Month]]&gt;=12,"Tenured","New Hire")</f>
        <v>Tenured</v>
      </c>
    </row>
    <row r="3367" spans="1:9">
      <c r="A3367" s="3" t="s">
        <v>98</v>
      </c>
      <c r="B3367" s="35" t="str">
        <f>_xlfn.XLOOKUP(Table7[[#This Row],[EID]],Roster!A:A,Roster!E:E)</f>
        <v>kig.imaz.62</v>
      </c>
      <c r="C3367" s="35" t="str">
        <f>_xlfn.XLOOKUP(Table7[[#This Row],[EID]],Roster!A:A,Roster!F:F)</f>
        <v>HR</v>
      </c>
      <c r="D3367">
        <v>10</v>
      </c>
      <c r="E3367" s="2">
        <v>45174</v>
      </c>
      <c r="F3367" s="2">
        <f>_xlfn.XLOOKUP(Table7[[#This Row],[EID]],Roster!A:A,Roster!G:G)</f>
        <v>41964</v>
      </c>
      <c r="G3367" s="61">
        <f ca="1">(TODAY()-Table7[[#This Row],[Hire Date]])/365</f>
        <v>10.495890410958904</v>
      </c>
      <c r="H3367" s="61">
        <f ca="1">Table7[[#This Row],[Year]]*12</f>
        <v>125.95068493150684</v>
      </c>
      <c r="I3367" t="str">
        <f ca="1">IF(Table7[[#This Row],[Month]]&gt;=12,"Tenured","New Hire")</f>
        <v>Tenured</v>
      </c>
    </row>
    <row r="3368" spans="1:9">
      <c r="A3368" s="3" t="s">
        <v>99</v>
      </c>
      <c r="B3368" s="35" t="str">
        <f>_xlfn.XLOOKUP(Table7[[#This Row],[EID]],Roster!A:A,Roster!E:E)</f>
        <v>han.oriz.24</v>
      </c>
      <c r="C3368" s="35" t="str">
        <f>_xlfn.XLOOKUP(Table7[[#This Row],[EID]],Roster!A:A,Roster!F:F)</f>
        <v>Strategy</v>
      </c>
      <c r="D3368">
        <v>9</v>
      </c>
      <c r="E3368" s="2">
        <v>45174</v>
      </c>
      <c r="F3368" s="2">
        <f>_xlfn.XLOOKUP(Table7[[#This Row],[EID]],Roster!A:A,Roster!G:G)</f>
        <v>39732</v>
      </c>
      <c r="G3368" s="61">
        <f ca="1">(TODAY()-Table7[[#This Row],[Hire Date]])/365</f>
        <v>16.610958904109587</v>
      </c>
      <c r="H3368" s="61">
        <f ca="1">Table7[[#This Row],[Year]]*12</f>
        <v>199.33150684931505</v>
      </c>
      <c r="I3368" t="str">
        <f ca="1">IF(Table7[[#This Row],[Month]]&gt;=12,"Tenured","New Hire")</f>
        <v>Tenured</v>
      </c>
    </row>
    <row r="3369" spans="1:9">
      <c r="A3369" s="3" t="s">
        <v>100</v>
      </c>
      <c r="B3369" s="35" t="str">
        <f>_xlfn.XLOOKUP(Table7[[#This Row],[EID]],Roster!A:A,Roster!E:E)</f>
        <v>oka.koch.55</v>
      </c>
      <c r="C3369" s="35" t="str">
        <f>_xlfn.XLOOKUP(Table7[[#This Row],[EID]],Roster!A:A,Roster!F:F)</f>
        <v>F&amp;A</v>
      </c>
      <c r="D3369">
        <v>8</v>
      </c>
      <c r="E3369" s="2">
        <v>45174</v>
      </c>
      <c r="F3369" s="2">
        <f>_xlfn.XLOOKUP(Table7[[#This Row],[EID]],Roster!A:A,Roster!G:G)</f>
        <v>44956</v>
      </c>
      <c r="G3369" s="61">
        <f ca="1">(TODAY()-Table7[[#This Row],[Hire Date]])/365</f>
        <v>2.2986301369863016</v>
      </c>
      <c r="H3369" s="61">
        <f ca="1">Table7[[#This Row],[Year]]*12</f>
        <v>27.583561643835619</v>
      </c>
      <c r="I3369" t="str">
        <f ca="1">IF(Table7[[#This Row],[Month]]&gt;=12,"Tenured","New Hire")</f>
        <v>Tenured</v>
      </c>
    </row>
    <row r="3370" spans="1:9">
      <c r="A3370" s="3" t="s">
        <v>101</v>
      </c>
      <c r="B3370" s="35" t="str">
        <f>_xlfn.XLOOKUP(Table7[[#This Row],[EID]],Roster!A:A,Roster!E:E)</f>
        <v>hir.kame.31</v>
      </c>
      <c r="C3370" s="35" t="str">
        <f>_xlfn.XLOOKUP(Table7[[#This Row],[EID]],Roster!A:A,Roster!F:F)</f>
        <v>Health</v>
      </c>
      <c r="D3370">
        <v>10</v>
      </c>
      <c r="E3370" s="2">
        <v>45174</v>
      </c>
      <c r="F3370" s="2">
        <f>_xlfn.XLOOKUP(Table7[[#This Row],[EID]],Roster!A:A,Roster!G:G)</f>
        <v>42161</v>
      </c>
      <c r="G3370" s="61">
        <f ca="1">(TODAY()-Table7[[#This Row],[Hire Date]])/365</f>
        <v>9.956164383561644</v>
      </c>
      <c r="H3370" s="61">
        <f ca="1">Table7[[#This Row],[Year]]*12</f>
        <v>119.47397260273974</v>
      </c>
      <c r="I3370" t="str">
        <f ca="1">IF(Table7[[#This Row],[Month]]&gt;=12,"Tenured","New Hire")</f>
        <v>Tenured</v>
      </c>
    </row>
    <row r="3371" spans="1:9">
      <c r="A3371" s="3" t="s">
        <v>102</v>
      </c>
      <c r="B3371" s="35" t="str">
        <f>_xlfn.XLOOKUP(Table7[[#This Row],[EID]],Roster!A:A,Roster!E:E)</f>
        <v>han.oriz.24</v>
      </c>
      <c r="C3371" s="35" t="str">
        <f>_xlfn.XLOOKUP(Table7[[#This Row],[EID]],Roster!A:A,Roster!F:F)</f>
        <v>Network</v>
      </c>
      <c r="D3371">
        <v>10</v>
      </c>
      <c r="E3371" s="2">
        <v>45174</v>
      </c>
      <c r="F3371" s="2">
        <f>_xlfn.XLOOKUP(Table7[[#This Row],[EID]],Roster!A:A,Roster!G:G)</f>
        <v>37784</v>
      </c>
      <c r="G3371" s="61">
        <f ca="1">(TODAY()-Table7[[#This Row],[Hire Date]])/365</f>
        <v>21.947945205479453</v>
      </c>
      <c r="H3371" s="61">
        <f ca="1">Table7[[#This Row],[Year]]*12</f>
        <v>263.37534246575342</v>
      </c>
      <c r="I3371" t="str">
        <f ca="1">IF(Table7[[#This Row],[Month]]&gt;=12,"Tenured","New Hire")</f>
        <v>Tenured</v>
      </c>
    </row>
    <row r="3372" spans="1:9">
      <c r="A3372" s="3" t="s">
        <v>103</v>
      </c>
      <c r="B3372" s="35" t="str">
        <f>_xlfn.XLOOKUP(Table7[[#This Row],[EID]],Roster!A:A,Roster!E:E)</f>
        <v>kig.imaz.62</v>
      </c>
      <c r="C3372" s="35" t="str">
        <f>_xlfn.XLOOKUP(Table7[[#This Row],[EID]],Roster!A:A,Roster!F:F)</f>
        <v>HR</v>
      </c>
      <c r="D3372">
        <v>10</v>
      </c>
      <c r="E3372" s="2">
        <v>45174</v>
      </c>
      <c r="F3372" s="2">
        <f>_xlfn.XLOOKUP(Table7[[#This Row],[EID]],Roster!A:A,Roster!G:G)</f>
        <v>44132</v>
      </c>
      <c r="G3372" s="61">
        <f ca="1">(TODAY()-Table7[[#This Row],[Hire Date]])/365</f>
        <v>4.5561643835616437</v>
      </c>
      <c r="H3372" s="61">
        <f ca="1">Table7[[#This Row],[Year]]*12</f>
        <v>54.673972602739724</v>
      </c>
      <c r="I3372" t="str">
        <f ca="1">IF(Table7[[#This Row],[Month]]&gt;=12,"Tenured","New Hire")</f>
        <v>Tenured</v>
      </c>
    </row>
    <row r="3373" spans="1:9">
      <c r="A3373" s="3" t="s">
        <v>104</v>
      </c>
      <c r="B3373" s="35" t="str">
        <f>_xlfn.XLOOKUP(Table7[[#This Row],[EID]],Roster!A:A,Roster!E:E)</f>
        <v>oka.koch.55</v>
      </c>
      <c r="C3373" s="35" t="str">
        <f>_xlfn.XLOOKUP(Table7[[#This Row],[EID]],Roster!A:A,Roster!F:F)</f>
        <v>F&amp;A</v>
      </c>
      <c r="D3373">
        <v>7</v>
      </c>
      <c r="E3373" s="2">
        <v>45174</v>
      </c>
      <c r="F3373" s="2">
        <f>_xlfn.XLOOKUP(Table7[[#This Row],[EID]],Roster!A:A,Roster!G:G)</f>
        <v>44977</v>
      </c>
      <c r="G3373" s="61">
        <f ca="1">(TODAY()-Table7[[#This Row],[Hire Date]])/365</f>
        <v>2.2410958904109588</v>
      </c>
      <c r="H3373" s="61">
        <f ca="1">Table7[[#This Row],[Year]]*12</f>
        <v>26.893150684931506</v>
      </c>
      <c r="I3373" t="str">
        <f ca="1">IF(Table7[[#This Row],[Month]]&gt;=12,"Tenured","New Hire")</f>
        <v>Tenured</v>
      </c>
    </row>
    <row r="3374" spans="1:9">
      <c r="A3374" s="3" t="s">
        <v>105</v>
      </c>
      <c r="B3374" s="35" t="str">
        <f>_xlfn.XLOOKUP(Table7[[#This Row],[EID]],Roster!A:A,Roster!E:E)</f>
        <v>oka.koch.55</v>
      </c>
      <c r="C3374" s="35" t="str">
        <f>_xlfn.XLOOKUP(Table7[[#This Row],[EID]],Roster!A:A,Roster!F:F)</f>
        <v>F&amp;A</v>
      </c>
      <c r="D3374">
        <v>10</v>
      </c>
      <c r="E3374" s="2">
        <v>45174</v>
      </c>
      <c r="F3374" s="2">
        <f>_xlfn.XLOOKUP(Table7[[#This Row],[EID]],Roster!A:A,Roster!G:G)</f>
        <v>37806</v>
      </c>
      <c r="G3374" s="61">
        <f ca="1">(TODAY()-Table7[[#This Row],[Hire Date]])/365</f>
        <v>21.887671232876713</v>
      </c>
      <c r="H3374" s="61">
        <f ca="1">Table7[[#This Row],[Year]]*12</f>
        <v>262.65205479452055</v>
      </c>
      <c r="I3374" t="str">
        <f ca="1">IF(Table7[[#This Row],[Month]]&gt;=12,"Tenured","New Hire")</f>
        <v>Tenured</v>
      </c>
    </row>
    <row r="3375" spans="1:9">
      <c r="A3375" s="3" t="s">
        <v>106</v>
      </c>
      <c r="B3375" s="35" t="str">
        <f>_xlfn.XLOOKUP(Table7[[#This Row],[EID]],Roster!A:A,Roster!E:E)</f>
        <v>hir.kame.31</v>
      </c>
      <c r="C3375" s="35" t="str">
        <f>_xlfn.XLOOKUP(Table7[[#This Row],[EID]],Roster!A:A,Roster!F:F)</f>
        <v>Health</v>
      </c>
      <c r="D3375">
        <v>10</v>
      </c>
      <c r="E3375" s="2">
        <v>45174</v>
      </c>
      <c r="F3375" s="2">
        <f>_xlfn.XLOOKUP(Table7[[#This Row],[EID]],Roster!A:A,Roster!G:G)</f>
        <v>40457</v>
      </c>
      <c r="G3375" s="61">
        <f ca="1">(TODAY()-Table7[[#This Row],[Hire Date]])/365</f>
        <v>14.624657534246575</v>
      </c>
      <c r="H3375" s="61">
        <f ca="1">Table7[[#This Row],[Year]]*12</f>
        <v>175.49589041095891</v>
      </c>
      <c r="I3375" t="str">
        <f ca="1">IF(Table7[[#This Row],[Month]]&gt;=12,"Tenured","New Hire")</f>
        <v>Tenured</v>
      </c>
    </row>
    <row r="3376" spans="1:9">
      <c r="A3376" s="3" t="s">
        <v>107</v>
      </c>
      <c r="B3376" s="35" t="str">
        <f>_xlfn.XLOOKUP(Table7[[#This Row],[EID]],Roster!A:A,Roster!E:E)</f>
        <v>oka.koch.55</v>
      </c>
      <c r="C3376" s="35" t="str">
        <f>_xlfn.XLOOKUP(Table7[[#This Row],[EID]],Roster!A:A,Roster!F:F)</f>
        <v>F&amp;A</v>
      </c>
      <c r="D3376">
        <v>8</v>
      </c>
      <c r="E3376" s="2">
        <v>45174</v>
      </c>
      <c r="F3376" s="2">
        <f>_xlfn.XLOOKUP(Table7[[#This Row],[EID]],Roster!A:A,Roster!G:G)</f>
        <v>45001</v>
      </c>
      <c r="G3376" s="61">
        <f ca="1">(TODAY()-Table7[[#This Row],[Hire Date]])/365</f>
        <v>2.1753424657534248</v>
      </c>
      <c r="H3376" s="61">
        <f ca="1">Table7[[#This Row],[Year]]*12</f>
        <v>26.104109589041098</v>
      </c>
      <c r="I3376" t="str">
        <f ca="1">IF(Table7[[#This Row],[Month]]&gt;=12,"Tenured","New Hire")</f>
        <v>Tenured</v>
      </c>
    </row>
    <row r="3377" spans="1:9">
      <c r="A3377" s="3" t="s">
        <v>108</v>
      </c>
      <c r="B3377" s="35" t="str">
        <f>_xlfn.XLOOKUP(Table7[[#This Row],[EID]],Roster!A:A,Roster!E:E)</f>
        <v>kig.imaz.62</v>
      </c>
      <c r="C3377" s="35" t="str">
        <f>_xlfn.XLOOKUP(Table7[[#This Row],[EID]],Roster!A:A,Roster!F:F)</f>
        <v>HR</v>
      </c>
      <c r="D3377">
        <v>8</v>
      </c>
      <c r="E3377" s="2">
        <v>45174</v>
      </c>
      <c r="F3377" s="2">
        <f>_xlfn.XLOOKUP(Table7[[#This Row],[EID]],Roster!A:A,Roster!G:G)</f>
        <v>41289</v>
      </c>
      <c r="G3377" s="61">
        <f ca="1">(TODAY()-Table7[[#This Row],[Hire Date]])/365</f>
        <v>12.345205479452055</v>
      </c>
      <c r="H3377" s="61">
        <f ca="1">Table7[[#This Row],[Year]]*12</f>
        <v>148.14246575342466</v>
      </c>
      <c r="I3377" t="str">
        <f ca="1">IF(Table7[[#This Row],[Month]]&gt;=12,"Tenured","New Hire")</f>
        <v>Tenured</v>
      </c>
    </row>
    <row r="3378" spans="1:9">
      <c r="A3378" s="3" t="s">
        <v>109</v>
      </c>
      <c r="B3378" s="35" t="str">
        <f>_xlfn.XLOOKUP(Table7[[#This Row],[EID]],Roster!A:A,Roster!E:E)</f>
        <v>han.oriz.24</v>
      </c>
      <c r="C3378" s="35" t="str">
        <f>_xlfn.XLOOKUP(Table7[[#This Row],[EID]],Roster!A:A,Roster!F:F)</f>
        <v>Strategy</v>
      </c>
      <c r="D3378">
        <v>10</v>
      </c>
      <c r="E3378" s="2">
        <v>45174</v>
      </c>
      <c r="F3378" s="2">
        <f>_xlfn.XLOOKUP(Table7[[#This Row],[EID]],Roster!A:A,Roster!G:G)</f>
        <v>39092</v>
      </c>
      <c r="G3378" s="61">
        <f ca="1">(TODAY()-Table7[[#This Row],[Hire Date]])/365</f>
        <v>18.364383561643837</v>
      </c>
      <c r="H3378" s="61">
        <f ca="1">Table7[[#This Row],[Year]]*12</f>
        <v>220.37260273972606</v>
      </c>
      <c r="I3378" t="str">
        <f ca="1">IF(Table7[[#This Row],[Month]]&gt;=12,"Tenured","New Hire")</f>
        <v>Tenured</v>
      </c>
    </row>
    <row r="3379" spans="1:9">
      <c r="A3379" s="3" t="s">
        <v>111</v>
      </c>
      <c r="B3379" s="35" t="str">
        <f>_xlfn.XLOOKUP(Table7[[#This Row],[EID]],Roster!A:A,Roster!E:E)</f>
        <v>hir.kame.31</v>
      </c>
      <c r="C3379" s="35" t="str">
        <f>_xlfn.XLOOKUP(Table7[[#This Row],[EID]],Roster!A:A,Roster!F:F)</f>
        <v>Health</v>
      </c>
      <c r="D3379">
        <v>9</v>
      </c>
      <c r="E3379" s="2">
        <v>45174</v>
      </c>
      <c r="F3379" s="2">
        <f>_xlfn.XLOOKUP(Table7[[#This Row],[EID]],Roster!A:A,Roster!G:G)</f>
        <v>42145</v>
      </c>
      <c r="G3379" s="61">
        <f ca="1">(TODAY()-Table7[[#This Row],[Hire Date]])/365</f>
        <v>10</v>
      </c>
      <c r="H3379" s="61">
        <f ca="1">Table7[[#This Row],[Year]]*12</f>
        <v>120</v>
      </c>
      <c r="I3379" t="str">
        <f ca="1">IF(Table7[[#This Row],[Month]]&gt;=12,"Tenured","New Hire")</f>
        <v>Tenured</v>
      </c>
    </row>
    <row r="3380" spans="1:9">
      <c r="A3380" s="3" t="s">
        <v>112</v>
      </c>
      <c r="B3380" s="35" t="str">
        <f>_xlfn.XLOOKUP(Table7[[#This Row],[EID]],Roster!A:A,Roster!E:E)</f>
        <v>hir.kame.31</v>
      </c>
      <c r="C3380" s="35" t="str">
        <f>_xlfn.XLOOKUP(Table7[[#This Row],[EID]],Roster!A:A,Roster!F:F)</f>
        <v>Health</v>
      </c>
      <c r="D3380">
        <v>8</v>
      </c>
      <c r="E3380" s="2">
        <v>45174</v>
      </c>
      <c r="F3380" s="2">
        <f>_xlfn.XLOOKUP(Table7[[#This Row],[EID]],Roster!A:A,Roster!G:G)</f>
        <v>44989</v>
      </c>
      <c r="G3380" s="61">
        <f ca="1">(TODAY()-Table7[[#This Row],[Hire Date]])/365</f>
        <v>2.2082191780821918</v>
      </c>
      <c r="H3380" s="61">
        <f ca="1">Table7[[#This Row],[Year]]*12</f>
        <v>26.4986301369863</v>
      </c>
      <c r="I3380" t="str">
        <f ca="1">IF(Table7[[#This Row],[Month]]&gt;=12,"Tenured","New Hire")</f>
        <v>Tenured</v>
      </c>
    </row>
    <row r="3381" spans="1:9">
      <c r="A3381" s="3" t="s">
        <v>113</v>
      </c>
      <c r="B3381" s="35" t="str">
        <f>_xlfn.XLOOKUP(Table7[[#This Row],[EID]],Roster!A:A,Roster!E:E)</f>
        <v>kig.imaz.62</v>
      </c>
      <c r="C3381" s="35" t="str">
        <f>_xlfn.XLOOKUP(Table7[[#This Row],[EID]],Roster!A:A,Roster!F:F)</f>
        <v>HR</v>
      </c>
      <c r="D3381">
        <v>8</v>
      </c>
      <c r="E3381" s="2">
        <v>45174</v>
      </c>
      <c r="F3381" s="2">
        <f>_xlfn.XLOOKUP(Table7[[#This Row],[EID]],Roster!A:A,Roster!G:G)</f>
        <v>44152</v>
      </c>
      <c r="G3381" s="61">
        <f ca="1">(TODAY()-Table7[[#This Row],[Hire Date]])/365</f>
        <v>4.5013698630136982</v>
      </c>
      <c r="H3381" s="61">
        <f ca="1">Table7[[#This Row],[Year]]*12</f>
        <v>54.016438356164379</v>
      </c>
      <c r="I3381" t="str">
        <f ca="1">IF(Table7[[#This Row],[Month]]&gt;=12,"Tenured","New Hire")</f>
        <v>Tenured</v>
      </c>
    </row>
    <row r="3382" spans="1:9">
      <c r="A3382" s="3" t="s">
        <v>114</v>
      </c>
      <c r="B3382" s="35" t="str">
        <f>_xlfn.XLOOKUP(Table7[[#This Row],[EID]],Roster!A:A,Roster!E:E)</f>
        <v>han.oriz.24</v>
      </c>
      <c r="C3382" s="35" t="str">
        <f>_xlfn.XLOOKUP(Table7[[#This Row],[EID]],Roster!A:A,Roster!F:F)</f>
        <v>Strategy</v>
      </c>
      <c r="D3382">
        <v>10</v>
      </c>
      <c r="E3382" s="2">
        <v>45174</v>
      </c>
      <c r="F3382" s="2">
        <f>_xlfn.XLOOKUP(Table7[[#This Row],[EID]],Roster!A:A,Roster!G:G)</f>
        <v>37165</v>
      </c>
      <c r="G3382" s="61">
        <f ca="1">(TODAY()-Table7[[#This Row],[Hire Date]])/365</f>
        <v>23.643835616438356</v>
      </c>
      <c r="H3382" s="61">
        <f ca="1">Table7[[#This Row],[Year]]*12</f>
        <v>283.72602739726028</v>
      </c>
      <c r="I3382" t="str">
        <f ca="1">IF(Table7[[#This Row],[Month]]&gt;=12,"Tenured","New Hire")</f>
        <v>Tenured</v>
      </c>
    </row>
    <row r="3383" spans="1:9">
      <c r="A3383" s="3" t="s">
        <v>115</v>
      </c>
      <c r="B3383" s="35" t="str">
        <f>_xlfn.XLOOKUP(Table7[[#This Row],[EID]],Roster!A:A,Roster!E:E)</f>
        <v>oka.koch.55</v>
      </c>
      <c r="C3383" s="35" t="str">
        <f>_xlfn.XLOOKUP(Table7[[#This Row],[EID]],Roster!A:A,Roster!F:F)</f>
        <v>F&amp;A</v>
      </c>
      <c r="D3383">
        <v>10</v>
      </c>
      <c r="E3383" s="2">
        <v>45174</v>
      </c>
      <c r="F3383" s="2">
        <f>_xlfn.XLOOKUP(Table7[[#This Row],[EID]],Roster!A:A,Roster!G:G)</f>
        <v>44841</v>
      </c>
      <c r="G3383" s="61">
        <f ca="1">(TODAY()-Table7[[#This Row],[Hire Date]])/365</f>
        <v>2.6136986301369864</v>
      </c>
      <c r="H3383" s="61">
        <f ca="1">Table7[[#This Row],[Year]]*12</f>
        <v>31.364383561643837</v>
      </c>
      <c r="I3383" t="str">
        <f ca="1">IF(Table7[[#This Row],[Month]]&gt;=12,"Tenured","New Hire")</f>
        <v>Tenured</v>
      </c>
    </row>
    <row r="3384" spans="1:9">
      <c r="A3384" s="3" t="s">
        <v>116</v>
      </c>
      <c r="B3384" s="35" t="str">
        <f>_xlfn.XLOOKUP(Table7[[#This Row],[EID]],Roster!A:A,Roster!E:E)</f>
        <v>hir.kame.31</v>
      </c>
      <c r="C3384" s="35" t="str">
        <f>_xlfn.XLOOKUP(Table7[[#This Row],[EID]],Roster!A:A,Roster!F:F)</f>
        <v>Health</v>
      </c>
      <c r="D3384">
        <v>9</v>
      </c>
      <c r="E3384" s="2">
        <v>45174</v>
      </c>
      <c r="F3384" s="2">
        <f>_xlfn.XLOOKUP(Table7[[#This Row],[EID]],Roster!A:A,Roster!G:G)</f>
        <v>39490</v>
      </c>
      <c r="G3384" s="61">
        <f ca="1">(TODAY()-Table7[[#This Row],[Hire Date]])/365</f>
        <v>17.273972602739725</v>
      </c>
      <c r="H3384" s="61">
        <f ca="1">Table7[[#This Row],[Year]]*12</f>
        <v>207.2876712328767</v>
      </c>
      <c r="I3384" t="str">
        <f ca="1">IF(Table7[[#This Row],[Month]]&gt;=12,"Tenured","New Hire")</f>
        <v>Tenured</v>
      </c>
    </row>
    <row r="3385" spans="1:9">
      <c r="A3385" s="3" t="s">
        <v>117</v>
      </c>
      <c r="B3385" s="35" t="str">
        <f>_xlfn.XLOOKUP(Table7[[#This Row],[EID]],Roster!A:A,Roster!E:E)</f>
        <v>han.oriz.24</v>
      </c>
      <c r="C3385" s="35" t="str">
        <f>_xlfn.XLOOKUP(Table7[[#This Row],[EID]],Roster!A:A,Roster!F:F)</f>
        <v>Network</v>
      </c>
      <c r="D3385">
        <v>10</v>
      </c>
      <c r="E3385" s="2">
        <v>45174</v>
      </c>
      <c r="F3385" s="2">
        <f>_xlfn.XLOOKUP(Table7[[#This Row],[EID]],Roster!A:A,Roster!G:G)</f>
        <v>43495</v>
      </c>
      <c r="G3385" s="61">
        <f ca="1">(TODAY()-Table7[[#This Row],[Hire Date]])/365</f>
        <v>6.3013698630136989</v>
      </c>
      <c r="H3385" s="61">
        <f ca="1">Table7[[#This Row],[Year]]*12</f>
        <v>75.616438356164394</v>
      </c>
      <c r="I3385" t="str">
        <f ca="1">IF(Table7[[#This Row],[Month]]&gt;=12,"Tenured","New Hire")</f>
        <v>Tenured</v>
      </c>
    </row>
    <row r="3386" spans="1:9">
      <c r="A3386" s="3" t="s">
        <v>118</v>
      </c>
      <c r="B3386" s="35" t="str">
        <f>_xlfn.XLOOKUP(Table7[[#This Row],[EID]],Roster!A:A,Roster!E:E)</f>
        <v>kig.imaz.62</v>
      </c>
      <c r="C3386" s="35" t="str">
        <f>_xlfn.XLOOKUP(Table7[[#This Row],[EID]],Roster!A:A,Roster!F:F)</f>
        <v>HR</v>
      </c>
      <c r="D3386">
        <v>8</v>
      </c>
      <c r="E3386" s="2">
        <v>45174</v>
      </c>
      <c r="F3386" s="2">
        <f>_xlfn.XLOOKUP(Table7[[#This Row],[EID]],Roster!A:A,Roster!G:G)</f>
        <v>44965</v>
      </c>
      <c r="G3386" s="61">
        <f ca="1">(TODAY()-Table7[[#This Row],[Hire Date]])/365</f>
        <v>2.2739726027397262</v>
      </c>
      <c r="H3386" s="61">
        <f ca="1">Table7[[#This Row],[Year]]*12</f>
        <v>27.287671232876715</v>
      </c>
      <c r="I3386" t="str">
        <f ca="1">IF(Table7[[#This Row],[Month]]&gt;=12,"Tenured","New Hire")</f>
        <v>Tenured</v>
      </c>
    </row>
    <row r="3387" spans="1:9">
      <c r="A3387" s="3" t="s">
        <v>119</v>
      </c>
      <c r="B3387" s="35" t="str">
        <f>_xlfn.XLOOKUP(Table7[[#This Row],[EID]],Roster!A:A,Roster!E:E)</f>
        <v>hir.kame.31</v>
      </c>
      <c r="C3387" s="35" t="str">
        <f>_xlfn.XLOOKUP(Table7[[#This Row],[EID]],Roster!A:A,Roster!F:F)</f>
        <v>Health</v>
      </c>
      <c r="D3387">
        <v>10</v>
      </c>
      <c r="E3387" s="2">
        <v>45174</v>
      </c>
      <c r="F3387" s="2">
        <f>_xlfn.XLOOKUP(Table7[[#This Row],[EID]],Roster!A:A,Roster!G:G)</f>
        <v>38581</v>
      </c>
      <c r="G3387" s="61">
        <f ca="1">(TODAY()-Table7[[#This Row],[Hire Date]])/365</f>
        <v>19.764383561643836</v>
      </c>
      <c r="H3387" s="61">
        <f ca="1">Table7[[#This Row],[Year]]*12</f>
        <v>237.17260273972602</v>
      </c>
      <c r="I3387" t="str">
        <f ca="1">IF(Table7[[#This Row],[Month]]&gt;=12,"Tenured","New Hire")</f>
        <v>Tenured</v>
      </c>
    </row>
    <row r="3388" spans="1:9">
      <c r="A3388" s="3" t="s">
        <v>120</v>
      </c>
      <c r="B3388" s="35" t="str">
        <f>_xlfn.XLOOKUP(Table7[[#This Row],[EID]],Roster!A:A,Roster!E:E)</f>
        <v>oka.koch.55</v>
      </c>
      <c r="C3388" s="35" t="str">
        <f>_xlfn.XLOOKUP(Table7[[#This Row],[EID]],Roster!A:A,Roster!F:F)</f>
        <v>F&amp;A</v>
      </c>
      <c r="D3388">
        <v>8</v>
      </c>
      <c r="E3388" s="2">
        <v>45174</v>
      </c>
      <c r="F3388" s="2">
        <f>_xlfn.XLOOKUP(Table7[[#This Row],[EID]],Roster!A:A,Roster!G:G)</f>
        <v>45039</v>
      </c>
      <c r="G3388" s="61">
        <f ca="1">(TODAY()-Table7[[#This Row],[Hire Date]])/365</f>
        <v>2.0712328767123287</v>
      </c>
      <c r="H3388" s="61">
        <f ca="1">Table7[[#This Row],[Year]]*12</f>
        <v>24.854794520547944</v>
      </c>
      <c r="I3388" t="str">
        <f ca="1">IF(Table7[[#This Row],[Month]]&gt;=12,"Tenured","New Hire")</f>
        <v>Tenured</v>
      </c>
    </row>
    <row r="3389" spans="1:9">
      <c r="A3389" s="3" t="s">
        <v>121</v>
      </c>
      <c r="B3389" s="35" t="str">
        <f>_xlfn.XLOOKUP(Table7[[#This Row],[EID]],Roster!A:A,Roster!E:E)</f>
        <v>hir.kame.31</v>
      </c>
      <c r="C3389" s="35" t="str">
        <f>_xlfn.XLOOKUP(Table7[[#This Row],[EID]],Roster!A:A,Roster!F:F)</f>
        <v>Health</v>
      </c>
      <c r="D3389">
        <v>9</v>
      </c>
      <c r="E3389" s="2">
        <v>45174</v>
      </c>
      <c r="F3389" s="2">
        <f>_xlfn.XLOOKUP(Table7[[#This Row],[EID]],Roster!A:A,Roster!G:G)</f>
        <v>44420</v>
      </c>
      <c r="G3389" s="61">
        <f ca="1">(TODAY()-Table7[[#This Row],[Hire Date]])/365</f>
        <v>3.7671232876712328</v>
      </c>
      <c r="H3389" s="61">
        <f ca="1">Table7[[#This Row],[Year]]*12</f>
        <v>45.205479452054796</v>
      </c>
      <c r="I3389" t="str">
        <f ca="1">IF(Table7[[#This Row],[Month]]&gt;=12,"Tenured","New Hire")</f>
        <v>Tenured</v>
      </c>
    </row>
    <row r="3390" spans="1:9">
      <c r="A3390" s="3" t="s">
        <v>122</v>
      </c>
      <c r="B3390" s="35" t="str">
        <f>_xlfn.XLOOKUP(Table7[[#This Row],[EID]],Roster!A:A,Roster!E:E)</f>
        <v>han.oriz.24</v>
      </c>
      <c r="C3390" s="35" t="str">
        <f>_xlfn.XLOOKUP(Table7[[#This Row],[EID]],Roster!A:A,Roster!F:F)</f>
        <v>Network</v>
      </c>
      <c r="D3390">
        <v>8</v>
      </c>
      <c r="E3390" s="2">
        <v>45174</v>
      </c>
      <c r="F3390" s="2">
        <f>_xlfn.XLOOKUP(Table7[[#This Row],[EID]],Roster!A:A,Roster!G:G)</f>
        <v>44961</v>
      </c>
      <c r="G3390" s="61">
        <f ca="1">(TODAY()-Table7[[#This Row],[Hire Date]])/365</f>
        <v>2.2849315068493152</v>
      </c>
      <c r="H3390" s="61">
        <f ca="1">Table7[[#This Row],[Year]]*12</f>
        <v>27.419178082191785</v>
      </c>
      <c r="I3390" t="str">
        <f ca="1">IF(Table7[[#This Row],[Month]]&gt;=12,"Tenured","New Hire")</f>
        <v>Tenured</v>
      </c>
    </row>
    <row r="3391" spans="1:9">
      <c r="A3391" s="3" t="s">
        <v>123</v>
      </c>
      <c r="B3391" s="35" t="str">
        <f>_xlfn.XLOOKUP(Table7[[#This Row],[EID]],Roster!A:A,Roster!E:E)</f>
        <v>kig.imaz.62</v>
      </c>
      <c r="C3391" s="35" t="str">
        <f>_xlfn.XLOOKUP(Table7[[#This Row],[EID]],Roster!A:A,Roster!F:F)</f>
        <v>HR</v>
      </c>
      <c r="D3391">
        <v>8</v>
      </c>
      <c r="E3391" s="2">
        <v>45174</v>
      </c>
      <c r="F3391" s="2">
        <f>_xlfn.XLOOKUP(Table7[[#This Row],[EID]],Roster!A:A,Roster!G:G)</f>
        <v>41094</v>
      </c>
      <c r="G3391" s="61">
        <f ca="1">(TODAY()-Table7[[#This Row],[Hire Date]])/365</f>
        <v>12.87945205479452</v>
      </c>
      <c r="H3391" s="61">
        <f ca="1">Table7[[#This Row],[Year]]*12</f>
        <v>154.55342465753424</v>
      </c>
      <c r="I3391" t="str">
        <f ca="1">IF(Table7[[#This Row],[Month]]&gt;=12,"Tenured","New Hire")</f>
        <v>Tenured</v>
      </c>
    </row>
    <row r="3392" spans="1:9">
      <c r="A3392" s="3" t="s">
        <v>94</v>
      </c>
      <c r="B3392" s="35" t="str">
        <f>_xlfn.XLOOKUP(Table7[[#This Row],[EID]],Roster!A:A,Roster!E:E)</f>
        <v>oka.koch.55</v>
      </c>
      <c r="C3392" s="35" t="str">
        <f>_xlfn.XLOOKUP(Table7[[#This Row],[EID]],Roster!A:A,Roster!F:F)</f>
        <v>F&amp;A</v>
      </c>
      <c r="D3392">
        <v>10</v>
      </c>
      <c r="E3392" s="2">
        <v>45175</v>
      </c>
      <c r="F3392" s="2">
        <f>_xlfn.XLOOKUP(Table7[[#This Row],[EID]],Roster!A:A,Roster!G:G)</f>
        <v>45032</v>
      </c>
      <c r="G3392" s="61">
        <f ca="1">(TODAY()-Table7[[#This Row],[Hire Date]])/365</f>
        <v>2.0904109589041098</v>
      </c>
      <c r="H3392" s="61">
        <f ca="1">Table7[[#This Row],[Year]]*12</f>
        <v>25.084931506849315</v>
      </c>
      <c r="I3392" t="str">
        <f ca="1">IF(Table7[[#This Row],[Month]]&gt;=12,"Tenured","New Hire")</f>
        <v>Tenured</v>
      </c>
    </row>
    <row r="3393" spans="1:9">
      <c r="A3393" s="3" t="s">
        <v>96</v>
      </c>
      <c r="B3393" s="35" t="str">
        <f>_xlfn.XLOOKUP(Table7[[#This Row],[EID]],Roster!A:A,Roster!E:E)</f>
        <v>hir.kame.31</v>
      </c>
      <c r="C3393" s="35" t="str">
        <f>_xlfn.XLOOKUP(Table7[[#This Row],[EID]],Roster!A:A,Roster!F:F)</f>
        <v>Health</v>
      </c>
      <c r="D3393">
        <v>9</v>
      </c>
      <c r="E3393" s="2">
        <v>45175</v>
      </c>
      <c r="F3393" s="2">
        <f>_xlfn.XLOOKUP(Table7[[#This Row],[EID]],Roster!A:A,Roster!G:G)</f>
        <v>44979</v>
      </c>
      <c r="G3393" s="61">
        <f ca="1">(TODAY()-Table7[[#This Row],[Hire Date]])/365</f>
        <v>2.2356164383561645</v>
      </c>
      <c r="H3393" s="61">
        <f ca="1">Table7[[#This Row],[Year]]*12</f>
        <v>26.827397260273976</v>
      </c>
      <c r="I3393" t="str">
        <f ca="1">IF(Table7[[#This Row],[Month]]&gt;=12,"Tenured","New Hire")</f>
        <v>Tenured</v>
      </c>
    </row>
    <row r="3394" spans="1:9">
      <c r="A3394" s="3" t="s">
        <v>97</v>
      </c>
      <c r="B3394" s="35" t="str">
        <f>_xlfn.XLOOKUP(Table7[[#This Row],[EID]],Roster!A:A,Roster!E:E)</f>
        <v>han.oriz.24</v>
      </c>
      <c r="C3394" s="35" t="str">
        <f>_xlfn.XLOOKUP(Table7[[#This Row],[EID]],Roster!A:A,Roster!F:F)</f>
        <v>Network</v>
      </c>
      <c r="D3394">
        <v>8</v>
      </c>
      <c r="E3394" s="2">
        <v>45175</v>
      </c>
      <c r="F3394" s="2">
        <f>_xlfn.XLOOKUP(Table7[[#This Row],[EID]],Roster!A:A,Roster!G:G)</f>
        <v>44419</v>
      </c>
      <c r="G3394" s="61">
        <f ca="1">(TODAY()-Table7[[#This Row],[Hire Date]])/365</f>
        <v>3.7698630136986302</v>
      </c>
      <c r="H3394" s="61">
        <f ca="1">Table7[[#This Row],[Year]]*12</f>
        <v>45.238356164383561</v>
      </c>
      <c r="I3394" t="str">
        <f ca="1">IF(Table7[[#This Row],[Month]]&gt;=12,"Tenured","New Hire")</f>
        <v>Tenured</v>
      </c>
    </row>
    <row r="3395" spans="1:9">
      <c r="A3395" s="3" t="s">
        <v>98</v>
      </c>
      <c r="B3395" s="35" t="str">
        <f>_xlfn.XLOOKUP(Table7[[#This Row],[EID]],Roster!A:A,Roster!E:E)</f>
        <v>kig.imaz.62</v>
      </c>
      <c r="C3395" s="35" t="str">
        <f>_xlfn.XLOOKUP(Table7[[#This Row],[EID]],Roster!A:A,Roster!F:F)</f>
        <v>HR</v>
      </c>
      <c r="D3395">
        <v>10</v>
      </c>
      <c r="E3395" s="2">
        <v>45175</v>
      </c>
      <c r="F3395" s="2">
        <f>_xlfn.XLOOKUP(Table7[[#This Row],[EID]],Roster!A:A,Roster!G:G)</f>
        <v>41964</v>
      </c>
      <c r="G3395" s="61">
        <f ca="1">(TODAY()-Table7[[#This Row],[Hire Date]])/365</f>
        <v>10.495890410958904</v>
      </c>
      <c r="H3395" s="61">
        <f ca="1">Table7[[#This Row],[Year]]*12</f>
        <v>125.95068493150684</v>
      </c>
      <c r="I3395" t="str">
        <f ca="1">IF(Table7[[#This Row],[Month]]&gt;=12,"Tenured","New Hire")</f>
        <v>Tenured</v>
      </c>
    </row>
    <row r="3396" spans="1:9">
      <c r="A3396" s="3" t="s">
        <v>99</v>
      </c>
      <c r="B3396" s="35" t="str">
        <f>_xlfn.XLOOKUP(Table7[[#This Row],[EID]],Roster!A:A,Roster!E:E)</f>
        <v>han.oriz.24</v>
      </c>
      <c r="C3396" s="35" t="str">
        <f>_xlfn.XLOOKUP(Table7[[#This Row],[EID]],Roster!A:A,Roster!F:F)</f>
        <v>Strategy</v>
      </c>
      <c r="D3396">
        <v>10</v>
      </c>
      <c r="E3396" s="2">
        <v>45175</v>
      </c>
      <c r="F3396" s="2">
        <f>_xlfn.XLOOKUP(Table7[[#This Row],[EID]],Roster!A:A,Roster!G:G)</f>
        <v>39732</v>
      </c>
      <c r="G3396" s="61">
        <f ca="1">(TODAY()-Table7[[#This Row],[Hire Date]])/365</f>
        <v>16.610958904109587</v>
      </c>
      <c r="H3396" s="61">
        <f ca="1">Table7[[#This Row],[Year]]*12</f>
        <v>199.33150684931505</v>
      </c>
      <c r="I3396" t="str">
        <f ca="1">IF(Table7[[#This Row],[Month]]&gt;=12,"Tenured","New Hire")</f>
        <v>Tenured</v>
      </c>
    </row>
    <row r="3397" spans="1:9">
      <c r="A3397" s="3" t="s">
        <v>100</v>
      </c>
      <c r="B3397" s="35" t="str">
        <f>_xlfn.XLOOKUP(Table7[[#This Row],[EID]],Roster!A:A,Roster!E:E)</f>
        <v>oka.koch.55</v>
      </c>
      <c r="C3397" s="35" t="str">
        <f>_xlfn.XLOOKUP(Table7[[#This Row],[EID]],Roster!A:A,Roster!F:F)</f>
        <v>F&amp;A</v>
      </c>
      <c r="D3397">
        <v>8</v>
      </c>
      <c r="E3397" s="2">
        <v>45175</v>
      </c>
      <c r="F3397" s="2">
        <f>_xlfn.XLOOKUP(Table7[[#This Row],[EID]],Roster!A:A,Roster!G:G)</f>
        <v>44956</v>
      </c>
      <c r="G3397" s="61">
        <f ca="1">(TODAY()-Table7[[#This Row],[Hire Date]])/365</f>
        <v>2.2986301369863016</v>
      </c>
      <c r="H3397" s="61">
        <f ca="1">Table7[[#This Row],[Year]]*12</f>
        <v>27.583561643835619</v>
      </c>
      <c r="I3397" t="str">
        <f ca="1">IF(Table7[[#This Row],[Month]]&gt;=12,"Tenured","New Hire")</f>
        <v>Tenured</v>
      </c>
    </row>
    <row r="3398" spans="1:9">
      <c r="A3398" s="3" t="s">
        <v>101</v>
      </c>
      <c r="B3398" s="35" t="str">
        <f>_xlfn.XLOOKUP(Table7[[#This Row],[EID]],Roster!A:A,Roster!E:E)</f>
        <v>hir.kame.31</v>
      </c>
      <c r="C3398" s="35" t="str">
        <f>_xlfn.XLOOKUP(Table7[[#This Row],[EID]],Roster!A:A,Roster!F:F)</f>
        <v>Health</v>
      </c>
      <c r="D3398">
        <v>9</v>
      </c>
      <c r="E3398" s="2">
        <v>45175</v>
      </c>
      <c r="F3398" s="2">
        <f>_xlfn.XLOOKUP(Table7[[#This Row],[EID]],Roster!A:A,Roster!G:G)</f>
        <v>42161</v>
      </c>
      <c r="G3398" s="61">
        <f ca="1">(TODAY()-Table7[[#This Row],[Hire Date]])/365</f>
        <v>9.956164383561644</v>
      </c>
      <c r="H3398" s="61">
        <f ca="1">Table7[[#This Row],[Year]]*12</f>
        <v>119.47397260273974</v>
      </c>
      <c r="I3398" t="str">
        <f ca="1">IF(Table7[[#This Row],[Month]]&gt;=12,"Tenured","New Hire")</f>
        <v>Tenured</v>
      </c>
    </row>
    <row r="3399" spans="1:9">
      <c r="A3399" s="3" t="s">
        <v>102</v>
      </c>
      <c r="B3399" s="35" t="str">
        <f>_xlfn.XLOOKUP(Table7[[#This Row],[EID]],Roster!A:A,Roster!E:E)</f>
        <v>han.oriz.24</v>
      </c>
      <c r="C3399" s="35" t="str">
        <f>_xlfn.XLOOKUP(Table7[[#This Row],[EID]],Roster!A:A,Roster!F:F)</f>
        <v>Network</v>
      </c>
      <c r="D3399">
        <v>8</v>
      </c>
      <c r="E3399" s="2">
        <v>45175</v>
      </c>
      <c r="F3399" s="2">
        <f>_xlfn.XLOOKUP(Table7[[#This Row],[EID]],Roster!A:A,Roster!G:G)</f>
        <v>37784</v>
      </c>
      <c r="G3399" s="61">
        <f ca="1">(TODAY()-Table7[[#This Row],[Hire Date]])/365</f>
        <v>21.947945205479453</v>
      </c>
      <c r="H3399" s="61">
        <f ca="1">Table7[[#This Row],[Year]]*12</f>
        <v>263.37534246575342</v>
      </c>
      <c r="I3399" t="str">
        <f ca="1">IF(Table7[[#This Row],[Month]]&gt;=12,"Tenured","New Hire")</f>
        <v>Tenured</v>
      </c>
    </row>
    <row r="3400" spans="1:9">
      <c r="A3400" s="3" t="s">
        <v>103</v>
      </c>
      <c r="B3400" s="35" t="str">
        <f>_xlfn.XLOOKUP(Table7[[#This Row],[EID]],Roster!A:A,Roster!E:E)</f>
        <v>kig.imaz.62</v>
      </c>
      <c r="C3400" s="35" t="str">
        <f>_xlfn.XLOOKUP(Table7[[#This Row],[EID]],Roster!A:A,Roster!F:F)</f>
        <v>HR</v>
      </c>
      <c r="D3400">
        <v>8</v>
      </c>
      <c r="E3400" s="2">
        <v>45175</v>
      </c>
      <c r="F3400" s="2">
        <f>_xlfn.XLOOKUP(Table7[[#This Row],[EID]],Roster!A:A,Roster!G:G)</f>
        <v>44132</v>
      </c>
      <c r="G3400" s="61">
        <f ca="1">(TODAY()-Table7[[#This Row],[Hire Date]])/365</f>
        <v>4.5561643835616437</v>
      </c>
      <c r="H3400" s="61">
        <f ca="1">Table7[[#This Row],[Year]]*12</f>
        <v>54.673972602739724</v>
      </c>
      <c r="I3400" t="str">
        <f ca="1">IF(Table7[[#This Row],[Month]]&gt;=12,"Tenured","New Hire")</f>
        <v>Tenured</v>
      </c>
    </row>
    <row r="3401" spans="1:9">
      <c r="A3401" s="3" t="s">
        <v>104</v>
      </c>
      <c r="B3401" s="35" t="str">
        <f>_xlfn.XLOOKUP(Table7[[#This Row],[EID]],Roster!A:A,Roster!E:E)</f>
        <v>oka.koch.55</v>
      </c>
      <c r="C3401" s="35" t="str">
        <f>_xlfn.XLOOKUP(Table7[[#This Row],[EID]],Roster!A:A,Roster!F:F)</f>
        <v>F&amp;A</v>
      </c>
      <c r="D3401">
        <v>8</v>
      </c>
      <c r="E3401" s="2">
        <v>45175</v>
      </c>
      <c r="F3401" s="2">
        <f>_xlfn.XLOOKUP(Table7[[#This Row],[EID]],Roster!A:A,Roster!G:G)</f>
        <v>44977</v>
      </c>
      <c r="G3401" s="61">
        <f ca="1">(TODAY()-Table7[[#This Row],[Hire Date]])/365</f>
        <v>2.2410958904109588</v>
      </c>
      <c r="H3401" s="61">
        <f ca="1">Table7[[#This Row],[Year]]*12</f>
        <v>26.893150684931506</v>
      </c>
      <c r="I3401" t="str">
        <f ca="1">IF(Table7[[#This Row],[Month]]&gt;=12,"Tenured","New Hire")</f>
        <v>Tenured</v>
      </c>
    </row>
    <row r="3402" spans="1:9">
      <c r="A3402" s="3" t="s">
        <v>105</v>
      </c>
      <c r="B3402" s="35" t="str">
        <f>_xlfn.XLOOKUP(Table7[[#This Row],[EID]],Roster!A:A,Roster!E:E)</f>
        <v>oka.koch.55</v>
      </c>
      <c r="C3402" s="35" t="str">
        <f>_xlfn.XLOOKUP(Table7[[#This Row],[EID]],Roster!A:A,Roster!F:F)</f>
        <v>F&amp;A</v>
      </c>
      <c r="D3402">
        <v>9</v>
      </c>
      <c r="E3402" s="2">
        <v>45175</v>
      </c>
      <c r="F3402" s="2">
        <f>_xlfn.XLOOKUP(Table7[[#This Row],[EID]],Roster!A:A,Roster!G:G)</f>
        <v>37806</v>
      </c>
      <c r="G3402" s="61">
        <f ca="1">(TODAY()-Table7[[#This Row],[Hire Date]])/365</f>
        <v>21.887671232876713</v>
      </c>
      <c r="H3402" s="61">
        <f ca="1">Table7[[#This Row],[Year]]*12</f>
        <v>262.65205479452055</v>
      </c>
      <c r="I3402" t="str">
        <f ca="1">IF(Table7[[#This Row],[Month]]&gt;=12,"Tenured","New Hire")</f>
        <v>Tenured</v>
      </c>
    </row>
    <row r="3403" spans="1:9">
      <c r="A3403" s="3" t="s">
        <v>106</v>
      </c>
      <c r="B3403" s="35" t="str">
        <f>_xlfn.XLOOKUP(Table7[[#This Row],[EID]],Roster!A:A,Roster!E:E)</f>
        <v>hir.kame.31</v>
      </c>
      <c r="C3403" s="35" t="str">
        <f>_xlfn.XLOOKUP(Table7[[#This Row],[EID]],Roster!A:A,Roster!F:F)</f>
        <v>Health</v>
      </c>
      <c r="D3403">
        <v>10</v>
      </c>
      <c r="E3403" s="2">
        <v>45175</v>
      </c>
      <c r="F3403" s="2">
        <f>_xlfn.XLOOKUP(Table7[[#This Row],[EID]],Roster!A:A,Roster!G:G)</f>
        <v>40457</v>
      </c>
      <c r="G3403" s="61">
        <f ca="1">(TODAY()-Table7[[#This Row],[Hire Date]])/365</f>
        <v>14.624657534246575</v>
      </c>
      <c r="H3403" s="61">
        <f ca="1">Table7[[#This Row],[Year]]*12</f>
        <v>175.49589041095891</v>
      </c>
      <c r="I3403" t="str">
        <f ca="1">IF(Table7[[#This Row],[Month]]&gt;=12,"Tenured","New Hire")</f>
        <v>Tenured</v>
      </c>
    </row>
    <row r="3404" spans="1:9">
      <c r="A3404" s="3" t="s">
        <v>107</v>
      </c>
      <c r="B3404" s="35" t="str">
        <f>_xlfn.XLOOKUP(Table7[[#This Row],[EID]],Roster!A:A,Roster!E:E)</f>
        <v>oka.koch.55</v>
      </c>
      <c r="C3404" s="35" t="str">
        <f>_xlfn.XLOOKUP(Table7[[#This Row],[EID]],Roster!A:A,Roster!F:F)</f>
        <v>F&amp;A</v>
      </c>
      <c r="D3404">
        <v>8</v>
      </c>
      <c r="E3404" s="2">
        <v>45175</v>
      </c>
      <c r="F3404" s="2">
        <f>_xlfn.XLOOKUP(Table7[[#This Row],[EID]],Roster!A:A,Roster!G:G)</f>
        <v>45001</v>
      </c>
      <c r="G3404" s="61">
        <f ca="1">(TODAY()-Table7[[#This Row],[Hire Date]])/365</f>
        <v>2.1753424657534248</v>
      </c>
      <c r="H3404" s="61">
        <f ca="1">Table7[[#This Row],[Year]]*12</f>
        <v>26.104109589041098</v>
      </c>
      <c r="I3404" t="str">
        <f ca="1">IF(Table7[[#This Row],[Month]]&gt;=12,"Tenured","New Hire")</f>
        <v>Tenured</v>
      </c>
    </row>
    <row r="3405" spans="1:9">
      <c r="A3405" s="3" t="s">
        <v>108</v>
      </c>
      <c r="B3405" s="35" t="str">
        <f>_xlfn.XLOOKUP(Table7[[#This Row],[EID]],Roster!A:A,Roster!E:E)</f>
        <v>kig.imaz.62</v>
      </c>
      <c r="C3405" s="35" t="str">
        <f>_xlfn.XLOOKUP(Table7[[#This Row],[EID]],Roster!A:A,Roster!F:F)</f>
        <v>HR</v>
      </c>
      <c r="D3405">
        <v>10</v>
      </c>
      <c r="E3405" s="2">
        <v>45175</v>
      </c>
      <c r="F3405" s="2">
        <f>_xlfn.XLOOKUP(Table7[[#This Row],[EID]],Roster!A:A,Roster!G:G)</f>
        <v>41289</v>
      </c>
      <c r="G3405" s="61">
        <f ca="1">(TODAY()-Table7[[#This Row],[Hire Date]])/365</f>
        <v>12.345205479452055</v>
      </c>
      <c r="H3405" s="61">
        <f ca="1">Table7[[#This Row],[Year]]*12</f>
        <v>148.14246575342466</v>
      </c>
      <c r="I3405" t="str">
        <f ca="1">IF(Table7[[#This Row],[Month]]&gt;=12,"Tenured","New Hire")</f>
        <v>Tenured</v>
      </c>
    </row>
    <row r="3406" spans="1:9">
      <c r="A3406" s="3" t="s">
        <v>109</v>
      </c>
      <c r="B3406" s="35" t="str">
        <f>_xlfn.XLOOKUP(Table7[[#This Row],[EID]],Roster!A:A,Roster!E:E)</f>
        <v>han.oriz.24</v>
      </c>
      <c r="C3406" s="35" t="str">
        <f>_xlfn.XLOOKUP(Table7[[#This Row],[EID]],Roster!A:A,Roster!F:F)</f>
        <v>Strategy</v>
      </c>
      <c r="D3406">
        <v>10</v>
      </c>
      <c r="E3406" s="2">
        <v>45175</v>
      </c>
      <c r="F3406" s="2">
        <f>_xlfn.XLOOKUP(Table7[[#This Row],[EID]],Roster!A:A,Roster!G:G)</f>
        <v>39092</v>
      </c>
      <c r="G3406" s="61">
        <f ca="1">(TODAY()-Table7[[#This Row],[Hire Date]])/365</f>
        <v>18.364383561643837</v>
      </c>
      <c r="H3406" s="61">
        <f ca="1">Table7[[#This Row],[Year]]*12</f>
        <v>220.37260273972606</v>
      </c>
      <c r="I3406" t="str">
        <f ca="1">IF(Table7[[#This Row],[Month]]&gt;=12,"Tenured","New Hire")</f>
        <v>Tenured</v>
      </c>
    </row>
    <row r="3407" spans="1:9">
      <c r="A3407" s="3" t="s">
        <v>111</v>
      </c>
      <c r="B3407" s="35" t="str">
        <f>_xlfn.XLOOKUP(Table7[[#This Row],[EID]],Roster!A:A,Roster!E:E)</f>
        <v>hir.kame.31</v>
      </c>
      <c r="C3407" s="35" t="str">
        <f>_xlfn.XLOOKUP(Table7[[#This Row],[EID]],Roster!A:A,Roster!F:F)</f>
        <v>Health</v>
      </c>
      <c r="D3407">
        <v>10</v>
      </c>
      <c r="E3407" s="2">
        <v>45175</v>
      </c>
      <c r="F3407" s="2">
        <f>_xlfn.XLOOKUP(Table7[[#This Row],[EID]],Roster!A:A,Roster!G:G)</f>
        <v>42145</v>
      </c>
      <c r="G3407" s="61">
        <f ca="1">(TODAY()-Table7[[#This Row],[Hire Date]])/365</f>
        <v>10</v>
      </c>
      <c r="H3407" s="61">
        <f ca="1">Table7[[#This Row],[Year]]*12</f>
        <v>120</v>
      </c>
      <c r="I3407" t="str">
        <f ca="1">IF(Table7[[#This Row],[Month]]&gt;=12,"Tenured","New Hire")</f>
        <v>Tenured</v>
      </c>
    </row>
    <row r="3408" spans="1:9">
      <c r="A3408" s="3" t="s">
        <v>112</v>
      </c>
      <c r="B3408" s="35" t="str">
        <f>_xlfn.XLOOKUP(Table7[[#This Row],[EID]],Roster!A:A,Roster!E:E)</f>
        <v>hir.kame.31</v>
      </c>
      <c r="C3408" s="35" t="str">
        <f>_xlfn.XLOOKUP(Table7[[#This Row],[EID]],Roster!A:A,Roster!F:F)</f>
        <v>Health</v>
      </c>
      <c r="D3408">
        <v>9</v>
      </c>
      <c r="E3408" s="2">
        <v>45175</v>
      </c>
      <c r="F3408" s="2">
        <f>_xlfn.XLOOKUP(Table7[[#This Row],[EID]],Roster!A:A,Roster!G:G)</f>
        <v>44989</v>
      </c>
      <c r="G3408" s="61">
        <f ca="1">(TODAY()-Table7[[#This Row],[Hire Date]])/365</f>
        <v>2.2082191780821918</v>
      </c>
      <c r="H3408" s="61">
        <f ca="1">Table7[[#This Row],[Year]]*12</f>
        <v>26.4986301369863</v>
      </c>
      <c r="I3408" t="str">
        <f ca="1">IF(Table7[[#This Row],[Month]]&gt;=12,"Tenured","New Hire")</f>
        <v>Tenured</v>
      </c>
    </row>
    <row r="3409" spans="1:9">
      <c r="A3409" s="3" t="s">
        <v>113</v>
      </c>
      <c r="B3409" s="35" t="str">
        <f>_xlfn.XLOOKUP(Table7[[#This Row],[EID]],Roster!A:A,Roster!E:E)</f>
        <v>kig.imaz.62</v>
      </c>
      <c r="C3409" s="35" t="str">
        <f>_xlfn.XLOOKUP(Table7[[#This Row],[EID]],Roster!A:A,Roster!F:F)</f>
        <v>HR</v>
      </c>
      <c r="D3409">
        <v>8</v>
      </c>
      <c r="E3409" s="2">
        <v>45175</v>
      </c>
      <c r="F3409" s="2">
        <f>_xlfn.XLOOKUP(Table7[[#This Row],[EID]],Roster!A:A,Roster!G:G)</f>
        <v>44152</v>
      </c>
      <c r="G3409" s="61">
        <f ca="1">(TODAY()-Table7[[#This Row],[Hire Date]])/365</f>
        <v>4.5013698630136982</v>
      </c>
      <c r="H3409" s="61">
        <f ca="1">Table7[[#This Row],[Year]]*12</f>
        <v>54.016438356164379</v>
      </c>
      <c r="I3409" t="str">
        <f ca="1">IF(Table7[[#This Row],[Month]]&gt;=12,"Tenured","New Hire")</f>
        <v>Tenured</v>
      </c>
    </row>
    <row r="3410" spans="1:9">
      <c r="A3410" s="3" t="s">
        <v>114</v>
      </c>
      <c r="B3410" s="35" t="str">
        <f>_xlfn.XLOOKUP(Table7[[#This Row],[EID]],Roster!A:A,Roster!E:E)</f>
        <v>han.oriz.24</v>
      </c>
      <c r="C3410" s="35" t="str">
        <f>_xlfn.XLOOKUP(Table7[[#This Row],[EID]],Roster!A:A,Roster!F:F)</f>
        <v>Strategy</v>
      </c>
      <c r="D3410">
        <v>8</v>
      </c>
      <c r="E3410" s="2">
        <v>45175</v>
      </c>
      <c r="F3410" s="2">
        <f>_xlfn.XLOOKUP(Table7[[#This Row],[EID]],Roster!A:A,Roster!G:G)</f>
        <v>37165</v>
      </c>
      <c r="G3410" s="61">
        <f ca="1">(TODAY()-Table7[[#This Row],[Hire Date]])/365</f>
        <v>23.643835616438356</v>
      </c>
      <c r="H3410" s="61">
        <f ca="1">Table7[[#This Row],[Year]]*12</f>
        <v>283.72602739726028</v>
      </c>
      <c r="I3410" t="str">
        <f ca="1">IF(Table7[[#This Row],[Month]]&gt;=12,"Tenured","New Hire")</f>
        <v>Tenured</v>
      </c>
    </row>
    <row r="3411" spans="1:9">
      <c r="A3411" s="3" t="s">
        <v>115</v>
      </c>
      <c r="B3411" s="35" t="str">
        <f>_xlfn.XLOOKUP(Table7[[#This Row],[EID]],Roster!A:A,Roster!E:E)</f>
        <v>oka.koch.55</v>
      </c>
      <c r="C3411" s="35" t="str">
        <f>_xlfn.XLOOKUP(Table7[[#This Row],[EID]],Roster!A:A,Roster!F:F)</f>
        <v>F&amp;A</v>
      </c>
      <c r="D3411">
        <v>10</v>
      </c>
      <c r="E3411" s="2">
        <v>45175</v>
      </c>
      <c r="F3411" s="2">
        <f>_xlfn.XLOOKUP(Table7[[#This Row],[EID]],Roster!A:A,Roster!G:G)</f>
        <v>44841</v>
      </c>
      <c r="G3411" s="61">
        <f ca="1">(TODAY()-Table7[[#This Row],[Hire Date]])/365</f>
        <v>2.6136986301369864</v>
      </c>
      <c r="H3411" s="61">
        <f ca="1">Table7[[#This Row],[Year]]*12</f>
        <v>31.364383561643837</v>
      </c>
      <c r="I3411" t="str">
        <f ca="1">IF(Table7[[#This Row],[Month]]&gt;=12,"Tenured","New Hire")</f>
        <v>Tenured</v>
      </c>
    </row>
    <row r="3412" spans="1:9">
      <c r="A3412" s="3" t="s">
        <v>116</v>
      </c>
      <c r="B3412" s="35" t="str">
        <f>_xlfn.XLOOKUP(Table7[[#This Row],[EID]],Roster!A:A,Roster!E:E)</f>
        <v>hir.kame.31</v>
      </c>
      <c r="C3412" s="35" t="str">
        <f>_xlfn.XLOOKUP(Table7[[#This Row],[EID]],Roster!A:A,Roster!F:F)</f>
        <v>Health</v>
      </c>
      <c r="D3412">
        <v>8</v>
      </c>
      <c r="E3412" s="2">
        <v>45175</v>
      </c>
      <c r="F3412" s="2">
        <f>_xlfn.XLOOKUP(Table7[[#This Row],[EID]],Roster!A:A,Roster!G:G)</f>
        <v>39490</v>
      </c>
      <c r="G3412" s="61">
        <f ca="1">(TODAY()-Table7[[#This Row],[Hire Date]])/365</f>
        <v>17.273972602739725</v>
      </c>
      <c r="H3412" s="61">
        <f ca="1">Table7[[#This Row],[Year]]*12</f>
        <v>207.2876712328767</v>
      </c>
      <c r="I3412" t="str">
        <f ca="1">IF(Table7[[#This Row],[Month]]&gt;=12,"Tenured","New Hire")</f>
        <v>Tenured</v>
      </c>
    </row>
    <row r="3413" spans="1:9">
      <c r="A3413" s="3" t="s">
        <v>117</v>
      </c>
      <c r="B3413" s="35" t="str">
        <f>_xlfn.XLOOKUP(Table7[[#This Row],[EID]],Roster!A:A,Roster!E:E)</f>
        <v>han.oriz.24</v>
      </c>
      <c r="C3413" s="35" t="str">
        <f>_xlfn.XLOOKUP(Table7[[#This Row],[EID]],Roster!A:A,Roster!F:F)</f>
        <v>Network</v>
      </c>
      <c r="D3413">
        <v>10</v>
      </c>
      <c r="E3413" s="2">
        <v>45175</v>
      </c>
      <c r="F3413" s="2">
        <f>_xlfn.XLOOKUP(Table7[[#This Row],[EID]],Roster!A:A,Roster!G:G)</f>
        <v>43495</v>
      </c>
      <c r="G3413" s="61">
        <f ca="1">(TODAY()-Table7[[#This Row],[Hire Date]])/365</f>
        <v>6.3013698630136989</v>
      </c>
      <c r="H3413" s="61">
        <f ca="1">Table7[[#This Row],[Year]]*12</f>
        <v>75.616438356164394</v>
      </c>
      <c r="I3413" t="str">
        <f ca="1">IF(Table7[[#This Row],[Month]]&gt;=12,"Tenured","New Hire")</f>
        <v>Tenured</v>
      </c>
    </row>
    <row r="3414" spans="1:9">
      <c r="A3414" s="3" t="s">
        <v>118</v>
      </c>
      <c r="B3414" s="35" t="str">
        <f>_xlfn.XLOOKUP(Table7[[#This Row],[EID]],Roster!A:A,Roster!E:E)</f>
        <v>kig.imaz.62</v>
      </c>
      <c r="C3414" s="35" t="str">
        <f>_xlfn.XLOOKUP(Table7[[#This Row],[EID]],Roster!A:A,Roster!F:F)</f>
        <v>HR</v>
      </c>
      <c r="D3414">
        <v>10</v>
      </c>
      <c r="E3414" s="2">
        <v>45175</v>
      </c>
      <c r="F3414" s="2">
        <f>_xlfn.XLOOKUP(Table7[[#This Row],[EID]],Roster!A:A,Roster!G:G)</f>
        <v>44965</v>
      </c>
      <c r="G3414" s="61">
        <f ca="1">(TODAY()-Table7[[#This Row],[Hire Date]])/365</f>
        <v>2.2739726027397262</v>
      </c>
      <c r="H3414" s="61">
        <f ca="1">Table7[[#This Row],[Year]]*12</f>
        <v>27.287671232876715</v>
      </c>
      <c r="I3414" t="str">
        <f ca="1">IF(Table7[[#This Row],[Month]]&gt;=12,"Tenured","New Hire")</f>
        <v>Tenured</v>
      </c>
    </row>
    <row r="3415" spans="1:9">
      <c r="A3415" s="3" t="s">
        <v>119</v>
      </c>
      <c r="B3415" s="35" t="str">
        <f>_xlfn.XLOOKUP(Table7[[#This Row],[EID]],Roster!A:A,Roster!E:E)</f>
        <v>hir.kame.31</v>
      </c>
      <c r="C3415" s="35" t="str">
        <f>_xlfn.XLOOKUP(Table7[[#This Row],[EID]],Roster!A:A,Roster!F:F)</f>
        <v>Health</v>
      </c>
      <c r="D3415">
        <v>8</v>
      </c>
      <c r="E3415" s="2">
        <v>45175</v>
      </c>
      <c r="F3415" s="2">
        <f>_xlfn.XLOOKUP(Table7[[#This Row],[EID]],Roster!A:A,Roster!G:G)</f>
        <v>38581</v>
      </c>
      <c r="G3415" s="61">
        <f ca="1">(TODAY()-Table7[[#This Row],[Hire Date]])/365</f>
        <v>19.764383561643836</v>
      </c>
      <c r="H3415" s="61">
        <f ca="1">Table7[[#This Row],[Year]]*12</f>
        <v>237.17260273972602</v>
      </c>
      <c r="I3415" t="str">
        <f ca="1">IF(Table7[[#This Row],[Month]]&gt;=12,"Tenured","New Hire")</f>
        <v>Tenured</v>
      </c>
    </row>
    <row r="3416" spans="1:9">
      <c r="A3416" s="3" t="s">
        <v>120</v>
      </c>
      <c r="B3416" s="35" t="str">
        <f>_xlfn.XLOOKUP(Table7[[#This Row],[EID]],Roster!A:A,Roster!E:E)</f>
        <v>oka.koch.55</v>
      </c>
      <c r="C3416" s="35" t="str">
        <f>_xlfn.XLOOKUP(Table7[[#This Row],[EID]],Roster!A:A,Roster!F:F)</f>
        <v>F&amp;A</v>
      </c>
      <c r="D3416">
        <v>7</v>
      </c>
      <c r="E3416" s="2">
        <v>45175</v>
      </c>
      <c r="F3416" s="2">
        <f>_xlfn.XLOOKUP(Table7[[#This Row],[EID]],Roster!A:A,Roster!G:G)</f>
        <v>45039</v>
      </c>
      <c r="G3416" s="61">
        <f ca="1">(TODAY()-Table7[[#This Row],[Hire Date]])/365</f>
        <v>2.0712328767123287</v>
      </c>
      <c r="H3416" s="61">
        <f ca="1">Table7[[#This Row],[Year]]*12</f>
        <v>24.854794520547944</v>
      </c>
      <c r="I3416" t="str">
        <f ca="1">IF(Table7[[#This Row],[Month]]&gt;=12,"Tenured","New Hire")</f>
        <v>Tenured</v>
      </c>
    </row>
    <row r="3417" spans="1:9">
      <c r="A3417" s="3" t="s">
        <v>121</v>
      </c>
      <c r="B3417" s="35" t="str">
        <f>_xlfn.XLOOKUP(Table7[[#This Row],[EID]],Roster!A:A,Roster!E:E)</f>
        <v>hir.kame.31</v>
      </c>
      <c r="C3417" s="35" t="str">
        <f>_xlfn.XLOOKUP(Table7[[#This Row],[EID]],Roster!A:A,Roster!F:F)</f>
        <v>Health</v>
      </c>
      <c r="D3417">
        <v>10</v>
      </c>
      <c r="E3417" s="2">
        <v>45175</v>
      </c>
      <c r="F3417" s="2">
        <f>_xlfn.XLOOKUP(Table7[[#This Row],[EID]],Roster!A:A,Roster!G:G)</f>
        <v>44420</v>
      </c>
      <c r="G3417" s="61">
        <f ca="1">(TODAY()-Table7[[#This Row],[Hire Date]])/365</f>
        <v>3.7671232876712328</v>
      </c>
      <c r="H3417" s="61">
        <f ca="1">Table7[[#This Row],[Year]]*12</f>
        <v>45.205479452054796</v>
      </c>
      <c r="I3417" t="str">
        <f ca="1">IF(Table7[[#This Row],[Month]]&gt;=12,"Tenured","New Hire")</f>
        <v>Tenured</v>
      </c>
    </row>
    <row r="3418" spans="1:9">
      <c r="A3418" s="3" t="s">
        <v>122</v>
      </c>
      <c r="B3418" s="35" t="str">
        <f>_xlfn.XLOOKUP(Table7[[#This Row],[EID]],Roster!A:A,Roster!E:E)</f>
        <v>han.oriz.24</v>
      </c>
      <c r="C3418" s="35" t="str">
        <f>_xlfn.XLOOKUP(Table7[[#This Row],[EID]],Roster!A:A,Roster!F:F)</f>
        <v>Network</v>
      </c>
      <c r="D3418">
        <v>10</v>
      </c>
      <c r="E3418" s="2">
        <v>45175</v>
      </c>
      <c r="F3418" s="2">
        <f>_xlfn.XLOOKUP(Table7[[#This Row],[EID]],Roster!A:A,Roster!G:G)</f>
        <v>44961</v>
      </c>
      <c r="G3418" s="61">
        <f ca="1">(TODAY()-Table7[[#This Row],[Hire Date]])/365</f>
        <v>2.2849315068493152</v>
      </c>
      <c r="H3418" s="61">
        <f ca="1">Table7[[#This Row],[Year]]*12</f>
        <v>27.419178082191785</v>
      </c>
      <c r="I3418" t="str">
        <f ca="1">IF(Table7[[#This Row],[Month]]&gt;=12,"Tenured","New Hire")</f>
        <v>Tenured</v>
      </c>
    </row>
    <row r="3419" spans="1:9">
      <c r="A3419" s="3" t="s">
        <v>123</v>
      </c>
      <c r="B3419" s="35" t="str">
        <f>_xlfn.XLOOKUP(Table7[[#This Row],[EID]],Roster!A:A,Roster!E:E)</f>
        <v>kig.imaz.62</v>
      </c>
      <c r="C3419" s="35" t="str">
        <f>_xlfn.XLOOKUP(Table7[[#This Row],[EID]],Roster!A:A,Roster!F:F)</f>
        <v>HR</v>
      </c>
      <c r="D3419">
        <v>8</v>
      </c>
      <c r="E3419" s="2">
        <v>45175</v>
      </c>
      <c r="F3419" s="2">
        <f>_xlfn.XLOOKUP(Table7[[#This Row],[EID]],Roster!A:A,Roster!G:G)</f>
        <v>41094</v>
      </c>
      <c r="G3419" s="61">
        <f ca="1">(TODAY()-Table7[[#This Row],[Hire Date]])/365</f>
        <v>12.87945205479452</v>
      </c>
      <c r="H3419" s="61">
        <f ca="1">Table7[[#This Row],[Year]]*12</f>
        <v>154.55342465753424</v>
      </c>
      <c r="I3419" t="str">
        <f ca="1">IF(Table7[[#This Row],[Month]]&gt;=12,"Tenured","New Hire")</f>
        <v>Tenured</v>
      </c>
    </row>
    <row r="3420" spans="1:9">
      <c r="A3420" s="3" t="s">
        <v>94</v>
      </c>
      <c r="B3420" s="35" t="str">
        <f>_xlfn.XLOOKUP(Table7[[#This Row],[EID]],Roster!A:A,Roster!E:E)</f>
        <v>oka.koch.55</v>
      </c>
      <c r="C3420" s="35" t="str">
        <f>_xlfn.XLOOKUP(Table7[[#This Row],[EID]],Roster!A:A,Roster!F:F)</f>
        <v>F&amp;A</v>
      </c>
      <c r="D3420">
        <v>10</v>
      </c>
      <c r="E3420" s="2">
        <v>45176</v>
      </c>
      <c r="F3420" s="2">
        <f>_xlfn.XLOOKUP(Table7[[#This Row],[EID]],Roster!A:A,Roster!G:G)</f>
        <v>45032</v>
      </c>
      <c r="G3420" s="61">
        <f ca="1">(TODAY()-Table7[[#This Row],[Hire Date]])/365</f>
        <v>2.0904109589041098</v>
      </c>
      <c r="H3420" s="61">
        <f ca="1">Table7[[#This Row],[Year]]*12</f>
        <v>25.084931506849315</v>
      </c>
      <c r="I3420" t="str">
        <f ca="1">IF(Table7[[#This Row],[Month]]&gt;=12,"Tenured","New Hire")</f>
        <v>Tenured</v>
      </c>
    </row>
    <row r="3421" spans="1:9">
      <c r="A3421" s="3" t="s">
        <v>96</v>
      </c>
      <c r="B3421" s="35" t="str">
        <f>_xlfn.XLOOKUP(Table7[[#This Row],[EID]],Roster!A:A,Roster!E:E)</f>
        <v>hir.kame.31</v>
      </c>
      <c r="C3421" s="35" t="str">
        <f>_xlfn.XLOOKUP(Table7[[#This Row],[EID]],Roster!A:A,Roster!F:F)</f>
        <v>Health</v>
      </c>
      <c r="D3421">
        <v>8</v>
      </c>
      <c r="E3421" s="2">
        <v>45176</v>
      </c>
      <c r="F3421" s="2">
        <f>_xlfn.XLOOKUP(Table7[[#This Row],[EID]],Roster!A:A,Roster!G:G)</f>
        <v>44979</v>
      </c>
      <c r="G3421" s="61">
        <f ca="1">(TODAY()-Table7[[#This Row],[Hire Date]])/365</f>
        <v>2.2356164383561645</v>
      </c>
      <c r="H3421" s="61">
        <f ca="1">Table7[[#This Row],[Year]]*12</f>
        <v>26.827397260273976</v>
      </c>
      <c r="I3421" t="str">
        <f ca="1">IF(Table7[[#This Row],[Month]]&gt;=12,"Tenured","New Hire")</f>
        <v>Tenured</v>
      </c>
    </row>
    <row r="3422" spans="1:9">
      <c r="A3422" s="3" t="s">
        <v>97</v>
      </c>
      <c r="B3422" s="35" t="str">
        <f>_xlfn.XLOOKUP(Table7[[#This Row],[EID]],Roster!A:A,Roster!E:E)</f>
        <v>han.oriz.24</v>
      </c>
      <c r="C3422" s="35" t="str">
        <f>_xlfn.XLOOKUP(Table7[[#This Row],[EID]],Roster!A:A,Roster!F:F)</f>
        <v>Network</v>
      </c>
      <c r="D3422">
        <v>9</v>
      </c>
      <c r="E3422" s="2">
        <v>45176</v>
      </c>
      <c r="F3422" s="2">
        <f>_xlfn.XLOOKUP(Table7[[#This Row],[EID]],Roster!A:A,Roster!G:G)</f>
        <v>44419</v>
      </c>
      <c r="G3422" s="61">
        <f ca="1">(TODAY()-Table7[[#This Row],[Hire Date]])/365</f>
        <v>3.7698630136986302</v>
      </c>
      <c r="H3422" s="61">
        <f ca="1">Table7[[#This Row],[Year]]*12</f>
        <v>45.238356164383561</v>
      </c>
      <c r="I3422" t="str">
        <f ca="1">IF(Table7[[#This Row],[Month]]&gt;=12,"Tenured","New Hire")</f>
        <v>Tenured</v>
      </c>
    </row>
    <row r="3423" spans="1:9">
      <c r="A3423" s="3" t="s">
        <v>98</v>
      </c>
      <c r="B3423" s="35" t="str">
        <f>_xlfn.XLOOKUP(Table7[[#This Row],[EID]],Roster!A:A,Roster!E:E)</f>
        <v>kig.imaz.62</v>
      </c>
      <c r="C3423" s="35" t="str">
        <f>_xlfn.XLOOKUP(Table7[[#This Row],[EID]],Roster!A:A,Roster!F:F)</f>
        <v>HR</v>
      </c>
      <c r="D3423">
        <v>8</v>
      </c>
      <c r="E3423" s="2">
        <v>45176</v>
      </c>
      <c r="F3423" s="2">
        <f>_xlfn.XLOOKUP(Table7[[#This Row],[EID]],Roster!A:A,Roster!G:G)</f>
        <v>41964</v>
      </c>
      <c r="G3423" s="61">
        <f ca="1">(TODAY()-Table7[[#This Row],[Hire Date]])/365</f>
        <v>10.495890410958904</v>
      </c>
      <c r="H3423" s="61">
        <f ca="1">Table7[[#This Row],[Year]]*12</f>
        <v>125.95068493150684</v>
      </c>
      <c r="I3423" t="str">
        <f ca="1">IF(Table7[[#This Row],[Month]]&gt;=12,"Tenured","New Hire")</f>
        <v>Tenured</v>
      </c>
    </row>
    <row r="3424" spans="1:9">
      <c r="A3424" s="3" t="s">
        <v>99</v>
      </c>
      <c r="B3424" s="35" t="str">
        <f>_xlfn.XLOOKUP(Table7[[#This Row],[EID]],Roster!A:A,Roster!E:E)</f>
        <v>han.oriz.24</v>
      </c>
      <c r="C3424" s="35" t="str">
        <f>_xlfn.XLOOKUP(Table7[[#This Row],[EID]],Roster!A:A,Roster!F:F)</f>
        <v>Strategy</v>
      </c>
      <c r="D3424">
        <v>10</v>
      </c>
      <c r="E3424" s="2">
        <v>45176</v>
      </c>
      <c r="F3424" s="2">
        <f>_xlfn.XLOOKUP(Table7[[#This Row],[EID]],Roster!A:A,Roster!G:G)</f>
        <v>39732</v>
      </c>
      <c r="G3424" s="61">
        <f ca="1">(TODAY()-Table7[[#This Row],[Hire Date]])/365</f>
        <v>16.610958904109587</v>
      </c>
      <c r="H3424" s="61">
        <f ca="1">Table7[[#This Row],[Year]]*12</f>
        <v>199.33150684931505</v>
      </c>
      <c r="I3424" t="str">
        <f ca="1">IF(Table7[[#This Row],[Month]]&gt;=12,"Tenured","New Hire")</f>
        <v>Tenured</v>
      </c>
    </row>
    <row r="3425" spans="1:9">
      <c r="A3425" s="3" t="s">
        <v>100</v>
      </c>
      <c r="B3425" s="35" t="str">
        <f>_xlfn.XLOOKUP(Table7[[#This Row],[EID]],Roster!A:A,Roster!E:E)</f>
        <v>oka.koch.55</v>
      </c>
      <c r="C3425" s="35" t="str">
        <f>_xlfn.XLOOKUP(Table7[[#This Row],[EID]],Roster!A:A,Roster!F:F)</f>
        <v>F&amp;A</v>
      </c>
      <c r="D3425">
        <v>8</v>
      </c>
      <c r="E3425" s="2">
        <v>45176</v>
      </c>
      <c r="F3425" s="2">
        <f>_xlfn.XLOOKUP(Table7[[#This Row],[EID]],Roster!A:A,Roster!G:G)</f>
        <v>44956</v>
      </c>
      <c r="G3425" s="61">
        <f ca="1">(TODAY()-Table7[[#This Row],[Hire Date]])/365</f>
        <v>2.2986301369863016</v>
      </c>
      <c r="H3425" s="61">
        <f ca="1">Table7[[#This Row],[Year]]*12</f>
        <v>27.583561643835619</v>
      </c>
      <c r="I3425" t="str">
        <f ca="1">IF(Table7[[#This Row],[Month]]&gt;=12,"Tenured","New Hire")</f>
        <v>Tenured</v>
      </c>
    </row>
    <row r="3426" spans="1:9">
      <c r="A3426" s="3" t="s">
        <v>101</v>
      </c>
      <c r="B3426" s="35" t="str">
        <f>_xlfn.XLOOKUP(Table7[[#This Row],[EID]],Roster!A:A,Roster!E:E)</f>
        <v>hir.kame.31</v>
      </c>
      <c r="C3426" s="35" t="str">
        <f>_xlfn.XLOOKUP(Table7[[#This Row],[EID]],Roster!A:A,Roster!F:F)</f>
        <v>Health</v>
      </c>
      <c r="D3426">
        <v>10</v>
      </c>
      <c r="E3426" s="2">
        <v>45176</v>
      </c>
      <c r="F3426" s="2">
        <f>_xlfn.XLOOKUP(Table7[[#This Row],[EID]],Roster!A:A,Roster!G:G)</f>
        <v>42161</v>
      </c>
      <c r="G3426" s="61">
        <f ca="1">(TODAY()-Table7[[#This Row],[Hire Date]])/365</f>
        <v>9.956164383561644</v>
      </c>
      <c r="H3426" s="61">
        <f ca="1">Table7[[#This Row],[Year]]*12</f>
        <v>119.47397260273974</v>
      </c>
      <c r="I3426" t="str">
        <f ca="1">IF(Table7[[#This Row],[Month]]&gt;=12,"Tenured","New Hire")</f>
        <v>Tenured</v>
      </c>
    </row>
    <row r="3427" spans="1:9">
      <c r="A3427" s="3" t="s">
        <v>102</v>
      </c>
      <c r="B3427" s="35" t="str">
        <f>_xlfn.XLOOKUP(Table7[[#This Row],[EID]],Roster!A:A,Roster!E:E)</f>
        <v>han.oriz.24</v>
      </c>
      <c r="C3427" s="35" t="str">
        <f>_xlfn.XLOOKUP(Table7[[#This Row],[EID]],Roster!A:A,Roster!F:F)</f>
        <v>Network</v>
      </c>
      <c r="D3427">
        <v>8</v>
      </c>
      <c r="E3427" s="2">
        <v>45176</v>
      </c>
      <c r="F3427" s="2">
        <f>_xlfn.XLOOKUP(Table7[[#This Row],[EID]],Roster!A:A,Roster!G:G)</f>
        <v>37784</v>
      </c>
      <c r="G3427" s="61">
        <f ca="1">(TODAY()-Table7[[#This Row],[Hire Date]])/365</f>
        <v>21.947945205479453</v>
      </c>
      <c r="H3427" s="61">
        <f ca="1">Table7[[#This Row],[Year]]*12</f>
        <v>263.37534246575342</v>
      </c>
      <c r="I3427" t="str">
        <f ca="1">IF(Table7[[#This Row],[Month]]&gt;=12,"Tenured","New Hire")</f>
        <v>Tenured</v>
      </c>
    </row>
    <row r="3428" spans="1:9">
      <c r="A3428" s="3" t="s">
        <v>103</v>
      </c>
      <c r="B3428" s="35" t="str">
        <f>_xlfn.XLOOKUP(Table7[[#This Row],[EID]],Roster!A:A,Roster!E:E)</f>
        <v>kig.imaz.62</v>
      </c>
      <c r="C3428" s="35" t="str">
        <f>_xlfn.XLOOKUP(Table7[[#This Row],[EID]],Roster!A:A,Roster!F:F)</f>
        <v>HR</v>
      </c>
      <c r="D3428">
        <v>8</v>
      </c>
      <c r="E3428" s="2">
        <v>45176</v>
      </c>
      <c r="F3428" s="2">
        <f>_xlfn.XLOOKUP(Table7[[#This Row],[EID]],Roster!A:A,Roster!G:G)</f>
        <v>44132</v>
      </c>
      <c r="G3428" s="61">
        <f ca="1">(TODAY()-Table7[[#This Row],[Hire Date]])/365</f>
        <v>4.5561643835616437</v>
      </c>
      <c r="H3428" s="61">
        <f ca="1">Table7[[#This Row],[Year]]*12</f>
        <v>54.673972602739724</v>
      </c>
      <c r="I3428" t="str">
        <f ca="1">IF(Table7[[#This Row],[Month]]&gt;=12,"Tenured","New Hire")</f>
        <v>Tenured</v>
      </c>
    </row>
    <row r="3429" spans="1:9">
      <c r="A3429" s="3" t="s">
        <v>104</v>
      </c>
      <c r="B3429" s="35" t="str">
        <f>_xlfn.XLOOKUP(Table7[[#This Row],[EID]],Roster!A:A,Roster!E:E)</f>
        <v>oka.koch.55</v>
      </c>
      <c r="C3429" s="35" t="str">
        <f>_xlfn.XLOOKUP(Table7[[#This Row],[EID]],Roster!A:A,Roster!F:F)</f>
        <v>F&amp;A</v>
      </c>
      <c r="D3429">
        <v>7</v>
      </c>
      <c r="E3429" s="2">
        <v>45176</v>
      </c>
      <c r="F3429" s="2">
        <f>_xlfn.XLOOKUP(Table7[[#This Row],[EID]],Roster!A:A,Roster!G:G)</f>
        <v>44977</v>
      </c>
      <c r="G3429" s="61">
        <f ca="1">(TODAY()-Table7[[#This Row],[Hire Date]])/365</f>
        <v>2.2410958904109588</v>
      </c>
      <c r="H3429" s="61">
        <f ca="1">Table7[[#This Row],[Year]]*12</f>
        <v>26.893150684931506</v>
      </c>
      <c r="I3429" t="str">
        <f ca="1">IF(Table7[[#This Row],[Month]]&gt;=12,"Tenured","New Hire")</f>
        <v>Tenured</v>
      </c>
    </row>
    <row r="3430" spans="1:9">
      <c r="A3430" s="3" t="s">
        <v>105</v>
      </c>
      <c r="B3430" s="35" t="str">
        <f>_xlfn.XLOOKUP(Table7[[#This Row],[EID]],Roster!A:A,Roster!E:E)</f>
        <v>oka.koch.55</v>
      </c>
      <c r="C3430" s="35" t="str">
        <f>_xlfn.XLOOKUP(Table7[[#This Row],[EID]],Roster!A:A,Roster!F:F)</f>
        <v>F&amp;A</v>
      </c>
      <c r="D3430">
        <v>8</v>
      </c>
      <c r="E3430" s="2">
        <v>45176</v>
      </c>
      <c r="F3430" s="2">
        <f>_xlfn.XLOOKUP(Table7[[#This Row],[EID]],Roster!A:A,Roster!G:G)</f>
        <v>37806</v>
      </c>
      <c r="G3430" s="61">
        <f ca="1">(TODAY()-Table7[[#This Row],[Hire Date]])/365</f>
        <v>21.887671232876713</v>
      </c>
      <c r="H3430" s="61">
        <f ca="1">Table7[[#This Row],[Year]]*12</f>
        <v>262.65205479452055</v>
      </c>
      <c r="I3430" t="str">
        <f ca="1">IF(Table7[[#This Row],[Month]]&gt;=12,"Tenured","New Hire")</f>
        <v>Tenured</v>
      </c>
    </row>
    <row r="3431" spans="1:9">
      <c r="A3431" s="3" t="s">
        <v>106</v>
      </c>
      <c r="B3431" s="35" t="str">
        <f>_xlfn.XLOOKUP(Table7[[#This Row],[EID]],Roster!A:A,Roster!E:E)</f>
        <v>hir.kame.31</v>
      </c>
      <c r="C3431" s="35" t="str">
        <f>_xlfn.XLOOKUP(Table7[[#This Row],[EID]],Roster!A:A,Roster!F:F)</f>
        <v>Health</v>
      </c>
      <c r="D3431">
        <v>10</v>
      </c>
      <c r="E3431" s="2">
        <v>45176</v>
      </c>
      <c r="F3431" s="2">
        <f>_xlfn.XLOOKUP(Table7[[#This Row],[EID]],Roster!A:A,Roster!G:G)</f>
        <v>40457</v>
      </c>
      <c r="G3431" s="61">
        <f ca="1">(TODAY()-Table7[[#This Row],[Hire Date]])/365</f>
        <v>14.624657534246575</v>
      </c>
      <c r="H3431" s="61">
        <f ca="1">Table7[[#This Row],[Year]]*12</f>
        <v>175.49589041095891</v>
      </c>
      <c r="I3431" t="str">
        <f ca="1">IF(Table7[[#This Row],[Month]]&gt;=12,"Tenured","New Hire")</f>
        <v>Tenured</v>
      </c>
    </row>
    <row r="3432" spans="1:9">
      <c r="A3432" s="3" t="s">
        <v>107</v>
      </c>
      <c r="B3432" s="35" t="str">
        <f>_xlfn.XLOOKUP(Table7[[#This Row],[EID]],Roster!A:A,Roster!E:E)</f>
        <v>oka.koch.55</v>
      </c>
      <c r="C3432" s="35" t="str">
        <f>_xlfn.XLOOKUP(Table7[[#This Row],[EID]],Roster!A:A,Roster!F:F)</f>
        <v>F&amp;A</v>
      </c>
      <c r="D3432">
        <v>6</v>
      </c>
      <c r="E3432" s="2">
        <v>45176</v>
      </c>
      <c r="F3432" s="2">
        <f>_xlfn.XLOOKUP(Table7[[#This Row],[EID]],Roster!A:A,Roster!G:G)</f>
        <v>45001</v>
      </c>
      <c r="G3432" s="61">
        <f ca="1">(TODAY()-Table7[[#This Row],[Hire Date]])/365</f>
        <v>2.1753424657534248</v>
      </c>
      <c r="H3432" s="61">
        <f ca="1">Table7[[#This Row],[Year]]*12</f>
        <v>26.104109589041098</v>
      </c>
      <c r="I3432" t="str">
        <f ca="1">IF(Table7[[#This Row],[Month]]&gt;=12,"Tenured","New Hire")</f>
        <v>Tenured</v>
      </c>
    </row>
    <row r="3433" spans="1:9">
      <c r="A3433" s="3" t="s">
        <v>108</v>
      </c>
      <c r="B3433" s="35" t="str">
        <f>_xlfn.XLOOKUP(Table7[[#This Row],[EID]],Roster!A:A,Roster!E:E)</f>
        <v>kig.imaz.62</v>
      </c>
      <c r="C3433" s="35" t="str">
        <f>_xlfn.XLOOKUP(Table7[[#This Row],[EID]],Roster!A:A,Roster!F:F)</f>
        <v>HR</v>
      </c>
      <c r="D3433">
        <v>10</v>
      </c>
      <c r="E3433" s="2">
        <v>45176</v>
      </c>
      <c r="F3433" s="2">
        <f>_xlfn.XLOOKUP(Table7[[#This Row],[EID]],Roster!A:A,Roster!G:G)</f>
        <v>41289</v>
      </c>
      <c r="G3433" s="61">
        <f ca="1">(TODAY()-Table7[[#This Row],[Hire Date]])/365</f>
        <v>12.345205479452055</v>
      </c>
      <c r="H3433" s="61">
        <f ca="1">Table7[[#This Row],[Year]]*12</f>
        <v>148.14246575342466</v>
      </c>
      <c r="I3433" t="str">
        <f ca="1">IF(Table7[[#This Row],[Month]]&gt;=12,"Tenured","New Hire")</f>
        <v>Tenured</v>
      </c>
    </row>
    <row r="3434" spans="1:9">
      <c r="A3434" s="3" t="s">
        <v>109</v>
      </c>
      <c r="B3434" s="35" t="str">
        <f>_xlfn.XLOOKUP(Table7[[#This Row],[EID]],Roster!A:A,Roster!E:E)</f>
        <v>han.oriz.24</v>
      </c>
      <c r="C3434" s="35" t="str">
        <f>_xlfn.XLOOKUP(Table7[[#This Row],[EID]],Roster!A:A,Roster!F:F)</f>
        <v>Strategy</v>
      </c>
      <c r="D3434">
        <v>10</v>
      </c>
      <c r="E3434" s="2">
        <v>45176</v>
      </c>
      <c r="F3434" s="2">
        <f>_xlfn.XLOOKUP(Table7[[#This Row],[EID]],Roster!A:A,Roster!G:G)</f>
        <v>39092</v>
      </c>
      <c r="G3434" s="61">
        <f ca="1">(TODAY()-Table7[[#This Row],[Hire Date]])/365</f>
        <v>18.364383561643837</v>
      </c>
      <c r="H3434" s="61">
        <f ca="1">Table7[[#This Row],[Year]]*12</f>
        <v>220.37260273972606</v>
      </c>
      <c r="I3434" t="str">
        <f ca="1">IF(Table7[[#This Row],[Month]]&gt;=12,"Tenured","New Hire")</f>
        <v>Tenured</v>
      </c>
    </row>
    <row r="3435" spans="1:9">
      <c r="A3435" s="3" t="s">
        <v>111</v>
      </c>
      <c r="B3435" s="35" t="str">
        <f>_xlfn.XLOOKUP(Table7[[#This Row],[EID]],Roster!A:A,Roster!E:E)</f>
        <v>hir.kame.31</v>
      </c>
      <c r="C3435" s="35" t="str">
        <f>_xlfn.XLOOKUP(Table7[[#This Row],[EID]],Roster!A:A,Roster!F:F)</f>
        <v>Health</v>
      </c>
      <c r="D3435">
        <v>8</v>
      </c>
      <c r="E3435" s="2">
        <v>45176</v>
      </c>
      <c r="F3435" s="2">
        <f>_xlfn.XLOOKUP(Table7[[#This Row],[EID]],Roster!A:A,Roster!G:G)</f>
        <v>42145</v>
      </c>
      <c r="G3435" s="61">
        <f ca="1">(TODAY()-Table7[[#This Row],[Hire Date]])/365</f>
        <v>10</v>
      </c>
      <c r="H3435" s="61">
        <f ca="1">Table7[[#This Row],[Year]]*12</f>
        <v>120</v>
      </c>
      <c r="I3435" t="str">
        <f ca="1">IF(Table7[[#This Row],[Month]]&gt;=12,"Tenured","New Hire")</f>
        <v>Tenured</v>
      </c>
    </row>
    <row r="3436" spans="1:9">
      <c r="A3436" s="3" t="s">
        <v>112</v>
      </c>
      <c r="B3436" s="35" t="str">
        <f>_xlfn.XLOOKUP(Table7[[#This Row],[EID]],Roster!A:A,Roster!E:E)</f>
        <v>hir.kame.31</v>
      </c>
      <c r="C3436" s="35" t="str">
        <f>_xlfn.XLOOKUP(Table7[[#This Row],[EID]],Roster!A:A,Roster!F:F)</f>
        <v>Health</v>
      </c>
      <c r="D3436">
        <v>8</v>
      </c>
      <c r="E3436" s="2">
        <v>45176</v>
      </c>
      <c r="F3436" s="2">
        <f>_xlfn.XLOOKUP(Table7[[#This Row],[EID]],Roster!A:A,Roster!G:G)</f>
        <v>44989</v>
      </c>
      <c r="G3436" s="61">
        <f ca="1">(TODAY()-Table7[[#This Row],[Hire Date]])/365</f>
        <v>2.2082191780821918</v>
      </c>
      <c r="H3436" s="61">
        <f ca="1">Table7[[#This Row],[Year]]*12</f>
        <v>26.4986301369863</v>
      </c>
      <c r="I3436" t="str">
        <f ca="1">IF(Table7[[#This Row],[Month]]&gt;=12,"Tenured","New Hire")</f>
        <v>Tenured</v>
      </c>
    </row>
    <row r="3437" spans="1:9">
      <c r="A3437" s="3" t="s">
        <v>113</v>
      </c>
      <c r="B3437" s="35" t="str">
        <f>_xlfn.XLOOKUP(Table7[[#This Row],[EID]],Roster!A:A,Roster!E:E)</f>
        <v>kig.imaz.62</v>
      </c>
      <c r="C3437" s="35" t="str">
        <f>_xlfn.XLOOKUP(Table7[[#This Row],[EID]],Roster!A:A,Roster!F:F)</f>
        <v>HR</v>
      </c>
      <c r="D3437">
        <v>8</v>
      </c>
      <c r="E3437" s="2">
        <v>45176</v>
      </c>
      <c r="F3437" s="2">
        <f>_xlfn.XLOOKUP(Table7[[#This Row],[EID]],Roster!A:A,Roster!G:G)</f>
        <v>44152</v>
      </c>
      <c r="G3437" s="61">
        <f ca="1">(TODAY()-Table7[[#This Row],[Hire Date]])/365</f>
        <v>4.5013698630136982</v>
      </c>
      <c r="H3437" s="61">
        <f ca="1">Table7[[#This Row],[Year]]*12</f>
        <v>54.016438356164379</v>
      </c>
      <c r="I3437" t="str">
        <f ca="1">IF(Table7[[#This Row],[Month]]&gt;=12,"Tenured","New Hire")</f>
        <v>Tenured</v>
      </c>
    </row>
    <row r="3438" spans="1:9">
      <c r="A3438" s="3" t="s">
        <v>114</v>
      </c>
      <c r="B3438" s="35" t="str">
        <f>_xlfn.XLOOKUP(Table7[[#This Row],[EID]],Roster!A:A,Roster!E:E)</f>
        <v>han.oriz.24</v>
      </c>
      <c r="C3438" s="35" t="str">
        <f>_xlfn.XLOOKUP(Table7[[#This Row],[EID]],Roster!A:A,Roster!F:F)</f>
        <v>Strategy</v>
      </c>
      <c r="D3438">
        <v>8</v>
      </c>
      <c r="E3438" s="2">
        <v>45176</v>
      </c>
      <c r="F3438" s="2">
        <f>_xlfn.XLOOKUP(Table7[[#This Row],[EID]],Roster!A:A,Roster!G:G)</f>
        <v>37165</v>
      </c>
      <c r="G3438" s="61">
        <f ca="1">(TODAY()-Table7[[#This Row],[Hire Date]])/365</f>
        <v>23.643835616438356</v>
      </c>
      <c r="H3438" s="61">
        <f ca="1">Table7[[#This Row],[Year]]*12</f>
        <v>283.72602739726028</v>
      </c>
      <c r="I3438" t="str">
        <f ca="1">IF(Table7[[#This Row],[Month]]&gt;=12,"Tenured","New Hire")</f>
        <v>Tenured</v>
      </c>
    </row>
    <row r="3439" spans="1:9">
      <c r="A3439" s="3" t="s">
        <v>115</v>
      </c>
      <c r="B3439" s="35" t="str">
        <f>_xlfn.XLOOKUP(Table7[[#This Row],[EID]],Roster!A:A,Roster!E:E)</f>
        <v>oka.koch.55</v>
      </c>
      <c r="C3439" s="35" t="str">
        <f>_xlfn.XLOOKUP(Table7[[#This Row],[EID]],Roster!A:A,Roster!F:F)</f>
        <v>F&amp;A</v>
      </c>
      <c r="D3439">
        <v>9</v>
      </c>
      <c r="E3439" s="2">
        <v>45176</v>
      </c>
      <c r="F3439" s="2">
        <f>_xlfn.XLOOKUP(Table7[[#This Row],[EID]],Roster!A:A,Roster!G:G)</f>
        <v>44841</v>
      </c>
      <c r="G3439" s="61">
        <f ca="1">(TODAY()-Table7[[#This Row],[Hire Date]])/365</f>
        <v>2.6136986301369864</v>
      </c>
      <c r="H3439" s="61">
        <f ca="1">Table7[[#This Row],[Year]]*12</f>
        <v>31.364383561643837</v>
      </c>
      <c r="I3439" t="str">
        <f ca="1">IF(Table7[[#This Row],[Month]]&gt;=12,"Tenured","New Hire")</f>
        <v>Tenured</v>
      </c>
    </row>
    <row r="3440" spans="1:9">
      <c r="A3440" s="3" t="s">
        <v>116</v>
      </c>
      <c r="B3440" s="35" t="str">
        <f>_xlfn.XLOOKUP(Table7[[#This Row],[EID]],Roster!A:A,Roster!E:E)</f>
        <v>hir.kame.31</v>
      </c>
      <c r="C3440" s="35" t="str">
        <f>_xlfn.XLOOKUP(Table7[[#This Row],[EID]],Roster!A:A,Roster!F:F)</f>
        <v>Health</v>
      </c>
      <c r="D3440">
        <v>10</v>
      </c>
      <c r="E3440" s="2">
        <v>45176</v>
      </c>
      <c r="F3440" s="2">
        <f>_xlfn.XLOOKUP(Table7[[#This Row],[EID]],Roster!A:A,Roster!G:G)</f>
        <v>39490</v>
      </c>
      <c r="G3440" s="61">
        <f ca="1">(TODAY()-Table7[[#This Row],[Hire Date]])/365</f>
        <v>17.273972602739725</v>
      </c>
      <c r="H3440" s="61">
        <f ca="1">Table7[[#This Row],[Year]]*12</f>
        <v>207.2876712328767</v>
      </c>
      <c r="I3440" t="str">
        <f ca="1">IF(Table7[[#This Row],[Month]]&gt;=12,"Tenured","New Hire")</f>
        <v>Tenured</v>
      </c>
    </row>
    <row r="3441" spans="1:9">
      <c r="A3441" s="3" t="s">
        <v>117</v>
      </c>
      <c r="B3441" s="35" t="str">
        <f>_xlfn.XLOOKUP(Table7[[#This Row],[EID]],Roster!A:A,Roster!E:E)</f>
        <v>han.oriz.24</v>
      </c>
      <c r="C3441" s="35" t="str">
        <f>_xlfn.XLOOKUP(Table7[[#This Row],[EID]],Roster!A:A,Roster!F:F)</f>
        <v>Network</v>
      </c>
      <c r="D3441">
        <v>8</v>
      </c>
      <c r="E3441" s="2">
        <v>45176</v>
      </c>
      <c r="F3441" s="2">
        <f>_xlfn.XLOOKUP(Table7[[#This Row],[EID]],Roster!A:A,Roster!G:G)</f>
        <v>43495</v>
      </c>
      <c r="G3441" s="61">
        <f ca="1">(TODAY()-Table7[[#This Row],[Hire Date]])/365</f>
        <v>6.3013698630136989</v>
      </c>
      <c r="H3441" s="61">
        <f ca="1">Table7[[#This Row],[Year]]*12</f>
        <v>75.616438356164394</v>
      </c>
      <c r="I3441" t="str">
        <f ca="1">IF(Table7[[#This Row],[Month]]&gt;=12,"Tenured","New Hire")</f>
        <v>Tenured</v>
      </c>
    </row>
    <row r="3442" spans="1:9">
      <c r="A3442" s="3" t="s">
        <v>118</v>
      </c>
      <c r="B3442" s="35" t="str">
        <f>_xlfn.XLOOKUP(Table7[[#This Row],[EID]],Roster!A:A,Roster!E:E)</f>
        <v>kig.imaz.62</v>
      </c>
      <c r="C3442" s="35" t="str">
        <f>_xlfn.XLOOKUP(Table7[[#This Row],[EID]],Roster!A:A,Roster!F:F)</f>
        <v>HR</v>
      </c>
      <c r="D3442">
        <v>10</v>
      </c>
      <c r="E3442" s="2">
        <v>45176</v>
      </c>
      <c r="F3442" s="2">
        <f>_xlfn.XLOOKUP(Table7[[#This Row],[EID]],Roster!A:A,Roster!G:G)</f>
        <v>44965</v>
      </c>
      <c r="G3442" s="61">
        <f ca="1">(TODAY()-Table7[[#This Row],[Hire Date]])/365</f>
        <v>2.2739726027397262</v>
      </c>
      <c r="H3442" s="61">
        <f ca="1">Table7[[#This Row],[Year]]*12</f>
        <v>27.287671232876715</v>
      </c>
      <c r="I3442" t="str">
        <f ca="1">IF(Table7[[#This Row],[Month]]&gt;=12,"Tenured","New Hire")</f>
        <v>Tenured</v>
      </c>
    </row>
    <row r="3443" spans="1:9">
      <c r="A3443" s="3" t="s">
        <v>119</v>
      </c>
      <c r="B3443" s="35" t="str">
        <f>_xlfn.XLOOKUP(Table7[[#This Row],[EID]],Roster!A:A,Roster!E:E)</f>
        <v>hir.kame.31</v>
      </c>
      <c r="C3443" s="35" t="str">
        <f>_xlfn.XLOOKUP(Table7[[#This Row],[EID]],Roster!A:A,Roster!F:F)</f>
        <v>Health</v>
      </c>
      <c r="D3443">
        <v>8</v>
      </c>
      <c r="E3443" s="2">
        <v>45176</v>
      </c>
      <c r="F3443" s="2">
        <f>_xlfn.XLOOKUP(Table7[[#This Row],[EID]],Roster!A:A,Roster!G:G)</f>
        <v>38581</v>
      </c>
      <c r="G3443" s="61">
        <f ca="1">(TODAY()-Table7[[#This Row],[Hire Date]])/365</f>
        <v>19.764383561643836</v>
      </c>
      <c r="H3443" s="61">
        <f ca="1">Table7[[#This Row],[Year]]*12</f>
        <v>237.17260273972602</v>
      </c>
      <c r="I3443" t="str">
        <f ca="1">IF(Table7[[#This Row],[Month]]&gt;=12,"Tenured","New Hire")</f>
        <v>Tenured</v>
      </c>
    </row>
    <row r="3444" spans="1:9">
      <c r="A3444" s="3" t="s">
        <v>120</v>
      </c>
      <c r="B3444" s="35" t="str">
        <f>_xlfn.XLOOKUP(Table7[[#This Row],[EID]],Roster!A:A,Roster!E:E)</f>
        <v>oka.koch.55</v>
      </c>
      <c r="C3444" s="35" t="str">
        <f>_xlfn.XLOOKUP(Table7[[#This Row],[EID]],Roster!A:A,Roster!F:F)</f>
        <v>F&amp;A</v>
      </c>
      <c r="D3444">
        <v>8</v>
      </c>
      <c r="E3444" s="2">
        <v>45176</v>
      </c>
      <c r="F3444" s="2">
        <f>_xlfn.XLOOKUP(Table7[[#This Row],[EID]],Roster!A:A,Roster!G:G)</f>
        <v>45039</v>
      </c>
      <c r="G3444" s="61">
        <f ca="1">(TODAY()-Table7[[#This Row],[Hire Date]])/365</f>
        <v>2.0712328767123287</v>
      </c>
      <c r="H3444" s="61">
        <f ca="1">Table7[[#This Row],[Year]]*12</f>
        <v>24.854794520547944</v>
      </c>
      <c r="I3444" t="str">
        <f ca="1">IF(Table7[[#This Row],[Month]]&gt;=12,"Tenured","New Hire")</f>
        <v>Tenured</v>
      </c>
    </row>
    <row r="3445" spans="1:9">
      <c r="A3445" s="3" t="s">
        <v>121</v>
      </c>
      <c r="B3445" s="35" t="str">
        <f>_xlfn.XLOOKUP(Table7[[#This Row],[EID]],Roster!A:A,Roster!E:E)</f>
        <v>hir.kame.31</v>
      </c>
      <c r="C3445" s="35" t="str">
        <f>_xlfn.XLOOKUP(Table7[[#This Row],[EID]],Roster!A:A,Roster!F:F)</f>
        <v>Health</v>
      </c>
      <c r="D3445">
        <v>9</v>
      </c>
      <c r="E3445" s="2">
        <v>45176</v>
      </c>
      <c r="F3445" s="2">
        <f>_xlfn.XLOOKUP(Table7[[#This Row],[EID]],Roster!A:A,Roster!G:G)</f>
        <v>44420</v>
      </c>
      <c r="G3445" s="61">
        <f ca="1">(TODAY()-Table7[[#This Row],[Hire Date]])/365</f>
        <v>3.7671232876712328</v>
      </c>
      <c r="H3445" s="61">
        <f ca="1">Table7[[#This Row],[Year]]*12</f>
        <v>45.205479452054796</v>
      </c>
      <c r="I3445" t="str">
        <f ca="1">IF(Table7[[#This Row],[Month]]&gt;=12,"Tenured","New Hire")</f>
        <v>Tenured</v>
      </c>
    </row>
    <row r="3446" spans="1:9">
      <c r="A3446" s="3" t="s">
        <v>122</v>
      </c>
      <c r="B3446" s="35" t="str">
        <f>_xlfn.XLOOKUP(Table7[[#This Row],[EID]],Roster!A:A,Roster!E:E)</f>
        <v>han.oriz.24</v>
      </c>
      <c r="C3446" s="35" t="str">
        <f>_xlfn.XLOOKUP(Table7[[#This Row],[EID]],Roster!A:A,Roster!F:F)</f>
        <v>Network</v>
      </c>
      <c r="D3446">
        <v>9</v>
      </c>
      <c r="E3446" s="2">
        <v>45176</v>
      </c>
      <c r="F3446" s="2">
        <f>_xlfn.XLOOKUP(Table7[[#This Row],[EID]],Roster!A:A,Roster!G:G)</f>
        <v>44961</v>
      </c>
      <c r="G3446" s="61">
        <f ca="1">(TODAY()-Table7[[#This Row],[Hire Date]])/365</f>
        <v>2.2849315068493152</v>
      </c>
      <c r="H3446" s="61">
        <f ca="1">Table7[[#This Row],[Year]]*12</f>
        <v>27.419178082191785</v>
      </c>
      <c r="I3446" t="str">
        <f ca="1">IF(Table7[[#This Row],[Month]]&gt;=12,"Tenured","New Hire")</f>
        <v>Tenured</v>
      </c>
    </row>
    <row r="3447" spans="1:9">
      <c r="A3447" s="3" t="s">
        <v>123</v>
      </c>
      <c r="B3447" s="35" t="str">
        <f>_xlfn.XLOOKUP(Table7[[#This Row],[EID]],Roster!A:A,Roster!E:E)</f>
        <v>kig.imaz.62</v>
      </c>
      <c r="C3447" s="35" t="str">
        <f>_xlfn.XLOOKUP(Table7[[#This Row],[EID]],Roster!A:A,Roster!F:F)</f>
        <v>HR</v>
      </c>
      <c r="D3447">
        <v>10</v>
      </c>
      <c r="E3447" s="2">
        <v>45176</v>
      </c>
      <c r="F3447" s="2">
        <f>_xlfn.XLOOKUP(Table7[[#This Row],[EID]],Roster!A:A,Roster!G:G)</f>
        <v>41094</v>
      </c>
      <c r="G3447" s="61">
        <f ca="1">(TODAY()-Table7[[#This Row],[Hire Date]])/365</f>
        <v>12.87945205479452</v>
      </c>
      <c r="H3447" s="61">
        <f ca="1">Table7[[#This Row],[Year]]*12</f>
        <v>154.55342465753424</v>
      </c>
      <c r="I3447" t="str">
        <f ca="1">IF(Table7[[#This Row],[Month]]&gt;=12,"Tenured","New Hire")</f>
        <v>Tenured</v>
      </c>
    </row>
    <row r="3448" spans="1:9">
      <c r="A3448" s="3" t="s">
        <v>94</v>
      </c>
      <c r="B3448" s="35" t="str">
        <f>_xlfn.XLOOKUP(Table7[[#This Row],[EID]],Roster!A:A,Roster!E:E)</f>
        <v>oka.koch.55</v>
      </c>
      <c r="C3448" s="35" t="str">
        <f>_xlfn.XLOOKUP(Table7[[#This Row],[EID]],Roster!A:A,Roster!F:F)</f>
        <v>F&amp;A</v>
      </c>
      <c r="D3448">
        <v>8</v>
      </c>
      <c r="E3448" s="2">
        <v>45177</v>
      </c>
      <c r="F3448" s="2">
        <f>_xlfn.XLOOKUP(Table7[[#This Row],[EID]],Roster!A:A,Roster!G:G)</f>
        <v>45032</v>
      </c>
      <c r="G3448" s="61">
        <f ca="1">(TODAY()-Table7[[#This Row],[Hire Date]])/365</f>
        <v>2.0904109589041098</v>
      </c>
      <c r="H3448" s="61">
        <f ca="1">Table7[[#This Row],[Year]]*12</f>
        <v>25.084931506849315</v>
      </c>
      <c r="I3448" t="str">
        <f ca="1">IF(Table7[[#This Row],[Month]]&gt;=12,"Tenured","New Hire")</f>
        <v>Tenured</v>
      </c>
    </row>
    <row r="3449" spans="1:9">
      <c r="A3449" s="3" t="s">
        <v>96</v>
      </c>
      <c r="B3449" s="35" t="str">
        <f>_xlfn.XLOOKUP(Table7[[#This Row],[EID]],Roster!A:A,Roster!E:E)</f>
        <v>hir.kame.31</v>
      </c>
      <c r="C3449" s="35" t="str">
        <f>_xlfn.XLOOKUP(Table7[[#This Row],[EID]],Roster!A:A,Roster!F:F)</f>
        <v>Health</v>
      </c>
      <c r="D3449">
        <v>9</v>
      </c>
      <c r="E3449" s="2">
        <v>45177</v>
      </c>
      <c r="F3449" s="2">
        <f>_xlfn.XLOOKUP(Table7[[#This Row],[EID]],Roster!A:A,Roster!G:G)</f>
        <v>44979</v>
      </c>
      <c r="G3449" s="61">
        <f ca="1">(TODAY()-Table7[[#This Row],[Hire Date]])/365</f>
        <v>2.2356164383561645</v>
      </c>
      <c r="H3449" s="61">
        <f ca="1">Table7[[#This Row],[Year]]*12</f>
        <v>26.827397260273976</v>
      </c>
      <c r="I3449" t="str">
        <f ca="1">IF(Table7[[#This Row],[Month]]&gt;=12,"Tenured","New Hire")</f>
        <v>Tenured</v>
      </c>
    </row>
    <row r="3450" spans="1:9">
      <c r="A3450" s="3" t="s">
        <v>97</v>
      </c>
      <c r="B3450" s="35" t="str">
        <f>_xlfn.XLOOKUP(Table7[[#This Row],[EID]],Roster!A:A,Roster!E:E)</f>
        <v>han.oriz.24</v>
      </c>
      <c r="C3450" s="35" t="str">
        <f>_xlfn.XLOOKUP(Table7[[#This Row],[EID]],Roster!A:A,Roster!F:F)</f>
        <v>Network</v>
      </c>
      <c r="D3450">
        <v>9</v>
      </c>
      <c r="E3450" s="2">
        <v>45177</v>
      </c>
      <c r="F3450" s="2">
        <f>_xlfn.XLOOKUP(Table7[[#This Row],[EID]],Roster!A:A,Roster!G:G)</f>
        <v>44419</v>
      </c>
      <c r="G3450" s="61">
        <f ca="1">(TODAY()-Table7[[#This Row],[Hire Date]])/365</f>
        <v>3.7698630136986302</v>
      </c>
      <c r="H3450" s="61">
        <f ca="1">Table7[[#This Row],[Year]]*12</f>
        <v>45.238356164383561</v>
      </c>
      <c r="I3450" t="str">
        <f ca="1">IF(Table7[[#This Row],[Month]]&gt;=12,"Tenured","New Hire")</f>
        <v>Tenured</v>
      </c>
    </row>
    <row r="3451" spans="1:9">
      <c r="A3451" s="3" t="s">
        <v>98</v>
      </c>
      <c r="B3451" s="35" t="str">
        <f>_xlfn.XLOOKUP(Table7[[#This Row],[EID]],Roster!A:A,Roster!E:E)</f>
        <v>kig.imaz.62</v>
      </c>
      <c r="C3451" s="35" t="str">
        <f>_xlfn.XLOOKUP(Table7[[#This Row],[EID]],Roster!A:A,Roster!F:F)</f>
        <v>HR</v>
      </c>
      <c r="D3451">
        <v>7</v>
      </c>
      <c r="E3451" s="2">
        <v>45177</v>
      </c>
      <c r="F3451" s="2">
        <f>_xlfn.XLOOKUP(Table7[[#This Row],[EID]],Roster!A:A,Roster!G:G)</f>
        <v>41964</v>
      </c>
      <c r="G3451" s="61">
        <f ca="1">(TODAY()-Table7[[#This Row],[Hire Date]])/365</f>
        <v>10.495890410958904</v>
      </c>
      <c r="H3451" s="61">
        <f ca="1">Table7[[#This Row],[Year]]*12</f>
        <v>125.95068493150684</v>
      </c>
      <c r="I3451" t="str">
        <f ca="1">IF(Table7[[#This Row],[Month]]&gt;=12,"Tenured","New Hire")</f>
        <v>Tenured</v>
      </c>
    </row>
    <row r="3452" spans="1:9">
      <c r="A3452" s="3" t="s">
        <v>99</v>
      </c>
      <c r="B3452" s="35" t="str">
        <f>_xlfn.XLOOKUP(Table7[[#This Row],[EID]],Roster!A:A,Roster!E:E)</f>
        <v>han.oriz.24</v>
      </c>
      <c r="C3452" s="35" t="str">
        <f>_xlfn.XLOOKUP(Table7[[#This Row],[EID]],Roster!A:A,Roster!F:F)</f>
        <v>Strategy</v>
      </c>
      <c r="D3452">
        <v>10</v>
      </c>
      <c r="E3452" s="2">
        <v>45177</v>
      </c>
      <c r="F3452" s="2">
        <f>_xlfn.XLOOKUP(Table7[[#This Row],[EID]],Roster!A:A,Roster!G:G)</f>
        <v>39732</v>
      </c>
      <c r="G3452" s="61">
        <f ca="1">(TODAY()-Table7[[#This Row],[Hire Date]])/365</f>
        <v>16.610958904109587</v>
      </c>
      <c r="H3452" s="61">
        <f ca="1">Table7[[#This Row],[Year]]*12</f>
        <v>199.33150684931505</v>
      </c>
      <c r="I3452" t="str">
        <f ca="1">IF(Table7[[#This Row],[Month]]&gt;=12,"Tenured","New Hire")</f>
        <v>Tenured</v>
      </c>
    </row>
    <row r="3453" spans="1:9">
      <c r="A3453" s="3" t="s">
        <v>100</v>
      </c>
      <c r="B3453" s="35" t="str">
        <f>_xlfn.XLOOKUP(Table7[[#This Row],[EID]],Roster!A:A,Roster!E:E)</f>
        <v>oka.koch.55</v>
      </c>
      <c r="C3453" s="35" t="str">
        <f>_xlfn.XLOOKUP(Table7[[#This Row],[EID]],Roster!A:A,Roster!F:F)</f>
        <v>F&amp;A</v>
      </c>
      <c r="D3453">
        <v>8</v>
      </c>
      <c r="E3453" s="2">
        <v>45177</v>
      </c>
      <c r="F3453" s="2">
        <f>_xlfn.XLOOKUP(Table7[[#This Row],[EID]],Roster!A:A,Roster!G:G)</f>
        <v>44956</v>
      </c>
      <c r="G3453" s="61">
        <f ca="1">(TODAY()-Table7[[#This Row],[Hire Date]])/365</f>
        <v>2.2986301369863016</v>
      </c>
      <c r="H3453" s="61">
        <f ca="1">Table7[[#This Row],[Year]]*12</f>
        <v>27.583561643835619</v>
      </c>
      <c r="I3453" t="str">
        <f ca="1">IF(Table7[[#This Row],[Month]]&gt;=12,"Tenured","New Hire")</f>
        <v>Tenured</v>
      </c>
    </row>
    <row r="3454" spans="1:9">
      <c r="A3454" s="3" t="s">
        <v>101</v>
      </c>
      <c r="B3454" s="35" t="str">
        <f>_xlfn.XLOOKUP(Table7[[#This Row],[EID]],Roster!A:A,Roster!E:E)</f>
        <v>hir.kame.31</v>
      </c>
      <c r="C3454" s="35" t="str">
        <f>_xlfn.XLOOKUP(Table7[[#This Row],[EID]],Roster!A:A,Roster!F:F)</f>
        <v>Health</v>
      </c>
      <c r="D3454">
        <v>8</v>
      </c>
      <c r="E3454" s="2">
        <v>45177</v>
      </c>
      <c r="F3454" s="2">
        <f>_xlfn.XLOOKUP(Table7[[#This Row],[EID]],Roster!A:A,Roster!G:G)</f>
        <v>42161</v>
      </c>
      <c r="G3454" s="61">
        <f ca="1">(TODAY()-Table7[[#This Row],[Hire Date]])/365</f>
        <v>9.956164383561644</v>
      </c>
      <c r="H3454" s="61">
        <f ca="1">Table7[[#This Row],[Year]]*12</f>
        <v>119.47397260273974</v>
      </c>
      <c r="I3454" t="str">
        <f ca="1">IF(Table7[[#This Row],[Month]]&gt;=12,"Tenured","New Hire")</f>
        <v>Tenured</v>
      </c>
    </row>
    <row r="3455" spans="1:9">
      <c r="A3455" s="3" t="s">
        <v>102</v>
      </c>
      <c r="B3455" s="35" t="str">
        <f>_xlfn.XLOOKUP(Table7[[#This Row],[EID]],Roster!A:A,Roster!E:E)</f>
        <v>han.oriz.24</v>
      </c>
      <c r="C3455" s="35" t="str">
        <f>_xlfn.XLOOKUP(Table7[[#This Row],[EID]],Roster!A:A,Roster!F:F)</f>
        <v>Network</v>
      </c>
      <c r="D3455">
        <v>10</v>
      </c>
      <c r="E3455" s="2">
        <v>45177</v>
      </c>
      <c r="F3455" s="2">
        <f>_xlfn.XLOOKUP(Table7[[#This Row],[EID]],Roster!A:A,Roster!G:G)</f>
        <v>37784</v>
      </c>
      <c r="G3455" s="61">
        <f ca="1">(TODAY()-Table7[[#This Row],[Hire Date]])/365</f>
        <v>21.947945205479453</v>
      </c>
      <c r="H3455" s="61">
        <f ca="1">Table7[[#This Row],[Year]]*12</f>
        <v>263.37534246575342</v>
      </c>
      <c r="I3455" t="str">
        <f ca="1">IF(Table7[[#This Row],[Month]]&gt;=12,"Tenured","New Hire")</f>
        <v>Tenured</v>
      </c>
    </row>
    <row r="3456" spans="1:9">
      <c r="A3456" s="3" t="s">
        <v>103</v>
      </c>
      <c r="B3456" s="35" t="str">
        <f>_xlfn.XLOOKUP(Table7[[#This Row],[EID]],Roster!A:A,Roster!E:E)</f>
        <v>kig.imaz.62</v>
      </c>
      <c r="C3456" s="35" t="str">
        <f>_xlfn.XLOOKUP(Table7[[#This Row],[EID]],Roster!A:A,Roster!F:F)</f>
        <v>HR</v>
      </c>
      <c r="D3456">
        <v>9</v>
      </c>
      <c r="E3456" s="2">
        <v>45177</v>
      </c>
      <c r="F3456" s="2">
        <f>_xlfn.XLOOKUP(Table7[[#This Row],[EID]],Roster!A:A,Roster!G:G)</f>
        <v>44132</v>
      </c>
      <c r="G3456" s="61">
        <f ca="1">(TODAY()-Table7[[#This Row],[Hire Date]])/365</f>
        <v>4.5561643835616437</v>
      </c>
      <c r="H3456" s="61">
        <f ca="1">Table7[[#This Row],[Year]]*12</f>
        <v>54.673972602739724</v>
      </c>
      <c r="I3456" t="str">
        <f ca="1">IF(Table7[[#This Row],[Month]]&gt;=12,"Tenured","New Hire")</f>
        <v>Tenured</v>
      </c>
    </row>
    <row r="3457" spans="1:9">
      <c r="A3457" s="3" t="s">
        <v>104</v>
      </c>
      <c r="B3457" s="35" t="str">
        <f>_xlfn.XLOOKUP(Table7[[#This Row],[EID]],Roster!A:A,Roster!E:E)</f>
        <v>oka.koch.55</v>
      </c>
      <c r="C3457" s="35" t="str">
        <f>_xlfn.XLOOKUP(Table7[[#This Row],[EID]],Roster!A:A,Roster!F:F)</f>
        <v>F&amp;A</v>
      </c>
      <c r="D3457">
        <v>7</v>
      </c>
      <c r="E3457" s="2">
        <v>45177</v>
      </c>
      <c r="F3457" s="2">
        <f>_xlfn.XLOOKUP(Table7[[#This Row],[EID]],Roster!A:A,Roster!G:G)</f>
        <v>44977</v>
      </c>
      <c r="G3457" s="61">
        <f ca="1">(TODAY()-Table7[[#This Row],[Hire Date]])/365</f>
        <v>2.2410958904109588</v>
      </c>
      <c r="H3457" s="61">
        <f ca="1">Table7[[#This Row],[Year]]*12</f>
        <v>26.893150684931506</v>
      </c>
      <c r="I3457" t="str">
        <f ca="1">IF(Table7[[#This Row],[Month]]&gt;=12,"Tenured","New Hire")</f>
        <v>Tenured</v>
      </c>
    </row>
    <row r="3458" spans="1:9">
      <c r="A3458" s="3" t="s">
        <v>105</v>
      </c>
      <c r="B3458" s="35" t="str">
        <f>_xlfn.XLOOKUP(Table7[[#This Row],[EID]],Roster!A:A,Roster!E:E)</f>
        <v>oka.koch.55</v>
      </c>
      <c r="C3458" s="35" t="str">
        <f>_xlfn.XLOOKUP(Table7[[#This Row],[EID]],Roster!A:A,Roster!F:F)</f>
        <v>F&amp;A</v>
      </c>
      <c r="D3458">
        <v>9</v>
      </c>
      <c r="E3458" s="2">
        <v>45177</v>
      </c>
      <c r="F3458" s="2">
        <f>_xlfn.XLOOKUP(Table7[[#This Row],[EID]],Roster!A:A,Roster!G:G)</f>
        <v>37806</v>
      </c>
      <c r="G3458" s="61">
        <f ca="1">(TODAY()-Table7[[#This Row],[Hire Date]])/365</f>
        <v>21.887671232876713</v>
      </c>
      <c r="H3458" s="61">
        <f ca="1">Table7[[#This Row],[Year]]*12</f>
        <v>262.65205479452055</v>
      </c>
      <c r="I3458" t="str">
        <f ca="1">IF(Table7[[#This Row],[Month]]&gt;=12,"Tenured","New Hire")</f>
        <v>Tenured</v>
      </c>
    </row>
    <row r="3459" spans="1:9">
      <c r="A3459" s="3" t="s">
        <v>106</v>
      </c>
      <c r="B3459" s="35" t="str">
        <f>_xlfn.XLOOKUP(Table7[[#This Row],[EID]],Roster!A:A,Roster!E:E)</f>
        <v>hir.kame.31</v>
      </c>
      <c r="C3459" s="35" t="str">
        <f>_xlfn.XLOOKUP(Table7[[#This Row],[EID]],Roster!A:A,Roster!F:F)</f>
        <v>Health</v>
      </c>
      <c r="D3459">
        <v>8</v>
      </c>
      <c r="E3459" s="2">
        <v>45177</v>
      </c>
      <c r="F3459" s="2">
        <f>_xlfn.XLOOKUP(Table7[[#This Row],[EID]],Roster!A:A,Roster!G:G)</f>
        <v>40457</v>
      </c>
      <c r="G3459" s="61">
        <f ca="1">(TODAY()-Table7[[#This Row],[Hire Date]])/365</f>
        <v>14.624657534246575</v>
      </c>
      <c r="H3459" s="61">
        <f ca="1">Table7[[#This Row],[Year]]*12</f>
        <v>175.49589041095891</v>
      </c>
      <c r="I3459" t="str">
        <f ca="1">IF(Table7[[#This Row],[Month]]&gt;=12,"Tenured","New Hire")</f>
        <v>Tenured</v>
      </c>
    </row>
    <row r="3460" spans="1:9">
      <c r="A3460" s="3" t="s">
        <v>107</v>
      </c>
      <c r="B3460" s="35" t="str">
        <f>_xlfn.XLOOKUP(Table7[[#This Row],[EID]],Roster!A:A,Roster!E:E)</f>
        <v>oka.koch.55</v>
      </c>
      <c r="C3460" s="35" t="str">
        <f>_xlfn.XLOOKUP(Table7[[#This Row],[EID]],Roster!A:A,Roster!F:F)</f>
        <v>F&amp;A</v>
      </c>
      <c r="D3460">
        <v>8</v>
      </c>
      <c r="E3460" s="2">
        <v>45177</v>
      </c>
      <c r="F3460" s="2">
        <f>_xlfn.XLOOKUP(Table7[[#This Row],[EID]],Roster!A:A,Roster!G:G)</f>
        <v>45001</v>
      </c>
      <c r="G3460" s="61">
        <f ca="1">(TODAY()-Table7[[#This Row],[Hire Date]])/365</f>
        <v>2.1753424657534248</v>
      </c>
      <c r="H3460" s="61">
        <f ca="1">Table7[[#This Row],[Year]]*12</f>
        <v>26.104109589041098</v>
      </c>
      <c r="I3460" t="str">
        <f ca="1">IF(Table7[[#This Row],[Month]]&gt;=12,"Tenured","New Hire")</f>
        <v>Tenured</v>
      </c>
    </row>
    <row r="3461" spans="1:9">
      <c r="A3461" s="3" t="s">
        <v>108</v>
      </c>
      <c r="B3461" s="35" t="str">
        <f>_xlfn.XLOOKUP(Table7[[#This Row],[EID]],Roster!A:A,Roster!E:E)</f>
        <v>kig.imaz.62</v>
      </c>
      <c r="C3461" s="35" t="str">
        <f>_xlfn.XLOOKUP(Table7[[#This Row],[EID]],Roster!A:A,Roster!F:F)</f>
        <v>HR</v>
      </c>
      <c r="D3461">
        <v>9</v>
      </c>
      <c r="E3461" s="2">
        <v>45177</v>
      </c>
      <c r="F3461" s="2">
        <f>_xlfn.XLOOKUP(Table7[[#This Row],[EID]],Roster!A:A,Roster!G:G)</f>
        <v>41289</v>
      </c>
      <c r="G3461" s="61">
        <f ca="1">(TODAY()-Table7[[#This Row],[Hire Date]])/365</f>
        <v>12.345205479452055</v>
      </c>
      <c r="H3461" s="61">
        <f ca="1">Table7[[#This Row],[Year]]*12</f>
        <v>148.14246575342466</v>
      </c>
      <c r="I3461" t="str">
        <f ca="1">IF(Table7[[#This Row],[Month]]&gt;=12,"Tenured","New Hire")</f>
        <v>Tenured</v>
      </c>
    </row>
    <row r="3462" spans="1:9">
      <c r="A3462" s="3" t="s">
        <v>109</v>
      </c>
      <c r="B3462" s="35" t="str">
        <f>_xlfn.XLOOKUP(Table7[[#This Row],[EID]],Roster!A:A,Roster!E:E)</f>
        <v>han.oriz.24</v>
      </c>
      <c r="C3462" s="35" t="str">
        <f>_xlfn.XLOOKUP(Table7[[#This Row],[EID]],Roster!A:A,Roster!F:F)</f>
        <v>Strategy</v>
      </c>
      <c r="D3462">
        <v>7</v>
      </c>
      <c r="E3462" s="2">
        <v>45177</v>
      </c>
      <c r="F3462" s="2">
        <f>_xlfn.XLOOKUP(Table7[[#This Row],[EID]],Roster!A:A,Roster!G:G)</f>
        <v>39092</v>
      </c>
      <c r="G3462" s="61">
        <f ca="1">(TODAY()-Table7[[#This Row],[Hire Date]])/365</f>
        <v>18.364383561643837</v>
      </c>
      <c r="H3462" s="61">
        <f ca="1">Table7[[#This Row],[Year]]*12</f>
        <v>220.37260273972606</v>
      </c>
      <c r="I3462" t="str">
        <f ca="1">IF(Table7[[#This Row],[Month]]&gt;=12,"Tenured","New Hire")</f>
        <v>Tenured</v>
      </c>
    </row>
    <row r="3463" spans="1:9">
      <c r="A3463" s="3" t="s">
        <v>111</v>
      </c>
      <c r="B3463" s="35" t="str">
        <f>_xlfn.XLOOKUP(Table7[[#This Row],[EID]],Roster!A:A,Roster!E:E)</f>
        <v>hir.kame.31</v>
      </c>
      <c r="C3463" s="35" t="str">
        <f>_xlfn.XLOOKUP(Table7[[#This Row],[EID]],Roster!A:A,Roster!F:F)</f>
        <v>Health</v>
      </c>
      <c r="D3463">
        <v>10</v>
      </c>
      <c r="E3463" s="2">
        <v>45177</v>
      </c>
      <c r="F3463" s="2">
        <f>_xlfn.XLOOKUP(Table7[[#This Row],[EID]],Roster!A:A,Roster!G:G)</f>
        <v>42145</v>
      </c>
      <c r="G3463" s="61">
        <f ca="1">(TODAY()-Table7[[#This Row],[Hire Date]])/365</f>
        <v>10</v>
      </c>
      <c r="H3463" s="61">
        <f ca="1">Table7[[#This Row],[Year]]*12</f>
        <v>120</v>
      </c>
      <c r="I3463" t="str">
        <f ca="1">IF(Table7[[#This Row],[Month]]&gt;=12,"Tenured","New Hire")</f>
        <v>Tenured</v>
      </c>
    </row>
    <row r="3464" spans="1:9">
      <c r="A3464" s="3" t="s">
        <v>112</v>
      </c>
      <c r="B3464" s="35" t="str">
        <f>_xlfn.XLOOKUP(Table7[[#This Row],[EID]],Roster!A:A,Roster!E:E)</f>
        <v>hir.kame.31</v>
      </c>
      <c r="C3464" s="35" t="str">
        <f>_xlfn.XLOOKUP(Table7[[#This Row],[EID]],Roster!A:A,Roster!F:F)</f>
        <v>Health</v>
      </c>
      <c r="D3464">
        <v>7</v>
      </c>
      <c r="E3464" s="2">
        <v>45177</v>
      </c>
      <c r="F3464" s="2">
        <f>_xlfn.XLOOKUP(Table7[[#This Row],[EID]],Roster!A:A,Roster!G:G)</f>
        <v>44989</v>
      </c>
      <c r="G3464" s="61">
        <f ca="1">(TODAY()-Table7[[#This Row],[Hire Date]])/365</f>
        <v>2.2082191780821918</v>
      </c>
      <c r="H3464" s="61">
        <f ca="1">Table7[[#This Row],[Year]]*12</f>
        <v>26.4986301369863</v>
      </c>
      <c r="I3464" t="str">
        <f ca="1">IF(Table7[[#This Row],[Month]]&gt;=12,"Tenured","New Hire")</f>
        <v>Tenured</v>
      </c>
    </row>
    <row r="3465" spans="1:9">
      <c r="A3465" s="3" t="s">
        <v>113</v>
      </c>
      <c r="B3465" s="35" t="str">
        <f>_xlfn.XLOOKUP(Table7[[#This Row],[EID]],Roster!A:A,Roster!E:E)</f>
        <v>kig.imaz.62</v>
      </c>
      <c r="C3465" s="35" t="str">
        <f>_xlfn.XLOOKUP(Table7[[#This Row],[EID]],Roster!A:A,Roster!F:F)</f>
        <v>HR</v>
      </c>
      <c r="D3465">
        <v>7</v>
      </c>
      <c r="E3465" s="2">
        <v>45177</v>
      </c>
      <c r="F3465" s="2">
        <f>_xlfn.XLOOKUP(Table7[[#This Row],[EID]],Roster!A:A,Roster!G:G)</f>
        <v>44152</v>
      </c>
      <c r="G3465" s="61">
        <f ca="1">(TODAY()-Table7[[#This Row],[Hire Date]])/365</f>
        <v>4.5013698630136982</v>
      </c>
      <c r="H3465" s="61">
        <f ca="1">Table7[[#This Row],[Year]]*12</f>
        <v>54.016438356164379</v>
      </c>
      <c r="I3465" t="str">
        <f ca="1">IF(Table7[[#This Row],[Month]]&gt;=12,"Tenured","New Hire")</f>
        <v>Tenured</v>
      </c>
    </row>
    <row r="3466" spans="1:9">
      <c r="A3466" s="3" t="s">
        <v>114</v>
      </c>
      <c r="B3466" s="35" t="str">
        <f>_xlfn.XLOOKUP(Table7[[#This Row],[EID]],Roster!A:A,Roster!E:E)</f>
        <v>han.oriz.24</v>
      </c>
      <c r="C3466" s="35" t="str">
        <f>_xlfn.XLOOKUP(Table7[[#This Row],[EID]],Roster!A:A,Roster!F:F)</f>
        <v>Strategy</v>
      </c>
      <c r="D3466">
        <v>9</v>
      </c>
      <c r="E3466" s="2">
        <v>45177</v>
      </c>
      <c r="F3466" s="2">
        <f>_xlfn.XLOOKUP(Table7[[#This Row],[EID]],Roster!A:A,Roster!G:G)</f>
        <v>37165</v>
      </c>
      <c r="G3466" s="61">
        <f ca="1">(TODAY()-Table7[[#This Row],[Hire Date]])/365</f>
        <v>23.643835616438356</v>
      </c>
      <c r="H3466" s="61">
        <f ca="1">Table7[[#This Row],[Year]]*12</f>
        <v>283.72602739726028</v>
      </c>
      <c r="I3466" t="str">
        <f ca="1">IF(Table7[[#This Row],[Month]]&gt;=12,"Tenured","New Hire")</f>
        <v>Tenured</v>
      </c>
    </row>
    <row r="3467" spans="1:9">
      <c r="A3467" s="3" t="s">
        <v>115</v>
      </c>
      <c r="B3467" s="35" t="str">
        <f>_xlfn.XLOOKUP(Table7[[#This Row],[EID]],Roster!A:A,Roster!E:E)</f>
        <v>oka.koch.55</v>
      </c>
      <c r="C3467" s="35" t="str">
        <f>_xlfn.XLOOKUP(Table7[[#This Row],[EID]],Roster!A:A,Roster!F:F)</f>
        <v>F&amp;A</v>
      </c>
      <c r="D3467">
        <v>10</v>
      </c>
      <c r="E3467" s="2">
        <v>45177</v>
      </c>
      <c r="F3467" s="2">
        <f>_xlfn.XLOOKUP(Table7[[#This Row],[EID]],Roster!A:A,Roster!G:G)</f>
        <v>44841</v>
      </c>
      <c r="G3467" s="61">
        <f ca="1">(TODAY()-Table7[[#This Row],[Hire Date]])/365</f>
        <v>2.6136986301369864</v>
      </c>
      <c r="H3467" s="61">
        <f ca="1">Table7[[#This Row],[Year]]*12</f>
        <v>31.364383561643837</v>
      </c>
      <c r="I3467" t="str">
        <f ca="1">IF(Table7[[#This Row],[Month]]&gt;=12,"Tenured","New Hire")</f>
        <v>Tenured</v>
      </c>
    </row>
    <row r="3468" spans="1:9">
      <c r="A3468" s="3" t="s">
        <v>116</v>
      </c>
      <c r="B3468" s="35" t="str">
        <f>_xlfn.XLOOKUP(Table7[[#This Row],[EID]],Roster!A:A,Roster!E:E)</f>
        <v>hir.kame.31</v>
      </c>
      <c r="C3468" s="35" t="str">
        <f>_xlfn.XLOOKUP(Table7[[#This Row],[EID]],Roster!A:A,Roster!F:F)</f>
        <v>Health</v>
      </c>
      <c r="D3468">
        <v>7</v>
      </c>
      <c r="E3468" s="2">
        <v>45177</v>
      </c>
      <c r="F3468" s="2">
        <f>_xlfn.XLOOKUP(Table7[[#This Row],[EID]],Roster!A:A,Roster!G:G)</f>
        <v>39490</v>
      </c>
      <c r="G3468" s="61">
        <f ca="1">(TODAY()-Table7[[#This Row],[Hire Date]])/365</f>
        <v>17.273972602739725</v>
      </c>
      <c r="H3468" s="61">
        <f ca="1">Table7[[#This Row],[Year]]*12</f>
        <v>207.2876712328767</v>
      </c>
      <c r="I3468" t="str">
        <f ca="1">IF(Table7[[#This Row],[Month]]&gt;=12,"Tenured","New Hire")</f>
        <v>Tenured</v>
      </c>
    </row>
    <row r="3469" spans="1:9">
      <c r="A3469" s="3" t="s">
        <v>117</v>
      </c>
      <c r="B3469" s="35" t="str">
        <f>_xlfn.XLOOKUP(Table7[[#This Row],[EID]],Roster!A:A,Roster!E:E)</f>
        <v>han.oriz.24</v>
      </c>
      <c r="C3469" s="35" t="str">
        <f>_xlfn.XLOOKUP(Table7[[#This Row],[EID]],Roster!A:A,Roster!F:F)</f>
        <v>Network</v>
      </c>
      <c r="D3469">
        <v>7</v>
      </c>
      <c r="E3469" s="2">
        <v>45177</v>
      </c>
      <c r="F3469" s="2">
        <f>_xlfn.XLOOKUP(Table7[[#This Row],[EID]],Roster!A:A,Roster!G:G)</f>
        <v>43495</v>
      </c>
      <c r="G3469" s="61">
        <f ca="1">(TODAY()-Table7[[#This Row],[Hire Date]])/365</f>
        <v>6.3013698630136989</v>
      </c>
      <c r="H3469" s="61">
        <f ca="1">Table7[[#This Row],[Year]]*12</f>
        <v>75.616438356164394</v>
      </c>
      <c r="I3469" t="str">
        <f ca="1">IF(Table7[[#This Row],[Month]]&gt;=12,"Tenured","New Hire")</f>
        <v>Tenured</v>
      </c>
    </row>
    <row r="3470" spans="1:9">
      <c r="A3470" s="3" t="s">
        <v>118</v>
      </c>
      <c r="B3470" s="35" t="str">
        <f>_xlfn.XLOOKUP(Table7[[#This Row],[EID]],Roster!A:A,Roster!E:E)</f>
        <v>kig.imaz.62</v>
      </c>
      <c r="C3470" s="35" t="str">
        <f>_xlfn.XLOOKUP(Table7[[#This Row],[EID]],Roster!A:A,Roster!F:F)</f>
        <v>HR</v>
      </c>
      <c r="D3470">
        <v>7</v>
      </c>
      <c r="E3470" s="2">
        <v>45177</v>
      </c>
      <c r="F3470" s="2">
        <f>_xlfn.XLOOKUP(Table7[[#This Row],[EID]],Roster!A:A,Roster!G:G)</f>
        <v>44965</v>
      </c>
      <c r="G3470" s="61">
        <f ca="1">(TODAY()-Table7[[#This Row],[Hire Date]])/365</f>
        <v>2.2739726027397262</v>
      </c>
      <c r="H3470" s="61">
        <f ca="1">Table7[[#This Row],[Year]]*12</f>
        <v>27.287671232876715</v>
      </c>
      <c r="I3470" t="str">
        <f ca="1">IF(Table7[[#This Row],[Month]]&gt;=12,"Tenured","New Hire")</f>
        <v>Tenured</v>
      </c>
    </row>
    <row r="3471" spans="1:9">
      <c r="A3471" s="3" t="s">
        <v>119</v>
      </c>
      <c r="B3471" s="35" t="str">
        <f>_xlfn.XLOOKUP(Table7[[#This Row],[EID]],Roster!A:A,Roster!E:E)</f>
        <v>hir.kame.31</v>
      </c>
      <c r="C3471" s="35" t="str">
        <f>_xlfn.XLOOKUP(Table7[[#This Row],[EID]],Roster!A:A,Roster!F:F)</f>
        <v>Health</v>
      </c>
      <c r="D3471">
        <v>9</v>
      </c>
      <c r="E3471" s="2">
        <v>45177</v>
      </c>
      <c r="F3471" s="2">
        <f>_xlfn.XLOOKUP(Table7[[#This Row],[EID]],Roster!A:A,Roster!G:G)</f>
        <v>38581</v>
      </c>
      <c r="G3471" s="61">
        <f ca="1">(TODAY()-Table7[[#This Row],[Hire Date]])/365</f>
        <v>19.764383561643836</v>
      </c>
      <c r="H3471" s="61">
        <f ca="1">Table7[[#This Row],[Year]]*12</f>
        <v>237.17260273972602</v>
      </c>
      <c r="I3471" t="str">
        <f ca="1">IF(Table7[[#This Row],[Month]]&gt;=12,"Tenured","New Hire")</f>
        <v>Tenured</v>
      </c>
    </row>
    <row r="3472" spans="1:9">
      <c r="A3472" s="3" t="s">
        <v>120</v>
      </c>
      <c r="B3472" s="35" t="str">
        <f>_xlfn.XLOOKUP(Table7[[#This Row],[EID]],Roster!A:A,Roster!E:E)</f>
        <v>oka.koch.55</v>
      </c>
      <c r="C3472" s="35" t="str">
        <f>_xlfn.XLOOKUP(Table7[[#This Row],[EID]],Roster!A:A,Roster!F:F)</f>
        <v>F&amp;A</v>
      </c>
      <c r="D3472">
        <v>7</v>
      </c>
      <c r="E3472" s="2">
        <v>45177</v>
      </c>
      <c r="F3472" s="2">
        <f>_xlfn.XLOOKUP(Table7[[#This Row],[EID]],Roster!A:A,Roster!G:G)</f>
        <v>45039</v>
      </c>
      <c r="G3472" s="61">
        <f ca="1">(TODAY()-Table7[[#This Row],[Hire Date]])/365</f>
        <v>2.0712328767123287</v>
      </c>
      <c r="H3472" s="61">
        <f ca="1">Table7[[#This Row],[Year]]*12</f>
        <v>24.854794520547944</v>
      </c>
      <c r="I3472" t="str">
        <f ca="1">IF(Table7[[#This Row],[Month]]&gt;=12,"Tenured","New Hire")</f>
        <v>Tenured</v>
      </c>
    </row>
    <row r="3473" spans="1:9">
      <c r="A3473" s="3" t="s">
        <v>121</v>
      </c>
      <c r="B3473" s="35" t="str">
        <f>_xlfn.XLOOKUP(Table7[[#This Row],[EID]],Roster!A:A,Roster!E:E)</f>
        <v>hir.kame.31</v>
      </c>
      <c r="C3473" s="35" t="str">
        <f>_xlfn.XLOOKUP(Table7[[#This Row],[EID]],Roster!A:A,Roster!F:F)</f>
        <v>Health</v>
      </c>
      <c r="D3473">
        <v>7</v>
      </c>
      <c r="E3473" s="2">
        <v>45177</v>
      </c>
      <c r="F3473" s="2">
        <f>_xlfn.XLOOKUP(Table7[[#This Row],[EID]],Roster!A:A,Roster!G:G)</f>
        <v>44420</v>
      </c>
      <c r="G3473" s="61">
        <f ca="1">(TODAY()-Table7[[#This Row],[Hire Date]])/365</f>
        <v>3.7671232876712328</v>
      </c>
      <c r="H3473" s="61">
        <f ca="1">Table7[[#This Row],[Year]]*12</f>
        <v>45.205479452054796</v>
      </c>
      <c r="I3473" t="str">
        <f ca="1">IF(Table7[[#This Row],[Month]]&gt;=12,"Tenured","New Hire")</f>
        <v>Tenured</v>
      </c>
    </row>
    <row r="3474" spans="1:9">
      <c r="A3474" s="3" t="s">
        <v>122</v>
      </c>
      <c r="B3474" s="35" t="str">
        <f>_xlfn.XLOOKUP(Table7[[#This Row],[EID]],Roster!A:A,Roster!E:E)</f>
        <v>han.oriz.24</v>
      </c>
      <c r="C3474" s="35" t="str">
        <f>_xlfn.XLOOKUP(Table7[[#This Row],[EID]],Roster!A:A,Roster!F:F)</f>
        <v>Network</v>
      </c>
      <c r="D3474">
        <v>8</v>
      </c>
      <c r="E3474" s="2">
        <v>45177</v>
      </c>
      <c r="F3474" s="2">
        <f>_xlfn.XLOOKUP(Table7[[#This Row],[EID]],Roster!A:A,Roster!G:G)</f>
        <v>44961</v>
      </c>
      <c r="G3474" s="61">
        <f ca="1">(TODAY()-Table7[[#This Row],[Hire Date]])/365</f>
        <v>2.2849315068493152</v>
      </c>
      <c r="H3474" s="61">
        <f ca="1">Table7[[#This Row],[Year]]*12</f>
        <v>27.419178082191785</v>
      </c>
      <c r="I3474" t="str">
        <f ca="1">IF(Table7[[#This Row],[Month]]&gt;=12,"Tenured","New Hire")</f>
        <v>Tenured</v>
      </c>
    </row>
    <row r="3475" spans="1:9">
      <c r="A3475" s="3" t="s">
        <v>123</v>
      </c>
      <c r="B3475" s="35" t="str">
        <f>_xlfn.XLOOKUP(Table7[[#This Row],[EID]],Roster!A:A,Roster!E:E)</f>
        <v>kig.imaz.62</v>
      </c>
      <c r="C3475" s="35" t="str">
        <f>_xlfn.XLOOKUP(Table7[[#This Row],[EID]],Roster!A:A,Roster!F:F)</f>
        <v>HR</v>
      </c>
      <c r="D3475">
        <v>7</v>
      </c>
      <c r="E3475" s="2">
        <v>45177</v>
      </c>
      <c r="F3475" s="2">
        <f>_xlfn.XLOOKUP(Table7[[#This Row],[EID]],Roster!A:A,Roster!G:G)</f>
        <v>41094</v>
      </c>
      <c r="G3475" s="61">
        <f ca="1">(TODAY()-Table7[[#This Row],[Hire Date]])/365</f>
        <v>12.87945205479452</v>
      </c>
      <c r="H3475" s="61">
        <f ca="1">Table7[[#This Row],[Year]]*12</f>
        <v>154.55342465753424</v>
      </c>
      <c r="I3475" t="str">
        <f ca="1">IF(Table7[[#This Row],[Month]]&gt;=12,"Tenured","New Hire")</f>
        <v>Tenured</v>
      </c>
    </row>
    <row r="3476" spans="1:9">
      <c r="A3476" s="3" t="s">
        <v>94</v>
      </c>
      <c r="B3476" s="35" t="str">
        <f>_xlfn.XLOOKUP(Table7[[#This Row],[EID]],Roster!A:A,Roster!E:E)</f>
        <v>oka.koch.55</v>
      </c>
      <c r="C3476" s="35" t="str">
        <f>_xlfn.XLOOKUP(Table7[[#This Row],[EID]],Roster!A:A,Roster!F:F)</f>
        <v>F&amp;A</v>
      </c>
      <c r="D3476">
        <v>8</v>
      </c>
      <c r="E3476" s="2">
        <v>45178</v>
      </c>
      <c r="F3476" s="2">
        <f>_xlfn.XLOOKUP(Table7[[#This Row],[EID]],Roster!A:A,Roster!G:G)</f>
        <v>45032</v>
      </c>
      <c r="G3476" s="61">
        <f ca="1">(TODAY()-Table7[[#This Row],[Hire Date]])/365</f>
        <v>2.0904109589041098</v>
      </c>
      <c r="H3476" s="61">
        <f ca="1">Table7[[#This Row],[Year]]*12</f>
        <v>25.084931506849315</v>
      </c>
      <c r="I3476" t="str">
        <f ca="1">IF(Table7[[#This Row],[Month]]&gt;=12,"Tenured","New Hire")</f>
        <v>Tenured</v>
      </c>
    </row>
    <row r="3477" spans="1:9">
      <c r="A3477" s="3" t="s">
        <v>96</v>
      </c>
      <c r="B3477" s="35" t="str">
        <f>_xlfn.XLOOKUP(Table7[[#This Row],[EID]],Roster!A:A,Roster!E:E)</f>
        <v>hir.kame.31</v>
      </c>
      <c r="C3477" s="35" t="str">
        <f>_xlfn.XLOOKUP(Table7[[#This Row],[EID]],Roster!A:A,Roster!F:F)</f>
        <v>Health</v>
      </c>
      <c r="D3477">
        <v>8</v>
      </c>
      <c r="E3477" s="2">
        <v>45178</v>
      </c>
      <c r="F3477" s="2">
        <f>_xlfn.XLOOKUP(Table7[[#This Row],[EID]],Roster!A:A,Roster!G:G)</f>
        <v>44979</v>
      </c>
      <c r="G3477" s="61">
        <f ca="1">(TODAY()-Table7[[#This Row],[Hire Date]])/365</f>
        <v>2.2356164383561645</v>
      </c>
      <c r="H3477" s="61">
        <f ca="1">Table7[[#This Row],[Year]]*12</f>
        <v>26.827397260273976</v>
      </c>
      <c r="I3477" t="str">
        <f ca="1">IF(Table7[[#This Row],[Month]]&gt;=12,"Tenured","New Hire")</f>
        <v>Tenured</v>
      </c>
    </row>
    <row r="3478" spans="1:9">
      <c r="A3478" s="3" t="s">
        <v>97</v>
      </c>
      <c r="B3478" s="35" t="str">
        <f>_xlfn.XLOOKUP(Table7[[#This Row],[EID]],Roster!A:A,Roster!E:E)</f>
        <v>han.oriz.24</v>
      </c>
      <c r="C3478" s="35" t="str">
        <f>_xlfn.XLOOKUP(Table7[[#This Row],[EID]],Roster!A:A,Roster!F:F)</f>
        <v>Network</v>
      </c>
      <c r="D3478">
        <v>8</v>
      </c>
      <c r="E3478" s="2">
        <v>45178</v>
      </c>
      <c r="F3478" s="2">
        <f>_xlfn.XLOOKUP(Table7[[#This Row],[EID]],Roster!A:A,Roster!G:G)</f>
        <v>44419</v>
      </c>
      <c r="G3478" s="61">
        <f ca="1">(TODAY()-Table7[[#This Row],[Hire Date]])/365</f>
        <v>3.7698630136986302</v>
      </c>
      <c r="H3478" s="61">
        <f ca="1">Table7[[#This Row],[Year]]*12</f>
        <v>45.238356164383561</v>
      </c>
      <c r="I3478" t="str">
        <f ca="1">IF(Table7[[#This Row],[Month]]&gt;=12,"Tenured","New Hire")</f>
        <v>Tenured</v>
      </c>
    </row>
    <row r="3479" spans="1:9">
      <c r="A3479" s="3" t="s">
        <v>98</v>
      </c>
      <c r="B3479" s="35" t="str">
        <f>_xlfn.XLOOKUP(Table7[[#This Row],[EID]],Roster!A:A,Roster!E:E)</f>
        <v>kig.imaz.62</v>
      </c>
      <c r="C3479" s="35" t="str">
        <f>_xlfn.XLOOKUP(Table7[[#This Row],[EID]],Roster!A:A,Roster!F:F)</f>
        <v>HR</v>
      </c>
      <c r="D3479">
        <v>10</v>
      </c>
      <c r="E3479" s="2">
        <v>45178</v>
      </c>
      <c r="F3479" s="2">
        <f>_xlfn.XLOOKUP(Table7[[#This Row],[EID]],Roster!A:A,Roster!G:G)</f>
        <v>41964</v>
      </c>
      <c r="G3479" s="61">
        <f ca="1">(TODAY()-Table7[[#This Row],[Hire Date]])/365</f>
        <v>10.495890410958904</v>
      </c>
      <c r="H3479" s="61">
        <f ca="1">Table7[[#This Row],[Year]]*12</f>
        <v>125.95068493150684</v>
      </c>
      <c r="I3479" t="str">
        <f ca="1">IF(Table7[[#This Row],[Month]]&gt;=12,"Tenured","New Hire")</f>
        <v>Tenured</v>
      </c>
    </row>
    <row r="3480" spans="1:9">
      <c r="A3480" s="3" t="s">
        <v>99</v>
      </c>
      <c r="B3480" s="35" t="str">
        <f>_xlfn.XLOOKUP(Table7[[#This Row],[EID]],Roster!A:A,Roster!E:E)</f>
        <v>han.oriz.24</v>
      </c>
      <c r="C3480" s="35" t="str">
        <f>_xlfn.XLOOKUP(Table7[[#This Row],[EID]],Roster!A:A,Roster!F:F)</f>
        <v>Strategy</v>
      </c>
      <c r="D3480">
        <v>8</v>
      </c>
      <c r="E3480" s="2">
        <v>45178</v>
      </c>
      <c r="F3480" s="2">
        <f>_xlfn.XLOOKUP(Table7[[#This Row],[EID]],Roster!A:A,Roster!G:G)</f>
        <v>39732</v>
      </c>
      <c r="G3480" s="61">
        <f ca="1">(TODAY()-Table7[[#This Row],[Hire Date]])/365</f>
        <v>16.610958904109587</v>
      </c>
      <c r="H3480" s="61">
        <f ca="1">Table7[[#This Row],[Year]]*12</f>
        <v>199.33150684931505</v>
      </c>
      <c r="I3480" t="str">
        <f ca="1">IF(Table7[[#This Row],[Month]]&gt;=12,"Tenured","New Hire")</f>
        <v>Tenured</v>
      </c>
    </row>
    <row r="3481" spans="1:9">
      <c r="A3481" s="3" t="s">
        <v>100</v>
      </c>
      <c r="B3481" s="35" t="str">
        <f>_xlfn.XLOOKUP(Table7[[#This Row],[EID]],Roster!A:A,Roster!E:E)</f>
        <v>oka.koch.55</v>
      </c>
      <c r="C3481" s="35" t="str">
        <f>_xlfn.XLOOKUP(Table7[[#This Row],[EID]],Roster!A:A,Roster!F:F)</f>
        <v>F&amp;A</v>
      </c>
      <c r="D3481">
        <v>10</v>
      </c>
      <c r="E3481" s="2">
        <v>45178</v>
      </c>
      <c r="F3481" s="2">
        <f>_xlfn.XLOOKUP(Table7[[#This Row],[EID]],Roster!A:A,Roster!G:G)</f>
        <v>44956</v>
      </c>
      <c r="G3481" s="61">
        <f ca="1">(TODAY()-Table7[[#This Row],[Hire Date]])/365</f>
        <v>2.2986301369863016</v>
      </c>
      <c r="H3481" s="61">
        <f ca="1">Table7[[#This Row],[Year]]*12</f>
        <v>27.583561643835619</v>
      </c>
      <c r="I3481" t="str">
        <f ca="1">IF(Table7[[#This Row],[Month]]&gt;=12,"Tenured","New Hire")</f>
        <v>Tenured</v>
      </c>
    </row>
    <row r="3482" spans="1:9">
      <c r="A3482" s="3" t="s">
        <v>101</v>
      </c>
      <c r="B3482" s="35" t="str">
        <f>_xlfn.XLOOKUP(Table7[[#This Row],[EID]],Roster!A:A,Roster!E:E)</f>
        <v>hir.kame.31</v>
      </c>
      <c r="C3482" s="35" t="str">
        <f>_xlfn.XLOOKUP(Table7[[#This Row],[EID]],Roster!A:A,Roster!F:F)</f>
        <v>Health</v>
      </c>
      <c r="D3482">
        <v>9</v>
      </c>
      <c r="E3482" s="2">
        <v>45178</v>
      </c>
      <c r="F3482" s="2">
        <f>_xlfn.XLOOKUP(Table7[[#This Row],[EID]],Roster!A:A,Roster!G:G)</f>
        <v>42161</v>
      </c>
      <c r="G3482" s="61">
        <f ca="1">(TODAY()-Table7[[#This Row],[Hire Date]])/365</f>
        <v>9.956164383561644</v>
      </c>
      <c r="H3482" s="61">
        <f ca="1">Table7[[#This Row],[Year]]*12</f>
        <v>119.47397260273974</v>
      </c>
      <c r="I3482" t="str">
        <f ca="1">IF(Table7[[#This Row],[Month]]&gt;=12,"Tenured","New Hire")</f>
        <v>Tenured</v>
      </c>
    </row>
    <row r="3483" spans="1:9">
      <c r="A3483" s="3" t="s">
        <v>102</v>
      </c>
      <c r="B3483" s="35" t="str">
        <f>_xlfn.XLOOKUP(Table7[[#This Row],[EID]],Roster!A:A,Roster!E:E)</f>
        <v>han.oriz.24</v>
      </c>
      <c r="C3483" s="35" t="str">
        <f>_xlfn.XLOOKUP(Table7[[#This Row],[EID]],Roster!A:A,Roster!F:F)</f>
        <v>Network</v>
      </c>
      <c r="D3483">
        <v>10</v>
      </c>
      <c r="E3483" s="2">
        <v>45178</v>
      </c>
      <c r="F3483" s="2">
        <f>_xlfn.XLOOKUP(Table7[[#This Row],[EID]],Roster!A:A,Roster!G:G)</f>
        <v>37784</v>
      </c>
      <c r="G3483" s="61">
        <f ca="1">(TODAY()-Table7[[#This Row],[Hire Date]])/365</f>
        <v>21.947945205479453</v>
      </c>
      <c r="H3483" s="61">
        <f ca="1">Table7[[#This Row],[Year]]*12</f>
        <v>263.37534246575342</v>
      </c>
      <c r="I3483" t="str">
        <f ca="1">IF(Table7[[#This Row],[Month]]&gt;=12,"Tenured","New Hire")</f>
        <v>Tenured</v>
      </c>
    </row>
    <row r="3484" spans="1:9">
      <c r="A3484" s="3" t="s">
        <v>103</v>
      </c>
      <c r="B3484" s="35" t="str">
        <f>_xlfn.XLOOKUP(Table7[[#This Row],[EID]],Roster!A:A,Roster!E:E)</f>
        <v>kig.imaz.62</v>
      </c>
      <c r="C3484" s="35" t="str">
        <f>_xlfn.XLOOKUP(Table7[[#This Row],[EID]],Roster!A:A,Roster!F:F)</f>
        <v>HR</v>
      </c>
      <c r="D3484">
        <v>10</v>
      </c>
      <c r="E3484" s="2">
        <v>45178</v>
      </c>
      <c r="F3484" s="2">
        <f>_xlfn.XLOOKUP(Table7[[#This Row],[EID]],Roster!A:A,Roster!G:G)</f>
        <v>44132</v>
      </c>
      <c r="G3484" s="61">
        <f ca="1">(TODAY()-Table7[[#This Row],[Hire Date]])/365</f>
        <v>4.5561643835616437</v>
      </c>
      <c r="H3484" s="61">
        <f ca="1">Table7[[#This Row],[Year]]*12</f>
        <v>54.673972602739724</v>
      </c>
      <c r="I3484" t="str">
        <f ca="1">IF(Table7[[#This Row],[Month]]&gt;=12,"Tenured","New Hire")</f>
        <v>Tenured</v>
      </c>
    </row>
    <row r="3485" spans="1:9">
      <c r="A3485" s="3" t="s">
        <v>104</v>
      </c>
      <c r="B3485" s="35" t="str">
        <f>_xlfn.XLOOKUP(Table7[[#This Row],[EID]],Roster!A:A,Roster!E:E)</f>
        <v>oka.koch.55</v>
      </c>
      <c r="C3485" s="35" t="str">
        <f>_xlfn.XLOOKUP(Table7[[#This Row],[EID]],Roster!A:A,Roster!F:F)</f>
        <v>F&amp;A</v>
      </c>
      <c r="D3485">
        <v>9</v>
      </c>
      <c r="E3485" s="2">
        <v>45178</v>
      </c>
      <c r="F3485" s="2">
        <f>_xlfn.XLOOKUP(Table7[[#This Row],[EID]],Roster!A:A,Roster!G:G)</f>
        <v>44977</v>
      </c>
      <c r="G3485" s="61">
        <f ca="1">(TODAY()-Table7[[#This Row],[Hire Date]])/365</f>
        <v>2.2410958904109588</v>
      </c>
      <c r="H3485" s="61">
        <f ca="1">Table7[[#This Row],[Year]]*12</f>
        <v>26.893150684931506</v>
      </c>
      <c r="I3485" t="str">
        <f ca="1">IF(Table7[[#This Row],[Month]]&gt;=12,"Tenured","New Hire")</f>
        <v>Tenured</v>
      </c>
    </row>
    <row r="3486" spans="1:9">
      <c r="A3486" s="3" t="s">
        <v>105</v>
      </c>
      <c r="B3486" s="35" t="str">
        <f>_xlfn.XLOOKUP(Table7[[#This Row],[EID]],Roster!A:A,Roster!E:E)</f>
        <v>oka.koch.55</v>
      </c>
      <c r="C3486" s="35" t="str">
        <f>_xlfn.XLOOKUP(Table7[[#This Row],[EID]],Roster!A:A,Roster!F:F)</f>
        <v>F&amp;A</v>
      </c>
      <c r="D3486">
        <v>9</v>
      </c>
      <c r="E3486" s="2">
        <v>45178</v>
      </c>
      <c r="F3486" s="2">
        <f>_xlfn.XLOOKUP(Table7[[#This Row],[EID]],Roster!A:A,Roster!G:G)</f>
        <v>37806</v>
      </c>
      <c r="G3486" s="61">
        <f ca="1">(TODAY()-Table7[[#This Row],[Hire Date]])/365</f>
        <v>21.887671232876713</v>
      </c>
      <c r="H3486" s="61">
        <f ca="1">Table7[[#This Row],[Year]]*12</f>
        <v>262.65205479452055</v>
      </c>
      <c r="I3486" t="str">
        <f ca="1">IF(Table7[[#This Row],[Month]]&gt;=12,"Tenured","New Hire")</f>
        <v>Tenured</v>
      </c>
    </row>
    <row r="3487" spans="1:9">
      <c r="A3487" s="3" t="s">
        <v>106</v>
      </c>
      <c r="B3487" s="35" t="str">
        <f>_xlfn.XLOOKUP(Table7[[#This Row],[EID]],Roster!A:A,Roster!E:E)</f>
        <v>hir.kame.31</v>
      </c>
      <c r="C3487" s="35" t="str">
        <f>_xlfn.XLOOKUP(Table7[[#This Row],[EID]],Roster!A:A,Roster!F:F)</f>
        <v>Health</v>
      </c>
      <c r="D3487">
        <v>10</v>
      </c>
      <c r="E3487" s="2">
        <v>45178</v>
      </c>
      <c r="F3487" s="2">
        <f>_xlfn.XLOOKUP(Table7[[#This Row],[EID]],Roster!A:A,Roster!G:G)</f>
        <v>40457</v>
      </c>
      <c r="G3487" s="61">
        <f ca="1">(TODAY()-Table7[[#This Row],[Hire Date]])/365</f>
        <v>14.624657534246575</v>
      </c>
      <c r="H3487" s="61">
        <f ca="1">Table7[[#This Row],[Year]]*12</f>
        <v>175.49589041095891</v>
      </c>
      <c r="I3487" t="str">
        <f ca="1">IF(Table7[[#This Row],[Month]]&gt;=12,"Tenured","New Hire")</f>
        <v>Tenured</v>
      </c>
    </row>
    <row r="3488" spans="1:9">
      <c r="A3488" s="3" t="s">
        <v>107</v>
      </c>
      <c r="B3488" s="35" t="str">
        <f>_xlfn.XLOOKUP(Table7[[#This Row],[EID]],Roster!A:A,Roster!E:E)</f>
        <v>oka.koch.55</v>
      </c>
      <c r="C3488" s="35" t="str">
        <f>_xlfn.XLOOKUP(Table7[[#This Row],[EID]],Roster!A:A,Roster!F:F)</f>
        <v>F&amp;A</v>
      </c>
      <c r="D3488">
        <v>8</v>
      </c>
      <c r="E3488" s="2">
        <v>45178</v>
      </c>
      <c r="F3488" s="2">
        <f>_xlfn.XLOOKUP(Table7[[#This Row],[EID]],Roster!A:A,Roster!G:G)</f>
        <v>45001</v>
      </c>
      <c r="G3488" s="61">
        <f ca="1">(TODAY()-Table7[[#This Row],[Hire Date]])/365</f>
        <v>2.1753424657534248</v>
      </c>
      <c r="H3488" s="61">
        <f ca="1">Table7[[#This Row],[Year]]*12</f>
        <v>26.104109589041098</v>
      </c>
      <c r="I3488" t="str">
        <f ca="1">IF(Table7[[#This Row],[Month]]&gt;=12,"Tenured","New Hire")</f>
        <v>Tenured</v>
      </c>
    </row>
    <row r="3489" spans="1:9">
      <c r="A3489" s="3" t="s">
        <v>108</v>
      </c>
      <c r="B3489" s="35" t="str">
        <f>_xlfn.XLOOKUP(Table7[[#This Row],[EID]],Roster!A:A,Roster!E:E)</f>
        <v>kig.imaz.62</v>
      </c>
      <c r="C3489" s="35" t="str">
        <f>_xlfn.XLOOKUP(Table7[[#This Row],[EID]],Roster!A:A,Roster!F:F)</f>
        <v>HR</v>
      </c>
      <c r="D3489">
        <v>10</v>
      </c>
      <c r="E3489" s="2">
        <v>45178</v>
      </c>
      <c r="F3489" s="2">
        <f>_xlfn.XLOOKUP(Table7[[#This Row],[EID]],Roster!A:A,Roster!G:G)</f>
        <v>41289</v>
      </c>
      <c r="G3489" s="61">
        <f ca="1">(TODAY()-Table7[[#This Row],[Hire Date]])/365</f>
        <v>12.345205479452055</v>
      </c>
      <c r="H3489" s="61">
        <f ca="1">Table7[[#This Row],[Year]]*12</f>
        <v>148.14246575342466</v>
      </c>
      <c r="I3489" t="str">
        <f ca="1">IF(Table7[[#This Row],[Month]]&gt;=12,"Tenured","New Hire")</f>
        <v>Tenured</v>
      </c>
    </row>
    <row r="3490" spans="1:9">
      <c r="A3490" s="3" t="s">
        <v>109</v>
      </c>
      <c r="B3490" s="35" t="str">
        <f>_xlfn.XLOOKUP(Table7[[#This Row],[EID]],Roster!A:A,Roster!E:E)</f>
        <v>han.oriz.24</v>
      </c>
      <c r="C3490" s="35" t="str">
        <f>_xlfn.XLOOKUP(Table7[[#This Row],[EID]],Roster!A:A,Roster!F:F)</f>
        <v>Strategy</v>
      </c>
      <c r="D3490">
        <v>9</v>
      </c>
      <c r="E3490" s="2">
        <v>45178</v>
      </c>
      <c r="F3490" s="2">
        <f>_xlfn.XLOOKUP(Table7[[#This Row],[EID]],Roster!A:A,Roster!G:G)</f>
        <v>39092</v>
      </c>
      <c r="G3490" s="61">
        <f ca="1">(TODAY()-Table7[[#This Row],[Hire Date]])/365</f>
        <v>18.364383561643837</v>
      </c>
      <c r="H3490" s="61">
        <f ca="1">Table7[[#This Row],[Year]]*12</f>
        <v>220.37260273972606</v>
      </c>
      <c r="I3490" t="str">
        <f ca="1">IF(Table7[[#This Row],[Month]]&gt;=12,"Tenured","New Hire")</f>
        <v>Tenured</v>
      </c>
    </row>
    <row r="3491" spans="1:9">
      <c r="A3491" s="3" t="s">
        <v>111</v>
      </c>
      <c r="B3491" s="35" t="str">
        <f>_xlfn.XLOOKUP(Table7[[#This Row],[EID]],Roster!A:A,Roster!E:E)</f>
        <v>hir.kame.31</v>
      </c>
      <c r="C3491" s="35" t="str">
        <f>_xlfn.XLOOKUP(Table7[[#This Row],[EID]],Roster!A:A,Roster!F:F)</f>
        <v>Health</v>
      </c>
      <c r="D3491">
        <v>10</v>
      </c>
      <c r="E3491" s="2">
        <v>45178</v>
      </c>
      <c r="F3491" s="2">
        <f>_xlfn.XLOOKUP(Table7[[#This Row],[EID]],Roster!A:A,Roster!G:G)</f>
        <v>42145</v>
      </c>
      <c r="G3491" s="61">
        <f ca="1">(TODAY()-Table7[[#This Row],[Hire Date]])/365</f>
        <v>10</v>
      </c>
      <c r="H3491" s="61">
        <f ca="1">Table7[[#This Row],[Year]]*12</f>
        <v>120</v>
      </c>
      <c r="I3491" t="str">
        <f ca="1">IF(Table7[[#This Row],[Month]]&gt;=12,"Tenured","New Hire")</f>
        <v>Tenured</v>
      </c>
    </row>
    <row r="3492" spans="1:9">
      <c r="A3492" s="3" t="s">
        <v>112</v>
      </c>
      <c r="B3492" s="35" t="str">
        <f>_xlfn.XLOOKUP(Table7[[#This Row],[EID]],Roster!A:A,Roster!E:E)</f>
        <v>hir.kame.31</v>
      </c>
      <c r="C3492" s="35" t="str">
        <f>_xlfn.XLOOKUP(Table7[[#This Row],[EID]],Roster!A:A,Roster!F:F)</f>
        <v>Health</v>
      </c>
      <c r="D3492">
        <v>10</v>
      </c>
      <c r="E3492" s="2">
        <v>45178</v>
      </c>
      <c r="F3492" s="2">
        <f>_xlfn.XLOOKUP(Table7[[#This Row],[EID]],Roster!A:A,Roster!G:G)</f>
        <v>44989</v>
      </c>
      <c r="G3492" s="61">
        <f ca="1">(TODAY()-Table7[[#This Row],[Hire Date]])/365</f>
        <v>2.2082191780821918</v>
      </c>
      <c r="H3492" s="61">
        <f ca="1">Table7[[#This Row],[Year]]*12</f>
        <v>26.4986301369863</v>
      </c>
      <c r="I3492" t="str">
        <f ca="1">IF(Table7[[#This Row],[Month]]&gt;=12,"Tenured","New Hire")</f>
        <v>Tenured</v>
      </c>
    </row>
    <row r="3493" spans="1:9">
      <c r="A3493" s="3" t="s">
        <v>113</v>
      </c>
      <c r="B3493" s="35" t="str">
        <f>_xlfn.XLOOKUP(Table7[[#This Row],[EID]],Roster!A:A,Roster!E:E)</f>
        <v>kig.imaz.62</v>
      </c>
      <c r="C3493" s="35" t="str">
        <f>_xlfn.XLOOKUP(Table7[[#This Row],[EID]],Roster!A:A,Roster!F:F)</f>
        <v>HR</v>
      </c>
      <c r="D3493">
        <v>10</v>
      </c>
      <c r="E3493" s="2">
        <v>45178</v>
      </c>
      <c r="F3493" s="2">
        <f>_xlfn.XLOOKUP(Table7[[#This Row],[EID]],Roster!A:A,Roster!G:G)</f>
        <v>44152</v>
      </c>
      <c r="G3493" s="61">
        <f ca="1">(TODAY()-Table7[[#This Row],[Hire Date]])/365</f>
        <v>4.5013698630136982</v>
      </c>
      <c r="H3493" s="61">
        <f ca="1">Table7[[#This Row],[Year]]*12</f>
        <v>54.016438356164379</v>
      </c>
      <c r="I3493" t="str">
        <f ca="1">IF(Table7[[#This Row],[Month]]&gt;=12,"Tenured","New Hire")</f>
        <v>Tenured</v>
      </c>
    </row>
    <row r="3494" spans="1:9">
      <c r="A3494" s="3" t="s">
        <v>114</v>
      </c>
      <c r="B3494" s="35" t="str">
        <f>_xlfn.XLOOKUP(Table7[[#This Row],[EID]],Roster!A:A,Roster!E:E)</f>
        <v>han.oriz.24</v>
      </c>
      <c r="C3494" s="35" t="str">
        <f>_xlfn.XLOOKUP(Table7[[#This Row],[EID]],Roster!A:A,Roster!F:F)</f>
        <v>Strategy</v>
      </c>
      <c r="D3494">
        <v>8</v>
      </c>
      <c r="E3494" s="2">
        <v>45178</v>
      </c>
      <c r="F3494" s="2">
        <f>_xlfn.XLOOKUP(Table7[[#This Row],[EID]],Roster!A:A,Roster!G:G)</f>
        <v>37165</v>
      </c>
      <c r="G3494" s="61">
        <f ca="1">(TODAY()-Table7[[#This Row],[Hire Date]])/365</f>
        <v>23.643835616438356</v>
      </c>
      <c r="H3494" s="61">
        <f ca="1">Table7[[#This Row],[Year]]*12</f>
        <v>283.72602739726028</v>
      </c>
      <c r="I3494" t="str">
        <f ca="1">IF(Table7[[#This Row],[Month]]&gt;=12,"Tenured","New Hire")</f>
        <v>Tenured</v>
      </c>
    </row>
    <row r="3495" spans="1:9">
      <c r="A3495" s="3" t="s">
        <v>115</v>
      </c>
      <c r="B3495" s="35" t="str">
        <f>_xlfn.XLOOKUP(Table7[[#This Row],[EID]],Roster!A:A,Roster!E:E)</f>
        <v>oka.koch.55</v>
      </c>
      <c r="C3495" s="35" t="str">
        <f>_xlfn.XLOOKUP(Table7[[#This Row],[EID]],Roster!A:A,Roster!F:F)</f>
        <v>F&amp;A</v>
      </c>
      <c r="D3495">
        <v>8</v>
      </c>
      <c r="E3495" s="2">
        <v>45178</v>
      </c>
      <c r="F3495" s="2">
        <f>_xlfn.XLOOKUP(Table7[[#This Row],[EID]],Roster!A:A,Roster!G:G)</f>
        <v>44841</v>
      </c>
      <c r="G3495" s="61">
        <f ca="1">(TODAY()-Table7[[#This Row],[Hire Date]])/365</f>
        <v>2.6136986301369864</v>
      </c>
      <c r="H3495" s="61">
        <f ca="1">Table7[[#This Row],[Year]]*12</f>
        <v>31.364383561643837</v>
      </c>
      <c r="I3495" t="str">
        <f ca="1">IF(Table7[[#This Row],[Month]]&gt;=12,"Tenured","New Hire")</f>
        <v>Tenured</v>
      </c>
    </row>
    <row r="3496" spans="1:9">
      <c r="A3496" s="3" t="s">
        <v>116</v>
      </c>
      <c r="B3496" s="35" t="str">
        <f>_xlfn.XLOOKUP(Table7[[#This Row],[EID]],Roster!A:A,Roster!E:E)</f>
        <v>hir.kame.31</v>
      </c>
      <c r="C3496" s="35" t="str">
        <f>_xlfn.XLOOKUP(Table7[[#This Row],[EID]],Roster!A:A,Roster!F:F)</f>
        <v>Health</v>
      </c>
      <c r="D3496">
        <v>10</v>
      </c>
      <c r="E3496" s="2">
        <v>45178</v>
      </c>
      <c r="F3496" s="2">
        <f>_xlfn.XLOOKUP(Table7[[#This Row],[EID]],Roster!A:A,Roster!G:G)</f>
        <v>39490</v>
      </c>
      <c r="G3496" s="61">
        <f ca="1">(TODAY()-Table7[[#This Row],[Hire Date]])/365</f>
        <v>17.273972602739725</v>
      </c>
      <c r="H3496" s="61">
        <f ca="1">Table7[[#This Row],[Year]]*12</f>
        <v>207.2876712328767</v>
      </c>
      <c r="I3496" t="str">
        <f ca="1">IF(Table7[[#This Row],[Month]]&gt;=12,"Tenured","New Hire")</f>
        <v>Tenured</v>
      </c>
    </row>
    <row r="3497" spans="1:9">
      <c r="A3497" s="3" t="s">
        <v>117</v>
      </c>
      <c r="B3497" s="35" t="str">
        <f>_xlfn.XLOOKUP(Table7[[#This Row],[EID]],Roster!A:A,Roster!E:E)</f>
        <v>han.oriz.24</v>
      </c>
      <c r="C3497" s="35" t="str">
        <f>_xlfn.XLOOKUP(Table7[[#This Row],[EID]],Roster!A:A,Roster!F:F)</f>
        <v>Network</v>
      </c>
      <c r="D3497">
        <v>8</v>
      </c>
      <c r="E3497" s="2">
        <v>45178</v>
      </c>
      <c r="F3497" s="2">
        <f>_xlfn.XLOOKUP(Table7[[#This Row],[EID]],Roster!A:A,Roster!G:G)</f>
        <v>43495</v>
      </c>
      <c r="G3497" s="61">
        <f ca="1">(TODAY()-Table7[[#This Row],[Hire Date]])/365</f>
        <v>6.3013698630136989</v>
      </c>
      <c r="H3497" s="61">
        <f ca="1">Table7[[#This Row],[Year]]*12</f>
        <v>75.616438356164394</v>
      </c>
      <c r="I3497" t="str">
        <f ca="1">IF(Table7[[#This Row],[Month]]&gt;=12,"Tenured","New Hire")</f>
        <v>Tenured</v>
      </c>
    </row>
    <row r="3498" spans="1:9">
      <c r="A3498" s="3" t="s">
        <v>118</v>
      </c>
      <c r="B3498" s="35" t="str">
        <f>_xlfn.XLOOKUP(Table7[[#This Row],[EID]],Roster!A:A,Roster!E:E)</f>
        <v>kig.imaz.62</v>
      </c>
      <c r="C3498" s="35" t="str">
        <f>_xlfn.XLOOKUP(Table7[[#This Row],[EID]],Roster!A:A,Roster!F:F)</f>
        <v>HR</v>
      </c>
      <c r="D3498">
        <v>8</v>
      </c>
      <c r="E3498" s="2">
        <v>45178</v>
      </c>
      <c r="F3498" s="2">
        <f>_xlfn.XLOOKUP(Table7[[#This Row],[EID]],Roster!A:A,Roster!G:G)</f>
        <v>44965</v>
      </c>
      <c r="G3498" s="61">
        <f ca="1">(TODAY()-Table7[[#This Row],[Hire Date]])/365</f>
        <v>2.2739726027397262</v>
      </c>
      <c r="H3498" s="61">
        <f ca="1">Table7[[#This Row],[Year]]*12</f>
        <v>27.287671232876715</v>
      </c>
      <c r="I3498" t="str">
        <f ca="1">IF(Table7[[#This Row],[Month]]&gt;=12,"Tenured","New Hire")</f>
        <v>Tenured</v>
      </c>
    </row>
    <row r="3499" spans="1:9">
      <c r="A3499" s="3" t="s">
        <v>119</v>
      </c>
      <c r="B3499" s="35" t="str">
        <f>_xlfn.XLOOKUP(Table7[[#This Row],[EID]],Roster!A:A,Roster!E:E)</f>
        <v>hir.kame.31</v>
      </c>
      <c r="C3499" s="35" t="str">
        <f>_xlfn.XLOOKUP(Table7[[#This Row],[EID]],Roster!A:A,Roster!F:F)</f>
        <v>Health</v>
      </c>
      <c r="D3499">
        <v>8</v>
      </c>
      <c r="E3499" s="2">
        <v>45178</v>
      </c>
      <c r="F3499" s="2">
        <f>_xlfn.XLOOKUP(Table7[[#This Row],[EID]],Roster!A:A,Roster!G:G)</f>
        <v>38581</v>
      </c>
      <c r="G3499" s="61">
        <f ca="1">(TODAY()-Table7[[#This Row],[Hire Date]])/365</f>
        <v>19.764383561643836</v>
      </c>
      <c r="H3499" s="61">
        <f ca="1">Table7[[#This Row],[Year]]*12</f>
        <v>237.17260273972602</v>
      </c>
      <c r="I3499" t="str">
        <f ca="1">IF(Table7[[#This Row],[Month]]&gt;=12,"Tenured","New Hire")</f>
        <v>Tenured</v>
      </c>
    </row>
    <row r="3500" spans="1:9">
      <c r="A3500" s="3" t="s">
        <v>120</v>
      </c>
      <c r="B3500" s="35" t="str">
        <f>_xlfn.XLOOKUP(Table7[[#This Row],[EID]],Roster!A:A,Roster!E:E)</f>
        <v>oka.koch.55</v>
      </c>
      <c r="C3500" s="35" t="str">
        <f>_xlfn.XLOOKUP(Table7[[#This Row],[EID]],Roster!A:A,Roster!F:F)</f>
        <v>F&amp;A</v>
      </c>
      <c r="D3500">
        <v>8</v>
      </c>
      <c r="E3500" s="2">
        <v>45178</v>
      </c>
      <c r="F3500" s="2">
        <f>_xlfn.XLOOKUP(Table7[[#This Row],[EID]],Roster!A:A,Roster!G:G)</f>
        <v>45039</v>
      </c>
      <c r="G3500" s="61">
        <f ca="1">(TODAY()-Table7[[#This Row],[Hire Date]])/365</f>
        <v>2.0712328767123287</v>
      </c>
      <c r="H3500" s="61">
        <f ca="1">Table7[[#This Row],[Year]]*12</f>
        <v>24.854794520547944</v>
      </c>
      <c r="I3500" t="str">
        <f ca="1">IF(Table7[[#This Row],[Month]]&gt;=12,"Tenured","New Hire")</f>
        <v>Tenured</v>
      </c>
    </row>
    <row r="3501" spans="1:9">
      <c r="A3501" s="3" t="s">
        <v>121</v>
      </c>
      <c r="B3501" s="35" t="str">
        <f>_xlfn.XLOOKUP(Table7[[#This Row],[EID]],Roster!A:A,Roster!E:E)</f>
        <v>hir.kame.31</v>
      </c>
      <c r="C3501" s="35" t="str">
        <f>_xlfn.XLOOKUP(Table7[[#This Row],[EID]],Roster!A:A,Roster!F:F)</f>
        <v>Health</v>
      </c>
      <c r="D3501">
        <v>8</v>
      </c>
      <c r="E3501" s="2">
        <v>45178</v>
      </c>
      <c r="F3501" s="2">
        <f>_xlfn.XLOOKUP(Table7[[#This Row],[EID]],Roster!A:A,Roster!G:G)</f>
        <v>44420</v>
      </c>
      <c r="G3501" s="61">
        <f ca="1">(TODAY()-Table7[[#This Row],[Hire Date]])/365</f>
        <v>3.7671232876712328</v>
      </c>
      <c r="H3501" s="61">
        <f ca="1">Table7[[#This Row],[Year]]*12</f>
        <v>45.205479452054796</v>
      </c>
      <c r="I3501" t="str">
        <f ca="1">IF(Table7[[#This Row],[Month]]&gt;=12,"Tenured","New Hire")</f>
        <v>Tenured</v>
      </c>
    </row>
    <row r="3502" spans="1:9">
      <c r="A3502" s="3" t="s">
        <v>122</v>
      </c>
      <c r="B3502" s="35" t="str">
        <f>_xlfn.XLOOKUP(Table7[[#This Row],[EID]],Roster!A:A,Roster!E:E)</f>
        <v>han.oriz.24</v>
      </c>
      <c r="C3502" s="35" t="str">
        <f>_xlfn.XLOOKUP(Table7[[#This Row],[EID]],Roster!A:A,Roster!F:F)</f>
        <v>Network</v>
      </c>
      <c r="D3502">
        <v>8</v>
      </c>
      <c r="E3502" s="2">
        <v>45178</v>
      </c>
      <c r="F3502" s="2">
        <f>_xlfn.XLOOKUP(Table7[[#This Row],[EID]],Roster!A:A,Roster!G:G)</f>
        <v>44961</v>
      </c>
      <c r="G3502" s="61">
        <f ca="1">(TODAY()-Table7[[#This Row],[Hire Date]])/365</f>
        <v>2.2849315068493152</v>
      </c>
      <c r="H3502" s="61">
        <f ca="1">Table7[[#This Row],[Year]]*12</f>
        <v>27.419178082191785</v>
      </c>
      <c r="I3502" t="str">
        <f ca="1">IF(Table7[[#This Row],[Month]]&gt;=12,"Tenured","New Hire")</f>
        <v>Tenured</v>
      </c>
    </row>
    <row r="3503" spans="1:9">
      <c r="A3503" s="3" t="s">
        <v>123</v>
      </c>
      <c r="B3503" s="35" t="str">
        <f>_xlfn.XLOOKUP(Table7[[#This Row],[EID]],Roster!A:A,Roster!E:E)</f>
        <v>kig.imaz.62</v>
      </c>
      <c r="C3503" s="35" t="str">
        <f>_xlfn.XLOOKUP(Table7[[#This Row],[EID]],Roster!A:A,Roster!F:F)</f>
        <v>HR</v>
      </c>
      <c r="D3503">
        <v>8</v>
      </c>
      <c r="E3503" s="2">
        <v>45178</v>
      </c>
      <c r="F3503" s="2">
        <f>_xlfn.XLOOKUP(Table7[[#This Row],[EID]],Roster!A:A,Roster!G:G)</f>
        <v>41094</v>
      </c>
      <c r="G3503" s="61">
        <f ca="1">(TODAY()-Table7[[#This Row],[Hire Date]])/365</f>
        <v>12.87945205479452</v>
      </c>
      <c r="H3503" s="61">
        <f ca="1">Table7[[#This Row],[Year]]*12</f>
        <v>154.55342465753424</v>
      </c>
      <c r="I3503" t="str">
        <f ca="1">IF(Table7[[#This Row],[Month]]&gt;=12,"Tenured","New Hire")</f>
        <v>Tenured</v>
      </c>
    </row>
    <row r="3504" spans="1:9">
      <c r="A3504" s="3" t="s">
        <v>94</v>
      </c>
      <c r="B3504" s="35" t="str">
        <f>_xlfn.XLOOKUP(Table7[[#This Row],[EID]],Roster!A:A,Roster!E:E)</f>
        <v>oka.koch.55</v>
      </c>
      <c r="C3504" s="35" t="str">
        <f>_xlfn.XLOOKUP(Table7[[#This Row],[EID]],Roster!A:A,Roster!F:F)</f>
        <v>F&amp;A</v>
      </c>
      <c r="D3504">
        <v>8</v>
      </c>
      <c r="E3504" s="2">
        <v>45179</v>
      </c>
      <c r="F3504" s="2">
        <f>_xlfn.XLOOKUP(Table7[[#This Row],[EID]],Roster!A:A,Roster!G:G)</f>
        <v>45032</v>
      </c>
      <c r="G3504" s="61">
        <f ca="1">(TODAY()-Table7[[#This Row],[Hire Date]])/365</f>
        <v>2.0904109589041098</v>
      </c>
      <c r="H3504" s="61">
        <f ca="1">Table7[[#This Row],[Year]]*12</f>
        <v>25.084931506849315</v>
      </c>
      <c r="I3504" t="str">
        <f ca="1">IF(Table7[[#This Row],[Month]]&gt;=12,"Tenured","New Hire")</f>
        <v>Tenured</v>
      </c>
    </row>
    <row r="3505" spans="1:9">
      <c r="A3505" s="3" t="s">
        <v>96</v>
      </c>
      <c r="B3505" s="35" t="str">
        <f>_xlfn.XLOOKUP(Table7[[#This Row],[EID]],Roster!A:A,Roster!E:E)</f>
        <v>hir.kame.31</v>
      </c>
      <c r="C3505" s="35" t="str">
        <f>_xlfn.XLOOKUP(Table7[[#This Row],[EID]],Roster!A:A,Roster!F:F)</f>
        <v>Health</v>
      </c>
      <c r="D3505">
        <v>9</v>
      </c>
      <c r="E3505" s="2">
        <v>45179</v>
      </c>
      <c r="F3505" s="2">
        <f>_xlfn.XLOOKUP(Table7[[#This Row],[EID]],Roster!A:A,Roster!G:G)</f>
        <v>44979</v>
      </c>
      <c r="G3505" s="61">
        <f ca="1">(TODAY()-Table7[[#This Row],[Hire Date]])/365</f>
        <v>2.2356164383561645</v>
      </c>
      <c r="H3505" s="61">
        <f ca="1">Table7[[#This Row],[Year]]*12</f>
        <v>26.827397260273976</v>
      </c>
      <c r="I3505" t="str">
        <f ca="1">IF(Table7[[#This Row],[Month]]&gt;=12,"Tenured","New Hire")</f>
        <v>Tenured</v>
      </c>
    </row>
    <row r="3506" spans="1:9">
      <c r="A3506" s="3" t="s">
        <v>97</v>
      </c>
      <c r="B3506" s="35" t="str">
        <f>_xlfn.XLOOKUP(Table7[[#This Row],[EID]],Roster!A:A,Roster!E:E)</f>
        <v>han.oriz.24</v>
      </c>
      <c r="C3506" s="35" t="str">
        <f>_xlfn.XLOOKUP(Table7[[#This Row],[EID]],Roster!A:A,Roster!F:F)</f>
        <v>Network</v>
      </c>
      <c r="D3506">
        <v>8</v>
      </c>
      <c r="E3506" s="2">
        <v>45179</v>
      </c>
      <c r="F3506" s="2">
        <f>_xlfn.XLOOKUP(Table7[[#This Row],[EID]],Roster!A:A,Roster!G:G)</f>
        <v>44419</v>
      </c>
      <c r="G3506" s="61">
        <f ca="1">(TODAY()-Table7[[#This Row],[Hire Date]])/365</f>
        <v>3.7698630136986302</v>
      </c>
      <c r="H3506" s="61">
        <f ca="1">Table7[[#This Row],[Year]]*12</f>
        <v>45.238356164383561</v>
      </c>
      <c r="I3506" t="str">
        <f ca="1">IF(Table7[[#This Row],[Month]]&gt;=12,"Tenured","New Hire")</f>
        <v>Tenured</v>
      </c>
    </row>
    <row r="3507" spans="1:9">
      <c r="A3507" s="3" t="s">
        <v>98</v>
      </c>
      <c r="B3507" s="35" t="str">
        <f>_xlfn.XLOOKUP(Table7[[#This Row],[EID]],Roster!A:A,Roster!E:E)</f>
        <v>kig.imaz.62</v>
      </c>
      <c r="C3507" s="35" t="str">
        <f>_xlfn.XLOOKUP(Table7[[#This Row],[EID]],Roster!A:A,Roster!F:F)</f>
        <v>HR</v>
      </c>
      <c r="D3507">
        <v>8</v>
      </c>
      <c r="E3507" s="2">
        <v>45179</v>
      </c>
      <c r="F3507" s="2">
        <f>_xlfn.XLOOKUP(Table7[[#This Row],[EID]],Roster!A:A,Roster!G:G)</f>
        <v>41964</v>
      </c>
      <c r="G3507" s="61">
        <f ca="1">(TODAY()-Table7[[#This Row],[Hire Date]])/365</f>
        <v>10.495890410958904</v>
      </c>
      <c r="H3507" s="61">
        <f ca="1">Table7[[#This Row],[Year]]*12</f>
        <v>125.95068493150684</v>
      </c>
      <c r="I3507" t="str">
        <f ca="1">IF(Table7[[#This Row],[Month]]&gt;=12,"Tenured","New Hire")</f>
        <v>Tenured</v>
      </c>
    </row>
    <row r="3508" spans="1:9">
      <c r="A3508" s="3" t="s">
        <v>99</v>
      </c>
      <c r="B3508" s="35" t="str">
        <f>_xlfn.XLOOKUP(Table7[[#This Row],[EID]],Roster!A:A,Roster!E:E)</f>
        <v>han.oriz.24</v>
      </c>
      <c r="C3508" s="35" t="str">
        <f>_xlfn.XLOOKUP(Table7[[#This Row],[EID]],Roster!A:A,Roster!F:F)</f>
        <v>Strategy</v>
      </c>
      <c r="D3508">
        <v>10</v>
      </c>
      <c r="E3508" s="2">
        <v>45179</v>
      </c>
      <c r="F3508" s="2">
        <f>_xlfn.XLOOKUP(Table7[[#This Row],[EID]],Roster!A:A,Roster!G:G)</f>
        <v>39732</v>
      </c>
      <c r="G3508" s="61">
        <f ca="1">(TODAY()-Table7[[#This Row],[Hire Date]])/365</f>
        <v>16.610958904109587</v>
      </c>
      <c r="H3508" s="61">
        <f ca="1">Table7[[#This Row],[Year]]*12</f>
        <v>199.33150684931505</v>
      </c>
      <c r="I3508" t="str">
        <f ca="1">IF(Table7[[#This Row],[Month]]&gt;=12,"Tenured","New Hire")</f>
        <v>Tenured</v>
      </c>
    </row>
    <row r="3509" spans="1:9">
      <c r="A3509" s="3" t="s">
        <v>100</v>
      </c>
      <c r="B3509" s="35" t="str">
        <f>_xlfn.XLOOKUP(Table7[[#This Row],[EID]],Roster!A:A,Roster!E:E)</f>
        <v>oka.koch.55</v>
      </c>
      <c r="C3509" s="35" t="str">
        <f>_xlfn.XLOOKUP(Table7[[#This Row],[EID]],Roster!A:A,Roster!F:F)</f>
        <v>F&amp;A</v>
      </c>
      <c r="D3509">
        <v>10</v>
      </c>
      <c r="E3509" s="2">
        <v>45179</v>
      </c>
      <c r="F3509" s="2">
        <f>_xlfn.XLOOKUP(Table7[[#This Row],[EID]],Roster!A:A,Roster!G:G)</f>
        <v>44956</v>
      </c>
      <c r="G3509" s="61">
        <f ca="1">(TODAY()-Table7[[#This Row],[Hire Date]])/365</f>
        <v>2.2986301369863016</v>
      </c>
      <c r="H3509" s="61">
        <f ca="1">Table7[[#This Row],[Year]]*12</f>
        <v>27.583561643835619</v>
      </c>
      <c r="I3509" t="str">
        <f ca="1">IF(Table7[[#This Row],[Month]]&gt;=12,"Tenured","New Hire")</f>
        <v>Tenured</v>
      </c>
    </row>
    <row r="3510" spans="1:9">
      <c r="A3510" s="3" t="s">
        <v>101</v>
      </c>
      <c r="B3510" s="35" t="str">
        <f>_xlfn.XLOOKUP(Table7[[#This Row],[EID]],Roster!A:A,Roster!E:E)</f>
        <v>hir.kame.31</v>
      </c>
      <c r="C3510" s="35" t="str">
        <f>_xlfn.XLOOKUP(Table7[[#This Row],[EID]],Roster!A:A,Roster!F:F)</f>
        <v>Health</v>
      </c>
      <c r="D3510">
        <v>8</v>
      </c>
      <c r="E3510" s="2">
        <v>45179</v>
      </c>
      <c r="F3510" s="2">
        <f>_xlfn.XLOOKUP(Table7[[#This Row],[EID]],Roster!A:A,Roster!G:G)</f>
        <v>42161</v>
      </c>
      <c r="G3510" s="61">
        <f ca="1">(TODAY()-Table7[[#This Row],[Hire Date]])/365</f>
        <v>9.956164383561644</v>
      </c>
      <c r="H3510" s="61">
        <f ca="1">Table7[[#This Row],[Year]]*12</f>
        <v>119.47397260273974</v>
      </c>
      <c r="I3510" t="str">
        <f ca="1">IF(Table7[[#This Row],[Month]]&gt;=12,"Tenured","New Hire")</f>
        <v>Tenured</v>
      </c>
    </row>
    <row r="3511" spans="1:9">
      <c r="A3511" s="3" t="s">
        <v>102</v>
      </c>
      <c r="B3511" s="35" t="str">
        <f>_xlfn.XLOOKUP(Table7[[#This Row],[EID]],Roster!A:A,Roster!E:E)</f>
        <v>han.oriz.24</v>
      </c>
      <c r="C3511" s="35" t="str">
        <f>_xlfn.XLOOKUP(Table7[[#This Row],[EID]],Roster!A:A,Roster!F:F)</f>
        <v>Network</v>
      </c>
      <c r="D3511">
        <v>7</v>
      </c>
      <c r="E3511" s="2">
        <v>45179</v>
      </c>
      <c r="F3511" s="2">
        <f>_xlfn.XLOOKUP(Table7[[#This Row],[EID]],Roster!A:A,Roster!G:G)</f>
        <v>37784</v>
      </c>
      <c r="G3511" s="61">
        <f ca="1">(TODAY()-Table7[[#This Row],[Hire Date]])/365</f>
        <v>21.947945205479453</v>
      </c>
      <c r="H3511" s="61">
        <f ca="1">Table7[[#This Row],[Year]]*12</f>
        <v>263.37534246575342</v>
      </c>
      <c r="I3511" t="str">
        <f ca="1">IF(Table7[[#This Row],[Month]]&gt;=12,"Tenured","New Hire")</f>
        <v>Tenured</v>
      </c>
    </row>
    <row r="3512" spans="1:9">
      <c r="A3512" s="3" t="s">
        <v>103</v>
      </c>
      <c r="B3512" s="35" t="str">
        <f>_xlfn.XLOOKUP(Table7[[#This Row],[EID]],Roster!A:A,Roster!E:E)</f>
        <v>kig.imaz.62</v>
      </c>
      <c r="C3512" s="35" t="str">
        <f>_xlfn.XLOOKUP(Table7[[#This Row],[EID]],Roster!A:A,Roster!F:F)</f>
        <v>HR</v>
      </c>
      <c r="D3512">
        <v>8</v>
      </c>
      <c r="E3512" s="2">
        <v>45179</v>
      </c>
      <c r="F3512" s="2">
        <f>_xlfn.XLOOKUP(Table7[[#This Row],[EID]],Roster!A:A,Roster!G:G)</f>
        <v>44132</v>
      </c>
      <c r="G3512" s="61">
        <f ca="1">(TODAY()-Table7[[#This Row],[Hire Date]])/365</f>
        <v>4.5561643835616437</v>
      </c>
      <c r="H3512" s="61">
        <f ca="1">Table7[[#This Row],[Year]]*12</f>
        <v>54.673972602739724</v>
      </c>
      <c r="I3512" t="str">
        <f ca="1">IF(Table7[[#This Row],[Month]]&gt;=12,"Tenured","New Hire")</f>
        <v>Tenured</v>
      </c>
    </row>
    <row r="3513" spans="1:9">
      <c r="A3513" s="3" t="s">
        <v>104</v>
      </c>
      <c r="B3513" s="35" t="str">
        <f>_xlfn.XLOOKUP(Table7[[#This Row],[EID]],Roster!A:A,Roster!E:E)</f>
        <v>oka.koch.55</v>
      </c>
      <c r="C3513" s="35" t="str">
        <f>_xlfn.XLOOKUP(Table7[[#This Row],[EID]],Roster!A:A,Roster!F:F)</f>
        <v>F&amp;A</v>
      </c>
      <c r="D3513">
        <v>8</v>
      </c>
      <c r="E3513" s="2">
        <v>45179</v>
      </c>
      <c r="F3513" s="2">
        <f>_xlfn.XLOOKUP(Table7[[#This Row],[EID]],Roster!A:A,Roster!G:G)</f>
        <v>44977</v>
      </c>
      <c r="G3513" s="61">
        <f ca="1">(TODAY()-Table7[[#This Row],[Hire Date]])/365</f>
        <v>2.2410958904109588</v>
      </c>
      <c r="H3513" s="61">
        <f ca="1">Table7[[#This Row],[Year]]*12</f>
        <v>26.893150684931506</v>
      </c>
      <c r="I3513" t="str">
        <f ca="1">IF(Table7[[#This Row],[Month]]&gt;=12,"Tenured","New Hire")</f>
        <v>Tenured</v>
      </c>
    </row>
    <row r="3514" spans="1:9">
      <c r="A3514" s="3" t="s">
        <v>105</v>
      </c>
      <c r="B3514" s="35" t="str">
        <f>_xlfn.XLOOKUP(Table7[[#This Row],[EID]],Roster!A:A,Roster!E:E)</f>
        <v>oka.koch.55</v>
      </c>
      <c r="C3514" s="35" t="str">
        <f>_xlfn.XLOOKUP(Table7[[#This Row],[EID]],Roster!A:A,Roster!F:F)</f>
        <v>F&amp;A</v>
      </c>
      <c r="D3514">
        <v>10</v>
      </c>
      <c r="E3514" s="2">
        <v>45179</v>
      </c>
      <c r="F3514" s="2">
        <f>_xlfn.XLOOKUP(Table7[[#This Row],[EID]],Roster!A:A,Roster!G:G)</f>
        <v>37806</v>
      </c>
      <c r="G3514" s="61">
        <f ca="1">(TODAY()-Table7[[#This Row],[Hire Date]])/365</f>
        <v>21.887671232876713</v>
      </c>
      <c r="H3514" s="61">
        <f ca="1">Table7[[#This Row],[Year]]*12</f>
        <v>262.65205479452055</v>
      </c>
      <c r="I3514" t="str">
        <f ca="1">IF(Table7[[#This Row],[Month]]&gt;=12,"Tenured","New Hire")</f>
        <v>Tenured</v>
      </c>
    </row>
    <row r="3515" spans="1:9">
      <c r="A3515" s="3" t="s">
        <v>106</v>
      </c>
      <c r="B3515" s="35" t="str">
        <f>_xlfn.XLOOKUP(Table7[[#This Row],[EID]],Roster!A:A,Roster!E:E)</f>
        <v>hir.kame.31</v>
      </c>
      <c r="C3515" s="35" t="str">
        <f>_xlfn.XLOOKUP(Table7[[#This Row],[EID]],Roster!A:A,Roster!F:F)</f>
        <v>Health</v>
      </c>
      <c r="D3515">
        <v>9</v>
      </c>
      <c r="E3515" s="2">
        <v>45179</v>
      </c>
      <c r="F3515" s="2">
        <f>_xlfn.XLOOKUP(Table7[[#This Row],[EID]],Roster!A:A,Roster!G:G)</f>
        <v>40457</v>
      </c>
      <c r="G3515" s="61">
        <f ca="1">(TODAY()-Table7[[#This Row],[Hire Date]])/365</f>
        <v>14.624657534246575</v>
      </c>
      <c r="H3515" s="61">
        <f ca="1">Table7[[#This Row],[Year]]*12</f>
        <v>175.49589041095891</v>
      </c>
      <c r="I3515" t="str">
        <f ca="1">IF(Table7[[#This Row],[Month]]&gt;=12,"Tenured","New Hire")</f>
        <v>Tenured</v>
      </c>
    </row>
    <row r="3516" spans="1:9">
      <c r="A3516" s="3" t="s">
        <v>107</v>
      </c>
      <c r="B3516" s="35" t="str">
        <f>_xlfn.XLOOKUP(Table7[[#This Row],[EID]],Roster!A:A,Roster!E:E)</f>
        <v>oka.koch.55</v>
      </c>
      <c r="C3516" s="35" t="str">
        <f>_xlfn.XLOOKUP(Table7[[#This Row],[EID]],Roster!A:A,Roster!F:F)</f>
        <v>F&amp;A</v>
      </c>
      <c r="D3516">
        <v>8</v>
      </c>
      <c r="E3516" s="2">
        <v>45179</v>
      </c>
      <c r="F3516" s="2">
        <f>_xlfn.XLOOKUP(Table7[[#This Row],[EID]],Roster!A:A,Roster!G:G)</f>
        <v>45001</v>
      </c>
      <c r="G3516" s="61">
        <f ca="1">(TODAY()-Table7[[#This Row],[Hire Date]])/365</f>
        <v>2.1753424657534248</v>
      </c>
      <c r="H3516" s="61">
        <f ca="1">Table7[[#This Row],[Year]]*12</f>
        <v>26.104109589041098</v>
      </c>
      <c r="I3516" t="str">
        <f ca="1">IF(Table7[[#This Row],[Month]]&gt;=12,"Tenured","New Hire")</f>
        <v>Tenured</v>
      </c>
    </row>
    <row r="3517" spans="1:9">
      <c r="A3517" s="3" t="s">
        <v>108</v>
      </c>
      <c r="B3517" s="35" t="str">
        <f>_xlfn.XLOOKUP(Table7[[#This Row],[EID]],Roster!A:A,Roster!E:E)</f>
        <v>kig.imaz.62</v>
      </c>
      <c r="C3517" s="35" t="str">
        <f>_xlfn.XLOOKUP(Table7[[#This Row],[EID]],Roster!A:A,Roster!F:F)</f>
        <v>HR</v>
      </c>
      <c r="D3517">
        <v>10</v>
      </c>
      <c r="E3517" s="2">
        <v>45179</v>
      </c>
      <c r="F3517" s="2">
        <f>_xlfn.XLOOKUP(Table7[[#This Row],[EID]],Roster!A:A,Roster!G:G)</f>
        <v>41289</v>
      </c>
      <c r="G3517" s="61">
        <f ca="1">(TODAY()-Table7[[#This Row],[Hire Date]])/365</f>
        <v>12.345205479452055</v>
      </c>
      <c r="H3517" s="61">
        <f ca="1">Table7[[#This Row],[Year]]*12</f>
        <v>148.14246575342466</v>
      </c>
      <c r="I3517" t="str">
        <f ca="1">IF(Table7[[#This Row],[Month]]&gt;=12,"Tenured","New Hire")</f>
        <v>Tenured</v>
      </c>
    </row>
    <row r="3518" spans="1:9">
      <c r="A3518" s="3" t="s">
        <v>109</v>
      </c>
      <c r="B3518" s="35" t="str">
        <f>_xlfn.XLOOKUP(Table7[[#This Row],[EID]],Roster!A:A,Roster!E:E)</f>
        <v>han.oriz.24</v>
      </c>
      <c r="C3518" s="35" t="str">
        <f>_xlfn.XLOOKUP(Table7[[#This Row],[EID]],Roster!A:A,Roster!F:F)</f>
        <v>Strategy</v>
      </c>
      <c r="D3518">
        <v>10</v>
      </c>
      <c r="E3518" s="2">
        <v>45179</v>
      </c>
      <c r="F3518" s="2">
        <f>_xlfn.XLOOKUP(Table7[[#This Row],[EID]],Roster!A:A,Roster!G:G)</f>
        <v>39092</v>
      </c>
      <c r="G3518" s="61">
        <f ca="1">(TODAY()-Table7[[#This Row],[Hire Date]])/365</f>
        <v>18.364383561643837</v>
      </c>
      <c r="H3518" s="61">
        <f ca="1">Table7[[#This Row],[Year]]*12</f>
        <v>220.37260273972606</v>
      </c>
      <c r="I3518" t="str">
        <f ca="1">IF(Table7[[#This Row],[Month]]&gt;=12,"Tenured","New Hire")</f>
        <v>Tenured</v>
      </c>
    </row>
    <row r="3519" spans="1:9">
      <c r="A3519" s="3" t="s">
        <v>111</v>
      </c>
      <c r="B3519" s="35" t="str">
        <f>_xlfn.XLOOKUP(Table7[[#This Row],[EID]],Roster!A:A,Roster!E:E)</f>
        <v>hir.kame.31</v>
      </c>
      <c r="C3519" s="35" t="str">
        <f>_xlfn.XLOOKUP(Table7[[#This Row],[EID]],Roster!A:A,Roster!F:F)</f>
        <v>Health</v>
      </c>
      <c r="D3519">
        <v>9</v>
      </c>
      <c r="E3519" s="2">
        <v>45179</v>
      </c>
      <c r="F3519" s="2">
        <f>_xlfn.XLOOKUP(Table7[[#This Row],[EID]],Roster!A:A,Roster!G:G)</f>
        <v>42145</v>
      </c>
      <c r="G3519" s="61">
        <f ca="1">(TODAY()-Table7[[#This Row],[Hire Date]])/365</f>
        <v>10</v>
      </c>
      <c r="H3519" s="61">
        <f ca="1">Table7[[#This Row],[Year]]*12</f>
        <v>120</v>
      </c>
      <c r="I3519" t="str">
        <f ca="1">IF(Table7[[#This Row],[Month]]&gt;=12,"Tenured","New Hire")</f>
        <v>Tenured</v>
      </c>
    </row>
    <row r="3520" spans="1:9">
      <c r="A3520" s="3" t="s">
        <v>112</v>
      </c>
      <c r="B3520" s="35" t="str">
        <f>_xlfn.XLOOKUP(Table7[[#This Row],[EID]],Roster!A:A,Roster!E:E)</f>
        <v>hir.kame.31</v>
      </c>
      <c r="C3520" s="35" t="str">
        <f>_xlfn.XLOOKUP(Table7[[#This Row],[EID]],Roster!A:A,Roster!F:F)</f>
        <v>Health</v>
      </c>
      <c r="D3520">
        <v>10</v>
      </c>
      <c r="E3520" s="2">
        <v>45179</v>
      </c>
      <c r="F3520" s="2">
        <f>_xlfn.XLOOKUP(Table7[[#This Row],[EID]],Roster!A:A,Roster!G:G)</f>
        <v>44989</v>
      </c>
      <c r="G3520" s="61">
        <f ca="1">(TODAY()-Table7[[#This Row],[Hire Date]])/365</f>
        <v>2.2082191780821918</v>
      </c>
      <c r="H3520" s="61">
        <f ca="1">Table7[[#This Row],[Year]]*12</f>
        <v>26.4986301369863</v>
      </c>
      <c r="I3520" t="str">
        <f ca="1">IF(Table7[[#This Row],[Month]]&gt;=12,"Tenured","New Hire")</f>
        <v>Tenured</v>
      </c>
    </row>
    <row r="3521" spans="1:9">
      <c r="A3521" s="3" t="s">
        <v>113</v>
      </c>
      <c r="B3521" s="35" t="str">
        <f>_xlfn.XLOOKUP(Table7[[#This Row],[EID]],Roster!A:A,Roster!E:E)</f>
        <v>kig.imaz.62</v>
      </c>
      <c r="C3521" s="35" t="str">
        <f>_xlfn.XLOOKUP(Table7[[#This Row],[EID]],Roster!A:A,Roster!F:F)</f>
        <v>HR</v>
      </c>
      <c r="D3521">
        <v>9</v>
      </c>
      <c r="E3521" s="2">
        <v>45179</v>
      </c>
      <c r="F3521" s="2">
        <f>_xlfn.XLOOKUP(Table7[[#This Row],[EID]],Roster!A:A,Roster!G:G)</f>
        <v>44152</v>
      </c>
      <c r="G3521" s="61">
        <f ca="1">(TODAY()-Table7[[#This Row],[Hire Date]])/365</f>
        <v>4.5013698630136982</v>
      </c>
      <c r="H3521" s="61">
        <f ca="1">Table7[[#This Row],[Year]]*12</f>
        <v>54.016438356164379</v>
      </c>
      <c r="I3521" t="str">
        <f ca="1">IF(Table7[[#This Row],[Month]]&gt;=12,"Tenured","New Hire")</f>
        <v>Tenured</v>
      </c>
    </row>
    <row r="3522" spans="1:9">
      <c r="A3522" s="3" t="s">
        <v>114</v>
      </c>
      <c r="B3522" s="35" t="str">
        <f>_xlfn.XLOOKUP(Table7[[#This Row],[EID]],Roster!A:A,Roster!E:E)</f>
        <v>han.oriz.24</v>
      </c>
      <c r="C3522" s="35" t="str">
        <f>_xlfn.XLOOKUP(Table7[[#This Row],[EID]],Roster!A:A,Roster!F:F)</f>
        <v>Strategy</v>
      </c>
      <c r="D3522">
        <v>9</v>
      </c>
      <c r="E3522" s="2">
        <v>45179</v>
      </c>
      <c r="F3522" s="2">
        <f>_xlfn.XLOOKUP(Table7[[#This Row],[EID]],Roster!A:A,Roster!G:G)</f>
        <v>37165</v>
      </c>
      <c r="G3522" s="61">
        <f ca="1">(TODAY()-Table7[[#This Row],[Hire Date]])/365</f>
        <v>23.643835616438356</v>
      </c>
      <c r="H3522" s="61">
        <f ca="1">Table7[[#This Row],[Year]]*12</f>
        <v>283.72602739726028</v>
      </c>
      <c r="I3522" t="str">
        <f ca="1">IF(Table7[[#This Row],[Month]]&gt;=12,"Tenured","New Hire")</f>
        <v>Tenured</v>
      </c>
    </row>
    <row r="3523" spans="1:9">
      <c r="A3523" s="3" t="s">
        <v>115</v>
      </c>
      <c r="B3523" s="35" t="str">
        <f>_xlfn.XLOOKUP(Table7[[#This Row],[EID]],Roster!A:A,Roster!E:E)</f>
        <v>oka.koch.55</v>
      </c>
      <c r="C3523" s="35" t="str">
        <f>_xlfn.XLOOKUP(Table7[[#This Row],[EID]],Roster!A:A,Roster!F:F)</f>
        <v>F&amp;A</v>
      </c>
      <c r="D3523">
        <v>8</v>
      </c>
      <c r="E3523" s="2">
        <v>45179</v>
      </c>
      <c r="F3523" s="2">
        <f>_xlfn.XLOOKUP(Table7[[#This Row],[EID]],Roster!A:A,Roster!G:G)</f>
        <v>44841</v>
      </c>
      <c r="G3523" s="61">
        <f ca="1">(TODAY()-Table7[[#This Row],[Hire Date]])/365</f>
        <v>2.6136986301369864</v>
      </c>
      <c r="H3523" s="61">
        <f ca="1">Table7[[#This Row],[Year]]*12</f>
        <v>31.364383561643837</v>
      </c>
      <c r="I3523" t="str">
        <f ca="1">IF(Table7[[#This Row],[Month]]&gt;=12,"Tenured","New Hire")</f>
        <v>Tenured</v>
      </c>
    </row>
    <row r="3524" spans="1:9">
      <c r="A3524" s="3" t="s">
        <v>116</v>
      </c>
      <c r="B3524" s="35" t="str">
        <f>_xlfn.XLOOKUP(Table7[[#This Row],[EID]],Roster!A:A,Roster!E:E)</f>
        <v>hir.kame.31</v>
      </c>
      <c r="C3524" s="35" t="str">
        <f>_xlfn.XLOOKUP(Table7[[#This Row],[EID]],Roster!A:A,Roster!F:F)</f>
        <v>Health</v>
      </c>
      <c r="D3524">
        <v>9</v>
      </c>
      <c r="E3524" s="2">
        <v>45179</v>
      </c>
      <c r="F3524" s="2">
        <f>_xlfn.XLOOKUP(Table7[[#This Row],[EID]],Roster!A:A,Roster!G:G)</f>
        <v>39490</v>
      </c>
      <c r="G3524" s="61">
        <f ca="1">(TODAY()-Table7[[#This Row],[Hire Date]])/365</f>
        <v>17.273972602739725</v>
      </c>
      <c r="H3524" s="61">
        <f ca="1">Table7[[#This Row],[Year]]*12</f>
        <v>207.2876712328767</v>
      </c>
      <c r="I3524" t="str">
        <f ca="1">IF(Table7[[#This Row],[Month]]&gt;=12,"Tenured","New Hire")</f>
        <v>Tenured</v>
      </c>
    </row>
    <row r="3525" spans="1:9">
      <c r="A3525" s="3" t="s">
        <v>117</v>
      </c>
      <c r="B3525" s="35" t="str">
        <f>_xlfn.XLOOKUP(Table7[[#This Row],[EID]],Roster!A:A,Roster!E:E)</f>
        <v>han.oriz.24</v>
      </c>
      <c r="C3525" s="35" t="str">
        <f>_xlfn.XLOOKUP(Table7[[#This Row],[EID]],Roster!A:A,Roster!F:F)</f>
        <v>Network</v>
      </c>
      <c r="D3525">
        <v>9</v>
      </c>
      <c r="E3525" s="2">
        <v>45179</v>
      </c>
      <c r="F3525" s="2">
        <f>_xlfn.XLOOKUP(Table7[[#This Row],[EID]],Roster!A:A,Roster!G:G)</f>
        <v>43495</v>
      </c>
      <c r="G3525" s="61">
        <f ca="1">(TODAY()-Table7[[#This Row],[Hire Date]])/365</f>
        <v>6.3013698630136989</v>
      </c>
      <c r="H3525" s="61">
        <f ca="1">Table7[[#This Row],[Year]]*12</f>
        <v>75.616438356164394</v>
      </c>
      <c r="I3525" t="str">
        <f ca="1">IF(Table7[[#This Row],[Month]]&gt;=12,"Tenured","New Hire")</f>
        <v>Tenured</v>
      </c>
    </row>
    <row r="3526" spans="1:9">
      <c r="A3526" s="3" t="s">
        <v>118</v>
      </c>
      <c r="B3526" s="35" t="str">
        <f>_xlfn.XLOOKUP(Table7[[#This Row],[EID]],Roster!A:A,Roster!E:E)</f>
        <v>kig.imaz.62</v>
      </c>
      <c r="C3526" s="35" t="str">
        <f>_xlfn.XLOOKUP(Table7[[#This Row],[EID]],Roster!A:A,Roster!F:F)</f>
        <v>HR</v>
      </c>
      <c r="D3526">
        <v>8</v>
      </c>
      <c r="E3526" s="2">
        <v>45179</v>
      </c>
      <c r="F3526" s="2">
        <f>_xlfn.XLOOKUP(Table7[[#This Row],[EID]],Roster!A:A,Roster!G:G)</f>
        <v>44965</v>
      </c>
      <c r="G3526" s="61">
        <f ca="1">(TODAY()-Table7[[#This Row],[Hire Date]])/365</f>
        <v>2.2739726027397262</v>
      </c>
      <c r="H3526" s="61">
        <f ca="1">Table7[[#This Row],[Year]]*12</f>
        <v>27.287671232876715</v>
      </c>
      <c r="I3526" t="str">
        <f ca="1">IF(Table7[[#This Row],[Month]]&gt;=12,"Tenured","New Hire")</f>
        <v>Tenured</v>
      </c>
    </row>
    <row r="3527" spans="1:9">
      <c r="A3527" s="3" t="s">
        <v>119</v>
      </c>
      <c r="B3527" s="35" t="str">
        <f>_xlfn.XLOOKUP(Table7[[#This Row],[EID]],Roster!A:A,Roster!E:E)</f>
        <v>hir.kame.31</v>
      </c>
      <c r="C3527" s="35" t="str">
        <f>_xlfn.XLOOKUP(Table7[[#This Row],[EID]],Roster!A:A,Roster!F:F)</f>
        <v>Health</v>
      </c>
      <c r="D3527">
        <v>9</v>
      </c>
      <c r="E3527" s="2">
        <v>45179</v>
      </c>
      <c r="F3527" s="2">
        <f>_xlfn.XLOOKUP(Table7[[#This Row],[EID]],Roster!A:A,Roster!G:G)</f>
        <v>38581</v>
      </c>
      <c r="G3527" s="61">
        <f ca="1">(TODAY()-Table7[[#This Row],[Hire Date]])/365</f>
        <v>19.764383561643836</v>
      </c>
      <c r="H3527" s="61">
        <f ca="1">Table7[[#This Row],[Year]]*12</f>
        <v>237.17260273972602</v>
      </c>
      <c r="I3527" t="str">
        <f ca="1">IF(Table7[[#This Row],[Month]]&gt;=12,"Tenured","New Hire")</f>
        <v>Tenured</v>
      </c>
    </row>
    <row r="3528" spans="1:9">
      <c r="A3528" s="3" t="s">
        <v>120</v>
      </c>
      <c r="B3528" s="35" t="str">
        <f>_xlfn.XLOOKUP(Table7[[#This Row],[EID]],Roster!A:A,Roster!E:E)</f>
        <v>oka.koch.55</v>
      </c>
      <c r="C3528" s="35" t="str">
        <f>_xlfn.XLOOKUP(Table7[[#This Row],[EID]],Roster!A:A,Roster!F:F)</f>
        <v>F&amp;A</v>
      </c>
      <c r="D3528">
        <v>10</v>
      </c>
      <c r="E3528" s="2">
        <v>45179</v>
      </c>
      <c r="F3528" s="2">
        <f>_xlfn.XLOOKUP(Table7[[#This Row],[EID]],Roster!A:A,Roster!G:G)</f>
        <v>45039</v>
      </c>
      <c r="G3528" s="61">
        <f ca="1">(TODAY()-Table7[[#This Row],[Hire Date]])/365</f>
        <v>2.0712328767123287</v>
      </c>
      <c r="H3528" s="61">
        <f ca="1">Table7[[#This Row],[Year]]*12</f>
        <v>24.854794520547944</v>
      </c>
      <c r="I3528" t="str">
        <f ca="1">IF(Table7[[#This Row],[Month]]&gt;=12,"Tenured","New Hire")</f>
        <v>Tenured</v>
      </c>
    </row>
    <row r="3529" spans="1:9">
      <c r="A3529" s="3" t="s">
        <v>121</v>
      </c>
      <c r="B3529" s="35" t="str">
        <f>_xlfn.XLOOKUP(Table7[[#This Row],[EID]],Roster!A:A,Roster!E:E)</f>
        <v>hir.kame.31</v>
      </c>
      <c r="C3529" s="35" t="str">
        <f>_xlfn.XLOOKUP(Table7[[#This Row],[EID]],Roster!A:A,Roster!F:F)</f>
        <v>Health</v>
      </c>
      <c r="D3529">
        <v>8</v>
      </c>
      <c r="E3529" s="2">
        <v>45179</v>
      </c>
      <c r="F3529" s="2">
        <f>_xlfn.XLOOKUP(Table7[[#This Row],[EID]],Roster!A:A,Roster!G:G)</f>
        <v>44420</v>
      </c>
      <c r="G3529" s="61">
        <f ca="1">(TODAY()-Table7[[#This Row],[Hire Date]])/365</f>
        <v>3.7671232876712328</v>
      </c>
      <c r="H3529" s="61">
        <f ca="1">Table7[[#This Row],[Year]]*12</f>
        <v>45.205479452054796</v>
      </c>
      <c r="I3529" t="str">
        <f ca="1">IF(Table7[[#This Row],[Month]]&gt;=12,"Tenured","New Hire")</f>
        <v>Tenured</v>
      </c>
    </row>
    <row r="3530" spans="1:9">
      <c r="A3530" s="3" t="s">
        <v>122</v>
      </c>
      <c r="B3530" s="35" t="str">
        <f>_xlfn.XLOOKUP(Table7[[#This Row],[EID]],Roster!A:A,Roster!E:E)</f>
        <v>han.oriz.24</v>
      </c>
      <c r="C3530" s="35" t="str">
        <f>_xlfn.XLOOKUP(Table7[[#This Row],[EID]],Roster!A:A,Roster!F:F)</f>
        <v>Network</v>
      </c>
      <c r="D3530">
        <v>8</v>
      </c>
      <c r="E3530" s="2">
        <v>45179</v>
      </c>
      <c r="F3530" s="2">
        <f>_xlfn.XLOOKUP(Table7[[#This Row],[EID]],Roster!A:A,Roster!G:G)</f>
        <v>44961</v>
      </c>
      <c r="G3530" s="61">
        <f ca="1">(TODAY()-Table7[[#This Row],[Hire Date]])/365</f>
        <v>2.2849315068493152</v>
      </c>
      <c r="H3530" s="61">
        <f ca="1">Table7[[#This Row],[Year]]*12</f>
        <v>27.419178082191785</v>
      </c>
      <c r="I3530" t="str">
        <f ca="1">IF(Table7[[#This Row],[Month]]&gt;=12,"Tenured","New Hire")</f>
        <v>Tenured</v>
      </c>
    </row>
    <row r="3531" spans="1:9">
      <c r="A3531" s="3" t="s">
        <v>123</v>
      </c>
      <c r="B3531" s="35" t="str">
        <f>_xlfn.XLOOKUP(Table7[[#This Row],[EID]],Roster!A:A,Roster!E:E)</f>
        <v>kig.imaz.62</v>
      </c>
      <c r="C3531" s="35" t="str">
        <f>_xlfn.XLOOKUP(Table7[[#This Row],[EID]],Roster!A:A,Roster!F:F)</f>
        <v>HR</v>
      </c>
      <c r="D3531">
        <v>9</v>
      </c>
      <c r="E3531" s="2">
        <v>45179</v>
      </c>
      <c r="F3531" s="2">
        <f>_xlfn.XLOOKUP(Table7[[#This Row],[EID]],Roster!A:A,Roster!G:G)</f>
        <v>41094</v>
      </c>
      <c r="G3531" s="61">
        <f ca="1">(TODAY()-Table7[[#This Row],[Hire Date]])/365</f>
        <v>12.87945205479452</v>
      </c>
      <c r="H3531" s="61">
        <f ca="1">Table7[[#This Row],[Year]]*12</f>
        <v>154.55342465753424</v>
      </c>
      <c r="I3531" t="str">
        <f ca="1">IF(Table7[[#This Row],[Month]]&gt;=12,"Tenured","New Hire")</f>
        <v>Tenured</v>
      </c>
    </row>
    <row r="3532" spans="1:9">
      <c r="A3532" s="3" t="s">
        <v>94</v>
      </c>
      <c r="B3532" s="35" t="str">
        <f>_xlfn.XLOOKUP(Table7[[#This Row],[EID]],Roster!A:A,Roster!E:E)</f>
        <v>oka.koch.55</v>
      </c>
      <c r="C3532" s="35" t="str">
        <f>_xlfn.XLOOKUP(Table7[[#This Row],[EID]],Roster!A:A,Roster!F:F)</f>
        <v>F&amp;A</v>
      </c>
      <c r="D3532">
        <v>9</v>
      </c>
      <c r="E3532" s="2">
        <v>45180</v>
      </c>
      <c r="F3532" s="2">
        <f>_xlfn.XLOOKUP(Table7[[#This Row],[EID]],Roster!A:A,Roster!G:G)</f>
        <v>45032</v>
      </c>
      <c r="G3532" s="61">
        <f ca="1">(TODAY()-Table7[[#This Row],[Hire Date]])/365</f>
        <v>2.0904109589041098</v>
      </c>
      <c r="H3532" s="61">
        <f ca="1">Table7[[#This Row],[Year]]*12</f>
        <v>25.084931506849315</v>
      </c>
      <c r="I3532" t="str">
        <f ca="1">IF(Table7[[#This Row],[Month]]&gt;=12,"Tenured","New Hire")</f>
        <v>Tenured</v>
      </c>
    </row>
    <row r="3533" spans="1:9">
      <c r="A3533" s="3" t="s">
        <v>96</v>
      </c>
      <c r="B3533" s="35" t="str">
        <f>_xlfn.XLOOKUP(Table7[[#This Row],[EID]],Roster!A:A,Roster!E:E)</f>
        <v>hir.kame.31</v>
      </c>
      <c r="C3533" s="35" t="str">
        <f>_xlfn.XLOOKUP(Table7[[#This Row],[EID]],Roster!A:A,Roster!F:F)</f>
        <v>Health</v>
      </c>
      <c r="D3533">
        <v>10</v>
      </c>
      <c r="E3533" s="2">
        <v>45180</v>
      </c>
      <c r="F3533" s="2">
        <f>_xlfn.XLOOKUP(Table7[[#This Row],[EID]],Roster!A:A,Roster!G:G)</f>
        <v>44979</v>
      </c>
      <c r="G3533" s="61">
        <f ca="1">(TODAY()-Table7[[#This Row],[Hire Date]])/365</f>
        <v>2.2356164383561645</v>
      </c>
      <c r="H3533" s="61">
        <f ca="1">Table7[[#This Row],[Year]]*12</f>
        <v>26.827397260273976</v>
      </c>
      <c r="I3533" t="str">
        <f ca="1">IF(Table7[[#This Row],[Month]]&gt;=12,"Tenured","New Hire")</f>
        <v>Tenured</v>
      </c>
    </row>
    <row r="3534" spans="1:9">
      <c r="A3534" s="3" t="s">
        <v>97</v>
      </c>
      <c r="B3534" s="35" t="str">
        <f>_xlfn.XLOOKUP(Table7[[#This Row],[EID]],Roster!A:A,Roster!E:E)</f>
        <v>han.oriz.24</v>
      </c>
      <c r="C3534" s="35" t="str">
        <f>_xlfn.XLOOKUP(Table7[[#This Row],[EID]],Roster!A:A,Roster!F:F)</f>
        <v>Network</v>
      </c>
      <c r="D3534">
        <v>9</v>
      </c>
      <c r="E3534" s="2">
        <v>45180</v>
      </c>
      <c r="F3534" s="2">
        <f>_xlfn.XLOOKUP(Table7[[#This Row],[EID]],Roster!A:A,Roster!G:G)</f>
        <v>44419</v>
      </c>
      <c r="G3534" s="61">
        <f ca="1">(TODAY()-Table7[[#This Row],[Hire Date]])/365</f>
        <v>3.7698630136986302</v>
      </c>
      <c r="H3534" s="61">
        <f ca="1">Table7[[#This Row],[Year]]*12</f>
        <v>45.238356164383561</v>
      </c>
      <c r="I3534" t="str">
        <f ca="1">IF(Table7[[#This Row],[Month]]&gt;=12,"Tenured","New Hire")</f>
        <v>Tenured</v>
      </c>
    </row>
    <row r="3535" spans="1:9">
      <c r="A3535" s="3" t="s">
        <v>98</v>
      </c>
      <c r="B3535" s="35" t="str">
        <f>_xlfn.XLOOKUP(Table7[[#This Row],[EID]],Roster!A:A,Roster!E:E)</f>
        <v>kig.imaz.62</v>
      </c>
      <c r="C3535" s="35" t="str">
        <f>_xlfn.XLOOKUP(Table7[[#This Row],[EID]],Roster!A:A,Roster!F:F)</f>
        <v>HR</v>
      </c>
      <c r="D3535">
        <v>9</v>
      </c>
      <c r="E3535" s="2">
        <v>45180</v>
      </c>
      <c r="F3535" s="2">
        <f>_xlfn.XLOOKUP(Table7[[#This Row],[EID]],Roster!A:A,Roster!G:G)</f>
        <v>41964</v>
      </c>
      <c r="G3535" s="61">
        <f ca="1">(TODAY()-Table7[[#This Row],[Hire Date]])/365</f>
        <v>10.495890410958904</v>
      </c>
      <c r="H3535" s="61">
        <f ca="1">Table7[[#This Row],[Year]]*12</f>
        <v>125.95068493150684</v>
      </c>
      <c r="I3535" t="str">
        <f ca="1">IF(Table7[[#This Row],[Month]]&gt;=12,"Tenured","New Hire")</f>
        <v>Tenured</v>
      </c>
    </row>
    <row r="3536" spans="1:9">
      <c r="A3536" s="3" t="s">
        <v>99</v>
      </c>
      <c r="B3536" s="35" t="str">
        <f>_xlfn.XLOOKUP(Table7[[#This Row],[EID]],Roster!A:A,Roster!E:E)</f>
        <v>han.oriz.24</v>
      </c>
      <c r="C3536" s="35" t="str">
        <f>_xlfn.XLOOKUP(Table7[[#This Row],[EID]],Roster!A:A,Roster!F:F)</f>
        <v>Strategy</v>
      </c>
      <c r="D3536">
        <v>10</v>
      </c>
      <c r="E3536" s="2">
        <v>45180</v>
      </c>
      <c r="F3536" s="2">
        <f>_xlfn.XLOOKUP(Table7[[#This Row],[EID]],Roster!A:A,Roster!G:G)</f>
        <v>39732</v>
      </c>
      <c r="G3536" s="61">
        <f ca="1">(TODAY()-Table7[[#This Row],[Hire Date]])/365</f>
        <v>16.610958904109587</v>
      </c>
      <c r="H3536" s="61">
        <f ca="1">Table7[[#This Row],[Year]]*12</f>
        <v>199.33150684931505</v>
      </c>
      <c r="I3536" t="str">
        <f ca="1">IF(Table7[[#This Row],[Month]]&gt;=12,"Tenured","New Hire")</f>
        <v>Tenured</v>
      </c>
    </row>
    <row r="3537" spans="1:9">
      <c r="A3537" s="3" t="s">
        <v>100</v>
      </c>
      <c r="B3537" s="35" t="str">
        <f>_xlfn.XLOOKUP(Table7[[#This Row],[EID]],Roster!A:A,Roster!E:E)</f>
        <v>oka.koch.55</v>
      </c>
      <c r="C3537" s="35" t="str">
        <f>_xlfn.XLOOKUP(Table7[[#This Row],[EID]],Roster!A:A,Roster!F:F)</f>
        <v>F&amp;A</v>
      </c>
      <c r="D3537">
        <v>9</v>
      </c>
      <c r="E3537" s="2">
        <v>45180</v>
      </c>
      <c r="F3537" s="2">
        <f>_xlfn.XLOOKUP(Table7[[#This Row],[EID]],Roster!A:A,Roster!G:G)</f>
        <v>44956</v>
      </c>
      <c r="G3537" s="61">
        <f ca="1">(TODAY()-Table7[[#This Row],[Hire Date]])/365</f>
        <v>2.2986301369863016</v>
      </c>
      <c r="H3537" s="61">
        <f ca="1">Table7[[#This Row],[Year]]*12</f>
        <v>27.583561643835619</v>
      </c>
      <c r="I3537" t="str">
        <f ca="1">IF(Table7[[#This Row],[Month]]&gt;=12,"Tenured","New Hire")</f>
        <v>Tenured</v>
      </c>
    </row>
    <row r="3538" spans="1:9">
      <c r="A3538" s="3" t="s">
        <v>101</v>
      </c>
      <c r="B3538" s="35" t="str">
        <f>_xlfn.XLOOKUP(Table7[[#This Row],[EID]],Roster!A:A,Roster!E:E)</f>
        <v>hir.kame.31</v>
      </c>
      <c r="C3538" s="35" t="str">
        <f>_xlfn.XLOOKUP(Table7[[#This Row],[EID]],Roster!A:A,Roster!F:F)</f>
        <v>Health</v>
      </c>
      <c r="D3538">
        <v>9</v>
      </c>
      <c r="E3538" s="2">
        <v>45180</v>
      </c>
      <c r="F3538" s="2">
        <f>_xlfn.XLOOKUP(Table7[[#This Row],[EID]],Roster!A:A,Roster!G:G)</f>
        <v>42161</v>
      </c>
      <c r="G3538" s="61">
        <f ca="1">(TODAY()-Table7[[#This Row],[Hire Date]])/365</f>
        <v>9.956164383561644</v>
      </c>
      <c r="H3538" s="61">
        <f ca="1">Table7[[#This Row],[Year]]*12</f>
        <v>119.47397260273974</v>
      </c>
      <c r="I3538" t="str">
        <f ca="1">IF(Table7[[#This Row],[Month]]&gt;=12,"Tenured","New Hire")</f>
        <v>Tenured</v>
      </c>
    </row>
    <row r="3539" spans="1:9">
      <c r="A3539" s="3" t="s">
        <v>102</v>
      </c>
      <c r="B3539" s="35" t="str">
        <f>_xlfn.XLOOKUP(Table7[[#This Row],[EID]],Roster!A:A,Roster!E:E)</f>
        <v>han.oriz.24</v>
      </c>
      <c r="C3539" s="35" t="str">
        <f>_xlfn.XLOOKUP(Table7[[#This Row],[EID]],Roster!A:A,Roster!F:F)</f>
        <v>Network</v>
      </c>
      <c r="D3539">
        <v>10</v>
      </c>
      <c r="E3539" s="2">
        <v>45180</v>
      </c>
      <c r="F3539" s="2">
        <f>_xlfn.XLOOKUP(Table7[[#This Row],[EID]],Roster!A:A,Roster!G:G)</f>
        <v>37784</v>
      </c>
      <c r="G3539" s="61">
        <f ca="1">(TODAY()-Table7[[#This Row],[Hire Date]])/365</f>
        <v>21.947945205479453</v>
      </c>
      <c r="H3539" s="61">
        <f ca="1">Table7[[#This Row],[Year]]*12</f>
        <v>263.37534246575342</v>
      </c>
      <c r="I3539" t="str">
        <f ca="1">IF(Table7[[#This Row],[Month]]&gt;=12,"Tenured","New Hire")</f>
        <v>Tenured</v>
      </c>
    </row>
    <row r="3540" spans="1:9">
      <c r="A3540" s="3" t="s">
        <v>103</v>
      </c>
      <c r="B3540" s="35" t="str">
        <f>_xlfn.XLOOKUP(Table7[[#This Row],[EID]],Roster!A:A,Roster!E:E)</f>
        <v>kig.imaz.62</v>
      </c>
      <c r="C3540" s="35" t="str">
        <f>_xlfn.XLOOKUP(Table7[[#This Row],[EID]],Roster!A:A,Roster!F:F)</f>
        <v>HR</v>
      </c>
      <c r="D3540">
        <v>10</v>
      </c>
      <c r="E3540" s="2">
        <v>45180</v>
      </c>
      <c r="F3540" s="2">
        <f>_xlfn.XLOOKUP(Table7[[#This Row],[EID]],Roster!A:A,Roster!G:G)</f>
        <v>44132</v>
      </c>
      <c r="G3540" s="61">
        <f ca="1">(TODAY()-Table7[[#This Row],[Hire Date]])/365</f>
        <v>4.5561643835616437</v>
      </c>
      <c r="H3540" s="61">
        <f ca="1">Table7[[#This Row],[Year]]*12</f>
        <v>54.673972602739724</v>
      </c>
      <c r="I3540" t="str">
        <f ca="1">IF(Table7[[#This Row],[Month]]&gt;=12,"Tenured","New Hire")</f>
        <v>Tenured</v>
      </c>
    </row>
    <row r="3541" spans="1:9">
      <c r="A3541" s="3" t="s">
        <v>104</v>
      </c>
      <c r="B3541" s="35" t="str">
        <f>_xlfn.XLOOKUP(Table7[[#This Row],[EID]],Roster!A:A,Roster!E:E)</f>
        <v>oka.koch.55</v>
      </c>
      <c r="C3541" s="35" t="str">
        <f>_xlfn.XLOOKUP(Table7[[#This Row],[EID]],Roster!A:A,Roster!F:F)</f>
        <v>F&amp;A</v>
      </c>
      <c r="D3541">
        <v>7</v>
      </c>
      <c r="E3541" s="2">
        <v>45180</v>
      </c>
      <c r="F3541" s="2">
        <f>_xlfn.XLOOKUP(Table7[[#This Row],[EID]],Roster!A:A,Roster!G:G)</f>
        <v>44977</v>
      </c>
      <c r="G3541" s="61">
        <f ca="1">(TODAY()-Table7[[#This Row],[Hire Date]])/365</f>
        <v>2.2410958904109588</v>
      </c>
      <c r="H3541" s="61">
        <f ca="1">Table7[[#This Row],[Year]]*12</f>
        <v>26.893150684931506</v>
      </c>
      <c r="I3541" t="str">
        <f ca="1">IF(Table7[[#This Row],[Month]]&gt;=12,"Tenured","New Hire")</f>
        <v>Tenured</v>
      </c>
    </row>
    <row r="3542" spans="1:9">
      <c r="A3542" s="3" t="s">
        <v>105</v>
      </c>
      <c r="B3542" s="35" t="str">
        <f>_xlfn.XLOOKUP(Table7[[#This Row],[EID]],Roster!A:A,Roster!E:E)</f>
        <v>oka.koch.55</v>
      </c>
      <c r="C3542" s="35" t="str">
        <f>_xlfn.XLOOKUP(Table7[[#This Row],[EID]],Roster!A:A,Roster!F:F)</f>
        <v>F&amp;A</v>
      </c>
      <c r="D3542">
        <v>10</v>
      </c>
      <c r="E3542" s="2">
        <v>45180</v>
      </c>
      <c r="F3542" s="2">
        <f>_xlfn.XLOOKUP(Table7[[#This Row],[EID]],Roster!A:A,Roster!G:G)</f>
        <v>37806</v>
      </c>
      <c r="G3542" s="61">
        <f ca="1">(TODAY()-Table7[[#This Row],[Hire Date]])/365</f>
        <v>21.887671232876713</v>
      </c>
      <c r="H3542" s="61">
        <f ca="1">Table7[[#This Row],[Year]]*12</f>
        <v>262.65205479452055</v>
      </c>
      <c r="I3542" t="str">
        <f ca="1">IF(Table7[[#This Row],[Month]]&gt;=12,"Tenured","New Hire")</f>
        <v>Tenured</v>
      </c>
    </row>
    <row r="3543" spans="1:9">
      <c r="A3543" s="3" t="s">
        <v>106</v>
      </c>
      <c r="B3543" s="35" t="str">
        <f>_xlfn.XLOOKUP(Table7[[#This Row],[EID]],Roster!A:A,Roster!E:E)</f>
        <v>hir.kame.31</v>
      </c>
      <c r="C3543" s="35" t="str">
        <f>_xlfn.XLOOKUP(Table7[[#This Row],[EID]],Roster!A:A,Roster!F:F)</f>
        <v>Health</v>
      </c>
      <c r="D3543">
        <v>10</v>
      </c>
      <c r="E3543" s="2">
        <v>45180</v>
      </c>
      <c r="F3543" s="2">
        <f>_xlfn.XLOOKUP(Table7[[#This Row],[EID]],Roster!A:A,Roster!G:G)</f>
        <v>40457</v>
      </c>
      <c r="G3543" s="61">
        <f ca="1">(TODAY()-Table7[[#This Row],[Hire Date]])/365</f>
        <v>14.624657534246575</v>
      </c>
      <c r="H3543" s="61">
        <f ca="1">Table7[[#This Row],[Year]]*12</f>
        <v>175.49589041095891</v>
      </c>
      <c r="I3543" t="str">
        <f ca="1">IF(Table7[[#This Row],[Month]]&gt;=12,"Tenured","New Hire")</f>
        <v>Tenured</v>
      </c>
    </row>
    <row r="3544" spans="1:9">
      <c r="A3544" s="3" t="s">
        <v>107</v>
      </c>
      <c r="B3544" s="35" t="str">
        <f>_xlfn.XLOOKUP(Table7[[#This Row],[EID]],Roster!A:A,Roster!E:E)</f>
        <v>oka.koch.55</v>
      </c>
      <c r="C3544" s="35" t="str">
        <f>_xlfn.XLOOKUP(Table7[[#This Row],[EID]],Roster!A:A,Roster!F:F)</f>
        <v>F&amp;A</v>
      </c>
      <c r="D3544">
        <v>10</v>
      </c>
      <c r="E3544" s="2">
        <v>45180</v>
      </c>
      <c r="F3544" s="2">
        <f>_xlfn.XLOOKUP(Table7[[#This Row],[EID]],Roster!A:A,Roster!G:G)</f>
        <v>45001</v>
      </c>
      <c r="G3544" s="61">
        <f ca="1">(TODAY()-Table7[[#This Row],[Hire Date]])/365</f>
        <v>2.1753424657534248</v>
      </c>
      <c r="H3544" s="61">
        <f ca="1">Table7[[#This Row],[Year]]*12</f>
        <v>26.104109589041098</v>
      </c>
      <c r="I3544" t="str">
        <f ca="1">IF(Table7[[#This Row],[Month]]&gt;=12,"Tenured","New Hire")</f>
        <v>Tenured</v>
      </c>
    </row>
    <row r="3545" spans="1:9">
      <c r="A3545" s="3" t="s">
        <v>108</v>
      </c>
      <c r="B3545" s="35" t="str">
        <f>_xlfn.XLOOKUP(Table7[[#This Row],[EID]],Roster!A:A,Roster!E:E)</f>
        <v>kig.imaz.62</v>
      </c>
      <c r="C3545" s="35" t="str">
        <f>_xlfn.XLOOKUP(Table7[[#This Row],[EID]],Roster!A:A,Roster!F:F)</f>
        <v>HR</v>
      </c>
      <c r="D3545">
        <v>9</v>
      </c>
      <c r="E3545" s="2">
        <v>45180</v>
      </c>
      <c r="F3545" s="2">
        <f>_xlfn.XLOOKUP(Table7[[#This Row],[EID]],Roster!A:A,Roster!G:G)</f>
        <v>41289</v>
      </c>
      <c r="G3545" s="61">
        <f ca="1">(TODAY()-Table7[[#This Row],[Hire Date]])/365</f>
        <v>12.345205479452055</v>
      </c>
      <c r="H3545" s="61">
        <f ca="1">Table7[[#This Row],[Year]]*12</f>
        <v>148.14246575342466</v>
      </c>
      <c r="I3545" t="str">
        <f ca="1">IF(Table7[[#This Row],[Month]]&gt;=12,"Tenured","New Hire")</f>
        <v>Tenured</v>
      </c>
    </row>
    <row r="3546" spans="1:9">
      <c r="A3546" s="3" t="s">
        <v>109</v>
      </c>
      <c r="B3546" s="35" t="str">
        <f>_xlfn.XLOOKUP(Table7[[#This Row],[EID]],Roster!A:A,Roster!E:E)</f>
        <v>han.oriz.24</v>
      </c>
      <c r="C3546" s="35" t="str">
        <f>_xlfn.XLOOKUP(Table7[[#This Row],[EID]],Roster!A:A,Roster!F:F)</f>
        <v>Strategy</v>
      </c>
      <c r="D3546">
        <v>10</v>
      </c>
      <c r="E3546" s="2">
        <v>45180</v>
      </c>
      <c r="F3546" s="2">
        <f>_xlfn.XLOOKUP(Table7[[#This Row],[EID]],Roster!A:A,Roster!G:G)</f>
        <v>39092</v>
      </c>
      <c r="G3546" s="61">
        <f ca="1">(TODAY()-Table7[[#This Row],[Hire Date]])/365</f>
        <v>18.364383561643837</v>
      </c>
      <c r="H3546" s="61">
        <f ca="1">Table7[[#This Row],[Year]]*12</f>
        <v>220.37260273972606</v>
      </c>
      <c r="I3546" t="str">
        <f ca="1">IF(Table7[[#This Row],[Month]]&gt;=12,"Tenured","New Hire")</f>
        <v>Tenured</v>
      </c>
    </row>
    <row r="3547" spans="1:9">
      <c r="A3547" s="3" t="s">
        <v>111</v>
      </c>
      <c r="B3547" s="35" t="str">
        <f>_xlfn.XLOOKUP(Table7[[#This Row],[EID]],Roster!A:A,Roster!E:E)</f>
        <v>hir.kame.31</v>
      </c>
      <c r="C3547" s="35" t="str">
        <f>_xlfn.XLOOKUP(Table7[[#This Row],[EID]],Roster!A:A,Roster!F:F)</f>
        <v>Health</v>
      </c>
      <c r="D3547">
        <v>9</v>
      </c>
      <c r="E3547" s="2">
        <v>45180</v>
      </c>
      <c r="F3547" s="2">
        <f>_xlfn.XLOOKUP(Table7[[#This Row],[EID]],Roster!A:A,Roster!G:G)</f>
        <v>42145</v>
      </c>
      <c r="G3547" s="61">
        <f ca="1">(TODAY()-Table7[[#This Row],[Hire Date]])/365</f>
        <v>10</v>
      </c>
      <c r="H3547" s="61">
        <f ca="1">Table7[[#This Row],[Year]]*12</f>
        <v>120</v>
      </c>
      <c r="I3547" t="str">
        <f ca="1">IF(Table7[[#This Row],[Month]]&gt;=12,"Tenured","New Hire")</f>
        <v>Tenured</v>
      </c>
    </row>
    <row r="3548" spans="1:9">
      <c r="A3548" s="3" t="s">
        <v>112</v>
      </c>
      <c r="B3548" s="35" t="str">
        <f>_xlfn.XLOOKUP(Table7[[#This Row],[EID]],Roster!A:A,Roster!E:E)</f>
        <v>hir.kame.31</v>
      </c>
      <c r="C3548" s="35" t="str">
        <f>_xlfn.XLOOKUP(Table7[[#This Row],[EID]],Roster!A:A,Roster!F:F)</f>
        <v>Health</v>
      </c>
      <c r="D3548">
        <v>9</v>
      </c>
      <c r="E3548" s="2">
        <v>45180</v>
      </c>
      <c r="F3548" s="2">
        <f>_xlfn.XLOOKUP(Table7[[#This Row],[EID]],Roster!A:A,Roster!G:G)</f>
        <v>44989</v>
      </c>
      <c r="G3548" s="61">
        <f ca="1">(TODAY()-Table7[[#This Row],[Hire Date]])/365</f>
        <v>2.2082191780821918</v>
      </c>
      <c r="H3548" s="61">
        <f ca="1">Table7[[#This Row],[Year]]*12</f>
        <v>26.4986301369863</v>
      </c>
      <c r="I3548" t="str">
        <f ca="1">IF(Table7[[#This Row],[Month]]&gt;=12,"Tenured","New Hire")</f>
        <v>Tenured</v>
      </c>
    </row>
    <row r="3549" spans="1:9">
      <c r="A3549" s="3" t="s">
        <v>113</v>
      </c>
      <c r="B3549" s="35" t="str">
        <f>_xlfn.XLOOKUP(Table7[[#This Row],[EID]],Roster!A:A,Roster!E:E)</f>
        <v>kig.imaz.62</v>
      </c>
      <c r="C3549" s="35" t="str">
        <f>_xlfn.XLOOKUP(Table7[[#This Row],[EID]],Roster!A:A,Roster!F:F)</f>
        <v>HR</v>
      </c>
      <c r="D3549">
        <v>10</v>
      </c>
      <c r="E3549" s="2">
        <v>45180</v>
      </c>
      <c r="F3549" s="2">
        <f>_xlfn.XLOOKUP(Table7[[#This Row],[EID]],Roster!A:A,Roster!G:G)</f>
        <v>44152</v>
      </c>
      <c r="G3549" s="61">
        <f ca="1">(TODAY()-Table7[[#This Row],[Hire Date]])/365</f>
        <v>4.5013698630136982</v>
      </c>
      <c r="H3549" s="61">
        <f ca="1">Table7[[#This Row],[Year]]*12</f>
        <v>54.016438356164379</v>
      </c>
      <c r="I3549" t="str">
        <f ca="1">IF(Table7[[#This Row],[Month]]&gt;=12,"Tenured","New Hire")</f>
        <v>Tenured</v>
      </c>
    </row>
    <row r="3550" spans="1:9">
      <c r="A3550" s="3" t="s">
        <v>114</v>
      </c>
      <c r="B3550" s="35" t="str">
        <f>_xlfn.XLOOKUP(Table7[[#This Row],[EID]],Roster!A:A,Roster!E:E)</f>
        <v>han.oriz.24</v>
      </c>
      <c r="C3550" s="35" t="str">
        <f>_xlfn.XLOOKUP(Table7[[#This Row],[EID]],Roster!A:A,Roster!F:F)</f>
        <v>Strategy</v>
      </c>
      <c r="D3550">
        <v>10</v>
      </c>
      <c r="E3550" s="2">
        <v>45180</v>
      </c>
      <c r="F3550" s="2">
        <f>_xlfn.XLOOKUP(Table7[[#This Row],[EID]],Roster!A:A,Roster!G:G)</f>
        <v>37165</v>
      </c>
      <c r="G3550" s="61">
        <f ca="1">(TODAY()-Table7[[#This Row],[Hire Date]])/365</f>
        <v>23.643835616438356</v>
      </c>
      <c r="H3550" s="61">
        <f ca="1">Table7[[#This Row],[Year]]*12</f>
        <v>283.72602739726028</v>
      </c>
      <c r="I3550" t="str">
        <f ca="1">IF(Table7[[#This Row],[Month]]&gt;=12,"Tenured","New Hire")</f>
        <v>Tenured</v>
      </c>
    </row>
    <row r="3551" spans="1:9">
      <c r="A3551" s="3" t="s">
        <v>115</v>
      </c>
      <c r="B3551" s="35" t="str">
        <f>_xlfn.XLOOKUP(Table7[[#This Row],[EID]],Roster!A:A,Roster!E:E)</f>
        <v>oka.koch.55</v>
      </c>
      <c r="C3551" s="35" t="str">
        <f>_xlfn.XLOOKUP(Table7[[#This Row],[EID]],Roster!A:A,Roster!F:F)</f>
        <v>F&amp;A</v>
      </c>
      <c r="D3551">
        <v>9</v>
      </c>
      <c r="E3551" s="2">
        <v>45180</v>
      </c>
      <c r="F3551" s="2">
        <f>_xlfn.XLOOKUP(Table7[[#This Row],[EID]],Roster!A:A,Roster!G:G)</f>
        <v>44841</v>
      </c>
      <c r="G3551" s="61">
        <f ca="1">(TODAY()-Table7[[#This Row],[Hire Date]])/365</f>
        <v>2.6136986301369864</v>
      </c>
      <c r="H3551" s="61">
        <f ca="1">Table7[[#This Row],[Year]]*12</f>
        <v>31.364383561643837</v>
      </c>
      <c r="I3551" t="str">
        <f ca="1">IF(Table7[[#This Row],[Month]]&gt;=12,"Tenured","New Hire")</f>
        <v>Tenured</v>
      </c>
    </row>
    <row r="3552" spans="1:9">
      <c r="A3552" s="3" t="s">
        <v>116</v>
      </c>
      <c r="B3552" s="35" t="str">
        <f>_xlfn.XLOOKUP(Table7[[#This Row],[EID]],Roster!A:A,Roster!E:E)</f>
        <v>hir.kame.31</v>
      </c>
      <c r="C3552" s="35" t="str">
        <f>_xlfn.XLOOKUP(Table7[[#This Row],[EID]],Roster!A:A,Roster!F:F)</f>
        <v>Health</v>
      </c>
      <c r="D3552">
        <v>10</v>
      </c>
      <c r="E3552" s="2">
        <v>45180</v>
      </c>
      <c r="F3552" s="2">
        <f>_xlfn.XLOOKUP(Table7[[#This Row],[EID]],Roster!A:A,Roster!G:G)</f>
        <v>39490</v>
      </c>
      <c r="G3552" s="61">
        <f ca="1">(TODAY()-Table7[[#This Row],[Hire Date]])/365</f>
        <v>17.273972602739725</v>
      </c>
      <c r="H3552" s="61">
        <f ca="1">Table7[[#This Row],[Year]]*12</f>
        <v>207.2876712328767</v>
      </c>
      <c r="I3552" t="str">
        <f ca="1">IF(Table7[[#This Row],[Month]]&gt;=12,"Tenured","New Hire")</f>
        <v>Tenured</v>
      </c>
    </row>
    <row r="3553" spans="1:9">
      <c r="A3553" s="3" t="s">
        <v>117</v>
      </c>
      <c r="B3553" s="35" t="str">
        <f>_xlfn.XLOOKUP(Table7[[#This Row],[EID]],Roster!A:A,Roster!E:E)</f>
        <v>han.oriz.24</v>
      </c>
      <c r="C3553" s="35" t="str">
        <f>_xlfn.XLOOKUP(Table7[[#This Row],[EID]],Roster!A:A,Roster!F:F)</f>
        <v>Network</v>
      </c>
      <c r="D3553">
        <v>10</v>
      </c>
      <c r="E3553" s="2">
        <v>45180</v>
      </c>
      <c r="F3553" s="2">
        <f>_xlfn.XLOOKUP(Table7[[#This Row],[EID]],Roster!A:A,Roster!G:G)</f>
        <v>43495</v>
      </c>
      <c r="G3553" s="61">
        <f ca="1">(TODAY()-Table7[[#This Row],[Hire Date]])/365</f>
        <v>6.3013698630136989</v>
      </c>
      <c r="H3553" s="61">
        <f ca="1">Table7[[#This Row],[Year]]*12</f>
        <v>75.616438356164394</v>
      </c>
      <c r="I3553" t="str">
        <f ca="1">IF(Table7[[#This Row],[Month]]&gt;=12,"Tenured","New Hire")</f>
        <v>Tenured</v>
      </c>
    </row>
    <row r="3554" spans="1:9">
      <c r="A3554" s="3" t="s">
        <v>118</v>
      </c>
      <c r="B3554" s="35" t="str">
        <f>_xlfn.XLOOKUP(Table7[[#This Row],[EID]],Roster!A:A,Roster!E:E)</f>
        <v>kig.imaz.62</v>
      </c>
      <c r="C3554" s="35" t="str">
        <f>_xlfn.XLOOKUP(Table7[[#This Row],[EID]],Roster!A:A,Roster!F:F)</f>
        <v>HR</v>
      </c>
      <c r="D3554">
        <v>10</v>
      </c>
      <c r="E3554" s="2">
        <v>45180</v>
      </c>
      <c r="F3554" s="2">
        <f>_xlfn.XLOOKUP(Table7[[#This Row],[EID]],Roster!A:A,Roster!G:G)</f>
        <v>44965</v>
      </c>
      <c r="G3554" s="61">
        <f ca="1">(TODAY()-Table7[[#This Row],[Hire Date]])/365</f>
        <v>2.2739726027397262</v>
      </c>
      <c r="H3554" s="61">
        <f ca="1">Table7[[#This Row],[Year]]*12</f>
        <v>27.287671232876715</v>
      </c>
      <c r="I3554" t="str">
        <f ca="1">IF(Table7[[#This Row],[Month]]&gt;=12,"Tenured","New Hire")</f>
        <v>Tenured</v>
      </c>
    </row>
    <row r="3555" spans="1:9">
      <c r="A3555" s="3" t="s">
        <v>119</v>
      </c>
      <c r="B3555" s="35" t="str">
        <f>_xlfn.XLOOKUP(Table7[[#This Row],[EID]],Roster!A:A,Roster!E:E)</f>
        <v>hir.kame.31</v>
      </c>
      <c r="C3555" s="35" t="str">
        <f>_xlfn.XLOOKUP(Table7[[#This Row],[EID]],Roster!A:A,Roster!F:F)</f>
        <v>Health</v>
      </c>
      <c r="D3555">
        <v>9</v>
      </c>
      <c r="E3555" s="2">
        <v>45180</v>
      </c>
      <c r="F3555" s="2">
        <f>_xlfn.XLOOKUP(Table7[[#This Row],[EID]],Roster!A:A,Roster!G:G)</f>
        <v>38581</v>
      </c>
      <c r="G3555" s="61">
        <f ca="1">(TODAY()-Table7[[#This Row],[Hire Date]])/365</f>
        <v>19.764383561643836</v>
      </c>
      <c r="H3555" s="61">
        <f ca="1">Table7[[#This Row],[Year]]*12</f>
        <v>237.17260273972602</v>
      </c>
      <c r="I3555" t="str">
        <f ca="1">IF(Table7[[#This Row],[Month]]&gt;=12,"Tenured","New Hire")</f>
        <v>Tenured</v>
      </c>
    </row>
    <row r="3556" spans="1:9">
      <c r="A3556" s="3" t="s">
        <v>120</v>
      </c>
      <c r="B3556" s="35" t="str">
        <f>_xlfn.XLOOKUP(Table7[[#This Row],[EID]],Roster!A:A,Roster!E:E)</f>
        <v>oka.koch.55</v>
      </c>
      <c r="C3556" s="35" t="str">
        <f>_xlfn.XLOOKUP(Table7[[#This Row],[EID]],Roster!A:A,Roster!F:F)</f>
        <v>F&amp;A</v>
      </c>
      <c r="D3556">
        <v>8</v>
      </c>
      <c r="E3556" s="2">
        <v>45180</v>
      </c>
      <c r="F3556" s="2">
        <f>_xlfn.XLOOKUP(Table7[[#This Row],[EID]],Roster!A:A,Roster!G:G)</f>
        <v>45039</v>
      </c>
      <c r="G3556" s="61">
        <f ca="1">(TODAY()-Table7[[#This Row],[Hire Date]])/365</f>
        <v>2.0712328767123287</v>
      </c>
      <c r="H3556" s="61">
        <f ca="1">Table7[[#This Row],[Year]]*12</f>
        <v>24.854794520547944</v>
      </c>
      <c r="I3556" t="str">
        <f ca="1">IF(Table7[[#This Row],[Month]]&gt;=12,"Tenured","New Hire")</f>
        <v>Tenured</v>
      </c>
    </row>
    <row r="3557" spans="1:9">
      <c r="A3557" s="3" t="s">
        <v>121</v>
      </c>
      <c r="B3557" s="35" t="str">
        <f>_xlfn.XLOOKUP(Table7[[#This Row],[EID]],Roster!A:A,Roster!E:E)</f>
        <v>hir.kame.31</v>
      </c>
      <c r="C3557" s="35" t="str">
        <f>_xlfn.XLOOKUP(Table7[[#This Row],[EID]],Roster!A:A,Roster!F:F)</f>
        <v>Health</v>
      </c>
      <c r="D3557">
        <v>10</v>
      </c>
      <c r="E3557" s="2">
        <v>45180</v>
      </c>
      <c r="F3557" s="2">
        <f>_xlfn.XLOOKUP(Table7[[#This Row],[EID]],Roster!A:A,Roster!G:G)</f>
        <v>44420</v>
      </c>
      <c r="G3557" s="61">
        <f ca="1">(TODAY()-Table7[[#This Row],[Hire Date]])/365</f>
        <v>3.7671232876712328</v>
      </c>
      <c r="H3557" s="61">
        <f ca="1">Table7[[#This Row],[Year]]*12</f>
        <v>45.205479452054796</v>
      </c>
      <c r="I3557" t="str">
        <f ca="1">IF(Table7[[#This Row],[Month]]&gt;=12,"Tenured","New Hire")</f>
        <v>Tenured</v>
      </c>
    </row>
    <row r="3558" spans="1:9">
      <c r="A3558" s="3" t="s">
        <v>122</v>
      </c>
      <c r="B3558" s="35" t="str">
        <f>_xlfn.XLOOKUP(Table7[[#This Row],[EID]],Roster!A:A,Roster!E:E)</f>
        <v>han.oriz.24</v>
      </c>
      <c r="C3558" s="35" t="str">
        <f>_xlfn.XLOOKUP(Table7[[#This Row],[EID]],Roster!A:A,Roster!F:F)</f>
        <v>Network</v>
      </c>
      <c r="D3558">
        <v>9</v>
      </c>
      <c r="E3558" s="2">
        <v>45180</v>
      </c>
      <c r="F3558" s="2">
        <f>_xlfn.XLOOKUP(Table7[[#This Row],[EID]],Roster!A:A,Roster!G:G)</f>
        <v>44961</v>
      </c>
      <c r="G3558" s="61">
        <f ca="1">(TODAY()-Table7[[#This Row],[Hire Date]])/365</f>
        <v>2.2849315068493152</v>
      </c>
      <c r="H3558" s="61">
        <f ca="1">Table7[[#This Row],[Year]]*12</f>
        <v>27.419178082191785</v>
      </c>
      <c r="I3558" t="str">
        <f ca="1">IF(Table7[[#This Row],[Month]]&gt;=12,"Tenured","New Hire")</f>
        <v>Tenured</v>
      </c>
    </row>
    <row r="3559" spans="1:9">
      <c r="A3559" s="3" t="s">
        <v>123</v>
      </c>
      <c r="B3559" s="35" t="str">
        <f>_xlfn.XLOOKUP(Table7[[#This Row],[EID]],Roster!A:A,Roster!E:E)</f>
        <v>kig.imaz.62</v>
      </c>
      <c r="C3559" s="35" t="str">
        <f>_xlfn.XLOOKUP(Table7[[#This Row],[EID]],Roster!A:A,Roster!F:F)</f>
        <v>HR</v>
      </c>
      <c r="D3559">
        <v>9</v>
      </c>
      <c r="E3559" s="2">
        <v>45180</v>
      </c>
      <c r="F3559" s="2">
        <f>_xlfn.XLOOKUP(Table7[[#This Row],[EID]],Roster!A:A,Roster!G:G)</f>
        <v>41094</v>
      </c>
      <c r="G3559" s="61">
        <f ca="1">(TODAY()-Table7[[#This Row],[Hire Date]])/365</f>
        <v>12.87945205479452</v>
      </c>
      <c r="H3559" s="61">
        <f ca="1">Table7[[#This Row],[Year]]*12</f>
        <v>154.55342465753424</v>
      </c>
      <c r="I3559" t="str">
        <f ca="1">IF(Table7[[#This Row],[Month]]&gt;=12,"Tenured","New Hire")</f>
        <v>Tenured</v>
      </c>
    </row>
    <row r="3560" spans="1:9">
      <c r="A3560" s="3" t="s">
        <v>94</v>
      </c>
      <c r="B3560" s="35" t="str">
        <f>_xlfn.XLOOKUP(Table7[[#This Row],[EID]],Roster!A:A,Roster!E:E)</f>
        <v>oka.koch.55</v>
      </c>
      <c r="C3560" s="35" t="str">
        <f>_xlfn.XLOOKUP(Table7[[#This Row],[EID]],Roster!A:A,Roster!F:F)</f>
        <v>F&amp;A</v>
      </c>
      <c r="D3560">
        <v>7</v>
      </c>
      <c r="E3560" s="2">
        <v>45181</v>
      </c>
      <c r="F3560" s="2">
        <f>_xlfn.XLOOKUP(Table7[[#This Row],[EID]],Roster!A:A,Roster!G:G)</f>
        <v>45032</v>
      </c>
      <c r="G3560" s="61">
        <f ca="1">(TODAY()-Table7[[#This Row],[Hire Date]])/365</f>
        <v>2.0904109589041098</v>
      </c>
      <c r="H3560" s="61">
        <f ca="1">Table7[[#This Row],[Year]]*12</f>
        <v>25.084931506849315</v>
      </c>
      <c r="I3560" t="str">
        <f ca="1">IF(Table7[[#This Row],[Month]]&gt;=12,"Tenured","New Hire")</f>
        <v>Tenured</v>
      </c>
    </row>
    <row r="3561" spans="1:9">
      <c r="A3561" s="3" t="s">
        <v>96</v>
      </c>
      <c r="B3561" s="35" t="str">
        <f>_xlfn.XLOOKUP(Table7[[#This Row],[EID]],Roster!A:A,Roster!E:E)</f>
        <v>hir.kame.31</v>
      </c>
      <c r="C3561" s="35" t="str">
        <f>_xlfn.XLOOKUP(Table7[[#This Row],[EID]],Roster!A:A,Roster!F:F)</f>
        <v>Health</v>
      </c>
      <c r="D3561">
        <v>7</v>
      </c>
      <c r="E3561" s="2">
        <v>45181</v>
      </c>
      <c r="F3561" s="2">
        <f>_xlfn.XLOOKUP(Table7[[#This Row],[EID]],Roster!A:A,Roster!G:G)</f>
        <v>44979</v>
      </c>
      <c r="G3561" s="61">
        <f ca="1">(TODAY()-Table7[[#This Row],[Hire Date]])/365</f>
        <v>2.2356164383561645</v>
      </c>
      <c r="H3561" s="61">
        <f ca="1">Table7[[#This Row],[Year]]*12</f>
        <v>26.827397260273976</v>
      </c>
      <c r="I3561" t="str">
        <f ca="1">IF(Table7[[#This Row],[Month]]&gt;=12,"Tenured","New Hire")</f>
        <v>Tenured</v>
      </c>
    </row>
    <row r="3562" spans="1:9">
      <c r="A3562" s="3" t="s">
        <v>97</v>
      </c>
      <c r="B3562" s="35" t="str">
        <f>_xlfn.XLOOKUP(Table7[[#This Row],[EID]],Roster!A:A,Roster!E:E)</f>
        <v>han.oriz.24</v>
      </c>
      <c r="C3562" s="35" t="str">
        <f>_xlfn.XLOOKUP(Table7[[#This Row],[EID]],Roster!A:A,Roster!F:F)</f>
        <v>Network</v>
      </c>
      <c r="D3562">
        <v>10</v>
      </c>
      <c r="E3562" s="2">
        <v>45181</v>
      </c>
      <c r="F3562" s="2">
        <f>_xlfn.XLOOKUP(Table7[[#This Row],[EID]],Roster!A:A,Roster!G:G)</f>
        <v>44419</v>
      </c>
      <c r="G3562" s="61">
        <f ca="1">(TODAY()-Table7[[#This Row],[Hire Date]])/365</f>
        <v>3.7698630136986302</v>
      </c>
      <c r="H3562" s="61">
        <f ca="1">Table7[[#This Row],[Year]]*12</f>
        <v>45.238356164383561</v>
      </c>
      <c r="I3562" t="str">
        <f ca="1">IF(Table7[[#This Row],[Month]]&gt;=12,"Tenured","New Hire")</f>
        <v>Tenured</v>
      </c>
    </row>
    <row r="3563" spans="1:9">
      <c r="A3563" s="3" t="s">
        <v>98</v>
      </c>
      <c r="B3563" s="35" t="str">
        <f>_xlfn.XLOOKUP(Table7[[#This Row],[EID]],Roster!A:A,Roster!E:E)</f>
        <v>kig.imaz.62</v>
      </c>
      <c r="C3563" s="35" t="str">
        <f>_xlfn.XLOOKUP(Table7[[#This Row],[EID]],Roster!A:A,Roster!F:F)</f>
        <v>HR</v>
      </c>
      <c r="D3563">
        <v>10</v>
      </c>
      <c r="E3563" s="2">
        <v>45181</v>
      </c>
      <c r="F3563" s="2">
        <f>_xlfn.XLOOKUP(Table7[[#This Row],[EID]],Roster!A:A,Roster!G:G)</f>
        <v>41964</v>
      </c>
      <c r="G3563" s="61">
        <f ca="1">(TODAY()-Table7[[#This Row],[Hire Date]])/365</f>
        <v>10.495890410958904</v>
      </c>
      <c r="H3563" s="61">
        <f ca="1">Table7[[#This Row],[Year]]*12</f>
        <v>125.95068493150684</v>
      </c>
      <c r="I3563" t="str">
        <f ca="1">IF(Table7[[#This Row],[Month]]&gt;=12,"Tenured","New Hire")</f>
        <v>Tenured</v>
      </c>
    </row>
    <row r="3564" spans="1:9">
      <c r="A3564" s="3" t="s">
        <v>99</v>
      </c>
      <c r="B3564" s="35" t="str">
        <f>_xlfn.XLOOKUP(Table7[[#This Row],[EID]],Roster!A:A,Roster!E:E)</f>
        <v>han.oriz.24</v>
      </c>
      <c r="C3564" s="35" t="str">
        <f>_xlfn.XLOOKUP(Table7[[#This Row],[EID]],Roster!A:A,Roster!F:F)</f>
        <v>Strategy</v>
      </c>
      <c r="D3564">
        <v>8</v>
      </c>
      <c r="E3564" s="2">
        <v>45181</v>
      </c>
      <c r="F3564" s="2">
        <f>_xlfn.XLOOKUP(Table7[[#This Row],[EID]],Roster!A:A,Roster!G:G)</f>
        <v>39732</v>
      </c>
      <c r="G3564" s="61">
        <f ca="1">(TODAY()-Table7[[#This Row],[Hire Date]])/365</f>
        <v>16.610958904109587</v>
      </c>
      <c r="H3564" s="61">
        <f ca="1">Table7[[#This Row],[Year]]*12</f>
        <v>199.33150684931505</v>
      </c>
      <c r="I3564" t="str">
        <f ca="1">IF(Table7[[#This Row],[Month]]&gt;=12,"Tenured","New Hire")</f>
        <v>Tenured</v>
      </c>
    </row>
    <row r="3565" spans="1:9">
      <c r="A3565" s="3" t="s">
        <v>100</v>
      </c>
      <c r="B3565" s="35" t="str">
        <f>_xlfn.XLOOKUP(Table7[[#This Row],[EID]],Roster!A:A,Roster!E:E)</f>
        <v>oka.koch.55</v>
      </c>
      <c r="C3565" s="35" t="str">
        <f>_xlfn.XLOOKUP(Table7[[#This Row],[EID]],Roster!A:A,Roster!F:F)</f>
        <v>F&amp;A</v>
      </c>
      <c r="D3565">
        <v>10</v>
      </c>
      <c r="E3565" s="2">
        <v>45181</v>
      </c>
      <c r="F3565" s="2">
        <f>_xlfn.XLOOKUP(Table7[[#This Row],[EID]],Roster!A:A,Roster!G:G)</f>
        <v>44956</v>
      </c>
      <c r="G3565" s="61">
        <f ca="1">(TODAY()-Table7[[#This Row],[Hire Date]])/365</f>
        <v>2.2986301369863016</v>
      </c>
      <c r="H3565" s="61">
        <f ca="1">Table7[[#This Row],[Year]]*12</f>
        <v>27.583561643835619</v>
      </c>
      <c r="I3565" t="str">
        <f ca="1">IF(Table7[[#This Row],[Month]]&gt;=12,"Tenured","New Hire")</f>
        <v>Tenured</v>
      </c>
    </row>
    <row r="3566" spans="1:9">
      <c r="A3566" s="3" t="s">
        <v>101</v>
      </c>
      <c r="B3566" s="35" t="str">
        <f>_xlfn.XLOOKUP(Table7[[#This Row],[EID]],Roster!A:A,Roster!E:E)</f>
        <v>hir.kame.31</v>
      </c>
      <c r="C3566" s="35" t="str">
        <f>_xlfn.XLOOKUP(Table7[[#This Row],[EID]],Roster!A:A,Roster!F:F)</f>
        <v>Health</v>
      </c>
      <c r="D3566">
        <v>10</v>
      </c>
      <c r="E3566" s="2">
        <v>45181</v>
      </c>
      <c r="F3566" s="2">
        <f>_xlfn.XLOOKUP(Table7[[#This Row],[EID]],Roster!A:A,Roster!G:G)</f>
        <v>42161</v>
      </c>
      <c r="G3566" s="61">
        <f ca="1">(TODAY()-Table7[[#This Row],[Hire Date]])/365</f>
        <v>9.956164383561644</v>
      </c>
      <c r="H3566" s="61">
        <f ca="1">Table7[[#This Row],[Year]]*12</f>
        <v>119.47397260273974</v>
      </c>
      <c r="I3566" t="str">
        <f ca="1">IF(Table7[[#This Row],[Month]]&gt;=12,"Tenured","New Hire")</f>
        <v>Tenured</v>
      </c>
    </row>
    <row r="3567" spans="1:9">
      <c r="A3567" s="3" t="s">
        <v>102</v>
      </c>
      <c r="B3567" s="35" t="str">
        <f>_xlfn.XLOOKUP(Table7[[#This Row],[EID]],Roster!A:A,Roster!E:E)</f>
        <v>han.oriz.24</v>
      </c>
      <c r="C3567" s="35" t="str">
        <f>_xlfn.XLOOKUP(Table7[[#This Row],[EID]],Roster!A:A,Roster!F:F)</f>
        <v>Network</v>
      </c>
      <c r="D3567">
        <v>8</v>
      </c>
      <c r="E3567" s="2">
        <v>45181</v>
      </c>
      <c r="F3567" s="2">
        <f>_xlfn.XLOOKUP(Table7[[#This Row],[EID]],Roster!A:A,Roster!G:G)</f>
        <v>37784</v>
      </c>
      <c r="G3567" s="61">
        <f ca="1">(TODAY()-Table7[[#This Row],[Hire Date]])/365</f>
        <v>21.947945205479453</v>
      </c>
      <c r="H3567" s="61">
        <f ca="1">Table7[[#This Row],[Year]]*12</f>
        <v>263.37534246575342</v>
      </c>
      <c r="I3567" t="str">
        <f ca="1">IF(Table7[[#This Row],[Month]]&gt;=12,"Tenured","New Hire")</f>
        <v>Tenured</v>
      </c>
    </row>
    <row r="3568" spans="1:9">
      <c r="A3568" s="3" t="s">
        <v>103</v>
      </c>
      <c r="B3568" s="35" t="str">
        <f>_xlfn.XLOOKUP(Table7[[#This Row],[EID]],Roster!A:A,Roster!E:E)</f>
        <v>kig.imaz.62</v>
      </c>
      <c r="C3568" s="35" t="str">
        <f>_xlfn.XLOOKUP(Table7[[#This Row],[EID]],Roster!A:A,Roster!F:F)</f>
        <v>HR</v>
      </c>
      <c r="D3568">
        <v>10</v>
      </c>
      <c r="E3568" s="2">
        <v>45181</v>
      </c>
      <c r="F3568" s="2">
        <f>_xlfn.XLOOKUP(Table7[[#This Row],[EID]],Roster!A:A,Roster!G:G)</f>
        <v>44132</v>
      </c>
      <c r="G3568" s="61">
        <f ca="1">(TODAY()-Table7[[#This Row],[Hire Date]])/365</f>
        <v>4.5561643835616437</v>
      </c>
      <c r="H3568" s="61">
        <f ca="1">Table7[[#This Row],[Year]]*12</f>
        <v>54.673972602739724</v>
      </c>
      <c r="I3568" t="str">
        <f ca="1">IF(Table7[[#This Row],[Month]]&gt;=12,"Tenured","New Hire")</f>
        <v>Tenured</v>
      </c>
    </row>
    <row r="3569" spans="1:9">
      <c r="A3569" s="3" t="s">
        <v>104</v>
      </c>
      <c r="B3569" s="35" t="str">
        <f>_xlfn.XLOOKUP(Table7[[#This Row],[EID]],Roster!A:A,Roster!E:E)</f>
        <v>oka.koch.55</v>
      </c>
      <c r="C3569" s="35" t="str">
        <f>_xlfn.XLOOKUP(Table7[[#This Row],[EID]],Roster!A:A,Roster!F:F)</f>
        <v>F&amp;A</v>
      </c>
      <c r="D3569">
        <v>7</v>
      </c>
      <c r="E3569" s="2">
        <v>45181</v>
      </c>
      <c r="F3569" s="2">
        <f>_xlfn.XLOOKUP(Table7[[#This Row],[EID]],Roster!A:A,Roster!G:G)</f>
        <v>44977</v>
      </c>
      <c r="G3569" s="61">
        <f ca="1">(TODAY()-Table7[[#This Row],[Hire Date]])/365</f>
        <v>2.2410958904109588</v>
      </c>
      <c r="H3569" s="61">
        <f ca="1">Table7[[#This Row],[Year]]*12</f>
        <v>26.893150684931506</v>
      </c>
      <c r="I3569" t="str">
        <f ca="1">IF(Table7[[#This Row],[Month]]&gt;=12,"Tenured","New Hire")</f>
        <v>Tenured</v>
      </c>
    </row>
    <row r="3570" spans="1:9">
      <c r="A3570" s="3" t="s">
        <v>105</v>
      </c>
      <c r="B3570" s="35" t="str">
        <f>_xlfn.XLOOKUP(Table7[[#This Row],[EID]],Roster!A:A,Roster!E:E)</f>
        <v>oka.koch.55</v>
      </c>
      <c r="C3570" s="35" t="str">
        <f>_xlfn.XLOOKUP(Table7[[#This Row],[EID]],Roster!A:A,Roster!F:F)</f>
        <v>F&amp;A</v>
      </c>
      <c r="D3570">
        <v>8</v>
      </c>
      <c r="E3570" s="2">
        <v>45181</v>
      </c>
      <c r="F3570" s="2">
        <f>_xlfn.XLOOKUP(Table7[[#This Row],[EID]],Roster!A:A,Roster!G:G)</f>
        <v>37806</v>
      </c>
      <c r="G3570" s="61">
        <f ca="1">(TODAY()-Table7[[#This Row],[Hire Date]])/365</f>
        <v>21.887671232876713</v>
      </c>
      <c r="H3570" s="61">
        <f ca="1">Table7[[#This Row],[Year]]*12</f>
        <v>262.65205479452055</v>
      </c>
      <c r="I3570" t="str">
        <f ca="1">IF(Table7[[#This Row],[Month]]&gt;=12,"Tenured","New Hire")</f>
        <v>Tenured</v>
      </c>
    </row>
    <row r="3571" spans="1:9">
      <c r="A3571" s="3" t="s">
        <v>106</v>
      </c>
      <c r="B3571" s="35" t="str">
        <f>_xlfn.XLOOKUP(Table7[[#This Row],[EID]],Roster!A:A,Roster!E:E)</f>
        <v>hir.kame.31</v>
      </c>
      <c r="C3571" s="35" t="str">
        <f>_xlfn.XLOOKUP(Table7[[#This Row],[EID]],Roster!A:A,Roster!F:F)</f>
        <v>Health</v>
      </c>
      <c r="D3571">
        <v>8</v>
      </c>
      <c r="E3571" s="2">
        <v>45181</v>
      </c>
      <c r="F3571" s="2">
        <f>_xlfn.XLOOKUP(Table7[[#This Row],[EID]],Roster!A:A,Roster!G:G)</f>
        <v>40457</v>
      </c>
      <c r="G3571" s="61">
        <f ca="1">(TODAY()-Table7[[#This Row],[Hire Date]])/365</f>
        <v>14.624657534246575</v>
      </c>
      <c r="H3571" s="61">
        <f ca="1">Table7[[#This Row],[Year]]*12</f>
        <v>175.49589041095891</v>
      </c>
      <c r="I3571" t="str">
        <f ca="1">IF(Table7[[#This Row],[Month]]&gt;=12,"Tenured","New Hire")</f>
        <v>Tenured</v>
      </c>
    </row>
    <row r="3572" spans="1:9">
      <c r="A3572" s="3" t="s">
        <v>107</v>
      </c>
      <c r="B3572" s="35" t="str">
        <f>_xlfn.XLOOKUP(Table7[[#This Row],[EID]],Roster!A:A,Roster!E:E)</f>
        <v>oka.koch.55</v>
      </c>
      <c r="C3572" s="35" t="str">
        <f>_xlfn.XLOOKUP(Table7[[#This Row],[EID]],Roster!A:A,Roster!F:F)</f>
        <v>F&amp;A</v>
      </c>
      <c r="D3572">
        <v>7</v>
      </c>
      <c r="E3572" s="2">
        <v>45181</v>
      </c>
      <c r="F3572" s="2">
        <f>_xlfn.XLOOKUP(Table7[[#This Row],[EID]],Roster!A:A,Roster!G:G)</f>
        <v>45001</v>
      </c>
      <c r="G3572" s="61">
        <f ca="1">(TODAY()-Table7[[#This Row],[Hire Date]])/365</f>
        <v>2.1753424657534248</v>
      </c>
      <c r="H3572" s="61">
        <f ca="1">Table7[[#This Row],[Year]]*12</f>
        <v>26.104109589041098</v>
      </c>
      <c r="I3572" t="str">
        <f ca="1">IF(Table7[[#This Row],[Month]]&gt;=12,"Tenured","New Hire")</f>
        <v>Tenured</v>
      </c>
    </row>
    <row r="3573" spans="1:9">
      <c r="A3573" s="3" t="s">
        <v>108</v>
      </c>
      <c r="B3573" s="35" t="str">
        <f>_xlfn.XLOOKUP(Table7[[#This Row],[EID]],Roster!A:A,Roster!E:E)</f>
        <v>kig.imaz.62</v>
      </c>
      <c r="C3573" s="35" t="str">
        <f>_xlfn.XLOOKUP(Table7[[#This Row],[EID]],Roster!A:A,Roster!F:F)</f>
        <v>HR</v>
      </c>
      <c r="D3573">
        <v>8</v>
      </c>
      <c r="E3573" s="2">
        <v>45181</v>
      </c>
      <c r="F3573" s="2">
        <f>_xlfn.XLOOKUP(Table7[[#This Row],[EID]],Roster!A:A,Roster!G:G)</f>
        <v>41289</v>
      </c>
      <c r="G3573" s="61">
        <f ca="1">(TODAY()-Table7[[#This Row],[Hire Date]])/365</f>
        <v>12.345205479452055</v>
      </c>
      <c r="H3573" s="61">
        <f ca="1">Table7[[#This Row],[Year]]*12</f>
        <v>148.14246575342466</v>
      </c>
      <c r="I3573" t="str">
        <f ca="1">IF(Table7[[#This Row],[Month]]&gt;=12,"Tenured","New Hire")</f>
        <v>Tenured</v>
      </c>
    </row>
    <row r="3574" spans="1:9">
      <c r="A3574" s="3" t="s">
        <v>109</v>
      </c>
      <c r="B3574" s="35" t="str">
        <f>_xlfn.XLOOKUP(Table7[[#This Row],[EID]],Roster!A:A,Roster!E:E)</f>
        <v>han.oriz.24</v>
      </c>
      <c r="C3574" s="35" t="str">
        <f>_xlfn.XLOOKUP(Table7[[#This Row],[EID]],Roster!A:A,Roster!F:F)</f>
        <v>Strategy</v>
      </c>
      <c r="D3574">
        <v>9</v>
      </c>
      <c r="E3574" s="2">
        <v>45181</v>
      </c>
      <c r="F3574" s="2">
        <f>_xlfn.XLOOKUP(Table7[[#This Row],[EID]],Roster!A:A,Roster!G:G)</f>
        <v>39092</v>
      </c>
      <c r="G3574" s="61">
        <f ca="1">(TODAY()-Table7[[#This Row],[Hire Date]])/365</f>
        <v>18.364383561643837</v>
      </c>
      <c r="H3574" s="61">
        <f ca="1">Table7[[#This Row],[Year]]*12</f>
        <v>220.37260273972606</v>
      </c>
      <c r="I3574" t="str">
        <f ca="1">IF(Table7[[#This Row],[Month]]&gt;=12,"Tenured","New Hire")</f>
        <v>Tenured</v>
      </c>
    </row>
    <row r="3575" spans="1:9">
      <c r="A3575" s="3" t="s">
        <v>111</v>
      </c>
      <c r="B3575" s="35" t="str">
        <f>_xlfn.XLOOKUP(Table7[[#This Row],[EID]],Roster!A:A,Roster!E:E)</f>
        <v>hir.kame.31</v>
      </c>
      <c r="C3575" s="35" t="str">
        <f>_xlfn.XLOOKUP(Table7[[#This Row],[EID]],Roster!A:A,Roster!F:F)</f>
        <v>Health</v>
      </c>
      <c r="D3575">
        <v>7</v>
      </c>
      <c r="E3575" s="2">
        <v>45181</v>
      </c>
      <c r="F3575" s="2">
        <f>_xlfn.XLOOKUP(Table7[[#This Row],[EID]],Roster!A:A,Roster!G:G)</f>
        <v>42145</v>
      </c>
      <c r="G3575" s="61">
        <f ca="1">(TODAY()-Table7[[#This Row],[Hire Date]])/365</f>
        <v>10</v>
      </c>
      <c r="H3575" s="61">
        <f ca="1">Table7[[#This Row],[Year]]*12</f>
        <v>120</v>
      </c>
      <c r="I3575" t="str">
        <f ca="1">IF(Table7[[#This Row],[Month]]&gt;=12,"Tenured","New Hire")</f>
        <v>Tenured</v>
      </c>
    </row>
    <row r="3576" spans="1:9">
      <c r="A3576" s="3" t="s">
        <v>112</v>
      </c>
      <c r="B3576" s="35" t="str">
        <f>_xlfn.XLOOKUP(Table7[[#This Row],[EID]],Roster!A:A,Roster!E:E)</f>
        <v>hir.kame.31</v>
      </c>
      <c r="C3576" s="35" t="str">
        <f>_xlfn.XLOOKUP(Table7[[#This Row],[EID]],Roster!A:A,Roster!F:F)</f>
        <v>Health</v>
      </c>
      <c r="D3576">
        <v>8</v>
      </c>
      <c r="E3576" s="2">
        <v>45181</v>
      </c>
      <c r="F3576" s="2">
        <f>_xlfn.XLOOKUP(Table7[[#This Row],[EID]],Roster!A:A,Roster!G:G)</f>
        <v>44989</v>
      </c>
      <c r="G3576" s="61">
        <f ca="1">(TODAY()-Table7[[#This Row],[Hire Date]])/365</f>
        <v>2.2082191780821918</v>
      </c>
      <c r="H3576" s="61">
        <f ca="1">Table7[[#This Row],[Year]]*12</f>
        <v>26.4986301369863</v>
      </c>
      <c r="I3576" t="str">
        <f ca="1">IF(Table7[[#This Row],[Month]]&gt;=12,"Tenured","New Hire")</f>
        <v>Tenured</v>
      </c>
    </row>
    <row r="3577" spans="1:9">
      <c r="A3577" s="3" t="s">
        <v>113</v>
      </c>
      <c r="B3577" s="35" t="str">
        <f>_xlfn.XLOOKUP(Table7[[#This Row],[EID]],Roster!A:A,Roster!E:E)</f>
        <v>kig.imaz.62</v>
      </c>
      <c r="C3577" s="35" t="str">
        <f>_xlfn.XLOOKUP(Table7[[#This Row],[EID]],Roster!A:A,Roster!F:F)</f>
        <v>HR</v>
      </c>
      <c r="D3577">
        <v>8</v>
      </c>
      <c r="E3577" s="2">
        <v>45181</v>
      </c>
      <c r="F3577" s="2">
        <f>_xlfn.XLOOKUP(Table7[[#This Row],[EID]],Roster!A:A,Roster!G:G)</f>
        <v>44152</v>
      </c>
      <c r="G3577" s="61">
        <f ca="1">(TODAY()-Table7[[#This Row],[Hire Date]])/365</f>
        <v>4.5013698630136982</v>
      </c>
      <c r="H3577" s="61">
        <f ca="1">Table7[[#This Row],[Year]]*12</f>
        <v>54.016438356164379</v>
      </c>
      <c r="I3577" t="str">
        <f ca="1">IF(Table7[[#This Row],[Month]]&gt;=12,"Tenured","New Hire")</f>
        <v>Tenured</v>
      </c>
    </row>
    <row r="3578" spans="1:9">
      <c r="A3578" s="3" t="s">
        <v>114</v>
      </c>
      <c r="B3578" s="35" t="str">
        <f>_xlfn.XLOOKUP(Table7[[#This Row],[EID]],Roster!A:A,Roster!E:E)</f>
        <v>han.oriz.24</v>
      </c>
      <c r="C3578" s="35" t="str">
        <f>_xlfn.XLOOKUP(Table7[[#This Row],[EID]],Roster!A:A,Roster!F:F)</f>
        <v>Strategy</v>
      </c>
      <c r="D3578">
        <v>8</v>
      </c>
      <c r="E3578" s="2">
        <v>45181</v>
      </c>
      <c r="F3578" s="2">
        <f>_xlfn.XLOOKUP(Table7[[#This Row],[EID]],Roster!A:A,Roster!G:G)</f>
        <v>37165</v>
      </c>
      <c r="G3578" s="61">
        <f ca="1">(TODAY()-Table7[[#This Row],[Hire Date]])/365</f>
        <v>23.643835616438356</v>
      </c>
      <c r="H3578" s="61">
        <f ca="1">Table7[[#This Row],[Year]]*12</f>
        <v>283.72602739726028</v>
      </c>
      <c r="I3578" t="str">
        <f ca="1">IF(Table7[[#This Row],[Month]]&gt;=12,"Tenured","New Hire")</f>
        <v>Tenured</v>
      </c>
    </row>
    <row r="3579" spans="1:9">
      <c r="A3579" s="3" t="s">
        <v>115</v>
      </c>
      <c r="B3579" s="35" t="str">
        <f>_xlfn.XLOOKUP(Table7[[#This Row],[EID]],Roster!A:A,Roster!E:E)</f>
        <v>oka.koch.55</v>
      </c>
      <c r="C3579" s="35" t="str">
        <f>_xlfn.XLOOKUP(Table7[[#This Row],[EID]],Roster!A:A,Roster!F:F)</f>
        <v>F&amp;A</v>
      </c>
      <c r="D3579">
        <v>10</v>
      </c>
      <c r="E3579" s="2">
        <v>45181</v>
      </c>
      <c r="F3579" s="2">
        <f>_xlfn.XLOOKUP(Table7[[#This Row],[EID]],Roster!A:A,Roster!G:G)</f>
        <v>44841</v>
      </c>
      <c r="G3579" s="61">
        <f ca="1">(TODAY()-Table7[[#This Row],[Hire Date]])/365</f>
        <v>2.6136986301369864</v>
      </c>
      <c r="H3579" s="61">
        <f ca="1">Table7[[#This Row],[Year]]*12</f>
        <v>31.364383561643837</v>
      </c>
      <c r="I3579" t="str">
        <f ca="1">IF(Table7[[#This Row],[Month]]&gt;=12,"Tenured","New Hire")</f>
        <v>Tenured</v>
      </c>
    </row>
    <row r="3580" spans="1:9">
      <c r="A3580" s="3" t="s">
        <v>116</v>
      </c>
      <c r="B3580" s="35" t="str">
        <f>_xlfn.XLOOKUP(Table7[[#This Row],[EID]],Roster!A:A,Roster!E:E)</f>
        <v>hir.kame.31</v>
      </c>
      <c r="C3580" s="35" t="str">
        <f>_xlfn.XLOOKUP(Table7[[#This Row],[EID]],Roster!A:A,Roster!F:F)</f>
        <v>Health</v>
      </c>
      <c r="D3580">
        <v>8</v>
      </c>
      <c r="E3580" s="2">
        <v>45181</v>
      </c>
      <c r="F3580" s="2">
        <f>_xlfn.XLOOKUP(Table7[[#This Row],[EID]],Roster!A:A,Roster!G:G)</f>
        <v>39490</v>
      </c>
      <c r="G3580" s="61">
        <f ca="1">(TODAY()-Table7[[#This Row],[Hire Date]])/365</f>
        <v>17.273972602739725</v>
      </c>
      <c r="H3580" s="61">
        <f ca="1">Table7[[#This Row],[Year]]*12</f>
        <v>207.2876712328767</v>
      </c>
      <c r="I3580" t="str">
        <f ca="1">IF(Table7[[#This Row],[Month]]&gt;=12,"Tenured","New Hire")</f>
        <v>Tenured</v>
      </c>
    </row>
    <row r="3581" spans="1:9">
      <c r="A3581" s="3" t="s">
        <v>117</v>
      </c>
      <c r="B3581" s="35" t="str">
        <f>_xlfn.XLOOKUP(Table7[[#This Row],[EID]],Roster!A:A,Roster!E:E)</f>
        <v>han.oriz.24</v>
      </c>
      <c r="C3581" s="35" t="str">
        <f>_xlfn.XLOOKUP(Table7[[#This Row],[EID]],Roster!A:A,Roster!F:F)</f>
        <v>Network</v>
      </c>
      <c r="D3581">
        <v>7</v>
      </c>
      <c r="E3581" s="2">
        <v>45181</v>
      </c>
      <c r="F3581" s="2">
        <f>_xlfn.XLOOKUP(Table7[[#This Row],[EID]],Roster!A:A,Roster!G:G)</f>
        <v>43495</v>
      </c>
      <c r="G3581" s="61">
        <f ca="1">(TODAY()-Table7[[#This Row],[Hire Date]])/365</f>
        <v>6.3013698630136989</v>
      </c>
      <c r="H3581" s="61">
        <f ca="1">Table7[[#This Row],[Year]]*12</f>
        <v>75.616438356164394</v>
      </c>
      <c r="I3581" t="str">
        <f ca="1">IF(Table7[[#This Row],[Month]]&gt;=12,"Tenured","New Hire")</f>
        <v>Tenured</v>
      </c>
    </row>
    <row r="3582" spans="1:9">
      <c r="A3582" s="3" t="s">
        <v>118</v>
      </c>
      <c r="B3582" s="35" t="str">
        <f>_xlfn.XLOOKUP(Table7[[#This Row],[EID]],Roster!A:A,Roster!E:E)</f>
        <v>kig.imaz.62</v>
      </c>
      <c r="C3582" s="35" t="str">
        <f>_xlfn.XLOOKUP(Table7[[#This Row],[EID]],Roster!A:A,Roster!F:F)</f>
        <v>HR</v>
      </c>
      <c r="D3582">
        <v>8</v>
      </c>
      <c r="E3582" s="2">
        <v>45181</v>
      </c>
      <c r="F3582" s="2">
        <f>_xlfn.XLOOKUP(Table7[[#This Row],[EID]],Roster!A:A,Roster!G:G)</f>
        <v>44965</v>
      </c>
      <c r="G3582" s="61">
        <f ca="1">(TODAY()-Table7[[#This Row],[Hire Date]])/365</f>
        <v>2.2739726027397262</v>
      </c>
      <c r="H3582" s="61">
        <f ca="1">Table7[[#This Row],[Year]]*12</f>
        <v>27.287671232876715</v>
      </c>
      <c r="I3582" t="str">
        <f ca="1">IF(Table7[[#This Row],[Month]]&gt;=12,"Tenured","New Hire")</f>
        <v>Tenured</v>
      </c>
    </row>
    <row r="3583" spans="1:9">
      <c r="A3583" s="3" t="s">
        <v>119</v>
      </c>
      <c r="B3583" s="35" t="str">
        <f>_xlfn.XLOOKUP(Table7[[#This Row],[EID]],Roster!A:A,Roster!E:E)</f>
        <v>hir.kame.31</v>
      </c>
      <c r="C3583" s="35" t="str">
        <f>_xlfn.XLOOKUP(Table7[[#This Row],[EID]],Roster!A:A,Roster!F:F)</f>
        <v>Health</v>
      </c>
      <c r="D3583">
        <v>7</v>
      </c>
      <c r="E3583" s="2">
        <v>45181</v>
      </c>
      <c r="F3583" s="2">
        <f>_xlfn.XLOOKUP(Table7[[#This Row],[EID]],Roster!A:A,Roster!G:G)</f>
        <v>38581</v>
      </c>
      <c r="G3583" s="61">
        <f ca="1">(TODAY()-Table7[[#This Row],[Hire Date]])/365</f>
        <v>19.764383561643836</v>
      </c>
      <c r="H3583" s="61">
        <f ca="1">Table7[[#This Row],[Year]]*12</f>
        <v>237.17260273972602</v>
      </c>
      <c r="I3583" t="str">
        <f ca="1">IF(Table7[[#This Row],[Month]]&gt;=12,"Tenured","New Hire")</f>
        <v>Tenured</v>
      </c>
    </row>
    <row r="3584" spans="1:9">
      <c r="A3584" s="3" t="s">
        <v>120</v>
      </c>
      <c r="B3584" s="35" t="str">
        <f>_xlfn.XLOOKUP(Table7[[#This Row],[EID]],Roster!A:A,Roster!E:E)</f>
        <v>oka.koch.55</v>
      </c>
      <c r="C3584" s="35" t="str">
        <f>_xlfn.XLOOKUP(Table7[[#This Row],[EID]],Roster!A:A,Roster!F:F)</f>
        <v>F&amp;A</v>
      </c>
      <c r="D3584">
        <v>7</v>
      </c>
      <c r="E3584" s="2">
        <v>45181</v>
      </c>
      <c r="F3584" s="2">
        <f>_xlfn.XLOOKUP(Table7[[#This Row],[EID]],Roster!A:A,Roster!G:G)</f>
        <v>45039</v>
      </c>
      <c r="G3584" s="61">
        <f ca="1">(TODAY()-Table7[[#This Row],[Hire Date]])/365</f>
        <v>2.0712328767123287</v>
      </c>
      <c r="H3584" s="61">
        <f ca="1">Table7[[#This Row],[Year]]*12</f>
        <v>24.854794520547944</v>
      </c>
      <c r="I3584" t="str">
        <f ca="1">IF(Table7[[#This Row],[Month]]&gt;=12,"Tenured","New Hire")</f>
        <v>Tenured</v>
      </c>
    </row>
    <row r="3585" spans="1:9">
      <c r="A3585" s="3" t="s">
        <v>121</v>
      </c>
      <c r="B3585" s="35" t="str">
        <f>_xlfn.XLOOKUP(Table7[[#This Row],[EID]],Roster!A:A,Roster!E:E)</f>
        <v>hir.kame.31</v>
      </c>
      <c r="C3585" s="35" t="str">
        <f>_xlfn.XLOOKUP(Table7[[#This Row],[EID]],Roster!A:A,Roster!F:F)</f>
        <v>Health</v>
      </c>
      <c r="D3585">
        <v>9</v>
      </c>
      <c r="E3585" s="2">
        <v>45181</v>
      </c>
      <c r="F3585" s="2">
        <f>_xlfn.XLOOKUP(Table7[[#This Row],[EID]],Roster!A:A,Roster!G:G)</f>
        <v>44420</v>
      </c>
      <c r="G3585" s="61">
        <f ca="1">(TODAY()-Table7[[#This Row],[Hire Date]])/365</f>
        <v>3.7671232876712328</v>
      </c>
      <c r="H3585" s="61">
        <f ca="1">Table7[[#This Row],[Year]]*12</f>
        <v>45.205479452054796</v>
      </c>
      <c r="I3585" t="str">
        <f ca="1">IF(Table7[[#This Row],[Month]]&gt;=12,"Tenured","New Hire")</f>
        <v>Tenured</v>
      </c>
    </row>
    <row r="3586" spans="1:9">
      <c r="A3586" s="3" t="s">
        <v>122</v>
      </c>
      <c r="B3586" s="35" t="str">
        <f>_xlfn.XLOOKUP(Table7[[#This Row],[EID]],Roster!A:A,Roster!E:E)</f>
        <v>han.oriz.24</v>
      </c>
      <c r="C3586" s="35" t="str">
        <f>_xlfn.XLOOKUP(Table7[[#This Row],[EID]],Roster!A:A,Roster!F:F)</f>
        <v>Network</v>
      </c>
      <c r="D3586">
        <v>7</v>
      </c>
      <c r="E3586" s="2">
        <v>45181</v>
      </c>
      <c r="F3586" s="2">
        <f>_xlfn.XLOOKUP(Table7[[#This Row],[EID]],Roster!A:A,Roster!G:G)</f>
        <v>44961</v>
      </c>
      <c r="G3586" s="61">
        <f ca="1">(TODAY()-Table7[[#This Row],[Hire Date]])/365</f>
        <v>2.2849315068493152</v>
      </c>
      <c r="H3586" s="61">
        <f ca="1">Table7[[#This Row],[Year]]*12</f>
        <v>27.419178082191785</v>
      </c>
      <c r="I3586" t="str">
        <f ca="1">IF(Table7[[#This Row],[Month]]&gt;=12,"Tenured","New Hire")</f>
        <v>Tenured</v>
      </c>
    </row>
    <row r="3587" spans="1:9">
      <c r="A3587" s="3" t="s">
        <v>123</v>
      </c>
      <c r="B3587" s="35" t="str">
        <f>_xlfn.XLOOKUP(Table7[[#This Row],[EID]],Roster!A:A,Roster!E:E)</f>
        <v>kig.imaz.62</v>
      </c>
      <c r="C3587" s="35" t="str">
        <f>_xlfn.XLOOKUP(Table7[[#This Row],[EID]],Roster!A:A,Roster!F:F)</f>
        <v>HR</v>
      </c>
      <c r="D3587">
        <v>7</v>
      </c>
      <c r="E3587" s="2">
        <v>45181</v>
      </c>
      <c r="F3587" s="2">
        <f>_xlfn.XLOOKUP(Table7[[#This Row],[EID]],Roster!A:A,Roster!G:G)</f>
        <v>41094</v>
      </c>
      <c r="G3587" s="61">
        <f ca="1">(TODAY()-Table7[[#This Row],[Hire Date]])/365</f>
        <v>12.87945205479452</v>
      </c>
      <c r="H3587" s="61">
        <f ca="1">Table7[[#This Row],[Year]]*12</f>
        <v>154.55342465753424</v>
      </c>
      <c r="I3587" t="str">
        <f ca="1">IF(Table7[[#This Row],[Month]]&gt;=12,"Tenured","New Hire")</f>
        <v>Tenured</v>
      </c>
    </row>
    <row r="3588" spans="1:9">
      <c r="A3588" s="3" t="s">
        <v>94</v>
      </c>
      <c r="B3588" s="35" t="str">
        <f>_xlfn.XLOOKUP(Table7[[#This Row],[EID]],Roster!A:A,Roster!E:E)</f>
        <v>oka.koch.55</v>
      </c>
      <c r="C3588" s="35" t="str">
        <f>_xlfn.XLOOKUP(Table7[[#This Row],[EID]],Roster!A:A,Roster!F:F)</f>
        <v>F&amp;A</v>
      </c>
      <c r="D3588">
        <v>10</v>
      </c>
      <c r="E3588" s="2">
        <v>45182</v>
      </c>
      <c r="F3588" s="2">
        <f>_xlfn.XLOOKUP(Table7[[#This Row],[EID]],Roster!A:A,Roster!G:G)</f>
        <v>45032</v>
      </c>
      <c r="G3588" s="61">
        <f ca="1">(TODAY()-Table7[[#This Row],[Hire Date]])/365</f>
        <v>2.0904109589041098</v>
      </c>
      <c r="H3588" s="61">
        <f ca="1">Table7[[#This Row],[Year]]*12</f>
        <v>25.084931506849315</v>
      </c>
      <c r="I3588" t="str">
        <f ca="1">IF(Table7[[#This Row],[Month]]&gt;=12,"Tenured","New Hire")</f>
        <v>Tenured</v>
      </c>
    </row>
    <row r="3589" spans="1:9">
      <c r="A3589" s="3" t="s">
        <v>96</v>
      </c>
      <c r="B3589" s="35" t="str">
        <f>_xlfn.XLOOKUP(Table7[[#This Row],[EID]],Roster!A:A,Roster!E:E)</f>
        <v>hir.kame.31</v>
      </c>
      <c r="C3589" s="35" t="str">
        <f>_xlfn.XLOOKUP(Table7[[#This Row],[EID]],Roster!A:A,Roster!F:F)</f>
        <v>Health</v>
      </c>
      <c r="D3589">
        <v>10</v>
      </c>
      <c r="E3589" s="2">
        <v>45182</v>
      </c>
      <c r="F3589" s="2">
        <f>_xlfn.XLOOKUP(Table7[[#This Row],[EID]],Roster!A:A,Roster!G:G)</f>
        <v>44979</v>
      </c>
      <c r="G3589" s="61">
        <f ca="1">(TODAY()-Table7[[#This Row],[Hire Date]])/365</f>
        <v>2.2356164383561645</v>
      </c>
      <c r="H3589" s="61">
        <f ca="1">Table7[[#This Row],[Year]]*12</f>
        <v>26.827397260273976</v>
      </c>
      <c r="I3589" t="str">
        <f ca="1">IF(Table7[[#This Row],[Month]]&gt;=12,"Tenured","New Hire")</f>
        <v>Tenured</v>
      </c>
    </row>
    <row r="3590" spans="1:9">
      <c r="A3590" s="3" t="s">
        <v>97</v>
      </c>
      <c r="B3590" s="35" t="str">
        <f>_xlfn.XLOOKUP(Table7[[#This Row],[EID]],Roster!A:A,Roster!E:E)</f>
        <v>han.oriz.24</v>
      </c>
      <c r="C3590" s="35" t="str">
        <f>_xlfn.XLOOKUP(Table7[[#This Row],[EID]],Roster!A:A,Roster!F:F)</f>
        <v>Network</v>
      </c>
      <c r="D3590">
        <v>9</v>
      </c>
      <c r="E3590" s="2">
        <v>45182</v>
      </c>
      <c r="F3590" s="2">
        <f>_xlfn.XLOOKUP(Table7[[#This Row],[EID]],Roster!A:A,Roster!G:G)</f>
        <v>44419</v>
      </c>
      <c r="G3590" s="61">
        <f ca="1">(TODAY()-Table7[[#This Row],[Hire Date]])/365</f>
        <v>3.7698630136986302</v>
      </c>
      <c r="H3590" s="61">
        <f ca="1">Table7[[#This Row],[Year]]*12</f>
        <v>45.238356164383561</v>
      </c>
      <c r="I3590" t="str">
        <f ca="1">IF(Table7[[#This Row],[Month]]&gt;=12,"Tenured","New Hire")</f>
        <v>Tenured</v>
      </c>
    </row>
    <row r="3591" spans="1:9">
      <c r="A3591" s="3" t="s">
        <v>98</v>
      </c>
      <c r="B3591" s="35" t="str">
        <f>_xlfn.XLOOKUP(Table7[[#This Row],[EID]],Roster!A:A,Roster!E:E)</f>
        <v>kig.imaz.62</v>
      </c>
      <c r="C3591" s="35" t="str">
        <f>_xlfn.XLOOKUP(Table7[[#This Row],[EID]],Roster!A:A,Roster!F:F)</f>
        <v>HR</v>
      </c>
      <c r="D3591">
        <v>9</v>
      </c>
      <c r="E3591" s="2">
        <v>45182</v>
      </c>
      <c r="F3591" s="2">
        <f>_xlfn.XLOOKUP(Table7[[#This Row],[EID]],Roster!A:A,Roster!G:G)</f>
        <v>41964</v>
      </c>
      <c r="G3591" s="61">
        <f ca="1">(TODAY()-Table7[[#This Row],[Hire Date]])/365</f>
        <v>10.495890410958904</v>
      </c>
      <c r="H3591" s="61">
        <f ca="1">Table7[[#This Row],[Year]]*12</f>
        <v>125.95068493150684</v>
      </c>
      <c r="I3591" t="str">
        <f ca="1">IF(Table7[[#This Row],[Month]]&gt;=12,"Tenured","New Hire")</f>
        <v>Tenured</v>
      </c>
    </row>
    <row r="3592" spans="1:9">
      <c r="A3592" s="3" t="s">
        <v>99</v>
      </c>
      <c r="B3592" s="35" t="str">
        <f>_xlfn.XLOOKUP(Table7[[#This Row],[EID]],Roster!A:A,Roster!E:E)</f>
        <v>han.oriz.24</v>
      </c>
      <c r="C3592" s="35" t="str">
        <f>_xlfn.XLOOKUP(Table7[[#This Row],[EID]],Roster!A:A,Roster!F:F)</f>
        <v>Strategy</v>
      </c>
      <c r="D3592">
        <v>8</v>
      </c>
      <c r="E3592" s="2">
        <v>45182</v>
      </c>
      <c r="F3592" s="2">
        <f>_xlfn.XLOOKUP(Table7[[#This Row],[EID]],Roster!A:A,Roster!G:G)</f>
        <v>39732</v>
      </c>
      <c r="G3592" s="61">
        <f ca="1">(TODAY()-Table7[[#This Row],[Hire Date]])/365</f>
        <v>16.610958904109587</v>
      </c>
      <c r="H3592" s="61">
        <f ca="1">Table7[[#This Row],[Year]]*12</f>
        <v>199.33150684931505</v>
      </c>
      <c r="I3592" t="str">
        <f ca="1">IF(Table7[[#This Row],[Month]]&gt;=12,"Tenured","New Hire")</f>
        <v>Tenured</v>
      </c>
    </row>
    <row r="3593" spans="1:9">
      <c r="A3593" s="3" t="s">
        <v>100</v>
      </c>
      <c r="B3593" s="35" t="str">
        <f>_xlfn.XLOOKUP(Table7[[#This Row],[EID]],Roster!A:A,Roster!E:E)</f>
        <v>oka.koch.55</v>
      </c>
      <c r="C3593" s="35" t="str">
        <f>_xlfn.XLOOKUP(Table7[[#This Row],[EID]],Roster!A:A,Roster!F:F)</f>
        <v>F&amp;A</v>
      </c>
      <c r="D3593">
        <v>8</v>
      </c>
      <c r="E3593" s="2">
        <v>45182</v>
      </c>
      <c r="F3593" s="2">
        <f>_xlfn.XLOOKUP(Table7[[#This Row],[EID]],Roster!A:A,Roster!G:G)</f>
        <v>44956</v>
      </c>
      <c r="G3593" s="61">
        <f ca="1">(TODAY()-Table7[[#This Row],[Hire Date]])/365</f>
        <v>2.2986301369863016</v>
      </c>
      <c r="H3593" s="61">
        <f ca="1">Table7[[#This Row],[Year]]*12</f>
        <v>27.583561643835619</v>
      </c>
      <c r="I3593" t="str">
        <f ca="1">IF(Table7[[#This Row],[Month]]&gt;=12,"Tenured","New Hire")</f>
        <v>Tenured</v>
      </c>
    </row>
    <row r="3594" spans="1:9">
      <c r="A3594" s="3" t="s">
        <v>101</v>
      </c>
      <c r="B3594" s="35" t="str">
        <f>_xlfn.XLOOKUP(Table7[[#This Row],[EID]],Roster!A:A,Roster!E:E)</f>
        <v>hir.kame.31</v>
      </c>
      <c r="C3594" s="35" t="str">
        <f>_xlfn.XLOOKUP(Table7[[#This Row],[EID]],Roster!A:A,Roster!F:F)</f>
        <v>Health</v>
      </c>
      <c r="D3594">
        <v>9</v>
      </c>
      <c r="E3594" s="2">
        <v>45182</v>
      </c>
      <c r="F3594" s="2">
        <f>_xlfn.XLOOKUP(Table7[[#This Row],[EID]],Roster!A:A,Roster!G:G)</f>
        <v>42161</v>
      </c>
      <c r="G3594" s="61">
        <f ca="1">(TODAY()-Table7[[#This Row],[Hire Date]])/365</f>
        <v>9.956164383561644</v>
      </c>
      <c r="H3594" s="61">
        <f ca="1">Table7[[#This Row],[Year]]*12</f>
        <v>119.47397260273974</v>
      </c>
      <c r="I3594" t="str">
        <f ca="1">IF(Table7[[#This Row],[Month]]&gt;=12,"Tenured","New Hire")</f>
        <v>Tenured</v>
      </c>
    </row>
    <row r="3595" spans="1:9">
      <c r="A3595" s="3" t="s">
        <v>102</v>
      </c>
      <c r="B3595" s="35" t="str">
        <f>_xlfn.XLOOKUP(Table7[[#This Row],[EID]],Roster!A:A,Roster!E:E)</f>
        <v>han.oriz.24</v>
      </c>
      <c r="C3595" s="35" t="str">
        <f>_xlfn.XLOOKUP(Table7[[#This Row],[EID]],Roster!A:A,Roster!F:F)</f>
        <v>Network</v>
      </c>
      <c r="D3595">
        <v>10</v>
      </c>
      <c r="E3595" s="2">
        <v>45182</v>
      </c>
      <c r="F3595" s="2">
        <f>_xlfn.XLOOKUP(Table7[[#This Row],[EID]],Roster!A:A,Roster!G:G)</f>
        <v>37784</v>
      </c>
      <c r="G3595" s="61">
        <f ca="1">(TODAY()-Table7[[#This Row],[Hire Date]])/365</f>
        <v>21.947945205479453</v>
      </c>
      <c r="H3595" s="61">
        <f ca="1">Table7[[#This Row],[Year]]*12</f>
        <v>263.37534246575342</v>
      </c>
      <c r="I3595" t="str">
        <f ca="1">IF(Table7[[#This Row],[Month]]&gt;=12,"Tenured","New Hire")</f>
        <v>Tenured</v>
      </c>
    </row>
    <row r="3596" spans="1:9">
      <c r="A3596" s="3" t="s">
        <v>103</v>
      </c>
      <c r="B3596" s="35" t="str">
        <f>_xlfn.XLOOKUP(Table7[[#This Row],[EID]],Roster!A:A,Roster!E:E)</f>
        <v>kig.imaz.62</v>
      </c>
      <c r="C3596" s="35" t="str">
        <f>_xlfn.XLOOKUP(Table7[[#This Row],[EID]],Roster!A:A,Roster!F:F)</f>
        <v>HR</v>
      </c>
      <c r="D3596">
        <v>9</v>
      </c>
      <c r="E3596" s="2">
        <v>45182</v>
      </c>
      <c r="F3596" s="2">
        <f>_xlfn.XLOOKUP(Table7[[#This Row],[EID]],Roster!A:A,Roster!G:G)</f>
        <v>44132</v>
      </c>
      <c r="G3596" s="61">
        <f ca="1">(TODAY()-Table7[[#This Row],[Hire Date]])/365</f>
        <v>4.5561643835616437</v>
      </c>
      <c r="H3596" s="61">
        <f ca="1">Table7[[#This Row],[Year]]*12</f>
        <v>54.673972602739724</v>
      </c>
      <c r="I3596" t="str">
        <f ca="1">IF(Table7[[#This Row],[Month]]&gt;=12,"Tenured","New Hire")</f>
        <v>Tenured</v>
      </c>
    </row>
    <row r="3597" spans="1:9">
      <c r="A3597" s="3" t="s">
        <v>104</v>
      </c>
      <c r="B3597" s="35" t="str">
        <f>_xlfn.XLOOKUP(Table7[[#This Row],[EID]],Roster!A:A,Roster!E:E)</f>
        <v>oka.koch.55</v>
      </c>
      <c r="C3597" s="35" t="str">
        <f>_xlfn.XLOOKUP(Table7[[#This Row],[EID]],Roster!A:A,Roster!F:F)</f>
        <v>F&amp;A</v>
      </c>
      <c r="D3597">
        <v>3</v>
      </c>
      <c r="E3597" s="2">
        <v>45182</v>
      </c>
      <c r="F3597" s="2">
        <f>_xlfn.XLOOKUP(Table7[[#This Row],[EID]],Roster!A:A,Roster!G:G)</f>
        <v>44977</v>
      </c>
      <c r="G3597" s="61">
        <f ca="1">(TODAY()-Table7[[#This Row],[Hire Date]])/365</f>
        <v>2.2410958904109588</v>
      </c>
      <c r="H3597" s="61">
        <f ca="1">Table7[[#This Row],[Year]]*12</f>
        <v>26.893150684931506</v>
      </c>
      <c r="I3597" t="str">
        <f ca="1">IF(Table7[[#This Row],[Month]]&gt;=12,"Tenured","New Hire")</f>
        <v>Tenured</v>
      </c>
    </row>
    <row r="3598" spans="1:9">
      <c r="A3598" s="3" t="s">
        <v>105</v>
      </c>
      <c r="B3598" s="35" t="str">
        <f>_xlfn.XLOOKUP(Table7[[#This Row],[EID]],Roster!A:A,Roster!E:E)</f>
        <v>oka.koch.55</v>
      </c>
      <c r="C3598" s="35" t="str">
        <f>_xlfn.XLOOKUP(Table7[[#This Row],[EID]],Roster!A:A,Roster!F:F)</f>
        <v>F&amp;A</v>
      </c>
      <c r="D3598">
        <v>9</v>
      </c>
      <c r="E3598" s="2">
        <v>45182</v>
      </c>
      <c r="F3598" s="2">
        <f>_xlfn.XLOOKUP(Table7[[#This Row],[EID]],Roster!A:A,Roster!G:G)</f>
        <v>37806</v>
      </c>
      <c r="G3598" s="61">
        <f ca="1">(TODAY()-Table7[[#This Row],[Hire Date]])/365</f>
        <v>21.887671232876713</v>
      </c>
      <c r="H3598" s="61">
        <f ca="1">Table7[[#This Row],[Year]]*12</f>
        <v>262.65205479452055</v>
      </c>
      <c r="I3598" t="str">
        <f ca="1">IF(Table7[[#This Row],[Month]]&gt;=12,"Tenured","New Hire")</f>
        <v>Tenured</v>
      </c>
    </row>
    <row r="3599" spans="1:9">
      <c r="A3599" s="3" t="s">
        <v>106</v>
      </c>
      <c r="B3599" s="35" t="str">
        <f>_xlfn.XLOOKUP(Table7[[#This Row],[EID]],Roster!A:A,Roster!E:E)</f>
        <v>hir.kame.31</v>
      </c>
      <c r="C3599" s="35" t="str">
        <f>_xlfn.XLOOKUP(Table7[[#This Row],[EID]],Roster!A:A,Roster!F:F)</f>
        <v>Health</v>
      </c>
      <c r="D3599">
        <v>10</v>
      </c>
      <c r="E3599" s="2">
        <v>45182</v>
      </c>
      <c r="F3599" s="2">
        <f>_xlfn.XLOOKUP(Table7[[#This Row],[EID]],Roster!A:A,Roster!G:G)</f>
        <v>40457</v>
      </c>
      <c r="G3599" s="61">
        <f ca="1">(TODAY()-Table7[[#This Row],[Hire Date]])/365</f>
        <v>14.624657534246575</v>
      </c>
      <c r="H3599" s="61">
        <f ca="1">Table7[[#This Row],[Year]]*12</f>
        <v>175.49589041095891</v>
      </c>
      <c r="I3599" t="str">
        <f ca="1">IF(Table7[[#This Row],[Month]]&gt;=12,"Tenured","New Hire")</f>
        <v>Tenured</v>
      </c>
    </row>
    <row r="3600" spans="1:9">
      <c r="A3600" s="3" t="s">
        <v>107</v>
      </c>
      <c r="B3600" s="35" t="str">
        <f>_xlfn.XLOOKUP(Table7[[#This Row],[EID]],Roster!A:A,Roster!E:E)</f>
        <v>oka.koch.55</v>
      </c>
      <c r="C3600" s="35" t="str">
        <f>_xlfn.XLOOKUP(Table7[[#This Row],[EID]],Roster!A:A,Roster!F:F)</f>
        <v>F&amp;A</v>
      </c>
      <c r="D3600">
        <v>8</v>
      </c>
      <c r="E3600" s="2">
        <v>45182</v>
      </c>
      <c r="F3600" s="2">
        <f>_xlfn.XLOOKUP(Table7[[#This Row],[EID]],Roster!A:A,Roster!G:G)</f>
        <v>45001</v>
      </c>
      <c r="G3600" s="61">
        <f ca="1">(TODAY()-Table7[[#This Row],[Hire Date]])/365</f>
        <v>2.1753424657534248</v>
      </c>
      <c r="H3600" s="61">
        <f ca="1">Table7[[#This Row],[Year]]*12</f>
        <v>26.104109589041098</v>
      </c>
      <c r="I3600" t="str">
        <f ca="1">IF(Table7[[#This Row],[Month]]&gt;=12,"Tenured","New Hire")</f>
        <v>Tenured</v>
      </c>
    </row>
    <row r="3601" spans="1:9">
      <c r="A3601" s="3" t="s">
        <v>108</v>
      </c>
      <c r="B3601" s="35" t="str">
        <f>_xlfn.XLOOKUP(Table7[[#This Row],[EID]],Roster!A:A,Roster!E:E)</f>
        <v>kig.imaz.62</v>
      </c>
      <c r="C3601" s="35" t="str">
        <f>_xlfn.XLOOKUP(Table7[[#This Row],[EID]],Roster!A:A,Roster!F:F)</f>
        <v>HR</v>
      </c>
      <c r="D3601">
        <v>8</v>
      </c>
      <c r="E3601" s="2">
        <v>45182</v>
      </c>
      <c r="F3601" s="2">
        <f>_xlfn.XLOOKUP(Table7[[#This Row],[EID]],Roster!A:A,Roster!G:G)</f>
        <v>41289</v>
      </c>
      <c r="G3601" s="61">
        <f ca="1">(TODAY()-Table7[[#This Row],[Hire Date]])/365</f>
        <v>12.345205479452055</v>
      </c>
      <c r="H3601" s="61">
        <f ca="1">Table7[[#This Row],[Year]]*12</f>
        <v>148.14246575342466</v>
      </c>
      <c r="I3601" t="str">
        <f ca="1">IF(Table7[[#This Row],[Month]]&gt;=12,"Tenured","New Hire")</f>
        <v>Tenured</v>
      </c>
    </row>
    <row r="3602" spans="1:9">
      <c r="A3602" s="3" t="s">
        <v>109</v>
      </c>
      <c r="B3602" s="35" t="str">
        <f>_xlfn.XLOOKUP(Table7[[#This Row],[EID]],Roster!A:A,Roster!E:E)</f>
        <v>han.oriz.24</v>
      </c>
      <c r="C3602" s="35" t="str">
        <f>_xlfn.XLOOKUP(Table7[[#This Row],[EID]],Roster!A:A,Roster!F:F)</f>
        <v>Strategy</v>
      </c>
      <c r="D3602">
        <v>10</v>
      </c>
      <c r="E3602" s="2">
        <v>45182</v>
      </c>
      <c r="F3602" s="2">
        <f>_xlfn.XLOOKUP(Table7[[#This Row],[EID]],Roster!A:A,Roster!G:G)</f>
        <v>39092</v>
      </c>
      <c r="G3602" s="61">
        <f ca="1">(TODAY()-Table7[[#This Row],[Hire Date]])/365</f>
        <v>18.364383561643837</v>
      </c>
      <c r="H3602" s="61">
        <f ca="1">Table7[[#This Row],[Year]]*12</f>
        <v>220.37260273972606</v>
      </c>
      <c r="I3602" t="str">
        <f ca="1">IF(Table7[[#This Row],[Month]]&gt;=12,"Tenured","New Hire")</f>
        <v>Tenured</v>
      </c>
    </row>
    <row r="3603" spans="1:9">
      <c r="A3603" s="3" t="s">
        <v>111</v>
      </c>
      <c r="B3603" s="35" t="str">
        <f>_xlfn.XLOOKUP(Table7[[#This Row],[EID]],Roster!A:A,Roster!E:E)</f>
        <v>hir.kame.31</v>
      </c>
      <c r="C3603" s="35" t="str">
        <f>_xlfn.XLOOKUP(Table7[[#This Row],[EID]],Roster!A:A,Roster!F:F)</f>
        <v>Health</v>
      </c>
      <c r="D3603">
        <v>8</v>
      </c>
      <c r="E3603" s="2">
        <v>45182</v>
      </c>
      <c r="F3603" s="2">
        <f>_xlfn.XLOOKUP(Table7[[#This Row],[EID]],Roster!A:A,Roster!G:G)</f>
        <v>42145</v>
      </c>
      <c r="G3603" s="61">
        <f ca="1">(TODAY()-Table7[[#This Row],[Hire Date]])/365</f>
        <v>10</v>
      </c>
      <c r="H3603" s="61">
        <f ca="1">Table7[[#This Row],[Year]]*12</f>
        <v>120</v>
      </c>
      <c r="I3603" t="str">
        <f ca="1">IF(Table7[[#This Row],[Month]]&gt;=12,"Tenured","New Hire")</f>
        <v>Tenured</v>
      </c>
    </row>
    <row r="3604" spans="1:9">
      <c r="A3604" s="3" t="s">
        <v>112</v>
      </c>
      <c r="B3604" s="35" t="str">
        <f>_xlfn.XLOOKUP(Table7[[#This Row],[EID]],Roster!A:A,Roster!E:E)</f>
        <v>hir.kame.31</v>
      </c>
      <c r="C3604" s="35" t="str">
        <f>_xlfn.XLOOKUP(Table7[[#This Row],[EID]],Roster!A:A,Roster!F:F)</f>
        <v>Health</v>
      </c>
      <c r="D3604">
        <v>8</v>
      </c>
      <c r="E3604" s="2">
        <v>45182</v>
      </c>
      <c r="F3604" s="2">
        <f>_xlfn.XLOOKUP(Table7[[#This Row],[EID]],Roster!A:A,Roster!G:G)</f>
        <v>44989</v>
      </c>
      <c r="G3604" s="61">
        <f ca="1">(TODAY()-Table7[[#This Row],[Hire Date]])/365</f>
        <v>2.2082191780821918</v>
      </c>
      <c r="H3604" s="61">
        <f ca="1">Table7[[#This Row],[Year]]*12</f>
        <v>26.4986301369863</v>
      </c>
      <c r="I3604" t="str">
        <f ca="1">IF(Table7[[#This Row],[Month]]&gt;=12,"Tenured","New Hire")</f>
        <v>Tenured</v>
      </c>
    </row>
    <row r="3605" spans="1:9">
      <c r="A3605" s="3" t="s">
        <v>113</v>
      </c>
      <c r="B3605" s="35" t="str">
        <f>_xlfn.XLOOKUP(Table7[[#This Row],[EID]],Roster!A:A,Roster!E:E)</f>
        <v>kig.imaz.62</v>
      </c>
      <c r="C3605" s="35" t="str">
        <f>_xlfn.XLOOKUP(Table7[[#This Row],[EID]],Roster!A:A,Roster!F:F)</f>
        <v>HR</v>
      </c>
      <c r="D3605">
        <v>9</v>
      </c>
      <c r="E3605" s="2">
        <v>45182</v>
      </c>
      <c r="F3605" s="2">
        <f>_xlfn.XLOOKUP(Table7[[#This Row],[EID]],Roster!A:A,Roster!G:G)</f>
        <v>44152</v>
      </c>
      <c r="G3605" s="61">
        <f ca="1">(TODAY()-Table7[[#This Row],[Hire Date]])/365</f>
        <v>4.5013698630136982</v>
      </c>
      <c r="H3605" s="61">
        <f ca="1">Table7[[#This Row],[Year]]*12</f>
        <v>54.016438356164379</v>
      </c>
      <c r="I3605" t="str">
        <f ca="1">IF(Table7[[#This Row],[Month]]&gt;=12,"Tenured","New Hire")</f>
        <v>Tenured</v>
      </c>
    </row>
    <row r="3606" spans="1:9">
      <c r="A3606" s="3" t="s">
        <v>114</v>
      </c>
      <c r="B3606" s="35" t="str">
        <f>_xlfn.XLOOKUP(Table7[[#This Row],[EID]],Roster!A:A,Roster!E:E)</f>
        <v>han.oriz.24</v>
      </c>
      <c r="C3606" s="35" t="str">
        <f>_xlfn.XLOOKUP(Table7[[#This Row],[EID]],Roster!A:A,Roster!F:F)</f>
        <v>Strategy</v>
      </c>
      <c r="D3606">
        <v>9</v>
      </c>
      <c r="E3606" s="2">
        <v>45182</v>
      </c>
      <c r="F3606" s="2">
        <f>_xlfn.XLOOKUP(Table7[[#This Row],[EID]],Roster!A:A,Roster!G:G)</f>
        <v>37165</v>
      </c>
      <c r="G3606" s="61">
        <f ca="1">(TODAY()-Table7[[#This Row],[Hire Date]])/365</f>
        <v>23.643835616438356</v>
      </c>
      <c r="H3606" s="61">
        <f ca="1">Table7[[#This Row],[Year]]*12</f>
        <v>283.72602739726028</v>
      </c>
      <c r="I3606" t="str">
        <f ca="1">IF(Table7[[#This Row],[Month]]&gt;=12,"Tenured","New Hire")</f>
        <v>Tenured</v>
      </c>
    </row>
    <row r="3607" spans="1:9">
      <c r="A3607" s="3" t="s">
        <v>115</v>
      </c>
      <c r="B3607" s="35" t="str">
        <f>_xlfn.XLOOKUP(Table7[[#This Row],[EID]],Roster!A:A,Roster!E:E)</f>
        <v>oka.koch.55</v>
      </c>
      <c r="C3607" s="35" t="str">
        <f>_xlfn.XLOOKUP(Table7[[#This Row],[EID]],Roster!A:A,Roster!F:F)</f>
        <v>F&amp;A</v>
      </c>
      <c r="D3607">
        <v>10</v>
      </c>
      <c r="E3607" s="2">
        <v>45182</v>
      </c>
      <c r="F3607" s="2">
        <f>_xlfn.XLOOKUP(Table7[[#This Row],[EID]],Roster!A:A,Roster!G:G)</f>
        <v>44841</v>
      </c>
      <c r="G3607" s="61">
        <f ca="1">(TODAY()-Table7[[#This Row],[Hire Date]])/365</f>
        <v>2.6136986301369864</v>
      </c>
      <c r="H3607" s="61">
        <f ca="1">Table7[[#This Row],[Year]]*12</f>
        <v>31.364383561643837</v>
      </c>
      <c r="I3607" t="str">
        <f ca="1">IF(Table7[[#This Row],[Month]]&gt;=12,"Tenured","New Hire")</f>
        <v>Tenured</v>
      </c>
    </row>
    <row r="3608" spans="1:9">
      <c r="A3608" s="3" t="s">
        <v>116</v>
      </c>
      <c r="B3608" s="35" t="str">
        <f>_xlfn.XLOOKUP(Table7[[#This Row],[EID]],Roster!A:A,Roster!E:E)</f>
        <v>hir.kame.31</v>
      </c>
      <c r="C3608" s="35" t="str">
        <f>_xlfn.XLOOKUP(Table7[[#This Row],[EID]],Roster!A:A,Roster!F:F)</f>
        <v>Health</v>
      </c>
      <c r="D3608">
        <v>8</v>
      </c>
      <c r="E3608" s="2">
        <v>45182</v>
      </c>
      <c r="F3608" s="2">
        <f>_xlfn.XLOOKUP(Table7[[#This Row],[EID]],Roster!A:A,Roster!G:G)</f>
        <v>39490</v>
      </c>
      <c r="G3608" s="61">
        <f ca="1">(TODAY()-Table7[[#This Row],[Hire Date]])/365</f>
        <v>17.273972602739725</v>
      </c>
      <c r="H3608" s="61">
        <f ca="1">Table7[[#This Row],[Year]]*12</f>
        <v>207.2876712328767</v>
      </c>
      <c r="I3608" t="str">
        <f ca="1">IF(Table7[[#This Row],[Month]]&gt;=12,"Tenured","New Hire")</f>
        <v>Tenured</v>
      </c>
    </row>
    <row r="3609" spans="1:9">
      <c r="A3609" s="3" t="s">
        <v>117</v>
      </c>
      <c r="B3609" s="35" t="str">
        <f>_xlfn.XLOOKUP(Table7[[#This Row],[EID]],Roster!A:A,Roster!E:E)</f>
        <v>han.oriz.24</v>
      </c>
      <c r="C3609" s="35" t="str">
        <f>_xlfn.XLOOKUP(Table7[[#This Row],[EID]],Roster!A:A,Roster!F:F)</f>
        <v>Network</v>
      </c>
      <c r="D3609">
        <v>10</v>
      </c>
      <c r="E3609" s="2">
        <v>45182</v>
      </c>
      <c r="F3609" s="2">
        <f>_xlfn.XLOOKUP(Table7[[#This Row],[EID]],Roster!A:A,Roster!G:G)</f>
        <v>43495</v>
      </c>
      <c r="G3609" s="61">
        <f ca="1">(TODAY()-Table7[[#This Row],[Hire Date]])/365</f>
        <v>6.3013698630136989</v>
      </c>
      <c r="H3609" s="61">
        <f ca="1">Table7[[#This Row],[Year]]*12</f>
        <v>75.616438356164394</v>
      </c>
      <c r="I3609" t="str">
        <f ca="1">IF(Table7[[#This Row],[Month]]&gt;=12,"Tenured","New Hire")</f>
        <v>Tenured</v>
      </c>
    </row>
    <row r="3610" spans="1:9">
      <c r="A3610" s="3" t="s">
        <v>118</v>
      </c>
      <c r="B3610" s="35" t="str">
        <f>_xlfn.XLOOKUP(Table7[[#This Row],[EID]],Roster!A:A,Roster!E:E)</f>
        <v>kig.imaz.62</v>
      </c>
      <c r="C3610" s="35" t="str">
        <f>_xlfn.XLOOKUP(Table7[[#This Row],[EID]],Roster!A:A,Roster!F:F)</f>
        <v>HR</v>
      </c>
      <c r="D3610">
        <v>9</v>
      </c>
      <c r="E3610" s="2">
        <v>45182</v>
      </c>
      <c r="F3610" s="2">
        <f>_xlfn.XLOOKUP(Table7[[#This Row],[EID]],Roster!A:A,Roster!G:G)</f>
        <v>44965</v>
      </c>
      <c r="G3610" s="61">
        <f ca="1">(TODAY()-Table7[[#This Row],[Hire Date]])/365</f>
        <v>2.2739726027397262</v>
      </c>
      <c r="H3610" s="61">
        <f ca="1">Table7[[#This Row],[Year]]*12</f>
        <v>27.287671232876715</v>
      </c>
      <c r="I3610" t="str">
        <f ca="1">IF(Table7[[#This Row],[Month]]&gt;=12,"Tenured","New Hire")</f>
        <v>Tenured</v>
      </c>
    </row>
    <row r="3611" spans="1:9">
      <c r="A3611" s="3" t="s">
        <v>119</v>
      </c>
      <c r="B3611" s="35" t="str">
        <f>_xlfn.XLOOKUP(Table7[[#This Row],[EID]],Roster!A:A,Roster!E:E)</f>
        <v>hir.kame.31</v>
      </c>
      <c r="C3611" s="35" t="str">
        <f>_xlfn.XLOOKUP(Table7[[#This Row],[EID]],Roster!A:A,Roster!F:F)</f>
        <v>Health</v>
      </c>
      <c r="D3611">
        <v>8</v>
      </c>
      <c r="E3611" s="2">
        <v>45182</v>
      </c>
      <c r="F3611" s="2">
        <f>_xlfn.XLOOKUP(Table7[[#This Row],[EID]],Roster!A:A,Roster!G:G)</f>
        <v>38581</v>
      </c>
      <c r="G3611" s="61">
        <f ca="1">(TODAY()-Table7[[#This Row],[Hire Date]])/365</f>
        <v>19.764383561643836</v>
      </c>
      <c r="H3611" s="61">
        <f ca="1">Table7[[#This Row],[Year]]*12</f>
        <v>237.17260273972602</v>
      </c>
      <c r="I3611" t="str">
        <f ca="1">IF(Table7[[#This Row],[Month]]&gt;=12,"Tenured","New Hire")</f>
        <v>Tenured</v>
      </c>
    </row>
    <row r="3612" spans="1:9">
      <c r="A3612" s="3" t="s">
        <v>120</v>
      </c>
      <c r="B3612" s="35" t="str">
        <f>_xlfn.XLOOKUP(Table7[[#This Row],[EID]],Roster!A:A,Roster!E:E)</f>
        <v>oka.koch.55</v>
      </c>
      <c r="C3612" s="35" t="str">
        <f>_xlfn.XLOOKUP(Table7[[#This Row],[EID]],Roster!A:A,Roster!F:F)</f>
        <v>F&amp;A</v>
      </c>
      <c r="D3612">
        <v>8</v>
      </c>
      <c r="E3612" s="2">
        <v>45182</v>
      </c>
      <c r="F3612" s="2">
        <f>_xlfn.XLOOKUP(Table7[[#This Row],[EID]],Roster!A:A,Roster!G:G)</f>
        <v>45039</v>
      </c>
      <c r="G3612" s="61">
        <f ca="1">(TODAY()-Table7[[#This Row],[Hire Date]])/365</f>
        <v>2.0712328767123287</v>
      </c>
      <c r="H3612" s="61">
        <f ca="1">Table7[[#This Row],[Year]]*12</f>
        <v>24.854794520547944</v>
      </c>
      <c r="I3612" t="str">
        <f ca="1">IF(Table7[[#This Row],[Month]]&gt;=12,"Tenured","New Hire")</f>
        <v>Tenured</v>
      </c>
    </row>
    <row r="3613" spans="1:9">
      <c r="A3613" s="3" t="s">
        <v>121</v>
      </c>
      <c r="B3613" s="35" t="str">
        <f>_xlfn.XLOOKUP(Table7[[#This Row],[EID]],Roster!A:A,Roster!E:E)</f>
        <v>hir.kame.31</v>
      </c>
      <c r="C3613" s="35" t="str">
        <f>_xlfn.XLOOKUP(Table7[[#This Row],[EID]],Roster!A:A,Roster!F:F)</f>
        <v>Health</v>
      </c>
      <c r="D3613">
        <v>9</v>
      </c>
      <c r="E3613" s="2">
        <v>45182</v>
      </c>
      <c r="F3613" s="2">
        <f>_xlfn.XLOOKUP(Table7[[#This Row],[EID]],Roster!A:A,Roster!G:G)</f>
        <v>44420</v>
      </c>
      <c r="G3613" s="61">
        <f ca="1">(TODAY()-Table7[[#This Row],[Hire Date]])/365</f>
        <v>3.7671232876712328</v>
      </c>
      <c r="H3613" s="61">
        <f ca="1">Table7[[#This Row],[Year]]*12</f>
        <v>45.205479452054796</v>
      </c>
      <c r="I3613" t="str">
        <f ca="1">IF(Table7[[#This Row],[Month]]&gt;=12,"Tenured","New Hire")</f>
        <v>Tenured</v>
      </c>
    </row>
    <row r="3614" spans="1:9">
      <c r="A3614" s="3" t="s">
        <v>122</v>
      </c>
      <c r="B3614" s="35" t="str">
        <f>_xlfn.XLOOKUP(Table7[[#This Row],[EID]],Roster!A:A,Roster!E:E)</f>
        <v>han.oriz.24</v>
      </c>
      <c r="C3614" s="35" t="str">
        <f>_xlfn.XLOOKUP(Table7[[#This Row],[EID]],Roster!A:A,Roster!F:F)</f>
        <v>Network</v>
      </c>
      <c r="D3614">
        <v>8</v>
      </c>
      <c r="E3614" s="2">
        <v>45182</v>
      </c>
      <c r="F3614" s="2">
        <f>_xlfn.XLOOKUP(Table7[[#This Row],[EID]],Roster!A:A,Roster!G:G)</f>
        <v>44961</v>
      </c>
      <c r="G3614" s="61">
        <f ca="1">(TODAY()-Table7[[#This Row],[Hire Date]])/365</f>
        <v>2.2849315068493152</v>
      </c>
      <c r="H3614" s="61">
        <f ca="1">Table7[[#This Row],[Year]]*12</f>
        <v>27.419178082191785</v>
      </c>
      <c r="I3614" t="str">
        <f ca="1">IF(Table7[[#This Row],[Month]]&gt;=12,"Tenured","New Hire")</f>
        <v>Tenured</v>
      </c>
    </row>
    <row r="3615" spans="1:9">
      <c r="A3615" s="3" t="s">
        <v>123</v>
      </c>
      <c r="B3615" s="35" t="str">
        <f>_xlfn.XLOOKUP(Table7[[#This Row],[EID]],Roster!A:A,Roster!E:E)</f>
        <v>kig.imaz.62</v>
      </c>
      <c r="C3615" s="35" t="str">
        <f>_xlfn.XLOOKUP(Table7[[#This Row],[EID]],Roster!A:A,Roster!F:F)</f>
        <v>HR</v>
      </c>
      <c r="D3615">
        <v>8</v>
      </c>
      <c r="E3615" s="2">
        <v>45182</v>
      </c>
      <c r="F3615" s="2">
        <f>_xlfn.XLOOKUP(Table7[[#This Row],[EID]],Roster!A:A,Roster!G:G)</f>
        <v>41094</v>
      </c>
      <c r="G3615" s="61">
        <f ca="1">(TODAY()-Table7[[#This Row],[Hire Date]])/365</f>
        <v>12.87945205479452</v>
      </c>
      <c r="H3615" s="61">
        <f ca="1">Table7[[#This Row],[Year]]*12</f>
        <v>154.55342465753424</v>
      </c>
      <c r="I3615" t="str">
        <f ca="1">IF(Table7[[#This Row],[Month]]&gt;=12,"Tenured","New Hire")</f>
        <v>Tenured</v>
      </c>
    </row>
    <row r="3616" spans="1:9">
      <c r="A3616" s="3" t="s">
        <v>94</v>
      </c>
      <c r="B3616" s="35" t="str">
        <f>_xlfn.XLOOKUP(Table7[[#This Row],[EID]],Roster!A:A,Roster!E:E)</f>
        <v>oka.koch.55</v>
      </c>
      <c r="C3616" s="35" t="str">
        <f>_xlfn.XLOOKUP(Table7[[#This Row],[EID]],Roster!A:A,Roster!F:F)</f>
        <v>F&amp;A</v>
      </c>
      <c r="D3616">
        <v>10</v>
      </c>
      <c r="E3616" s="2">
        <v>45183</v>
      </c>
      <c r="F3616" s="2">
        <f>_xlfn.XLOOKUP(Table7[[#This Row],[EID]],Roster!A:A,Roster!G:G)</f>
        <v>45032</v>
      </c>
      <c r="G3616" s="61">
        <f ca="1">(TODAY()-Table7[[#This Row],[Hire Date]])/365</f>
        <v>2.0904109589041098</v>
      </c>
      <c r="H3616" s="61">
        <f ca="1">Table7[[#This Row],[Year]]*12</f>
        <v>25.084931506849315</v>
      </c>
      <c r="I3616" t="str">
        <f ca="1">IF(Table7[[#This Row],[Month]]&gt;=12,"Tenured","New Hire")</f>
        <v>Tenured</v>
      </c>
    </row>
    <row r="3617" spans="1:9">
      <c r="A3617" s="3" t="s">
        <v>96</v>
      </c>
      <c r="B3617" s="35" t="str">
        <f>_xlfn.XLOOKUP(Table7[[#This Row],[EID]],Roster!A:A,Roster!E:E)</f>
        <v>hir.kame.31</v>
      </c>
      <c r="C3617" s="35" t="str">
        <f>_xlfn.XLOOKUP(Table7[[#This Row],[EID]],Roster!A:A,Roster!F:F)</f>
        <v>Health</v>
      </c>
      <c r="D3617">
        <v>8</v>
      </c>
      <c r="E3617" s="2">
        <v>45183</v>
      </c>
      <c r="F3617" s="2">
        <f>_xlfn.XLOOKUP(Table7[[#This Row],[EID]],Roster!A:A,Roster!G:G)</f>
        <v>44979</v>
      </c>
      <c r="G3617" s="61">
        <f ca="1">(TODAY()-Table7[[#This Row],[Hire Date]])/365</f>
        <v>2.2356164383561645</v>
      </c>
      <c r="H3617" s="61">
        <f ca="1">Table7[[#This Row],[Year]]*12</f>
        <v>26.827397260273976</v>
      </c>
      <c r="I3617" t="str">
        <f ca="1">IF(Table7[[#This Row],[Month]]&gt;=12,"Tenured","New Hire")</f>
        <v>Tenured</v>
      </c>
    </row>
    <row r="3618" spans="1:9">
      <c r="A3618" s="3" t="s">
        <v>97</v>
      </c>
      <c r="B3618" s="35" t="str">
        <f>_xlfn.XLOOKUP(Table7[[#This Row],[EID]],Roster!A:A,Roster!E:E)</f>
        <v>han.oriz.24</v>
      </c>
      <c r="C3618" s="35" t="str">
        <f>_xlfn.XLOOKUP(Table7[[#This Row],[EID]],Roster!A:A,Roster!F:F)</f>
        <v>Network</v>
      </c>
      <c r="D3618">
        <v>10</v>
      </c>
      <c r="E3618" s="2">
        <v>45183</v>
      </c>
      <c r="F3618" s="2">
        <f>_xlfn.XLOOKUP(Table7[[#This Row],[EID]],Roster!A:A,Roster!G:G)</f>
        <v>44419</v>
      </c>
      <c r="G3618" s="61">
        <f ca="1">(TODAY()-Table7[[#This Row],[Hire Date]])/365</f>
        <v>3.7698630136986302</v>
      </c>
      <c r="H3618" s="61">
        <f ca="1">Table7[[#This Row],[Year]]*12</f>
        <v>45.238356164383561</v>
      </c>
      <c r="I3618" t="str">
        <f ca="1">IF(Table7[[#This Row],[Month]]&gt;=12,"Tenured","New Hire")</f>
        <v>Tenured</v>
      </c>
    </row>
    <row r="3619" spans="1:9">
      <c r="A3619" s="3" t="s">
        <v>98</v>
      </c>
      <c r="B3619" s="35" t="str">
        <f>_xlfn.XLOOKUP(Table7[[#This Row],[EID]],Roster!A:A,Roster!E:E)</f>
        <v>kig.imaz.62</v>
      </c>
      <c r="C3619" s="35" t="str">
        <f>_xlfn.XLOOKUP(Table7[[#This Row],[EID]],Roster!A:A,Roster!F:F)</f>
        <v>HR</v>
      </c>
      <c r="D3619">
        <v>8</v>
      </c>
      <c r="E3619" s="2">
        <v>45183</v>
      </c>
      <c r="F3619" s="2">
        <f>_xlfn.XLOOKUP(Table7[[#This Row],[EID]],Roster!A:A,Roster!G:G)</f>
        <v>41964</v>
      </c>
      <c r="G3619" s="61">
        <f ca="1">(TODAY()-Table7[[#This Row],[Hire Date]])/365</f>
        <v>10.495890410958904</v>
      </c>
      <c r="H3619" s="61">
        <f ca="1">Table7[[#This Row],[Year]]*12</f>
        <v>125.95068493150684</v>
      </c>
      <c r="I3619" t="str">
        <f ca="1">IF(Table7[[#This Row],[Month]]&gt;=12,"Tenured","New Hire")</f>
        <v>Tenured</v>
      </c>
    </row>
    <row r="3620" spans="1:9">
      <c r="A3620" s="3" t="s">
        <v>99</v>
      </c>
      <c r="B3620" s="35" t="str">
        <f>_xlfn.XLOOKUP(Table7[[#This Row],[EID]],Roster!A:A,Roster!E:E)</f>
        <v>han.oriz.24</v>
      </c>
      <c r="C3620" s="35" t="str">
        <f>_xlfn.XLOOKUP(Table7[[#This Row],[EID]],Roster!A:A,Roster!F:F)</f>
        <v>Strategy</v>
      </c>
      <c r="D3620">
        <v>9</v>
      </c>
      <c r="E3620" s="2">
        <v>45183</v>
      </c>
      <c r="F3620" s="2">
        <f>_xlfn.XLOOKUP(Table7[[#This Row],[EID]],Roster!A:A,Roster!G:G)</f>
        <v>39732</v>
      </c>
      <c r="G3620" s="61">
        <f ca="1">(TODAY()-Table7[[#This Row],[Hire Date]])/365</f>
        <v>16.610958904109587</v>
      </c>
      <c r="H3620" s="61">
        <f ca="1">Table7[[#This Row],[Year]]*12</f>
        <v>199.33150684931505</v>
      </c>
      <c r="I3620" t="str">
        <f ca="1">IF(Table7[[#This Row],[Month]]&gt;=12,"Tenured","New Hire")</f>
        <v>Tenured</v>
      </c>
    </row>
    <row r="3621" spans="1:9">
      <c r="A3621" s="3" t="s">
        <v>100</v>
      </c>
      <c r="B3621" s="35" t="str">
        <f>_xlfn.XLOOKUP(Table7[[#This Row],[EID]],Roster!A:A,Roster!E:E)</f>
        <v>oka.koch.55</v>
      </c>
      <c r="C3621" s="35" t="str">
        <f>_xlfn.XLOOKUP(Table7[[#This Row],[EID]],Roster!A:A,Roster!F:F)</f>
        <v>F&amp;A</v>
      </c>
      <c r="D3621">
        <v>7</v>
      </c>
      <c r="E3621" s="2">
        <v>45183</v>
      </c>
      <c r="F3621" s="2">
        <f>_xlfn.XLOOKUP(Table7[[#This Row],[EID]],Roster!A:A,Roster!G:G)</f>
        <v>44956</v>
      </c>
      <c r="G3621" s="61">
        <f ca="1">(TODAY()-Table7[[#This Row],[Hire Date]])/365</f>
        <v>2.2986301369863016</v>
      </c>
      <c r="H3621" s="61">
        <f ca="1">Table7[[#This Row],[Year]]*12</f>
        <v>27.583561643835619</v>
      </c>
      <c r="I3621" t="str">
        <f ca="1">IF(Table7[[#This Row],[Month]]&gt;=12,"Tenured","New Hire")</f>
        <v>Tenured</v>
      </c>
    </row>
    <row r="3622" spans="1:9">
      <c r="A3622" s="3" t="s">
        <v>101</v>
      </c>
      <c r="B3622" s="35" t="str">
        <f>_xlfn.XLOOKUP(Table7[[#This Row],[EID]],Roster!A:A,Roster!E:E)</f>
        <v>hir.kame.31</v>
      </c>
      <c r="C3622" s="35" t="str">
        <f>_xlfn.XLOOKUP(Table7[[#This Row],[EID]],Roster!A:A,Roster!F:F)</f>
        <v>Health</v>
      </c>
      <c r="D3622">
        <v>8</v>
      </c>
      <c r="E3622" s="2">
        <v>45183</v>
      </c>
      <c r="F3622" s="2">
        <f>_xlfn.XLOOKUP(Table7[[#This Row],[EID]],Roster!A:A,Roster!G:G)</f>
        <v>42161</v>
      </c>
      <c r="G3622" s="61">
        <f ca="1">(TODAY()-Table7[[#This Row],[Hire Date]])/365</f>
        <v>9.956164383561644</v>
      </c>
      <c r="H3622" s="61">
        <f ca="1">Table7[[#This Row],[Year]]*12</f>
        <v>119.47397260273974</v>
      </c>
      <c r="I3622" t="str">
        <f ca="1">IF(Table7[[#This Row],[Month]]&gt;=12,"Tenured","New Hire")</f>
        <v>Tenured</v>
      </c>
    </row>
    <row r="3623" spans="1:9">
      <c r="A3623" s="3" t="s">
        <v>102</v>
      </c>
      <c r="B3623" s="35" t="str">
        <f>_xlfn.XLOOKUP(Table7[[#This Row],[EID]],Roster!A:A,Roster!E:E)</f>
        <v>han.oriz.24</v>
      </c>
      <c r="C3623" s="35" t="str">
        <f>_xlfn.XLOOKUP(Table7[[#This Row],[EID]],Roster!A:A,Roster!F:F)</f>
        <v>Network</v>
      </c>
      <c r="D3623">
        <v>9</v>
      </c>
      <c r="E3623" s="2">
        <v>45183</v>
      </c>
      <c r="F3623" s="2">
        <f>_xlfn.XLOOKUP(Table7[[#This Row],[EID]],Roster!A:A,Roster!G:G)</f>
        <v>37784</v>
      </c>
      <c r="G3623" s="61">
        <f ca="1">(TODAY()-Table7[[#This Row],[Hire Date]])/365</f>
        <v>21.947945205479453</v>
      </c>
      <c r="H3623" s="61">
        <f ca="1">Table7[[#This Row],[Year]]*12</f>
        <v>263.37534246575342</v>
      </c>
      <c r="I3623" t="str">
        <f ca="1">IF(Table7[[#This Row],[Month]]&gt;=12,"Tenured","New Hire")</f>
        <v>Tenured</v>
      </c>
    </row>
    <row r="3624" spans="1:9">
      <c r="A3624" s="3" t="s">
        <v>103</v>
      </c>
      <c r="B3624" s="35" t="str">
        <f>_xlfn.XLOOKUP(Table7[[#This Row],[EID]],Roster!A:A,Roster!E:E)</f>
        <v>kig.imaz.62</v>
      </c>
      <c r="C3624" s="35" t="str">
        <f>_xlfn.XLOOKUP(Table7[[#This Row],[EID]],Roster!A:A,Roster!F:F)</f>
        <v>HR</v>
      </c>
      <c r="D3624">
        <v>7</v>
      </c>
      <c r="E3624" s="2">
        <v>45183</v>
      </c>
      <c r="F3624" s="2">
        <f>_xlfn.XLOOKUP(Table7[[#This Row],[EID]],Roster!A:A,Roster!G:G)</f>
        <v>44132</v>
      </c>
      <c r="G3624" s="61">
        <f ca="1">(TODAY()-Table7[[#This Row],[Hire Date]])/365</f>
        <v>4.5561643835616437</v>
      </c>
      <c r="H3624" s="61">
        <f ca="1">Table7[[#This Row],[Year]]*12</f>
        <v>54.673972602739724</v>
      </c>
      <c r="I3624" t="str">
        <f ca="1">IF(Table7[[#This Row],[Month]]&gt;=12,"Tenured","New Hire")</f>
        <v>Tenured</v>
      </c>
    </row>
    <row r="3625" spans="1:9">
      <c r="A3625" s="3" t="s">
        <v>104</v>
      </c>
      <c r="B3625" s="35" t="str">
        <f>_xlfn.XLOOKUP(Table7[[#This Row],[EID]],Roster!A:A,Roster!E:E)</f>
        <v>oka.koch.55</v>
      </c>
      <c r="C3625" s="35" t="str">
        <f>_xlfn.XLOOKUP(Table7[[#This Row],[EID]],Roster!A:A,Roster!F:F)</f>
        <v>F&amp;A</v>
      </c>
      <c r="D3625">
        <v>4</v>
      </c>
      <c r="E3625" s="2">
        <v>45183</v>
      </c>
      <c r="F3625" s="2">
        <f>_xlfn.XLOOKUP(Table7[[#This Row],[EID]],Roster!A:A,Roster!G:G)</f>
        <v>44977</v>
      </c>
      <c r="G3625" s="61">
        <f ca="1">(TODAY()-Table7[[#This Row],[Hire Date]])/365</f>
        <v>2.2410958904109588</v>
      </c>
      <c r="H3625" s="61">
        <f ca="1">Table7[[#This Row],[Year]]*12</f>
        <v>26.893150684931506</v>
      </c>
      <c r="I3625" t="str">
        <f ca="1">IF(Table7[[#This Row],[Month]]&gt;=12,"Tenured","New Hire")</f>
        <v>Tenured</v>
      </c>
    </row>
    <row r="3626" spans="1:9">
      <c r="A3626" s="3" t="s">
        <v>105</v>
      </c>
      <c r="B3626" s="35" t="str">
        <f>_xlfn.XLOOKUP(Table7[[#This Row],[EID]],Roster!A:A,Roster!E:E)</f>
        <v>oka.koch.55</v>
      </c>
      <c r="C3626" s="35" t="str">
        <f>_xlfn.XLOOKUP(Table7[[#This Row],[EID]],Roster!A:A,Roster!F:F)</f>
        <v>F&amp;A</v>
      </c>
      <c r="D3626">
        <v>9</v>
      </c>
      <c r="E3626" s="2">
        <v>45183</v>
      </c>
      <c r="F3626" s="2">
        <f>_xlfn.XLOOKUP(Table7[[#This Row],[EID]],Roster!A:A,Roster!G:G)</f>
        <v>37806</v>
      </c>
      <c r="G3626" s="61">
        <f ca="1">(TODAY()-Table7[[#This Row],[Hire Date]])/365</f>
        <v>21.887671232876713</v>
      </c>
      <c r="H3626" s="61">
        <f ca="1">Table7[[#This Row],[Year]]*12</f>
        <v>262.65205479452055</v>
      </c>
      <c r="I3626" t="str">
        <f ca="1">IF(Table7[[#This Row],[Month]]&gt;=12,"Tenured","New Hire")</f>
        <v>Tenured</v>
      </c>
    </row>
    <row r="3627" spans="1:9">
      <c r="A3627" s="3" t="s">
        <v>106</v>
      </c>
      <c r="B3627" s="35" t="str">
        <f>_xlfn.XLOOKUP(Table7[[#This Row],[EID]],Roster!A:A,Roster!E:E)</f>
        <v>hir.kame.31</v>
      </c>
      <c r="C3627" s="35" t="str">
        <f>_xlfn.XLOOKUP(Table7[[#This Row],[EID]],Roster!A:A,Roster!F:F)</f>
        <v>Health</v>
      </c>
      <c r="D3627">
        <v>8</v>
      </c>
      <c r="E3627" s="2">
        <v>45183</v>
      </c>
      <c r="F3627" s="2">
        <f>_xlfn.XLOOKUP(Table7[[#This Row],[EID]],Roster!A:A,Roster!G:G)</f>
        <v>40457</v>
      </c>
      <c r="G3627" s="61">
        <f ca="1">(TODAY()-Table7[[#This Row],[Hire Date]])/365</f>
        <v>14.624657534246575</v>
      </c>
      <c r="H3627" s="61">
        <f ca="1">Table7[[#This Row],[Year]]*12</f>
        <v>175.49589041095891</v>
      </c>
      <c r="I3627" t="str">
        <f ca="1">IF(Table7[[#This Row],[Month]]&gt;=12,"Tenured","New Hire")</f>
        <v>Tenured</v>
      </c>
    </row>
    <row r="3628" spans="1:9">
      <c r="A3628" s="3" t="s">
        <v>107</v>
      </c>
      <c r="B3628" s="35" t="str">
        <f>_xlfn.XLOOKUP(Table7[[#This Row],[EID]],Roster!A:A,Roster!E:E)</f>
        <v>oka.koch.55</v>
      </c>
      <c r="C3628" s="35" t="str">
        <f>_xlfn.XLOOKUP(Table7[[#This Row],[EID]],Roster!A:A,Roster!F:F)</f>
        <v>F&amp;A</v>
      </c>
      <c r="D3628">
        <v>8</v>
      </c>
      <c r="E3628" s="2">
        <v>45183</v>
      </c>
      <c r="F3628" s="2">
        <f>_xlfn.XLOOKUP(Table7[[#This Row],[EID]],Roster!A:A,Roster!G:G)</f>
        <v>45001</v>
      </c>
      <c r="G3628" s="61">
        <f ca="1">(TODAY()-Table7[[#This Row],[Hire Date]])/365</f>
        <v>2.1753424657534248</v>
      </c>
      <c r="H3628" s="61">
        <f ca="1">Table7[[#This Row],[Year]]*12</f>
        <v>26.104109589041098</v>
      </c>
      <c r="I3628" t="str">
        <f ca="1">IF(Table7[[#This Row],[Month]]&gt;=12,"Tenured","New Hire")</f>
        <v>Tenured</v>
      </c>
    </row>
    <row r="3629" spans="1:9">
      <c r="A3629" s="3" t="s">
        <v>108</v>
      </c>
      <c r="B3629" s="35" t="str">
        <f>_xlfn.XLOOKUP(Table7[[#This Row],[EID]],Roster!A:A,Roster!E:E)</f>
        <v>kig.imaz.62</v>
      </c>
      <c r="C3629" s="35" t="str">
        <f>_xlfn.XLOOKUP(Table7[[#This Row],[EID]],Roster!A:A,Roster!F:F)</f>
        <v>HR</v>
      </c>
      <c r="D3629">
        <v>8</v>
      </c>
      <c r="E3629" s="2">
        <v>45183</v>
      </c>
      <c r="F3629" s="2">
        <f>_xlfn.XLOOKUP(Table7[[#This Row],[EID]],Roster!A:A,Roster!G:G)</f>
        <v>41289</v>
      </c>
      <c r="G3629" s="61">
        <f ca="1">(TODAY()-Table7[[#This Row],[Hire Date]])/365</f>
        <v>12.345205479452055</v>
      </c>
      <c r="H3629" s="61">
        <f ca="1">Table7[[#This Row],[Year]]*12</f>
        <v>148.14246575342466</v>
      </c>
      <c r="I3629" t="str">
        <f ca="1">IF(Table7[[#This Row],[Month]]&gt;=12,"Tenured","New Hire")</f>
        <v>Tenured</v>
      </c>
    </row>
    <row r="3630" spans="1:9">
      <c r="A3630" s="3" t="s">
        <v>109</v>
      </c>
      <c r="B3630" s="35" t="str">
        <f>_xlfn.XLOOKUP(Table7[[#This Row],[EID]],Roster!A:A,Roster!E:E)</f>
        <v>han.oriz.24</v>
      </c>
      <c r="C3630" s="35" t="str">
        <f>_xlfn.XLOOKUP(Table7[[#This Row],[EID]],Roster!A:A,Roster!F:F)</f>
        <v>Strategy</v>
      </c>
      <c r="D3630">
        <v>9</v>
      </c>
      <c r="E3630" s="2">
        <v>45183</v>
      </c>
      <c r="F3630" s="2">
        <f>_xlfn.XLOOKUP(Table7[[#This Row],[EID]],Roster!A:A,Roster!G:G)</f>
        <v>39092</v>
      </c>
      <c r="G3630" s="61">
        <f ca="1">(TODAY()-Table7[[#This Row],[Hire Date]])/365</f>
        <v>18.364383561643837</v>
      </c>
      <c r="H3630" s="61">
        <f ca="1">Table7[[#This Row],[Year]]*12</f>
        <v>220.37260273972606</v>
      </c>
      <c r="I3630" t="str">
        <f ca="1">IF(Table7[[#This Row],[Month]]&gt;=12,"Tenured","New Hire")</f>
        <v>Tenured</v>
      </c>
    </row>
    <row r="3631" spans="1:9">
      <c r="A3631" s="3" t="s">
        <v>110</v>
      </c>
      <c r="B3631" s="35" t="str">
        <f>_xlfn.XLOOKUP(Table7[[#This Row],[EID]],Roster!A:A,Roster!E:E)</f>
        <v>oka.koch.55</v>
      </c>
      <c r="C3631" s="35" t="str">
        <f>_xlfn.XLOOKUP(Table7[[#This Row],[EID]],Roster!A:A,Roster!F:F)</f>
        <v>F&amp;A</v>
      </c>
      <c r="D3631">
        <v>7</v>
      </c>
      <c r="E3631" s="2">
        <v>45183</v>
      </c>
      <c r="F3631" s="2">
        <f>_xlfn.XLOOKUP(Table7[[#This Row],[EID]],Roster!A:A,Roster!G:G)</f>
        <v>45029</v>
      </c>
      <c r="G3631" s="61">
        <f ca="1">(TODAY()-Table7[[#This Row],[Hire Date]])/365</f>
        <v>2.0986301369863014</v>
      </c>
      <c r="H3631" s="61">
        <f ca="1">Table7[[#This Row],[Year]]*12</f>
        <v>25.183561643835617</v>
      </c>
      <c r="I3631" t="str">
        <f ca="1">IF(Table7[[#This Row],[Month]]&gt;=12,"Tenured","New Hire")</f>
        <v>Tenured</v>
      </c>
    </row>
    <row r="3632" spans="1:9">
      <c r="A3632" s="3" t="s">
        <v>111</v>
      </c>
      <c r="B3632" s="35" t="str">
        <f>_xlfn.XLOOKUP(Table7[[#This Row],[EID]],Roster!A:A,Roster!E:E)</f>
        <v>hir.kame.31</v>
      </c>
      <c r="C3632" s="35" t="str">
        <f>_xlfn.XLOOKUP(Table7[[#This Row],[EID]],Roster!A:A,Roster!F:F)</f>
        <v>Health</v>
      </c>
      <c r="D3632">
        <v>10</v>
      </c>
      <c r="E3632" s="2">
        <v>45183</v>
      </c>
      <c r="F3632" s="2">
        <f>_xlfn.XLOOKUP(Table7[[#This Row],[EID]],Roster!A:A,Roster!G:G)</f>
        <v>42145</v>
      </c>
      <c r="G3632" s="61">
        <f ca="1">(TODAY()-Table7[[#This Row],[Hire Date]])/365</f>
        <v>10</v>
      </c>
      <c r="H3632" s="61">
        <f ca="1">Table7[[#This Row],[Year]]*12</f>
        <v>120</v>
      </c>
      <c r="I3632" t="str">
        <f ca="1">IF(Table7[[#This Row],[Month]]&gt;=12,"Tenured","New Hire")</f>
        <v>Tenured</v>
      </c>
    </row>
    <row r="3633" spans="1:9">
      <c r="A3633" s="3" t="s">
        <v>112</v>
      </c>
      <c r="B3633" s="35" t="str">
        <f>_xlfn.XLOOKUP(Table7[[#This Row],[EID]],Roster!A:A,Roster!E:E)</f>
        <v>hir.kame.31</v>
      </c>
      <c r="C3633" s="35" t="str">
        <f>_xlfn.XLOOKUP(Table7[[#This Row],[EID]],Roster!A:A,Roster!F:F)</f>
        <v>Health</v>
      </c>
      <c r="D3633">
        <v>8</v>
      </c>
      <c r="E3633" s="2">
        <v>45183</v>
      </c>
      <c r="F3633" s="2">
        <f>_xlfn.XLOOKUP(Table7[[#This Row],[EID]],Roster!A:A,Roster!G:G)</f>
        <v>44989</v>
      </c>
      <c r="G3633" s="61">
        <f ca="1">(TODAY()-Table7[[#This Row],[Hire Date]])/365</f>
        <v>2.2082191780821918</v>
      </c>
      <c r="H3633" s="61">
        <f ca="1">Table7[[#This Row],[Year]]*12</f>
        <v>26.4986301369863</v>
      </c>
      <c r="I3633" t="str">
        <f ca="1">IF(Table7[[#This Row],[Month]]&gt;=12,"Tenured","New Hire")</f>
        <v>Tenured</v>
      </c>
    </row>
    <row r="3634" spans="1:9">
      <c r="A3634" s="3" t="s">
        <v>113</v>
      </c>
      <c r="B3634" s="35" t="str">
        <f>_xlfn.XLOOKUP(Table7[[#This Row],[EID]],Roster!A:A,Roster!E:E)</f>
        <v>kig.imaz.62</v>
      </c>
      <c r="C3634" s="35" t="str">
        <f>_xlfn.XLOOKUP(Table7[[#This Row],[EID]],Roster!A:A,Roster!F:F)</f>
        <v>HR</v>
      </c>
      <c r="D3634">
        <v>8</v>
      </c>
      <c r="E3634" s="2">
        <v>45183</v>
      </c>
      <c r="F3634" s="2">
        <f>_xlfn.XLOOKUP(Table7[[#This Row],[EID]],Roster!A:A,Roster!G:G)</f>
        <v>44152</v>
      </c>
      <c r="G3634" s="61">
        <f ca="1">(TODAY()-Table7[[#This Row],[Hire Date]])/365</f>
        <v>4.5013698630136982</v>
      </c>
      <c r="H3634" s="61">
        <f ca="1">Table7[[#This Row],[Year]]*12</f>
        <v>54.016438356164379</v>
      </c>
      <c r="I3634" t="str">
        <f ca="1">IF(Table7[[#This Row],[Month]]&gt;=12,"Tenured","New Hire")</f>
        <v>Tenured</v>
      </c>
    </row>
    <row r="3635" spans="1:9">
      <c r="A3635" s="3" t="s">
        <v>114</v>
      </c>
      <c r="B3635" s="35" t="str">
        <f>_xlfn.XLOOKUP(Table7[[#This Row],[EID]],Roster!A:A,Roster!E:E)</f>
        <v>han.oriz.24</v>
      </c>
      <c r="C3635" s="35" t="str">
        <f>_xlfn.XLOOKUP(Table7[[#This Row],[EID]],Roster!A:A,Roster!F:F)</f>
        <v>Strategy</v>
      </c>
      <c r="D3635">
        <v>10</v>
      </c>
      <c r="E3635" s="2">
        <v>45183</v>
      </c>
      <c r="F3635" s="2">
        <f>_xlfn.XLOOKUP(Table7[[#This Row],[EID]],Roster!A:A,Roster!G:G)</f>
        <v>37165</v>
      </c>
      <c r="G3635" s="61">
        <f ca="1">(TODAY()-Table7[[#This Row],[Hire Date]])/365</f>
        <v>23.643835616438356</v>
      </c>
      <c r="H3635" s="61">
        <f ca="1">Table7[[#This Row],[Year]]*12</f>
        <v>283.72602739726028</v>
      </c>
      <c r="I3635" t="str">
        <f ca="1">IF(Table7[[#This Row],[Month]]&gt;=12,"Tenured","New Hire")</f>
        <v>Tenured</v>
      </c>
    </row>
    <row r="3636" spans="1:9">
      <c r="A3636" s="3" t="s">
        <v>115</v>
      </c>
      <c r="B3636" s="35" t="str">
        <f>_xlfn.XLOOKUP(Table7[[#This Row],[EID]],Roster!A:A,Roster!E:E)</f>
        <v>oka.koch.55</v>
      </c>
      <c r="C3636" s="35" t="str">
        <f>_xlfn.XLOOKUP(Table7[[#This Row],[EID]],Roster!A:A,Roster!F:F)</f>
        <v>F&amp;A</v>
      </c>
      <c r="D3636">
        <v>9</v>
      </c>
      <c r="E3636" s="2">
        <v>45183</v>
      </c>
      <c r="F3636" s="2">
        <f>_xlfn.XLOOKUP(Table7[[#This Row],[EID]],Roster!A:A,Roster!G:G)</f>
        <v>44841</v>
      </c>
      <c r="G3636" s="61">
        <f ca="1">(TODAY()-Table7[[#This Row],[Hire Date]])/365</f>
        <v>2.6136986301369864</v>
      </c>
      <c r="H3636" s="61">
        <f ca="1">Table7[[#This Row],[Year]]*12</f>
        <v>31.364383561643837</v>
      </c>
      <c r="I3636" t="str">
        <f ca="1">IF(Table7[[#This Row],[Month]]&gt;=12,"Tenured","New Hire")</f>
        <v>Tenured</v>
      </c>
    </row>
    <row r="3637" spans="1:9">
      <c r="A3637" s="3" t="s">
        <v>116</v>
      </c>
      <c r="B3637" s="35" t="str">
        <f>_xlfn.XLOOKUP(Table7[[#This Row],[EID]],Roster!A:A,Roster!E:E)</f>
        <v>hir.kame.31</v>
      </c>
      <c r="C3637" s="35" t="str">
        <f>_xlfn.XLOOKUP(Table7[[#This Row],[EID]],Roster!A:A,Roster!F:F)</f>
        <v>Health</v>
      </c>
      <c r="D3637">
        <v>8</v>
      </c>
      <c r="E3637" s="2">
        <v>45183</v>
      </c>
      <c r="F3637" s="2">
        <f>_xlfn.XLOOKUP(Table7[[#This Row],[EID]],Roster!A:A,Roster!G:G)</f>
        <v>39490</v>
      </c>
      <c r="G3637" s="61">
        <f ca="1">(TODAY()-Table7[[#This Row],[Hire Date]])/365</f>
        <v>17.273972602739725</v>
      </c>
      <c r="H3637" s="61">
        <f ca="1">Table7[[#This Row],[Year]]*12</f>
        <v>207.2876712328767</v>
      </c>
      <c r="I3637" t="str">
        <f ca="1">IF(Table7[[#This Row],[Month]]&gt;=12,"Tenured","New Hire")</f>
        <v>Tenured</v>
      </c>
    </row>
    <row r="3638" spans="1:9">
      <c r="A3638" s="3" t="s">
        <v>117</v>
      </c>
      <c r="B3638" s="35" t="str">
        <f>_xlfn.XLOOKUP(Table7[[#This Row],[EID]],Roster!A:A,Roster!E:E)</f>
        <v>han.oriz.24</v>
      </c>
      <c r="C3638" s="35" t="str">
        <f>_xlfn.XLOOKUP(Table7[[#This Row],[EID]],Roster!A:A,Roster!F:F)</f>
        <v>Network</v>
      </c>
      <c r="D3638">
        <v>9</v>
      </c>
      <c r="E3638" s="2">
        <v>45183</v>
      </c>
      <c r="F3638" s="2">
        <f>_xlfn.XLOOKUP(Table7[[#This Row],[EID]],Roster!A:A,Roster!G:G)</f>
        <v>43495</v>
      </c>
      <c r="G3638" s="61">
        <f ca="1">(TODAY()-Table7[[#This Row],[Hire Date]])/365</f>
        <v>6.3013698630136989</v>
      </c>
      <c r="H3638" s="61">
        <f ca="1">Table7[[#This Row],[Year]]*12</f>
        <v>75.616438356164394</v>
      </c>
      <c r="I3638" t="str">
        <f ca="1">IF(Table7[[#This Row],[Month]]&gt;=12,"Tenured","New Hire")</f>
        <v>Tenured</v>
      </c>
    </row>
    <row r="3639" spans="1:9">
      <c r="A3639" s="3" t="s">
        <v>118</v>
      </c>
      <c r="B3639" s="35" t="str">
        <f>_xlfn.XLOOKUP(Table7[[#This Row],[EID]],Roster!A:A,Roster!E:E)</f>
        <v>kig.imaz.62</v>
      </c>
      <c r="C3639" s="35" t="str">
        <f>_xlfn.XLOOKUP(Table7[[#This Row],[EID]],Roster!A:A,Roster!F:F)</f>
        <v>HR</v>
      </c>
      <c r="D3639">
        <v>7</v>
      </c>
      <c r="E3639" s="2">
        <v>45183</v>
      </c>
      <c r="F3639" s="2">
        <f>_xlfn.XLOOKUP(Table7[[#This Row],[EID]],Roster!A:A,Roster!G:G)</f>
        <v>44965</v>
      </c>
      <c r="G3639" s="61">
        <f ca="1">(TODAY()-Table7[[#This Row],[Hire Date]])/365</f>
        <v>2.2739726027397262</v>
      </c>
      <c r="H3639" s="61">
        <f ca="1">Table7[[#This Row],[Year]]*12</f>
        <v>27.287671232876715</v>
      </c>
      <c r="I3639" t="str">
        <f ca="1">IF(Table7[[#This Row],[Month]]&gt;=12,"Tenured","New Hire")</f>
        <v>Tenured</v>
      </c>
    </row>
    <row r="3640" spans="1:9">
      <c r="A3640" s="3" t="s">
        <v>119</v>
      </c>
      <c r="B3640" s="35" t="str">
        <f>_xlfn.XLOOKUP(Table7[[#This Row],[EID]],Roster!A:A,Roster!E:E)</f>
        <v>hir.kame.31</v>
      </c>
      <c r="C3640" s="35" t="str">
        <f>_xlfn.XLOOKUP(Table7[[#This Row],[EID]],Roster!A:A,Roster!F:F)</f>
        <v>Health</v>
      </c>
      <c r="D3640">
        <v>10</v>
      </c>
      <c r="E3640" s="2">
        <v>45183</v>
      </c>
      <c r="F3640" s="2">
        <f>_xlfn.XLOOKUP(Table7[[#This Row],[EID]],Roster!A:A,Roster!G:G)</f>
        <v>38581</v>
      </c>
      <c r="G3640" s="61">
        <f ca="1">(TODAY()-Table7[[#This Row],[Hire Date]])/365</f>
        <v>19.764383561643836</v>
      </c>
      <c r="H3640" s="61">
        <f ca="1">Table7[[#This Row],[Year]]*12</f>
        <v>237.17260273972602</v>
      </c>
      <c r="I3640" t="str">
        <f ca="1">IF(Table7[[#This Row],[Month]]&gt;=12,"Tenured","New Hire")</f>
        <v>Tenured</v>
      </c>
    </row>
    <row r="3641" spans="1:9">
      <c r="A3641" s="3" t="s">
        <v>120</v>
      </c>
      <c r="B3641" s="35" t="str">
        <f>_xlfn.XLOOKUP(Table7[[#This Row],[EID]],Roster!A:A,Roster!E:E)</f>
        <v>oka.koch.55</v>
      </c>
      <c r="C3641" s="35" t="str">
        <f>_xlfn.XLOOKUP(Table7[[#This Row],[EID]],Roster!A:A,Roster!F:F)</f>
        <v>F&amp;A</v>
      </c>
      <c r="D3641">
        <v>8</v>
      </c>
      <c r="E3641" s="2">
        <v>45183</v>
      </c>
      <c r="F3641" s="2">
        <f>_xlfn.XLOOKUP(Table7[[#This Row],[EID]],Roster!A:A,Roster!G:G)</f>
        <v>45039</v>
      </c>
      <c r="G3641" s="61">
        <f ca="1">(TODAY()-Table7[[#This Row],[Hire Date]])/365</f>
        <v>2.0712328767123287</v>
      </c>
      <c r="H3641" s="61">
        <f ca="1">Table7[[#This Row],[Year]]*12</f>
        <v>24.854794520547944</v>
      </c>
      <c r="I3641" t="str">
        <f ca="1">IF(Table7[[#This Row],[Month]]&gt;=12,"Tenured","New Hire")</f>
        <v>Tenured</v>
      </c>
    </row>
    <row r="3642" spans="1:9">
      <c r="A3642" s="3" t="s">
        <v>121</v>
      </c>
      <c r="B3642" s="35" t="str">
        <f>_xlfn.XLOOKUP(Table7[[#This Row],[EID]],Roster!A:A,Roster!E:E)</f>
        <v>hir.kame.31</v>
      </c>
      <c r="C3642" s="35" t="str">
        <f>_xlfn.XLOOKUP(Table7[[#This Row],[EID]],Roster!A:A,Roster!F:F)</f>
        <v>Health</v>
      </c>
      <c r="D3642">
        <v>9</v>
      </c>
      <c r="E3642" s="2">
        <v>45183</v>
      </c>
      <c r="F3642" s="2">
        <f>_xlfn.XLOOKUP(Table7[[#This Row],[EID]],Roster!A:A,Roster!G:G)</f>
        <v>44420</v>
      </c>
      <c r="G3642" s="61">
        <f ca="1">(TODAY()-Table7[[#This Row],[Hire Date]])/365</f>
        <v>3.7671232876712328</v>
      </c>
      <c r="H3642" s="61">
        <f ca="1">Table7[[#This Row],[Year]]*12</f>
        <v>45.205479452054796</v>
      </c>
      <c r="I3642" t="str">
        <f ca="1">IF(Table7[[#This Row],[Month]]&gt;=12,"Tenured","New Hire")</f>
        <v>Tenured</v>
      </c>
    </row>
    <row r="3643" spans="1:9">
      <c r="A3643" s="3" t="s">
        <v>122</v>
      </c>
      <c r="B3643" s="35" t="str">
        <f>_xlfn.XLOOKUP(Table7[[#This Row],[EID]],Roster!A:A,Roster!E:E)</f>
        <v>han.oriz.24</v>
      </c>
      <c r="C3643" s="35" t="str">
        <f>_xlfn.XLOOKUP(Table7[[#This Row],[EID]],Roster!A:A,Roster!F:F)</f>
        <v>Network</v>
      </c>
      <c r="D3643">
        <v>9</v>
      </c>
      <c r="E3643" s="2">
        <v>45183</v>
      </c>
      <c r="F3643" s="2">
        <f>_xlfn.XLOOKUP(Table7[[#This Row],[EID]],Roster!A:A,Roster!G:G)</f>
        <v>44961</v>
      </c>
      <c r="G3643" s="61">
        <f ca="1">(TODAY()-Table7[[#This Row],[Hire Date]])/365</f>
        <v>2.2849315068493152</v>
      </c>
      <c r="H3643" s="61">
        <f ca="1">Table7[[#This Row],[Year]]*12</f>
        <v>27.419178082191785</v>
      </c>
      <c r="I3643" t="str">
        <f ca="1">IF(Table7[[#This Row],[Month]]&gt;=12,"Tenured","New Hire")</f>
        <v>Tenured</v>
      </c>
    </row>
    <row r="3644" spans="1:9">
      <c r="A3644" s="3" t="s">
        <v>123</v>
      </c>
      <c r="B3644" s="35" t="str">
        <f>_xlfn.XLOOKUP(Table7[[#This Row],[EID]],Roster!A:A,Roster!E:E)</f>
        <v>kig.imaz.62</v>
      </c>
      <c r="C3644" s="35" t="str">
        <f>_xlfn.XLOOKUP(Table7[[#This Row],[EID]],Roster!A:A,Roster!F:F)</f>
        <v>HR</v>
      </c>
      <c r="D3644">
        <v>9</v>
      </c>
      <c r="E3644" s="2">
        <v>45183</v>
      </c>
      <c r="F3644" s="2">
        <f>_xlfn.XLOOKUP(Table7[[#This Row],[EID]],Roster!A:A,Roster!G:G)</f>
        <v>41094</v>
      </c>
      <c r="G3644" s="61">
        <f ca="1">(TODAY()-Table7[[#This Row],[Hire Date]])/365</f>
        <v>12.87945205479452</v>
      </c>
      <c r="H3644" s="61">
        <f ca="1">Table7[[#This Row],[Year]]*12</f>
        <v>154.55342465753424</v>
      </c>
      <c r="I3644" t="str">
        <f ca="1">IF(Table7[[#This Row],[Month]]&gt;=12,"Tenured","New Hire")</f>
        <v>Tenured</v>
      </c>
    </row>
    <row r="3645" spans="1:9">
      <c r="A3645" s="3" t="s">
        <v>94</v>
      </c>
      <c r="B3645" s="35" t="str">
        <f>_xlfn.XLOOKUP(Table7[[#This Row],[EID]],Roster!A:A,Roster!E:E)</f>
        <v>oka.koch.55</v>
      </c>
      <c r="C3645" s="35" t="str">
        <f>_xlfn.XLOOKUP(Table7[[#This Row],[EID]],Roster!A:A,Roster!F:F)</f>
        <v>F&amp;A</v>
      </c>
      <c r="D3645">
        <v>7</v>
      </c>
      <c r="E3645" s="2">
        <v>45184</v>
      </c>
      <c r="F3645" s="2">
        <f>_xlfn.XLOOKUP(Table7[[#This Row],[EID]],Roster!A:A,Roster!G:G)</f>
        <v>45032</v>
      </c>
      <c r="G3645" s="61">
        <f ca="1">(TODAY()-Table7[[#This Row],[Hire Date]])/365</f>
        <v>2.0904109589041098</v>
      </c>
      <c r="H3645" s="61">
        <f ca="1">Table7[[#This Row],[Year]]*12</f>
        <v>25.084931506849315</v>
      </c>
      <c r="I3645" t="str">
        <f ca="1">IF(Table7[[#This Row],[Month]]&gt;=12,"Tenured","New Hire")</f>
        <v>Tenured</v>
      </c>
    </row>
    <row r="3646" spans="1:9">
      <c r="A3646" s="3" t="s">
        <v>96</v>
      </c>
      <c r="B3646" s="35" t="str">
        <f>_xlfn.XLOOKUP(Table7[[#This Row],[EID]],Roster!A:A,Roster!E:E)</f>
        <v>hir.kame.31</v>
      </c>
      <c r="C3646" s="35" t="str">
        <f>_xlfn.XLOOKUP(Table7[[#This Row],[EID]],Roster!A:A,Roster!F:F)</f>
        <v>Health</v>
      </c>
      <c r="D3646">
        <v>8</v>
      </c>
      <c r="E3646" s="2">
        <v>45184</v>
      </c>
      <c r="F3646" s="2">
        <f>_xlfn.XLOOKUP(Table7[[#This Row],[EID]],Roster!A:A,Roster!G:G)</f>
        <v>44979</v>
      </c>
      <c r="G3646" s="61">
        <f ca="1">(TODAY()-Table7[[#This Row],[Hire Date]])/365</f>
        <v>2.2356164383561645</v>
      </c>
      <c r="H3646" s="61">
        <f ca="1">Table7[[#This Row],[Year]]*12</f>
        <v>26.827397260273976</v>
      </c>
      <c r="I3646" t="str">
        <f ca="1">IF(Table7[[#This Row],[Month]]&gt;=12,"Tenured","New Hire")</f>
        <v>Tenured</v>
      </c>
    </row>
    <row r="3647" spans="1:9">
      <c r="A3647" s="3" t="s">
        <v>97</v>
      </c>
      <c r="B3647" s="35" t="str">
        <f>_xlfn.XLOOKUP(Table7[[#This Row],[EID]],Roster!A:A,Roster!E:E)</f>
        <v>han.oriz.24</v>
      </c>
      <c r="C3647" s="35" t="str">
        <f>_xlfn.XLOOKUP(Table7[[#This Row],[EID]],Roster!A:A,Roster!F:F)</f>
        <v>Network</v>
      </c>
      <c r="D3647">
        <v>10</v>
      </c>
      <c r="E3647" s="2">
        <v>45184</v>
      </c>
      <c r="F3647" s="2">
        <f>_xlfn.XLOOKUP(Table7[[#This Row],[EID]],Roster!A:A,Roster!G:G)</f>
        <v>44419</v>
      </c>
      <c r="G3647" s="61">
        <f ca="1">(TODAY()-Table7[[#This Row],[Hire Date]])/365</f>
        <v>3.7698630136986302</v>
      </c>
      <c r="H3647" s="61">
        <f ca="1">Table7[[#This Row],[Year]]*12</f>
        <v>45.238356164383561</v>
      </c>
      <c r="I3647" t="str">
        <f ca="1">IF(Table7[[#This Row],[Month]]&gt;=12,"Tenured","New Hire")</f>
        <v>Tenured</v>
      </c>
    </row>
    <row r="3648" spans="1:9">
      <c r="A3648" s="3" t="s">
        <v>98</v>
      </c>
      <c r="B3648" s="35" t="str">
        <f>_xlfn.XLOOKUP(Table7[[#This Row],[EID]],Roster!A:A,Roster!E:E)</f>
        <v>kig.imaz.62</v>
      </c>
      <c r="C3648" s="35" t="str">
        <f>_xlfn.XLOOKUP(Table7[[#This Row],[EID]],Roster!A:A,Roster!F:F)</f>
        <v>HR</v>
      </c>
      <c r="D3648">
        <v>8</v>
      </c>
      <c r="E3648" s="2">
        <v>45184</v>
      </c>
      <c r="F3648" s="2">
        <f>_xlfn.XLOOKUP(Table7[[#This Row],[EID]],Roster!A:A,Roster!G:G)</f>
        <v>41964</v>
      </c>
      <c r="G3648" s="61">
        <f ca="1">(TODAY()-Table7[[#This Row],[Hire Date]])/365</f>
        <v>10.495890410958904</v>
      </c>
      <c r="H3648" s="61">
        <f ca="1">Table7[[#This Row],[Year]]*12</f>
        <v>125.95068493150684</v>
      </c>
      <c r="I3648" t="str">
        <f ca="1">IF(Table7[[#This Row],[Month]]&gt;=12,"Tenured","New Hire")</f>
        <v>Tenured</v>
      </c>
    </row>
    <row r="3649" spans="1:9">
      <c r="A3649" s="3" t="s">
        <v>99</v>
      </c>
      <c r="B3649" s="35" t="str">
        <f>_xlfn.XLOOKUP(Table7[[#This Row],[EID]],Roster!A:A,Roster!E:E)</f>
        <v>han.oriz.24</v>
      </c>
      <c r="C3649" s="35" t="str">
        <f>_xlfn.XLOOKUP(Table7[[#This Row],[EID]],Roster!A:A,Roster!F:F)</f>
        <v>Strategy</v>
      </c>
      <c r="D3649">
        <v>9</v>
      </c>
      <c r="E3649" s="2">
        <v>45184</v>
      </c>
      <c r="F3649" s="2">
        <f>_xlfn.XLOOKUP(Table7[[#This Row],[EID]],Roster!A:A,Roster!G:G)</f>
        <v>39732</v>
      </c>
      <c r="G3649" s="61">
        <f ca="1">(TODAY()-Table7[[#This Row],[Hire Date]])/365</f>
        <v>16.610958904109587</v>
      </c>
      <c r="H3649" s="61">
        <f ca="1">Table7[[#This Row],[Year]]*12</f>
        <v>199.33150684931505</v>
      </c>
      <c r="I3649" t="str">
        <f ca="1">IF(Table7[[#This Row],[Month]]&gt;=12,"Tenured","New Hire")</f>
        <v>Tenured</v>
      </c>
    </row>
    <row r="3650" spans="1:9">
      <c r="A3650" s="3" t="s">
        <v>100</v>
      </c>
      <c r="B3650" s="35" t="str">
        <f>_xlfn.XLOOKUP(Table7[[#This Row],[EID]],Roster!A:A,Roster!E:E)</f>
        <v>oka.koch.55</v>
      </c>
      <c r="C3650" s="35" t="str">
        <f>_xlfn.XLOOKUP(Table7[[#This Row],[EID]],Roster!A:A,Roster!F:F)</f>
        <v>F&amp;A</v>
      </c>
      <c r="D3650">
        <v>10</v>
      </c>
      <c r="E3650" s="2">
        <v>45184</v>
      </c>
      <c r="F3650" s="2">
        <f>_xlfn.XLOOKUP(Table7[[#This Row],[EID]],Roster!A:A,Roster!G:G)</f>
        <v>44956</v>
      </c>
      <c r="G3650" s="61">
        <f ca="1">(TODAY()-Table7[[#This Row],[Hire Date]])/365</f>
        <v>2.2986301369863016</v>
      </c>
      <c r="H3650" s="61">
        <f ca="1">Table7[[#This Row],[Year]]*12</f>
        <v>27.583561643835619</v>
      </c>
      <c r="I3650" t="str">
        <f ca="1">IF(Table7[[#This Row],[Month]]&gt;=12,"Tenured","New Hire")</f>
        <v>Tenured</v>
      </c>
    </row>
    <row r="3651" spans="1:9">
      <c r="A3651" s="3" t="s">
        <v>101</v>
      </c>
      <c r="B3651" s="35" t="str">
        <f>_xlfn.XLOOKUP(Table7[[#This Row],[EID]],Roster!A:A,Roster!E:E)</f>
        <v>hir.kame.31</v>
      </c>
      <c r="C3651" s="35" t="str">
        <f>_xlfn.XLOOKUP(Table7[[#This Row],[EID]],Roster!A:A,Roster!F:F)</f>
        <v>Health</v>
      </c>
      <c r="D3651">
        <v>10</v>
      </c>
      <c r="E3651" s="2">
        <v>45184</v>
      </c>
      <c r="F3651" s="2">
        <f>_xlfn.XLOOKUP(Table7[[#This Row],[EID]],Roster!A:A,Roster!G:G)</f>
        <v>42161</v>
      </c>
      <c r="G3651" s="61">
        <f ca="1">(TODAY()-Table7[[#This Row],[Hire Date]])/365</f>
        <v>9.956164383561644</v>
      </c>
      <c r="H3651" s="61">
        <f ca="1">Table7[[#This Row],[Year]]*12</f>
        <v>119.47397260273974</v>
      </c>
      <c r="I3651" t="str">
        <f ca="1">IF(Table7[[#This Row],[Month]]&gt;=12,"Tenured","New Hire")</f>
        <v>Tenured</v>
      </c>
    </row>
    <row r="3652" spans="1:9">
      <c r="A3652" s="3" t="s">
        <v>102</v>
      </c>
      <c r="B3652" s="35" t="str">
        <f>_xlfn.XLOOKUP(Table7[[#This Row],[EID]],Roster!A:A,Roster!E:E)</f>
        <v>han.oriz.24</v>
      </c>
      <c r="C3652" s="35" t="str">
        <f>_xlfn.XLOOKUP(Table7[[#This Row],[EID]],Roster!A:A,Roster!F:F)</f>
        <v>Network</v>
      </c>
      <c r="D3652">
        <v>9</v>
      </c>
      <c r="E3652" s="2">
        <v>45184</v>
      </c>
      <c r="F3652" s="2">
        <f>_xlfn.XLOOKUP(Table7[[#This Row],[EID]],Roster!A:A,Roster!G:G)</f>
        <v>37784</v>
      </c>
      <c r="G3652" s="61">
        <f ca="1">(TODAY()-Table7[[#This Row],[Hire Date]])/365</f>
        <v>21.947945205479453</v>
      </c>
      <c r="H3652" s="61">
        <f ca="1">Table7[[#This Row],[Year]]*12</f>
        <v>263.37534246575342</v>
      </c>
      <c r="I3652" t="str">
        <f ca="1">IF(Table7[[#This Row],[Month]]&gt;=12,"Tenured","New Hire")</f>
        <v>Tenured</v>
      </c>
    </row>
    <row r="3653" spans="1:9">
      <c r="A3653" s="3" t="s">
        <v>103</v>
      </c>
      <c r="B3653" s="35" t="str">
        <f>_xlfn.XLOOKUP(Table7[[#This Row],[EID]],Roster!A:A,Roster!E:E)</f>
        <v>kig.imaz.62</v>
      </c>
      <c r="C3653" s="35" t="str">
        <f>_xlfn.XLOOKUP(Table7[[#This Row],[EID]],Roster!A:A,Roster!F:F)</f>
        <v>HR</v>
      </c>
      <c r="D3653">
        <v>10</v>
      </c>
      <c r="E3653" s="2">
        <v>45184</v>
      </c>
      <c r="F3653" s="2">
        <f>_xlfn.XLOOKUP(Table7[[#This Row],[EID]],Roster!A:A,Roster!G:G)</f>
        <v>44132</v>
      </c>
      <c r="G3653" s="61">
        <f ca="1">(TODAY()-Table7[[#This Row],[Hire Date]])/365</f>
        <v>4.5561643835616437</v>
      </c>
      <c r="H3653" s="61">
        <f ca="1">Table7[[#This Row],[Year]]*12</f>
        <v>54.673972602739724</v>
      </c>
      <c r="I3653" t="str">
        <f ca="1">IF(Table7[[#This Row],[Month]]&gt;=12,"Tenured","New Hire")</f>
        <v>Tenured</v>
      </c>
    </row>
    <row r="3654" spans="1:9">
      <c r="A3654" s="3" t="s">
        <v>104</v>
      </c>
      <c r="B3654" s="35" t="str">
        <f>_xlfn.XLOOKUP(Table7[[#This Row],[EID]],Roster!A:A,Roster!E:E)</f>
        <v>oka.koch.55</v>
      </c>
      <c r="C3654" s="35" t="str">
        <f>_xlfn.XLOOKUP(Table7[[#This Row],[EID]],Roster!A:A,Roster!F:F)</f>
        <v>F&amp;A</v>
      </c>
      <c r="D3654">
        <v>8</v>
      </c>
      <c r="E3654" s="2">
        <v>45184</v>
      </c>
      <c r="F3654" s="2">
        <f>_xlfn.XLOOKUP(Table7[[#This Row],[EID]],Roster!A:A,Roster!G:G)</f>
        <v>44977</v>
      </c>
      <c r="G3654" s="61">
        <f ca="1">(TODAY()-Table7[[#This Row],[Hire Date]])/365</f>
        <v>2.2410958904109588</v>
      </c>
      <c r="H3654" s="61">
        <f ca="1">Table7[[#This Row],[Year]]*12</f>
        <v>26.893150684931506</v>
      </c>
      <c r="I3654" t="str">
        <f ca="1">IF(Table7[[#This Row],[Month]]&gt;=12,"Tenured","New Hire")</f>
        <v>Tenured</v>
      </c>
    </row>
    <row r="3655" spans="1:9">
      <c r="A3655" s="3" t="s">
        <v>105</v>
      </c>
      <c r="B3655" s="35" t="str">
        <f>_xlfn.XLOOKUP(Table7[[#This Row],[EID]],Roster!A:A,Roster!E:E)</f>
        <v>oka.koch.55</v>
      </c>
      <c r="C3655" s="35" t="str">
        <f>_xlfn.XLOOKUP(Table7[[#This Row],[EID]],Roster!A:A,Roster!F:F)</f>
        <v>F&amp;A</v>
      </c>
      <c r="D3655">
        <v>8</v>
      </c>
      <c r="E3655" s="2">
        <v>45184</v>
      </c>
      <c r="F3655" s="2">
        <f>_xlfn.XLOOKUP(Table7[[#This Row],[EID]],Roster!A:A,Roster!G:G)</f>
        <v>37806</v>
      </c>
      <c r="G3655" s="61">
        <f ca="1">(TODAY()-Table7[[#This Row],[Hire Date]])/365</f>
        <v>21.887671232876713</v>
      </c>
      <c r="H3655" s="61">
        <f ca="1">Table7[[#This Row],[Year]]*12</f>
        <v>262.65205479452055</v>
      </c>
      <c r="I3655" t="str">
        <f ca="1">IF(Table7[[#This Row],[Month]]&gt;=12,"Tenured","New Hire")</f>
        <v>Tenured</v>
      </c>
    </row>
    <row r="3656" spans="1:9">
      <c r="A3656" s="3" t="s">
        <v>106</v>
      </c>
      <c r="B3656" s="35" t="str">
        <f>_xlfn.XLOOKUP(Table7[[#This Row],[EID]],Roster!A:A,Roster!E:E)</f>
        <v>hir.kame.31</v>
      </c>
      <c r="C3656" s="35" t="str">
        <f>_xlfn.XLOOKUP(Table7[[#This Row],[EID]],Roster!A:A,Roster!F:F)</f>
        <v>Health</v>
      </c>
      <c r="D3656">
        <v>7</v>
      </c>
      <c r="E3656" s="2">
        <v>45184</v>
      </c>
      <c r="F3656" s="2">
        <f>_xlfn.XLOOKUP(Table7[[#This Row],[EID]],Roster!A:A,Roster!G:G)</f>
        <v>40457</v>
      </c>
      <c r="G3656" s="61">
        <f ca="1">(TODAY()-Table7[[#This Row],[Hire Date]])/365</f>
        <v>14.624657534246575</v>
      </c>
      <c r="H3656" s="61">
        <f ca="1">Table7[[#This Row],[Year]]*12</f>
        <v>175.49589041095891</v>
      </c>
      <c r="I3656" t="str">
        <f ca="1">IF(Table7[[#This Row],[Month]]&gt;=12,"Tenured","New Hire")</f>
        <v>Tenured</v>
      </c>
    </row>
    <row r="3657" spans="1:9">
      <c r="A3657" s="3" t="s">
        <v>107</v>
      </c>
      <c r="B3657" s="35" t="str">
        <f>_xlfn.XLOOKUP(Table7[[#This Row],[EID]],Roster!A:A,Roster!E:E)</f>
        <v>oka.koch.55</v>
      </c>
      <c r="C3657" s="35" t="str">
        <f>_xlfn.XLOOKUP(Table7[[#This Row],[EID]],Roster!A:A,Roster!F:F)</f>
        <v>F&amp;A</v>
      </c>
      <c r="D3657">
        <v>9</v>
      </c>
      <c r="E3657" s="2">
        <v>45184</v>
      </c>
      <c r="F3657" s="2">
        <f>_xlfn.XLOOKUP(Table7[[#This Row],[EID]],Roster!A:A,Roster!G:G)</f>
        <v>45001</v>
      </c>
      <c r="G3657" s="61">
        <f ca="1">(TODAY()-Table7[[#This Row],[Hire Date]])/365</f>
        <v>2.1753424657534248</v>
      </c>
      <c r="H3657" s="61">
        <f ca="1">Table7[[#This Row],[Year]]*12</f>
        <v>26.104109589041098</v>
      </c>
      <c r="I3657" t="str">
        <f ca="1">IF(Table7[[#This Row],[Month]]&gt;=12,"Tenured","New Hire")</f>
        <v>Tenured</v>
      </c>
    </row>
    <row r="3658" spans="1:9">
      <c r="A3658" s="3" t="s">
        <v>108</v>
      </c>
      <c r="B3658" s="35" t="str">
        <f>_xlfn.XLOOKUP(Table7[[#This Row],[EID]],Roster!A:A,Roster!E:E)</f>
        <v>kig.imaz.62</v>
      </c>
      <c r="C3658" s="35" t="str">
        <f>_xlfn.XLOOKUP(Table7[[#This Row],[EID]],Roster!A:A,Roster!F:F)</f>
        <v>HR</v>
      </c>
      <c r="D3658">
        <v>9</v>
      </c>
      <c r="E3658" s="2">
        <v>45184</v>
      </c>
      <c r="F3658" s="2">
        <f>_xlfn.XLOOKUP(Table7[[#This Row],[EID]],Roster!A:A,Roster!G:G)</f>
        <v>41289</v>
      </c>
      <c r="G3658" s="61">
        <f ca="1">(TODAY()-Table7[[#This Row],[Hire Date]])/365</f>
        <v>12.345205479452055</v>
      </c>
      <c r="H3658" s="61">
        <f ca="1">Table7[[#This Row],[Year]]*12</f>
        <v>148.14246575342466</v>
      </c>
      <c r="I3658" t="str">
        <f ca="1">IF(Table7[[#This Row],[Month]]&gt;=12,"Tenured","New Hire")</f>
        <v>Tenured</v>
      </c>
    </row>
    <row r="3659" spans="1:9">
      <c r="A3659" s="3" t="s">
        <v>109</v>
      </c>
      <c r="B3659" s="35" t="str">
        <f>_xlfn.XLOOKUP(Table7[[#This Row],[EID]],Roster!A:A,Roster!E:E)</f>
        <v>han.oriz.24</v>
      </c>
      <c r="C3659" s="35" t="str">
        <f>_xlfn.XLOOKUP(Table7[[#This Row],[EID]],Roster!A:A,Roster!F:F)</f>
        <v>Strategy</v>
      </c>
      <c r="D3659">
        <v>7</v>
      </c>
      <c r="E3659" s="2">
        <v>45184</v>
      </c>
      <c r="F3659" s="2">
        <f>_xlfn.XLOOKUP(Table7[[#This Row],[EID]],Roster!A:A,Roster!G:G)</f>
        <v>39092</v>
      </c>
      <c r="G3659" s="61">
        <f ca="1">(TODAY()-Table7[[#This Row],[Hire Date]])/365</f>
        <v>18.364383561643837</v>
      </c>
      <c r="H3659" s="61">
        <f ca="1">Table7[[#This Row],[Year]]*12</f>
        <v>220.37260273972606</v>
      </c>
      <c r="I3659" t="str">
        <f ca="1">IF(Table7[[#This Row],[Month]]&gt;=12,"Tenured","New Hire")</f>
        <v>Tenured</v>
      </c>
    </row>
    <row r="3660" spans="1:9">
      <c r="A3660" s="3" t="s">
        <v>110</v>
      </c>
      <c r="B3660" s="35" t="str">
        <f>_xlfn.XLOOKUP(Table7[[#This Row],[EID]],Roster!A:A,Roster!E:E)</f>
        <v>oka.koch.55</v>
      </c>
      <c r="C3660" s="35" t="str">
        <f>_xlfn.XLOOKUP(Table7[[#This Row],[EID]],Roster!A:A,Roster!F:F)</f>
        <v>F&amp;A</v>
      </c>
      <c r="D3660">
        <v>6</v>
      </c>
      <c r="E3660" s="2">
        <v>45184</v>
      </c>
      <c r="F3660" s="2">
        <f>_xlfn.XLOOKUP(Table7[[#This Row],[EID]],Roster!A:A,Roster!G:G)</f>
        <v>45029</v>
      </c>
      <c r="G3660" s="61">
        <f ca="1">(TODAY()-Table7[[#This Row],[Hire Date]])/365</f>
        <v>2.0986301369863014</v>
      </c>
      <c r="H3660" s="61">
        <f ca="1">Table7[[#This Row],[Year]]*12</f>
        <v>25.183561643835617</v>
      </c>
      <c r="I3660" t="str">
        <f ca="1">IF(Table7[[#This Row],[Month]]&gt;=12,"Tenured","New Hire")</f>
        <v>Tenured</v>
      </c>
    </row>
    <row r="3661" spans="1:9">
      <c r="A3661" s="3" t="s">
        <v>111</v>
      </c>
      <c r="B3661" s="35" t="str">
        <f>_xlfn.XLOOKUP(Table7[[#This Row],[EID]],Roster!A:A,Roster!E:E)</f>
        <v>hir.kame.31</v>
      </c>
      <c r="C3661" s="35" t="str">
        <f>_xlfn.XLOOKUP(Table7[[#This Row],[EID]],Roster!A:A,Roster!F:F)</f>
        <v>Health</v>
      </c>
      <c r="D3661">
        <v>6</v>
      </c>
      <c r="E3661" s="2">
        <v>45184</v>
      </c>
      <c r="F3661" s="2">
        <f>_xlfn.XLOOKUP(Table7[[#This Row],[EID]],Roster!A:A,Roster!G:G)</f>
        <v>42145</v>
      </c>
      <c r="G3661" s="61">
        <f ca="1">(TODAY()-Table7[[#This Row],[Hire Date]])/365</f>
        <v>10</v>
      </c>
      <c r="H3661" s="61">
        <f ca="1">Table7[[#This Row],[Year]]*12</f>
        <v>120</v>
      </c>
      <c r="I3661" t="str">
        <f ca="1">IF(Table7[[#This Row],[Month]]&gt;=12,"Tenured","New Hire")</f>
        <v>Tenured</v>
      </c>
    </row>
    <row r="3662" spans="1:9">
      <c r="A3662" s="3" t="s">
        <v>112</v>
      </c>
      <c r="B3662" s="35" t="str">
        <f>_xlfn.XLOOKUP(Table7[[#This Row],[EID]],Roster!A:A,Roster!E:E)</f>
        <v>hir.kame.31</v>
      </c>
      <c r="C3662" s="35" t="str">
        <f>_xlfn.XLOOKUP(Table7[[#This Row],[EID]],Roster!A:A,Roster!F:F)</f>
        <v>Health</v>
      </c>
      <c r="D3662">
        <v>6</v>
      </c>
      <c r="E3662" s="2">
        <v>45184</v>
      </c>
      <c r="F3662" s="2">
        <f>_xlfn.XLOOKUP(Table7[[#This Row],[EID]],Roster!A:A,Roster!G:G)</f>
        <v>44989</v>
      </c>
      <c r="G3662" s="61">
        <f ca="1">(TODAY()-Table7[[#This Row],[Hire Date]])/365</f>
        <v>2.2082191780821918</v>
      </c>
      <c r="H3662" s="61">
        <f ca="1">Table7[[#This Row],[Year]]*12</f>
        <v>26.4986301369863</v>
      </c>
      <c r="I3662" t="str">
        <f ca="1">IF(Table7[[#This Row],[Month]]&gt;=12,"Tenured","New Hire")</f>
        <v>Tenured</v>
      </c>
    </row>
    <row r="3663" spans="1:9">
      <c r="A3663" s="3" t="s">
        <v>113</v>
      </c>
      <c r="B3663" s="35" t="str">
        <f>_xlfn.XLOOKUP(Table7[[#This Row],[EID]],Roster!A:A,Roster!E:E)</f>
        <v>kig.imaz.62</v>
      </c>
      <c r="C3663" s="35" t="str">
        <f>_xlfn.XLOOKUP(Table7[[#This Row],[EID]],Roster!A:A,Roster!F:F)</f>
        <v>HR</v>
      </c>
      <c r="D3663">
        <v>9</v>
      </c>
      <c r="E3663" s="2">
        <v>45184</v>
      </c>
      <c r="F3663" s="2">
        <f>_xlfn.XLOOKUP(Table7[[#This Row],[EID]],Roster!A:A,Roster!G:G)</f>
        <v>44152</v>
      </c>
      <c r="G3663" s="61">
        <f ca="1">(TODAY()-Table7[[#This Row],[Hire Date]])/365</f>
        <v>4.5013698630136982</v>
      </c>
      <c r="H3663" s="61">
        <f ca="1">Table7[[#This Row],[Year]]*12</f>
        <v>54.016438356164379</v>
      </c>
      <c r="I3663" t="str">
        <f ca="1">IF(Table7[[#This Row],[Month]]&gt;=12,"Tenured","New Hire")</f>
        <v>Tenured</v>
      </c>
    </row>
    <row r="3664" spans="1:9">
      <c r="A3664" s="3" t="s">
        <v>114</v>
      </c>
      <c r="B3664" s="35" t="str">
        <f>_xlfn.XLOOKUP(Table7[[#This Row],[EID]],Roster!A:A,Roster!E:E)</f>
        <v>han.oriz.24</v>
      </c>
      <c r="C3664" s="35" t="str">
        <f>_xlfn.XLOOKUP(Table7[[#This Row],[EID]],Roster!A:A,Roster!F:F)</f>
        <v>Strategy</v>
      </c>
      <c r="D3664">
        <v>10</v>
      </c>
      <c r="E3664" s="2">
        <v>45184</v>
      </c>
      <c r="F3664" s="2">
        <f>_xlfn.XLOOKUP(Table7[[#This Row],[EID]],Roster!A:A,Roster!G:G)</f>
        <v>37165</v>
      </c>
      <c r="G3664" s="61">
        <f ca="1">(TODAY()-Table7[[#This Row],[Hire Date]])/365</f>
        <v>23.643835616438356</v>
      </c>
      <c r="H3664" s="61">
        <f ca="1">Table7[[#This Row],[Year]]*12</f>
        <v>283.72602739726028</v>
      </c>
      <c r="I3664" t="str">
        <f ca="1">IF(Table7[[#This Row],[Month]]&gt;=12,"Tenured","New Hire")</f>
        <v>Tenured</v>
      </c>
    </row>
    <row r="3665" spans="1:9">
      <c r="A3665" s="3" t="s">
        <v>115</v>
      </c>
      <c r="B3665" s="35" t="str">
        <f>_xlfn.XLOOKUP(Table7[[#This Row],[EID]],Roster!A:A,Roster!E:E)</f>
        <v>oka.koch.55</v>
      </c>
      <c r="C3665" s="35" t="str">
        <f>_xlfn.XLOOKUP(Table7[[#This Row],[EID]],Roster!A:A,Roster!F:F)</f>
        <v>F&amp;A</v>
      </c>
      <c r="D3665">
        <v>7</v>
      </c>
      <c r="E3665" s="2">
        <v>45184</v>
      </c>
      <c r="F3665" s="2">
        <f>_xlfn.XLOOKUP(Table7[[#This Row],[EID]],Roster!A:A,Roster!G:G)</f>
        <v>44841</v>
      </c>
      <c r="G3665" s="61">
        <f ca="1">(TODAY()-Table7[[#This Row],[Hire Date]])/365</f>
        <v>2.6136986301369864</v>
      </c>
      <c r="H3665" s="61">
        <f ca="1">Table7[[#This Row],[Year]]*12</f>
        <v>31.364383561643837</v>
      </c>
      <c r="I3665" t="str">
        <f ca="1">IF(Table7[[#This Row],[Month]]&gt;=12,"Tenured","New Hire")</f>
        <v>Tenured</v>
      </c>
    </row>
    <row r="3666" spans="1:9">
      <c r="A3666" s="3" t="s">
        <v>116</v>
      </c>
      <c r="B3666" s="35" t="str">
        <f>_xlfn.XLOOKUP(Table7[[#This Row],[EID]],Roster!A:A,Roster!E:E)</f>
        <v>hir.kame.31</v>
      </c>
      <c r="C3666" s="35" t="str">
        <f>_xlfn.XLOOKUP(Table7[[#This Row],[EID]],Roster!A:A,Roster!F:F)</f>
        <v>Health</v>
      </c>
      <c r="D3666">
        <v>10</v>
      </c>
      <c r="E3666" s="2">
        <v>45184</v>
      </c>
      <c r="F3666" s="2">
        <f>_xlfn.XLOOKUP(Table7[[#This Row],[EID]],Roster!A:A,Roster!G:G)</f>
        <v>39490</v>
      </c>
      <c r="G3666" s="61">
        <f ca="1">(TODAY()-Table7[[#This Row],[Hire Date]])/365</f>
        <v>17.273972602739725</v>
      </c>
      <c r="H3666" s="61">
        <f ca="1">Table7[[#This Row],[Year]]*12</f>
        <v>207.2876712328767</v>
      </c>
      <c r="I3666" t="str">
        <f ca="1">IF(Table7[[#This Row],[Month]]&gt;=12,"Tenured","New Hire")</f>
        <v>Tenured</v>
      </c>
    </row>
    <row r="3667" spans="1:9">
      <c r="A3667" s="3" t="s">
        <v>117</v>
      </c>
      <c r="B3667" s="35" t="str">
        <f>_xlfn.XLOOKUP(Table7[[#This Row],[EID]],Roster!A:A,Roster!E:E)</f>
        <v>han.oriz.24</v>
      </c>
      <c r="C3667" s="35" t="str">
        <f>_xlfn.XLOOKUP(Table7[[#This Row],[EID]],Roster!A:A,Roster!F:F)</f>
        <v>Network</v>
      </c>
      <c r="D3667">
        <v>8</v>
      </c>
      <c r="E3667" s="2">
        <v>45184</v>
      </c>
      <c r="F3667" s="2">
        <f>_xlfn.XLOOKUP(Table7[[#This Row],[EID]],Roster!A:A,Roster!G:G)</f>
        <v>43495</v>
      </c>
      <c r="G3667" s="61">
        <f ca="1">(TODAY()-Table7[[#This Row],[Hire Date]])/365</f>
        <v>6.3013698630136989</v>
      </c>
      <c r="H3667" s="61">
        <f ca="1">Table7[[#This Row],[Year]]*12</f>
        <v>75.616438356164394</v>
      </c>
      <c r="I3667" t="str">
        <f ca="1">IF(Table7[[#This Row],[Month]]&gt;=12,"Tenured","New Hire")</f>
        <v>Tenured</v>
      </c>
    </row>
    <row r="3668" spans="1:9">
      <c r="A3668" s="3" t="s">
        <v>118</v>
      </c>
      <c r="B3668" s="35" t="str">
        <f>_xlfn.XLOOKUP(Table7[[#This Row],[EID]],Roster!A:A,Roster!E:E)</f>
        <v>kig.imaz.62</v>
      </c>
      <c r="C3668" s="35" t="str">
        <f>_xlfn.XLOOKUP(Table7[[#This Row],[EID]],Roster!A:A,Roster!F:F)</f>
        <v>HR</v>
      </c>
      <c r="D3668">
        <v>7</v>
      </c>
      <c r="E3668" s="2">
        <v>45184</v>
      </c>
      <c r="F3668" s="2">
        <f>_xlfn.XLOOKUP(Table7[[#This Row],[EID]],Roster!A:A,Roster!G:G)</f>
        <v>44965</v>
      </c>
      <c r="G3668" s="61">
        <f ca="1">(TODAY()-Table7[[#This Row],[Hire Date]])/365</f>
        <v>2.2739726027397262</v>
      </c>
      <c r="H3668" s="61">
        <f ca="1">Table7[[#This Row],[Year]]*12</f>
        <v>27.287671232876715</v>
      </c>
      <c r="I3668" t="str">
        <f ca="1">IF(Table7[[#This Row],[Month]]&gt;=12,"Tenured","New Hire")</f>
        <v>Tenured</v>
      </c>
    </row>
    <row r="3669" spans="1:9">
      <c r="A3669" s="3" t="s">
        <v>119</v>
      </c>
      <c r="B3669" s="35" t="str">
        <f>_xlfn.XLOOKUP(Table7[[#This Row],[EID]],Roster!A:A,Roster!E:E)</f>
        <v>hir.kame.31</v>
      </c>
      <c r="C3669" s="35" t="str">
        <f>_xlfn.XLOOKUP(Table7[[#This Row],[EID]],Roster!A:A,Roster!F:F)</f>
        <v>Health</v>
      </c>
      <c r="D3669">
        <v>10</v>
      </c>
      <c r="E3669" s="2">
        <v>45184</v>
      </c>
      <c r="F3669" s="2">
        <f>_xlfn.XLOOKUP(Table7[[#This Row],[EID]],Roster!A:A,Roster!G:G)</f>
        <v>38581</v>
      </c>
      <c r="G3669" s="61">
        <f ca="1">(TODAY()-Table7[[#This Row],[Hire Date]])/365</f>
        <v>19.764383561643836</v>
      </c>
      <c r="H3669" s="61">
        <f ca="1">Table7[[#This Row],[Year]]*12</f>
        <v>237.17260273972602</v>
      </c>
      <c r="I3669" t="str">
        <f ca="1">IF(Table7[[#This Row],[Month]]&gt;=12,"Tenured","New Hire")</f>
        <v>Tenured</v>
      </c>
    </row>
    <row r="3670" spans="1:9">
      <c r="A3670" s="3" t="s">
        <v>120</v>
      </c>
      <c r="B3670" s="35" t="str">
        <f>_xlfn.XLOOKUP(Table7[[#This Row],[EID]],Roster!A:A,Roster!E:E)</f>
        <v>oka.koch.55</v>
      </c>
      <c r="C3670" s="35" t="str">
        <f>_xlfn.XLOOKUP(Table7[[#This Row],[EID]],Roster!A:A,Roster!F:F)</f>
        <v>F&amp;A</v>
      </c>
      <c r="D3670">
        <v>8</v>
      </c>
      <c r="E3670" s="2">
        <v>45184</v>
      </c>
      <c r="F3670" s="2">
        <f>_xlfn.XLOOKUP(Table7[[#This Row],[EID]],Roster!A:A,Roster!G:G)</f>
        <v>45039</v>
      </c>
      <c r="G3670" s="61">
        <f ca="1">(TODAY()-Table7[[#This Row],[Hire Date]])/365</f>
        <v>2.0712328767123287</v>
      </c>
      <c r="H3670" s="61">
        <f ca="1">Table7[[#This Row],[Year]]*12</f>
        <v>24.854794520547944</v>
      </c>
      <c r="I3670" t="str">
        <f ca="1">IF(Table7[[#This Row],[Month]]&gt;=12,"Tenured","New Hire")</f>
        <v>Tenured</v>
      </c>
    </row>
    <row r="3671" spans="1:9">
      <c r="A3671" s="3" t="s">
        <v>121</v>
      </c>
      <c r="B3671" s="35" t="str">
        <f>_xlfn.XLOOKUP(Table7[[#This Row],[EID]],Roster!A:A,Roster!E:E)</f>
        <v>hir.kame.31</v>
      </c>
      <c r="C3671" s="35" t="str">
        <f>_xlfn.XLOOKUP(Table7[[#This Row],[EID]],Roster!A:A,Roster!F:F)</f>
        <v>Health</v>
      </c>
      <c r="D3671">
        <v>7</v>
      </c>
      <c r="E3671" s="2">
        <v>45184</v>
      </c>
      <c r="F3671" s="2">
        <f>_xlfn.XLOOKUP(Table7[[#This Row],[EID]],Roster!A:A,Roster!G:G)</f>
        <v>44420</v>
      </c>
      <c r="G3671" s="61">
        <f ca="1">(TODAY()-Table7[[#This Row],[Hire Date]])/365</f>
        <v>3.7671232876712328</v>
      </c>
      <c r="H3671" s="61">
        <f ca="1">Table7[[#This Row],[Year]]*12</f>
        <v>45.205479452054796</v>
      </c>
      <c r="I3671" t="str">
        <f ca="1">IF(Table7[[#This Row],[Month]]&gt;=12,"Tenured","New Hire")</f>
        <v>Tenured</v>
      </c>
    </row>
    <row r="3672" spans="1:9">
      <c r="A3672" s="3" t="s">
        <v>122</v>
      </c>
      <c r="B3672" s="35" t="str">
        <f>_xlfn.XLOOKUP(Table7[[#This Row],[EID]],Roster!A:A,Roster!E:E)</f>
        <v>han.oriz.24</v>
      </c>
      <c r="C3672" s="35" t="str">
        <f>_xlfn.XLOOKUP(Table7[[#This Row],[EID]],Roster!A:A,Roster!F:F)</f>
        <v>Network</v>
      </c>
      <c r="D3672">
        <v>8</v>
      </c>
      <c r="E3672" s="2">
        <v>45184</v>
      </c>
      <c r="F3672" s="2">
        <f>_xlfn.XLOOKUP(Table7[[#This Row],[EID]],Roster!A:A,Roster!G:G)</f>
        <v>44961</v>
      </c>
      <c r="G3672" s="61">
        <f ca="1">(TODAY()-Table7[[#This Row],[Hire Date]])/365</f>
        <v>2.2849315068493152</v>
      </c>
      <c r="H3672" s="61">
        <f ca="1">Table7[[#This Row],[Year]]*12</f>
        <v>27.419178082191785</v>
      </c>
      <c r="I3672" t="str">
        <f ca="1">IF(Table7[[#This Row],[Month]]&gt;=12,"Tenured","New Hire")</f>
        <v>Tenured</v>
      </c>
    </row>
    <row r="3673" spans="1:9">
      <c r="A3673" s="3" t="s">
        <v>123</v>
      </c>
      <c r="B3673" s="35" t="str">
        <f>_xlfn.XLOOKUP(Table7[[#This Row],[EID]],Roster!A:A,Roster!E:E)</f>
        <v>kig.imaz.62</v>
      </c>
      <c r="C3673" s="35" t="str">
        <f>_xlfn.XLOOKUP(Table7[[#This Row],[EID]],Roster!A:A,Roster!F:F)</f>
        <v>HR</v>
      </c>
      <c r="D3673">
        <v>7</v>
      </c>
      <c r="E3673" s="2">
        <v>45184</v>
      </c>
      <c r="F3673" s="2">
        <f>_xlfn.XLOOKUP(Table7[[#This Row],[EID]],Roster!A:A,Roster!G:G)</f>
        <v>41094</v>
      </c>
      <c r="G3673" s="61">
        <f ca="1">(TODAY()-Table7[[#This Row],[Hire Date]])/365</f>
        <v>12.87945205479452</v>
      </c>
      <c r="H3673" s="61">
        <f ca="1">Table7[[#This Row],[Year]]*12</f>
        <v>154.55342465753424</v>
      </c>
      <c r="I3673" t="str">
        <f ca="1">IF(Table7[[#This Row],[Month]]&gt;=12,"Tenured","New Hire")</f>
        <v>Tenured</v>
      </c>
    </row>
    <row r="3674" spans="1:9">
      <c r="A3674" s="3" t="s">
        <v>94</v>
      </c>
      <c r="B3674" s="35" t="str">
        <f>_xlfn.XLOOKUP(Table7[[#This Row],[EID]],Roster!A:A,Roster!E:E)</f>
        <v>oka.koch.55</v>
      </c>
      <c r="C3674" s="35" t="str">
        <f>_xlfn.XLOOKUP(Table7[[#This Row],[EID]],Roster!A:A,Roster!F:F)</f>
        <v>F&amp;A</v>
      </c>
      <c r="D3674">
        <v>8</v>
      </c>
      <c r="E3674" s="2">
        <v>45185</v>
      </c>
      <c r="F3674" s="2">
        <f>_xlfn.XLOOKUP(Table7[[#This Row],[EID]],Roster!A:A,Roster!G:G)</f>
        <v>45032</v>
      </c>
      <c r="G3674" s="61">
        <f ca="1">(TODAY()-Table7[[#This Row],[Hire Date]])/365</f>
        <v>2.0904109589041098</v>
      </c>
      <c r="H3674" s="61">
        <f ca="1">Table7[[#This Row],[Year]]*12</f>
        <v>25.084931506849315</v>
      </c>
      <c r="I3674" t="str">
        <f ca="1">IF(Table7[[#This Row],[Month]]&gt;=12,"Tenured","New Hire")</f>
        <v>Tenured</v>
      </c>
    </row>
    <row r="3675" spans="1:9">
      <c r="A3675" s="3" t="s">
        <v>96</v>
      </c>
      <c r="B3675" s="35" t="str">
        <f>_xlfn.XLOOKUP(Table7[[#This Row],[EID]],Roster!A:A,Roster!E:E)</f>
        <v>hir.kame.31</v>
      </c>
      <c r="C3675" s="35" t="str">
        <f>_xlfn.XLOOKUP(Table7[[#This Row],[EID]],Roster!A:A,Roster!F:F)</f>
        <v>Health</v>
      </c>
      <c r="D3675">
        <v>7</v>
      </c>
      <c r="E3675" s="2">
        <v>45185</v>
      </c>
      <c r="F3675" s="2">
        <f>_xlfn.XLOOKUP(Table7[[#This Row],[EID]],Roster!A:A,Roster!G:G)</f>
        <v>44979</v>
      </c>
      <c r="G3675" s="61">
        <f ca="1">(TODAY()-Table7[[#This Row],[Hire Date]])/365</f>
        <v>2.2356164383561645</v>
      </c>
      <c r="H3675" s="61">
        <f ca="1">Table7[[#This Row],[Year]]*12</f>
        <v>26.827397260273976</v>
      </c>
      <c r="I3675" t="str">
        <f ca="1">IF(Table7[[#This Row],[Month]]&gt;=12,"Tenured","New Hire")</f>
        <v>Tenured</v>
      </c>
    </row>
    <row r="3676" spans="1:9">
      <c r="A3676" s="3" t="s">
        <v>97</v>
      </c>
      <c r="B3676" s="35" t="str">
        <f>_xlfn.XLOOKUP(Table7[[#This Row],[EID]],Roster!A:A,Roster!E:E)</f>
        <v>han.oriz.24</v>
      </c>
      <c r="C3676" s="35" t="str">
        <f>_xlfn.XLOOKUP(Table7[[#This Row],[EID]],Roster!A:A,Roster!F:F)</f>
        <v>Network</v>
      </c>
      <c r="D3676">
        <v>10</v>
      </c>
      <c r="E3676" s="2">
        <v>45185</v>
      </c>
      <c r="F3676" s="2">
        <f>_xlfn.XLOOKUP(Table7[[#This Row],[EID]],Roster!A:A,Roster!G:G)</f>
        <v>44419</v>
      </c>
      <c r="G3676" s="61">
        <f ca="1">(TODAY()-Table7[[#This Row],[Hire Date]])/365</f>
        <v>3.7698630136986302</v>
      </c>
      <c r="H3676" s="61">
        <f ca="1">Table7[[#This Row],[Year]]*12</f>
        <v>45.238356164383561</v>
      </c>
      <c r="I3676" t="str">
        <f ca="1">IF(Table7[[#This Row],[Month]]&gt;=12,"Tenured","New Hire")</f>
        <v>Tenured</v>
      </c>
    </row>
    <row r="3677" spans="1:9">
      <c r="A3677" s="3" t="s">
        <v>98</v>
      </c>
      <c r="B3677" s="35" t="str">
        <f>_xlfn.XLOOKUP(Table7[[#This Row],[EID]],Roster!A:A,Roster!E:E)</f>
        <v>kig.imaz.62</v>
      </c>
      <c r="C3677" s="35" t="str">
        <f>_xlfn.XLOOKUP(Table7[[#This Row],[EID]],Roster!A:A,Roster!F:F)</f>
        <v>HR</v>
      </c>
      <c r="D3677">
        <v>8</v>
      </c>
      <c r="E3677" s="2">
        <v>45185</v>
      </c>
      <c r="F3677" s="2">
        <f>_xlfn.XLOOKUP(Table7[[#This Row],[EID]],Roster!A:A,Roster!G:G)</f>
        <v>41964</v>
      </c>
      <c r="G3677" s="61">
        <f ca="1">(TODAY()-Table7[[#This Row],[Hire Date]])/365</f>
        <v>10.495890410958904</v>
      </c>
      <c r="H3677" s="61">
        <f ca="1">Table7[[#This Row],[Year]]*12</f>
        <v>125.95068493150684</v>
      </c>
      <c r="I3677" t="str">
        <f ca="1">IF(Table7[[#This Row],[Month]]&gt;=12,"Tenured","New Hire")</f>
        <v>Tenured</v>
      </c>
    </row>
    <row r="3678" spans="1:9">
      <c r="A3678" s="3" t="s">
        <v>99</v>
      </c>
      <c r="B3678" s="35" t="str">
        <f>_xlfn.XLOOKUP(Table7[[#This Row],[EID]],Roster!A:A,Roster!E:E)</f>
        <v>han.oriz.24</v>
      </c>
      <c r="C3678" s="35" t="str">
        <f>_xlfn.XLOOKUP(Table7[[#This Row],[EID]],Roster!A:A,Roster!F:F)</f>
        <v>Strategy</v>
      </c>
      <c r="D3678">
        <v>7</v>
      </c>
      <c r="E3678" s="2">
        <v>45185</v>
      </c>
      <c r="F3678" s="2">
        <f>_xlfn.XLOOKUP(Table7[[#This Row],[EID]],Roster!A:A,Roster!G:G)</f>
        <v>39732</v>
      </c>
      <c r="G3678" s="61">
        <f ca="1">(TODAY()-Table7[[#This Row],[Hire Date]])/365</f>
        <v>16.610958904109587</v>
      </c>
      <c r="H3678" s="61">
        <f ca="1">Table7[[#This Row],[Year]]*12</f>
        <v>199.33150684931505</v>
      </c>
      <c r="I3678" t="str">
        <f ca="1">IF(Table7[[#This Row],[Month]]&gt;=12,"Tenured","New Hire")</f>
        <v>Tenured</v>
      </c>
    </row>
    <row r="3679" spans="1:9">
      <c r="A3679" s="3" t="s">
        <v>100</v>
      </c>
      <c r="B3679" s="35" t="str">
        <f>_xlfn.XLOOKUP(Table7[[#This Row],[EID]],Roster!A:A,Roster!E:E)</f>
        <v>oka.koch.55</v>
      </c>
      <c r="C3679" s="35" t="str">
        <f>_xlfn.XLOOKUP(Table7[[#This Row],[EID]],Roster!A:A,Roster!F:F)</f>
        <v>F&amp;A</v>
      </c>
      <c r="D3679">
        <v>8</v>
      </c>
      <c r="E3679" s="2">
        <v>45185</v>
      </c>
      <c r="F3679" s="2">
        <f>_xlfn.XLOOKUP(Table7[[#This Row],[EID]],Roster!A:A,Roster!G:G)</f>
        <v>44956</v>
      </c>
      <c r="G3679" s="61">
        <f ca="1">(TODAY()-Table7[[#This Row],[Hire Date]])/365</f>
        <v>2.2986301369863016</v>
      </c>
      <c r="H3679" s="61">
        <f ca="1">Table7[[#This Row],[Year]]*12</f>
        <v>27.583561643835619</v>
      </c>
      <c r="I3679" t="str">
        <f ca="1">IF(Table7[[#This Row],[Month]]&gt;=12,"Tenured","New Hire")</f>
        <v>Tenured</v>
      </c>
    </row>
    <row r="3680" spans="1:9">
      <c r="A3680" s="3" t="s">
        <v>101</v>
      </c>
      <c r="B3680" s="35" t="str">
        <f>_xlfn.XLOOKUP(Table7[[#This Row],[EID]],Roster!A:A,Roster!E:E)</f>
        <v>hir.kame.31</v>
      </c>
      <c r="C3680" s="35" t="str">
        <f>_xlfn.XLOOKUP(Table7[[#This Row],[EID]],Roster!A:A,Roster!F:F)</f>
        <v>Health</v>
      </c>
      <c r="D3680">
        <v>10</v>
      </c>
      <c r="E3680" s="2">
        <v>45185</v>
      </c>
      <c r="F3680" s="2">
        <f>_xlfn.XLOOKUP(Table7[[#This Row],[EID]],Roster!A:A,Roster!G:G)</f>
        <v>42161</v>
      </c>
      <c r="G3680" s="61">
        <f ca="1">(TODAY()-Table7[[#This Row],[Hire Date]])/365</f>
        <v>9.956164383561644</v>
      </c>
      <c r="H3680" s="61">
        <f ca="1">Table7[[#This Row],[Year]]*12</f>
        <v>119.47397260273974</v>
      </c>
      <c r="I3680" t="str">
        <f ca="1">IF(Table7[[#This Row],[Month]]&gt;=12,"Tenured","New Hire")</f>
        <v>Tenured</v>
      </c>
    </row>
    <row r="3681" spans="1:9">
      <c r="A3681" s="3" t="s">
        <v>102</v>
      </c>
      <c r="B3681" s="35" t="str">
        <f>_xlfn.XLOOKUP(Table7[[#This Row],[EID]],Roster!A:A,Roster!E:E)</f>
        <v>han.oriz.24</v>
      </c>
      <c r="C3681" s="35" t="str">
        <f>_xlfn.XLOOKUP(Table7[[#This Row],[EID]],Roster!A:A,Roster!F:F)</f>
        <v>Network</v>
      </c>
      <c r="D3681">
        <v>7</v>
      </c>
      <c r="E3681" s="2">
        <v>45185</v>
      </c>
      <c r="F3681" s="2">
        <f>_xlfn.XLOOKUP(Table7[[#This Row],[EID]],Roster!A:A,Roster!G:G)</f>
        <v>37784</v>
      </c>
      <c r="G3681" s="61">
        <f ca="1">(TODAY()-Table7[[#This Row],[Hire Date]])/365</f>
        <v>21.947945205479453</v>
      </c>
      <c r="H3681" s="61">
        <f ca="1">Table7[[#This Row],[Year]]*12</f>
        <v>263.37534246575342</v>
      </c>
      <c r="I3681" t="str">
        <f ca="1">IF(Table7[[#This Row],[Month]]&gt;=12,"Tenured","New Hire")</f>
        <v>Tenured</v>
      </c>
    </row>
    <row r="3682" spans="1:9">
      <c r="A3682" s="3" t="s">
        <v>103</v>
      </c>
      <c r="B3682" s="35" t="str">
        <f>_xlfn.XLOOKUP(Table7[[#This Row],[EID]],Roster!A:A,Roster!E:E)</f>
        <v>kig.imaz.62</v>
      </c>
      <c r="C3682" s="35" t="str">
        <f>_xlfn.XLOOKUP(Table7[[#This Row],[EID]],Roster!A:A,Roster!F:F)</f>
        <v>HR</v>
      </c>
      <c r="D3682">
        <v>9</v>
      </c>
      <c r="E3682" s="2">
        <v>45185</v>
      </c>
      <c r="F3682" s="2">
        <f>_xlfn.XLOOKUP(Table7[[#This Row],[EID]],Roster!A:A,Roster!G:G)</f>
        <v>44132</v>
      </c>
      <c r="G3682" s="61">
        <f ca="1">(TODAY()-Table7[[#This Row],[Hire Date]])/365</f>
        <v>4.5561643835616437</v>
      </c>
      <c r="H3682" s="61">
        <f ca="1">Table7[[#This Row],[Year]]*12</f>
        <v>54.673972602739724</v>
      </c>
      <c r="I3682" t="str">
        <f ca="1">IF(Table7[[#This Row],[Month]]&gt;=12,"Tenured","New Hire")</f>
        <v>Tenured</v>
      </c>
    </row>
    <row r="3683" spans="1:9">
      <c r="A3683" s="3" t="s">
        <v>104</v>
      </c>
      <c r="B3683" s="35" t="str">
        <f>_xlfn.XLOOKUP(Table7[[#This Row],[EID]],Roster!A:A,Roster!E:E)</f>
        <v>oka.koch.55</v>
      </c>
      <c r="C3683" s="35" t="str">
        <f>_xlfn.XLOOKUP(Table7[[#This Row],[EID]],Roster!A:A,Roster!F:F)</f>
        <v>F&amp;A</v>
      </c>
      <c r="D3683">
        <v>7</v>
      </c>
      <c r="E3683" s="2">
        <v>45185</v>
      </c>
      <c r="F3683" s="2">
        <f>_xlfn.XLOOKUP(Table7[[#This Row],[EID]],Roster!A:A,Roster!G:G)</f>
        <v>44977</v>
      </c>
      <c r="G3683" s="61">
        <f ca="1">(TODAY()-Table7[[#This Row],[Hire Date]])/365</f>
        <v>2.2410958904109588</v>
      </c>
      <c r="H3683" s="61">
        <f ca="1">Table7[[#This Row],[Year]]*12</f>
        <v>26.893150684931506</v>
      </c>
      <c r="I3683" t="str">
        <f ca="1">IF(Table7[[#This Row],[Month]]&gt;=12,"Tenured","New Hire")</f>
        <v>Tenured</v>
      </c>
    </row>
    <row r="3684" spans="1:9">
      <c r="A3684" s="3" t="s">
        <v>105</v>
      </c>
      <c r="B3684" s="35" t="str">
        <f>_xlfn.XLOOKUP(Table7[[#This Row],[EID]],Roster!A:A,Roster!E:E)</f>
        <v>oka.koch.55</v>
      </c>
      <c r="C3684" s="35" t="str">
        <f>_xlfn.XLOOKUP(Table7[[#This Row],[EID]],Roster!A:A,Roster!F:F)</f>
        <v>F&amp;A</v>
      </c>
      <c r="D3684">
        <v>10</v>
      </c>
      <c r="E3684" s="2">
        <v>45185</v>
      </c>
      <c r="F3684" s="2">
        <f>_xlfn.XLOOKUP(Table7[[#This Row],[EID]],Roster!A:A,Roster!G:G)</f>
        <v>37806</v>
      </c>
      <c r="G3684" s="61">
        <f ca="1">(TODAY()-Table7[[#This Row],[Hire Date]])/365</f>
        <v>21.887671232876713</v>
      </c>
      <c r="H3684" s="61">
        <f ca="1">Table7[[#This Row],[Year]]*12</f>
        <v>262.65205479452055</v>
      </c>
      <c r="I3684" t="str">
        <f ca="1">IF(Table7[[#This Row],[Month]]&gt;=12,"Tenured","New Hire")</f>
        <v>Tenured</v>
      </c>
    </row>
    <row r="3685" spans="1:9">
      <c r="A3685" s="3" t="s">
        <v>106</v>
      </c>
      <c r="B3685" s="35" t="str">
        <f>_xlfn.XLOOKUP(Table7[[#This Row],[EID]],Roster!A:A,Roster!E:E)</f>
        <v>hir.kame.31</v>
      </c>
      <c r="C3685" s="35" t="str">
        <f>_xlfn.XLOOKUP(Table7[[#This Row],[EID]],Roster!A:A,Roster!F:F)</f>
        <v>Health</v>
      </c>
      <c r="D3685">
        <v>10</v>
      </c>
      <c r="E3685" s="2">
        <v>45185</v>
      </c>
      <c r="F3685" s="2">
        <f>_xlfn.XLOOKUP(Table7[[#This Row],[EID]],Roster!A:A,Roster!G:G)</f>
        <v>40457</v>
      </c>
      <c r="G3685" s="61">
        <f ca="1">(TODAY()-Table7[[#This Row],[Hire Date]])/365</f>
        <v>14.624657534246575</v>
      </c>
      <c r="H3685" s="61">
        <f ca="1">Table7[[#This Row],[Year]]*12</f>
        <v>175.49589041095891</v>
      </c>
      <c r="I3685" t="str">
        <f ca="1">IF(Table7[[#This Row],[Month]]&gt;=12,"Tenured","New Hire")</f>
        <v>Tenured</v>
      </c>
    </row>
    <row r="3686" spans="1:9">
      <c r="A3686" s="3" t="s">
        <v>107</v>
      </c>
      <c r="B3686" s="35" t="str">
        <f>_xlfn.XLOOKUP(Table7[[#This Row],[EID]],Roster!A:A,Roster!E:E)</f>
        <v>oka.koch.55</v>
      </c>
      <c r="C3686" s="35" t="str">
        <f>_xlfn.XLOOKUP(Table7[[#This Row],[EID]],Roster!A:A,Roster!F:F)</f>
        <v>F&amp;A</v>
      </c>
      <c r="D3686">
        <v>7</v>
      </c>
      <c r="E3686" s="2">
        <v>45185</v>
      </c>
      <c r="F3686" s="2">
        <f>_xlfn.XLOOKUP(Table7[[#This Row],[EID]],Roster!A:A,Roster!G:G)</f>
        <v>45001</v>
      </c>
      <c r="G3686" s="61">
        <f ca="1">(TODAY()-Table7[[#This Row],[Hire Date]])/365</f>
        <v>2.1753424657534248</v>
      </c>
      <c r="H3686" s="61">
        <f ca="1">Table7[[#This Row],[Year]]*12</f>
        <v>26.104109589041098</v>
      </c>
      <c r="I3686" t="str">
        <f ca="1">IF(Table7[[#This Row],[Month]]&gt;=12,"Tenured","New Hire")</f>
        <v>Tenured</v>
      </c>
    </row>
    <row r="3687" spans="1:9">
      <c r="A3687" s="3" t="s">
        <v>108</v>
      </c>
      <c r="B3687" s="35" t="str">
        <f>_xlfn.XLOOKUP(Table7[[#This Row],[EID]],Roster!A:A,Roster!E:E)</f>
        <v>kig.imaz.62</v>
      </c>
      <c r="C3687" s="35" t="str">
        <f>_xlfn.XLOOKUP(Table7[[#This Row],[EID]],Roster!A:A,Roster!F:F)</f>
        <v>HR</v>
      </c>
      <c r="D3687">
        <v>8</v>
      </c>
      <c r="E3687" s="2">
        <v>45185</v>
      </c>
      <c r="F3687" s="2">
        <f>_xlfn.XLOOKUP(Table7[[#This Row],[EID]],Roster!A:A,Roster!G:G)</f>
        <v>41289</v>
      </c>
      <c r="G3687" s="61">
        <f ca="1">(TODAY()-Table7[[#This Row],[Hire Date]])/365</f>
        <v>12.345205479452055</v>
      </c>
      <c r="H3687" s="61">
        <f ca="1">Table7[[#This Row],[Year]]*12</f>
        <v>148.14246575342466</v>
      </c>
      <c r="I3687" t="str">
        <f ca="1">IF(Table7[[#This Row],[Month]]&gt;=12,"Tenured","New Hire")</f>
        <v>Tenured</v>
      </c>
    </row>
    <row r="3688" spans="1:9">
      <c r="A3688" s="3" t="s">
        <v>109</v>
      </c>
      <c r="B3688" s="35" t="str">
        <f>_xlfn.XLOOKUP(Table7[[#This Row],[EID]],Roster!A:A,Roster!E:E)</f>
        <v>han.oriz.24</v>
      </c>
      <c r="C3688" s="35" t="str">
        <f>_xlfn.XLOOKUP(Table7[[#This Row],[EID]],Roster!A:A,Roster!F:F)</f>
        <v>Strategy</v>
      </c>
      <c r="D3688">
        <v>8</v>
      </c>
      <c r="E3688" s="2">
        <v>45185</v>
      </c>
      <c r="F3688" s="2">
        <f>_xlfn.XLOOKUP(Table7[[#This Row],[EID]],Roster!A:A,Roster!G:G)</f>
        <v>39092</v>
      </c>
      <c r="G3688" s="61">
        <f ca="1">(TODAY()-Table7[[#This Row],[Hire Date]])/365</f>
        <v>18.364383561643837</v>
      </c>
      <c r="H3688" s="61">
        <f ca="1">Table7[[#This Row],[Year]]*12</f>
        <v>220.37260273972606</v>
      </c>
      <c r="I3688" t="str">
        <f ca="1">IF(Table7[[#This Row],[Month]]&gt;=12,"Tenured","New Hire")</f>
        <v>Tenured</v>
      </c>
    </row>
    <row r="3689" spans="1:9">
      <c r="A3689" s="3" t="s">
        <v>110</v>
      </c>
      <c r="B3689" s="35" t="str">
        <f>_xlfn.XLOOKUP(Table7[[#This Row],[EID]],Roster!A:A,Roster!E:E)</f>
        <v>oka.koch.55</v>
      </c>
      <c r="C3689" s="35" t="str">
        <f>_xlfn.XLOOKUP(Table7[[#This Row],[EID]],Roster!A:A,Roster!F:F)</f>
        <v>F&amp;A</v>
      </c>
      <c r="D3689">
        <v>9</v>
      </c>
      <c r="E3689" s="2">
        <v>45185</v>
      </c>
      <c r="F3689" s="2">
        <f>_xlfn.XLOOKUP(Table7[[#This Row],[EID]],Roster!A:A,Roster!G:G)</f>
        <v>45029</v>
      </c>
      <c r="G3689" s="61">
        <f ca="1">(TODAY()-Table7[[#This Row],[Hire Date]])/365</f>
        <v>2.0986301369863014</v>
      </c>
      <c r="H3689" s="61">
        <f ca="1">Table7[[#This Row],[Year]]*12</f>
        <v>25.183561643835617</v>
      </c>
      <c r="I3689" t="str">
        <f ca="1">IF(Table7[[#This Row],[Month]]&gt;=12,"Tenured","New Hire")</f>
        <v>Tenured</v>
      </c>
    </row>
    <row r="3690" spans="1:9">
      <c r="A3690" s="3" t="s">
        <v>111</v>
      </c>
      <c r="B3690" s="35" t="str">
        <f>_xlfn.XLOOKUP(Table7[[#This Row],[EID]],Roster!A:A,Roster!E:E)</f>
        <v>hir.kame.31</v>
      </c>
      <c r="C3690" s="35" t="str">
        <f>_xlfn.XLOOKUP(Table7[[#This Row],[EID]],Roster!A:A,Roster!F:F)</f>
        <v>Health</v>
      </c>
      <c r="D3690">
        <v>9</v>
      </c>
      <c r="E3690" s="2">
        <v>45185</v>
      </c>
      <c r="F3690" s="2">
        <f>_xlfn.XLOOKUP(Table7[[#This Row],[EID]],Roster!A:A,Roster!G:G)</f>
        <v>42145</v>
      </c>
      <c r="G3690" s="61">
        <f ca="1">(TODAY()-Table7[[#This Row],[Hire Date]])/365</f>
        <v>10</v>
      </c>
      <c r="H3690" s="61">
        <f ca="1">Table7[[#This Row],[Year]]*12</f>
        <v>120</v>
      </c>
      <c r="I3690" t="str">
        <f ca="1">IF(Table7[[#This Row],[Month]]&gt;=12,"Tenured","New Hire")</f>
        <v>Tenured</v>
      </c>
    </row>
    <row r="3691" spans="1:9">
      <c r="A3691" s="3" t="s">
        <v>112</v>
      </c>
      <c r="B3691" s="35" t="str">
        <f>_xlfn.XLOOKUP(Table7[[#This Row],[EID]],Roster!A:A,Roster!E:E)</f>
        <v>hir.kame.31</v>
      </c>
      <c r="C3691" s="35" t="str">
        <f>_xlfn.XLOOKUP(Table7[[#This Row],[EID]],Roster!A:A,Roster!F:F)</f>
        <v>Health</v>
      </c>
      <c r="D3691">
        <v>8</v>
      </c>
      <c r="E3691" s="2">
        <v>45185</v>
      </c>
      <c r="F3691" s="2">
        <f>_xlfn.XLOOKUP(Table7[[#This Row],[EID]],Roster!A:A,Roster!G:G)</f>
        <v>44989</v>
      </c>
      <c r="G3691" s="61">
        <f ca="1">(TODAY()-Table7[[#This Row],[Hire Date]])/365</f>
        <v>2.2082191780821918</v>
      </c>
      <c r="H3691" s="61">
        <f ca="1">Table7[[#This Row],[Year]]*12</f>
        <v>26.4986301369863</v>
      </c>
      <c r="I3691" t="str">
        <f ca="1">IF(Table7[[#This Row],[Month]]&gt;=12,"Tenured","New Hire")</f>
        <v>Tenured</v>
      </c>
    </row>
    <row r="3692" spans="1:9">
      <c r="A3692" s="3" t="s">
        <v>113</v>
      </c>
      <c r="B3692" s="35" t="str">
        <f>_xlfn.XLOOKUP(Table7[[#This Row],[EID]],Roster!A:A,Roster!E:E)</f>
        <v>kig.imaz.62</v>
      </c>
      <c r="C3692" s="35" t="str">
        <f>_xlfn.XLOOKUP(Table7[[#This Row],[EID]],Roster!A:A,Roster!F:F)</f>
        <v>HR</v>
      </c>
      <c r="D3692">
        <v>8</v>
      </c>
      <c r="E3692" s="2">
        <v>45185</v>
      </c>
      <c r="F3692" s="2">
        <f>_xlfn.XLOOKUP(Table7[[#This Row],[EID]],Roster!A:A,Roster!G:G)</f>
        <v>44152</v>
      </c>
      <c r="G3692" s="61">
        <f ca="1">(TODAY()-Table7[[#This Row],[Hire Date]])/365</f>
        <v>4.5013698630136982</v>
      </c>
      <c r="H3692" s="61">
        <f ca="1">Table7[[#This Row],[Year]]*12</f>
        <v>54.016438356164379</v>
      </c>
      <c r="I3692" t="str">
        <f ca="1">IF(Table7[[#This Row],[Month]]&gt;=12,"Tenured","New Hire")</f>
        <v>Tenured</v>
      </c>
    </row>
    <row r="3693" spans="1:9">
      <c r="A3693" s="3" t="s">
        <v>114</v>
      </c>
      <c r="B3693" s="35" t="str">
        <f>_xlfn.XLOOKUP(Table7[[#This Row],[EID]],Roster!A:A,Roster!E:E)</f>
        <v>han.oriz.24</v>
      </c>
      <c r="C3693" s="35" t="str">
        <f>_xlfn.XLOOKUP(Table7[[#This Row],[EID]],Roster!A:A,Roster!F:F)</f>
        <v>Strategy</v>
      </c>
      <c r="D3693">
        <v>10</v>
      </c>
      <c r="E3693" s="2">
        <v>45185</v>
      </c>
      <c r="F3693" s="2">
        <f>_xlfn.XLOOKUP(Table7[[#This Row],[EID]],Roster!A:A,Roster!G:G)</f>
        <v>37165</v>
      </c>
      <c r="G3693" s="61">
        <f ca="1">(TODAY()-Table7[[#This Row],[Hire Date]])/365</f>
        <v>23.643835616438356</v>
      </c>
      <c r="H3693" s="61">
        <f ca="1">Table7[[#This Row],[Year]]*12</f>
        <v>283.72602739726028</v>
      </c>
      <c r="I3693" t="str">
        <f ca="1">IF(Table7[[#This Row],[Month]]&gt;=12,"Tenured","New Hire")</f>
        <v>Tenured</v>
      </c>
    </row>
    <row r="3694" spans="1:9">
      <c r="A3694" s="3" t="s">
        <v>115</v>
      </c>
      <c r="B3694" s="35" t="str">
        <f>_xlfn.XLOOKUP(Table7[[#This Row],[EID]],Roster!A:A,Roster!E:E)</f>
        <v>oka.koch.55</v>
      </c>
      <c r="C3694" s="35" t="str">
        <f>_xlfn.XLOOKUP(Table7[[#This Row],[EID]],Roster!A:A,Roster!F:F)</f>
        <v>F&amp;A</v>
      </c>
      <c r="D3694">
        <v>7</v>
      </c>
      <c r="E3694" s="2">
        <v>45185</v>
      </c>
      <c r="F3694" s="2">
        <f>_xlfn.XLOOKUP(Table7[[#This Row],[EID]],Roster!A:A,Roster!G:G)</f>
        <v>44841</v>
      </c>
      <c r="G3694" s="61">
        <f ca="1">(TODAY()-Table7[[#This Row],[Hire Date]])/365</f>
        <v>2.6136986301369864</v>
      </c>
      <c r="H3694" s="61">
        <f ca="1">Table7[[#This Row],[Year]]*12</f>
        <v>31.364383561643837</v>
      </c>
      <c r="I3694" t="str">
        <f ca="1">IF(Table7[[#This Row],[Month]]&gt;=12,"Tenured","New Hire")</f>
        <v>Tenured</v>
      </c>
    </row>
    <row r="3695" spans="1:9">
      <c r="A3695" s="3" t="s">
        <v>116</v>
      </c>
      <c r="B3695" s="35" t="str">
        <f>_xlfn.XLOOKUP(Table7[[#This Row],[EID]],Roster!A:A,Roster!E:E)</f>
        <v>hir.kame.31</v>
      </c>
      <c r="C3695" s="35" t="str">
        <f>_xlfn.XLOOKUP(Table7[[#This Row],[EID]],Roster!A:A,Roster!F:F)</f>
        <v>Health</v>
      </c>
      <c r="D3695">
        <v>8</v>
      </c>
      <c r="E3695" s="2">
        <v>45185</v>
      </c>
      <c r="F3695" s="2">
        <f>_xlfn.XLOOKUP(Table7[[#This Row],[EID]],Roster!A:A,Roster!G:G)</f>
        <v>39490</v>
      </c>
      <c r="G3695" s="61">
        <f ca="1">(TODAY()-Table7[[#This Row],[Hire Date]])/365</f>
        <v>17.273972602739725</v>
      </c>
      <c r="H3695" s="61">
        <f ca="1">Table7[[#This Row],[Year]]*12</f>
        <v>207.2876712328767</v>
      </c>
      <c r="I3695" t="str">
        <f ca="1">IF(Table7[[#This Row],[Month]]&gt;=12,"Tenured","New Hire")</f>
        <v>Tenured</v>
      </c>
    </row>
    <row r="3696" spans="1:9">
      <c r="A3696" s="3" t="s">
        <v>117</v>
      </c>
      <c r="B3696" s="35" t="str">
        <f>_xlfn.XLOOKUP(Table7[[#This Row],[EID]],Roster!A:A,Roster!E:E)</f>
        <v>han.oriz.24</v>
      </c>
      <c r="C3696" s="35" t="str">
        <f>_xlfn.XLOOKUP(Table7[[#This Row],[EID]],Roster!A:A,Roster!F:F)</f>
        <v>Network</v>
      </c>
      <c r="D3696">
        <v>9</v>
      </c>
      <c r="E3696" s="2">
        <v>45185</v>
      </c>
      <c r="F3696" s="2">
        <f>_xlfn.XLOOKUP(Table7[[#This Row],[EID]],Roster!A:A,Roster!G:G)</f>
        <v>43495</v>
      </c>
      <c r="G3696" s="61">
        <f ca="1">(TODAY()-Table7[[#This Row],[Hire Date]])/365</f>
        <v>6.3013698630136989</v>
      </c>
      <c r="H3696" s="61">
        <f ca="1">Table7[[#This Row],[Year]]*12</f>
        <v>75.616438356164394</v>
      </c>
      <c r="I3696" t="str">
        <f ca="1">IF(Table7[[#This Row],[Month]]&gt;=12,"Tenured","New Hire")</f>
        <v>Tenured</v>
      </c>
    </row>
    <row r="3697" spans="1:9">
      <c r="A3697" s="3" t="s">
        <v>118</v>
      </c>
      <c r="B3697" s="35" t="str">
        <f>_xlfn.XLOOKUP(Table7[[#This Row],[EID]],Roster!A:A,Roster!E:E)</f>
        <v>kig.imaz.62</v>
      </c>
      <c r="C3697" s="35" t="str">
        <f>_xlfn.XLOOKUP(Table7[[#This Row],[EID]],Roster!A:A,Roster!F:F)</f>
        <v>HR</v>
      </c>
      <c r="D3697">
        <v>10</v>
      </c>
      <c r="E3697" s="2">
        <v>45185</v>
      </c>
      <c r="F3697" s="2">
        <f>_xlfn.XLOOKUP(Table7[[#This Row],[EID]],Roster!A:A,Roster!G:G)</f>
        <v>44965</v>
      </c>
      <c r="G3697" s="61">
        <f ca="1">(TODAY()-Table7[[#This Row],[Hire Date]])/365</f>
        <v>2.2739726027397262</v>
      </c>
      <c r="H3697" s="61">
        <f ca="1">Table7[[#This Row],[Year]]*12</f>
        <v>27.287671232876715</v>
      </c>
      <c r="I3697" t="str">
        <f ca="1">IF(Table7[[#This Row],[Month]]&gt;=12,"Tenured","New Hire")</f>
        <v>Tenured</v>
      </c>
    </row>
    <row r="3698" spans="1:9">
      <c r="A3698" s="3" t="s">
        <v>119</v>
      </c>
      <c r="B3698" s="35" t="str">
        <f>_xlfn.XLOOKUP(Table7[[#This Row],[EID]],Roster!A:A,Roster!E:E)</f>
        <v>hir.kame.31</v>
      </c>
      <c r="C3698" s="35" t="str">
        <f>_xlfn.XLOOKUP(Table7[[#This Row],[EID]],Roster!A:A,Roster!F:F)</f>
        <v>Health</v>
      </c>
      <c r="D3698">
        <v>10</v>
      </c>
      <c r="E3698" s="2">
        <v>45185</v>
      </c>
      <c r="F3698" s="2">
        <f>_xlfn.XLOOKUP(Table7[[#This Row],[EID]],Roster!A:A,Roster!G:G)</f>
        <v>38581</v>
      </c>
      <c r="G3698" s="61">
        <f ca="1">(TODAY()-Table7[[#This Row],[Hire Date]])/365</f>
        <v>19.764383561643836</v>
      </c>
      <c r="H3698" s="61">
        <f ca="1">Table7[[#This Row],[Year]]*12</f>
        <v>237.17260273972602</v>
      </c>
      <c r="I3698" t="str">
        <f ca="1">IF(Table7[[#This Row],[Month]]&gt;=12,"Tenured","New Hire")</f>
        <v>Tenured</v>
      </c>
    </row>
    <row r="3699" spans="1:9">
      <c r="A3699" s="3" t="s">
        <v>120</v>
      </c>
      <c r="B3699" s="35" t="str">
        <f>_xlfn.XLOOKUP(Table7[[#This Row],[EID]],Roster!A:A,Roster!E:E)</f>
        <v>oka.koch.55</v>
      </c>
      <c r="C3699" s="35" t="str">
        <f>_xlfn.XLOOKUP(Table7[[#This Row],[EID]],Roster!A:A,Roster!F:F)</f>
        <v>F&amp;A</v>
      </c>
      <c r="D3699">
        <v>9</v>
      </c>
      <c r="E3699" s="2">
        <v>45185</v>
      </c>
      <c r="F3699" s="2">
        <f>_xlfn.XLOOKUP(Table7[[#This Row],[EID]],Roster!A:A,Roster!G:G)</f>
        <v>45039</v>
      </c>
      <c r="G3699" s="61">
        <f ca="1">(TODAY()-Table7[[#This Row],[Hire Date]])/365</f>
        <v>2.0712328767123287</v>
      </c>
      <c r="H3699" s="61">
        <f ca="1">Table7[[#This Row],[Year]]*12</f>
        <v>24.854794520547944</v>
      </c>
      <c r="I3699" t="str">
        <f ca="1">IF(Table7[[#This Row],[Month]]&gt;=12,"Tenured","New Hire")</f>
        <v>Tenured</v>
      </c>
    </row>
    <row r="3700" spans="1:9">
      <c r="A3700" s="3" t="s">
        <v>121</v>
      </c>
      <c r="B3700" s="35" t="str">
        <f>_xlfn.XLOOKUP(Table7[[#This Row],[EID]],Roster!A:A,Roster!E:E)</f>
        <v>hir.kame.31</v>
      </c>
      <c r="C3700" s="35" t="str">
        <f>_xlfn.XLOOKUP(Table7[[#This Row],[EID]],Roster!A:A,Roster!F:F)</f>
        <v>Health</v>
      </c>
      <c r="D3700">
        <v>10</v>
      </c>
      <c r="E3700" s="2">
        <v>45185</v>
      </c>
      <c r="F3700" s="2">
        <f>_xlfn.XLOOKUP(Table7[[#This Row],[EID]],Roster!A:A,Roster!G:G)</f>
        <v>44420</v>
      </c>
      <c r="G3700" s="61">
        <f ca="1">(TODAY()-Table7[[#This Row],[Hire Date]])/365</f>
        <v>3.7671232876712328</v>
      </c>
      <c r="H3700" s="61">
        <f ca="1">Table7[[#This Row],[Year]]*12</f>
        <v>45.205479452054796</v>
      </c>
      <c r="I3700" t="str">
        <f ca="1">IF(Table7[[#This Row],[Month]]&gt;=12,"Tenured","New Hire")</f>
        <v>Tenured</v>
      </c>
    </row>
    <row r="3701" spans="1:9">
      <c r="A3701" s="3" t="s">
        <v>122</v>
      </c>
      <c r="B3701" s="35" t="str">
        <f>_xlfn.XLOOKUP(Table7[[#This Row],[EID]],Roster!A:A,Roster!E:E)</f>
        <v>han.oriz.24</v>
      </c>
      <c r="C3701" s="35" t="str">
        <f>_xlfn.XLOOKUP(Table7[[#This Row],[EID]],Roster!A:A,Roster!F:F)</f>
        <v>Network</v>
      </c>
      <c r="D3701">
        <v>8</v>
      </c>
      <c r="E3701" s="2">
        <v>45185</v>
      </c>
      <c r="F3701" s="2">
        <f>_xlfn.XLOOKUP(Table7[[#This Row],[EID]],Roster!A:A,Roster!G:G)</f>
        <v>44961</v>
      </c>
      <c r="G3701" s="61">
        <f ca="1">(TODAY()-Table7[[#This Row],[Hire Date]])/365</f>
        <v>2.2849315068493152</v>
      </c>
      <c r="H3701" s="61">
        <f ca="1">Table7[[#This Row],[Year]]*12</f>
        <v>27.419178082191785</v>
      </c>
      <c r="I3701" t="str">
        <f ca="1">IF(Table7[[#This Row],[Month]]&gt;=12,"Tenured","New Hire")</f>
        <v>Tenured</v>
      </c>
    </row>
    <row r="3702" spans="1:9">
      <c r="A3702" s="3" t="s">
        <v>123</v>
      </c>
      <c r="B3702" s="35" t="str">
        <f>_xlfn.XLOOKUP(Table7[[#This Row],[EID]],Roster!A:A,Roster!E:E)</f>
        <v>kig.imaz.62</v>
      </c>
      <c r="C3702" s="35" t="str">
        <f>_xlfn.XLOOKUP(Table7[[#This Row],[EID]],Roster!A:A,Roster!F:F)</f>
        <v>HR</v>
      </c>
      <c r="D3702">
        <v>10</v>
      </c>
      <c r="E3702" s="2">
        <v>45185</v>
      </c>
      <c r="F3702" s="2">
        <f>_xlfn.XLOOKUP(Table7[[#This Row],[EID]],Roster!A:A,Roster!G:G)</f>
        <v>41094</v>
      </c>
      <c r="G3702" s="61">
        <f ca="1">(TODAY()-Table7[[#This Row],[Hire Date]])/365</f>
        <v>12.87945205479452</v>
      </c>
      <c r="H3702" s="61">
        <f ca="1">Table7[[#This Row],[Year]]*12</f>
        <v>154.55342465753424</v>
      </c>
      <c r="I3702" t="str">
        <f ca="1">IF(Table7[[#This Row],[Month]]&gt;=12,"Tenured","New Hire")</f>
        <v>Tenured</v>
      </c>
    </row>
    <row r="3703" spans="1:9">
      <c r="A3703" s="3" t="s">
        <v>94</v>
      </c>
      <c r="B3703" s="35" t="str">
        <f>_xlfn.XLOOKUP(Table7[[#This Row],[EID]],Roster!A:A,Roster!E:E)</f>
        <v>oka.koch.55</v>
      </c>
      <c r="C3703" s="35" t="str">
        <f>_xlfn.XLOOKUP(Table7[[#This Row],[EID]],Roster!A:A,Roster!F:F)</f>
        <v>F&amp;A</v>
      </c>
      <c r="D3703">
        <v>7</v>
      </c>
      <c r="E3703" s="2">
        <v>45186</v>
      </c>
      <c r="F3703" s="2">
        <f>_xlfn.XLOOKUP(Table7[[#This Row],[EID]],Roster!A:A,Roster!G:G)</f>
        <v>45032</v>
      </c>
      <c r="G3703" s="61">
        <f ca="1">(TODAY()-Table7[[#This Row],[Hire Date]])/365</f>
        <v>2.0904109589041098</v>
      </c>
      <c r="H3703" s="61">
        <f ca="1">Table7[[#This Row],[Year]]*12</f>
        <v>25.084931506849315</v>
      </c>
      <c r="I3703" t="str">
        <f ca="1">IF(Table7[[#This Row],[Month]]&gt;=12,"Tenured","New Hire")</f>
        <v>Tenured</v>
      </c>
    </row>
    <row r="3704" spans="1:9">
      <c r="A3704" s="3" t="s">
        <v>96</v>
      </c>
      <c r="B3704" s="35" t="str">
        <f>_xlfn.XLOOKUP(Table7[[#This Row],[EID]],Roster!A:A,Roster!E:E)</f>
        <v>hir.kame.31</v>
      </c>
      <c r="C3704" s="35" t="str">
        <f>_xlfn.XLOOKUP(Table7[[#This Row],[EID]],Roster!A:A,Roster!F:F)</f>
        <v>Health</v>
      </c>
      <c r="D3704">
        <v>9</v>
      </c>
      <c r="E3704" s="2">
        <v>45186</v>
      </c>
      <c r="F3704" s="2">
        <f>_xlfn.XLOOKUP(Table7[[#This Row],[EID]],Roster!A:A,Roster!G:G)</f>
        <v>44979</v>
      </c>
      <c r="G3704" s="61">
        <f ca="1">(TODAY()-Table7[[#This Row],[Hire Date]])/365</f>
        <v>2.2356164383561645</v>
      </c>
      <c r="H3704" s="61">
        <f ca="1">Table7[[#This Row],[Year]]*12</f>
        <v>26.827397260273976</v>
      </c>
      <c r="I3704" t="str">
        <f ca="1">IF(Table7[[#This Row],[Month]]&gt;=12,"Tenured","New Hire")</f>
        <v>Tenured</v>
      </c>
    </row>
    <row r="3705" spans="1:9">
      <c r="A3705" s="3" t="s">
        <v>97</v>
      </c>
      <c r="B3705" s="35" t="str">
        <f>_xlfn.XLOOKUP(Table7[[#This Row],[EID]],Roster!A:A,Roster!E:E)</f>
        <v>han.oriz.24</v>
      </c>
      <c r="C3705" s="35" t="str">
        <f>_xlfn.XLOOKUP(Table7[[#This Row],[EID]],Roster!A:A,Roster!F:F)</f>
        <v>Network</v>
      </c>
      <c r="D3705">
        <v>9</v>
      </c>
      <c r="E3705" s="2">
        <v>45186</v>
      </c>
      <c r="F3705" s="2">
        <f>_xlfn.XLOOKUP(Table7[[#This Row],[EID]],Roster!A:A,Roster!G:G)</f>
        <v>44419</v>
      </c>
      <c r="G3705" s="61">
        <f ca="1">(TODAY()-Table7[[#This Row],[Hire Date]])/365</f>
        <v>3.7698630136986302</v>
      </c>
      <c r="H3705" s="61">
        <f ca="1">Table7[[#This Row],[Year]]*12</f>
        <v>45.238356164383561</v>
      </c>
      <c r="I3705" t="str">
        <f ca="1">IF(Table7[[#This Row],[Month]]&gt;=12,"Tenured","New Hire")</f>
        <v>Tenured</v>
      </c>
    </row>
    <row r="3706" spans="1:9">
      <c r="A3706" s="3" t="s">
        <v>98</v>
      </c>
      <c r="B3706" s="35" t="str">
        <f>_xlfn.XLOOKUP(Table7[[#This Row],[EID]],Roster!A:A,Roster!E:E)</f>
        <v>kig.imaz.62</v>
      </c>
      <c r="C3706" s="35" t="str">
        <f>_xlfn.XLOOKUP(Table7[[#This Row],[EID]],Roster!A:A,Roster!F:F)</f>
        <v>HR</v>
      </c>
      <c r="D3706">
        <v>9</v>
      </c>
      <c r="E3706" s="2">
        <v>45186</v>
      </c>
      <c r="F3706" s="2">
        <f>_xlfn.XLOOKUP(Table7[[#This Row],[EID]],Roster!A:A,Roster!G:G)</f>
        <v>41964</v>
      </c>
      <c r="G3706" s="61">
        <f ca="1">(TODAY()-Table7[[#This Row],[Hire Date]])/365</f>
        <v>10.495890410958904</v>
      </c>
      <c r="H3706" s="61">
        <f ca="1">Table7[[#This Row],[Year]]*12</f>
        <v>125.95068493150684</v>
      </c>
      <c r="I3706" t="str">
        <f ca="1">IF(Table7[[#This Row],[Month]]&gt;=12,"Tenured","New Hire")</f>
        <v>Tenured</v>
      </c>
    </row>
    <row r="3707" spans="1:9">
      <c r="A3707" s="3" t="s">
        <v>99</v>
      </c>
      <c r="B3707" s="35" t="str">
        <f>_xlfn.XLOOKUP(Table7[[#This Row],[EID]],Roster!A:A,Roster!E:E)</f>
        <v>han.oriz.24</v>
      </c>
      <c r="C3707" s="35" t="str">
        <f>_xlfn.XLOOKUP(Table7[[#This Row],[EID]],Roster!A:A,Roster!F:F)</f>
        <v>Strategy</v>
      </c>
      <c r="D3707">
        <v>8</v>
      </c>
      <c r="E3707" s="2">
        <v>45186</v>
      </c>
      <c r="F3707" s="2">
        <f>_xlfn.XLOOKUP(Table7[[#This Row],[EID]],Roster!A:A,Roster!G:G)</f>
        <v>39732</v>
      </c>
      <c r="G3707" s="61">
        <f ca="1">(TODAY()-Table7[[#This Row],[Hire Date]])/365</f>
        <v>16.610958904109587</v>
      </c>
      <c r="H3707" s="61">
        <f ca="1">Table7[[#This Row],[Year]]*12</f>
        <v>199.33150684931505</v>
      </c>
      <c r="I3707" t="str">
        <f ca="1">IF(Table7[[#This Row],[Month]]&gt;=12,"Tenured","New Hire")</f>
        <v>Tenured</v>
      </c>
    </row>
    <row r="3708" spans="1:9">
      <c r="A3708" s="3" t="s">
        <v>100</v>
      </c>
      <c r="B3708" s="35" t="str">
        <f>_xlfn.XLOOKUP(Table7[[#This Row],[EID]],Roster!A:A,Roster!E:E)</f>
        <v>oka.koch.55</v>
      </c>
      <c r="C3708" s="35" t="str">
        <f>_xlfn.XLOOKUP(Table7[[#This Row],[EID]],Roster!A:A,Roster!F:F)</f>
        <v>F&amp;A</v>
      </c>
      <c r="D3708">
        <v>10</v>
      </c>
      <c r="E3708" s="2">
        <v>45186</v>
      </c>
      <c r="F3708" s="2">
        <f>_xlfn.XLOOKUP(Table7[[#This Row],[EID]],Roster!A:A,Roster!G:G)</f>
        <v>44956</v>
      </c>
      <c r="G3708" s="61">
        <f ca="1">(TODAY()-Table7[[#This Row],[Hire Date]])/365</f>
        <v>2.2986301369863016</v>
      </c>
      <c r="H3708" s="61">
        <f ca="1">Table7[[#This Row],[Year]]*12</f>
        <v>27.583561643835619</v>
      </c>
      <c r="I3708" t="str">
        <f ca="1">IF(Table7[[#This Row],[Month]]&gt;=12,"Tenured","New Hire")</f>
        <v>Tenured</v>
      </c>
    </row>
    <row r="3709" spans="1:9">
      <c r="A3709" s="3" t="s">
        <v>101</v>
      </c>
      <c r="B3709" s="35" t="str">
        <f>_xlfn.XLOOKUP(Table7[[#This Row],[EID]],Roster!A:A,Roster!E:E)</f>
        <v>hir.kame.31</v>
      </c>
      <c r="C3709" s="35" t="str">
        <f>_xlfn.XLOOKUP(Table7[[#This Row],[EID]],Roster!A:A,Roster!F:F)</f>
        <v>Health</v>
      </c>
      <c r="D3709">
        <v>7</v>
      </c>
      <c r="E3709" s="2">
        <v>45186</v>
      </c>
      <c r="F3709" s="2">
        <f>_xlfn.XLOOKUP(Table7[[#This Row],[EID]],Roster!A:A,Roster!G:G)</f>
        <v>42161</v>
      </c>
      <c r="G3709" s="61">
        <f ca="1">(TODAY()-Table7[[#This Row],[Hire Date]])/365</f>
        <v>9.956164383561644</v>
      </c>
      <c r="H3709" s="61">
        <f ca="1">Table7[[#This Row],[Year]]*12</f>
        <v>119.47397260273974</v>
      </c>
      <c r="I3709" t="str">
        <f ca="1">IF(Table7[[#This Row],[Month]]&gt;=12,"Tenured","New Hire")</f>
        <v>Tenured</v>
      </c>
    </row>
    <row r="3710" spans="1:9">
      <c r="A3710" s="3" t="s">
        <v>102</v>
      </c>
      <c r="B3710" s="35" t="str">
        <f>_xlfn.XLOOKUP(Table7[[#This Row],[EID]],Roster!A:A,Roster!E:E)</f>
        <v>han.oriz.24</v>
      </c>
      <c r="C3710" s="35" t="str">
        <f>_xlfn.XLOOKUP(Table7[[#This Row],[EID]],Roster!A:A,Roster!F:F)</f>
        <v>Network</v>
      </c>
      <c r="D3710">
        <v>9</v>
      </c>
      <c r="E3710" s="2">
        <v>45186</v>
      </c>
      <c r="F3710" s="2">
        <f>_xlfn.XLOOKUP(Table7[[#This Row],[EID]],Roster!A:A,Roster!G:G)</f>
        <v>37784</v>
      </c>
      <c r="G3710" s="61">
        <f ca="1">(TODAY()-Table7[[#This Row],[Hire Date]])/365</f>
        <v>21.947945205479453</v>
      </c>
      <c r="H3710" s="61">
        <f ca="1">Table7[[#This Row],[Year]]*12</f>
        <v>263.37534246575342</v>
      </c>
      <c r="I3710" t="str">
        <f ca="1">IF(Table7[[#This Row],[Month]]&gt;=12,"Tenured","New Hire")</f>
        <v>Tenured</v>
      </c>
    </row>
    <row r="3711" spans="1:9">
      <c r="A3711" s="3" t="s">
        <v>103</v>
      </c>
      <c r="B3711" s="35" t="str">
        <f>_xlfn.XLOOKUP(Table7[[#This Row],[EID]],Roster!A:A,Roster!E:E)</f>
        <v>kig.imaz.62</v>
      </c>
      <c r="C3711" s="35" t="str">
        <f>_xlfn.XLOOKUP(Table7[[#This Row],[EID]],Roster!A:A,Roster!F:F)</f>
        <v>HR</v>
      </c>
      <c r="D3711">
        <v>10</v>
      </c>
      <c r="E3711" s="2">
        <v>45186</v>
      </c>
      <c r="F3711" s="2">
        <f>_xlfn.XLOOKUP(Table7[[#This Row],[EID]],Roster!A:A,Roster!G:G)</f>
        <v>44132</v>
      </c>
      <c r="G3711" s="61">
        <f ca="1">(TODAY()-Table7[[#This Row],[Hire Date]])/365</f>
        <v>4.5561643835616437</v>
      </c>
      <c r="H3711" s="61">
        <f ca="1">Table7[[#This Row],[Year]]*12</f>
        <v>54.673972602739724</v>
      </c>
      <c r="I3711" t="str">
        <f ca="1">IF(Table7[[#This Row],[Month]]&gt;=12,"Tenured","New Hire")</f>
        <v>Tenured</v>
      </c>
    </row>
    <row r="3712" spans="1:9">
      <c r="A3712" s="3" t="s">
        <v>104</v>
      </c>
      <c r="B3712" s="35" t="str">
        <f>_xlfn.XLOOKUP(Table7[[#This Row],[EID]],Roster!A:A,Roster!E:E)</f>
        <v>oka.koch.55</v>
      </c>
      <c r="C3712" s="35" t="str">
        <f>_xlfn.XLOOKUP(Table7[[#This Row],[EID]],Roster!A:A,Roster!F:F)</f>
        <v>F&amp;A</v>
      </c>
      <c r="D3712">
        <v>8</v>
      </c>
      <c r="E3712" s="2">
        <v>45186</v>
      </c>
      <c r="F3712" s="2">
        <f>_xlfn.XLOOKUP(Table7[[#This Row],[EID]],Roster!A:A,Roster!G:G)</f>
        <v>44977</v>
      </c>
      <c r="G3712" s="61">
        <f ca="1">(TODAY()-Table7[[#This Row],[Hire Date]])/365</f>
        <v>2.2410958904109588</v>
      </c>
      <c r="H3712" s="61">
        <f ca="1">Table7[[#This Row],[Year]]*12</f>
        <v>26.893150684931506</v>
      </c>
      <c r="I3712" t="str">
        <f ca="1">IF(Table7[[#This Row],[Month]]&gt;=12,"Tenured","New Hire")</f>
        <v>Tenured</v>
      </c>
    </row>
    <row r="3713" spans="1:9">
      <c r="A3713" s="3" t="s">
        <v>105</v>
      </c>
      <c r="B3713" s="35" t="str">
        <f>_xlfn.XLOOKUP(Table7[[#This Row],[EID]],Roster!A:A,Roster!E:E)</f>
        <v>oka.koch.55</v>
      </c>
      <c r="C3713" s="35" t="str">
        <f>_xlfn.XLOOKUP(Table7[[#This Row],[EID]],Roster!A:A,Roster!F:F)</f>
        <v>F&amp;A</v>
      </c>
      <c r="D3713">
        <v>7</v>
      </c>
      <c r="E3713" s="2">
        <v>45186</v>
      </c>
      <c r="F3713" s="2">
        <f>_xlfn.XLOOKUP(Table7[[#This Row],[EID]],Roster!A:A,Roster!G:G)</f>
        <v>37806</v>
      </c>
      <c r="G3713" s="61">
        <f ca="1">(TODAY()-Table7[[#This Row],[Hire Date]])/365</f>
        <v>21.887671232876713</v>
      </c>
      <c r="H3713" s="61">
        <f ca="1">Table7[[#This Row],[Year]]*12</f>
        <v>262.65205479452055</v>
      </c>
      <c r="I3713" t="str">
        <f ca="1">IF(Table7[[#This Row],[Month]]&gt;=12,"Tenured","New Hire")</f>
        <v>Tenured</v>
      </c>
    </row>
    <row r="3714" spans="1:9">
      <c r="A3714" s="3" t="s">
        <v>106</v>
      </c>
      <c r="B3714" s="35" t="str">
        <f>_xlfn.XLOOKUP(Table7[[#This Row],[EID]],Roster!A:A,Roster!E:E)</f>
        <v>hir.kame.31</v>
      </c>
      <c r="C3714" s="35" t="str">
        <f>_xlfn.XLOOKUP(Table7[[#This Row],[EID]],Roster!A:A,Roster!F:F)</f>
        <v>Health</v>
      </c>
      <c r="D3714">
        <v>7</v>
      </c>
      <c r="E3714" s="2">
        <v>45186</v>
      </c>
      <c r="F3714" s="2">
        <f>_xlfn.XLOOKUP(Table7[[#This Row],[EID]],Roster!A:A,Roster!G:G)</f>
        <v>40457</v>
      </c>
      <c r="G3714" s="61">
        <f ca="1">(TODAY()-Table7[[#This Row],[Hire Date]])/365</f>
        <v>14.624657534246575</v>
      </c>
      <c r="H3714" s="61">
        <f ca="1">Table7[[#This Row],[Year]]*12</f>
        <v>175.49589041095891</v>
      </c>
      <c r="I3714" t="str">
        <f ca="1">IF(Table7[[#This Row],[Month]]&gt;=12,"Tenured","New Hire")</f>
        <v>Tenured</v>
      </c>
    </row>
    <row r="3715" spans="1:9">
      <c r="A3715" s="3" t="s">
        <v>107</v>
      </c>
      <c r="B3715" s="35" t="str">
        <f>_xlfn.XLOOKUP(Table7[[#This Row],[EID]],Roster!A:A,Roster!E:E)</f>
        <v>oka.koch.55</v>
      </c>
      <c r="C3715" s="35" t="str">
        <f>_xlfn.XLOOKUP(Table7[[#This Row],[EID]],Roster!A:A,Roster!F:F)</f>
        <v>F&amp;A</v>
      </c>
      <c r="D3715">
        <v>6</v>
      </c>
      <c r="E3715" s="2">
        <v>45186</v>
      </c>
      <c r="F3715" s="2">
        <f>_xlfn.XLOOKUP(Table7[[#This Row],[EID]],Roster!A:A,Roster!G:G)</f>
        <v>45001</v>
      </c>
      <c r="G3715" s="61">
        <f ca="1">(TODAY()-Table7[[#This Row],[Hire Date]])/365</f>
        <v>2.1753424657534248</v>
      </c>
      <c r="H3715" s="61">
        <f ca="1">Table7[[#This Row],[Year]]*12</f>
        <v>26.104109589041098</v>
      </c>
      <c r="I3715" t="str">
        <f ca="1">IF(Table7[[#This Row],[Month]]&gt;=12,"Tenured","New Hire")</f>
        <v>Tenured</v>
      </c>
    </row>
    <row r="3716" spans="1:9">
      <c r="A3716" s="3" t="s">
        <v>108</v>
      </c>
      <c r="B3716" s="35" t="str">
        <f>_xlfn.XLOOKUP(Table7[[#This Row],[EID]],Roster!A:A,Roster!E:E)</f>
        <v>kig.imaz.62</v>
      </c>
      <c r="C3716" s="35" t="str">
        <f>_xlfn.XLOOKUP(Table7[[#This Row],[EID]],Roster!A:A,Roster!F:F)</f>
        <v>HR</v>
      </c>
      <c r="D3716">
        <v>9</v>
      </c>
      <c r="E3716" s="2">
        <v>45186</v>
      </c>
      <c r="F3716" s="2">
        <f>_xlfn.XLOOKUP(Table7[[#This Row],[EID]],Roster!A:A,Roster!G:G)</f>
        <v>41289</v>
      </c>
      <c r="G3716" s="61">
        <f ca="1">(TODAY()-Table7[[#This Row],[Hire Date]])/365</f>
        <v>12.345205479452055</v>
      </c>
      <c r="H3716" s="61">
        <f ca="1">Table7[[#This Row],[Year]]*12</f>
        <v>148.14246575342466</v>
      </c>
      <c r="I3716" t="str">
        <f ca="1">IF(Table7[[#This Row],[Month]]&gt;=12,"Tenured","New Hire")</f>
        <v>Tenured</v>
      </c>
    </row>
    <row r="3717" spans="1:9">
      <c r="A3717" s="3" t="s">
        <v>109</v>
      </c>
      <c r="B3717" s="35" t="str">
        <f>_xlfn.XLOOKUP(Table7[[#This Row],[EID]],Roster!A:A,Roster!E:E)</f>
        <v>han.oriz.24</v>
      </c>
      <c r="C3717" s="35" t="str">
        <f>_xlfn.XLOOKUP(Table7[[#This Row],[EID]],Roster!A:A,Roster!F:F)</f>
        <v>Strategy</v>
      </c>
      <c r="D3717">
        <v>9</v>
      </c>
      <c r="E3717" s="2">
        <v>45186</v>
      </c>
      <c r="F3717" s="2">
        <f>_xlfn.XLOOKUP(Table7[[#This Row],[EID]],Roster!A:A,Roster!G:G)</f>
        <v>39092</v>
      </c>
      <c r="G3717" s="61">
        <f ca="1">(TODAY()-Table7[[#This Row],[Hire Date]])/365</f>
        <v>18.364383561643837</v>
      </c>
      <c r="H3717" s="61">
        <f ca="1">Table7[[#This Row],[Year]]*12</f>
        <v>220.37260273972606</v>
      </c>
      <c r="I3717" t="str">
        <f ca="1">IF(Table7[[#This Row],[Month]]&gt;=12,"Tenured","New Hire")</f>
        <v>Tenured</v>
      </c>
    </row>
    <row r="3718" spans="1:9">
      <c r="A3718" s="3" t="s">
        <v>110</v>
      </c>
      <c r="B3718" s="35" t="str">
        <f>_xlfn.XLOOKUP(Table7[[#This Row],[EID]],Roster!A:A,Roster!E:E)</f>
        <v>oka.koch.55</v>
      </c>
      <c r="C3718" s="35" t="str">
        <f>_xlfn.XLOOKUP(Table7[[#This Row],[EID]],Roster!A:A,Roster!F:F)</f>
        <v>F&amp;A</v>
      </c>
      <c r="D3718">
        <v>7</v>
      </c>
      <c r="E3718" s="2">
        <v>45186</v>
      </c>
      <c r="F3718" s="2">
        <f>_xlfn.XLOOKUP(Table7[[#This Row],[EID]],Roster!A:A,Roster!G:G)</f>
        <v>45029</v>
      </c>
      <c r="G3718" s="61">
        <f ca="1">(TODAY()-Table7[[#This Row],[Hire Date]])/365</f>
        <v>2.0986301369863014</v>
      </c>
      <c r="H3718" s="61">
        <f ca="1">Table7[[#This Row],[Year]]*12</f>
        <v>25.183561643835617</v>
      </c>
      <c r="I3718" t="str">
        <f ca="1">IF(Table7[[#This Row],[Month]]&gt;=12,"Tenured","New Hire")</f>
        <v>Tenured</v>
      </c>
    </row>
    <row r="3719" spans="1:9">
      <c r="A3719" s="3" t="s">
        <v>111</v>
      </c>
      <c r="B3719" s="35" t="str">
        <f>_xlfn.XLOOKUP(Table7[[#This Row],[EID]],Roster!A:A,Roster!E:E)</f>
        <v>hir.kame.31</v>
      </c>
      <c r="C3719" s="35" t="str">
        <f>_xlfn.XLOOKUP(Table7[[#This Row],[EID]],Roster!A:A,Roster!F:F)</f>
        <v>Health</v>
      </c>
      <c r="D3719">
        <v>10</v>
      </c>
      <c r="E3719" s="2">
        <v>45186</v>
      </c>
      <c r="F3719" s="2">
        <f>_xlfn.XLOOKUP(Table7[[#This Row],[EID]],Roster!A:A,Roster!G:G)</f>
        <v>42145</v>
      </c>
      <c r="G3719" s="61">
        <f ca="1">(TODAY()-Table7[[#This Row],[Hire Date]])/365</f>
        <v>10</v>
      </c>
      <c r="H3719" s="61">
        <f ca="1">Table7[[#This Row],[Year]]*12</f>
        <v>120</v>
      </c>
      <c r="I3719" t="str">
        <f ca="1">IF(Table7[[#This Row],[Month]]&gt;=12,"Tenured","New Hire")</f>
        <v>Tenured</v>
      </c>
    </row>
    <row r="3720" spans="1:9">
      <c r="A3720" s="3" t="s">
        <v>112</v>
      </c>
      <c r="B3720" s="35" t="str">
        <f>_xlfn.XLOOKUP(Table7[[#This Row],[EID]],Roster!A:A,Roster!E:E)</f>
        <v>hir.kame.31</v>
      </c>
      <c r="C3720" s="35" t="str">
        <f>_xlfn.XLOOKUP(Table7[[#This Row],[EID]],Roster!A:A,Roster!F:F)</f>
        <v>Health</v>
      </c>
      <c r="D3720">
        <v>10</v>
      </c>
      <c r="E3720" s="2">
        <v>45186</v>
      </c>
      <c r="F3720" s="2">
        <f>_xlfn.XLOOKUP(Table7[[#This Row],[EID]],Roster!A:A,Roster!G:G)</f>
        <v>44989</v>
      </c>
      <c r="G3720" s="61">
        <f ca="1">(TODAY()-Table7[[#This Row],[Hire Date]])/365</f>
        <v>2.2082191780821918</v>
      </c>
      <c r="H3720" s="61">
        <f ca="1">Table7[[#This Row],[Year]]*12</f>
        <v>26.4986301369863</v>
      </c>
      <c r="I3720" t="str">
        <f ca="1">IF(Table7[[#This Row],[Month]]&gt;=12,"Tenured","New Hire")</f>
        <v>Tenured</v>
      </c>
    </row>
    <row r="3721" spans="1:9">
      <c r="A3721" s="3" t="s">
        <v>113</v>
      </c>
      <c r="B3721" s="35" t="str">
        <f>_xlfn.XLOOKUP(Table7[[#This Row],[EID]],Roster!A:A,Roster!E:E)</f>
        <v>kig.imaz.62</v>
      </c>
      <c r="C3721" s="35" t="str">
        <f>_xlfn.XLOOKUP(Table7[[#This Row],[EID]],Roster!A:A,Roster!F:F)</f>
        <v>HR</v>
      </c>
      <c r="D3721">
        <v>7</v>
      </c>
      <c r="E3721" s="2">
        <v>45186</v>
      </c>
      <c r="F3721" s="2">
        <f>_xlfn.XLOOKUP(Table7[[#This Row],[EID]],Roster!A:A,Roster!G:G)</f>
        <v>44152</v>
      </c>
      <c r="G3721" s="61">
        <f ca="1">(TODAY()-Table7[[#This Row],[Hire Date]])/365</f>
        <v>4.5013698630136982</v>
      </c>
      <c r="H3721" s="61">
        <f ca="1">Table7[[#This Row],[Year]]*12</f>
        <v>54.016438356164379</v>
      </c>
      <c r="I3721" t="str">
        <f ca="1">IF(Table7[[#This Row],[Month]]&gt;=12,"Tenured","New Hire")</f>
        <v>Tenured</v>
      </c>
    </row>
    <row r="3722" spans="1:9">
      <c r="A3722" s="3" t="s">
        <v>114</v>
      </c>
      <c r="B3722" s="35" t="str">
        <f>_xlfn.XLOOKUP(Table7[[#This Row],[EID]],Roster!A:A,Roster!E:E)</f>
        <v>han.oriz.24</v>
      </c>
      <c r="C3722" s="35" t="str">
        <f>_xlfn.XLOOKUP(Table7[[#This Row],[EID]],Roster!A:A,Roster!F:F)</f>
        <v>Strategy</v>
      </c>
      <c r="D3722">
        <v>7</v>
      </c>
      <c r="E3722" s="2">
        <v>45186</v>
      </c>
      <c r="F3722" s="2">
        <f>_xlfn.XLOOKUP(Table7[[#This Row],[EID]],Roster!A:A,Roster!G:G)</f>
        <v>37165</v>
      </c>
      <c r="G3722" s="61">
        <f ca="1">(TODAY()-Table7[[#This Row],[Hire Date]])/365</f>
        <v>23.643835616438356</v>
      </c>
      <c r="H3722" s="61">
        <f ca="1">Table7[[#This Row],[Year]]*12</f>
        <v>283.72602739726028</v>
      </c>
      <c r="I3722" t="str">
        <f ca="1">IF(Table7[[#This Row],[Month]]&gt;=12,"Tenured","New Hire")</f>
        <v>Tenured</v>
      </c>
    </row>
    <row r="3723" spans="1:9">
      <c r="A3723" s="3" t="s">
        <v>115</v>
      </c>
      <c r="B3723" s="35" t="str">
        <f>_xlfn.XLOOKUP(Table7[[#This Row],[EID]],Roster!A:A,Roster!E:E)</f>
        <v>oka.koch.55</v>
      </c>
      <c r="C3723" s="35" t="str">
        <f>_xlfn.XLOOKUP(Table7[[#This Row],[EID]],Roster!A:A,Roster!F:F)</f>
        <v>F&amp;A</v>
      </c>
      <c r="D3723">
        <v>10</v>
      </c>
      <c r="E3723" s="2">
        <v>45186</v>
      </c>
      <c r="F3723" s="2">
        <f>_xlfn.XLOOKUP(Table7[[#This Row],[EID]],Roster!A:A,Roster!G:G)</f>
        <v>44841</v>
      </c>
      <c r="G3723" s="61">
        <f ca="1">(TODAY()-Table7[[#This Row],[Hire Date]])/365</f>
        <v>2.6136986301369864</v>
      </c>
      <c r="H3723" s="61">
        <f ca="1">Table7[[#This Row],[Year]]*12</f>
        <v>31.364383561643837</v>
      </c>
      <c r="I3723" t="str">
        <f ca="1">IF(Table7[[#This Row],[Month]]&gt;=12,"Tenured","New Hire")</f>
        <v>Tenured</v>
      </c>
    </row>
    <row r="3724" spans="1:9">
      <c r="A3724" s="3" t="s">
        <v>116</v>
      </c>
      <c r="B3724" s="35" t="str">
        <f>_xlfn.XLOOKUP(Table7[[#This Row],[EID]],Roster!A:A,Roster!E:E)</f>
        <v>hir.kame.31</v>
      </c>
      <c r="C3724" s="35" t="str">
        <f>_xlfn.XLOOKUP(Table7[[#This Row],[EID]],Roster!A:A,Roster!F:F)</f>
        <v>Health</v>
      </c>
      <c r="D3724">
        <v>10</v>
      </c>
      <c r="E3724" s="2">
        <v>45186</v>
      </c>
      <c r="F3724" s="2">
        <f>_xlfn.XLOOKUP(Table7[[#This Row],[EID]],Roster!A:A,Roster!G:G)</f>
        <v>39490</v>
      </c>
      <c r="G3724" s="61">
        <f ca="1">(TODAY()-Table7[[#This Row],[Hire Date]])/365</f>
        <v>17.273972602739725</v>
      </c>
      <c r="H3724" s="61">
        <f ca="1">Table7[[#This Row],[Year]]*12</f>
        <v>207.2876712328767</v>
      </c>
      <c r="I3724" t="str">
        <f ca="1">IF(Table7[[#This Row],[Month]]&gt;=12,"Tenured","New Hire")</f>
        <v>Tenured</v>
      </c>
    </row>
    <row r="3725" spans="1:9">
      <c r="A3725" s="3" t="s">
        <v>117</v>
      </c>
      <c r="B3725" s="35" t="str">
        <f>_xlfn.XLOOKUP(Table7[[#This Row],[EID]],Roster!A:A,Roster!E:E)</f>
        <v>han.oriz.24</v>
      </c>
      <c r="C3725" s="35" t="str">
        <f>_xlfn.XLOOKUP(Table7[[#This Row],[EID]],Roster!A:A,Roster!F:F)</f>
        <v>Network</v>
      </c>
      <c r="D3725">
        <v>7</v>
      </c>
      <c r="E3725" s="2">
        <v>45186</v>
      </c>
      <c r="F3725" s="2">
        <f>_xlfn.XLOOKUP(Table7[[#This Row],[EID]],Roster!A:A,Roster!G:G)</f>
        <v>43495</v>
      </c>
      <c r="G3725" s="61">
        <f ca="1">(TODAY()-Table7[[#This Row],[Hire Date]])/365</f>
        <v>6.3013698630136989</v>
      </c>
      <c r="H3725" s="61">
        <f ca="1">Table7[[#This Row],[Year]]*12</f>
        <v>75.616438356164394</v>
      </c>
      <c r="I3725" t="str">
        <f ca="1">IF(Table7[[#This Row],[Month]]&gt;=12,"Tenured","New Hire")</f>
        <v>Tenured</v>
      </c>
    </row>
    <row r="3726" spans="1:9">
      <c r="A3726" s="3" t="s">
        <v>118</v>
      </c>
      <c r="B3726" s="35" t="str">
        <f>_xlfn.XLOOKUP(Table7[[#This Row],[EID]],Roster!A:A,Roster!E:E)</f>
        <v>kig.imaz.62</v>
      </c>
      <c r="C3726" s="35" t="str">
        <f>_xlfn.XLOOKUP(Table7[[#This Row],[EID]],Roster!A:A,Roster!F:F)</f>
        <v>HR</v>
      </c>
      <c r="D3726">
        <v>7</v>
      </c>
      <c r="E3726" s="2">
        <v>45186</v>
      </c>
      <c r="F3726" s="2">
        <f>_xlfn.XLOOKUP(Table7[[#This Row],[EID]],Roster!A:A,Roster!G:G)</f>
        <v>44965</v>
      </c>
      <c r="G3726" s="61">
        <f ca="1">(TODAY()-Table7[[#This Row],[Hire Date]])/365</f>
        <v>2.2739726027397262</v>
      </c>
      <c r="H3726" s="61">
        <f ca="1">Table7[[#This Row],[Year]]*12</f>
        <v>27.287671232876715</v>
      </c>
      <c r="I3726" t="str">
        <f ca="1">IF(Table7[[#This Row],[Month]]&gt;=12,"Tenured","New Hire")</f>
        <v>Tenured</v>
      </c>
    </row>
    <row r="3727" spans="1:9">
      <c r="A3727" s="3" t="s">
        <v>119</v>
      </c>
      <c r="B3727" s="35" t="str">
        <f>_xlfn.XLOOKUP(Table7[[#This Row],[EID]],Roster!A:A,Roster!E:E)</f>
        <v>hir.kame.31</v>
      </c>
      <c r="C3727" s="35" t="str">
        <f>_xlfn.XLOOKUP(Table7[[#This Row],[EID]],Roster!A:A,Roster!F:F)</f>
        <v>Health</v>
      </c>
      <c r="D3727">
        <v>8</v>
      </c>
      <c r="E3727" s="2">
        <v>45186</v>
      </c>
      <c r="F3727" s="2">
        <f>_xlfn.XLOOKUP(Table7[[#This Row],[EID]],Roster!A:A,Roster!G:G)</f>
        <v>38581</v>
      </c>
      <c r="G3727" s="61">
        <f ca="1">(TODAY()-Table7[[#This Row],[Hire Date]])/365</f>
        <v>19.764383561643836</v>
      </c>
      <c r="H3727" s="61">
        <f ca="1">Table7[[#This Row],[Year]]*12</f>
        <v>237.17260273972602</v>
      </c>
      <c r="I3727" t="str">
        <f ca="1">IF(Table7[[#This Row],[Month]]&gt;=12,"Tenured","New Hire")</f>
        <v>Tenured</v>
      </c>
    </row>
    <row r="3728" spans="1:9">
      <c r="A3728" s="3" t="s">
        <v>120</v>
      </c>
      <c r="B3728" s="35" t="str">
        <f>_xlfn.XLOOKUP(Table7[[#This Row],[EID]],Roster!A:A,Roster!E:E)</f>
        <v>oka.koch.55</v>
      </c>
      <c r="C3728" s="35" t="str">
        <f>_xlfn.XLOOKUP(Table7[[#This Row],[EID]],Roster!A:A,Roster!F:F)</f>
        <v>F&amp;A</v>
      </c>
      <c r="D3728">
        <v>9</v>
      </c>
      <c r="E3728" s="2">
        <v>45186</v>
      </c>
      <c r="F3728" s="2">
        <f>_xlfn.XLOOKUP(Table7[[#This Row],[EID]],Roster!A:A,Roster!G:G)</f>
        <v>45039</v>
      </c>
      <c r="G3728" s="61">
        <f ca="1">(TODAY()-Table7[[#This Row],[Hire Date]])/365</f>
        <v>2.0712328767123287</v>
      </c>
      <c r="H3728" s="61">
        <f ca="1">Table7[[#This Row],[Year]]*12</f>
        <v>24.854794520547944</v>
      </c>
      <c r="I3728" t="str">
        <f ca="1">IF(Table7[[#This Row],[Month]]&gt;=12,"Tenured","New Hire")</f>
        <v>Tenured</v>
      </c>
    </row>
    <row r="3729" spans="1:9">
      <c r="A3729" s="3" t="s">
        <v>121</v>
      </c>
      <c r="B3729" s="35" t="str">
        <f>_xlfn.XLOOKUP(Table7[[#This Row],[EID]],Roster!A:A,Roster!E:E)</f>
        <v>hir.kame.31</v>
      </c>
      <c r="C3729" s="35" t="str">
        <f>_xlfn.XLOOKUP(Table7[[#This Row],[EID]],Roster!A:A,Roster!F:F)</f>
        <v>Health</v>
      </c>
      <c r="D3729">
        <v>9</v>
      </c>
      <c r="E3729" s="2">
        <v>45186</v>
      </c>
      <c r="F3729" s="2">
        <f>_xlfn.XLOOKUP(Table7[[#This Row],[EID]],Roster!A:A,Roster!G:G)</f>
        <v>44420</v>
      </c>
      <c r="G3729" s="61">
        <f ca="1">(TODAY()-Table7[[#This Row],[Hire Date]])/365</f>
        <v>3.7671232876712328</v>
      </c>
      <c r="H3729" s="61">
        <f ca="1">Table7[[#This Row],[Year]]*12</f>
        <v>45.205479452054796</v>
      </c>
      <c r="I3729" t="str">
        <f ca="1">IF(Table7[[#This Row],[Month]]&gt;=12,"Tenured","New Hire")</f>
        <v>Tenured</v>
      </c>
    </row>
    <row r="3730" spans="1:9">
      <c r="A3730" s="3" t="s">
        <v>122</v>
      </c>
      <c r="B3730" s="35" t="str">
        <f>_xlfn.XLOOKUP(Table7[[#This Row],[EID]],Roster!A:A,Roster!E:E)</f>
        <v>han.oriz.24</v>
      </c>
      <c r="C3730" s="35" t="str">
        <f>_xlfn.XLOOKUP(Table7[[#This Row],[EID]],Roster!A:A,Roster!F:F)</f>
        <v>Network</v>
      </c>
      <c r="D3730">
        <v>8</v>
      </c>
      <c r="E3730" s="2">
        <v>45186</v>
      </c>
      <c r="F3730" s="2">
        <f>_xlfn.XLOOKUP(Table7[[#This Row],[EID]],Roster!A:A,Roster!G:G)</f>
        <v>44961</v>
      </c>
      <c r="G3730" s="61">
        <f ca="1">(TODAY()-Table7[[#This Row],[Hire Date]])/365</f>
        <v>2.2849315068493152</v>
      </c>
      <c r="H3730" s="61">
        <f ca="1">Table7[[#This Row],[Year]]*12</f>
        <v>27.419178082191785</v>
      </c>
      <c r="I3730" t="str">
        <f ca="1">IF(Table7[[#This Row],[Month]]&gt;=12,"Tenured","New Hire")</f>
        <v>Tenured</v>
      </c>
    </row>
    <row r="3731" spans="1:9">
      <c r="A3731" s="3" t="s">
        <v>123</v>
      </c>
      <c r="B3731" s="35" t="str">
        <f>_xlfn.XLOOKUP(Table7[[#This Row],[EID]],Roster!A:A,Roster!E:E)</f>
        <v>kig.imaz.62</v>
      </c>
      <c r="C3731" s="35" t="str">
        <f>_xlfn.XLOOKUP(Table7[[#This Row],[EID]],Roster!A:A,Roster!F:F)</f>
        <v>HR</v>
      </c>
      <c r="D3731">
        <v>7</v>
      </c>
      <c r="E3731" s="2">
        <v>45186</v>
      </c>
      <c r="F3731" s="2">
        <f>_xlfn.XLOOKUP(Table7[[#This Row],[EID]],Roster!A:A,Roster!G:G)</f>
        <v>41094</v>
      </c>
      <c r="G3731" s="61">
        <f ca="1">(TODAY()-Table7[[#This Row],[Hire Date]])/365</f>
        <v>12.87945205479452</v>
      </c>
      <c r="H3731" s="61">
        <f ca="1">Table7[[#This Row],[Year]]*12</f>
        <v>154.55342465753424</v>
      </c>
      <c r="I3731" t="str">
        <f ca="1">IF(Table7[[#This Row],[Month]]&gt;=12,"Tenured","New Hire")</f>
        <v>Tenured</v>
      </c>
    </row>
    <row r="3732" spans="1:9">
      <c r="A3732" s="3" t="s">
        <v>94</v>
      </c>
      <c r="B3732" s="35" t="str">
        <f>_xlfn.XLOOKUP(Table7[[#This Row],[EID]],Roster!A:A,Roster!E:E)</f>
        <v>oka.koch.55</v>
      </c>
      <c r="C3732" s="35" t="str">
        <f>_xlfn.XLOOKUP(Table7[[#This Row],[EID]],Roster!A:A,Roster!F:F)</f>
        <v>F&amp;A</v>
      </c>
      <c r="D3732">
        <v>10</v>
      </c>
      <c r="E3732" s="2">
        <v>45187</v>
      </c>
      <c r="F3732" s="2">
        <f>_xlfn.XLOOKUP(Table7[[#This Row],[EID]],Roster!A:A,Roster!G:G)</f>
        <v>45032</v>
      </c>
      <c r="G3732" s="61">
        <f ca="1">(TODAY()-Table7[[#This Row],[Hire Date]])/365</f>
        <v>2.0904109589041098</v>
      </c>
      <c r="H3732" s="61">
        <f ca="1">Table7[[#This Row],[Year]]*12</f>
        <v>25.084931506849315</v>
      </c>
      <c r="I3732" t="str">
        <f ca="1">IF(Table7[[#This Row],[Month]]&gt;=12,"Tenured","New Hire")</f>
        <v>Tenured</v>
      </c>
    </row>
    <row r="3733" spans="1:9">
      <c r="A3733" s="3" t="s">
        <v>96</v>
      </c>
      <c r="B3733" s="35" t="str">
        <f>_xlfn.XLOOKUP(Table7[[#This Row],[EID]],Roster!A:A,Roster!E:E)</f>
        <v>hir.kame.31</v>
      </c>
      <c r="C3733" s="35" t="str">
        <f>_xlfn.XLOOKUP(Table7[[#This Row],[EID]],Roster!A:A,Roster!F:F)</f>
        <v>Health</v>
      </c>
      <c r="D3733">
        <v>10</v>
      </c>
      <c r="E3733" s="2">
        <v>45187</v>
      </c>
      <c r="F3733" s="2">
        <f>_xlfn.XLOOKUP(Table7[[#This Row],[EID]],Roster!A:A,Roster!G:G)</f>
        <v>44979</v>
      </c>
      <c r="G3733" s="61">
        <f ca="1">(TODAY()-Table7[[#This Row],[Hire Date]])/365</f>
        <v>2.2356164383561645</v>
      </c>
      <c r="H3733" s="61">
        <f ca="1">Table7[[#This Row],[Year]]*12</f>
        <v>26.827397260273976</v>
      </c>
      <c r="I3733" t="str">
        <f ca="1">IF(Table7[[#This Row],[Month]]&gt;=12,"Tenured","New Hire")</f>
        <v>Tenured</v>
      </c>
    </row>
    <row r="3734" spans="1:9">
      <c r="A3734" s="3" t="s">
        <v>97</v>
      </c>
      <c r="B3734" s="35" t="str">
        <f>_xlfn.XLOOKUP(Table7[[#This Row],[EID]],Roster!A:A,Roster!E:E)</f>
        <v>han.oriz.24</v>
      </c>
      <c r="C3734" s="35" t="str">
        <f>_xlfn.XLOOKUP(Table7[[#This Row],[EID]],Roster!A:A,Roster!F:F)</f>
        <v>Network</v>
      </c>
      <c r="D3734">
        <v>8</v>
      </c>
      <c r="E3734" s="2">
        <v>45187</v>
      </c>
      <c r="F3734" s="2">
        <f>_xlfn.XLOOKUP(Table7[[#This Row],[EID]],Roster!A:A,Roster!G:G)</f>
        <v>44419</v>
      </c>
      <c r="G3734" s="61">
        <f ca="1">(TODAY()-Table7[[#This Row],[Hire Date]])/365</f>
        <v>3.7698630136986302</v>
      </c>
      <c r="H3734" s="61">
        <f ca="1">Table7[[#This Row],[Year]]*12</f>
        <v>45.238356164383561</v>
      </c>
      <c r="I3734" t="str">
        <f ca="1">IF(Table7[[#This Row],[Month]]&gt;=12,"Tenured","New Hire")</f>
        <v>Tenured</v>
      </c>
    </row>
    <row r="3735" spans="1:9">
      <c r="A3735" s="3" t="s">
        <v>98</v>
      </c>
      <c r="B3735" s="35" t="str">
        <f>_xlfn.XLOOKUP(Table7[[#This Row],[EID]],Roster!A:A,Roster!E:E)</f>
        <v>kig.imaz.62</v>
      </c>
      <c r="C3735" s="35" t="str">
        <f>_xlfn.XLOOKUP(Table7[[#This Row],[EID]],Roster!A:A,Roster!F:F)</f>
        <v>HR</v>
      </c>
      <c r="D3735">
        <v>8</v>
      </c>
      <c r="E3735" s="2">
        <v>45187</v>
      </c>
      <c r="F3735" s="2">
        <f>_xlfn.XLOOKUP(Table7[[#This Row],[EID]],Roster!A:A,Roster!G:G)</f>
        <v>41964</v>
      </c>
      <c r="G3735" s="61">
        <f ca="1">(TODAY()-Table7[[#This Row],[Hire Date]])/365</f>
        <v>10.495890410958904</v>
      </c>
      <c r="H3735" s="61">
        <f ca="1">Table7[[#This Row],[Year]]*12</f>
        <v>125.95068493150684</v>
      </c>
      <c r="I3735" t="str">
        <f ca="1">IF(Table7[[#This Row],[Month]]&gt;=12,"Tenured","New Hire")</f>
        <v>Tenured</v>
      </c>
    </row>
    <row r="3736" spans="1:9">
      <c r="A3736" s="3" t="s">
        <v>99</v>
      </c>
      <c r="B3736" s="35" t="str">
        <f>_xlfn.XLOOKUP(Table7[[#This Row],[EID]],Roster!A:A,Roster!E:E)</f>
        <v>han.oriz.24</v>
      </c>
      <c r="C3736" s="35" t="str">
        <f>_xlfn.XLOOKUP(Table7[[#This Row],[EID]],Roster!A:A,Roster!F:F)</f>
        <v>Strategy</v>
      </c>
      <c r="D3736">
        <v>9</v>
      </c>
      <c r="E3736" s="2">
        <v>45187</v>
      </c>
      <c r="F3736" s="2">
        <f>_xlfn.XLOOKUP(Table7[[#This Row],[EID]],Roster!A:A,Roster!G:G)</f>
        <v>39732</v>
      </c>
      <c r="G3736" s="61">
        <f ca="1">(TODAY()-Table7[[#This Row],[Hire Date]])/365</f>
        <v>16.610958904109587</v>
      </c>
      <c r="H3736" s="61">
        <f ca="1">Table7[[#This Row],[Year]]*12</f>
        <v>199.33150684931505</v>
      </c>
      <c r="I3736" t="str">
        <f ca="1">IF(Table7[[#This Row],[Month]]&gt;=12,"Tenured","New Hire")</f>
        <v>Tenured</v>
      </c>
    </row>
    <row r="3737" spans="1:9">
      <c r="A3737" s="3" t="s">
        <v>100</v>
      </c>
      <c r="B3737" s="35" t="str">
        <f>_xlfn.XLOOKUP(Table7[[#This Row],[EID]],Roster!A:A,Roster!E:E)</f>
        <v>oka.koch.55</v>
      </c>
      <c r="C3737" s="35" t="str">
        <f>_xlfn.XLOOKUP(Table7[[#This Row],[EID]],Roster!A:A,Roster!F:F)</f>
        <v>F&amp;A</v>
      </c>
      <c r="D3737">
        <v>10</v>
      </c>
      <c r="E3737" s="2">
        <v>45187</v>
      </c>
      <c r="F3737" s="2">
        <f>_xlfn.XLOOKUP(Table7[[#This Row],[EID]],Roster!A:A,Roster!G:G)</f>
        <v>44956</v>
      </c>
      <c r="G3737" s="61">
        <f ca="1">(TODAY()-Table7[[#This Row],[Hire Date]])/365</f>
        <v>2.2986301369863016</v>
      </c>
      <c r="H3737" s="61">
        <f ca="1">Table7[[#This Row],[Year]]*12</f>
        <v>27.583561643835619</v>
      </c>
      <c r="I3737" t="str">
        <f ca="1">IF(Table7[[#This Row],[Month]]&gt;=12,"Tenured","New Hire")</f>
        <v>Tenured</v>
      </c>
    </row>
    <row r="3738" spans="1:9">
      <c r="A3738" s="3" t="s">
        <v>101</v>
      </c>
      <c r="B3738" s="35" t="str">
        <f>_xlfn.XLOOKUP(Table7[[#This Row],[EID]],Roster!A:A,Roster!E:E)</f>
        <v>hir.kame.31</v>
      </c>
      <c r="C3738" s="35" t="str">
        <f>_xlfn.XLOOKUP(Table7[[#This Row],[EID]],Roster!A:A,Roster!F:F)</f>
        <v>Health</v>
      </c>
      <c r="D3738">
        <v>9</v>
      </c>
      <c r="E3738" s="2">
        <v>45187</v>
      </c>
      <c r="F3738" s="2">
        <f>_xlfn.XLOOKUP(Table7[[#This Row],[EID]],Roster!A:A,Roster!G:G)</f>
        <v>42161</v>
      </c>
      <c r="G3738" s="61">
        <f ca="1">(TODAY()-Table7[[#This Row],[Hire Date]])/365</f>
        <v>9.956164383561644</v>
      </c>
      <c r="H3738" s="61">
        <f ca="1">Table7[[#This Row],[Year]]*12</f>
        <v>119.47397260273974</v>
      </c>
      <c r="I3738" t="str">
        <f ca="1">IF(Table7[[#This Row],[Month]]&gt;=12,"Tenured","New Hire")</f>
        <v>Tenured</v>
      </c>
    </row>
    <row r="3739" spans="1:9">
      <c r="A3739" s="3" t="s">
        <v>102</v>
      </c>
      <c r="B3739" s="35" t="str">
        <f>_xlfn.XLOOKUP(Table7[[#This Row],[EID]],Roster!A:A,Roster!E:E)</f>
        <v>han.oriz.24</v>
      </c>
      <c r="C3739" s="35" t="str">
        <f>_xlfn.XLOOKUP(Table7[[#This Row],[EID]],Roster!A:A,Roster!F:F)</f>
        <v>Network</v>
      </c>
      <c r="D3739">
        <v>10</v>
      </c>
      <c r="E3739" s="2">
        <v>45187</v>
      </c>
      <c r="F3739" s="2">
        <f>_xlfn.XLOOKUP(Table7[[#This Row],[EID]],Roster!A:A,Roster!G:G)</f>
        <v>37784</v>
      </c>
      <c r="G3739" s="61">
        <f ca="1">(TODAY()-Table7[[#This Row],[Hire Date]])/365</f>
        <v>21.947945205479453</v>
      </c>
      <c r="H3739" s="61">
        <f ca="1">Table7[[#This Row],[Year]]*12</f>
        <v>263.37534246575342</v>
      </c>
      <c r="I3739" t="str">
        <f ca="1">IF(Table7[[#This Row],[Month]]&gt;=12,"Tenured","New Hire")</f>
        <v>Tenured</v>
      </c>
    </row>
    <row r="3740" spans="1:9">
      <c r="A3740" s="3" t="s">
        <v>103</v>
      </c>
      <c r="B3740" s="35" t="str">
        <f>_xlfn.XLOOKUP(Table7[[#This Row],[EID]],Roster!A:A,Roster!E:E)</f>
        <v>kig.imaz.62</v>
      </c>
      <c r="C3740" s="35" t="str">
        <f>_xlfn.XLOOKUP(Table7[[#This Row],[EID]],Roster!A:A,Roster!F:F)</f>
        <v>HR</v>
      </c>
      <c r="D3740">
        <v>9</v>
      </c>
      <c r="E3740" s="2">
        <v>45187</v>
      </c>
      <c r="F3740" s="2">
        <f>_xlfn.XLOOKUP(Table7[[#This Row],[EID]],Roster!A:A,Roster!G:G)</f>
        <v>44132</v>
      </c>
      <c r="G3740" s="61">
        <f ca="1">(TODAY()-Table7[[#This Row],[Hire Date]])/365</f>
        <v>4.5561643835616437</v>
      </c>
      <c r="H3740" s="61">
        <f ca="1">Table7[[#This Row],[Year]]*12</f>
        <v>54.673972602739724</v>
      </c>
      <c r="I3740" t="str">
        <f ca="1">IF(Table7[[#This Row],[Month]]&gt;=12,"Tenured","New Hire")</f>
        <v>Tenured</v>
      </c>
    </row>
    <row r="3741" spans="1:9">
      <c r="A3741" s="3" t="s">
        <v>104</v>
      </c>
      <c r="B3741" s="35" t="str">
        <f>_xlfn.XLOOKUP(Table7[[#This Row],[EID]],Roster!A:A,Roster!E:E)</f>
        <v>oka.koch.55</v>
      </c>
      <c r="C3741" s="35" t="str">
        <f>_xlfn.XLOOKUP(Table7[[#This Row],[EID]],Roster!A:A,Roster!F:F)</f>
        <v>F&amp;A</v>
      </c>
      <c r="D3741">
        <v>8</v>
      </c>
      <c r="E3741" s="2">
        <v>45187</v>
      </c>
      <c r="F3741" s="2">
        <f>_xlfn.XLOOKUP(Table7[[#This Row],[EID]],Roster!A:A,Roster!G:G)</f>
        <v>44977</v>
      </c>
      <c r="G3741" s="61">
        <f ca="1">(TODAY()-Table7[[#This Row],[Hire Date]])/365</f>
        <v>2.2410958904109588</v>
      </c>
      <c r="H3741" s="61">
        <f ca="1">Table7[[#This Row],[Year]]*12</f>
        <v>26.893150684931506</v>
      </c>
      <c r="I3741" t="str">
        <f ca="1">IF(Table7[[#This Row],[Month]]&gt;=12,"Tenured","New Hire")</f>
        <v>Tenured</v>
      </c>
    </row>
    <row r="3742" spans="1:9">
      <c r="A3742" s="3" t="s">
        <v>105</v>
      </c>
      <c r="B3742" s="35" t="str">
        <f>_xlfn.XLOOKUP(Table7[[#This Row],[EID]],Roster!A:A,Roster!E:E)</f>
        <v>oka.koch.55</v>
      </c>
      <c r="C3742" s="35" t="str">
        <f>_xlfn.XLOOKUP(Table7[[#This Row],[EID]],Roster!A:A,Roster!F:F)</f>
        <v>F&amp;A</v>
      </c>
      <c r="D3742">
        <v>9</v>
      </c>
      <c r="E3742" s="2">
        <v>45187</v>
      </c>
      <c r="F3742" s="2">
        <f>_xlfn.XLOOKUP(Table7[[#This Row],[EID]],Roster!A:A,Roster!G:G)</f>
        <v>37806</v>
      </c>
      <c r="G3742" s="61">
        <f ca="1">(TODAY()-Table7[[#This Row],[Hire Date]])/365</f>
        <v>21.887671232876713</v>
      </c>
      <c r="H3742" s="61">
        <f ca="1">Table7[[#This Row],[Year]]*12</f>
        <v>262.65205479452055</v>
      </c>
      <c r="I3742" t="str">
        <f ca="1">IF(Table7[[#This Row],[Month]]&gt;=12,"Tenured","New Hire")</f>
        <v>Tenured</v>
      </c>
    </row>
    <row r="3743" spans="1:9">
      <c r="A3743" s="3" t="s">
        <v>106</v>
      </c>
      <c r="B3743" s="35" t="str">
        <f>_xlfn.XLOOKUP(Table7[[#This Row],[EID]],Roster!A:A,Roster!E:E)</f>
        <v>hir.kame.31</v>
      </c>
      <c r="C3743" s="35" t="str">
        <f>_xlfn.XLOOKUP(Table7[[#This Row],[EID]],Roster!A:A,Roster!F:F)</f>
        <v>Health</v>
      </c>
      <c r="D3743">
        <v>10</v>
      </c>
      <c r="E3743" s="2">
        <v>45187</v>
      </c>
      <c r="F3743" s="2">
        <f>_xlfn.XLOOKUP(Table7[[#This Row],[EID]],Roster!A:A,Roster!G:G)</f>
        <v>40457</v>
      </c>
      <c r="G3743" s="61">
        <f ca="1">(TODAY()-Table7[[#This Row],[Hire Date]])/365</f>
        <v>14.624657534246575</v>
      </c>
      <c r="H3743" s="61">
        <f ca="1">Table7[[#This Row],[Year]]*12</f>
        <v>175.49589041095891</v>
      </c>
      <c r="I3743" t="str">
        <f ca="1">IF(Table7[[#This Row],[Month]]&gt;=12,"Tenured","New Hire")</f>
        <v>Tenured</v>
      </c>
    </row>
    <row r="3744" spans="1:9">
      <c r="A3744" s="3" t="s">
        <v>107</v>
      </c>
      <c r="B3744" s="35" t="str">
        <f>_xlfn.XLOOKUP(Table7[[#This Row],[EID]],Roster!A:A,Roster!E:E)</f>
        <v>oka.koch.55</v>
      </c>
      <c r="C3744" s="35" t="str">
        <f>_xlfn.XLOOKUP(Table7[[#This Row],[EID]],Roster!A:A,Roster!F:F)</f>
        <v>F&amp;A</v>
      </c>
      <c r="D3744">
        <v>8</v>
      </c>
      <c r="E3744" s="2">
        <v>45187</v>
      </c>
      <c r="F3744" s="2">
        <f>_xlfn.XLOOKUP(Table7[[#This Row],[EID]],Roster!A:A,Roster!G:G)</f>
        <v>45001</v>
      </c>
      <c r="G3744" s="61">
        <f ca="1">(TODAY()-Table7[[#This Row],[Hire Date]])/365</f>
        <v>2.1753424657534248</v>
      </c>
      <c r="H3744" s="61">
        <f ca="1">Table7[[#This Row],[Year]]*12</f>
        <v>26.104109589041098</v>
      </c>
      <c r="I3744" t="str">
        <f ca="1">IF(Table7[[#This Row],[Month]]&gt;=12,"Tenured","New Hire")</f>
        <v>Tenured</v>
      </c>
    </row>
    <row r="3745" spans="1:9">
      <c r="A3745" s="3" t="s">
        <v>108</v>
      </c>
      <c r="B3745" s="35" t="str">
        <f>_xlfn.XLOOKUP(Table7[[#This Row],[EID]],Roster!A:A,Roster!E:E)</f>
        <v>kig.imaz.62</v>
      </c>
      <c r="C3745" s="35" t="str">
        <f>_xlfn.XLOOKUP(Table7[[#This Row],[EID]],Roster!A:A,Roster!F:F)</f>
        <v>HR</v>
      </c>
      <c r="D3745">
        <v>10</v>
      </c>
      <c r="E3745" s="2">
        <v>45187</v>
      </c>
      <c r="F3745" s="2">
        <f>_xlfn.XLOOKUP(Table7[[#This Row],[EID]],Roster!A:A,Roster!G:G)</f>
        <v>41289</v>
      </c>
      <c r="G3745" s="61">
        <f ca="1">(TODAY()-Table7[[#This Row],[Hire Date]])/365</f>
        <v>12.345205479452055</v>
      </c>
      <c r="H3745" s="61">
        <f ca="1">Table7[[#This Row],[Year]]*12</f>
        <v>148.14246575342466</v>
      </c>
      <c r="I3745" t="str">
        <f ca="1">IF(Table7[[#This Row],[Month]]&gt;=12,"Tenured","New Hire")</f>
        <v>Tenured</v>
      </c>
    </row>
    <row r="3746" spans="1:9">
      <c r="A3746" s="3" t="s">
        <v>109</v>
      </c>
      <c r="B3746" s="35" t="str">
        <f>_xlfn.XLOOKUP(Table7[[#This Row],[EID]],Roster!A:A,Roster!E:E)</f>
        <v>han.oriz.24</v>
      </c>
      <c r="C3746" s="35" t="str">
        <f>_xlfn.XLOOKUP(Table7[[#This Row],[EID]],Roster!A:A,Roster!F:F)</f>
        <v>Strategy</v>
      </c>
      <c r="D3746">
        <v>7</v>
      </c>
      <c r="E3746" s="2">
        <v>45187</v>
      </c>
      <c r="F3746" s="2">
        <f>_xlfn.XLOOKUP(Table7[[#This Row],[EID]],Roster!A:A,Roster!G:G)</f>
        <v>39092</v>
      </c>
      <c r="G3746" s="61">
        <f ca="1">(TODAY()-Table7[[#This Row],[Hire Date]])/365</f>
        <v>18.364383561643837</v>
      </c>
      <c r="H3746" s="61">
        <f ca="1">Table7[[#This Row],[Year]]*12</f>
        <v>220.37260273972606</v>
      </c>
      <c r="I3746" t="str">
        <f ca="1">IF(Table7[[#This Row],[Month]]&gt;=12,"Tenured","New Hire")</f>
        <v>Tenured</v>
      </c>
    </row>
    <row r="3747" spans="1:9">
      <c r="A3747" s="3" t="s">
        <v>110</v>
      </c>
      <c r="B3747" s="35" t="str">
        <f>_xlfn.XLOOKUP(Table7[[#This Row],[EID]],Roster!A:A,Roster!E:E)</f>
        <v>oka.koch.55</v>
      </c>
      <c r="C3747" s="35" t="str">
        <f>_xlfn.XLOOKUP(Table7[[#This Row],[EID]],Roster!A:A,Roster!F:F)</f>
        <v>F&amp;A</v>
      </c>
      <c r="D3747">
        <v>7</v>
      </c>
      <c r="E3747" s="2">
        <v>45187</v>
      </c>
      <c r="F3747" s="2">
        <f>_xlfn.XLOOKUP(Table7[[#This Row],[EID]],Roster!A:A,Roster!G:G)</f>
        <v>45029</v>
      </c>
      <c r="G3747" s="61">
        <f ca="1">(TODAY()-Table7[[#This Row],[Hire Date]])/365</f>
        <v>2.0986301369863014</v>
      </c>
      <c r="H3747" s="61">
        <f ca="1">Table7[[#This Row],[Year]]*12</f>
        <v>25.183561643835617</v>
      </c>
      <c r="I3747" t="str">
        <f ca="1">IF(Table7[[#This Row],[Month]]&gt;=12,"Tenured","New Hire")</f>
        <v>Tenured</v>
      </c>
    </row>
    <row r="3748" spans="1:9">
      <c r="A3748" s="3" t="s">
        <v>111</v>
      </c>
      <c r="B3748" s="35" t="str">
        <f>_xlfn.XLOOKUP(Table7[[#This Row],[EID]],Roster!A:A,Roster!E:E)</f>
        <v>hir.kame.31</v>
      </c>
      <c r="C3748" s="35" t="str">
        <f>_xlfn.XLOOKUP(Table7[[#This Row],[EID]],Roster!A:A,Roster!F:F)</f>
        <v>Health</v>
      </c>
      <c r="D3748">
        <v>7</v>
      </c>
      <c r="E3748" s="2">
        <v>45187</v>
      </c>
      <c r="F3748" s="2">
        <f>_xlfn.XLOOKUP(Table7[[#This Row],[EID]],Roster!A:A,Roster!G:G)</f>
        <v>42145</v>
      </c>
      <c r="G3748" s="61">
        <f ca="1">(TODAY()-Table7[[#This Row],[Hire Date]])/365</f>
        <v>10</v>
      </c>
      <c r="H3748" s="61">
        <f ca="1">Table7[[#This Row],[Year]]*12</f>
        <v>120</v>
      </c>
      <c r="I3748" t="str">
        <f ca="1">IF(Table7[[#This Row],[Month]]&gt;=12,"Tenured","New Hire")</f>
        <v>Tenured</v>
      </c>
    </row>
    <row r="3749" spans="1:9">
      <c r="A3749" s="3" t="s">
        <v>112</v>
      </c>
      <c r="B3749" s="35" t="str">
        <f>_xlfn.XLOOKUP(Table7[[#This Row],[EID]],Roster!A:A,Roster!E:E)</f>
        <v>hir.kame.31</v>
      </c>
      <c r="C3749" s="35" t="str">
        <f>_xlfn.XLOOKUP(Table7[[#This Row],[EID]],Roster!A:A,Roster!F:F)</f>
        <v>Health</v>
      </c>
      <c r="D3749">
        <v>10</v>
      </c>
      <c r="E3749" s="2">
        <v>45187</v>
      </c>
      <c r="F3749" s="2">
        <f>_xlfn.XLOOKUP(Table7[[#This Row],[EID]],Roster!A:A,Roster!G:G)</f>
        <v>44989</v>
      </c>
      <c r="G3749" s="61">
        <f ca="1">(TODAY()-Table7[[#This Row],[Hire Date]])/365</f>
        <v>2.2082191780821918</v>
      </c>
      <c r="H3749" s="61">
        <f ca="1">Table7[[#This Row],[Year]]*12</f>
        <v>26.4986301369863</v>
      </c>
      <c r="I3749" t="str">
        <f ca="1">IF(Table7[[#This Row],[Month]]&gt;=12,"Tenured","New Hire")</f>
        <v>Tenured</v>
      </c>
    </row>
    <row r="3750" spans="1:9">
      <c r="A3750" s="3" t="s">
        <v>113</v>
      </c>
      <c r="B3750" s="35" t="str">
        <f>_xlfn.XLOOKUP(Table7[[#This Row],[EID]],Roster!A:A,Roster!E:E)</f>
        <v>kig.imaz.62</v>
      </c>
      <c r="C3750" s="35" t="str">
        <f>_xlfn.XLOOKUP(Table7[[#This Row],[EID]],Roster!A:A,Roster!F:F)</f>
        <v>HR</v>
      </c>
      <c r="D3750">
        <v>7</v>
      </c>
      <c r="E3750" s="2">
        <v>45187</v>
      </c>
      <c r="F3750" s="2">
        <f>_xlfn.XLOOKUP(Table7[[#This Row],[EID]],Roster!A:A,Roster!G:G)</f>
        <v>44152</v>
      </c>
      <c r="G3750" s="61">
        <f ca="1">(TODAY()-Table7[[#This Row],[Hire Date]])/365</f>
        <v>4.5013698630136982</v>
      </c>
      <c r="H3750" s="61">
        <f ca="1">Table7[[#This Row],[Year]]*12</f>
        <v>54.016438356164379</v>
      </c>
      <c r="I3750" t="str">
        <f ca="1">IF(Table7[[#This Row],[Month]]&gt;=12,"Tenured","New Hire")</f>
        <v>Tenured</v>
      </c>
    </row>
    <row r="3751" spans="1:9">
      <c r="A3751" s="3" t="s">
        <v>114</v>
      </c>
      <c r="B3751" s="35" t="str">
        <f>_xlfn.XLOOKUP(Table7[[#This Row],[EID]],Roster!A:A,Roster!E:E)</f>
        <v>han.oriz.24</v>
      </c>
      <c r="C3751" s="35" t="str">
        <f>_xlfn.XLOOKUP(Table7[[#This Row],[EID]],Roster!A:A,Roster!F:F)</f>
        <v>Strategy</v>
      </c>
      <c r="D3751">
        <v>10</v>
      </c>
      <c r="E3751" s="2">
        <v>45187</v>
      </c>
      <c r="F3751" s="2">
        <f>_xlfn.XLOOKUP(Table7[[#This Row],[EID]],Roster!A:A,Roster!G:G)</f>
        <v>37165</v>
      </c>
      <c r="G3751" s="61">
        <f ca="1">(TODAY()-Table7[[#This Row],[Hire Date]])/365</f>
        <v>23.643835616438356</v>
      </c>
      <c r="H3751" s="61">
        <f ca="1">Table7[[#This Row],[Year]]*12</f>
        <v>283.72602739726028</v>
      </c>
      <c r="I3751" t="str">
        <f ca="1">IF(Table7[[#This Row],[Month]]&gt;=12,"Tenured","New Hire")</f>
        <v>Tenured</v>
      </c>
    </row>
    <row r="3752" spans="1:9">
      <c r="A3752" s="3" t="s">
        <v>115</v>
      </c>
      <c r="B3752" s="35" t="str">
        <f>_xlfn.XLOOKUP(Table7[[#This Row],[EID]],Roster!A:A,Roster!E:E)</f>
        <v>oka.koch.55</v>
      </c>
      <c r="C3752" s="35" t="str">
        <f>_xlfn.XLOOKUP(Table7[[#This Row],[EID]],Roster!A:A,Roster!F:F)</f>
        <v>F&amp;A</v>
      </c>
      <c r="D3752">
        <v>10</v>
      </c>
      <c r="E3752" s="2">
        <v>45187</v>
      </c>
      <c r="F3752" s="2">
        <f>_xlfn.XLOOKUP(Table7[[#This Row],[EID]],Roster!A:A,Roster!G:G)</f>
        <v>44841</v>
      </c>
      <c r="G3752" s="61">
        <f ca="1">(TODAY()-Table7[[#This Row],[Hire Date]])/365</f>
        <v>2.6136986301369864</v>
      </c>
      <c r="H3752" s="61">
        <f ca="1">Table7[[#This Row],[Year]]*12</f>
        <v>31.364383561643837</v>
      </c>
      <c r="I3752" t="str">
        <f ca="1">IF(Table7[[#This Row],[Month]]&gt;=12,"Tenured","New Hire")</f>
        <v>Tenured</v>
      </c>
    </row>
    <row r="3753" spans="1:9">
      <c r="A3753" s="3" t="s">
        <v>116</v>
      </c>
      <c r="B3753" s="35" t="str">
        <f>_xlfn.XLOOKUP(Table7[[#This Row],[EID]],Roster!A:A,Roster!E:E)</f>
        <v>hir.kame.31</v>
      </c>
      <c r="C3753" s="35" t="str">
        <f>_xlfn.XLOOKUP(Table7[[#This Row],[EID]],Roster!A:A,Roster!F:F)</f>
        <v>Health</v>
      </c>
      <c r="D3753">
        <v>10</v>
      </c>
      <c r="E3753" s="2">
        <v>45187</v>
      </c>
      <c r="F3753" s="2">
        <f>_xlfn.XLOOKUP(Table7[[#This Row],[EID]],Roster!A:A,Roster!G:G)</f>
        <v>39490</v>
      </c>
      <c r="G3753" s="61">
        <f ca="1">(TODAY()-Table7[[#This Row],[Hire Date]])/365</f>
        <v>17.273972602739725</v>
      </c>
      <c r="H3753" s="61">
        <f ca="1">Table7[[#This Row],[Year]]*12</f>
        <v>207.2876712328767</v>
      </c>
      <c r="I3753" t="str">
        <f ca="1">IF(Table7[[#This Row],[Month]]&gt;=12,"Tenured","New Hire")</f>
        <v>Tenured</v>
      </c>
    </row>
    <row r="3754" spans="1:9">
      <c r="A3754" s="3" t="s">
        <v>117</v>
      </c>
      <c r="B3754" s="35" t="str">
        <f>_xlfn.XLOOKUP(Table7[[#This Row],[EID]],Roster!A:A,Roster!E:E)</f>
        <v>han.oriz.24</v>
      </c>
      <c r="C3754" s="35" t="str">
        <f>_xlfn.XLOOKUP(Table7[[#This Row],[EID]],Roster!A:A,Roster!F:F)</f>
        <v>Network</v>
      </c>
      <c r="D3754">
        <v>9</v>
      </c>
      <c r="E3754" s="2">
        <v>45187</v>
      </c>
      <c r="F3754" s="2">
        <f>_xlfn.XLOOKUP(Table7[[#This Row],[EID]],Roster!A:A,Roster!G:G)</f>
        <v>43495</v>
      </c>
      <c r="G3754" s="61">
        <f ca="1">(TODAY()-Table7[[#This Row],[Hire Date]])/365</f>
        <v>6.3013698630136989</v>
      </c>
      <c r="H3754" s="61">
        <f ca="1">Table7[[#This Row],[Year]]*12</f>
        <v>75.616438356164394</v>
      </c>
      <c r="I3754" t="str">
        <f ca="1">IF(Table7[[#This Row],[Month]]&gt;=12,"Tenured","New Hire")</f>
        <v>Tenured</v>
      </c>
    </row>
    <row r="3755" spans="1:9">
      <c r="A3755" s="3" t="s">
        <v>118</v>
      </c>
      <c r="B3755" s="35" t="str">
        <f>_xlfn.XLOOKUP(Table7[[#This Row],[EID]],Roster!A:A,Roster!E:E)</f>
        <v>kig.imaz.62</v>
      </c>
      <c r="C3755" s="35" t="str">
        <f>_xlfn.XLOOKUP(Table7[[#This Row],[EID]],Roster!A:A,Roster!F:F)</f>
        <v>HR</v>
      </c>
      <c r="D3755">
        <v>8</v>
      </c>
      <c r="E3755" s="2">
        <v>45187</v>
      </c>
      <c r="F3755" s="2">
        <f>_xlfn.XLOOKUP(Table7[[#This Row],[EID]],Roster!A:A,Roster!G:G)</f>
        <v>44965</v>
      </c>
      <c r="G3755" s="61">
        <f ca="1">(TODAY()-Table7[[#This Row],[Hire Date]])/365</f>
        <v>2.2739726027397262</v>
      </c>
      <c r="H3755" s="61">
        <f ca="1">Table7[[#This Row],[Year]]*12</f>
        <v>27.287671232876715</v>
      </c>
      <c r="I3755" t="str">
        <f ca="1">IF(Table7[[#This Row],[Month]]&gt;=12,"Tenured","New Hire")</f>
        <v>Tenured</v>
      </c>
    </row>
    <row r="3756" spans="1:9">
      <c r="A3756" s="3" t="s">
        <v>119</v>
      </c>
      <c r="B3756" s="35" t="str">
        <f>_xlfn.XLOOKUP(Table7[[#This Row],[EID]],Roster!A:A,Roster!E:E)</f>
        <v>hir.kame.31</v>
      </c>
      <c r="C3756" s="35" t="str">
        <f>_xlfn.XLOOKUP(Table7[[#This Row],[EID]],Roster!A:A,Roster!F:F)</f>
        <v>Health</v>
      </c>
      <c r="D3756">
        <v>7</v>
      </c>
      <c r="E3756" s="2">
        <v>45187</v>
      </c>
      <c r="F3756" s="2">
        <f>_xlfn.XLOOKUP(Table7[[#This Row],[EID]],Roster!A:A,Roster!G:G)</f>
        <v>38581</v>
      </c>
      <c r="G3756" s="61">
        <f ca="1">(TODAY()-Table7[[#This Row],[Hire Date]])/365</f>
        <v>19.764383561643836</v>
      </c>
      <c r="H3756" s="61">
        <f ca="1">Table7[[#This Row],[Year]]*12</f>
        <v>237.17260273972602</v>
      </c>
      <c r="I3756" t="str">
        <f ca="1">IF(Table7[[#This Row],[Month]]&gt;=12,"Tenured","New Hire")</f>
        <v>Tenured</v>
      </c>
    </row>
    <row r="3757" spans="1:9">
      <c r="A3757" s="3" t="s">
        <v>120</v>
      </c>
      <c r="B3757" s="35" t="str">
        <f>_xlfn.XLOOKUP(Table7[[#This Row],[EID]],Roster!A:A,Roster!E:E)</f>
        <v>oka.koch.55</v>
      </c>
      <c r="C3757" s="35" t="str">
        <f>_xlfn.XLOOKUP(Table7[[#This Row],[EID]],Roster!A:A,Roster!F:F)</f>
        <v>F&amp;A</v>
      </c>
      <c r="D3757">
        <v>7</v>
      </c>
      <c r="E3757" s="2">
        <v>45187</v>
      </c>
      <c r="F3757" s="2">
        <f>_xlfn.XLOOKUP(Table7[[#This Row],[EID]],Roster!A:A,Roster!G:G)</f>
        <v>45039</v>
      </c>
      <c r="G3757" s="61">
        <f ca="1">(TODAY()-Table7[[#This Row],[Hire Date]])/365</f>
        <v>2.0712328767123287</v>
      </c>
      <c r="H3757" s="61">
        <f ca="1">Table7[[#This Row],[Year]]*12</f>
        <v>24.854794520547944</v>
      </c>
      <c r="I3757" t="str">
        <f ca="1">IF(Table7[[#This Row],[Month]]&gt;=12,"Tenured","New Hire")</f>
        <v>Tenured</v>
      </c>
    </row>
    <row r="3758" spans="1:9">
      <c r="A3758" s="3" t="s">
        <v>121</v>
      </c>
      <c r="B3758" s="35" t="str">
        <f>_xlfn.XLOOKUP(Table7[[#This Row],[EID]],Roster!A:A,Roster!E:E)</f>
        <v>hir.kame.31</v>
      </c>
      <c r="C3758" s="35" t="str">
        <f>_xlfn.XLOOKUP(Table7[[#This Row],[EID]],Roster!A:A,Roster!F:F)</f>
        <v>Health</v>
      </c>
      <c r="D3758">
        <v>7</v>
      </c>
      <c r="E3758" s="2">
        <v>45187</v>
      </c>
      <c r="F3758" s="2">
        <f>_xlfn.XLOOKUP(Table7[[#This Row],[EID]],Roster!A:A,Roster!G:G)</f>
        <v>44420</v>
      </c>
      <c r="G3758" s="61">
        <f ca="1">(TODAY()-Table7[[#This Row],[Hire Date]])/365</f>
        <v>3.7671232876712328</v>
      </c>
      <c r="H3758" s="61">
        <f ca="1">Table7[[#This Row],[Year]]*12</f>
        <v>45.205479452054796</v>
      </c>
      <c r="I3758" t="str">
        <f ca="1">IF(Table7[[#This Row],[Month]]&gt;=12,"Tenured","New Hire")</f>
        <v>Tenured</v>
      </c>
    </row>
    <row r="3759" spans="1:9">
      <c r="A3759" s="3" t="s">
        <v>122</v>
      </c>
      <c r="B3759" s="35" t="str">
        <f>_xlfn.XLOOKUP(Table7[[#This Row],[EID]],Roster!A:A,Roster!E:E)</f>
        <v>han.oriz.24</v>
      </c>
      <c r="C3759" s="35" t="str">
        <f>_xlfn.XLOOKUP(Table7[[#This Row],[EID]],Roster!A:A,Roster!F:F)</f>
        <v>Network</v>
      </c>
      <c r="D3759">
        <v>9</v>
      </c>
      <c r="E3759" s="2">
        <v>45187</v>
      </c>
      <c r="F3759" s="2">
        <f>_xlfn.XLOOKUP(Table7[[#This Row],[EID]],Roster!A:A,Roster!G:G)</f>
        <v>44961</v>
      </c>
      <c r="G3759" s="61">
        <f ca="1">(TODAY()-Table7[[#This Row],[Hire Date]])/365</f>
        <v>2.2849315068493152</v>
      </c>
      <c r="H3759" s="61">
        <f ca="1">Table7[[#This Row],[Year]]*12</f>
        <v>27.419178082191785</v>
      </c>
      <c r="I3759" t="str">
        <f ca="1">IF(Table7[[#This Row],[Month]]&gt;=12,"Tenured","New Hire")</f>
        <v>Tenured</v>
      </c>
    </row>
    <row r="3760" spans="1:9">
      <c r="A3760" s="3" t="s">
        <v>123</v>
      </c>
      <c r="B3760" s="35" t="str">
        <f>_xlfn.XLOOKUP(Table7[[#This Row],[EID]],Roster!A:A,Roster!E:E)</f>
        <v>kig.imaz.62</v>
      </c>
      <c r="C3760" s="35" t="str">
        <f>_xlfn.XLOOKUP(Table7[[#This Row],[EID]],Roster!A:A,Roster!F:F)</f>
        <v>HR</v>
      </c>
      <c r="D3760">
        <v>10</v>
      </c>
      <c r="E3760" s="2">
        <v>45187</v>
      </c>
      <c r="F3760" s="2">
        <f>_xlfn.XLOOKUP(Table7[[#This Row],[EID]],Roster!A:A,Roster!G:G)</f>
        <v>41094</v>
      </c>
      <c r="G3760" s="61">
        <f ca="1">(TODAY()-Table7[[#This Row],[Hire Date]])/365</f>
        <v>12.87945205479452</v>
      </c>
      <c r="H3760" s="61">
        <f ca="1">Table7[[#This Row],[Year]]*12</f>
        <v>154.55342465753424</v>
      </c>
      <c r="I3760" t="str">
        <f ca="1">IF(Table7[[#This Row],[Month]]&gt;=12,"Tenured","New Hire")</f>
        <v>Tenured</v>
      </c>
    </row>
    <row r="3761" spans="1:9">
      <c r="A3761" s="3" t="s">
        <v>94</v>
      </c>
      <c r="B3761" s="35" t="str">
        <f>_xlfn.XLOOKUP(Table7[[#This Row],[EID]],Roster!A:A,Roster!E:E)</f>
        <v>oka.koch.55</v>
      </c>
      <c r="C3761" s="35" t="str">
        <f>_xlfn.XLOOKUP(Table7[[#This Row],[EID]],Roster!A:A,Roster!F:F)</f>
        <v>F&amp;A</v>
      </c>
      <c r="D3761">
        <v>9</v>
      </c>
      <c r="E3761" s="2">
        <v>45188</v>
      </c>
      <c r="F3761" s="2">
        <f>_xlfn.XLOOKUP(Table7[[#This Row],[EID]],Roster!A:A,Roster!G:G)</f>
        <v>45032</v>
      </c>
      <c r="G3761" s="61">
        <f ca="1">(TODAY()-Table7[[#This Row],[Hire Date]])/365</f>
        <v>2.0904109589041098</v>
      </c>
      <c r="H3761" s="61">
        <f ca="1">Table7[[#This Row],[Year]]*12</f>
        <v>25.084931506849315</v>
      </c>
      <c r="I3761" t="str">
        <f ca="1">IF(Table7[[#This Row],[Month]]&gt;=12,"Tenured","New Hire")</f>
        <v>Tenured</v>
      </c>
    </row>
    <row r="3762" spans="1:9">
      <c r="A3762" s="3" t="s">
        <v>96</v>
      </c>
      <c r="B3762" s="35" t="str">
        <f>_xlfn.XLOOKUP(Table7[[#This Row],[EID]],Roster!A:A,Roster!E:E)</f>
        <v>hir.kame.31</v>
      </c>
      <c r="C3762" s="35" t="str">
        <f>_xlfn.XLOOKUP(Table7[[#This Row],[EID]],Roster!A:A,Roster!F:F)</f>
        <v>Health</v>
      </c>
      <c r="D3762">
        <v>7</v>
      </c>
      <c r="E3762" s="2">
        <v>45188</v>
      </c>
      <c r="F3762" s="2">
        <f>_xlfn.XLOOKUP(Table7[[#This Row],[EID]],Roster!A:A,Roster!G:G)</f>
        <v>44979</v>
      </c>
      <c r="G3762" s="61">
        <f ca="1">(TODAY()-Table7[[#This Row],[Hire Date]])/365</f>
        <v>2.2356164383561645</v>
      </c>
      <c r="H3762" s="61">
        <f ca="1">Table7[[#This Row],[Year]]*12</f>
        <v>26.827397260273976</v>
      </c>
      <c r="I3762" t="str">
        <f ca="1">IF(Table7[[#This Row],[Month]]&gt;=12,"Tenured","New Hire")</f>
        <v>Tenured</v>
      </c>
    </row>
    <row r="3763" spans="1:9">
      <c r="A3763" s="3" t="s">
        <v>97</v>
      </c>
      <c r="B3763" s="35" t="str">
        <f>_xlfn.XLOOKUP(Table7[[#This Row],[EID]],Roster!A:A,Roster!E:E)</f>
        <v>han.oriz.24</v>
      </c>
      <c r="C3763" s="35" t="str">
        <f>_xlfn.XLOOKUP(Table7[[#This Row],[EID]],Roster!A:A,Roster!F:F)</f>
        <v>Network</v>
      </c>
      <c r="D3763">
        <v>9</v>
      </c>
      <c r="E3763" s="2">
        <v>45188</v>
      </c>
      <c r="F3763" s="2">
        <f>_xlfn.XLOOKUP(Table7[[#This Row],[EID]],Roster!A:A,Roster!G:G)</f>
        <v>44419</v>
      </c>
      <c r="G3763" s="61">
        <f ca="1">(TODAY()-Table7[[#This Row],[Hire Date]])/365</f>
        <v>3.7698630136986302</v>
      </c>
      <c r="H3763" s="61">
        <f ca="1">Table7[[#This Row],[Year]]*12</f>
        <v>45.238356164383561</v>
      </c>
      <c r="I3763" t="str">
        <f ca="1">IF(Table7[[#This Row],[Month]]&gt;=12,"Tenured","New Hire")</f>
        <v>Tenured</v>
      </c>
    </row>
    <row r="3764" spans="1:9">
      <c r="A3764" s="3" t="s">
        <v>98</v>
      </c>
      <c r="B3764" s="35" t="str">
        <f>_xlfn.XLOOKUP(Table7[[#This Row],[EID]],Roster!A:A,Roster!E:E)</f>
        <v>kig.imaz.62</v>
      </c>
      <c r="C3764" s="35" t="str">
        <f>_xlfn.XLOOKUP(Table7[[#This Row],[EID]],Roster!A:A,Roster!F:F)</f>
        <v>HR</v>
      </c>
      <c r="D3764">
        <v>9</v>
      </c>
      <c r="E3764" s="2">
        <v>45188</v>
      </c>
      <c r="F3764" s="2">
        <f>_xlfn.XLOOKUP(Table7[[#This Row],[EID]],Roster!A:A,Roster!G:G)</f>
        <v>41964</v>
      </c>
      <c r="G3764" s="61">
        <f ca="1">(TODAY()-Table7[[#This Row],[Hire Date]])/365</f>
        <v>10.495890410958904</v>
      </c>
      <c r="H3764" s="61">
        <f ca="1">Table7[[#This Row],[Year]]*12</f>
        <v>125.95068493150684</v>
      </c>
      <c r="I3764" t="str">
        <f ca="1">IF(Table7[[#This Row],[Month]]&gt;=12,"Tenured","New Hire")</f>
        <v>Tenured</v>
      </c>
    </row>
    <row r="3765" spans="1:9">
      <c r="A3765" s="3" t="s">
        <v>99</v>
      </c>
      <c r="B3765" s="35" t="str">
        <f>_xlfn.XLOOKUP(Table7[[#This Row],[EID]],Roster!A:A,Roster!E:E)</f>
        <v>han.oriz.24</v>
      </c>
      <c r="C3765" s="35" t="str">
        <f>_xlfn.XLOOKUP(Table7[[#This Row],[EID]],Roster!A:A,Roster!F:F)</f>
        <v>Strategy</v>
      </c>
      <c r="D3765">
        <v>7</v>
      </c>
      <c r="E3765" s="2">
        <v>45188</v>
      </c>
      <c r="F3765" s="2">
        <f>_xlfn.XLOOKUP(Table7[[#This Row],[EID]],Roster!A:A,Roster!G:G)</f>
        <v>39732</v>
      </c>
      <c r="G3765" s="61">
        <f ca="1">(TODAY()-Table7[[#This Row],[Hire Date]])/365</f>
        <v>16.610958904109587</v>
      </c>
      <c r="H3765" s="61">
        <f ca="1">Table7[[#This Row],[Year]]*12</f>
        <v>199.33150684931505</v>
      </c>
      <c r="I3765" t="str">
        <f ca="1">IF(Table7[[#This Row],[Month]]&gt;=12,"Tenured","New Hire")</f>
        <v>Tenured</v>
      </c>
    </row>
    <row r="3766" spans="1:9">
      <c r="A3766" s="3" t="s">
        <v>100</v>
      </c>
      <c r="B3766" s="35" t="str">
        <f>_xlfn.XLOOKUP(Table7[[#This Row],[EID]],Roster!A:A,Roster!E:E)</f>
        <v>oka.koch.55</v>
      </c>
      <c r="C3766" s="35" t="str">
        <f>_xlfn.XLOOKUP(Table7[[#This Row],[EID]],Roster!A:A,Roster!F:F)</f>
        <v>F&amp;A</v>
      </c>
      <c r="D3766">
        <v>9</v>
      </c>
      <c r="E3766" s="2">
        <v>45188</v>
      </c>
      <c r="F3766" s="2">
        <f>_xlfn.XLOOKUP(Table7[[#This Row],[EID]],Roster!A:A,Roster!G:G)</f>
        <v>44956</v>
      </c>
      <c r="G3766" s="61">
        <f ca="1">(TODAY()-Table7[[#This Row],[Hire Date]])/365</f>
        <v>2.2986301369863016</v>
      </c>
      <c r="H3766" s="61">
        <f ca="1">Table7[[#This Row],[Year]]*12</f>
        <v>27.583561643835619</v>
      </c>
      <c r="I3766" t="str">
        <f ca="1">IF(Table7[[#This Row],[Month]]&gt;=12,"Tenured","New Hire")</f>
        <v>Tenured</v>
      </c>
    </row>
    <row r="3767" spans="1:9">
      <c r="A3767" s="3" t="s">
        <v>101</v>
      </c>
      <c r="B3767" s="35" t="str">
        <f>_xlfn.XLOOKUP(Table7[[#This Row],[EID]],Roster!A:A,Roster!E:E)</f>
        <v>hir.kame.31</v>
      </c>
      <c r="C3767" s="35" t="str">
        <f>_xlfn.XLOOKUP(Table7[[#This Row],[EID]],Roster!A:A,Roster!F:F)</f>
        <v>Health</v>
      </c>
      <c r="D3767">
        <v>9</v>
      </c>
      <c r="E3767" s="2">
        <v>45188</v>
      </c>
      <c r="F3767" s="2">
        <f>_xlfn.XLOOKUP(Table7[[#This Row],[EID]],Roster!A:A,Roster!G:G)</f>
        <v>42161</v>
      </c>
      <c r="G3767" s="61">
        <f ca="1">(TODAY()-Table7[[#This Row],[Hire Date]])/365</f>
        <v>9.956164383561644</v>
      </c>
      <c r="H3767" s="61">
        <f ca="1">Table7[[#This Row],[Year]]*12</f>
        <v>119.47397260273974</v>
      </c>
      <c r="I3767" t="str">
        <f ca="1">IF(Table7[[#This Row],[Month]]&gt;=12,"Tenured","New Hire")</f>
        <v>Tenured</v>
      </c>
    </row>
    <row r="3768" spans="1:9">
      <c r="A3768" s="3" t="s">
        <v>102</v>
      </c>
      <c r="B3768" s="35" t="str">
        <f>_xlfn.XLOOKUP(Table7[[#This Row],[EID]],Roster!A:A,Roster!E:E)</f>
        <v>han.oriz.24</v>
      </c>
      <c r="C3768" s="35" t="str">
        <f>_xlfn.XLOOKUP(Table7[[#This Row],[EID]],Roster!A:A,Roster!F:F)</f>
        <v>Network</v>
      </c>
      <c r="D3768">
        <v>8</v>
      </c>
      <c r="E3768" s="2">
        <v>45188</v>
      </c>
      <c r="F3768" s="2">
        <f>_xlfn.XLOOKUP(Table7[[#This Row],[EID]],Roster!A:A,Roster!G:G)</f>
        <v>37784</v>
      </c>
      <c r="G3768" s="61">
        <f ca="1">(TODAY()-Table7[[#This Row],[Hire Date]])/365</f>
        <v>21.947945205479453</v>
      </c>
      <c r="H3768" s="61">
        <f ca="1">Table7[[#This Row],[Year]]*12</f>
        <v>263.37534246575342</v>
      </c>
      <c r="I3768" t="str">
        <f ca="1">IF(Table7[[#This Row],[Month]]&gt;=12,"Tenured","New Hire")</f>
        <v>Tenured</v>
      </c>
    </row>
    <row r="3769" spans="1:9">
      <c r="A3769" s="3" t="s">
        <v>103</v>
      </c>
      <c r="B3769" s="35" t="str">
        <f>_xlfn.XLOOKUP(Table7[[#This Row],[EID]],Roster!A:A,Roster!E:E)</f>
        <v>kig.imaz.62</v>
      </c>
      <c r="C3769" s="35" t="str">
        <f>_xlfn.XLOOKUP(Table7[[#This Row],[EID]],Roster!A:A,Roster!F:F)</f>
        <v>HR</v>
      </c>
      <c r="D3769">
        <v>8</v>
      </c>
      <c r="E3769" s="2">
        <v>45188</v>
      </c>
      <c r="F3769" s="2">
        <f>_xlfn.XLOOKUP(Table7[[#This Row],[EID]],Roster!A:A,Roster!G:G)</f>
        <v>44132</v>
      </c>
      <c r="G3769" s="61">
        <f ca="1">(TODAY()-Table7[[#This Row],[Hire Date]])/365</f>
        <v>4.5561643835616437</v>
      </c>
      <c r="H3769" s="61">
        <f ca="1">Table7[[#This Row],[Year]]*12</f>
        <v>54.673972602739724</v>
      </c>
      <c r="I3769" t="str">
        <f ca="1">IF(Table7[[#This Row],[Month]]&gt;=12,"Tenured","New Hire")</f>
        <v>Tenured</v>
      </c>
    </row>
    <row r="3770" spans="1:9">
      <c r="A3770" s="3" t="s">
        <v>104</v>
      </c>
      <c r="B3770" s="35" t="str">
        <f>_xlfn.XLOOKUP(Table7[[#This Row],[EID]],Roster!A:A,Roster!E:E)</f>
        <v>oka.koch.55</v>
      </c>
      <c r="C3770" s="35" t="str">
        <f>_xlfn.XLOOKUP(Table7[[#This Row],[EID]],Roster!A:A,Roster!F:F)</f>
        <v>F&amp;A</v>
      </c>
      <c r="D3770">
        <v>7</v>
      </c>
      <c r="E3770" s="2">
        <v>45188</v>
      </c>
      <c r="F3770" s="2">
        <f>_xlfn.XLOOKUP(Table7[[#This Row],[EID]],Roster!A:A,Roster!G:G)</f>
        <v>44977</v>
      </c>
      <c r="G3770" s="61">
        <f ca="1">(TODAY()-Table7[[#This Row],[Hire Date]])/365</f>
        <v>2.2410958904109588</v>
      </c>
      <c r="H3770" s="61">
        <f ca="1">Table7[[#This Row],[Year]]*12</f>
        <v>26.893150684931506</v>
      </c>
      <c r="I3770" t="str">
        <f ca="1">IF(Table7[[#This Row],[Month]]&gt;=12,"Tenured","New Hire")</f>
        <v>Tenured</v>
      </c>
    </row>
    <row r="3771" spans="1:9">
      <c r="A3771" s="3" t="s">
        <v>105</v>
      </c>
      <c r="B3771" s="35" t="str">
        <f>_xlfn.XLOOKUP(Table7[[#This Row],[EID]],Roster!A:A,Roster!E:E)</f>
        <v>oka.koch.55</v>
      </c>
      <c r="C3771" s="35" t="str">
        <f>_xlfn.XLOOKUP(Table7[[#This Row],[EID]],Roster!A:A,Roster!F:F)</f>
        <v>F&amp;A</v>
      </c>
      <c r="D3771">
        <v>8</v>
      </c>
      <c r="E3771" s="2">
        <v>45188</v>
      </c>
      <c r="F3771" s="2">
        <f>_xlfn.XLOOKUP(Table7[[#This Row],[EID]],Roster!A:A,Roster!G:G)</f>
        <v>37806</v>
      </c>
      <c r="G3771" s="61">
        <f ca="1">(TODAY()-Table7[[#This Row],[Hire Date]])/365</f>
        <v>21.887671232876713</v>
      </c>
      <c r="H3771" s="61">
        <f ca="1">Table7[[#This Row],[Year]]*12</f>
        <v>262.65205479452055</v>
      </c>
      <c r="I3771" t="str">
        <f ca="1">IF(Table7[[#This Row],[Month]]&gt;=12,"Tenured","New Hire")</f>
        <v>Tenured</v>
      </c>
    </row>
    <row r="3772" spans="1:9">
      <c r="A3772" s="3" t="s">
        <v>106</v>
      </c>
      <c r="B3772" s="35" t="str">
        <f>_xlfn.XLOOKUP(Table7[[#This Row],[EID]],Roster!A:A,Roster!E:E)</f>
        <v>hir.kame.31</v>
      </c>
      <c r="C3772" s="35" t="str">
        <f>_xlfn.XLOOKUP(Table7[[#This Row],[EID]],Roster!A:A,Roster!F:F)</f>
        <v>Health</v>
      </c>
      <c r="D3772">
        <v>9</v>
      </c>
      <c r="E3772" s="2">
        <v>45188</v>
      </c>
      <c r="F3772" s="2">
        <f>_xlfn.XLOOKUP(Table7[[#This Row],[EID]],Roster!A:A,Roster!G:G)</f>
        <v>40457</v>
      </c>
      <c r="G3772" s="61">
        <f ca="1">(TODAY()-Table7[[#This Row],[Hire Date]])/365</f>
        <v>14.624657534246575</v>
      </c>
      <c r="H3772" s="61">
        <f ca="1">Table7[[#This Row],[Year]]*12</f>
        <v>175.49589041095891</v>
      </c>
      <c r="I3772" t="str">
        <f ca="1">IF(Table7[[#This Row],[Month]]&gt;=12,"Tenured","New Hire")</f>
        <v>Tenured</v>
      </c>
    </row>
    <row r="3773" spans="1:9">
      <c r="A3773" s="3" t="s">
        <v>107</v>
      </c>
      <c r="B3773" s="35" t="str">
        <f>_xlfn.XLOOKUP(Table7[[#This Row],[EID]],Roster!A:A,Roster!E:E)</f>
        <v>oka.koch.55</v>
      </c>
      <c r="C3773" s="35" t="str">
        <f>_xlfn.XLOOKUP(Table7[[#This Row],[EID]],Roster!A:A,Roster!F:F)</f>
        <v>F&amp;A</v>
      </c>
      <c r="D3773">
        <v>10</v>
      </c>
      <c r="E3773" s="2">
        <v>45188</v>
      </c>
      <c r="F3773" s="2">
        <f>_xlfn.XLOOKUP(Table7[[#This Row],[EID]],Roster!A:A,Roster!G:G)</f>
        <v>45001</v>
      </c>
      <c r="G3773" s="61">
        <f ca="1">(TODAY()-Table7[[#This Row],[Hire Date]])/365</f>
        <v>2.1753424657534248</v>
      </c>
      <c r="H3773" s="61">
        <f ca="1">Table7[[#This Row],[Year]]*12</f>
        <v>26.104109589041098</v>
      </c>
      <c r="I3773" t="str">
        <f ca="1">IF(Table7[[#This Row],[Month]]&gt;=12,"Tenured","New Hire")</f>
        <v>Tenured</v>
      </c>
    </row>
    <row r="3774" spans="1:9">
      <c r="A3774" s="3" t="s">
        <v>108</v>
      </c>
      <c r="B3774" s="35" t="str">
        <f>_xlfn.XLOOKUP(Table7[[#This Row],[EID]],Roster!A:A,Roster!E:E)</f>
        <v>kig.imaz.62</v>
      </c>
      <c r="C3774" s="35" t="str">
        <f>_xlfn.XLOOKUP(Table7[[#This Row],[EID]],Roster!A:A,Roster!F:F)</f>
        <v>HR</v>
      </c>
      <c r="D3774">
        <v>10</v>
      </c>
      <c r="E3774" s="2">
        <v>45188</v>
      </c>
      <c r="F3774" s="2">
        <f>_xlfn.XLOOKUP(Table7[[#This Row],[EID]],Roster!A:A,Roster!G:G)</f>
        <v>41289</v>
      </c>
      <c r="G3774" s="61">
        <f ca="1">(TODAY()-Table7[[#This Row],[Hire Date]])/365</f>
        <v>12.345205479452055</v>
      </c>
      <c r="H3774" s="61">
        <f ca="1">Table7[[#This Row],[Year]]*12</f>
        <v>148.14246575342466</v>
      </c>
      <c r="I3774" t="str">
        <f ca="1">IF(Table7[[#This Row],[Month]]&gt;=12,"Tenured","New Hire")</f>
        <v>Tenured</v>
      </c>
    </row>
    <row r="3775" spans="1:9">
      <c r="A3775" s="3" t="s">
        <v>109</v>
      </c>
      <c r="B3775" s="35" t="str">
        <f>_xlfn.XLOOKUP(Table7[[#This Row],[EID]],Roster!A:A,Roster!E:E)</f>
        <v>han.oriz.24</v>
      </c>
      <c r="C3775" s="35" t="str">
        <f>_xlfn.XLOOKUP(Table7[[#This Row],[EID]],Roster!A:A,Roster!F:F)</f>
        <v>Strategy</v>
      </c>
      <c r="D3775">
        <v>9</v>
      </c>
      <c r="E3775" s="2">
        <v>45188</v>
      </c>
      <c r="F3775" s="2">
        <f>_xlfn.XLOOKUP(Table7[[#This Row],[EID]],Roster!A:A,Roster!G:G)</f>
        <v>39092</v>
      </c>
      <c r="G3775" s="61">
        <f ca="1">(TODAY()-Table7[[#This Row],[Hire Date]])/365</f>
        <v>18.364383561643837</v>
      </c>
      <c r="H3775" s="61">
        <f ca="1">Table7[[#This Row],[Year]]*12</f>
        <v>220.37260273972606</v>
      </c>
      <c r="I3775" t="str">
        <f ca="1">IF(Table7[[#This Row],[Month]]&gt;=12,"Tenured","New Hire")</f>
        <v>Tenured</v>
      </c>
    </row>
    <row r="3776" spans="1:9">
      <c r="A3776" s="3" t="s">
        <v>110</v>
      </c>
      <c r="B3776" s="35" t="str">
        <f>_xlfn.XLOOKUP(Table7[[#This Row],[EID]],Roster!A:A,Roster!E:E)</f>
        <v>oka.koch.55</v>
      </c>
      <c r="C3776" s="35" t="str">
        <f>_xlfn.XLOOKUP(Table7[[#This Row],[EID]],Roster!A:A,Roster!F:F)</f>
        <v>F&amp;A</v>
      </c>
      <c r="D3776">
        <v>9</v>
      </c>
      <c r="E3776" s="2">
        <v>45188</v>
      </c>
      <c r="F3776" s="2">
        <f>_xlfn.XLOOKUP(Table7[[#This Row],[EID]],Roster!A:A,Roster!G:G)</f>
        <v>45029</v>
      </c>
      <c r="G3776" s="61">
        <f ca="1">(TODAY()-Table7[[#This Row],[Hire Date]])/365</f>
        <v>2.0986301369863014</v>
      </c>
      <c r="H3776" s="61">
        <f ca="1">Table7[[#This Row],[Year]]*12</f>
        <v>25.183561643835617</v>
      </c>
      <c r="I3776" t="str">
        <f ca="1">IF(Table7[[#This Row],[Month]]&gt;=12,"Tenured","New Hire")</f>
        <v>Tenured</v>
      </c>
    </row>
    <row r="3777" spans="1:9">
      <c r="A3777" s="3" t="s">
        <v>111</v>
      </c>
      <c r="B3777" s="35" t="str">
        <f>_xlfn.XLOOKUP(Table7[[#This Row],[EID]],Roster!A:A,Roster!E:E)</f>
        <v>hir.kame.31</v>
      </c>
      <c r="C3777" s="35" t="str">
        <f>_xlfn.XLOOKUP(Table7[[#This Row],[EID]],Roster!A:A,Roster!F:F)</f>
        <v>Health</v>
      </c>
      <c r="D3777">
        <v>9</v>
      </c>
      <c r="E3777" s="2">
        <v>45188</v>
      </c>
      <c r="F3777" s="2">
        <f>_xlfn.XLOOKUP(Table7[[#This Row],[EID]],Roster!A:A,Roster!G:G)</f>
        <v>42145</v>
      </c>
      <c r="G3777" s="61">
        <f ca="1">(TODAY()-Table7[[#This Row],[Hire Date]])/365</f>
        <v>10</v>
      </c>
      <c r="H3777" s="61">
        <f ca="1">Table7[[#This Row],[Year]]*12</f>
        <v>120</v>
      </c>
      <c r="I3777" t="str">
        <f ca="1">IF(Table7[[#This Row],[Month]]&gt;=12,"Tenured","New Hire")</f>
        <v>Tenured</v>
      </c>
    </row>
    <row r="3778" spans="1:9">
      <c r="A3778" s="3" t="s">
        <v>112</v>
      </c>
      <c r="B3778" s="35" t="str">
        <f>_xlfn.XLOOKUP(Table7[[#This Row],[EID]],Roster!A:A,Roster!E:E)</f>
        <v>hir.kame.31</v>
      </c>
      <c r="C3778" s="35" t="str">
        <f>_xlfn.XLOOKUP(Table7[[#This Row],[EID]],Roster!A:A,Roster!F:F)</f>
        <v>Health</v>
      </c>
      <c r="D3778">
        <v>8</v>
      </c>
      <c r="E3778" s="2">
        <v>45188</v>
      </c>
      <c r="F3778" s="2">
        <f>_xlfn.XLOOKUP(Table7[[#This Row],[EID]],Roster!A:A,Roster!G:G)</f>
        <v>44989</v>
      </c>
      <c r="G3778" s="61">
        <f ca="1">(TODAY()-Table7[[#This Row],[Hire Date]])/365</f>
        <v>2.2082191780821918</v>
      </c>
      <c r="H3778" s="61">
        <f ca="1">Table7[[#This Row],[Year]]*12</f>
        <v>26.4986301369863</v>
      </c>
      <c r="I3778" t="str">
        <f ca="1">IF(Table7[[#This Row],[Month]]&gt;=12,"Tenured","New Hire")</f>
        <v>Tenured</v>
      </c>
    </row>
    <row r="3779" spans="1:9">
      <c r="A3779" s="3" t="s">
        <v>113</v>
      </c>
      <c r="B3779" s="35" t="str">
        <f>_xlfn.XLOOKUP(Table7[[#This Row],[EID]],Roster!A:A,Roster!E:E)</f>
        <v>kig.imaz.62</v>
      </c>
      <c r="C3779" s="35" t="str">
        <f>_xlfn.XLOOKUP(Table7[[#This Row],[EID]],Roster!A:A,Roster!F:F)</f>
        <v>HR</v>
      </c>
      <c r="D3779">
        <v>8</v>
      </c>
      <c r="E3779" s="2">
        <v>45188</v>
      </c>
      <c r="F3779" s="2">
        <f>_xlfn.XLOOKUP(Table7[[#This Row],[EID]],Roster!A:A,Roster!G:G)</f>
        <v>44152</v>
      </c>
      <c r="G3779" s="61">
        <f ca="1">(TODAY()-Table7[[#This Row],[Hire Date]])/365</f>
        <v>4.5013698630136982</v>
      </c>
      <c r="H3779" s="61">
        <f ca="1">Table7[[#This Row],[Year]]*12</f>
        <v>54.016438356164379</v>
      </c>
      <c r="I3779" t="str">
        <f ca="1">IF(Table7[[#This Row],[Month]]&gt;=12,"Tenured","New Hire")</f>
        <v>Tenured</v>
      </c>
    </row>
    <row r="3780" spans="1:9">
      <c r="A3780" s="3" t="s">
        <v>114</v>
      </c>
      <c r="B3780" s="35" t="str">
        <f>_xlfn.XLOOKUP(Table7[[#This Row],[EID]],Roster!A:A,Roster!E:E)</f>
        <v>han.oriz.24</v>
      </c>
      <c r="C3780" s="35" t="str">
        <f>_xlfn.XLOOKUP(Table7[[#This Row],[EID]],Roster!A:A,Roster!F:F)</f>
        <v>Strategy</v>
      </c>
      <c r="D3780">
        <v>8</v>
      </c>
      <c r="E3780" s="2">
        <v>45188</v>
      </c>
      <c r="F3780" s="2">
        <f>_xlfn.XLOOKUP(Table7[[#This Row],[EID]],Roster!A:A,Roster!G:G)</f>
        <v>37165</v>
      </c>
      <c r="G3780" s="61">
        <f ca="1">(TODAY()-Table7[[#This Row],[Hire Date]])/365</f>
        <v>23.643835616438356</v>
      </c>
      <c r="H3780" s="61">
        <f ca="1">Table7[[#This Row],[Year]]*12</f>
        <v>283.72602739726028</v>
      </c>
      <c r="I3780" t="str">
        <f ca="1">IF(Table7[[#This Row],[Month]]&gt;=12,"Tenured","New Hire")</f>
        <v>Tenured</v>
      </c>
    </row>
    <row r="3781" spans="1:9">
      <c r="A3781" s="3" t="s">
        <v>115</v>
      </c>
      <c r="B3781" s="35" t="str">
        <f>_xlfn.XLOOKUP(Table7[[#This Row],[EID]],Roster!A:A,Roster!E:E)</f>
        <v>oka.koch.55</v>
      </c>
      <c r="C3781" s="35" t="str">
        <f>_xlfn.XLOOKUP(Table7[[#This Row],[EID]],Roster!A:A,Roster!F:F)</f>
        <v>F&amp;A</v>
      </c>
      <c r="D3781">
        <v>8</v>
      </c>
      <c r="E3781" s="2">
        <v>45188</v>
      </c>
      <c r="F3781" s="2">
        <f>_xlfn.XLOOKUP(Table7[[#This Row],[EID]],Roster!A:A,Roster!G:G)</f>
        <v>44841</v>
      </c>
      <c r="G3781" s="61">
        <f ca="1">(TODAY()-Table7[[#This Row],[Hire Date]])/365</f>
        <v>2.6136986301369864</v>
      </c>
      <c r="H3781" s="61">
        <f ca="1">Table7[[#This Row],[Year]]*12</f>
        <v>31.364383561643837</v>
      </c>
      <c r="I3781" t="str">
        <f ca="1">IF(Table7[[#This Row],[Month]]&gt;=12,"Tenured","New Hire")</f>
        <v>Tenured</v>
      </c>
    </row>
    <row r="3782" spans="1:9">
      <c r="A3782" s="3" t="s">
        <v>116</v>
      </c>
      <c r="B3782" s="35" t="str">
        <f>_xlfn.XLOOKUP(Table7[[#This Row],[EID]],Roster!A:A,Roster!E:E)</f>
        <v>hir.kame.31</v>
      </c>
      <c r="C3782" s="35" t="str">
        <f>_xlfn.XLOOKUP(Table7[[#This Row],[EID]],Roster!A:A,Roster!F:F)</f>
        <v>Health</v>
      </c>
      <c r="D3782">
        <v>8</v>
      </c>
      <c r="E3782" s="2">
        <v>45188</v>
      </c>
      <c r="F3782" s="2">
        <f>_xlfn.XLOOKUP(Table7[[#This Row],[EID]],Roster!A:A,Roster!G:G)</f>
        <v>39490</v>
      </c>
      <c r="G3782" s="61">
        <f ca="1">(TODAY()-Table7[[#This Row],[Hire Date]])/365</f>
        <v>17.273972602739725</v>
      </c>
      <c r="H3782" s="61">
        <f ca="1">Table7[[#This Row],[Year]]*12</f>
        <v>207.2876712328767</v>
      </c>
      <c r="I3782" t="str">
        <f ca="1">IF(Table7[[#This Row],[Month]]&gt;=12,"Tenured","New Hire")</f>
        <v>Tenured</v>
      </c>
    </row>
    <row r="3783" spans="1:9">
      <c r="A3783" s="3" t="s">
        <v>117</v>
      </c>
      <c r="B3783" s="35" t="str">
        <f>_xlfn.XLOOKUP(Table7[[#This Row],[EID]],Roster!A:A,Roster!E:E)</f>
        <v>han.oriz.24</v>
      </c>
      <c r="C3783" s="35" t="str">
        <f>_xlfn.XLOOKUP(Table7[[#This Row],[EID]],Roster!A:A,Roster!F:F)</f>
        <v>Network</v>
      </c>
      <c r="D3783">
        <v>10</v>
      </c>
      <c r="E3783" s="2">
        <v>45188</v>
      </c>
      <c r="F3783" s="2">
        <f>_xlfn.XLOOKUP(Table7[[#This Row],[EID]],Roster!A:A,Roster!G:G)</f>
        <v>43495</v>
      </c>
      <c r="G3783" s="61">
        <f ca="1">(TODAY()-Table7[[#This Row],[Hire Date]])/365</f>
        <v>6.3013698630136989</v>
      </c>
      <c r="H3783" s="61">
        <f ca="1">Table7[[#This Row],[Year]]*12</f>
        <v>75.616438356164394</v>
      </c>
      <c r="I3783" t="str">
        <f ca="1">IF(Table7[[#This Row],[Month]]&gt;=12,"Tenured","New Hire")</f>
        <v>Tenured</v>
      </c>
    </row>
    <row r="3784" spans="1:9">
      <c r="A3784" s="3" t="s">
        <v>118</v>
      </c>
      <c r="B3784" s="35" t="str">
        <f>_xlfn.XLOOKUP(Table7[[#This Row],[EID]],Roster!A:A,Roster!E:E)</f>
        <v>kig.imaz.62</v>
      </c>
      <c r="C3784" s="35" t="str">
        <f>_xlfn.XLOOKUP(Table7[[#This Row],[EID]],Roster!A:A,Roster!F:F)</f>
        <v>HR</v>
      </c>
      <c r="D3784">
        <v>7</v>
      </c>
      <c r="E3784" s="2">
        <v>45188</v>
      </c>
      <c r="F3784" s="2">
        <f>_xlfn.XLOOKUP(Table7[[#This Row],[EID]],Roster!A:A,Roster!G:G)</f>
        <v>44965</v>
      </c>
      <c r="G3784" s="61">
        <f ca="1">(TODAY()-Table7[[#This Row],[Hire Date]])/365</f>
        <v>2.2739726027397262</v>
      </c>
      <c r="H3784" s="61">
        <f ca="1">Table7[[#This Row],[Year]]*12</f>
        <v>27.287671232876715</v>
      </c>
      <c r="I3784" t="str">
        <f ca="1">IF(Table7[[#This Row],[Month]]&gt;=12,"Tenured","New Hire")</f>
        <v>Tenured</v>
      </c>
    </row>
    <row r="3785" spans="1:9">
      <c r="A3785" s="3" t="s">
        <v>119</v>
      </c>
      <c r="B3785" s="35" t="str">
        <f>_xlfn.XLOOKUP(Table7[[#This Row],[EID]],Roster!A:A,Roster!E:E)</f>
        <v>hir.kame.31</v>
      </c>
      <c r="C3785" s="35" t="str">
        <f>_xlfn.XLOOKUP(Table7[[#This Row],[EID]],Roster!A:A,Roster!F:F)</f>
        <v>Health</v>
      </c>
      <c r="D3785">
        <v>8</v>
      </c>
      <c r="E3785" s="2">
        <v>45188</v>
      </c>
      <c r="F3785" s="2">
        <f>_xlfn.XLOOKUP(Table7[[#This Row],[EID]],Roster!A:A,Roster!G:G)</f>
        <v>38581</v>
      </c>
      <c r="G3785" s="61">
        <f ca="1">(TODAY()-Table7[[#This Row],[Hire Date]])/365</f>
        <v>19.764383561643836</v>
      </c>
      <c r="H3785" s="61">
        <f ca="1">Table7[[#This Row],[Year]]*12</f>
        <v>237.17260273972602</v>
      </c>
      <c r="I3785" t="str">
        <f ca="1">IF(Table7[[#This Row],[Month]]&gt;=12,"Tenured","New Hire")</f>
        <v>Tenured</v>
      </c>
    </row>
    <row r="3786" spans="1:9">
      <c r="A3786" s="3" t="s">
        <v>120</v>
      </c>
      <c r="B3786" s="35" t="str">
        <f>_xlfn.XLOOKUP(Table7[[#This Row],[EID]],Roster!A:A,Roster!E:E)</f>
        <v>oka.koch.55</v>
      </c>
      <c r="C3786" s="35" t="str">
        <f>_xlfn.XLOOKUP(Table7[[#This Row],[EID]],Roster!A:A,Roster!F:F)</f>
        <v>F&amp;A</v>
      </c>
      <c r="D3786">
        <v>7</v>
      </c>
      <c r="E3786" s="2">
        <v>45188</v>
      </c>
      <c r="F3786" s="2">
        <f>_xlfn.XLOOKUP(Table7[[#This Row],[EID]],Roster!A:A,Roster!G:G)</f>
        <v>45039</v>
      </c>
      <c r="G3786" s="61">
        <f ca="1">(TODAY()-Table7[[#This Row],[Hire Date]])/365</f>
        <v>2.0712328767123287</v>
      </c>
      <c r="H3786" s="61">
        <f ca="1">Table7[[#This Row],[Year]]*12</f>
        <v>24.854794520547944</v>
      </c>
      <c r="I3786" t="str">
        <f ca="1">IF(Table7[[#This Row],[Month]]&gt;=12,"Tenured","New Hire")</f>
        <v>Tenured</v>
      </c>
    </row>
    <row r="3787" spans="1:9">
      <c r="A3787" s="3" t="s">
        <v>121</v>
      </c>
      <c r="B3787" s="35" t="str">
        <f>_xlfn.XLOOKUP(Table7[[#This Row],[EID]],Roster!A:A,Roster!E:E)</f>
        <v>hir.kame.31</v>
      </c>
      <c r="C3787" s="35" t="str">
        <f>_xlfn.XLOOKUP(Table7[[#This Row],[EID]],Roster!A:A,Roster!F:F)</f>
        <v>Health</v>
      </c>
      <c r="D3787">
        <v>8</v>
      </c>
      <c r="E3787" s="2">
        <v>45188</v>
      </c>
      <c r="F3787" s="2">
        <f>_xlfn.XLOOKUP(Table7[[#This Row],[EID]],Roster!A:A,Roster!G:G)</f>
        <v>44420</v>
      </c>
      <c r="G3787" s="61">
        <f ca="1">(TODAY()-Table7[[#This Row],[Hire Date]])/365</f>
        <v>3.7671232876712328</v>
      </c>
      <c r="H3787" s="61">
        <f ca="1">Table7[[#This Row],[Year]]*12</f>
        <v>45.205479452054796</v>
      </c>
      <c r="I3787" t="str">
        <f ca="1">IF(Table7[[#This Row],[Month]]&gt;=12,"Tenured","New Hire")</f>
        <v>Tenured</v>
      </c>
    </row>
    <row r="3788" spans="1:9">
      <c r="A3788" s="3" t="s">
        <v>122</v>
      </c>
      <c r="B3788" s="35" t="str">
        <f>_xlfn.XLOOKUP(Table7[[#This Row],[EID]],Roster!A:A,Roster!E:E)</f>
        <v>han.oriz.24</v>
      </c>
      <c r="C3788" s="35" t="str">
        <f>_xlfn.XLOOKUP(Table7[[#This Row],[EID]],Roster!A:A,Roster!F:F)</f>
        <v>Network</v>
      </c>
      <c r="D3788">
        <v>7</v>
      </c>
      <c r="E3788" s="2">
        <v>45188</v>
      </c>
      <c r="F3788" s="2">
        <f>_xlfn.XLOOKUP(Table7[[#This Row],[EID]],Roster!A:A,Roster!G:G)</f>
        <v>44961</v>
      </c>
      <c r="G3788" s="61">
        <f ca="1">(TODAY()-Table7[[#This Row],[Hire Date]])/365</f>
        <v>2.2849315068493152</v>
      </c>
      <c r="H3788" s="61">
        <f ca="1">Table7[[#This Row],[Year]]*12</f>
        <v>27.419178082191785</v>
      </c>
      <c r="I3788" t="str">
        <f ca="1">IF(Table7[[#This Row],[Month]]&gt;=12,"Tenured","New Hire")</f>
        <v>Tenured</v>
      </c>
    </row>
    <row r="3789" spans="1:9">
      <c r="A3789" s="3" t="s">
        <v>123</v>
      </c>
      <c r="B3789" s="35" t="str">
        <f>_xlfn.XLOOKUP(Table7[[#This Row],[EID]],Roster!A:A,Roster!E:E)</f>
        <v>kig.imaz.62</v>
      </c>
      <c r="C3789" s="35" t="str">
        <f>_xlfn.XLOOKUP(Table7[[#This Row],[EID]],Roster!A:A,Roster!F:F)</f>
        <v>HR</v>
      </c>
      <c r="D3789">
        <v>10</v>
      </c>
      <c r="E3789" s="2">
        <v>45188</v>
      </c>
      <c r="F3789" s="2">
        <f>_xlfn.XLOOKUP(Table7[[#This Row],[EID]],Roster!A:A,Roster!G:G)</f>
        <v>41094</v>
      </c>
      <c r="G3789" s="61">
        <f ca="1">(TODAY()-Table7[[#This Row],[Hire Date]])/365</f>
        <v>12.87945205479452</v>
      </c>
      <c r="H3789" s="61">
        <f ca="1">Table7[[#This Row],[Year]]*12</f>
        <v>154.55342465753424</v>
      </c>
      <c r="I3789" t="str">
        <f ca="1">IF(Table7[[#This Row],[Month]]&gt;=12,"Tenured","New Hire")</f>
        <v>Tenured</v>
      </c>
    </row>
    <row r="3790" spans="1:9">
      <c r="A3790" s="3" t="s">
        <v>94</v>
      </c>
      <c r="B3790" s="35" t="str">
        <f>_xlfn.XLOOKUP(Table7[[#This Row],[EID]],Roster!A:A,Roster!E:E)</f>
        <v>oka.koch.55</v>
      </c>
      <c r="C3790" s="35" t="str">
        <f>_xlfn.XLOOKUP(Table7[[#This Row],[EID]],Roster!A:A,Roster!F:F)</f>
        <v>F&amp;A</v>
      </c>
      <c r="D3790">
        <v>8</v>
      </c>
      <c r="E3790" s="2">
        <v>45189</v>
      </c>
      <c r="F3790" s="2">
        <f>_xlfn.XLOOKUP(Table7[[#This Row],[EID]],Roster!A:A,Roster!G:G)</f>
        <v>45032</v>
      </c>
      <c r="G3790" s="61">
        <f ca="1">(TODAY()-Table7[[#This Row],[Hire Date]])/365</f>
        <v>2.0904109589041098</v>
      </c>
      <c r="H3790" s="61">
        <f ca="1">Table7[[#This Row],[Year]]*12</f>
        <v>25.084931506849315</v>
      </c>
      <c r="I3790" t="str">
        <f ca="1">IF(Table7[[#This Row],[Month]]&gt;=12,"Tenured","New Hire")</f>
        <v>Tenured</v>
      </c>
    </row>
    <row r="3791" spans="1:9">
      <c r="A3791" s="3" t="s">
        <v>96</v>
      </c>
      <c r="B3791" s="35" t="str">
        <f>_xlfn.XLOOKUP(Table7[[#This Row],[EID]],Roster!A:A,Roster!E:E)</f>
        <v>hir.kame.31</v>
      </c>
      <c r="C3791" s="35" t="str">
        <f>_xlfn.XLOOKUP(Table7[[#This Row],[EID]],Roster!A:A,Roster!F:F)</f>
        <v>Health</v>
      </c>
      <c r="D3791">
        <v>10</v>
      </c>
      <c r="E3791" s="2">
        <v>45189</v>
      </c>
      <c r="F3791" s="2">
        <f>_xlfn.XLOOKUP(Table7[[#This Row],[EID]],Roster!A:A,Roster!G:G)</f>
        <v>44979</v>
      </c>
      <c r="G3791" s="61">
        <f ca="1">(TODAY()-Table7[[#This Row],[Hire Date]])/365</f>
        <v>2.2356164383561645</v>
      </c>
      <c r="H3791" s="61">
        <f ca="1">Table7[[#This Row],[Year]]*12</f>
        <v>26.827397260273976</v>
      </c>
      <c r="I3791" t="str">
        <f ca="1">IF(Table7[[#This Row],[Month]]&gt;=12,"Tenured","New Hire")</f>
        <v>Tenured</v>
      </c>
    </row>
    <row r="3792" spans="1:9">
      <c r="A3792" s="3" t="s">
        <v>97</v>
      </c>
      <c r="B3792" s="35" t="str">
        <f>_xlfn.XLOOKUP(Table7[[#This Row],[EID]],Roster!A:A,Roster!E:E)</f>
        <v>han.oriz.24</v>
      </c>
      <c r="C3792" s="35" t="str">
        <f>_xlfn.XLOOKUP(Table7[[#This Row],[EID]],Roster!A:A,Roster!F:F)</f>
        <v>Network</v>
      </c>
      <c r="D3792">
        <v>8</v>
      </c>
      <c r="E3792" s="2">
        <v>45189</v>
      </c>
      <c r="F3792" s="2">
        <f>_xlfn.XLOOKUP(Table7[[#This Row],[EID]],Roster!A:A,Roster!G:G)</f>
        <v>44419</v>
      </c>
      <c r="G3792" s="61">
        <f ca="1">(TODAY()-Table7[[#This Row],[Hire Date]])/365</f>
        <v>3.7698630136986302</v>
      </c>
      <c r="H3792" s="61">
        <f ca="1">Table7[[#This Row],[Year]]*12</f>
        <v>45.238356164383561</v>
      </c>
      <c r="I3792" t="str">
        <f ca="1">IF(Table7[[#This Row],[Month]]&gt;=12,"Tenured","New Hire")</f>
        <v>Tenured</v>
      </c>
    </row>
    <row r="3793" spans="1:9">
      <c r="A3793" s="3" t="s">
        <v>98</v>
      </c>
      <c r="B3793" s="35" t="str">
        <f>_xlfn.XLOOKUP(Table7[[#This Row],[EID]],Roster!A:A,Roster!E:E)</f>
        <v>kig.imaz.62</v>
      </c>
      <c r="C3793" s="35" t="str">
        <f>_xlfn.XLOOKUP(Table7[[#This Row],[EID]],Roster!A:A,Roster!F:F)</f>
        <v>HR</v>
      </c>
      <c r="D3793">
        <v>10</v>
      </c>
      <c r="E3793" s="2">
        <v>45189</v>
      </c>
      <c r="F3793" s="2">
        <f>_xlfn.XLOOKUP(Table7[[#This Row],[EID]],Roster!A:A,Roster!G:G)</f>
        <v>41964</v>
      </c>
      <c r="G3793" s="61">
        <f ca="1">(TODAY()-Table7[[#This Row],[Hire Date]])/365</f>
        <v>10.495890410958904</v>
      </c>
      <c r="H3793" s="61">
        <f ca="1">Table7[[#This Row],[Year]]*12</f>
        <v>125.95068493150684</v>
      </c>
      <c r="I3793" t="str">
        <f ca="1">IF(Table7[[#This Row],[Month]]&gt;=12,"Tenured","New Hire")</f>
        <v>Tenured</v>
      </c>
    </row>
    <row r="3794" spans="1:9">
      <c r="A3794" s="3" t="s">
        <v>99</v>
      </c>
      <c r="B3794" s="35" t="str">
        <f>_xlfn.XLOOKUP(Table7[[#This Row],[EID]],Roster!A:A,Roster!E:E)</f>
        <v>han.oriz.24</v>
      </c>
      <c r="C3794" s="35" t="str">
        <f>_xlfn.XLOOKUP(Table7[[#This Row],[EID]],Roster!A:A,Roster!F:F)</f>
        <v>Strategy</v>
      </c>
      <c r="D3794">
        <v>8</v>
      </c>
      <c r="E3794" s="2">
        <v>45189</v>
      </c>
      <c r="F3794" s="2">
        <f>_xlfn.XLOOKUP(Table7[[#This Row],[EID]],Roster!A:A,Roster!G:G)</f>
        <v>39732</v>
      </c>
      <c r="G3794" s="61">
        <f ca="1">(TODAY()-Table7[[#This Row],[Hire Date]])/365</f>
        <v>16.610958904109587</v>
      </c>
      <c r="H3794" s="61">
        <f ca="1">Table7[[#This Row],[Year]]*12</f>
        <v>199.33150684931505</v>
      </c>
      <c r="I3794" t="str">
        <f ca="1">IF(Table7[[#This Row],[Month]]&gt;=12,"Tenured","New Hire")</f>
        <v>Tenured</v>
      </c>
    </row>
    <row r="3795" spans="1:9">
      <c r="A3795" s="3" t="s">
        <v>100</v>
      </c>
      <c r="B3795" s="35" t="str">
        <f>_xlfn.XLOOKUP(Table7[[#This Row],[EID]],Roster!A:A,Roster!E:E)</f>
        <v>oka.koch.55</v>
      </c>
      <c r="C3795" s="35" t="str">
        <f>_xlfn.XLOOKUP(Table7[[#This Row],[EID]],Roster!A:A,Roster!F:F)</f>
        <v>F&amp;A</v>
      </c>
      <c r="D3795">
        <v>8</v>
      </c>
      <c r="E3795" s="2">
        <v>45189</v>
      </c>
      <c r="F3795" s="2">
        <f>_xlfn.XLOOKUP(Table7[[#This Row],[EID]],Roster!A:A,Roster!G:G)</f>
        <v>44956</v>
      </c>
      <c r="G3795" s="61">
        <f ca="1">(TODAY()-Table7[[#This Row],[Hire Date]])/365</f>
        <v>2.2986301369863016</v>
      </c>
      <c r="H3795" s="61">
        <f ca="1">Table7[[#This Row],[Year]]*12</f>
        <v>27.583561643835619</v>
      </c>
      <c r="I3795" t="str">
        <f ca="1">IF(Table7[[#This Row],[Month]]&gt;=12,"Tenured","New Hire")</f>
        <v>Tenured</v>
      </c>
    </row>
    <row r="3796" spans="1:9">
      <c r="A3796" s="3" t="s">
        <v>101</v>
      </c>
      <c r="B3796" s="35" t="str">
        <f>_xlfn.XLOOKUP(Table7[[#This Row],[EID]],Roster!A:A,Roster!E:E)</f>
        <v>hir.kame.31</v>
      </c>
      <c r="C3796" s="35" t="str">
        <f>_xlfn.XLOOKUP(Table7[[#This Row],[EID]],Roster!A:A,Roster!F:F)</f>
        <v>Health</v>
      </c>
      <c r="D3796">
        <v>9</v>
      </c>
      <c r="E3796" s="2">
        <v>45189</v>
      </c>
      <c r="F3796" s="2">
        <f>_xlfn.XLOOKUP(Table7[[#This Row],[EID]],Roster!A:A,Roster!G:G)</f>
        <v>42161</v>
      </c>
      <c r="G3796" s="61">
        <f ca="1">(TODAY()-Table7[[#This Row],[Hire Date]])/365</f>
        <v>9.956164383561644</v>
      </c>
      <c r="H3796" s="61">
        <f ca="1">Table7[[#This Row],[Year]]*12</f>
        <v>119.47397260273974</v>
      </c>
      <c r="I3796" t="str">
        <f ca="1">IF(Table7[[#This Row],[Month]]&gt;=12,"Tenured","New Hire")</f>
        <v>Tenured</v>
      </c>
    </row>
    <row r="3797" spans="1:9">
      <c r="A3797" s="3" t="s">
        <v>102</v>
      </c>
      <c r="B3797" s="35" t="str">
        <f>_xlfn.XLOOKUP(Table7[[#This Row],[EID]],Roster!A:A,Roster!E:E)</f>
        <v>han.oriz.24</v>
      </c>
      <c r="C3797" s="35" t="str">
        <f>_xlfn.XLOOKUP(Table7[[#This Row],[EID]],Roster!A:A,Roster!F:F)</f>
        <v>Network</v>
      </c>
      <c r="D3797">
        <v>9</v>
      </c>
      <c r="E3797" s="2">
        <v>45189</v>
      </c>
      <c r="F3797" s="2">
        <f>_xlfn.XLOOKUP(Table7[[#This Row],[EID]],Roster!A:A,Roster!G:G)</f>
        <v>37784</v>
      </c>
      <c r="G3797" s="61">
        <f ca="1">(TODAY()-Table7[[#This Row],[Hire Date]])/365</f>
        <v>21.947945205479453</v>
      </c>
      <c r="H3797" s="61">
        <f ca="1">Table7[[#This Row],[Year]]*12</f>
        <v>263.37534246575342</v>
      </c>
      <c r="I3797" t="str">
        <f ca="1">IF(Table7[[#This Row],[Month]]&gt;=12,"Tenured","New Hire")</f>
        <v>Tenured</v>
      </c>
    </row>
    <row r="3798" spans="1:9">
      <c r="A3798" s="3" t="s">
        <v>103</v>
      </c>
      <c r="B3798" s="35" t="str">
        <f>_xlfn.XLOOKUP(Table7[[#This Row],[EID]],Roster!A:A,Roster!E:E)</f>
        <v>kig.imaz.62</v>
      </c>
      <c r="C3798" s="35" t="str">
        <f>_xlfn.XLOOKUP(Table7[[#This Row],[EID]],Roster!A:A,Roster!F:F)</f>
        <v>HR</v>
      </c>
      <c r="D3798">
        <v>9</v>
      </c>
      <c r="E3798" s="2">
        <v>45189</v>
      </c>
      <c r="F3798" s="2">
        <f>_xlfn.XLOOKUP(Table7[[#This Row],[EID]],Roster!A:A,Roster!G:G)</f>
        <v>44132</v>
      </c>
      <c r="G3798" s="61">
        <f ca="1">(TODAY()-Table7[[#This Row],[Hire Date]])/365</f>
        <v>4.5561643835616437</v>
      </c>
      <c r="H3798" s="61">
        <f ca="1">Table7[[#This Row],[Year]]*12</f>
        <v>54.673972602739724</v>
      </c>
      <c r="I3798" t="str">
        <f ca="1">IF(Table7[[#This Row],[Month]]&gt;=12,"Tenured","New Hire")</f>
        <v>Tenured</v>
      </c>
    </row>
    <row r="3799" spans="1:9">
      <c r="A3799" s="3" t="s">
        <v>104</v>
      </c>
      <c r="B3799" s="35" t="str">
        <f>_xlfn.XLOOKUP(Table7[[#This Row],[EID]],Roster!A:A,Roster!E:E)</f>
        <v>oka.koch.55</v>
      </c>
      <c r="C3799" s="35" t="str">
        <f>_xlfn.XLOOKUP(Table7[[#This Row],[EID]],Roster!A:A,Roster!F:F)</f>
        <v>F&amp;A</v>
      </c>
      <c r="D3799">
        <v>9</v>
      </c>
      <c r="E3799" s="2">
        <v>45189</v>
      </c>
      <c r="F3799" s="2">
        <f>_xlfn.XLOOKUP(Table7[[#This Row],[EID]],Roster!A:A,Roster!G:G)</f>
        <v>44977</v>
      </c>
      <c r="G3799" s="61">
        <f ca="1">(TODAY()-Table7[[#This Row],[Hire Date]])/365</f>
        <v>2.2410958904109588</v>
      </c>
      <c r="H3799" s="61">
        <f ca="1">Table7[[#This Row],[Year]]*12</f>
        <v>26.893150684931506</v>
      </c>
      <c r="I3799" t="str">
        <f ca="1">IF(Table7[[#This Row],[Month]]&gt;=12,"Tenured","New Hire")</f>
        <v>Tenured</v>
      </c>
    </row>
    <row r="3800" spans="1:9">
      <c r="A3800" s="3" t="s">
        <v>105</v>
      </c>
      <c r="B3800" s="35" t="str">
        <f>_xlfn.XLOOKUP(Table7[[#This Row],[EID]],Roster!A:A,Roster!E:E)</f>
        <v>oka.koch.55</v>
      </c>
      <c r="C3800" s="35" t="str">
        <f>_xlfn.XLOOKUP(Table7[[#This Row],[EID]],Roster!A:A,Roster!F:F)</f>
        <v>F&amp;A</v>
      </c>
      <c r="D3800">
        <v>8</v>
      </c>
      <c r="E3800" s="2">
        <v>45189</v>
      </c>
      <c r="F3800" s="2">
        <f>_xlfn.XLOOKUP(Table7[[#This Row],[EID]],Roster!A:A,Roster!G:G)</f>
        <v>37806</v>
      </c>
      <c r="G3800" s="61">
        <f ca="1">(TODAY()-Table7[[#This Row],[Hire Date]])/365</f>
        <v>21.887671232876713</v>
      </c>
      <c r="H3800" s="61">
        <f ca="1">Table7[[#This Row],[Year]]*12</f>
        <v>262.65205479452055</v>
      </c>
      <c r="I3800" t="str">
        <f ca="1">IF(Table7[[#This Row],[Month]]&gt;=12,"Tenured","New Hire")</f>
        <v>Tenured</v>
      </c>
    </row>
    <row r="3801" spans="1:9">
      <c r="A3801" s="3" t="s">
        <v>106</v>
      </c>
      <c r="B3801" s="35" t="str">
        <f>_xlfn.XLOOKUP(Table7[[#This Row],[EID]],Roster!A:A,Roster!E:E)</f>
        <v>hir.kame.31</v>
      </c>
      <c r="C3801" s="35" t="str">
        <f>_xlfn.XLOOKUP(Table7[[#This Row],[EID]],Roster!A:A,Roster!F:F)</f>
        <v>Health</v>
      </c>
      <c r="D3801">
        <v>8</v>
      </c>
      <c r="E3801" s="2">
        <v>45189</v>
      </c>
      <c r="F3801" s="2">
        <f>_xlfn.XLOOKUP(Table7[[#This Row],[EID]],Roster!A:A,Roster!G:G)</f>
        <v>40457</v>
      </c>
      <c r="G3801" s="61">
        <f ca="1">(TODAY()-Table7[[#This Row],[Hire Date]])/365</f>
        <v>14.624657534246575</v>
      </c>
      <c r="H3801" s="61">
        <f ca="1">Table7[[#This Row],[Year]]*12</f>
        <v>175.49589041095891</v>
      </c>
      <c r="I3801" t="str">
        <f ca="1">IF(Table7[[#This Row],[Month]]&gt;=12,"Tenured","New Hire")</f>
        <v>Tenured</v>
      </c>
    </row>
    <row r="3802" spans="1:9">
      <c r="A3802" s="3" t="s">
        <v>107</v>
      </c>
      <c r="B3802" s="35" t="str">
        <f>_xlfn.XLOOKUP(Table7[[#This Row],[EID]],Roster!A:A,Roster!E:E)</f>
        <v>oka.koch.55</v>
      </c>
      <c r="C3802" s="35" t="str">
        <f>_xlfn.XLOOKUP(Table7[[#This Row],[EID]],Roster!A:A,Roster!F:F)</f>
        <v>F&amp;A</v>
      </c>
      <c r="D3802">
        <v>6</v>
      </c>
      <c r="E3802" s="2">
        <v>45189</v>
      </c>
      <c r="F3802" s="2">
        <f>_xlfn.XLOOKUP(Table7[[#This Row],[EID]],Roster!A:A,Roster!G:G)</f>
        <v>45001</v>
      </c>
      <c r="G3802" s="61">
        <f ca="1">(TODAY()-Table7[[#This Row],[Hire Date]])/365</f>
        <v>2.1753424657534248</v>
      </c>
      <c r="H3802" s="61">
        <f ca="1">Table7[[#This Row],[Year]]*12</f>
        <v>26.104109589041098</v>
      </c>
      <c r="I3802" t="str">
        <f ca="1">IF(Table7[[#This Row],[Month]]&gt;=12,"Tenured","New Hire")</f>
        <v>Tenured</v>
      </c>
    </row>
    <row r="3803" spans="1:9">
      <c r="A3803" s="3" t="s">
        <v>108</v>
      </c>
      <c r="B3803" s="35" t="str">
        <f>_xlfn.XLOOKUP(Table7[[#This Row],[EID]],Roster!A:A,Roster!E:E)</f>
        <v>kig.imaz.62</v>
      </c>
      <c r="C3803" s="35" t="str">
        <f>_xlfn.XLOOKUP(Table7[[#This Row],[EID]],Roster!A:A,Roster!F:F)</f>
        <v>HR</v>
      </c>
      <c r="D3803">
        <v>10</v>
      </c>
      <c r="E3803" s="2">
        <v>45189</v>
      </c>
      <c r="F3803" s="2">
        <f>_xlfn.XLOOKUP(Table7[[#This Row],[EID]],Roster!A:A,Roster!G:G)</f>
        <v>41289</v>
      </c>
      <c r="G3803" s="61">
        <f ca="1">(TODAY()-Table7[[#This Row],[Hire Date]])/365</f>
        <v>12.345205479452055</v>
      </c>
      <c r="H3803" s="61">
        <f ca="1">Table7[[#This Row],[Year]]*12</f>
        <v>148.14246575342466</v>
      </c>
      <c r="I3803" t="str">
        <f ca="1">IF(Table7[[#This Row],[Month]]&gt;=12,"Tenured","New Hire")</f>
        <v>Tenured</v>
      </c>
    </row>
    <row r="3804" spans="1:9">
      <c r="A3804" s="3" t="s">
        <v>109</v>
      </c>
      <c r="B3804" s="35" t="str">
        <f>_xlfn.XLOOKUP(Table7[[#This Row],[EID]],Roster!A:A,Roster!E:E)</f>
        <v>han.oriz.24</v>
      </c>
      <c r="C3804" s="35" t="str">
        <f>_xlfn.XLOOKUP(Table7[[#This Row],[EID]],Roster!A:A,Roster!F:F)</f>
        <v>Strategy</v>
      </c>
      <c r="D3804">
        <v>10</v>
      </c>
      <c r="E3804" s="2">
        <v>45189</v>
      </c>
      <c r="F3804" s="2">
        <f>_xlfn.XLOOKUP(Table7[[#This Row],[EID]],Roster!A:A,Roster!G:G)</f>
        <v>39092</v>
      </c>
      <c r="G3804" s="61">
        <f ca="1">(TODAY()-Table7[[#This Row],[Hire Date]])/365</f>
        <v>18.364383561643837</v>
      </c>
      <c r="H3804" s="61">
        <f ca="1">Table7[[#This Row],[Year]]*12</f>
        <v>220.37260273972606</v>
      </c>
      <c r="I3804" t="str">
        <f ca="1">IF(Table7[[#This Row],[Month]]&gt;=12,"Tenured","New Hire")</f>
        <v>Tenured</v>
      </c>
    </row>
    <row r="3805" spans="1:9">
      <c r="A3805" s="3" t="s">
        <v>110</v>
      </c>
      <c r="B3805" s="35" t="str">
        <f>_xlfn.XLOOKUP(Table7[[#This Row],[EID]],Roster!A:A,Roster!E:E)</f>
        <v>oka.koch.55</v>
      </c>
      <c r="C3805" s="35" t="str">
        <f>_xlfn.XLOOKUP(Table7[[#This Row],[EID]],Roster!A:A,Roster!F:F)</f>
        <v>F&amp;A</v>
      </c>
      <c r="D3805">
        <v>8</v>
      </c>
      <c r="E3805" s="2">
        <v>45189</v>
      </c>
      <c r="F3805" s="2">
        <f>_xlfn.XLOOKUP(Table7[[#This Row],[EID]],Roster!A:A,Roster!G:G)</f>
        <v>45029</v>
      </c>
      <c r="G3805" s="61">
        <f ca="1">(TODAY()-Table7[[#This Row],[Hire Date]])/365</f>
        <v>2.0986301369863014</v>
      </c>
      <c r="H3805" s="61">
        <f ca="1">Table7[[#This Row],[Year]]*12</f>
        <v>25.183561643835617</v>
      </c>
      <c r="I3805" t="str">
        <f ca="1">IF(Table7[[#This Row],[Month]]&gt;=12,"Tenured","New Hire")</f>
        <v>Tenured</v>
      </c>
    </row>
    <row r="3806" spans="1:9">
      <c r="A3806" s="3" t="s">
        <v>111</v>
      </c>
      <c r="B3806" s="35" t="str">
        <f>_xlfn.XLOOKUP(Table7[[#This Row],[EID]],Roster!A:A,Roster!E:E)</f>
        <v>hir.kame.31</v>
      </c>
      <c r="C3806" s="35" t="str">
        <f>_xlfn.XLOOKUP(Table7[[#This Row],[EID]],Roster!A:A,Roster!F:F)</f>
        <v>Health</v>
      </c>
      <c r="D3806">
        <v>8</v>
      </c>
      <c r="E3806" s="2">
        <v>45189</v>
      </c>
      <c r="F3806" s="2">
        <f>_xlfn.XLOOKUP(Table7[[#This Row],[EID]],Roster!A:A,Roster!G:G)</f>
        <v>42145</v>
      </c>
      <c r="G3806" s="61">
        <f ca="1">(TODAY()-Table7[[#This Row],[Hire Date]])/365</f>
        <v>10</v>
      </c>
      <c r="H3806" s="61">
        <f ca="1">Table7[[#This Row],[Year]]*12</f>
        <v>120</v>
      </c>
      <c r="I3806" t="str">
        <f ca="1">IF(Table7[[#This Row],[Month]]&gt;=12,"Tenured","New Hire")</f>
        <v>Tenured</v>
      </c>
    </row>
    <row r="3807" spans="1:9">
      <c r="A3807" s="3" t="s">
        <v>112</v>
      </c>
      <c r="B3807" s="35" t="str">
        <f>_xlfn.XLOOKUP(Table7[[#This Row],[EID]],Roster!A:A,Roster!E:E)</f>
        <v>hir.kame.31</v>
      </c>
      <c r="C3807" s="35" t="str">
        <f>_xlfn.XLOOKUP(Table7[[#This Row],[EID]],Roster!A:A,Roster!F:F)</f>
        <v>Health</v>
      </c>
      <c r="D3807">
        <v>8</v>
      </c>
      <c r="E3807" s="2">
        <v>45189</v>
      </c>
      <c r="F3807" s="2">
        <f>_xlfn.XLOOKUP(Table7[[#This Row],[EID]],Roster!A:A,Roster!G:G)</f>
        <v>44989</v>
      </c>
      <c r="G3807" s="61">
        <f ca="1">(TODAY()-Table7[[#This Row],[Hire Date]])/365</f>
        <v>2.2082191780821918</v>
      </c>
      <c r="H3807" s="61">
        <f ca="1">Table7[[#This Row],[Year]]*12</f>
        <v>26.4986301369863</v>
      </c>
      <c r="I3807" t="str">
        <f ca="1">IF(Table7[[#This Row],[Month]]&gt;=12,"Tenured","New Hire")</f>
        <v>Tenured</v>
      </c>
    </row>
    <row r="3808" spans="1:9">
      <c r="A3808" s="3" t="s">
        <v>113</v>
      </c>
      <c r="B3808" s="35" t="str">
        <f>_xlfn.XLOOKUP(Table7[[#This Row],[EID]],Roster!A:A,Roster!E:E)</f>
        <v>kig.imaz.62</v>
      </c>
      <c r="C3808" s="35" t="str">
        <f>_xlfn.XLOOKUP(Table7[[#This Row],[EID]],Roster!A:A,Roster!F:F)</f>
        <v>HR</v>
      </c>
      <c r="D3808">
        <v>8</v>
      </c>
      <c r="E3808" s="2">
        <v>45189</v>
      </c>
      <c r="F3808" s="2">
        <f>_xlfn.XLOOKUP(Table7[[#This Row],[EID]],Roster!A:A,Roster!G:G)</f>
        <v>44152</v>
      </c>
      <c r="G3808" s="61">
        <f ca="1">(TODAY()-Table7[[#This Row],[Hire Date]])/365</f>
        <v>4.5013698630136982</v>
      </c>
      <c r="H3808" s="61">
        <f ca="1">Table7[[#This Row],[Year]]*12</f>
        <v>54.016438356164379</v>
      </c>
      <c r="I3808" t="str">
        <f ca="1">IF(Table7[[#This Row],[Month]]&gt;=12,"Tenured","New Hire")</f>
        <v>Tenured</v>
      </c>
    </row>
    <row r="3809" spans="1:9">
      <c r="A3809" s="3" t="s">
        <v>114</v>
      </c>
      <c r="B3809" s="35" t="str">
        <f>_xlfn.XLOOKUP(Table7[[#This Row],[EID]],Roster!A:A,Roster!E:E)</f>
        <v>han.oriz.24</v>
      </c>
      <c r="C3809" s="35" t="str">
        <f>_xlfn.XLOOKUP(Table7[[#This Row],[EID]],Roster!A:A,Roster!F:F)</f>
        <v>Strategy</v>
      </c>
      <c r="D3809">
        <v>8</v>
      </c>
      <c r="E3809" s="2">
        <v>45189</v>
      </c>
      <c r="F3809" s="2">
        <f>_xlfn.XLOOKUP(Table7[[#This Row],[EID]],Roster!A:A,Roster!G:G)</f>
        <v>37165</v>
      </c>
      <c r="G3809" s="61">
        <f ca="1">(TODAY()-Table7[[#This Row],[Hire Date]])/365</f>
        <v>23.643835616438356</v>
      </c>
      <c r="H3809" s="61">
        <f ca="1">Table7[[#This Row],[Year]]*12</f>
        <v>283.72602739726028</v>
      </c>
      <c r="I3809" t="str">
        <f ca="1">IF(Table7[[#This Row],[Month]]&gt;=12,"Tenured","New Hire")</f>
        <v>Tenured</v>
      </c>
    </row>
    <row r="3810" spans="1:9">
      <c r="A3810" s="3" t="s">
        <v>115</v>
      </c>
      <c r="B3810" s="35" t="str">
        <f>_xlfn.XLOOKUP(Table7[[#This Row],[EID]],Roster!A:A,Roster!E:E)</f>
        <v>oka.koch.55</v>
      </c>
      <c r="C3810" s="35" t="str">
        <f>_xlfn.XLOOKUP(Table7[[#This Row],[EID]],Roster!A:A,Roster!F:F)</f>
        <v>F&amp;A</v>
      </c>
      <c r="D3810">
        <v>10</v>
      </c>
      <c r="E3810" s="2">
        <v>45189</v>
      </c>
      <c r="F3810" s="2">
        <f>_xlfn.XLOOKUP(Table7[[#This Row],[EID]],Roster!A:A,Roster!G:G)</f>
        <v>44841</v>
      </c>
      <c r="G3810" s="61">
        <f ca="1">(TODAY()-Table7[[#This Row],[Hire Date]])/365</f>
        <v>2.6136986301369864</v>
      </c>
      <c r="H3810" s="61">
        <f ca="1">Table7[[#This Row],[Year]]*12</f>
        <v>31.364383561643837</v>
      </c>
      <c r="I3810" t="str">
        <f ca="1">IF(Table7[[#This Row],[Month]]&gt;=12,"Tenured","New Hire")</f>
        <v>Tenured</v>
      </c>
    </row>
    <row r="3811" spans="1:9">
      <c r="A3811" s="3" t="s">
        <v>116</v>
      </c>
      <c r="B3811" s="35" t="str">
        <f>_xlfn.XLOOKUP(Table7[[#This Row],[EID]],Roster!A:A,Roster!E:E)</f>
        <v>hir.kame.31</v>
      </c>
      <c r="C3811" s="35" t="str">
        <f>_xlfn.XLOOKUP(Table7[[#This Row],[EID]],Roster!A:A,Roster!F:F)</f>
        <v>Health</v>
      </c>
      <c r="D3811">
        <v>9</v>
      </c>
      <c r="E3811" s="2">
        <v>45189</v>
      </c>
      <c r="F3811" s="2">
        <f>_xlfn.XLOOKUP(Table7[[#This Row],[EID]],Roster!A:A,Roster!G:G)</f>
        <v>39490</v>
      </c>
      <c r="G3811" s="61">
        <f ca="1">(TODAY()-Table7[[#This Row],[Hire Date]])/365</f>
        <v>17.273972602739725</v>
      </c>
      <c r="H3811" s="61">
        <f ca="1">Table7[[#This Row],[Year]]*12</f>
        <v>207.2876712328767</v>
      </c>
      <c r="I3811" t="str">
        <f ca="1">IF(Table7[[#This Row],[Month]]&gt;=12,"Tenured","New Hire")</f>
        <v>Tenured</v>
      </c>
    </row>
    <row r="3812" spans="1:9">
      <c r="A3812" s="3" t="s">
        <v>117</v>
      </c>
      <c r="B3812" s="35" t="str">
        <f>_xlfn.XLOOKUP(Table7[[#This Row],[EID]],Roster!A:A,Roster!E:E)</f>
        <v>han.oriz.24</v>
      </c>
      <c r="C3812" s="35" t="str">
        <f>_xlfn.XLOOKUP(Table7[[#This Row],[EID]],Roster!A:A,Roster!F:F)</f>
        <v>Network</v>
      </c>
      <c r="D3812">
        <v>9</v>
      </c>
      <c r="E3812" s="2">
        <v>45189</v>
      </c>
      <c r="F3812" s="2">
        <f>_xlfn.XLOOKUP(Table7[[#This Row],[EID]],Roster!A:A,Roster!G:G)</f>
        <v>43495</v>
      </c>
      <c r="G3812" s="61">
        <f ca="1">(TODAY()-Table7[[#This Row],[Hire Date]])/365</f>
        <v>6.3013698630136989</v>
      </c>
      <c r="H3812" s="61">
        <f ca="1">Table7[[#This Row],[Year]]*12</f>
        <v>75.616438356164394</v>
      </c>
      <c r="I3812" t="str">
        <f ca="1">IF(Table7[[#This Row],[Month]]&gt;=12,"Tenured","New Hire")</f>
        <v>Tenured</v>
      </c>
    </row>
    <row r="3813" spans="1:9">
      <c r="A3813" s="3" t="s">
        <v>118</v>
      </c>
      <c r="B3813" s="35" t="str">
        <f>_xlfn.XLOOKUP(Table7[[#This Row],[EID]],Roster!A:A,Roster!E:E)</f>
        <v>kig.imaz.62</v>
      </c>
      <c r="C3813" s="35" t="str">
        <f>_xlfn.XLOOKUP(Table7[[#This Row],[EID]],Roster!A:A,Roster!F:F)</f>
        <v>HR</v>
      </c>
      <c r="D3813">
        <v>8</v>
      </c>
      <c r="E3813" s="2">
        <v>45189</v>
      </c>
      <c r="F3813" s="2">
        <f>_xlfn.XLOOKUP(Table7[[#This Row],[EID]],Roster!A:A,Roster!G:G)</f>
        <v>44965</v>
      </c>
      <c r="G3813" s="61">
        <f ca="1">(TODAY()-Table7[[#This Row],[Hire Date]])/365</f>
        <v>2.2739726027397262</v>
      </c>
      <c r="H3813" s="61">
        <f ca="1">Table7[[#This Row],[Year]]*12</f>
        <v>27.287671232876715</v>
      </c>
      <c r="I3813" t="str">
        <f ca="1">IF(Table7[[#This Row],[Month]]&gt;=12,"Tenured","New Hire")</f>
        <v>Tenured</v>
      </c>
    </row>
    <row r="3814" spans="1:9">
      <c r="A3814" s="3" t="s">
        <v>119</v>
      </c>
      <c r="B3814" s="35" t="str">
        <f>_xlfn.XLOOKUP(Table7[[#This Row],[EID]],Roster!A:A,Roster!E:E)</f>
        <v>hir.kame.31</v>
      </c>
      <c r="C3814" s="35" t="str">
        <f>_xlfn.XLOOKUP(Table7[[#This Row],[EID]],Roster!A:A,Roster!F:F)</f>
        <v>Health</v>
      </c>
      <c r="D3814">
        <v>10</v>
      </c>
      <c r="E3814" s="2">
        <v>45189</v>
      </c>
      <c r="F3814" s="2">
        <f>_xlfn.XLOOKUP(Table7[[#This Row],[EID]],Roster!A:A,Roster!G:G)</f>
        <v>38581</v>
      </c>
      <c r="G3814" s="61">
        <f ca="1">(TODAY()-Table7[[#This Row],[Hire Date]])/365</f>
        <v>19.764383561643836</v>
      </c>
      <c r="H3814" s="61">
        <f ca="1">Table7[[#This Row],[Year]]*12</f>
        <v>237.17260273972602</v>
      </c>
      <c r="I3814" t="str">
        <f ca="1">IF(Table7[[#This Row],[Month]]&gt;=12,"Tenured","New Hire")</f>
        <v>Tenured</v>
      </c>
    </row>
    <row r="3815" spans="1:9">
      <c r="A3815" s="3" t="s">
        <v>120</v>
      </c>
      <c r="B3815" s="35" t="str">
        <f>_xlfn.XLOOKUP(Table7[[#This Row],[EID]],Roster!A:A,Roster!E:E)</f>
        <v>oka.koch.55</v>
      </c>
      <c r="C3815" s="35" t="str">
        <f>_xlfn.XLOOKUP(Table7[[#This Row],[EID]],Roster!A:A,Roster!F:F)</f>
        <v>F&amp;A</v>
      </c>
      <c r="D3815">
        <v>8</v>
      </c>
      <c r="E3815" s="2">
        <v>45189</v>
      </c>
      <c r="F3815" s="2">
        <f>_xlfn.XLOOKUP(Table7[[#This Row],[EID]],Roster!A:A,Roster!G:G)</f>
        <v>45039</v>
      </c>
      <c r="G3815" s="61">
        <f ca="1">(TODAY()-Table7[[#This Row],[Hire Date]])/365</f>
        <v>2.0712328767123287</v>
      </c>
      <c r="H3815" s="61">
        <f ca="1">Table7[[#This Row],[Year]]*12</f>
        <v>24.854794520547944</v>
      </c>
      <c r="I3815" t="str">
        <f ca="1">IF(Table7[[#This Row],[Month]]&gt;=12,"Tenured","New Hire")</f>
        <v>Tenured</v>
      </c>
    </row>
    <row r="3816" spans="1:9">
      <c r="A3816" s="3" t="s">
        <v>121</v>
      </c>
      <c r="B3816" s="35" t="str">
        <f>_xlfn.XLOOKUP(Table7[[#This Row],[EID]],Roster!A:A,Roster!E:E)</f>
        <v>hir.kame.31</v>
      </c>
      <c r="C3816" s="35" t="str">
        <f>_xlfn.XLOOKUP(Table7[[#This Row],[EID]],Roster!A:A,Roster!F:F)</f>
        <v>Health</v>
      </c>
      <c r="D3816">
        <v>8</v>
      </c>
      <c r="E3816" s="2">
        <v>45189</v>
      </c>
      <c r="F3816" s="2">
        <f>_xlfn.XLOOKUP(Table7[[#This Row],[EID]],Roster!A:A,Roster!G:G)</f>
        <v>44420</v>
      </c>
      <c r="G3816" s="61">
        <f ca="1">(TODAY()-Table7[[#This Row],[Hire Date]])/365</f>
        <v>3.7671232876712328</v>
      </c>
      <c r="H3816" s="61">
        <f ca="1">Table7[[#This Row],[Year]]*12</f>
        <v>45.205479452054796</v>
      </c>
      <c r="I3816" t="str">
        <f ca="1">IF(Table7[[#This Row],[Month]]&gt;=12,"Tenured","New Hire")</f>
        <v>Tenured</v>
      </c>
    </row>
    <row r="3817" spans="1:9">
      <c r="A3817" s="3" t="s">
        <v>122</v>
      </c>
      <c r="B3817" s="35" t="str">
        <f>_xlfn.XLOOKUP(Table7[[#This Row],[EID]],Roster!A:A,Roster!E:E)</f>
        <v>han.oriz.24</v>
      </c>
      <c r="C3817" s="35" t="str">
        <f>_xlfn.XLOOKUP(Table7[[#This Row],[EID]],Roster!A:A,Roster!F:F)</f>
        <v>Network</v>
      </c>
      <c r="D3817">
        <v>10</v>
      </c>
      <c r="E3817" s="2">
        <v>45189</v>
      </c>
      <c r="F3817" s="2">
        <f>_xlfn.XLOOKUP(Table7[[#This Row],[EID]],Roster!A:A,Roster!G:G)</f>
        <v>44961</v>
      </c>
      <c r="G3817" s="61">
        <f ca="1">(TODAY()-Table7[[#This Row],[Hire Date]])/365</f>
        <v>2.2849315068493152</v>
      </c>
      <c r="H3817" s="61">
        <f ca="1">Table7[[#This Row],[Year]]*12</f>
        <v>27.419178082191785</v>
      </c>
      <c r="I3817" t="str">
        <f ca="1">IF(Table7[[#This Row],[Month]]&gt;=12,"Tenured","New Hire")</f>
        <v>Tenured</v>
      </c>
    </row>
    <row r="3818" spans="1:9">
      <c r="A3818" s="3" t="s">
        <v>123</v>
      </c>
      <c r="B3818" s="35" t="str">
        <f>_xlfn.XLOOKUP(Table7[[#This Row],[EID]],Roster!A:A,Roster!E:E)</f>
        <v>kig.imaz.62</v>
      </c>
      <c r="C3818" s="35" t="str">
        <f>_xlfn.XLOOKUP(Table7[[#This Row],[EID]],Roster!A:A,Roster!F:F)</f>
        <v>HR</v>
      </c>
      <c r="D3818">
        <v>8</v>
      </c>
      <c r="E3818" s="2">
        <v>45189</v>
      </c>
      <c r="F3818" s="2">
        <f>_xlfn.XLOOKUP(Table7[[#This Row],[EID]],Roster!A:A,Roster!G:G)</f>
        <v>41094</v>
      </c>
      <c r="G3818" s="61">
        <f ca="1">(TODAY()-Table7[[#This Row],[Hire Date]])/365</f>
        <v>12.87945205479452</v>
      </c>
      <c r="H3818" s="61">
        <f ca="1">Table7[[#This Row],[Year]]*12</f>
        <v>154.55342465753424</v>
      </c>
      <c r="I3818" t="str">
        <f ca="1">IF(Table7[[#This Row],[Month]]&gt;=12,"Tenured","New Hire")</f>
        <v>Tenured</v>
      </c>
    </row>
    <row r="3819" spans="1:9">
      <c r="A3819" s="3" t="s">
        <v>94</v>
      </c>
      <c r="B3819" s="35" t="str">
        <f>_xlfn.XLOOKUP(Table7[[#This Row],[EID]],Roster!A:A,Roster!E:E)</f>
        <v>oka.koch.55</v>
      </c>
      <c r="C3819" s="35" t="str">
        <f>_xlfn.XLOOKUP(Table7[[#This Row],[EID]],Roster!A:A,Roster!F:F)</f>
        <v>F&amp;A</v>
      </c>
      <c r="D3819">
        <v>7</v>
      </c>
      <c r="E3819" s="2">
        <v>45190</v>
      </c>
      <c r="F3819" s="2">
        <f>_xlfn.XLOOKUP(Table7[[#This Row],[EID]],Roster!A:A,Roster!G:G)</f>
        <v>45032</v>
      </c>
      <c r="G3819" s="61">
        <f ca="1">(TODAY()-Table7[[#This Row],[Hire Date]])/365</f>
        <v>2.0904109589041098</v>
      </c>
      <c r="H3819" s="61">
        <f ca="1">Table7[[#This Row],[Year]]*12</f>
        <v>25.084931506849315</v>
      </c>
      <c r="I3819" t="str">
        <f ca="1">IF(Table7[[#This Row],[Month]]&gt;=12,"Tenured","New Hire")</f>
        <v>Tenured</v>
      </c>
    </row>
    <row r="3820" spans="1:9">
      <c r="A3820" s="3" t="s">
        <v>96</v>
      </c>
      <c r="B3820" s="35" t="str">
        <f>_xlfn.XLOOKUP(Table7[[#This Row],[EID]],Roster!A:A,Roster!E:E)</f>
        <v>hir.kame.31</v>
      </c>
      <c r="C3820" s="35" t="str">
        <f>_xlfn.XLOOKUP(Table7[[#This Row],[EID]],Roster!A:A,Roster!F:F)</f>
        <v>Health</v>
      </c>
      <c r="D3820">
        <v>7</v>
      </c>
      <c r="E3820" s="2">
        <v>45190</v>
      </c>
      <c r="F3820" s="2">
        <f>_xlfn.XLOOKUP(Table7[[#This Row],[EID]],Roster!A:A,Roster!G:G)</f>
        <v>44979</v>
      </c>
      <c r="G3820" s="61">
        <f ca="1">(TODAY()-Table7[[#This Row],[Hire Date]])/365</f>
        <v>2.2356164383561645</v>
      </c>
      <c r="H3820" s="61">
        <f ca="1">Table7[[#This Row],[Year]]*12</f>
        <v>26.827397260273976</v>
      </c>
      <c r="I3820" t="str">
        <f ca="1">IF(Table7[[#This Row],[Month]]&gt;=12,"Tenured","New Hire")</f>
        <v>Tenured</v>
      </c>
    </row>
    <row r="3821" spans="1:9">
      <c r="A3821" s="3" t="s">
        <v>97</v>
      </c>
      <c r="B3821" s="35" t="str">
        <f>_xlfn.XLOOKUP(Table7[[#This Row],[EID]],Roster!A:A,Roster!E:E)</f>
        <v>han.oriz.24</v>
      </c>
      <c r="C3821" s="35" t="str">
        <f>_xlfn.XLOOKUP(Table7[[#This Row],[EID]],Roster!A:A,Roster!F:F)</f>
        <v>Network</v>
      </c>
      <c r="D3821">
        <v>8</v>
      </c>
      <c r="E3821" s="2">
        <v>45190</v>
      </c>
      <c r="F3821" s="2">
        <f>_xlfn.XLOOKUP(Table7[[#This Row],[EID]],Roster!A:A,Roster!G:G)</f>
        <v>44419</v>
      </c>
      <c r="G3821" s="61">
        <f ca="1">(TODAY()-Table7[[#This Row],[Hire Date]])/365</f>
        <v>3.7698630136986302</v>
      </c>
      <c r="H3821" s="61">
        <f ca="1">Table7[[#This Row],[Year]]*12</f>
        <v>45.238356164383561</v>
      </c>
      <c r="I3821" t="str">
        <f ca="1">IF(Table7[[#This Row],[Month]]&gt;=12,"Tenured","New Hire")</f>
        <v>Tenured</v>
      </c>
    </row>
    <row r="3822" spans="1:9">
      <c r="A3822" s="3" t="s">
        <v>98</v>
      </c>
      <c r="B3822" s="35" t="str">
        <f>_xlfn.XLOOKUP(Table7[[#This Row],[EID]],Roster!A:A,Roster!E:E)</f>
        <v>kig.imaz.62</v>
      </c>
      <c r="C3822" s="35" t="str">
        <f>_xlfn.XLOOKUP(Table7[[#This Row],[EID]],Roster!A:A,Roster!F:F)</f>
        <v>HR</v>
      </c>
      <c r="D3822">
        <v>7</v>
      </c>
      <c r="E3822" s="2">
        <v>45190</v>
      </c>
      <c r="F3822" s="2">
        <f>_xlfn.XLOOKUP(Table7[[#This Row],[EID]],Roster!A:A,Roster!G:G)</f>
        <v>41964</v>
      </c>
      <c r="G3822" s="61">
        <f ca="1">(TODAY()-Table7[[#This Row],[Hire Date]])/365</f>
        <v>10.495890410958904</v>
      </c>
      <c r="H3822" s="61">
        <f ca="1">Table7[[#This Row],[Year]]*12</f>
        <v>125.95068493150684</v>
      </c>
      <c r="I3822" t="str">
        <f ca="1">IF(Table7[[#This Row],[Month]]&gt;=12,"Tenured","New Hire")</f>
        <v>Tenured</v>
      </c>
    </row>
    <row r="3823" spans="1:9">
      <c r="A3823" s="3" t="s">
        <v>99</v>
      </c>
      <c r="B3823" s="35" t="str">
        <f>_xlfn.XLOOKUP(Table7[[#This Row],[EID]],Roster!A:A,Roster!E:E)</f>
        <v>han.oriz.24</v>
      </c>
      <c r="C3823" s="35" t="str">
        <f>_xlfn.XLOOKUP(Table7[[#This Row],[EID]],Roster!A:A,Roster!F:F)</f>
        <v>Strategy</v>
      </c>
      <c r="D3823">
        <v>7</v>
      </c>
      <c r="E3823" s="2">
        <v>45190</v>
      </c>
      <c r="F3823" s="2">
        <f>_xlfn.XLOOKUP(Table7[[#This Row],[EID]],Roster!A:A,Roster!G:G)</f>
        <v>39732</v>
      </c>
      <c r="G3823" s="61">
        <f ca="1">(TODAY()-Table7[[#This Row],[Hire Date]])/365</f>
        <v>16.610958904109587</v>
      </c>
      <c r="H3823" s="61">
        <f ca="1">Table7[[#This Row],[Year]]*12</f>
        <v>199.33150684931505</v>
      </c>
      <c r="I3823" t="str">
        <f ca="1">IF(Table7[[#This Row],[Month]]&gt;=12,"Tenured","New Hire")</f>
        <v>Tenured</v>
      </c>
    </row>
    <row r="3824" spans="1:9">
      <c r="A3824" s="3" t="s">
        <v>100</v>
      </c>
      <c r="B3824" s="35" t="str">
        <f>_xlfn.XLOOKUP(Table7[[#This Row],[EID]],Roster!A:A,Roster!E:E)</f>
        <v>oka.koch.55</v>
      </c>
      <c r="C3824" s="35" t="str">
        <f>_xlfn.XLOOKUP(Table7[[#This Row],[EID]],Roster!A:A,Roster!F:F)</f>
        <v>F&amp;A</v>
      </c>
      <c r="D3824">
        <v>7</v>
      </c>
      <c r="E3824" s="2">
        <v>45190</v>
      </c>
      <c r="F3824" s="2">
        <f>_xlfn.XLOOKUP(Table7[[#This Row],[EID]],Roster!A:A,Roster!G:G)</f>
        <v>44956</v>
      </c>
      <c r="G3824" s="61">
        <f ca="1">(TODAY()-Table7[[#This Row],[Hire Date]])/365</f>
        <v>2.2986301369863016</v>
      </c>
      <c r="H3824" s="61">
        <f ca="1">Table7[[#This Row],[Year]]*12</f>
        <v>27.583561643835619</v>
      </c>
      <c r="I3824" t="str">
        <f ca="1">IF(Table7[[#This Row],[Month]]&gt;=12,"Tenured","New Hire")</f>
        <v>Tenured</v>
      </c>
    </row>
    <row r="3825" spans="1:9">
      <c r="A3825" s="3" t="s">
        <v>101</v>
      </c>
      <c r="B3825" s="35" t="str">
        <f>_xlfn.XLOOKUP(Table7[[#This Row],[EID]],Roster!A:A,Roster!E:E)</f>
        <v>hir.kame.31</v>
      </c>
      <c r="C3825" s="35" t="str">
        <f>_xlfn.XLOOKUP(Table7[[#This Row],[EID]],Roster!A:A,Roster!F:F)</f>
        <v>Health</v>
      </c>
      <c r="D3825">
        <v>9</v>
      </c>
      <c r="E3825" s="2">
        <v>45190</v>
      </c>
      <c r="F3825" s="2">
        <f>_xlfn.XLOOKUP(Table7[[#This Row],[EID]],Roster!A:A,Roster!G:G)</f>
        <v>42161</v>
      </c>
      <c r="G3825" s="61">
        <f ca="1">(TODAY()-Table7[[#This Row],[Hire Date]])/365</f>
        <v>9.956164383561644</v>
      </c>
      <c r="H3825" s="61">
        <f ca="1">Table7[[#This Row],[Year]]*12</f>
        <v>119.47397260273974</v>
      </c>
      <c r="I3825" t="str">
        <f ca="1">IF(Table7[[#This Row],[Month]]&gt;=12,"Tenured","New Hire")</f>
        <v>Tenured</v>
      </c>
    </row>
    <row r="3826" spans="1:9">
      <c r="A3826" s="3" t="s">
        <v>102</v>
      </c>
      <c r="B3826" s="35" t="str">
        <f>_xlfn.XLOOKUP(Table7[[#This Row],[EID]],Roster!A:A,Roster!E:E)</f>
        <v>han.oriz.24</v>
      </c>
      <c r="C3826" s="35" t="str">
        <f>_xlfn.XLOOKUP(Table7[[#This Row],[EID]],Roster!A:A,Roster!F:F)</f>
        <v>Network</v>
      </c>
      <c r="D3826">
        <v>7</v>
      </c>
      <c r="E3826" s="2">
        <v>45190</v>
      </c>
      <c r="F3826" s="2">
        <f>_xlfn.XLOOKUP(Table7[[#This Row],[EID]],Roster!A:A,Roster!G:G)</f>
        <v>37784</v>
      </c>
      <c r="G3826" s="61">
        <f ca="1">(TODAY()-Table7[[#This Row],[Hire Date]])/365</f>
        <v>21.947945205479453</v>
      </c>
      <c r="H3826" s="61">
        <f ca="1">Table7[[#This Row],[Year]]*12</f>
        <v>263.37534246575342</v>
      </c>
      <c r="I3826" t="str">
        <f ca="1">IF(Table7[[#This Row],[Month]]&gt;=12,"Tenured","New Hire")</f>
        <v>Tenured</v>
      </c>
    </row>
    <row r="3827" spans="1:9">
      <c r="A3827" s="3" t="s">
        <v>103</v>
      </c>
      <c r="B3827" s="35" t="str">
        <f>_xlfn.XLOOKUP(Table7[[#This Row],[EID]],Roster!A:A,Roster!E:E)</f>
        <v>kig.imaz.62</v>
      </c>
      <c r="C3827" s="35" t="str">
        <f>_xlfn.XLOOKUP(Table7[[#This Row],[EID]],Roster!A:A,Roster!F:F)</f>
        <v>HR</v>
      </c>
      <c r="D3827">
        <v>9</v>
      </c>
      <c r="E3827" s="2">
        <v>45190</v>
      </c>
      <c r="F3827" s="2">
        <f>_xlfn.XLOOKUP(Table7[[#This Row],[EID]],Roster!A:A,Roster!G:G)</f>
        <v>44132</v>
      </c>
      <c r="G3827" s="61">
        <f ca="1">(TODAY()-Table7[[#This Row],[Hire Date]])/365</f>
        <v>4.5561643835616437</v>
      </c>
      <c r="H3827" s="61">
        <f ca="1">Table7[[#This Row],[Year]]*12</f>
        <v>54.673972602739724</v>
      </c>
      <c r="I3827" t="str">
        <f ca="1">IF(Table7[[#This Row],[Month]]&gt;=12,"Tenured","New Hire")</f>
        <v>Tenured</v>
      </c>
    </row>
    <row r="3828" spans="1:9">
      <c r="A3828" s="3" t="s">
        <v>104</v>
      </c>
      <c r="B3828" s="35" t="str">
        <f>_xlfn.XLOOKUP(Table7[[#This Row],[EID]],Roster!A:A,Roster!E:E)</f>
        <v>oka.koch.55</v>
      </c>
      <c r="C3828" s="35" t="str">
        <f>_xlfn.XLOOKUP(Table7[[#This Row],[EID]],Roster!A:A,Roster!F:F)</f>
        <v>F&amp;A</v>
      </c>
      <c r="D3828">
        <v>4</v>
      </c>
      <c r="E3828" s="2">
        <v>45190</v>
      </c>
      <c r="F3828" s="2">
        <f>_xlfn.XLOOKUP(Table7[[#This Row],[EID]],Roster!A:A,Roster!G:G)</f>
        <v>44977</v>
      </c>
      <c r="G3828" s="61">
        <f ca="1">(TODAY()-Table7[[#This Row],[Hire Date]])/365</f>
        <v>2.2410958904109588</v>
      </c>
      <c r="H3828" s="61">
        <f ca="1">Table7[[#This Row],[Year]]*12</f>
        <v>26.893150684931506</v>
      </c>
      <c r="I3828" t="str">
        <f ca="1">IF(Table7[[#This Row],[Month]]&gt;=12,"Tenured","New Hire")</f>
        <v>Tenured</v>
      </c>
    </row>
    <row r="3829" spans="1:9">
      <c r="A3829" s="3" t="s">
        <v>105</v>
      </c>
      <c r="B3829" s="35" t="str">
        <f>_xlfn.XLOOKUP(Table7[[#This Row],[EID]],Roster!A:A,Roster!E:E)</f>
        <v>oka.koch.55</v>
      </c>
      <c r="C3829" s="35" t="str">
        <f>_xlfn.XLOOKUP(Table7[[#This Row],[EID]],Roster!A:A,Roster!F:F)</f>
        <v>F&amp;A</v>
      </c>
      <c r="D3829">
        <v>8</v>
      </c>
      <c r="E3829" s="2">
        <v>45190</v>
      </c>
      <c r="F3829" s="2">
        <f>_xlfn.XLOOKUP(Table7[[#This Row],[EID]],Roster!A:A,Roster!G:G)</f>
        <v>37806</v>
      </c>
      <c r="G3829" s="61">
        <f ca="1">(TODAY()-Table7[[#This Row],[Hire Date]])/365</f>
        <v>21.887671232876713</v>
      </c>
      <c r="H3829" s="61">
        <f ca="1">Table7[[#This Row],[Year]]*12</f>
        <v>262.65205479452055</v>
      </c>
      <c r="I3829" t="str">
        <f ca="1">IF(Table7[[#This Row],[Month]]&gt;=12,"Tenured","New Hire")</f>
        <v>Tenured</v>
      </c>
    </row>
    <row r="3830" spans="1:9">
      <c r="A3830" s="3" t="s">
        <v>106</v>
      </c>
      <c r="B3830" s="35" t="str">
        <f>_xlfn.XLOOKUP(Table7[[#This Row],[EID]],Roster!A:A,Roster!E:E)</f>
        <v>hir.kame.31</v>
      </c>
      <c r="C3830" s="35" t="str">
        <f>_xlfn.XLOOKUP(Table7[[#This Row],[EID]],Roster!A:A,Roster!F:F)</f>
        <v>Health</v>
      </c>
      <c r="D3830">
        <v>9</v>
      </c>
      <c r="E3830" s="2">
        <v>45190</v>
      </c>
      <c r="F3830" s="2">
        <f>_xlfn.XLOOKUP(Table7[[#This Row],[EID]],Roster!A:A,Roster!G:G)</f>
        <v>40457</v>
      </c>
      <c r="G3830" s="61">
        <f ca="1">(TODAY()-Table7[[#This Row],[Hire Date]])/365</f>
        <v>14.624657534246575</v>
      </c>
      <c r="H3830" s="61">
        <f ca="1">Table7[[#This Row],[Year]]*12</f>
        <v>175.49589041095891</v>
      </c>
      <c r="I3830" t="str">
        <f ca="1">IF(Table7[[#This Row],[Month]]&gt;=12,"Tenured","New Hire")</f>
        <v>Tenured</v>
      </c>
    </row>
    <row r="3831" spans="1:9">
      <c r="A3831" s="3" t="s">
        <v>107</v>
      </c>
      <c r="B3831" s="35" t="str">
        <f>_xlfn.XLOOKUP(Table7[[#This Row],[EID]],Roster!A:A,Roster!E:E)</f>
        <v>oka.koch.55</v>
      </c>
      <c r="C3831" s="35" t="str">
        <f>_xlfn.XLOOKUP(Table7[[#This Row],[EID]],Roster!A:A,Roster!F:F)</f>
        <v>F&amp;A</v>
      </c>
      <c r="D3831">
        <v>8</v>
      </c>
      <c r="E3831" s="2">
        <v>45190</v>
      </c>
      <c r="F3831" s="2">
        <f>_xlfn.XLOOKUP(Table7[[#This Row],[EID]],Roster!A:A,Roster!G:G)</f>
        <v>45001</v>
      </c>
      <c r="G3831" s="61">
        <f ca="1">(TODAY()-Table7[[#This Row],[Hire Date]])/365</f>
        <v>2.1753424657534248</v>
      </c>
      <c r="H3831" s="61">
        <f ca="1">Table7[[#This Row],[Year]]*12</f>
        <v>26.104109589041098</v>
      </c>
      <c r="I3831" t="str">
        <f ca="1">IF(Table7[[#This Row],[Month]]&gt;=12,"Tenured","New Hire")</f>
        <v>Tenured</v>
      </c>
    </row>
    <row r="3832" spans="1:9">
      <c r="A3832" s="3" t="s">
        <v>108</v>
      </c>
      <c r="B3832" s="35" t="str">
        <f>_xlfn.XLOOKUP(Table7[[#This Row],[EID]],Roster!A:A,Roster!E:E)</f>
        <v>kig.imaz.62</v>
      </c>
      <c r="C3832" s="35" t="str">
        <f>_xlfn.XLOOKUP(Table7[[#This Row],[EID]],Roster!A:A,Roster!F:F)</f>
        <v>HR</v>
      </c>
      <c r="D3832">
        <v>7</v>
      </c>
      <c r="E3832" s="2">
        <v>45190</v>
      </c>
      <c r="F3832" s="2">
        <f>_xlfn.XLOOKUP(Table7[[#This Row],[EID]],Roster!A:A,Roster!G:G)</f>
        <v>41289</v>
      </c>
      <c r="G3832" s="61">
        <f ca="1">(TODAY()-Table7[[#This Row],[Hire Date]])/365</f>
        <v>12.345205479452055</v>
      </c>
      <c r="H3832" s="61">
        <f ca="1">Table7[[#This Row],[Year]]*12</f>
        <v>148.14246575342466</v>
      </c>
      <c r="I3832" t="str">
        <f ca="1">IF(Table7[[#This Row],[Month]]&gt;=12,"Tenured","New Hire")</f>
        <v>Tenured</v>
      </c>
    </row>
    <row r="3833" spans="1:9">
      <c r="A3833" s="3" t="s">
        <v>109</v>
      </c>
      <c r="B3833" s="35" t="str">
        <f>_xlfn.XLOOKUP(Table7[[#This Row],[EID]],Roster!A:A,Roster!E:E)</f>
        <v>han.oriz.24</v>
      </c>
      <c r="C3833" s="35" t="str">
        <f>_xlfn.XLOOKUP(Table7[[#This Row],[EID]],Roster!A:A,Roster!F:F)</f>
        <v>Strategy</v>
      </c>
      <c r="D3833">
        <v>10</v>
      </c>
      <c r="E3833" s="2">
        <v>45190</v>
      </c>
      <c r="F3833" s="2">
        <f>_xlfn.XLOOKUP(Table7[[#This Row],[EID]],Roster!A:A,Roster!G:G)</f>
        <v>39092</v>
      </c>
      <c r="G3833" s="61">
        <f ca="1">(TODAY()-Table7[[#This Row],[Hire Date]])/365</f>
        <v>18.364383561643837</v>
      </c>
      <c r="H3833" s="61">
        <f ca="1">Table7[[#This Row],[Year]]*12</f>
        <v>220.37260273972606</v>
      </c>
      <c r="I3833" t="str">
        <f ca="1">IF(Table7[[#This Row],[Month]]&gt;=12,"Tenured","New Hire")</f>
        <v>Tenured</v>
      </c>
    </row>
    <row r="3834" spans="1:9">
      <c r="A3834" s="3" t="s">
        <v>110</v>
      </c>
      <c r="B3834" s="35" t="str">
        <f>_xlfn.XLOOKUP(Table7[[#This Row],[EID]],Roster!A:A,Roster!E:E)</f>
        <v>oka.koch.55</v>
      </c>
      <c r="C3834" s="35" t="str">
        <f>_xlfn.XLOOKUP(Table7[[#This Row],[EID]],Roster!A:A,Roster!F:F)</f>
        <v>F&amp;A</v>
      </c>
      <c r="D3834">
        <v>7</v>
      </c>
      <c r="E3834" s="2">
        <v>45190</v>
      </c>
      <c r="F3834" s="2">
        <f>_xlfn.XLOOKUP(Table7[[#This Row],[EID]],Roster!A:A,Roster!G:G)</f>
        <v>45029</v>
      </c>
      <c r="G3834" s="61">
        <f ca="1">(TODAY()-Table7[[#This Row],[Hire Date]])/365</f>
        <v>2.0986301369863014</v>
      </c>
      <c r="H3834" s="61">
        <f ca="1">Table7[[#This Row],[Year]]*12</f>
        <v>25.183561643835617</v>
      </c>
      <c r="I3834" t="str">
        <f ca="1">IF(Table7[[#This Row],[Month]]&gt;=12,"Tenured","New Hire")</f>
        <v>Tenured</v>
      </c>
    </row>
    <row r="3835" spans="1:9">
      <c r="A3835" s="3" t="s">
        <v>111</v>
      </c>
      <c r="B3835" s="35" t="str">
        <f>_xlfn.XLOOKUP(Table7[[#This Row],[EID]],Roster!A:A,Roster!E:E)</f>
        <v>hir.kame.31</v>
      </c>
      <c r="C3835" s="35" t="str">
        <f>_xlfn.XLOOKUP(Table7[[#This Row],[EID]],Roster!A:A,Roster!F:F)</f>
        <v>Health</v>
      </c>
      <c r="D3835">
        <v>10</v>
      </c>
      <c r="E3835" s="2">
        <v>45190</v>
      </c>
      <c r="F3835" s="2">
        <f>_xlfn.XLOOKUP(Table7[[#This Row],[EID]],Roster!A:A,Roster!G:G)</f>
        <v>42145</v>
      </c>
      <c r="G3835" s="61">
        <f ca="1">(TODAY()-Table7[[#This Row],[Hire Date]])/365</f>
        <v>10</v>
      </c>
      <c r="H3835" s="61">
        <f ca="1">Table7[[#This Row],[Year]]*12</f>
        <v>120</v>
      </c>
      <c r="I3835" t="str">
        <f ca="1">IF(Table7[[#This Row],[Month]]&gt;=12,"Tenured","New Hire")</f>
        <v>Tenured</v>
      </c>
    </row>
    <row r="3836" spans="1:9">
      <c r="A3836" s="3" t="s">
        <v>112</v>
      </c>
      <c r="B3836" s="35" t="str">
        <f>_xlfn.XLOOKUP(Table7[[#This Row],[EID]],Roster!A:A,Roster!E:E)</f>
        <v>hir.kame.31</v>
      </c>
      <c r="C3836" s="35" t="str">
        <f>_xlfn.XLOOKUP(Table7[[#This Row],[EID]],Roster!A:A,Roster!F:F)</f>
        <v>Health</v>
      </c>
      <c r="D3836">
        <v>10</v>
      </c>
      <c r="E3836" s="2">
        <v>45190</v>
      </c>
      <c r="F3836" s="2">
        <f>_xlfn.XLOOKUP(Table7[[#This Row],[EID]],Roster!A:A,Roster!G:G)</f>
        <v>44989</v>
      </c>
      <c r="G3836" s="61">
        <f ca="1">(TODAY()-Table7[[#This Row],[Hire Date]])/365</f>
        <v>2.2082191780821918</v>
      </c>
      <c r="H3836" s="61">
        <f ca="1">Table7[[#This Row],[Year]]*12</f>
        <v>26.4986301369863</v>
      </c>
      <c r="I3836" t="str">
        <f ca="1">IF(Table7[[#This Row],[Month]]&gt;=12,"Tenured","New Hire")</f>
        <v>Tenured</v>
      </c>
    </row>
    <row r="3837" spans="1:9">
      <c r="A3837" s="3" t="s">
        <v>113</v>
      </c>
      <c r="B3837" s="35" t="str">
        <f>_xlfn.XLOOKUP(Table7[[#This Row],[EID]],Roster!A:A,Roster!E:E)</f>
        <v>kig.imaz.62</v>
      </c>
      <c r="C3837" s="35" t="str">
        <f>_xlfn.XLOOKUP(Table7[[#This Row],[EID]],Roster!A:A,Roster!F:F)</f>
        <v>HR</v>
      </c>
      <c r="D3837">
        <v>10</v>
      </c>
      <c r="E3837" s="2">
        <v>45190</v>
      </c>
      <c r="F3837" s="2">
        <f>_xlfn.XLOOKUP(Table7[[#This Row],[EID]],Roster!A:A,Roster!G:G)</f>
        <v>44152</v>
      </c>
      <c r="G3837" s="61">
        <f ca="1">(TODAY()-Table7[[#This Row],[Hire Date]])/365</f>
        <v>4.5013698630136982</v>
      </c>
      <c r="H3837" s="61">
        <f ca="1">Table7[[#This Row],[Year]]*12</f>
        <v>54.016438356164379</v>
      </c>
      <c r="I3837" t="str">
        <f ca="1">IF(Table7[[#This Row],[Month]]&gt;=12,"Tenured","New Hire")</f>
        <v>Tenured</v>
      </c>
    </row>
    <row r="3838" spans="1:9">
      <c r="A3838" s="3" t="s">
        <v>114</v>
      </c>
      <c r="B3838" s="35" t="str">
        <f>_xlfn.XLOOKUP(Table7[[#This Row],[EID]],Roster!A:A,Roster!E:E)</f>
        <v>han.oriz.24</v>
      </c>
      <c r="C3838" s="35" t="str">
        <f>_xlfn.XLOOKUP(Table7[[#This Row],[EID]],Roster!A:A,Roster!F:F)</f>
        <v>Strategy</v>
      </c>
      <c r="D3838">
        <v>10</v>
      </c>
      <c r="E3838" s="2">
        <v>45190</v>
      </c>
      <c r="F3838" s="2">
        <f>_xlfn.XLOOKUP(Table7[[#This Row],[EID]],Roster!A:A,Roster!G:G)</f>
        <v>37165</v>
      </c>
      <c r="G3838" s="61">
        <f ca="1">(TODAY()-Table7[[#This Row],[Hire Date]])/365</f>
        <v>23.643835616438356</v>
      </c>
      <c r="H3838" s="61">
        <f ca="1">Table7[[#This Row],[Year]]*12</f>
        <v>283.72602739726028</v>
      </c>
      <c r="I3838" t="str">
        <f ca="1">IF(Table7[[#This Row],[Month]]&gt;=12,"Tenured","New Hire")</f>
        <v>Tenured</v>
      </c>
    </row>
    <row r="3839" spans="1:9">
      <c r="A3839" s="3" t="s">
        <v>115</v>
      </c>
      <c r="B3839" s="35" t="str">
        <f>_xlfn.XLOOKUP(Table7[[#This Row],[EID]],Roster!A:A,Roster!E:E)</f>
        <v>oka.koch.55</v>
      </c>
      <c r="C3839" s="35" t="str">
        <f>_xlfn.XLOOKUP(Table7[[#This Row],[EID]],Roster!A:A,Roster!F:F)</f>
        <v>F&amp;A</v>
      </c>
      <c r="D3839">
        <v>10</v>
      </c>
      <c r="E3839" s="2">
        <v>45190</v>
      </c>
      <c r="F3839" s="2">
        <f>_xlfn.XLOOKUP(Table7[[#This Row],[EID]],Roster!A:A,Roster!G:G)</f>
        <v>44841</v>
      </c>
      <c r="G3839" s="61">
        <f ca="1">(TODAY()-Table7[[#This Row],[Hire Date]])/365</f>
        <v>2.6136986301369864</v>
      </c>
      <c r="H3839" s="61">
        <f ca="1">Table7[[#This Row],[Year]]*12</f>
        <v>31.364383561643837</v>
      </c>
      <c r="I3839" t="str">
        <f ca="1">IF(Table7[[#This Row],[Month]]&gt;=12,"Tenured","New Hire")</f>
        <v>Tenured</v>
      </c>
    </row>
    <row r="3840" spans="1:9">
      <c r="A3840" s="3" t="s">
        <v>116</v>
      </c>
      <c r="B3840" s="35" t="str">
        <f>_xlfn.XLOOKUP(Table7[[#This Row],[EID]],Roster!A:A,Roster!E:E)</f>
        <v>hir.kame.31</v>
      </c>
      <c r="C3840" s="35" t="str">
        <f>_xlfn.XLOOKUP(Table7[[#This Row],[EID]],Roster!A:A,Roster!F:F)</f>
        <v>Health</v>
      </c>
      <c r="D3840">
        <v>8</v>
      </c>
      <c r="E3840" s="2">
        <v>45190</v>
      </c>
      <c r="F3840" s="2">
        <f>_xlfn.XLOOKUP(Table7[[#This Row],[EID]],Roster!A:A,Roster!G:G)</f>
        <v>39490</v>
      </c>
      <c r="G3840" s="61">
        <f ca="1">(TODAY()-Table7[[#This Row],[Hire Date]])/365</f>
        <v>17.273972602739725</v>
      </c>
      <c r="H3840" s="61">
        <f ca="1">Table7[[#This Row],[Year]]*12</f>
        <v>207.2876712328767</v>
      </c>
      <c r="I3840" t="str">
        <f ca="1">IF(Table7[[#This Row],[Month]]&gt;=12,"Tenured","New Hire")</f>
        <v>Tenured</v>
      </c>
    </row>
    <row r="3841" spans="1:9">
      <c r="A3841" s="3" t="s">
        <v>117</v>
      </c>
      <c r="B3841" s="35" t="str">
        <f>_xlfn.XLOOKUP(Table7[[#This Row],[EID]],Roster!A:A,Roster!E:E)</f>
        <v>han.oriz.24</v>
      </c>
      <c r="C3841" s="35" t="str">
        <f>_xlfn.XLOOKUP(Table7[[#This Row],[EID]],Roster!A:A,Roster!F:F)</f>
        <v>Network</v>
      </c>
      <c r="D3841">
        <v>10</v>
      </c>
      <c r="E3841" s="2">
        <v>45190</v>
      </c>
      <c r="F3841" s="2">
        <f>_xlfn.XLOOKUP(Table7[[#This Row],[EID]],Roster!A:A,Roster!G:G)</f>
        <v>43495</v>
      </c>
      <c r="G3841" s="61">
        <f ca="1">(TODAY()-Table7[[#This Row],[Hire Date]])/365</f>
        <v>6.3013698630136989</v>
      </c>
      <c r="H3841" s="61">
        <f ca="1">Table7[[#This Row],[Year]]*12</f>
        <v>75.616438356164394</v>
      </c>
      <c r="I3841" t="str">
        <f ca="1">IF(Table7[[#This Row],[Month]]&gt;=12,"Tenured","New Hire")</f>
        <v>Tenured</v>
      </c>
    </row>
    <row r="3842" spans="1:9">
      <c r="A3842" s="3" t="s">
        <v>118</v>
      </c>
      <c r="B3842" s="35" t="str">
        <f>_xlfn.XLOOKUP(Table7[[#This Row],[EID]],Roster!A:A,Roster!E:E)</f>
        <v>kig.imaz.62</v>
      </c>
      <c r="C3842" s="35" t="str">
        <f>_xlfn.XLOOKUP(Table7[[#This Row],[EID]],Roster!A:A,Roster!F:F)</f>
        <v>HR</v>
      </c>
      <c r="D3842">
        <v>8</v>
      </c>
      <c r="E3842" s="2">
        <v>45190</v>
      </c>
      <c r="F3842" s="2">
        <f>_xlfn.XLOOKUP(Table7[[#This Row],[EID]],Roster!A:A,Roster!G:G)</f>
        <v>44965</v>
      </c>
      <c r="G3842" s="61">
        <f ca="1">(TODAY()-Table7[[#This Row],[Hire Date]])/365</f>
        <v>2.2739726027397262</v>
      </c>
      <c r="H3842" s="61">
        <f ca="1">Table7[[#This Row],[Year]]*12</f>
        <v>27.287671232876715</v>
      </c>
      <c r="I3842" t="str">
        <f ca="1">IF(Table7[[#This Row],[Month]]&gt;=12,"Tenured","New Hire")</f>
        <v>Tenured</v>
      </c>
    </row>
    <row r="3843" spans="1:9">
      <c r="A3843" s="3" t="s">
        <v>119</v>
      </c>
      <c r="B3843" s="35" t="str">
        <f>_xlfn.XLOOKUP(Table7[[#This Row],[EID]],Roster!A:A,Roster!E:E)</f>
        <v>hir.kame.31</v>
      </c>
      <c r="C3843" s="35" t="str">
        <f>_xlfn.XLOOKUP(Table7[[#This Row],[EID]],Roster!A:A,Roster!F:F)</f>
        <v>Health</v>
      </c>
      <c r="D3843">
        <v>7</v>
      </c>
      <c r="E3843" s="2">
        <v>45190</v>
      </c>
      <c r="F3843" s="2">
        <f>_xlfn.XLOOKUP(Table7[[#This Row],[EID]],Roster!A:A,Roster!G:G)</f>
        <v>38581</v>
      </c>
      <c r="G3843" s="61">
        <f ca="1">(TODAY()-Table7[[#This Row],[Hire Date]])/365</f>
        <v>19.764383561643836</v>
      </c>
      <c r="H3843" s="61">
        <f ca="1">Table7[[#This Row],[Year]]*12</f>
        <v>237.17260273972602</v>
      </c>
      <c r="I3843" t="str">
        <f ca="1">IF(Table7[[#This Row],[Month]]&gt;=12,"Tenured","New Hire")</f>
        <v>Tenured</v>
      </c>
    </row>
    <row r="3844" spans="1:9">
      <c r="A3844" s="3" t="s">
        <v>120</v>
      </c>
      <c r="B3844" s="35" t="str">
        <f>_xlfn.XLOOKUP(Table7[[#This Row],[EID]],Roster!A:A,Roster!E:E)</f>
        <v>oka.koch.55</v>
      </c>
      <c r="C3844" s="35" t="str">
        <f>_xlfn.XLOOKUP(Table7[[#This Row],[EID]],Roster!A:A,Roster!F:F)</f>
        <v>F&amp;A</v>
      </c>
      <c r="D3844">
        <v>7</v>
      </c>
      <c r="E3844" s="2">
        <v>45190</v>
      </c>
      <c r="F3844" s="2">
        <f>_xlfn.XLOOKUP(Table7[[#This Row],[EID]],Roster!A:A,Roster!G:G)</f>
        <v>45039</v>
      </c>
      <c r="G3844" s="61">
        <f ca="1">(TODAY()-Table7[[#This Row],[Hire Date]])/365</f>
        <v>2.0712328767123287</v>
      </c>
      <c r="H3844" s="61">
        <f ca="1">Table7[[#This Row],[Year]]*12</f>
        <v>24.854794520547944</v>
      </c>
      <c r="I3844" t="str">
        <f ca="1">IF(Table7[[#This Row],[Month]]&gt;=12,"Tenured","New Hire")</f>
        <v>Tenured</v>
      </c>
    </row>
    <row r="3845" spans="1:9">
      <c r="A3845" s="3" t="s">
        <v>121</v>
      </c>
      <c r="B3845" s="35" t="str">
        <f>_xlfn.XLOOKUP(Table7[[#This Row],[EID]],Roster!A:A,Roster!E:E)</f>
        <v>hir.kame.31</v>
      </c>
      <c r="C3845" s="35" t="str">
        <f>_xlfn.XLOOKUP(Table7[[#This Row],[EID]],Roster!A:A,Roster!F:F)</f>
        <v>Health</v>
      </c>
      <c r="D3845">
        <v>8</v>
      </c>
      <c r="E3845" s="2">
        <v>45190</v>
      </c>
      <c r="F3845" s="2">
        <f>_xlfn.XLOOKUP(Table7[[#This Row],[EID]],Roster!A:A,Roster!G:G)</f>
        <v>44420</v>
      </c>
      <c r="G3845" s="61">
        <f ca="1">(TODAY()-Table7[[#This Row],[Hire Date]])/365</f>
        <v>3.7671232876712328</v>
      </c>
      <c r="H3845" s="61">
        <f ca="1">Table7[[#This Row],[Year]]*12</f>
        <v>45.205479452054796</v>
      </c>
      <c r="I3845" t="str">
        <f ca="1">IF(Table7[[#This Row],[Month]]&gt;=12,"Tenured","New Hire")</f>
        <v>Tenured</v>
      </c>
    </row>
    <row r="3846" spans="1:9">
      <c r="A3846" s="3" t="s">
        <v>122</v>
      </c>
      <c r="B3846" s="35" t="str">
        <f>_xlfn.XLOOKUP(Table7[[#This Row],[EID]],Roster!A:A,Roster!E:E)</f>
        <v>han.oriz.24</v>
      </c>
      <c r="C3846" s="35" t="str">
        <f>_xlfn.XLOOKUP(Table7[[#This Row],[EID]],Roster!A:A,Roster!F:F)</f>
        <v>Network</v>
      </c>
      <c r="D3846">
        <v>10</v>
      </c>
      <c r="E3846" s="2">
        <v>45190</v>
      </c>
      <c r="F3846" s="2">
        <f>_xlfn.XLOOKUP(Table7[[#This Row],[EID]],Roster!A:A,Roster!G:G)</f>
        <v>44961</v>
      </c>
      <c r="G3846" s="61">
        <f ca="1">(TODAY()-Table7[[#This Row],[Hire Date]])/365</f>
        <v>2.2849315068493152</v>
      </c>
      <c r="H3846" s="61">
        <f ca="1">Table7[[#This Row],[Year]]*12</f>
        <v>27.419178082191785</v>
      </c>
      <c r="I3846" t="str">
        <f ca="1">IF(Table7[[#This Row],[Month]]&gt;=12,"Tenured","New Hire")</f>
        <v>Tenured</v>
      </c>
    </row>
    <row r="3847" spans="1:9">
      <c r="A3847" s="3" t="s">
        <v>123</v>
      </c>
      <c r="B3847" s="35" t="str">
        <f>_xlfn.XLOOKUP(Table7[[#This Row],[EID]],Roster!A:A,Roster!E:E)</f>
        <v>kig.imaz.62</v>
      </c>
      <c r="C3847" s="35" t="str">
        <f>_xlfn.XLOOKUP(Table7[[#This Row],[EID]],Roster!A:A,Roster!F:F)</f>
        <v>HR</v>
      </c>
      <c r="D3847">
        <v>10</v>
      </c>
      <c r="E3847" s="2">
        <v>45190</v>
      </c>
      <c r="F3847" s="2">
        <f>_xlfn.XLOOKUP(Table7[[#This Row],[EID]],Roster!A:A,Roster!G:G)</f>
        <v>41094</v>
      </c>
      <c r="G3847" s="61">
        <f ca="1">(TODAY()-Table7[[#This Row],[Hire Date]])/365</f>
        <v>12.87945205479452</v>
      </c>
      <c r="H3847" s="61">
        <f ca="1">Table7[[#This Row],[Year]]*12</f>
        <v>154.55342465753424</v>
      </c>
      <c r="I3847" t="str">
        <f ca="1">IF(Table7[[#This Row],[Month]]&gt;=12,"Tenured","New Hire")</f>
        <v>Tenured</v>
      </c>
    </row>
    <row r="3848" spans="1:9">
      <c r="A3848" s="3" t="s">
        <v>94</v>
      </c>
      <c r="B3848" s="35" t="str">
        <f>_xlfn.XLOOKUP(Table7[[#This Row],[EID]],Roster!A:A,Roster!E:E)</f>
        <v>oka.koch.55</v>
      </c>
      <c r="C3848" s="35" t="str">
        <f>_xlfn.XLOOKUP(Table7[[#This Row],[EID]],Roster!A:A,Roster!F:F)</f>
        <v>F&amp;A</v>
      </c>
      <c r="D3848">
        <v>8</v>
      </c>
      <c r="E3848" s="2">
        <v>45191</v>
      </c>
      <c r="F3848" s="2">
        <f>_xlfn.XLOOKUP(Table7[[#This Row],[EID]],Roster!A:A,Roster!G:G)</f>
        <v>45032</v>
      </c>
      <c r="G3848" s="61">
        <f ca="1">(TODAY()-Table7[[#This Row],[Hire Date]])/365</f>
        <v>2.0904109589041098</v>
      </c>
      <c r="H3848" s="61">
        <f ca="1">Table7[[#This Row],[Year]]*12</f>
        <v>25.084931506849315</v>
      </c>
      <c r="I3848" t="str">
        <f ca="1">IF(Table7[[#This Row],[Month]]&gt;=12,"Tenured","New Hire")</f>
        <v>Tenured</v>
      </c>
    </row>
    <row r="3849" spans="1:9">
      <c r="A3849" s="3" t="s">
        <v>96</v>
      </c>
      <c r="B3849" s="35" t="str">
        <f>_xlfn.XLOOKUP(Table7[[#This Row],[EID]],Roster!A:A,Roster!E:E)</f>
        <v>hir.kame.31</v>
      </c>
      <c r="C3849" s="35" t="str">
        <f>_xlfn.XLOOKUP(Table7[[#This Row],[EID]],Roster!A:A,Roster!F:F)</f>
        <v>Health</v>
      </c>
      <c r="D3849">
        <v>9</v>
      </c>
      <c r="E3849" s="2">
        <v>45191</v>
      </c>
      <c r="F3849" s="2">
        <f>_xlfn.XLOOKUP(Table7[[#This Row],[EID]],Roster!A:A,Roster!G:G)</f>
        <v>44979</v>
      </c>
      <c r="G3849" s="61">
        <f ca="1">(TODAY()-Table7[[#This Row],[Hire Date]])/365</f>
        <v>2.2356164383561645</v>
      </c>
      <c r="H3849" s="61">
        <f ca="1">Table7[[#This Row],[Year]]*12</f>
        <v>26.827397260273976</v>
      </c>
      <c r="I3849" t="str">
        <f ca="1">IF(Table7[[#This Row],[Month]]&gt;=12,"Tenured","New Hire")</f>
        <v>Tenured</v>
      </c>
    </row>
    <row r="3850" spans="1:9">
      <c r="A3850" s="3" t="s">
        <v>97</v>
      </c>
      <c r="B3850" s="35" t="str">
        <f>_xlfn.XLOOKUP(Table7[[#This Row],[EID]],Roster!A:A,Roster!E:E)</f>
        <v>han.oriz.24</v>
      </c>
      <c r="C3850" s="35" t="str">
        <f>_xlfn.XLOOKUP(Table7[[#This Row],[EID]],Roster!A:A,Roster!F:F)</f>
        <v>Network</v>
      </c>
      <c r="D3850">
        <v>7</v>
      </c>
      <c r="E3850" s="2">
        <v>45191</v>
      </c>
      <c r="F3850" s="2">
        <f>_xlfn.XLOOKUP(Table7[[#This Row],[EID]],Roster!A:A,Roster!G:G)</f>
        <v>44419</v>
      </c>
      <c r="G3850" s="61">
        <f ca="1">(TODAY()-Table7[[#This Row],[Hire Date]])/365</f>
        <v>3.7698630136986302</v>
      </c>
      <c r="H3850" s="61">
        <f ca="1">Table7[[#This Row],[Year]]*12</f>
        <v>45.238356164383561</v>
      </c>
      <c r="I3850" t="str">
        <f ca="1">IF(Table7[[#This Row],[Month]]&gt;=12,"Tenured","New Hire")</f>
        <v>Tenured</v>
      </c>
    </row>
    <row r="3851" spans="1:9">
      <c r="A3851" s="3" t="s">
        <v>98</v>
      </c>
      <c r="B3851" s="35" t="str">
        <f>_xlfn.XLOOKUP(Table7[[#This Row],[EID]],Roster!A:A,Roster!E:E)</f>
        <v>kig.imaz.62</v>
      </c>
      <c r="C3851" s="35" t="str">
        <f>_xlfn.XLOOKUP(Table7[[#This Row],[EID]],Roster!A:A,Roster!F:F)</f>
        <v>HR</v>
      </c>
      <c r="D3851">
        <v>7</v>
      </c>
      <c r="E3851" s="2">
        <v>45191</v>
      </c>
      <c r="F3851" s="2">
        <f>_xlfn.XLOOKUP(Table7[[#This Row],[EID]],Roster!A:A,Roster!G:G)</f>
        <v>41964</v>
      </c>
      <c r="G3851" s="61">
        <f ca="1">(TODAY()-Table7[[#This Row],[Hire Date]])/365</f>
        <v>10.495890410958904</v>
      </c>
      <c r="H3851" s="61">
        <f ca="1">Table7[[#This Row],[Year]]*12</f>
        <v>125.95068493150684</v>
      </c>
      <c r="I3851" t="str">
        <f ca="1">IF(Table7[[#This Row],[Month]]&gt;=12,"Tenured","New Hire")</f>
        <v>Tenured</v>
      </c>
    </row>
    <row r="3852" spans="1:9">
      <c r="A3852" s="3" t="s">
        <v>99</v>
      </c>
      <c r="B3852" s="35" t="str">
        <f>_xlfn.XLOOKUP(Table7[[#This Row],[EID]],Roster!A:A,Roster!E:E)</f>
        <v>han.oriz.24</v>
      </c>
      <c r="C3852" s="35" t="str">
        <f>_xlfn.XLOOKUP(Table7[[#This Row],[EID]],Roster!A:A,Roster!F:F)</f>
        <v>Strategy</v>
      </c>
      <c r="D3852">
        <v>7</v>
      </c>
      <c r="E3852" s="2">
        <v>45191</v>
      </c>
      <c r="F3852" s="2">
        <f>_xlfn.XLOOKUP(Table7[[#This Row],[EID]],Roster!A:A,Roster!G:G)</f>
        <v>39732</v>
      </c>
      <c r="G3852" s="61">
        <f ca="1">(TODAY()-Table7[[#This Row],[Hire Date]])/365</f>
        <v>16.610958904109587</v>
      </c>
      <c r="H3852" s="61">
        <f ca="1">Table7[[#This Row],[Year]]*12</f>
        <v>199.33150684931505</v>
      </c>
      <c r="I3852" t="str">
        <f ca="1">IF(Table7[[#This Row],[Month]]&gt;=12,"Tenured","New Hire")</f>
        <v>Tenured</v>
      </c>
    </row>
    <row r="3853" spans="1:9">
      <c r="A3853" s="3" t="s">
        <v>100</v>
      </c>
      <c r="B3853" s="35" t="str">
        <f>_xlfn.XLOOKUP(Table7[[#This Row],[EID]],Roster!A:A,Roster!E:E)</f>
        <v>oka.koch.55</v>
      </c>
      <c r="C3853" s="35" t="str">
        <f>_xlfn.XLOOKUP(Table7[[#This Row],[EID]],Roster!A:A,Roster!F:F)</f>
        <v>F&amp;A</v>
      </c>
      <c r="D3853">
        <v>7</v>
      </c>
      <c r="E3853" s="2">
        <v>45191</v>
      </c>
      <c r="F3853" s="2">
        <f>_xlfn.XLOOKUP(Table7[[#This Row],[EID]],Roster!A:A,Roster!G:G)</f>
        <v>44956</v>
      </c>
      <c r="G3853" s="61">
        <f ca="1">(TODAY()-Table7[[#This Row],[Hire Date]])/365</f>
        <v>2.2986301369863016</v>
      </c>
      <c r="H3853" s="61">
        <f ca="1">Table7[[#This Row],[Year]]*12</f>
        <v>27.583561643835619</v>
      </c>
      <c r="I3853" t="str">
        <f ca="1">IF(Table7[[#This Row],[Month]]&gt;=12,"Tenured","New Hire")</f>
        <v>Tenured</v>
      </c>
    </row>
    <row r="3854" spans="1:9">
      <c r="A3854" s="3" t="s">
        <v>101</v>
      </c>
      <c r="B3854" s="35" t="str">
        <f>_xlfn.XLOOKUP(Table7[[#This Row],[EID]],Roster!A:A,Roster!E:E)</f>
        <v>hir.kame.31</v>
      </c>
      <c r="C3854" s="35" t="str">
        <f>_xlfn.XLOOKUP(Table7[[#This Row],[EID]],Roster!A:A,Roster!F:F)</f>
        <v>Health</v>
      </c>
      <c r="D3854">
        <v>10</v>
      </c>
      <c r="E3854" s="2">
        <v>45191</v>
      </c>
      <c r="F3854" s="2">
        <f>_xlfn.XLOOKUP(Table7[[#This Row],[EID]],Roster!A:A,Roster!G:G)</f>
        <v>42161</v>
      </c>
      <c r="G3854" s="61">
        <f ca="1">(TODAY()-Table7[[#This Row],[Hire Date]])/365</f>
        <v>9.956164383561644</v>
      </c>
      <c r="H3854" s="61">
        <f ca="1">Table7[[#This Row],[Year]]*12</f>
        <v>119.47397260273974</v>
      </c>
      <c r="I3854" t="str">
        <f ca="1">IF(Table7[[#This Row],[Month]]&gt;=12,"Tenured","New Hire")</f>
        <v>Tenured</v>
      </c>
    </row>
    <row r="3855" spans="1:9">
      <c r="A3855" s="3" t="s">
        <v>102</v>
      </c>
      <c r="B3855" s="35" t="str">
        <f>_xlfn.XLOOKUP(Table7[[#This Row],[EID]],Roster!A:A,Roster!E:E)</f>
        <v>han.oriz.24</v>
      </c>
      <c r="C3855" s="35" t="str">
        <f>_xlfn.XLOOKUP(Table7[[#This Row],[EID]],Roster!A:A,Roster!F:F)</f>
        <v>Network</v>
      </c>
      <c r="D3855">
        <v>9</v>
      </c>
      <c r="E3855" s="2">
        <v>45191</v>
      </c>
      <c r="F3855" s="2">
        <f>_xlfn.XLOOKUP(Table7[[#This Row],[EID]],Roster!A:A,Roster!G:G)</f>
        <v>37784</v>
      </c>
      <c r="G3855" s="61">
        <f ca="1">(TODAY()-Table7[[#This Row],[Hire Date]])/365</f>
        <v>21.947945205479453</v>
      </c>
      <c r="H3855" s="61">
        <f ca="1">Table7[[#This Row],[Year]]*12</f>
        <v>263.37534246575342</v>
      </c>
      <c r="I3855" t="str">
        <f ca="1">IF(Table7[[#This Row],[Month]]&gt;=12,"Tenured","New Hire")</f>
        <v>Tenured</v>
      </c>
    </row>
    <row r="3856" spans="1:9">
      <c r="A3856" s="3" t="s">
        <v>103</v>
      </c>
      <c r="B3856" s="35" t="str">
        <f>_xlfn.XLOOKUP(Table7[[#This Row],[EID]],Roster!A:A,Roster!E:E)</f>
        <v>kig.imaz.62</v>
      </c>
      <c r="C3856" s="35" t="str">
        <f>_xlfn.XLOOKUP(Table7[[#This Row],[EID]],Roster!A:A,Roster!F:F)</f>
        <v>HR</v>
      </c>
      <c r="D3856">
        <v>9</v>
      </c>
      <c r="E3856" s="2">
        <v>45191</v>
      </c>
      <c r="F3856" s="2">
        <f>_xlfn.XLOOKUP(Table7[[#This Row],[EID]],Roster!A:A,Roster!G:G)</f>
        <v>44132</v>
      </c>
      <c r="G3856" s="61">
        <f ca="1">(TODAY()-Table7[[#This Row],[Hire Date]])/365</f>
        <v>4.5561643835616437</v>
      </c>
      <c r="H3856" s="61">
        <f ca="1">Table7[[#This Row],[Year]]*12</f>
        <v>54.673972602739724</v>
      </c>
      <c r="I3856" t="str">
        <f ca="1">IF(Table7[[#This Row],[Month]]&gt;=12,"Tenured","New Hire")</f>
        <v>Tenured</v>
      </c>
    </row>
    <row r="3857" spans="1:9">
      <c r="A3857" s="3" t="s">
        <v>104</v>
      </c>
      <c r="B3857" s="35" t="str">
        <f>_xlfn.XLOOKUP(Table7[[#This Row],[EID]],Roster!A:A,Roster!E:E)</f>
        <v>oka.koch.55</v>
      </c>
      <c r="C3857" s="35" t="str">
        <f>_xlfn.XLOOKUP(Table7[[#This Row],[EID]],Roster!A:A,Roster!F:F)</f>
        <v>F&amp;A</v>
      </c>
      <c r="D3857">
        <v>0</v>
      </c>
      <c r="E3857" s="2">
        <v>45191</v>
      </c>
      <c r="F3857" s="2">
        <f>_xlfn.XLOOKUP(Table7[[#This Row],[EID]],Roster!A:A,Roster!G:G)</f>
        <v>44977</v>
      </c>
      <c r="G3857" s="61">
        <f ca="1">(TODAY()-Table7[[#This Row],[Hire Date]])/365</f>
        <v>2.2410958904109588</v>
      </c>
      <c r="H3857" s="61">
        <f ca="1">Table7[[#This Row],[Year]]*12</f>
        <v>26.893150684931506</v>
      </c>
      <c r="I3857" t="str">
        <f ca="1">IF(Table7[[#This Row],[Month]]&gt;=12,"Tenured","New Hire")</f>
        <v>Tenured</v>
      </c>
    </row>
    <row r="3858" spans="1:9">
      <c r="A3858" s="3" t="s">
        <v>105</v>
      </c>
      <c r="B3858" s="35" t="str">
        <f>_xlfn.XLOOKUP(Table7[[#This Row],[EID]],Roster!A:A,Roster!E:E)</f>
        <v>oka.koch.55</v>
      </c>
      <c r="C3858" s="35" t="str">
        <f>_xlfn.XLOOKUP(Table7[[#This Row],[EID]],Roster!A:A,Roster!F:F)</f>
        <v>F&amp;A</v>
      </c>
      <c r="D3858">
        <v>10</v>
      </c>
      <c r="E3858" s="2">
        <v>45191</v>
      </c>
      <c r="F3858" s="2">
        <f>_xlfn.XLOOKUP(Table7[[#This Row],[EID]],Roster!A:A,Roster!G:G)</f>
        <v>37806</v>
      </c>
      <c r="G3858" s="61">
        <f ca="1">(TODAY()-Table7[[#This Row],[Hire Date]])/365</f>
        <v>21.887671232876713</v>
      </c>
      <c r="H3858" s="61">
        <f ca="1">Table7[[#This Row],[Year]]*12</f>
        <v>262.65205479452055</v>
      </c>
      <c r="I3858" t="str">
        <f ca="1">IF(Table7[[#This Row],[Month]]&gt;=12,"Tenured","New Hire")</f>
        <v>Tenured</v>
      </c>
    </row>
    <row r="3859" spans="1:9">
      <c r="A3859" s="3" t="s">
        <v>106</v>
      </c>
      <c r="B3859" s="35" t="str">
        <f>_xlfn.XLOOKUP(Table7[[#This Row],[EID]],Roster!A:A,Roster!E:E)</f>
        <v>hir.kame.31</v>
      </c>
      <c r="C3859" s="35" t="str">
        <f>_xlfn.XLOOKUP(Table7[[#This Row],[EID]],Roster!A:A,Roster!F:F)</f>
        <v>Health</v>
      </c>
      <c r="D3859">
        <v>7</v>
      </c>
      <c r="E3859" s="2">
        <v>45191</v>
      </c>
      <c r="F3859" s="2">
        <f>_xlfn.XLOOKUP(Table7[[#This Row],[EID]],Roster!A:A,Roster!G:G)</f>
        <v>40457</v>
      </c>
      <c r="G3859" s="61">
        <f ca="1">(TODAY()-Table7[[#This Row],[Hire Date]])/365</f>
        <v>14.624657534246575</v>
      </c>
      <c r="H3859" s="61">
        <f ca="1">Table7[[#This Row],[Year]]*12</f>
        <v>175.49589041095891</v>
      </c>
      <c r="I3859" t="str">
        <f ca="1">IF(Table7[[#This Row],[Month]]&gt;=12,"Tenured","New Hire")</f>
        <v>Tenured</v>
      </c>
    </row>
    <row r="3860" spans="1:9">
      <c r="A3860" s="3" t="s">
        <v>107</v>
      </c>
      <c r="B3860" s="35" t="str">
        <f>_xlfn.XLOOKUP(Table7[[#This Row],[EID]],Roster!A:A,Roster!E:E)</f>
        <v>oka.koch.55</v>
      </c>
      <c r="C3860" s="35" t="str">
        <f>_xlfn.XLOOKUP(Table7[[#This Row],[EID]],Roster!A:A,Roster!F:F)</f>
        <v>F&amp;A</v>
      </c>
      <c r="D3860">
        <v>10</v>
      </c>
      <c r="E3860" s="2">
        <v>45191</v>
      </c>
      <c r="F3860" s="2">
        <f>_xlfn.XLOOKUP(Table7[[#This Row],[EID]],Roster!A:A,Roster!G:G)</f>
        <v>45001</v>
      </c>
      <c r="G3860" s="61">
        <f ca="1">(TODAY()-Table7[[#This Row],[Hire Date]])/365</f>
        <v>2.1753424657534248</v>
      </c>
      <c r="H3860" s="61">
        <f ca="1">Table7[[#This Row],[Year]]*12</f>
        <v>26.104109589041098</v>
      </c>
      <c r="I3860" t="str">
        <f ca="1">IF(Table7[[#This Row],[Month]]&gt;=12,"Tenured","New Hire")</f>
        <v>Tenured</v>
      </c>
    </row>
    <row r="3861" spans="1:9">
      <c r="A3861" s="3" t="s">
        <v>108</v>
      </c>
      <c r="B3861" s="35" t="str">
        <f>_xlfn.XLOOKUP(Table7[[#This Row],[EID]],Roster!A:A,Roster!E:E)</f>
        <v>kig.imaz.62</v>
      </c>
      <c r="C3861" s="35" t="str">
        <f>_xlfn.XLOOKUP(Table7[[#This Row],[EID]],Roster!A:A,Roster!F:F)</f>
        <v>HR</v>
      </c>
      <c r="D3861">
        <v>8</v>
      </c>
      <c r="E3861" s="2">
        <v>45191</v>
      </c>
      <c r="F3861" s="2">
        <f>_xlfn.XLOOKUP(Table7[[#This Row],[EID]],Roster!A:A,Roster!G:G)</f>
        <v>41289</v>
      </c>
      <c r="G3861" s="61">
        <f ca="1">(TODAY()-Table7[[#This Row],[Hire Date]])/365</f>
        <v>12.345205479452055</v>
      </c>
      <c r="H3861" s="61">
        <f ca="1">Table7[[#This Row],[Year]]*12</f>
        <v>148.14246575342466</v>
      </c>
      <c r="I3861" t="str">
        <f ca="1">IF(Table7[[#This Row],[Month]]&gt;=12,"Tenured","New Hire")</f>
        <v>Tenured</v>
      </c>
    </row>
    <row r="3862" spans="1:9">
      <c r="A3862" s="3" t="s">
        <v>109</v>
      </c>
      <c r="B3862" s="35" t="str">
        <f>_xlfn.XLOOKUP(Table7[[#This Row],[EID]],Roster!A:A,Roster!E:E)</f>
        <v>han.oriz.24</v>
      </c>
      <c r="C3862" s="35" t="str">
        <f>_xlfn.XLOOKUP(Table7[[#This Row],[EID]],Roster!A:A,Roster!F:F)</f>
        <v>Strategy</v>
      </c>
      <c r="D3862">
        <v>7</v>
      </c>
      <c r="E3862" s="2">
        <v>45191</v>
      </c>
      <c r="F3862" s="2">
        <f>_xlfn.XLOOKUP(Table7[[#This Row],[EID]],Roster!A:A,Roster!G:G)</f>
        <v>39092</v>
      </c>
      <c r="G3862" s="61">
        <f ca="1">(TODAY()-Table7[[#This Row],[Hire Date]])/365</f>
        <v>18.364383561643837</v>
      </c>
      <c r="H3862" s="61">
        <f ca="1">Table7[[#This Row],[Year]]*12</f>
        <v>220.37260273972606</v>
      </c>
      <c r="I3862" t="str">
        <f ca="1">IF(Table7[[#This Row],[Month]]&gt;=12,"Tenured","New Hire")</f>
        <v>Tenured</v>
      </c>
    </row>
    <row r="3863" spans="1:9">
      <c r="A3863" s="3" t="s">
        <v>110</v>
      </c>
      <c r="B3863" s="35" t="str">
        <f>_xlfn.XLOOKUP(Table7[[#This Row],[EID]],Roster!A:A,Roster!E:E)</f>
        <v>oka.koch.55</v>
      </c>
      <c r="C3863" s="35" t="str">
        <f>_xlfn.XLOOKUP(Table7[[#This Row],[EID]],Roster!A:A,Roster!F:F)</f>
        <v>F&amp;A</v>
      </c>
      <c r="D3863">
        <v>8</v>
      </c>
      <c r="E3863" s="2">
        <v>45191</v>
      </c>
      <c r="F3863" s="2">
        <f>_xlfn.XLOOKUP(Table7[[#This Row],[EID]],Roster!A:A,Roster!G:G)</f>
        <v>45029</v>
      </c>
      <c r="G3863" s="61">
        <f ca="1">(TODAY()-Table7[[#This Row],[Hire Date]])/365</f>
        <v>2.0986301369863014</v>
      </c>
      <c r="H3863" s="61">
        <f ca="1">Table7[[#This Row],[Year]]*12</f>
        <v>25.183561643835617</v>
      </c>
      <c r="I3863" t="str">
        <f ca="1">IF(Table7[[#This Row],[Month]]&gt;=12,"Tenured","New Hire")</f>
        <v>Tenured</v>
      </c>
    </row>
    <row r="3864" spans="1:9">
      <c r="A3864" s="3" t="s">
        <v>111</v>
      </c>
      <c r="B3864" s="35" t="str">
        <f>_xlfn.XLOOKUP(Table7[[#This Row],[EID]],Roster!A:A,Roster!E:E)</f>
        <v>hir.kame.31</v>
      </c>
      <c r="C3864" s="35" t="str">
        <f>_xlfn.XLOOKUP(Table7[[#This Row],[EID]],Roster!A:A,Roster!F:F)</f>
        <v>Health</v>
      </c>
      <c r="D3864">
        <v>8</v>
      </c>
      <c r="E3864" s="2">
        <v>45191</v>
      </c>
      <c r="F3864" s="2">
        <f>_xlfn.XLOOKUP(Table7[[#This Row],[EID]],Roster!A:A,Roster!G:G)</f>
        <v>42145</v>
      </c>
      <c r="G3864" s="61">
        <f ca="1">(TODAY()-Table7[[#This Row],[Hire Date]])/365</f>
        <v>10</v>
      </c>
      <c r="H3864" s="61">
        <f ca="1">Table7[[#This Row],[Year]]*12</f>
        <v>120</v>
      </c>
      <c r="I3864" t="str">
        <f ca="1">IF(Table7[[#This Row],[Month]]&gt;=12,"Tenured","New Hire")</f>
        <v>Tenured</v>
      </c>
    </row>
    <row r="3865" spans="1:9">
      <c r="A3865" s="3" t="s">
        <v>112</v>
      </c>
      <c r="B3865" s="35" t="str">
        <f>_xlfn.XLOOKUP(Table7[[#This Row],[EID]],Roster!A:A,Roster!E:E)</f>
        <v>hir.kame.31</v>
      </c>
      <c r="C3865" s="35" t="str">
        <f>_xlfn.XLOOKUP(Table7[[#This Row],[EID]],Roster!A:A,Roster!F:F)</f>
        <v>Health</v>
      </c>
      <c r="D3865">
        <v>7</v>
      </c>
      <c r="E3865" s="2">
        <v>45191</v>
      </c>
      <c r="F3865" s="2">
        <f>_xlfn.XLOOKUP(Table7[[#This Row],[EID]],Roster!A:A,Roster!G:G)</f>
        <v>44989</v>
      </c>
      <c r="G3865" s="61">
        <f ca="1">(TODAY()-Table7[[#This Row],[Hire Date]])/365</f>
        <v>2.2082191780821918</v>
      </c>
      <c r="H3865" s="61">
        <f ca="1">Table7[[#This Row],[Year]]*12</f>
        <v>26.4986301369863</v>
      </c>
      <c r="I3865" t="str">
        <f ca="1">IF(Table7[[#This Row],[Month]]&gt;=12,"Tenured","New Hire")</f>
        <v>Tenured</v>
      </c>
    </row>
    <row r="3866" spans="1:9">
      <c r="A3866" s="3" t="s">
        <v>113</v>
      </c>
      <c r="B3866" s="35" t="str">
        <f>_xlfn.XLOOKUP(Table7[[#This Row],[EID]],Roster!A:A,Roster!E:E)</f>
        <v>kig.imaz.62</v>
      </c>
      <c r="C3866" s="35" t="str">
        <f>_xlfn.XLOOKUP(Table7[[#This Row],[EID]],Roster!A:A,Roster!F:F)</f>
        <v>HR</v>
      </c>
      <c r="D3866">
        <v>10</v>
      </c>
      <c r="E3866" s="2">
        <v>45191</v>
      </c>
      <c r="F3866" s="2">
        <f>_xlfn.XLOOKUP(Table7[[#This Row],[EID]],Roster!A:A,Roster!G:G)</f>
        <v>44152</v>
      </c>
      <c r="G3866" s="61">
        <f ca="1">(TODAY()-Table7[[#This Row],[Hire Date]])/365</f>
        <v>4.5013698630136982</v>
      </c>
      <c r="H3866" s="61">
        <f ca="1">Table7[[#This Row],[Year]]*12</f>
        <v>54.016438356164379</v>
      </c>
      <c r="I3866" t="str">
        <f ca="1">IF(Table7[[#This Row],[Month]]&gt;=12,"Tenured","New Hire")</f>
        <v>Tenured</v>
      </c>
    </row>
    <row r="3867" spans="1:9">
      <c r="A3867" s="3" t="s">
        <v>114</v>
      </c>
      <c r="B3867" s="35" t="str">
        <f>_xlfn.XLOOKUP(Table7[[#This Row],[EID]],Roster!A:A,Roster!E:E)</f>
        <v>han.oriz.24</v>
      </c>
      <c r="C3867" s="35" t="str">
        <f>_xlfn.XLOOKUP(Table7[[#This Row],[EID]],Roster!A:A,Roster!F:F)</f>
        <v>Strategy</v>
      </c>
      <c r="D3867">
        <v>9</v>
      </c>
      <c r="E3867" s="2">
        <v>45191</v>
      </c>
      <c r="F3867" s="2">
        <f>_xlfn.XLOOKUP(Table7[[#This Row],[EID]],Roster!A:A,Roster!G:G)</f>
        <v>37165</v>
      </c>
      <c r="G3867" s="61">
        <f ca="1">(TODAY()-Table7[[#This Row],[Hire Date]])/365</f>
        <v>23.643835616438356</v>
      </c>
      <c r="H3867" s="61">
        <f ca="1">Table7[[#This Row],[Year]]*12</f>
        <v>283.72602739726028</v>
      </c>
      <c r="I3867" t="str">
        <f ca="1">IF(Table7[[#This Row],[Month]]&gt;=12,"Tenured","New Hire")</f>
        <v>Tenured</v>
      </c>
    </row>
    <row r="3868" spans="1:9">
      <c r="A3868" s="3" t="s">
        <v>115</v>
      </c>
      <c r="B3868" s="35" t="str">
        <f>_xlfn.XLOOKUP(Table7[[#This Row],[EID]],Roster!A:A,Roster!E:E)</f>
        <v>oka.koch.55</v>
      </c>
      <c r="C3868" s="35" t="str">
        <f>_xlfn.XLOOKUP(Table7[[#This Row],[EID]],Roster!A:A,Roster!F:F)</f>
        <v>F&amp;A</v>
      </c>
      <c r="D3868">
        <v>8</v>
      </c>
      <c r="E3868" s="2">
        <v>45191</v>
      </c>
      <c r="F3868" s="2">
        <f>_xlfn.XLOOKUP(Table7[[#This Row],[EID]],Roster!A:A,Roster!G:G)</f>
        <v>44841</v>
      </c>
      <c r="G3868" s="61">
        <f ca="1">(TODAY()-Table7[[#This Row],[Hire Date]])/365</f>
        <v>2.6136986301369864</v>
      </c>
      <c r="H3868" s="61">
        <f ca="1">Table7[[#This Row],[Year]]*12</f>
        <v>31.364383561643837</v>
      </c>
      <c r="I3868" t="str">
        <f ca="1">IF(Table7[[#This Row],[Month]]&gt;=12,"Tenured","New Hire")</f>
        <v>Tenured</v>
      </c>
    </row>
    <row r="3869" spans="1:9">
      <c r="A3869" s="3" t="s">
        <v>116</v>
      </c>
      <c r="B3869" s="35" t="str">
        <f>_xlfn.XLOOKUP(Table7[[#This Row],[EID]],Roster!A:A,Roster!E:E)</f>
        <v>hir.kame.31</v>
      </c>
      <c r="C3869" s="35" t="str">
        <f>_xlfn.XLOOKUP(Table7[[#This Row],[EID]],Roster!A:A,Roster!F:F)</f>
        <v>Health</v>
      </c>
      <c r="D3869">
        <v>10</v>
      </c>
      <c r="E3869" s="2">
        <v>45191</v>
      </c>
      <c r="F3869" s="2">
        <f>_xlfn.XLOOKUP(Table7[[#This Row],[EID]],Roster!A:A,Roster!G:G)</f>
        <v>39490</v>
      </c>
      <c r="G3869" s="61">
        <f ca="1">(TODAY()-Table7[[#This Row],[Hire Date]])/365</f>
        <v>17.273972602739725</v>
      </c>
      <c r="H3869" s="61">
        <f ca="1">Table7[[#This Row],[Year]]*12</f>
        <v>207.2876712328767</v>
      </c>
      <c r="I3869" t="str">
        <f ca="1">IF(Table7[[#This Row],[Month]]&gt;=12,"Tenured","New Hire")</f>
        <v>Tenured</v>
      </c>
    </row>
    <row r="3870" spans="1:9">
      <c r="A3870" s="3" t="s">
        <v>117</v>
      </c>
      <c r="B3870" s="35" t="str">
        <f>_xlfn.XLOOKUP(Table7[[#This Row],[EID]],Roster!A:A,Roster!E:E)</f>
        <v>han.oriz.24</v>
      </c>
      <c r="C3870" s="35" t="str">
        <f>_xlfn.XLOOKUP(Table7[[#This Row],[EID]],Roster!A:A,Roster!F:F)</f>
        <v>Network</v>
      </c>
      <c r="D3870">
        <v>8</v>
      </c>
      <c r="E3870" s="2">
        <v>45191</v>
      </c>
      <c r="F3870" s="2">
        <f>_xlfn.XLOOKUP(Table7[[#This Row],[EID]],Roster!A:A,Roster!G:G)</f>
        <v>43495</v>
      </c>
      <c r="G3870" s="61">
        <f ca="1">(TODAY()-Table7[[#This Row],[Hire Date]])/365</f>
        <v>6.3013698630136989</v>
      </c>
      <c r="H3870" s="61">
        <f ca="1">Table7[[#This Row],[Year]]*12</f>
        <v>75.616438356164394</v>
      </c>
      <c r="I3870" t="str">
        <f ca="1">IF(Table7[[#This Row],[Month]]&gt;=12,"Tenured","New Hire")</f>
        <v>Tenured</v>
      </c>
    </row>
    <row r="3871" spans="1:9">
      <c r="A3871" s="3" t="s">
        <v>118</v>
      </c>
      <c r="B3871" s="35" t="str">
        <f>_xlfn.XLOOKUP(Table7[[#This Row],[EID]],Roster!A:A,Roster!E:E)</f>
        <v>kig.imaz.62</v>
      </c>
      <c r="C3871" s="35" t="str">
        <f>_xlfn.XLOOKUP(Table7[[#This Row],[EID]],Roster!A:A,Roster!F:F)</f>
        <v>HR</v>
      </c>
      <c r="D3871">
        <v>10</v>
      </c>
      <c r="E3871" s="2">
        <v>45191</v>
      </c>
      <c r="F3871" s="2">
        <f>_xlfn.XLOOKUP(Table7[[#This Row],[EID]],Roster!A:A,Roster!G:G)</f>
        <v>44965</v>
      </c>
      <c r="G3871" s="61">
        <f ca="1">(TODAY()-Table7[[#This Row],[Hire Date]])/365</f>
        <v>2.2739726027397262</v>
      </c>
      <c r="H3871" s="61">
        <f ca="1">Table7[[#This Row],[Year]]*12</f>
        <v>27.287671232876715</v>
      </c>
      <c r="I3871" t="str">
        <f ca="1">IF(Table7[[#This Row],[Month]]&gt;=12,"Tenured","New Hire")</f>
        <v>Tenured</v>
      </c>
    </row>
    <row r="3872" spans="1:9">
      <c r="A3872" s="3" t="s">
        <v>119</v>
      </c>
      <c r="B3872" s="35" t="str">
        <f>_xlfn.XLOOKUP(Table7[[#This Row],[EID]],Roster!A:A,Roster!E:E)</f>
        <v>hir.kame.31</v>
      </c>
      <c r="C3872" s="35" t="str">
        <f>_xlfn.XLOOKUP(Table7[[#This Row],[EID]],Roster!A:A,Roster!F:F)</f>
        <v>Health</v>
      </c>
      <c r="D3872">
        <v>9</v>
      </c>
      <c r="E3872" s="2">
        <v>45191</v>
      </c>
      <c r="F3872" s="2">
        <f>_xlfn.XLOOKUP(Table7[[#This Row],[EID]],Roster!A:A,Roster!G:G)</f>
        <v>38581</v>
      </c>
      <c r="G3872" s="61">
        <f ca="1">(TODAY()-Table7[[#This Row],[Hire Date]])/365</f>
        <v>19.764383561643836</v>
      </c>
      <c r="H3872" s="61">
        <f ca="1">Table7[[#This Row],[Year]]*12</f>
        <v>237.17260273972602</v>
      </c>
      <c r="I3872" t="str">
        <f ca="1">IF(Table7[[#This Row],[Month]]&gt;=12,"Tenured","New Hire")</f>
        <v>Tenured</v>
      </c>
    </row>
    <row r="3873" spans="1:9">
      <c r="A3873" s="3" t="s">
        <v>120</v>
      </c>
      <c r="B3873" s="35" t="str">
        <f>_xlfn.XLOOKUP(Table7[[#This Row],[EID]],Roster!A:A,Roster!E:E)</f>
        <v>oka.koch.55</v>
      </c>
      <c r="C3873" s="35" t="str">
        <f>_xlfn.XLOOKUP(Table7[[#This Row],[EID]],Roster!A:A,Roster!F:F)</f>
        <v>F&amp;A</v>
      </c>
      <c r="D3873">
        <v>8</v>
      </c>
      <c r="E3873" s="2">
        <v>45191</v>
      </c>
      <c r="F3873" s="2">
        <f>_xlfn.XLOOKUP(Table7[[#This Row],[EID]],Roster!A:A,Roster!G:G)</f>
        <v>45039</v>
      </c>
      <c r="G3873" s="61">
        <f ca="1">(TODAY()-Table7[[#This Row],[Hire Date]])/365</f>
        <v>2.0712328767123287</v>
      </c>
      <c r="H3873" s="61">
        <f ca="1">Table7[[#This Row],[Year]]*12</f>
        <v>24.854794520547944</v>
      </c>
      <c r="I3873" t="str">
        <f ca="1">IF(Table7[[#This Row],[Month]]&gt;=12,"Tenured","New Hire")</f>
        <v>Tenured</v>
      </c>
    </row>
    <row r="3874" spans="1:9">
      <c r="A3874" s="3" t="s">
        <v>121</v>
      </c>
      <c r="B3874" s="35" t="str">
        <f>_xlfn.XLOOKUP(Table7[[#This Row],[EID]],Roster!A:A,Roster!E:E)</f>
        <v>hir.kame.31</v>
      </c>
      <c r="C3874" s="35" t="str">
        <f>_xlfn.XLOOKUP(Table7[[#This Row],[EID]],Roster!A:A,Roster!F:F)</f>
        <v>Health</v>
      </c>
      <c r="D3874">
        <v>7</v>
      </c>
      <c r="E3874" s="2">
        <v>45191</v>
      </c>
      <c r="F3874" s="2">
        <f>_xlfn.XLOOKUP(Table7[[#This Row],[EID]],Roster!A:A,Roster!G:G)</f>
        <v>44420</v>
      </c>
      <c r="G3874" s="61">
        <f ca="1">(TODAY()-Table7[[#This Row],[Hire Date]])/365</f>
        <v>3.7671232876712328</v>
      </c>
      <c r="H3874" s="61">
        <f ca="1">Table7[[#This Row],[Year]]*12</f>
        <v>45.205479452054796</v>
      </c>
      <c r="I3874" t="str">
        <f ca="1">IF(Table7[[#This Row],[Month]]&gt;=12,"Tenured","New Hire")</f>
        <v>Tenured</v>
      </c>
    </row>
    <row r="3875" spans="1:9">
      <c r="A3875" s="3" t="s">
        <v>122</v>
      </c>
      <c r="B3875" s="35" t="str">
        <f>_xlfn.XLOOKUP(Table7[[#This Row],[EID]],Roster!A:A,Roster!E:E)</f>
        <v>han.oriz.24</v>
      </c>
      <c r="C3875" s="35" t="str">
        <f>_xlfn.XLOOKUP(Table7[[#This Row],[EID]],Roster!A:A,Roster!F:F)</f>
        <v>Network</v>
      </c>
      <c r="D3875">
        <v>8</v>
      </c>
      <c r="E3875" s="2">
        <v>45191</v>
      </c>
      <c r="F3875" s="2">
        <f>_xlfn.XLOOKUP(Table7[[#This Row],[EID]],Roster!A:A,Roster!G:G)</f>
        <v>44961</v>
      </c>
      <c r="G3875" s="61">
        <f ca="1">(TODAY()-Table7[[#This Row],[Hire Date]])/365</f>
        <v>2.2849315068493152</v>
      </c>
      <c r="H3875" s="61">
        <f ca="1">Table7[[#This Row],[Year]]*12</f>
        <v>27.419178082191785</v>
      </c>
      <c r="I3875" t="str">
        <f ca="1">IF(Table7[[#This Row],[Month]]&gt;=12,"Tenured","New Hire")</f>
        <v>Tenured</v>
      </c>
    </row>
    <row r="3876" spans="1:9">
      <c r="A3876" s="3" t="s">
        <v>123</v>
      </c>
      <c r="B3876" s="35" t="str">
        <f>_xlfn.XLOOKUP(Table7[[#This Row],[EID]],Roster!A:A,Roster!E:E)</f>
        <v>kig.imaz.62</v>
      </c>
      <c r="C3876" s="35" t="str">
        <f>_xlfn.XLOOKUP(Table7[[#This Row],[EID]],Roster!A:A,Roster!F:F)</f>
        <v>HR</v>
      </c>
      <c r="D3876">
        <v>9</v>
      </c>
      <c r="E3876" s="2">
        <v>45191</v>
      </c>
      <c r="F3876" s="2">
        <f>_xlfn.XLOOKUP(Table7[[#This Row],[EID]],Roster!A:A,Roster!G:G)</f>
        <v>41094</v>
      </c>
      <c r="G3876" s="61">
        <f ca="1">(TODAY()-Table7[[#This Row],[Hire Date]])/365</f>
        <v>12.87945205479452</v>
      </c>
      <c r="H3876" s="61">
        <f ca="1">Table7[[#This Row],[Year]]*12</f>
        <v>154.55342465753424</v>
      </c>
      <c r="I3876" t="str">
        <f ca="1">IF(Table7[[#This Row],[Month]]&gt;=12,"Tenured","New Hire")</f>
        <v>Tenured</v>
      </c>
    </row>
    <row r="3877" spans="1:9">
      <c r="A3877" s="3" t="s">
        <v>94</v>
      </c>
      <c r="B3877" s="35" t="str">
        <f>_xlfn.XLOOKUP(Table7[[#This Row],[EID]],Roster!A:A,Roster!E:E)</f>
        <v>oka.koch.55</v>
      </c>
      <c r="C3877" s="35" t="str">
        <f>_xlfn.XLOOKUP(Table7[[#This Row],[EID]],Roster!A:A,Roster!F:F)</f>
        <v>F&amp;A</v>
      </c>
      <c r="D3877">
        <v>10</v>
      </c>
      <c r="E3877" s="2">
        <v>45192</v>
      </c>
      <c r="F3877" s="2">
        <f>_xlfn.XLOOKUP(Table7[[#This Row],[EID]],Roster!A:A,Roster!G:G)</f>
        <v>45032</v>
      </c>
      <c r="G3877" s="61">
        <f ca="1">(TODAY()-Table7[[#This Row],[Hire Date]])/365</f>
        <v>2.0904109589041098</v>
      </c>
      <c r="H3877" s="61">
        <f ca="1">Table7[[#This Row],[Year]]*12</f>
        <v>25.084931506849315</v>
      </c>
      <c r="I3877" t="str">
        <f ca="1">IF(Table7[[#This Row],[Month]]&gt;=12,"Tenured","New Hire")</f>
        <v>Tenured</v>
      </c>
    </row>
    <row r="3878" spans="1:9">
      <c r="A3878" s="3" t="s">
        <v>96</v>
      </c>
      <c r="B3878" s="35" t="str">
        <f>_xlfn.XLOOKUP(Table7[[#This Row],[EID]],Roster!A:A,Roster!E:E)</f>
        <v>hir.kame.31</v>
      </c>
      <c r="C3878" s="35" t="str">
        <f>_xlfn.XLOOKUP(Table7[[#This Row],[EID]],Roster!A:A,Roster!F:F)</f>
        <v>Health</v>
      </c>
      <c r="D3878">
        <v>8</v>
      </c>
      <c r="E3878" s="2">
        <v>45192</v>
      </c>
      <c r="F3878" s="2">
        <f>_xlfn.XLOOKUP(Table7[[#This Row],[EID]],Roster!A:A,Roster!G:G)</f>
        <v>44979</v>
      </c>
      <c r="G3878" s="61">
        <f ca="1">(TODAY()-Table7[[#This Row],[Hire Date]])/365</f>
        <v>2.2356164383561645</v>
      </c>
      <c r="H3878" s="61">
        <f ca="1">Table7[[#This Row],[Year]]*12</f>
        <v>26.827397260273976</v>
      </c>
      <c r="I3878" t="str">
        <f ca="1">IF(Table7[[#This Row],[Month]]&gt;=12,"Tenured","New Hire")</f>
        <v>Tenured</v>
      </c>
    </row>
    <row r="3879" spans="1:9">
      <c r="A3879" s="3" t="s">
        <v>97</v>
      </c>
      <c r="B3879" s="35" t="str">
        <f>_xlfn.XLOOKUP(Table7[[#This Row],[EID]],Roster!A:A,Roster!E:E)</f>
        <v>han.oriz.24</v>
      </c>
      <c r="C3879" s="35" t="str">
        <f>_xlfn.XLOOKUP(Table7[[#This Row],[EID]],Roster!A:A,Roster!F:F)</f>
        <v>Network</v>
      </c>
      <c r="D3879">
        <v>7</v>
      </c>
      <c r="E3879" s="2">
        <v>45192</v>
      </c>
      <c r="F3879" s="2">
        <f>_xlfn.XLOOKUP(Table7[[#This Row],[EID]],Roster!A:A,Roster!G:G)</f>
        <v>44419</v>
      </c>
      <c r="G3879" s="61">
        <f ca="1">(TODAY()-Table7[[#This Row],[Hire Date]])/365</f>
        <v>3.7698630136986302</v>
      </c>
      <c r="H3879" s="61">
        <f ca="1">Table7[[#This Row],[Year]]*12</f>
        <v>45.238356164383561</v>
      </c>
      <c r="I3879" t="str">
        <f ca="1">IF(Table7[[#This Row],[Month]]&gt;=12,"Tenured","New Hire")</f>
        <v>Tenured</v>
      </c>
    </row>
    <row r="3880" spans="1:9">
      <c r="A3880" s="3" t="s">
        <v>98</v>
      </c>
      <c r="B3880" s="35" t="str">
        <f>_xlfn.XLOOKUP(Table7[[#This Row],[EID]],Roster!A:A,Roster!E:E)</f>
        <v>kig.imaz.62</v>
      </c>
      <c r="C3880" s="35" t="str">
        <f>_xlfn.XLOOKUP(Table7[[#This Row],[EID]],Roster!A:A,Roster!F:F)</f>
        <v>HR</v>
      </c>
      <c r="D3880">
        <v>8</v>
      </c>
      <c r="E3880" s="2">
        <v>45192</v>
      </c>
      <c r="F3880" s="2">
        <f>_xlfn.XLOOKUP(Table7[[#This Row],[EID]],Roster!A:A,Roster!G:G)</f>
        <v>41964</v>
      </c>
      <c r="G3880" s="61">
        <f ca="1">(TODAY()-Table7[[#This Row],[Hire Date]])/365</f>
        <v>10.495890410958904</v>
      </c>
      <c r="H3880" s="61">
        <f ca="1">Table7[[#This Row],[Year]]*12</f>
        <v>125.95068493150684</v>
      </c>
      <c r="I3880" t="str">
        <f ca="1">IF(Table7[[#This Row],[Month]]&gt;=12,"Tenured","New Hire")</f>
        <v>Tenured</v>
      </c>
    </row>
    <row r="3881" spans="1:9">
      <c r="A3881" s="3" t="s">
        <v>99</v>
      </c>
      <c r="B3881" s="35" t="str">
        <f>_xlfn.XLOOKUP(Table7[[#This Row],[EID]],Roster!A:A,Roster!E:E)</f>
        <v>han.oriz.24</v>
      </c>
      <c r="C3881" s="35" t="str">
        <f>_xlfn.XLOOKUP(Table7[[#This Row],[EID]],Roster!A:A,Roster!F:F)</f>
        <v>Strategy</v>
      </c>
      <c r="D3881">
        <v>7</v>
      </c>
      <c r="E3881" s="2">
        <v>45192</v>
      </c>
      <c r="F3881" s="2">
        <f>_xlfn.XLOOKUP(Table7[[#This Row],[EID]],Roster!A:A,Roster!G:G)</f>
        <v>39732</v>
      </c>
      <c r="G3881" s="61">
        <f ca="1">(TODAY()-Table7[[#This Row],[Hire Date]])/365</f>
        <v>16.610958904109587</v>
      </c>
      <c r="H3881" s="61">
        <f ca="1">Table7[[#This Row],[Year]]*12</f>
        <v>199.33150684931505</v>
      </c>
      <c r="I3881" t="str">
        <f ca="1">IF(Table7[[#This Row],[Month]]&gt;=12,"Tenured","New Hire")</f>
        <v>Tenured</v>
      </c>
    </row>
    <row r="3882" spans="1:9">
      <c r="A3882" s="3" t="s">
        <v>100</v>
      </c>
      <c r="B3882" s="35" t="str">
        <f>_xlfn.XLOOKUP(Table7[[#This Row],[EID]],Roster!A:A,Roster!E:E)</f>
        <v>oka.koch.55</v>
      </c>
      <c r="C3882" s="35" t="str">
        <f>_xlfn.XLOOKUP(Table7[[#This Row],[EID]],Roster!A:A,Roster!F:F)</f>
        <v>F&amp;A</v>
      </c>
      <c r="D3882">
        <v>9</v>
      </c>
      <c r="E3882" s="2">
        <v>45192</v>
      </c>
      <c r="F3882" s="2">
        <f>_xlfn.XLOOKUP(Table7[[#This Row],[EID]],Roster!A:A,Roster!G:G)</f>
        <v>44956</v>
      </c>
      <c r="G3882" s="61">
        <f ca="1">(TODAY()-Table7[[#This Row],[Hire Date]])/365</f>
        <v>2.2986301369863016</v>
      </c>
      <c r="H3882" s="61">
        <f ca="1">Table7[[#This Row],[Year]]*12</f>
        <v>27.583561643835619</v>
      </c>
      <c r="I3882" t="str">
        <f ca="1">IF(Table7[[#This Row],[Month]]&gt;=12,"Tenured","New Hire")</f>
        <v>Tenured</v>
      </c>
    </row>
    <row r="3883" spans="1:9">
      <c r="A3883" s="3" t="s">
        <v>101</v>
      </c>
      <c r="B3883" s="35" t="str">
        <f>_xlfn.XLOOKUP(Table7[[#This Row],[EID]],Roster!A:A,Roster!E:E)</f>
        <v>hir.kame.31</v>
      </c>
      <c r="C3883" s="35" t="str">
        <f>_xlfn.XLOOKUP(Table7[[#This Row],[EID]],Roster!A:A,Roster!F:F)</f>
        <v>Health</v>
      </c>
      <c r="D3883">
        <v>9</v>
      </c>
      <c r="E3883" s="2">
        <v>45192</v>
      </c>
      <c r="F3883" s="2">
        <f>_xlfn.XLOOKUP(Table7[[#This Row],[EID]],Roster!A:A,Roster!G:G)</f>
        <v>42161</v>
      </c>
      <c r="G3883" s="61">
        <f ca="1">(TODAY()-Table7[[#This Row],[Hire Date]])/365</f>
        <v>9.956164383561644</v>
      </c>
      <c r="H3883" s="61">
        <f ca="1">Table7[[#This Row],[Year]]*12</f>
        <v>119.47397260273974</v>
      </c>
      <c r="I3883" t="str">
        <f ca="1">IF(Table7[[#This Row],[Month]]&gt;=12,"Tenured","New Hire")</f>
        <v>Tenured</v>
      </c>
    </row>
    <row r="3884" spans="1:9">
      <c r="A3884" s="3" t="s">
        <v>102</v>
      </c>
      <c r="B3884" s="35" t="str">
        <f>_xlfn.XLOOKUP(Table7[[#This Row],[EID]],Roster!A:A,Roster!E:E)</f>
        <v>han.oriz.24</v>
      </c>
      <c r="C3884" s="35" t="str">
        <f>_xlfn.XLOOKUP(Table7[[#This Row],[EID]],Roster!A:A,Roster!F:F)</f>
        <v>Network</v>
      </c>
      <c r="D3884">
        <v>7</v>
      </c>
      <c r="E3884" s="2">
        <v>45192</v>
      </c>
      <c r="F3884" s="2">
        <f>_xlfn.XLOOKUP(Table7[[#This Row],[EID]],Roster!A:A,Roster!G:G)</f>
        <v>37784</v>
      </c>
      <c r="G3884" s="61">
        <f ca="1">(TODAY()-Table7[[#This Row],[Hire Date]])/365</f>
        <v>21.947945205479453</v>
      </c>
      <c r="H3884" s="61">
        <f ca="1">Table7[[#This Row],[Year]]*12</f>
        <v>263.37534246575342</v>
      </c>
      <c r="I3884" t="str">
        <f ca="1">IF(Table7[[#This Row],[Month]]&gt;=12,"Tenured","New Hire")</f>
        <v>Tenured</v>
      </c>
    </row>
    <row r="3885" spans="1:9">
      <c r="A3885" s="3" t="s">
        <v>103</v>
      </c>
      <c r="B3885" s="35" t="str">
        <f>_xlfn.XLOOKUP(Table7[[#This Row],[EID]],Roster!A:A,Roster!E:E)</f>
        <v>kig.imaz.62</v>
      </c>
      <c r="C3885" s="35" t="str">
        <f>_xlfn.XLOOKUP(Table7[[#This Row],[EID]],Roster!A:A,Roster!F:F)</f>
        <v>HR</v>
      </c>
      <c r="D3885">
        <v>8</v>
      </c>
      <c r="E3885" s="2">
        <v>45192</v>
      </c>
      <c r="F3885" s="2">
        <f>_xlfn.XLOOKUP(Table7[[#This Row],[EID]],Roster!A:A,Roster!G:G)</f>
        <v>44132</v>
      </c>
      <c r="G3885" s="61">
        <f ca="1">(TODAY()-Table7[[#This Row],[Hire Date]])/365</f>
        <v>4.5561643835616437</v>
      </c>
      <c r="H3885" s="61">
        <f ca="1">Table7[[#This Row],[Year]]*12</f>
        <v>54.673972602739724</v>
      </c>
      <c r="I3885" t="str">
        <f ca="1">IF(Table7[[#This Row],[Month]]&gt;=12,"Tenured","New Hire")</f>
        <v>Tenured</v>
      </c>
    </row>
    <row r="3886" spans="1:9">
      <c r="A3886" s="3" t="s">
        <v>104</v>
      </c>
      <c r="B3886" s="35" t="str">
        <f>_xlfn.XLOOKUP(Table7[[#This Row],[EID]],Roster!A:A,Roster!E:E)</f>
        <v>oka.koch.55</v>
      </c>
      <c r="C3886" s="35" t="str">
        <f>_xlfn.XLOOKUP(Table7[[#This Row],[EID]],Roster!A:A,Roster!F:F)</f>
        <v>F&amp;A</v>
      </c>
      <c r="D3886">
        <v>6</v>
      </c>
      <c r="E3886" s="2">
        <v>45192</v>
      </c>
      <c r="F3886" s="2">
        <f>_xlfn.XLOOKUP(Table7[[#This Row],[EID]],Roster!A:A,Roster!G:G)</f>
        <v>44977</v>
      </c>
      <c r="G3886" s="61">
        <f ca="1">(TODAY()-Table7[[#This Row],[Hire Date]])/365</f>
        <v>2.2410958904109588</v>
      </c>
      <c r="H3886" s="61">
        <f ca="1">Table7[[#This Row],[Year]]*12</f>
        <v>26.893150684931506</v>
      </c>
      <c r="I3886" t="str">
        <f ca="1">IF(Table7[[#This Row],[Month]]&gt;=12,"Tenured","New Hire")</f>
        <v>Tenured</v>
      </c>
    </row>
    <row r="3887" spans="1:9">
      <c r="A3887" s="3" t="s">
        <v>105</v>
      </c>
      <c r="B3887" s="35" t="str">
        <f>_xlfn.XLOOKUP(Table7[[#This Row],[EID]],Roster!A:A,Roster!E:E)</f>
        <v>oka.koch.55</v>
      </c>
      <c r="C3887" s="35" t="str">
        <f>_xlfn.XLOOKUP(Table7[[#This Row],[EID]],Roster!A:A,Roster!F:F)</f>
        <v>F&amp;A</v>
      </c>
      <c r="D3887">
        <v>10</v>
      </c>
      <c r="E3887" s="2">
        <v>45192</v>
      </c>
      <c r="F3887" s="2">
        <f>_xlfn.XLOOKUP(Table7[[#This Row],[EID]],Roster!A:A,Roster!G:G)</f>
        <v>37806</v>
      </c>
      <c r="G3887" s="61">
        <f ca="1">(TODAY()-Table7[[#This Row],[Hire Date]])/365</f>
        <v>21.887671232876713</v>
      </c>
      <c r="H3887" s="61">
        <f ca="1">Table7[[#This Row],[Year]]*12</f>
        <v>262.65205479452055</v>
      </c>
      <c r="I3887" t="str">
        <f ca="1">IF(Table7[[#This Row],[Month]]&gt;=12,"Tenured","New Hire")</f>
        <v>Tenured</v>
      </c>
    </row>
    <row r="3888" spans="1:9">
      <c r="A3888" s="3" t="s">
        <v>106</v>
      </c>
      <c r="B3888" s="35" t="str">
        <f>_xlfn.XLOOKUP(Table7[[#This Row],[EID]],Roster!A:A,Roster!E:E)</f>
        <v>hir.kame.31</v>
      </c>
      <c r="C3888" s="35" t="str">
        <f>_xlfn.XLOOKUP(Table7[[#This Row],[EID]],Roster!A:A,Roster!F:F)</f>
        <v>Health</v>
      </c>
      <c r="D3888">
        <v>8</v>
      </c>
      <c r="E3888" s="2">
        <v>45192</v>
      </c>
      <c r="F3888" s="2">
        <f>_xlfn.XLOOKUP(Table7[[#This Row],[EID]],Roster!A:A,Roster!G:G)</f>
        <v>40457</v>
      </c>
      <c r="G3888" s="61">
        <f ca="1">(TODAY()-Table7[[#This Row],[Hire Date]])/365</f>
        <v>14.624657534246575</v>
      </c>
      <c r="H3888" s="61">
        <f ca="1">Table7[[#This Row],[Year]]*12</f>
        <v>175.49589041095891</v>
      </c>
      <c r="I3888" t="str">
        <f ca="1">IF(Table7[[#This Row],[Month]]&gt;=12,"Tenured","New Hire")</f>
        <v>Tenured</v>
      </c>
    </row>
    <row r="3889" spans="1:9">
      <c r="A3889" s="3" t="s">
        <v>107</v>
      </c>
      <c r="B3889" s="35" t="str">
        <f>_xlfn.XLOOKUP(Table7[[#This Row],[EID]],Roster!A:A,Roster!E:E)</f>
        <v>oka.koch.55</v>
      </c>
      <c r="C3889" s="35" t="str">
        <f>_xlfn.XLOOKUP(Table7[[#This Row],[EID]],Roster!A:A,Roster!F:F)</f>
        <v>F&amp;A</v>
      </c>
      <c r="D3889">
        <v>7</v>
      </c>
      <c r="E3889" s="2">
        <v>45192</v>
      </c>
      <c r="F3889" s="2">
        <f>_xlfn.XLOOKUP(Table7[[#This Row],[EID]],Roster!A:A,Roster!G:G)</f>
        <v>45001</v>
      </c>
      <c r="G3889" s="61">
        <f ca="1">(TODAY()-Table7[[#This Row],[Hire Date]])/365</f>
        <v>2.1753424657534248</v>
      </c>
      <c r="H3889" s="61">
        <f ca="1">Table7[[#This Row],[Year]]*12</f>
        <v>26.104109589041098</v>
      </c>
      <c r="I3889" t="str">
        <f ca="1">IF(Table7[[#This Row],[Month]]&gt;=12,"Tenured","New Hire")</f>
        <v>Tenured</v>
      </c>
    </row>
    <row r="3890" spans="1:9">
      <c r="A3890" s="3" t="s">
        <v>108</v>
      </c>
      <c r="B3890" s="35" t="str">
        <f>_xlfn.XLOOKUP(Table7[[#This Row],[EID]],Roster!A:A,Roster!E:E)</f>
        <v>kig.imaz.62</v>
      </c>
      <c r="C3890" s="35" t="str">
        <f>_xlfn.XLOOKUP(Table7[[#This Row],[EID]],Roster!A:A,Roster!F:F)</f>
        <v>HR</v>
      </c>
      <c r="D3890">
        <v>7</v>
      </c>
      <c r="E3890" s="2">
        <v>45192</v>
      </c>
      <c r="F3890" s="2">
        <f>_xlfn.XLOOKUP(Table7[[#This Row],[EID]],Roster!A:A,Roster!G:G)</f>
        <v>41289</v>
      </c>
      <c r="G3890" s="61">
        <f ca="1">(TODAY()-Table7[[#This Row],[Hire Date]])/365</f>
        <v>12.345205479452055</v>
      </c>
      <c r="H3890" s="61">
        <f ca="1">Table7[[#This Row],[Year]]*12</f>
        <v>148.14246575342466</v>
      </c>
      <c r="I3890" t="str">
        <f ca="1">IF(Table7[[#This Row],[Month]]&gt;=12,"Tenured","New Hire")</f>
        <v>Tenured</v>
      </c>
    </row>
    <row r="3891" spans="1:9">
      <c r="A3891" s="3" t="s">
        <v>109</v>
      </c>
      <c r="B3891" s="35" t="str">
        <f>_xlfn.XLOOKUP(Table7[[#This Row],[EID]],Roster!A:A,Roster!E:E)</f>
        <v>han.oriz.24</v>
      </c>
      <c r="C3891" s="35" t="str">
        <f>_xlfn.XLOOKUP(Table7[[#This Row],[EID]],Roster!A:A,Roster!F:F)</f>
        <v>Strategy</v>
      </c>
      <c r="D3891">
        <v>8</v>
      </c>
      <c r="E3891" s="2">
        <v>45192</v>
      </c>
      <c r="F3891" s="2">
        <f>_xlfn.XLOOKUP(Table7[[#This Row],[EID]],Roster!A:A,Roster!G:G)</f>
        <v>39092</v>
      </c>
      <c r="G3891" s="61">
        <f ca="1">(TODAY()-Table7[[#This Row],[Hire Date]])/365</f>
        <v>18.364383561643837</v>
      </c>
      <c r="H3891" s="61">
        <f ca="1">Table7[[#This Row],[Year]]*12</f>
        <v>220.37260273972606</v>
      </c>
      <c r="I3891" t="str">
        <f ca="1">IF(Table7[[#This Row],[Month]]&gt;=12,"Tenured","New Hire")</f>
        <v>Tenured</v>
      </c>
    </row>
    <row r="3892" spans="1:9">
      <c r="A3892" s="3" t="s">
        <v>110</v>
      </c>
      <c r="B3892" s="35" t="str">
        <f>_xlfn.XLOOKUP(Table7[[#This Row],[EID]],Roster!A:A,Roster!E:E)</f>
        <v>oka.koch.55</v>
      </c>
      <c r="C3892" s="35" t="str">
        <f>_xlfn.XLOOKUP(Table7[[#This Row],[EID]],Roster!A:A,Roster!F:F)</f>
        <v>F&amp;A</v>
      </c>
      <c r="D3892">
        <v>7</v>
      </c>
      <c r="E3892" s="2">
        <v>45192</v>
      </c>
      <c r="F3892" s="2">
        <f>_xlfn.XLOOKUP(Table7[[#This Row],[EID]],Roster!A:A,Roster!G:G)</f>
        <v>45029</v>
      </c>
      <c r="G3892" s="61">
        <f ca="1">(TODAY()-Table7[[#This Row],[Hire Date]])/365</f>
        <v>2.0986301369863014</v>
      </c>
      <c r="H3892" s="61">
        <f ca="1">Table7[[#This Row],[Year]]*12</f>
        <v>25.183561643835617</v>
      </c>
      <c r="I3892" t="str">
        <f ca="1">IF(Table7[[#This Row],[Month]]&gt;=12,"Tenured","New Hire")</f>
        <v>Tenured</v>
      </c>
    </row>
    <row r="3893" spans="1:9">
      <c r="A3893" s="3" t="s">
        <v>111</v>
      </c>
      <c r="B3893" s="35" t="str">
        <f>_xlfn.XLOOKUP(Table7[[#This Row],[EID]],Roster!A:A,Roster!E:E)</f>
        <v>hir.kame.31</v>
      </c>
      <c r="C3893" s="35" t="str">
        <f>_xlfn.XLOOKUP(Table7[[#This Row],[EID]],Roster!A:A,Roster!F:F)</f>
        <v>Health</v>
      </c>
      <c r="D3893">
        <v>8</v>
      </c>
      <c r="E3893" s="2">
        <v>45192</v>
      </c>
      <c r="F3893" s="2">
        <f>_xlfn.XLOOKUP(Table7[[#This Row],[EID]],Roster!A:A,Roster!G:G)</f>
        <v>42145</v>
      </c>
      <c r="G3893" s="61">
        <f ca="1">(TODAY()-Table7[[#This Row],[Hire Date]])/365</f>
        <v>10</v>
      </c>
      <c r="H3893" s="61">
        <f ca="1">Table7[[#This Row],[Year]]*12</f>
        <v>120</v>
      </c>
      <c r="I3893" t="str">
        <f ca="1">IF(Table7[[#This Row],[Month]]&gt;=12,"Tenured","New Hire")</f>
        <v>Tenured</v>
      </c>
    </row>
    <row r="3894" spans="1:9">
      <c r="A3894" s="3" t="s">
        <v>112</v>
      </c>
      <c r="B3894" s="35" t="str">
        <f>_xlfn.XLOOKUP(Table7[[#This Row],[EID]],Roster!A:A,Roster!E:E)</f>
        <v>hir.kame.31</v>
      </c>
      <c r="C3894" s="35" t="str">
        <f>_xlfn.XLOOKUP(Table7[[#This Row],[EID]],Roster!A:A,Roster!F:F)</f>
        <v>Health</v>
      </c>
      <c r="D3894">
        <v>10</v>
      </c>
      <c r="E3894" s="2">
        <v>45192</v>
      </c>
      <c r="F3894" s="2">
        <f>_xlfn.XLOOKUP(Table7[[#This Row],[EID]],Roster!A:A,Roster!G:G)</f>
        <v>44989</v>
      </c>
      <c r="G3894" s="61">
        <f ca="1">(TODAY()-Table7[[#This Row],[Hire Date]])/365</f>
        <v>2.2082191780821918</v>
      </c>
      <c r="H3894" s="61">
        <f ca="1">Table7[[#This Row],[Year]]*12</f>
        <v>26.4986301369863</v>
      </c>
      <c r="I3894" t="str">
        <f ca="1">IF(Table7[[#This Row],[Month]]&gt;=12,"Tenured","New Hire")</f>
        <v>Tenured</v>
      </c>
    </row>
    <row r="3895" spans="1:9">
      <c r="A3895" s="3" t="s">
        <v>113</v>
      </c>
      <c r="B3895" s="35" t="str">
        <f>_xlfn.XLOOKUP(Table7[[#This Row],[EID]],Roster!A:A,Roster!E:E)</f>
        <v>kig.imaz.62</v>
      </c>
      <c r="C3895" s="35" t="str">
        <f>_xlfn.XLOOKUP(Table7[[#This Row],[EID]],Roster!A:A,Roster!F:F)</f>
        <v>HR</v>
      </c>
      <c r="D3895">
        <v>9</v>
      </c>
      <c r="E3895" s="2">
        <v>45192</v>
      </c>
      <c r="F3895" s="2">
        <f>_xlfn.XLOOKUP(Table7[[#This Row],[EID]],Roster!A:A,Roster!G:G)</f>
        <v>44152</v>
      </c>
      <c r="G3895" s="61">
        <f ca="1">(TODAY()-Table7[[#This Row],[Hire Date]])/365</f>
        <v>4.5013698630136982</v>
      </c>
      <c r="H3895" s="61">
        <f ca="1">Table7[[#This Row],[Year]]*12</f>
        <v>54.016438356164379</v>
      </c>
      <c r="I3895" t="str">
        <f ca="1">IF(Table7[[#This Row],[Month]]&gt;=12,"Tenured","New Hire")</f>
        <v>Tenured</v>
      </c>
    </row>
    <row r="3896" spans="1:9">
      <c r="A3896" s="3" t="s">
        <v>114</v>
      </c>
      <c r="B3896" s="35" t="str">
        <f>_xlfn.XLOOKUP(Table7[[#This Row],[EID]],Roster!A:A,Roster!E:E)</f>
        <v>han.oriz.24</v>
      </c>
      <c r="C3896" s="35" t="str">
        <f>_xlfn.XLOOKUP(Table7[[#This Row],[EID]],Roster!A:A,Roster!F:F)</f>
        <v>Strategy</v>
      </c>
      <c r="D3896">
        <v>7</v>
      </c>
      <c r="E3896" s="2">
        <v>45192</v>
      </c>
      <c r="F3896" s="2">
        <f>_xlfn.XLOOKUP(Table7[[#This Row],[EID]],Roster!A:A,Roster!G:G)</f>
        <v>37165</v>
      </c>
      <c r="G3896" s="61">
        <f ca="1">(TODAY()-Table7[[#This Row],[Hire Date]])/365</f>
        <v>23.643835616438356</v>
      </c>
      <c r="H3896" s="61">
        <f ca="1">Table7[[#This Row],[Year]]*12</f>
        <v>283.72602739726028</v>
      </c>
      <c r="I3896" t="str">
        <f ca="1">IF(Table7[[#This Row],[Month]]&gt;=12,"Tenured","New Hire")</f>
        <v>Tenured</v>
      </c>
    </row>
    <row r="3897" spans="1:9">
      <c r="A3897" s="3" t="s">
        <v>115</v>
      </c>
      <c r="B3897" s="35" t="str">
        <f>_xlfn.XLOOKUP(Table7[[#This Row],[EID]],Roster!A:A,Roster!E:E)</f>
        <v>oka.koch.55</v>
      </c>
      <c r="C3897" s="35" t="str">
        <f>_xlfn.XLOOKUP(Table7[[#This Row],[EID]],Roster!A:A,Roster!F:F)</f>
        <v>F&amp;A</v>
      </c>
      <c r="D3897">
        <v>7</v>
      </c>
      <c r="E3897" s="2">
        <v>45192</v>
      </c>
      <c r="F3897" s="2">
        <f>_xlfn.XLOOKUP(Table7[[#This Row],[EID]],Roster!A:A,Roster!G:G)</f>
        <v>44841</v>
      </c>
      <c r="G3897" s="61">
        <f ca="1">(TODAY()-Table7[[#This Row],[Hire Date]])/365</f>
        <v>2.6136986301369864</v>
      </c>
      <c r="H3897" s="61">
        <f ca="1">Table7[[#This Row],[Year]]*12</f>
        <v>31.364383561643837</v>
      </c>
      <c r="I3897" t="str">
        <f ca="1">IF(Table7[[#This Row],[Month]]&gt;=12,"Tenured","New Hire")</f>
        <v>Tenured</v>
      </c>
    </row>
    <row r="3898" spans="1:9">
      <c r="A3898" s="3" t="s">
        <v>116</v>
      </c>
      <c r="B3898" s="35" t="str">
        <f>_xlfn.XLOOKUP(Table7[[#This Row],[EID]],Roster!A:A,Roster!E:E)</f>
        <v>hir.kame.31</v>
      </c>
      <c r="C3898" s="35" t="str">
        <f>_xlfn.XLOOKUP(Table7[[#This Row],[EID]],Roster!A:A,Roster!F:F)</f>
        <v>Health</v>
      </c>
      <c r="D3898">
        <v>7</v>
      </c>
      <c r="E3898" s="2">
        <v>45192</v>
      </c>
      <c r="F3898" s="2">
        <f>_xlfn.XLOOKUP(Table7[[#This Row],[EID]],Roster!A:A,Roster!G:G)</f>
        <v>39490</v>
      </c>
      <c r="G3898" s="61">
        <f ca="1">(TODAY()-Table7[[#This Row],[Hire Date]])/365</f>
        <v>17.273972602739725</v>
      </c>
      <c r="H3898" s="61">
        <f ca="1">Table7[[#This Row],[Year]]*12</f>
        <v>207.2876712328767</v>
      </c>
      <c r="I3898" t="str">
        <f ca="1">IF(Table7[[#This Row],[Month]]&gt;=12,"Tenured","New Hire")</f>
        <v>Tenured</v>
      </c>
    </row>
    <row r="3899" spans="1:9">
      <c r="A3899" s="3" t="s">
        <v>117</v>
      </c>
      <c r="B3899" s="35" t="str">
        <f>_xlfn.XLOOKUP(Table7[[#This Row],[EID]],Roster!A:A,Roster!E:E)</f>
        <v>han.oriz.24</v>
      </c>
      <c r="C3899" s="35" t="str">
        <f>_xlfn.XLOOKUP(Table7[[#This Row],[EID]],Roster!A:A,Roster!F:F)</f>
        <v>Network</v>
      </c>
      <c r="D3899">
        <v>7</v>
      </c>
      <c r="E3899" s="2">
        <v>45192</v>
      </c>
      <c r="F3899" s="2">
        <f>_xlfn.XLOOKUP(Table7[[#This Row],[EID]],Roster!A:A,Roster!G:G)</f>
        <v>43495</v>
      </c>
      <c r="G3899" s="61">
        <f ca="1">(TODAY()-Table7[[#This Row],[Hire Date]])/365</f>
        <v>6.3013698630136989</v>
      </c>
      <c r="H3899" s="61">
        <f ca="1">Table7[[#This Row],[Year]]*12</f>
        <v>75.616438356164394</v>
      </c>
      <c r="I3899" t="str">
        <f ca="1">IF(Table7[[#This Row],[Month]]&gt;=12,"Tenured","New Hire")</f>
        <v>Tenured</v>
      </c>
    </row>
    <row r="3900" spans="1:9">
      <c r="A3900" s="3" t="s">
        <v>118</v>
      </c>
      <c r="B3900" s="35" t="str">
        <f>_xlfn.XLOOKUP(Table7[[#This Row],[EID]],Roster!A:A,Roster!E:E)</f>
        <v>kig.imaz.62</v>
      </c>
      <c r="C3900" s="35" t="str">
        <f>_xlfn.XLOOKUP(Table7[[#This Row],[EID]],Roster!A:A,Roster!F:F)</f>
        <v>HR</v>
      </c>
      <c r="D3900">
        <v>8</v>
      </c>
      <c r="E3900" s="2">
        <v>45192</v>
      </c>
      <c r="F3900" s="2">
        <f>_xlfn.XLOOKUP(Table7[[#This Row],[EID]],Roster!A:A,Roster!G:G)</f>
        <v>44965</v>
      </c>
      <c r="G3900" s="61">
        <f ca="1">(TODAY()-Table7[[#This Row],[Hire Date]])/365</f>
        <v>2.2739726027397262</v>
      </c>
      <c r="H3900" s="61">
        <f ca="1">Table7[[#This Row],[Year]]*12</f>
        <v>27.287671232876715</v>
      </c>
      <c r="I3900" t="str">
        <f ca="1">IF(Table7[[#This Row],[Month]]&gt;=12,"Tenured","New Hire")</f>
        <v>Tenured</v>
      </c>
    </row>
    <row r="3901" spans="1:9">
      <c r="A3901" s="3" t="s">
        <v>119</v>
      </c>
      <c r="B3901" s="35" t="str">
        <f>_xlfn.XLOOKUP(Table7[[#This Row],[EID]],Roster!A:A,Roster!E:E)</f>
        <v>hir.kame.31</v>
      </c>
      <c r="C3901" s="35" t="str">
        <f>_xlfn.XLOOKUP(Table7[[#This Row],[EID]],Roster!A:A,Roster!F:F)</f>
        <v>Health</v>
      </c>
      <c r="D3901">
        <v>10</v>
      </c>
      <c r="E3901" s="2">
        <v>45192</v>
      </c>
      <c r="F3901" s="2">
        <f>_xlfn.XLOOKUP(Table7[[#This Row],[EID]],Roster!A:A,Roster!G:G)</f>
        <v>38581</v>
      </c>
      <c r="G3901" s="61">
        <f ca="1">(TODAY()-Table7[[#This Row],[Hire Date]])/365</f>
        <v>19.764383561643836</v>
      </c>
      <c r="H3901" s="61">
        <f ca="1">Table7[[#This Row],[Year]]*12</f>
        <v>237.17260273972602</v>
      </c>
      <c r="I3901" t="str">
        <f ca="1">IF(Table7[[#This Row],[Month]]&gt;=12,"Tenured","New Hire")</f>
        <v>Tenured</v>
      </c>
    </row>
    <row r="3902" spans="1:9">
      <c r="A3902" s="3" t="s">
        <v>120</v>
      </c>
      <c r="B3902" s="35" t="str">
        <f>_xlfn.XLOOKUP(Table7[[#This Row],[EID]],Roster!A:A,Roster!E:E)</f>
        <v>oka.koch.55</v>
      </c>
      <c r="C3902" s="35" t="str">
        <f>_xlfn.XLOOKUP(Table7[[#This Row],[EID]],Roster!A:A,Roster!F:F)</f>
        <v>F&amp;A</v>
      </c>
      <c r="D3902">
        <v>8</v>
      </c>
      <c r="E3902" s="2">
        <v>45192</v>
      </c>
      <c r="F3902" s="2">
        <f>_xlfn.XLOOKUP(Table7[[#This Row],[EID]],Roster!A:A,Roster!G:G)</f>
        <v>45039</v>
      </c>
      <c r="G3902" s="61">
        <f ca="1">(TODAY()-Table7[[#This Row],[Hire Date]])/365</f>
        <v>2.0712328767123287</v>
      </c>
      <c r="H3902" s="61">
        <f ca="1">Table7[[#This Row],[Year]]*12</f>
        <v>24.854794520547944</v>
      </c>
      <c r="I3902" t="str">
        <f ca="1">IF(Table7[[#This Row],[Month]]&gt;=12,"Tenured","New Hire")</f>
        <v>Tenured</v>
      </c>
    </row>
    <row r="3903" spans="1:9">
      <c r="A3903" s="3" t="s">
        <v>121</v>
      </c>
      <c r="B3903" s="35" t="str">
        <f>_xlfn.XLOOKUP(Table7[[#This Row],[EID]],Roster!A:A,Roster!E:E)</f>
        <v>hir.kame.31</v>
      </c>
      <c r="C3903" s="35" t="str">
        <f>_xlfn.XLOOKUP(Table7[[#This Row],[EID]],Roster!A:A,Roster!F:F)</f>
        <v>Health</v>
      </c>
      <c r="D3903">
        <v>7</v>
      </c>
      <c r="E3903" s="2">
        <v>45192</v>
      </c>
      <c r="F3903" s="2">
        <f>_xlfn.XLOOKUP(Table7[[#This Row],[EID]],Roster!A:A,Roster!G:G)</f>
        <v>44420</v>
      </c>
      <c r="G3903" s="61">
        <f ca="1">(TODAY()-Table7[[#This Row],[Hire Date]])/365</f>
        <v>3.7671232876712328</v>
      </c>
      <c r="H3903" s="61">
        <f ca="1">Table7[[#This Row],[Year]]*12</f>
        <v>45.205479452054796</v>
      </c>
      <c r="I3903" t="str">
        <f ca="1">IF(Table7[[#This Row],[Month]]&gt;=12,"Tenured","New Hire")</f>
        <v>Tenured</v>
      </c>
    </row>
    <row r="3904" spans="1:9">
      <c r="A3904" s="3" t="s">
        <v>122</v>
      </c>
      <c r="B3904" s="35" t="str">
        <f>_xlfn.XLOOKUP(Table7[[#This Row],[EID]],Roster!A:A,Roster!E:E)</f>
        <v>han.oriz.24</v>
      </c>
      <c r="C3904" s="35" t="str">
        <f>_xlfn.XLOOKUP(Table7[[#This Row],[EID]],Roster!A:A,Roster!F:F)</f>
        <v>Network</v>
      </c>
      <c r="D3904">
        <v>8</v>
      </c>
      <c r="E3904" s="2">
        <v>45192</v>
      </c>
      <c r="F3904" s="2">
        <f>_xlfn.XLOOKUP(Table7[[#This Row],[EID]],Roster!A:A,Roster!G:G)</f>
        <v>44961</v>
      </c>
      <c r="G3904" s="61">
        <f ca="1">(TODAY()-Table7[[#This Row],[Hire Date]])/365</f>
        <v>2.2849315068493152</v>
      </c>
      <c r="H3904" s="61">
        <f ca="1">Table7[[#This Row],[Year]]*12</f>
        <v>27.419178082191785</v>
      </c>
      <c r="I3904" t="str">
        <f ca="1">IF(Table7[[#This Row],[Month]]&gt;=12,"Tenured","New Hire")</f>
        <v>Tenured</v>
      </c>
    </row>
    <row r="3905" spans="1:9">
      <c r="A3905" s="3" t="s">
        <v>123</v>
      </c>
      <c r="B3905" s="35" t="str">
        <f>_xlfn.XLOOKUP(Table7[[#This Row],[EID]],Roster!A:A,Roster!E:E)</f>
        <v>kig.imaz.62</v>
      </c>
      <c r="C3905" s="35" t="str">
        <f>_xlfn.XLOOKUP(Table7[[#This Row],[EID]],Roster!A:A,Roster!F:F)</f>
        <v>HR</v>
      </c>
      <c r="D3905">
        <v>8</v>
      </c>
      <c r="E3905" s="2">
        <v>45192</v>
      </c>
      <c r="F3905" s="2">
        <f>_xlfn.XLOOKUP(Table7[[#This Row],[EID]],Roster!A:A,Roster!G:G)</f>
        <v>41094</v>
      </c>
      <c r="G3905" s="61">
        <f ca="1">(TODAY()-Table7[[#This Row],[Hire Date]])/365</f>
        <v>12.87945205479452</v>
      </c>
      <c r="H3905" s="61">
        <f ca="1">Table7[[#This Row],[Year]]*12</f>
        <v>154.55342465753424</v>
      </c>
      <c r="I3905" t="str">
        <f ca="1">IF(Table7[[#This Row],[Month]]&gt;=12,"Tenured","New Hire")</f>
        <v>Tenured</v>
      </c>
    </row>
    <row r="3906" spans="1:9">
      <c r="A3906" s="3" t="s">
        <v>94</v>
      </c>
      <c r="B3906" s="35" t="str">
        <f>_xlfn.XLOOKUP(Table7[[#This Row],[EID]],Roster!A:A,Roster!E:E)</f>
        <v>oka.koch.55</v>
      </c>
      <c r="C3906" s="35" t="str">
        <f>_xlfn.XLOOKUP(Table7[[#This Row],[EID]],Roster!A:A,Roster!F:F)</f>
        <v>F&amp;A</v>
      </c>
      <c r="D3906">
        <v>7</v>
      </c>
      <c r="E3906" s="2">
        <v>45193</v>
      </c>
      <c r="F3906" s="2">
        <f>_xlfn.XLOOKUP(Table7[[#This Row],[EID]],Roster!A:A,Roster!G:G)</f>
        <v>45032</v>
      </c>
      <c r="G3906" s="61">
        <f ca="1">(TODAY()-Table7[[#This Row],[Hire Date]])/365</f>
        <v>2.0904109589041098</v>
      </c>
      <c r="H3906" s="61">
        <f ca="1">Table7[[#This Row],[Year]]*12</f>
        <v>25.084931506849315</v>
      </c>
      <c r="I3906" t="str">
        <f ca="1">IF(Table7[[#This Row],[Month]]&gt;=12,"Tenured","New Hire")</f>
        <v>Tenured</v>
      </c>
    </row>
    <row r="3907" spans="1:9">
      <c r="A3907" s="3" t="s">
        <v>96</v>
      </c>
      <c r="B3907" s="35" t="str">
        <f>_xlfn.XLOOKUP(Table7[[#This Row],[EID]],Roster!A:A,Roster!E:E)</f>
        <v>hir.kame.31</v>
      </c>
      <c r="C3907" s="35" t="str">
        <f>_xlfn.XLOOKUP(Table7[[#This Row],[EID]],Roster!A:A,Roster!F:F)</f>
        <v>Health</v>
      </c>
      <c r="D3907">
        <v>8</v>
      </c>
      <c r="E3907" s="2">
        <v>45193</v>
      </c>
      <c r="F3907" s="2">
        <f>_xlfn.XLOOKUP(Table7[[#This Row],[EID]],Roster!A:A,Roster!G:G)</f>
        <v>44979</v>
      </c>
      <c r="G3907" s="61">
        <f ca="1">(TODAY()-Table7[[#This Row],[Hire Date]])/365</f>
        <v>2.2356164383561645</v>
      </c>
      <c r="H3907" s="61">
        <f ca="1">Table7[[#This Row],[Year]]*12</f>
        <v>26.827397260273976</v>
      </c>
      <c r="I3907" t="str">
        <f ca="1">IF(Table7[[#This Row],[Month]]&gt;=12,"Tenured","New Hire")</f>
        <v>Tenured</v>
      </c>
    </row>
    <row r="3908" spans="1:9">
      <c r="A3908" s="3" t="s">
        <v>97</v>
      </c>
      <c r="B3908" s="35" t="str">
        <f>_xlfn.XLOOKUP(Table7[[#This Row],[EID]],Roster!A:A,Roster!E:E)</f>
        <v>han.oriz.24</v>
      </c>
      <c r="C3908" s="35" t="str">
        <f>_xlfn.XLOOKUP(Table7[[#This Row],[EID]],Roster!A:A,Roster!F:F)</f>
        <v>Network</v>
      </c>
      <c r="D3908">
        <v>7</v>
      </c>
      <c r="E3908" s="2">
        <v>45193</v>
      </c>
      <c r="F3908" s="2">
        <f>_xlfn.XLOOKUP(Table7[[#This Row],[EID]],Roster!A:A,Roster!G:G)</f>
        <v>44419</v>
      </c>
      <c r="G3908" s="61">
        <f ca="1">(TODAY()-Table7[[#This Row],[Hire Date]])/365</f>
        <v>3.7698630136986302</v>
      </c>
      <c r="H3908" s="61">
        <f ca="1">Table7[[#This Row],[Year]]*12</f>
        <v>45.238356164383561</v>
      </c>
      <c r="I3908" t="str">
        <f ca="1">IF(Table7[[#This Row],[Month]]&gt;=12,"Tenured","New Hire")</f>
        <v>Tenured</v>
      </c>
    </row>
    <row r="3909" spans="1:9">
      <c r="A3909" s="3" t="s">
        <v>98</v>
      </c>
      <c r="B3909" s="35" t="str">
        <f>_xlfn.XLOOKUP(Table7[[#This Row],[EID]],Roster!A:A,Roster!E:E)</f>
        <v>kig.imaz.62</v>
      </c>
      <c r="C3909" s="35" t="str">
        <f>_xlfn.XLOOKUP(Table7[[#This Row],[EID]],Roster!A:A,Roster!F:F)</f>
        <v>HR</v>
      </c>
      <c r="D3909">
        <v>7</v>
      </c>
      <c r="E3909" s="2">
        <v>45193</v>
      </c>
      <c r="F3909" s="2">
        <f>_xlfn.XLOOKUP(Table7[[#This Row],[EID]],Roster!A:A,Roster!G:G)</f>
        <v>41964</v>
      </c>
      <c r="G3909" s="61">
        <f ca="1">(TODAY()-Table7[[#This Row],[Hire Date]])/365</f>
        <v>10.495890410958904</v>
      </c>
      <c r="H3909" s="61">
        <f ca="1">Table7[[#This Row],[Year]]*12</f>
        <v>125.95068493150684</v>
      </c>
      <c r="I3909" t="str">
        <f ca="1">IF(Table7[[#This Row],[Month]]&gt;=12,"Tenured","New Hire")</f>
        <v>Tenured</v>
      </c>
    </row>
    <row r="3910" spans="1:9">
      <c r="A3910" s="3" t="s">
        <v>99</v>
      </c>
      <c r="B3910" s="35" t="str">
        <f>_xlfn.XLOOKUP(Table7[[#This Row],[EID]],Roster!A:A,Roster!E:E)</f>
        <v>han.oriz.24</v>
      </c>
      <c r="C3910" s="35" t="str">
        <f>_xlfn.XLOOKUP(Table7[[#This Row],[EID]],Roster!A:A,Roster!F:F)</f>
        <v>Strategy</v>
      </c>
      <c r="D3910">
        <v>7</v>
      </c>
      <c r="E3910" s="2">
        <v>45193</v>
      </c>
      <c r="F3910" s="2">
        <f>_xlfn.XLOOKUP(Table7[[#This Row],[EID]],Roster!A:A,Roster!G:G)</f>
        <v>39732</v>
      </c>
      <c r="G3910" s="61">
        <f ca="1">(TODAY()-Table7[[#This Row],[Hire Date]])/365</f>
        <v>16.610958904109587</v>
      </c>
      <c r="H3910" s="61">
        <f ca="1">Table7[[#This Row],[Year]]*12</f>
        <v>199.33150684931505</v>
      </c>
      <c r="I3910" t="str">
        <f ca="1">IF(Table7[[#This Row],[Month]]&gt;=12,"Tenured","New Hire")</f>
        <v>Tenured</v>
      </c>
    </row>
    <row r="3911" spans="1:9">
      <c r="A3911" s="3" t="s">
        <v>100</v>
      </c>
      <c r="B3911" s="35" t="str">
        <f>_xlfn.XLOOKUP(Table7[[#This Row],[EID]],Roster!A:A,Roster!E:E)</f>
        <v>oka.koch.55</v>
      </c>
      <c r="C3911" s="35" t="str">
        <f>_xlfn.XLOOKUP(Table7[[#This Row],[EID]],Roster!A:A,Roster!F:F)</f>
        <v>F&amp;A</v>
      </c>
      <c r="D3911">
        <v>10</v>
      </c>
      <c r="E3911" s="2">
        <v>45193</v>
      </c>
      <c r="F3911" s="2">
        <f>_xlfn.XLOOKUP(Table7[[#This Row],[EID]],Roster!A:A,Roster!G:G)</f>
        <v>44956</v>
      </c>
      <c r="G3911" s="61">
        <f ca="1">(TODAY()-Table7[[#This Row],[Hire Date]])/365</f>
        <v>2.2986301369863016</v>
      </c>
      <c r="H3911" s="61">
        <f ca="1">Table7[[#This Row],[Year]]*12</f>
        <v>27.583561643835619</v>
      </c>
      <c r="I3911" t="str">
        <f ca="1">IF(Table7[[#This Row],[Month]]&gt;=12,"Tenured","New Hire")</f>
        <v>Tenured</v>
      </c>
    </row>
    <row r="3912" spans="1:9">
      <c r="A3912" s="3" t="s">
        <v>101</v>
      </c>
      <c r="B3912" s="35" t="str">
        <f>_xlfn.XLOOKUP(Table7[[#This Row],[EID]],Roster!A:A,Roster!E:E)</f>
        <v>hir.kame.31</v>
      </c>
      <c r="C3912" s="35" t="str">
        <f>_xlfn.XLOOKUP(Table7[[#This Row],[EID]],Roster!A:A,Roster!F:F)</f>
        <v>Health</v>
      </c>
      <c r="D3912">
        <v>7</v>
      </c>
      <c r="E3912" s="2">
        <v>45193</v>
      </c>
      <c r="F3912" s="2">
        <f>_xlfn.XLOOKUP(Table7[[#This Row],[EID]],Roster!A:A,Roster!G:G)</f>
        <v>42161</v>
      </c>
      <c r="G3912" s="61">
        <f ca="1">(TODAY()-Table7[[#This Row],[Hire Date]])/365</f>
        <v>9.956164383561644</v>
      </c>
      <c r="H3912" s="61">
        <f ca="1">Table7[[#This Row],[Year]]*12</f>
        <v>119.47397260273974</v>
      </c>
      <c r="I3912" t="str">
        <f ca="1">IF(Table7[[#This Row],[Month]]&gt;=12,"Tenured","New Hire")</f>
        <v>Tenured</v>
      </c>
    </row>
    <row r="3913" spans="1:9">
      <c r="A3913" s="3" t="s">
        <v>102</v>
      </c>
      <c r="B3913" s="35" t="str">
        <f>_xlfn.XLOOKUP(Table7[[#This Row],[EID]],Roster!A:A,Roster!E:E)</f>
        <v>han.oriz.24</v>
      </c>
      <c r="C3913" s="35" t="str">
        <f>_xlfn.XLOOKUP(Table7[[#This Row],[EID]],Roster!A:A,Roster!F:F)</f>
        <v>Network</v>
      </c>
      <c r="D3913">
        <v>10</v>
      </c>
      <c r="E3913" s="2">
        <v>45193</v>
      </c>
      <c r="F3913" s="2">
        <f>_xlfn.XLOOKUP(Table7[[#This Row],[EID]],Roster!A:A,Roster!G:G)</f>
        <v>37784</v>
      </c>
      <c r="G3913" s="61">
        <f ca="1">(TODAY()-Table7[[#This Row],[Hire Date]])/365</f>
        <v>21.947945205479453</v>
      </c>
      <c r="H3913" s="61">
        <f ca="1">Table7[[#This Row],[Year]]*12</f>
        <v>263.37534246575342</v>
      </c>
      <c r="I3913" t="str">
        <f ca="1">IF(Table7[[#This Row],[Month]]&gt;=12,"Tenured","New Hire")</f>
        <v>Tenured</v>
      </c>
    </row>
    <row r="3914" spans="1:9">
      <c r="A3914" s="3" t="s">
        <v>103</v>
      </c>
      <c r="B3914" s="35" t="str">
        <f>_xlfn.XLOOKUP(Table7[[#This Row],[EID]],Roster!A:A,Roster!E:E)</f>
        <v>kig.imaz.62</v>
      </c>
      <c r="C3914" s="35" t="str">
        <f>_xlfn.XLOOKUP(Table7[[#This Row],[EID]],Roster!A:A,Roster!F:F)</f>
        <v>HR</v>
      </c>
      <c r="D3914">
        <v>9</v>
      </c>
      <c r="E3914" s="2">
        <v>45193</v>
      </c>
      <c r="F3914" s="2">
        <f>_xlfn.XLOOKUP(Table7[[#This Row],[EID]],Roster!A:A,Roster!G:G)</f>
        <v>44132</v>
      </c>
      <c r="G3914" s="61">
        <f ca="1">(TODAY()-Table7[[#This Row],[Hire Date]])/365</f>
        <v>4.5561643835616437</v>
      </c>
      <c r="H3914" s="61">
        <f ca="1">Table7[[#This Row],[Year]]*12</f>
        <v>54.673972602739724</v>
      </c>
      <c r="I3914" t="str">
        <f ca="1">IF(Table7[[#This Row],[Month]]&gt;=12,"Tenured","New Hire")</f>
        <v>Tenured</v>
      </c>
    </row>
    <row r="3915" spans="1:9">
      <c r="A3915" s="3" t="s">
        <v>104</v>
      </c>
      <c r="B3915" s="35" t="str">
        <f>_xlfn.XLOOKUP(Table7[[#This Row],[EID]],Roster!A:A,Roster!E:E)</f>
        <v>oka.koch.55</v>
      </c>
      <c r="C3915" s="35" t="str">
        <f>_xlfn.XLOOKUP(Table7[[#This Row],[EID]],Roster!A:A,Roster!F:F)</f>
        <v>F&amp;A</v>
      </c>
      <c r="D3915">
        <v>0</v>
      </c>
      <c r="E3915" s="2">
        <v>45193</v>
      </c>
      <c r="F3915" s="2">
        <f>_xlfn.XLOOKUP(Table7[[#This Row],[EID]],Roster!A:A,Roster!G:G)</f>
        <v>44977</v>
      </c>
      <c r="G3915" s="61">
        <f ca="1">(TODAY()-Table7[[#This Row],[Hire Date]])/365</f>
        <v>2.2410958904109588</v>
      </c>
      <c r="H3915" s="61">
        <f ca="1">Table7[[#This Row],[Year]]*12</f>
        <v>26.893150684931506</v>
      </c>
      <c r="I3915" t="str">
        <f ca="1">IF(Table7[[#This Row],[Month]]&gt;=12,"Tenured","New Hire")</f>
        <v>Tenured</v>
      </c>
    </row>
    <row r="3916" spans="1:9">
      <c r="A3916" s="3" t="s">
        <v>105</v>
      </c>
      <c r="B3916" s="35" t="str">
        <f>_xlfn.XLOOKUP(Table7[[#This Row],[EID]],Roster!A:A,Roster!E:E)</f>
        <v>oka.koch.55</v>
      </c>
      <c r="C3916" s="35" t="str">
        <f>_xlfn.XLOOKUP(Table7[[#This Row],[EID]],Roster!A:A,Roster!F:F)</f>
        <v>F&amp;A</v>
      </c>
      <c r="D3916">
        <v>7</v>
      </c>
      <c r="E3916" s="2">
        <v>45193</v>
      </c>
      <c r="F3916" s="2">
        <f>_xlfn.XLOOKUP(Table7[[#This Row],[EID]],Roster!A:A,Roster!G:G)</f>
        <v>37806</v>
      </c>
      <c r="G3916" s="61">
        <f ca="1">(TODAY()-Table7[[#This Row],[Hire Date]])/365</f>
        <v>21.887671232876713</v>
      </c>
      <c r="H3916" s="61">
        <f ca="1">Table7[[#This Row],[Year]]*12</f>
        <v>262.65205479452055</v>
      </c>
      <c r="I3916" t="str">
        <f ca="1">IF(Table7[[#This Row],[Month]]&gt;=12,"Tenured","New Hire")</f>
        <v>Tenured</v>
      </c>
    </row>
    <row r="3917" spans="1:9">
      <c r="A3917" s="3" t="s">
        <v>106</v>
      </c>
      <c r="B3917" s="35" t="str">
        <f>_xlfn.XLOOKUP(Table7[[#This Row],[EID]],Roster!A:A,Roster!E:E)</f>
        <v>hir.kame.31</v>
      </c>
      <c r="C3917" s="35" t="str">
        <f>_xlfn.XLOOKUP(Table7[[#This Row],[EID]],Roster!A:A,Roster!F:F)</f>
        <v>Health</v>
      </c>
      <c r="D3917">
        <v>7</v>
      </c>
      <c r="E3917" s="2">
        <v>45193</v>
      </c>
      <c r="F3917" s="2">
        <f>_xlfn.XLOOKUP(Table7[[#This Row],[EID]],Roster!A:A,Roster!G:G)</f>
        <v>40457</v>
      </c>
      <c r="G3917" s="61">
        <f ca="1">(TODAY()-Table7[[#This Row],[Hire Date]])/365</f>
        <v>14.624657534246575</v>
      </c>
      <c r="H3917" s="61">
        <f ca="1">Table7[[#This Row],[Year]]*12</f>
        <v>175.49589041095891</v>
      </c>
      <c r="I3917" t="str">
        <f ca="1">IF(Table7[[#This Row],[Month]]&gt;=12,"Tenured","New Hire")</f>
        <v>Tenured</v>
      </c>
    </row>
    <row r="3918" spans="1:9">
      <c r="A3918" s="3" t="s">
        <v>107</v>
      </c>
      <c r="B3918" s="35" t="str">
        <f>_xlfn.XLOOKUP(Table7[[#This Row],[EID]],Roster!A:A,Roster!E:E)</f>
        <v>oka.koch.55</v>
      </c>
      <c r="C3918" s="35" t="str">
        <f>_xlfn.XLOOKUP(Table7[[#This Row],[EID]],Roster!A:A,Roster!F:F)</f>
        <v>F&amp;A</v>
      </c>
      <c r="D3918">
        <v>7</v>
      </c>
      <c r="E3918" s="2">
        <v>45193</v>
      </c>
      <c r="F3918" s="2">
        <f>_xlfn.XLOOKUP(Table7[[#This Row],[EID]],Roster!A:A,Roster!G:G)</f>
        <v>45001</v>
      </c>
      <c r="G3918" s="61">
        <f ca="1">(TODAY()-Table7[[#This Row],[Hire Date]])/365</f>
        <v>2.1753424657534248</v>
      </c>
      <c r="H3918" s="61">
        <f ca="1">Table7[[#This Row],[Year]]*12</f>
        <v>26.104109589041098</v>
      </c>
      <c r="I3918" t="str">
        <f ca="1">IF(Table7[[#This Row],[Month]]&gt;=12,"Tenured","New Hire")</f>
        <v>Tenured</v>
      </c>
    </row>
    <row r="3919" spans="1:9">
      <c r="A3919" s="3" t="s">
        <v>108</v>
      </c>
      <c r="B3919" s="35" t="str">
        <f>_xlfn.XLOOKUP(Table7[[#This Row],[EID]],Roster!A:A,Roster!E:E)</f>
        <v>kig.imaz.62</v>
      </c>
      <c r="C3919" s="35" t="str">
        <f>_xlfn.XLOOKUP(Table7[[#This Row],[EID]],Roster!A:A,Roster!F:F)</f>
        <v>HR</v>
      </c>
      <c r="D3919">
        <v>10</v>
      </c>
      <c r="E3919" s="2">
        <v>45193</v>
      </c>
      <c r="F3919" s="2">
        <f>_xlfn.XLOOKUP(Table7[[#This Row],[EID]],Roster!A:A,Roster!G:G)</f>
        <v>41289</v>
      </c>
      <c r="G3919" s="61">
        <f ca="1">(TODAY()-Table7[[#This Row],[Hire Date]])/365</f>
        <v>12.345205479452055</v>
      </c>
      <c r="H3919" s="61">
        <f ca="1">Table7[[#This Row],[Year]]*12</f>
        <v>148.14246575342466</v>
      </c>
      <c r="I3919" t="str">
        <f ca="1">IF(Table7[[#This Row],[Month]]&gt;=12,"Tenured","New Hire")</f>
        <v>Tenured</v>
      </c>
    </row>
    <row r="3920" spans="1:9">
      <c r="A3920" s="3" t="s">
        <v>109</v>
      </c>
      <c r="B3920" s="35" t="str">
        <f>_xlfn.XLOOKUP(Table7[[#This Row],[EID]],Roster!A:A,Roster!E:E)</f>
        <v>han.oriz.24</v>
      </c>
      <c r="C3920" s="35" t="str">
        <f>_xlfn.XLOOKUP(Table7[[#This Row],[EID]],Roster!A:A,Roster!F:F)</f>
        <v>Strategy</v>
      </c>
      <c r="D3920">
        <v>10</v>
      </c>
      <c r="E3920" s="2">
        <v>45193</v>
      </c>
      <c r="F3920" s="2">
        <f>_xlfn.XLOOKUP(Table7[[#This Row],[EID]],Roster!A:A,Roster!G:G)</f>
        <v>39092</v>
      </c>
      <c r="G3920" s="61">
        <f ca="1">(TODAY()-Table7[[#This Row],[Hire Date]])/365</f>
        <v>18.364383561643837</v>
      </c>
      <c r="H3920" s="61">
        <f ca="1">Table7[[#This Row],[Year]]*12</f>
        <v>220.37260273972606</v>
      </c>
      <c r="I3920" t="str">
        <f ca="1">IF(Table7[[#This Row],[Month]]&gt;=12,"Tenured","New Hire")</f>
        <v>Tenured</v>
      </c>
    </row>
    <row r="3921" spans="1:9">
      <c r="A3921" s="3" t="s">
        <v>110</v>
      </c>
      <c r="B3921" s="35" t="str">
        <f>_xlfn.XLOOKUP(Table7[[#This Row],[EID]],Roster!A:A,Roster!E:E)</f>
        <v>oka.koch.55</v>
      </c>
      <c r="C3921" s="35" t="str">
        <f>_xlfn.XLOOKUP(Table7[[#This Row],[EID]],Roster!A:A,Roster!F:F)</f>
        <v>F&amp;A</v>
      </c>
      <c r="D3921">
        <v>7</v>
      </c>
      <c r="E3921" s="2">
        <v>45193</v>
      </c>
      <c r="F3921" s="2">
        <f>_xlfn.XLOOKUP(Table7[[#This Row],[EID]],Roster!A:A,Roster!G:G)</f>
        <v>45029</v>
      </c>
      <c r="G3921" s="61">
        <f ca="1">(TODAY()-Table7[[#This Row],[Hire Date]])/365</f>
        <v>2.0986301369863014</v>
      </c>
      <c r="H3921" s="61">
        <f ca="1">Table7[[#This Row],[Year]]*12</f>
        <v>25.183561643835617</v>
      </c>
      <c r="I3921" t="str">
        <f ca="1">IF(Table7[[#This Row],[Month]]&gt;=12,"Tenured","New Hire")</f>
        <v>Tenured</v>
      </c>
    </row>
    <row r="3922" spans="1:9">
      <c r="A3922" s="3" t="s">
        <v>111</v>
      </c>
      <c r="B3922" s="35" t="str">
        <f>_xlfn.XLOOKUP(Table7[[#This Row],[EID]],Roster!A:A,Roster!E:E)</f>
        <v>hir.kame.31</v>
      </c>
      <c r="C3922" s="35" t="str">
        <f>_xlfn.XLOOKUP(Table7[[#This Row],[EID]],Roster!A:A,Roster!F:F)</f>
        <v>Health</v>
      </c>
      <c r="D3922">
        <v>8</v>
      </c>
      <c r="E3922" s="2">
        <v>45193</v>
      </c>
      <c r="F3922" s="2">
        <f>_xlfn.XLOOKUP(Table7[[#This Row],[EID]],Roster!A:A,Roster!G:G)</f>
        <v>42145</v>
      </c>
      <c r="G3922" s="61">
        <f ca="1">(TODAY()-Table7[[#This Row],[Hire Date]])/365</f>
        <v>10</v>
      </c>
      <c r="H3922" s="61">
        <f ca="1">Table7[[#This Row],[Year]]*12</f>
        <v>120</v>
      </c>
      <c r="I3922" t="str">
        <f ca="1">IF(Table7[[#This Row],[Month]]&gt;=12,"Tenured","New Hire")</f>
        <v>Tenured</v>
      </c>
    </row>
    <row r="3923" spans="1:9">
      <c r="A3923" s="3" t="s">
        <v>112</v>
      </c>
      <c r="B3923" s="35" t="str">
        <f>_xlfn.XLOOKUP(Table7[[#This Row],[EID]],Roster!A:A,Roster!E:E)</f>
        <v>hir.kame.31</v>
      </c>
      <c r="C3923" s="35" t="str">
        <f>_xlfn.XLOOKUP(Table7[[#This Row],[EID]],Roster!A:A,Roster!F:F)</f>
        <v>Health</v>
      </c>
      <c r="D3923">
        <v>8</v>
      </c>
      <c r="E3923" s="2">
        <v>45193</v>
      </c>
      <c r="F3923" s="2">
        <f>_xlfn.XLOOKUP(Table7[[#This Row],[EID]],Roster!A:A,Roster!G:G)</f>
        <v>44989</v>
      </c>
      <c r="G3923" s="61">
        <f ca="1">(TODAY()-Table7[[#This Row],[Hire Date]])/365</f>
        <v>2.2082191780821918</v>
      </c>
      <c r="H3923" s="61">
        <f ca="1">Table7[[#This Row],[Year]]*12</f>
        <v>26.4986301369863</v>
      </c>
      <c r="I3923" t="str">
        <f ca="1">IF(Table7[[#This Row],[Month]]&gt;=12,"Tenured","New Hire")</f>
        <v>Tenured</v>
      </c>
    </row>
    <row r="3924" spans="1:9">
      <c r="A3924" s="3" t="s">
        <v>113</v>
      </c>
      <c r="B3924" s="35" t="str">
        <f>_xlfn.XLOOKUP(Table7[[#This Row],[EID]],Roster!A:A,Roster!E:E)</f>
        <v>kig.imaz.62</v>
      </c>
      <c r="C3924" s="35" t="str">
        <f>_xlfn.XLOOKUP(Table7[[#This Row],[EID]],Roster!A:A,Roster!F:F)</f>
        <v>HR</v>
      </c>
      <c r="D3924">
        <v>10</v>
      </c>
      <c r="E3924" s="2">
        <v>45193</v>
      </c>
      <c r="F3924" s="2">
        <f>_xlfn.XLOOKUP(Table7[[#This Row],[EID]],Roster!A:A,Roster!G:G)</f>
        <v>44152</v>
      </c>
      <c r="G3924" s="61">
        <f ca="1">(TODAY()-Table7[[#This Row],[Hire Date]])/365</f>
        <v>4.5013698630136982</v>
      </c>
      <c r="H3924" s="61">
        <f ca="1">Table7[[#This Row],[Year]]*12</f>
        <v>54.016438356164379</v>
      </c>
      <c r="I3924" t="str">
        <f ca="1">IF(Table7[[#This Row],[Month]]&gt;=12,"Tenured","New Hire")</f>
        <v>Tenured</v>
      </c>
    </row>
    <row r="3925" spans="1:9">
      <c r="A3925" s="3" t="s">
        <v>114</v>
      </c>
      <c r="B3925" s="35" t="str">
        <f>_xlfn.XLOOKUP(Table7[[#This Row],[EID]],Roster!A:A,Roster!E:E)</f>
        <v>han.oriz.24</v>
      </c>
      <c r="C3925" s="35" t="str">
        <f>_xlfn.XLOOKUP(Table7[[#This Row],[EID]],Roster!A:A,Roster!F:F)</f>
        <v>Strategy</v>
      </c>
      <c r="D3925">
        <v>7</v>
      </c>
      <c r="E3925" s="2">
        <v>45193</v>
      </c>
      <c r="F3925" s="2">
        <f>_xlfn.XLOOKUP(Table7[[#This Row],[EID]],Roster!A:A,Roster!G:G)</f>
        <v>37165</v>
      </c>
      <c r="G3925" s="61">
        <f ca="1">(TODAY()-Table7[[#This Row],[Hire Date]])/365</f>
        <v>23.643835616438356</v>
      </c>
      <c r="H3925" s="61">
        <f ca="1">Table7[[#This Row],[Year]]*12</f>
        <v>283.72602739726028</v>
      </c>
      <c r="I3925" t="str">
        <f ca="1">IF(Table7[[#This Row],[Month]]&gt;=12,"Tenured","New Hire")</f>
        <v>Tenured</v>
      </c>
    </row>
    <row r="3926" spans="1:9">
      <c r="A3926" s="3" t="s">
        <v>115</v>
      </c>
      <c r="B3926" s="35" t="str">
        <f>_xlfn.XLOOKUP(Table7[[#This Row],[EID]],Roster!A:A,Roster!E:E)</f>
        <v>oka.koch.55</v>
      </c>
      <c r="C3926" s="35" t="str">
        <f>_xlfn.XLOOKUP(Table7[[#This Row],[EID]],Roster!A:A,Roster!F:F)</f>
        <v>F&amp;A</v>
      </c>
      <c r="D3926">
        <v>9</v>
      </c>
      <c r="E3926" s="2">
        <v>45193</v>
      </c>
      <c r="F3926" s="2">
        <f>_xlfn.XLOOKUP(Table7[[#This Row],[EID]],Roster!A:A,Roster!G:G)</f>
        <v>44841</v>
      </c>
      <c r="G3926" s="61">
        <f ca="1">(TODAY()-Table7[[#This Row],[Hire Date]])/365</f>
        <v>2.6136986301369864</v>
      </c>
      <c r="H3926" s="61">
        <f ca="1">Table7[[#This Row],[Year]]*12</f>
        <v>31.364383561643837</v>
      </c>
      <c r="I3926" t="str">
        <f ca="1">IF(Table7[[#This Row],[Month]]&gt;=12,"Tenured","New Hire")</f>
        <v>Tenured</v>
      </c>
    </row>
    <row r="3927" spans="1:9">
      <c r="A3927" s="3" t="s">
        <v>116</v>
      </c>
      <c r="B3927" s="35" t="str">
        <f>_xlfn.XLOOKUP(Table7[[#This Row],[EID]],Roster!A:A,Roster!E:E)</f>
        <v>hir.kame.31</v>
      </c>
      <c r="C3927" s="35" t="str">
        <f>_xlfn.XLOOKUP(Table7[[#This Row],[EID]],Roster!A:A,Roster!F:F)</f>
        <v>Health</v>
      </c>
      <c r="D3927">
        <v>8</v>
      </c>
      <c r="E3927" s="2">
        <v>45193</v>
      </c>
      <c r="F3927" s="2">
        <f>_xlfn.XLOOKUP(Table7[[#This Row],[EID]],Roster!A:A,Roster!G:G)</f>
        <v>39490</v>
      </c>
      <c r="G3927" s="61">
        <f ca="1">(TODAY()-Table7[[#This Row],[Hire Date]])/365</f>
        <v>17.273972602739725</v>
      </c>
      <c r="H3927" s="61">
        <f ca="1">Table7[[#This Row],[Year]]*12</f>
        <v>207.2876712328767</v>
      </c>
      <c r="I3927" t="str">
        <f ca="1">IF(Table7[[#This Row],[Month]]&gt;=12,"Tenured","New Hire")</f>
        <v>Tenured</v>
      </c>
    </row>
    <row r="3928" spans="1:9">
      <c r="A3928" s="3" t="s">
        <v>117</v>
      </c>
      <c r="B3928" s="35" t="str">
        <f>_xlfn.XLOOKUP(Table7[[#This Row],[EID]],Roster!A:A,Roster!E:E)</f>
        <v>han.oriz.24</v>
      </c>
      <c r="C3928" s="35" t="str">
        <f>_xlfn.XLOOKUP(Table7[[#This Row],[EID]],Roster!A:A,Roster!F:F)</f>
        <v>Network</v>
      </c>
      <c r="D3928">
        <v>9</v>
      </c>
      <c r="E3928" s="2">
        <v>45193</v>
      </c>
      <c r="F3928" s="2">
        <f>_xlfn.XLOOKUP(Table7[[#This Row],[EID]],Roster!A:A,Roster!G:G)</f>
        <v>43495</v>
      </c>
      <c r="G3928" s="61">
        <f ca="1">(TODAY()-Table7[[#This Row],[Hire Date]])/365</f>
        <v>6.3013698630136989</v>
      </c>
      <c r="H3928" s="61">
        <f ca="1">Table7[[#This Row],[Year]]*12</f>
        <v>75.616438356164394</v>
      </c>
      <c r="I3928" t="str">
        <f ca="1">IF(Table7[[#This Row],[Month]]&gt;=12,"Tenured","New Hire")</f>
        <v>Tenured</v>
      </c>
    </row>
    <row r="3929" spans="1:9">
      <c r="A3929" s="3" t="s">
        <v>118</v>
      </c>
      <c r="B3929" s="35" t="str">
        <f>_xlfn.XLOOKUP(Table7[[#This Row],[EID]],Roster!A:A,Roster!E:E)</f>
        <v>kig.imaz.62</v>
      </c>
      <c r="C3929" s="35" t="str">
        <f>_xlfn.XLOOKUP(Table7[[#This Row],[EID]],Roster!A:A,Roster!F:F)</f>
        <v>HR</v>
      </c>
      <c r="D3929">
        <v>10</v>
      </c>
      <c r="E3929" s="2">
        <v>45193</v>
      </c>
      <c r="F3929" s="2">
        <f>_xlfn.XLOOKUP(Table7[[#This Row],[EID]],Roster!A:A,Roster!G:G)</f>
        <v>44965</v>
      </c>
      <c r="G3929" s="61">
        <f ca="1">(TODAY()-Table7[[#This Row],[Hire Date]])/365</f>
        <v>2.2739726027397262</v>
      </c>
      <c r="H3929" s="61">
        <f ca="1">Table7[[#This Row],[Year]]*12</f>
        <v>27.287671232876715</v>
      </c>
      <c r="I3929" t="str">
        <f ca="1">IF(Table7[[#This Row],[Month]]&gt;=12,"Tenured","New Hire")</f>
        <v>Tenured</v>
      </c>
    </row>
    <row r="3930" spans="1:9">
      <c r="A3930" s="3" t="s">
        <v>119</v>
      </c>
      <c r="B3930" s="35" t="str">
        <f>_xlfn.XLOOKUP(Table7[[#This Row],[EID]],Roster!A:A,Roster!E:E)</f>
        <v>hir.kame.31</v>
      </c>
      <c r="C3930" s="35" t="str">
        <f>_xlfn.XLOOKUP(Table7[[#This Row],[EID]],Roster!A:A,Roster!F:F)</f>
        <v>Health</v>
      </c>
      <c r="D3930">
        <v>10</v>
      </c>
      <c r="E3930" s="2">
        <v>45193</v>
      </c>
      <c r="F3930" s="2">
        <f>_xlfn.XLOOKUP(Table7[[#This Row],[EID]],Roster!A:A,Roster!G:G)</f>
        <v>38581</v>
      </c>
      <c r="G3930" s="61">
        <f ca="1">(TODAY()-Table7[[#This Row],[Hire Date]])/365</f>
        <v>19.764383561643836</v>
      </c>
      <c r="H3930" s="61">
        <f ca="1">Table7[[#This Row],[Year]]*12</f>
        <v>237.17260273972602</v>
      </c>
      <c r="I3930" t="str">
        <f ca="1">IF(Table7[[#This Row],[Month]]&gt;=12,"Tenured","New Hire")</f>
        <v>Tenured</v>
      </c>
    </row>
    <row r="3931" spans="1:9">
      <c r="A3931" s="3" t="s">
        <v>120</v>
      </c>
      <c r="B3931" s="35" t="str">
        <f>_xlfn.XLOOKUP(Table7[[#This Row],[EID]],Roster!A:A,Roster!E:E)</f>
        <v>oka.koch.55</v>
      </c>
      <c r="C3931" s="35" t="str">
        <f>_xlfn.XLOOKUP(Table7[[#This Row],[EID]],Roster!A:A,Roster!F:F)</f>
        <v>F&amp;A</v>
      </c>
      <c r="D3931">
        <v>7</v>
      </c>
      <c r="E3931" s="2">
        <v>45193</v>
      </c>
      <c r="F3931" s="2">
        <f>_xlfn.XLOOKUP(Table7[[#This Row],[EID]],Roster!A:A,Roster!G:G)</f>
        <v>45039</v>
      </c>
      <c r="G3931" s="61">
        <f ca="1">(TODAY()-Table7[[#This Row],[Hire Date]])/365</f>
        <v>2.0712328767123287</v>
      </c>
      <c r="H3931" s="61">
        <f ca="1">Table7[[#This Row],[Year]]*12</f>
        <v>24.854794520547944</v>
      </c>
      <c r="I3931" t="str">
        <f ca="1">IF(Table7[[#This Row],[Month]]&gt;=12,"Tenured","New Hire")</f>
        <v>Tenured</v>
      </c>
    </row>
    <row r="3932" spans="1:9">
      <c r="A3932" s="3" t="s">
        <v>121</v>
      </c>
      <c r="B3932" s="35" t="str">
        <f>_xlfn.XLOOKUP(Table7[[#This Row],[EID]],Roster!A:A,Roster!E:E)</f>
        <v>hir.kame.31</v>
      </c>
      <c r="C3932" s="35" t="str">
        <f>_xlfn.XLOOKUP(Table7[[#This Row],[EID]],Roster!A:A,Roster!F:F)</f>
        <v>Health</v>
      </c>
      <c r="D3932">
        <v>9</v>
      </c>
      <c r="E3932" s="2">
        <v>45193</v>
      </c>
      <c r="F3932" s="2">
        <f>_xlfn.XLOOKUP(Table7[[#This Row],[EID]],Roster!A:A,Roster!G:G)</f>
        <v>44420</v>
      </c>
      <c r="G3932" s="61">
        <f ca="1">(TODAY()-Table7[[#This Row],[Hire Date]])/365</f>
        <v>3.7671232876712328</v>
      </c>
      <c r="H3932" s="61">
        <f ca="1">Table7[[#This Row],[Year]]*12</f>
        <v>45.205479452054796</v>
      </c>
      <c r="I3932" t="str">
        <f ca="1">IF(Table7[[#This Row],[Month]]&gt;=12,"Tenured","New Hire")</f>
        <v>Tenured</v>
      </c>
    </row>
    <row r="3933" spans="1:9">
      <c r="A3933" s="3" t="s">
        <v>122</v>
      </c>
      <c r="B3933" s="35" t="str">
        <f>_xlfn.XLOOKUP(Table7[[#This Row],[EID]],Roster!A:A,Roster!E:E)</f>
        <v>han.oriz.24</v>
      </c>
      <c r="C3933" s="35" t="str">
        <f>_xlfn.XLOOKUP(Table7[[#This Row],[EID]],Roster!A:A,Roster!F:F)</f>
        <v>Network</v>
      </c>
      <c r="D3933">
        <v>10</v>
      </c>
      <c r="E3933" s="2">
        <v>45193</v>
      </c>
      <c r="F3933" s="2">
        <f>_xlfn.XLOOKUP(Table7[[#This Row],[EID]],Roster!A:A,Roster!G:G)</f>
        <v>44961</v>
      </c>
      <c r="G3933" s="61">
        <f ca="1">(TODAY()-Table7[[#This Row],[Hire Date]])/365</f>
        <v>2.2849315068493152</v>
      </c>
      <c r="H3933" s="61">
        <f ca="1">Table7[[#This Row],[Year]]*12</f>
        <v>27.419178082191785</v>
      </c>
      <c r="I3933" t="str">
        <f ca="1">IF(Table7[[#This Row],[Month]]&gt;=12,"Tenured","New Hire")</f>
        <v>Tenured</v>
      </c>
    </row>
    <row r="3934" spans="1:9">
      <c r="A3934" s="3" t="s">
        <v>123</v>
      </c>
      <c r="B3934" s="35" t="str">
        <f>_xlfn.XLOOKUP(Table7[[#This Row],[EID]],Roster!A:A,Roster!E:E)</f>
        <v>kig.imaz.62</v>
      </c>
      <c r="C3934" s="35" t="str">
        <f>_xlfn.XLOOKUP(Table7[[#This Row],[EID]],Roster!A:A,Roster!F:F)</f>
        <v>HR</v>
      </c>
      <c r="D3934">
        <v>9</v>
      </c>
      <c r="E3934" s="2">
        <v>45193</v>
      </c>
      <c r="F3934" s="2">
        <f>_xlfn.XLOOKUP(Table7[[#This Row],[EID]],Roster!A:A,Roster!G:G)</f>
        <v>41094</v>
      </c>
      <c r="G3934" s="61">
        <f ca="1">(TODAY()-Table7[[#This Row],[Hire Date]])/365</f>
        <v>12.87945205479452</v>
      </c>
      <c r="H3934" s="61">
        <f ca="1">Table7[[#This Row],[Year]]*12</f>
        <v>154.55342465753424</v>
      </c>
      <c r="I3934" t="str">
        <f ca="1">IF(Table7[[#This Row],[Month]]&gt;=12,"Tenured","New Hire")</f>
        <v>Tenured</v>
      </c>
    </row>
    <row r="3935" spans="1:9">
      <c r="A3935" s="3" t="s">
        <v>94</v>
      </c>
      <c r="B3935" s="35" t="str">
        <f>_xlfn.XLOOKUP(Table7[[#This Row],[EID]],Roster!A:A,Roster!E:E)</f>
        <v>oka.koch.55</v>
      </c>
      <c r="C3935" s="35" t="str">
        <f>_xlfn.XLOOKUP(Table7[[#This Row],[EID]],Roster!A:A,Roster!F:F)</f>
        <v>F&amp;A</v>
      </c>
      <c r="D3935">
        <v>9</v>
      </c>
      <c r="E3935" s="2">
        <v>45194</v>
      </c>
      <c r="F3935" s="2">
        <f>_xlfn.XLOOKUP(Table7[[#This Row],[EID]],Roster!A:A,Roster!G:G)</f>
        <v>45032</v>
      </c>
      <c r="G3935" s="61">
        <f ca="1">(TODAY()-Table7[[#This Row],[Hire Date]])/365</f>
        <v>2.0904109589041098</v>
      </c>
      <c r="H3935" s="61">
        <f ca="1">Table7[[#This Row],[Year]]*12</f>
        <v>25.084931506849315</v>
      </c>
      <c r="I3935" t="str">
        <f ca="1">IF(Table7[[#This Row],[Month]]&gt;=12,"Tenured","New Hire")</f>
        <v>Tenured</v>
      </c>
    </row>
    <row r="3936" spans="1:9">
      <c r="A3936" s="3" t="s">
        <v>96</v>
      </c>
      <c r="B3936" s="35" t="str">
        <f>_xlfn.XLOOKUP(Table7[[#This Row],[EID]],Roster!A:A,Roster!E:E)</f>
        <v>hir.kame.31</v>
      </c>
      <c r="C3936" s="35" t="str">
        <f>_xlfn.XLOOKUP(Table7[[#This Row],[EID]],Roster!A:A,Roster!F:F)</f>
        <v>Health</v>
      </c>
      <c r="D3936">
        <v>8</v>
      </c>
      <c r="E3936" s="2">
        <v>45194</v>
      </c>
      <c r="F3936" s="2">
        <f>_xlfn.XLOOKUP(Table7[[#This Row],[EID]],Roster!A:A,Roster!G:G)</f>
        <v>44979</v>
      </c>
      <c r="G3936" s="61">
        <f ca="1">(TODAY()-Table7[[#This Row],[Hire Date]])/365</f>
        <v>2.2356164383561645</v>
      </c>
      <c r="H3936" s="61">
        <f ca="1">Table7[[#This Row],[Year]]*12</f>
        <v>26.827397260273976</v>
      </c>
      <c r="I3936" t="str">
        <f ca="1">IF(Table7[[#This Row],[Month]]&gt;=12,"Tenured","New Hire")</f>
        <v>Tenured</v>
      </c>
    </row>
    <row r="3937" spans="1:9">
      <c r="A3937" s="3" t="s">
        <v>97</v>
      </c>
      <c r="B3937" s="35" t="str">
        <f>_xlfn.XLOOKUP(Table7[[#This Row],[EID]],Roster!A:A,Roster!E:E)</f>
        <v>han.oriz.24</v>
      </c>
      <c r="C3937" s="35" t="str">
        <f>_xlfn.XLOOKUP(Table7[[#This Row],[EID]],Roster!A:A,Roster!F:F)</f>
        <v>Network</v>
      </c>
      <c r="D3937">
        <v>9</v>
      </c>
      <c r="E3937" s="2">
        <v>45194</v>
      </c>
      <c r="F3937" s="2">
        <f>_xlfn.XLOOKUP(Table7[[#This Row],[EID]],Roster!A:A,Roster!G:G)</f>
        <v>44419</v>
      </c>
      <c r="G3937" s="61">
        <f ca="1">(TODAY()-Table7[[#This Row],[Hire Date]])/365</f>
        <v>3.7698630136986302</v>
      </c>
      <c r="H3937" s="61">
        <f ca="1">Table7[[#This Row],[Year]]*12</f>
        <v>45.238356164383561</v>
      </c>
      <c r="I3937" t="str">
        <f ca="1">IF(Table7[[#This Row],[Month]]&gt;=12,"Tenured","New Hire")</f>
        <v>Tenured</v>
      </c>
    </row>
    <row r="3938" spans="1:9">
      <c r="A3938" s="3" t="s">
        <v>98</v>
      </c>
      <c r="B3938" s="35" t="str">
        <f>_xlfn.XLOOKUP(Table7[[#This Row],[EID]],Roster!A:A,Roster!E:E)</f>
        <v>kig.imaz.62</v>
      </c>
      <c r="C3938" s="35" t="str">
        <f>_xlfn.XLOOKUP(Table7[[#This Row],[EID]],Roster!A:A,Roster!F:F)</f>
        <v>HR</v>
      </c>
      <c r="D3938">
        <v>10</v>
      </c>
      <c r="E3938" s="2">
        <v>45194</v>
      </c>
      <c r="F3938" s="2">
        <f>_xlfn.XLOOKUP(Table7[[#This Row],[EID]],Roster!A:A,Roster!G:G)</f>
        <v>41964</v>
      </c>
      <c r="G3938" s="61">
        <f ca="1">(TODAY()-Table7[[#This Row],[Hire Date]])/365</f>
        <v>10.495890410958904</v>
      </c>
      <c r="H3938" s="61">
        <f ca="1">Table7[[#This Row],[Year]]*12</f>
        <v>125.95068493150684</v>
      </c>
      <c r="I3938" t="str">
        <f ca="1">IF(Table7[[#This Row],[Month]]&gt;=12,"Tenured","New Hire")</f>
        <v>Tenured</v>
      </c>
    </row>
    <row r="3939" spans="1:9">
      <c r="A3939" s="3" t="s">
        <v>99</v>
      </c>
      <c r="B3939" s="35" t="str">
        <f>_xlfn.XLOOKUP(Table7[[#This Row],[EID]],Roster!A:A,Roster!E:E)</f>
        <v>han.oriz.24</v>
      </c>
      <c r="C3939" s="35" t="str">
        <f>_xlfn.XLOOKUP(Table7[[#This Row],[EID]],Roster!A:A,Roster!F:F)</f>
        <v>Strategy</v>
      </c>
      <c r="D3939">
        <v>7</v>
      </c>
      <c r="E3939" s="2">
        <v>45194</v>
      </c>
      <c r="F3939" s="2">
        <f>_xlfn.XLOOKUP(Table7[[#This Row],[EID]],Roster!A:A,Roster!G:G)</f>
        <v>39732</v>
      </c>
      <c r="G3939" s="61">
        <f ca="1">(TODAY()-Table7[[#This Row],[Hire Date]])/365</f>
        <v>16.610958904109587</v>
      </c>
      <c r="H3939" s="61">
        <f ca="1">Table7[[#This Row],[Year]]*12</f>
        <v>199.33150684931505</v>
      </c>
      <c r="I3939" t="str">
        <f ca="1">IF(Table7[[#This Row],[Month]]&gt;=12,"Tenured","New Hire")</f>
        <v>Tenured</v>
      </c>
    </row>
    <row r="3940" spans="1:9">
      <c r="A3940" s="3" t="s">
        <v>100</v>
      </c>
      <c r="B3940" s="35" t="str">
        <f>_xlfn.XLOOKUP(Table7[[#This Row],[EID]],Roster!A:A,Roster!E:E)</f>
        <v>oka.koch.55</v>
      </c>
      <c r="C3940" s="35" t="str">
        <f>_xlfn.XLOOKUP(Table7[[#This Row],[EID]],Roster!A:A,Roster!F:F)</f>
        <v>F&amp;A</v>
      </c>
      <c r="D3940">
        <v>9</v>
      </c>
      <c r="E3940" s="2">
        <v>45194</v>
      </c>
      <c r="F3940" s="2">
        <f>_xlfn.XLOOKUP(Table7[[#This Row],[EID]],Roster!A:A,Roster!G:G)</f>
        <v>44956</v>
      </c>
      <c r="G3940" s="61">
        <f ca="1">(TODAY()-Table7[[#This Row],[Hire Date]])/365</f>
        <v>2.2986301369863016</v>
      </c>
      <c r="H3940" s="61">
        <f ca="1">Table7[[#This Row],[Year]]*12</f>
        <v>27.583561643835619</v>
      </c>
      <c r="I3940" t="str">
        <f ca="1">IF(Table7[[#This Row],[Month]]&gt;=12,"Tenured","New Hire")</f>
        <v>Tenured</v>
      </c>
    </row>
    <row r="3941" spans="1:9">
      <c r="A3941" s="3" t="s">
        <v>101</v>
      </c>
      <c r="B3941" s="35" t="str">
        <f>_xlfn.XLOOKUP(Table7[[#This Row],[EID]],Roster!A:A,Roster!E:E)</f>
        <v>hir.kame.31</v>
      </c>
      <c r="C3941" s="35" t="str">
        <f>_xlfn.XLOOKUP(Table7[[#This Row],[EID]],Roster!A:A,Roster!F:F)</f>
        <v>Health</v>
      </c>
      <c r="D3941">
        <v>8</v>
      </c>
      <c r="E3941" s="2">
        <v>45194</v>
      </c>
      <c r="F3941" s="2">
        <f>_xlfn.XLOOKUP(Table7[[#This Row],[EID]],Roster!A:A,Roster!G:G)</f>
        <v>42161</v>
      </c>
      <c r="G3941" s="61">
        <f ca="1">(TODAY()-Table7[[#This Row],[Hire Date]])/365</f>
        <v>9.956164383561644</v>
      </c>
      <c r="H3941" s="61">
        <f ca="1">Table7[[#This Row],[Year]]*12</f>
        <v>119.47397260273974</v>
      </c>
      <c r="I3941" t="str">
        <f ca="1">IF(Table7[[#This Row],[Month]]&gt;=12,"Tenured","New Hire")</f>
        <v>Tenured</v>
      </c>
    </row>
    <row r="3942" spans="1:9">
      <c r="A3942" s="3" t="s">
        <v>102</v>
      </c>
      <c r="B3942" s="35" t="str">
        <f>_xlfn.XLOOKUP(Table7[[#This Row],[EID]],Roster!A:A,Roster!E:E)</f>
        <v>han.oriz.24</v>
      </c>
      <c r="C3942" s="35" t="str">
        <f>_xlfn.XLOOKUP(Table7[[#This Row],[EID]],Roster!A:A,Roster!F:F)</f>
        <v>Network</v>
      </c>
      <c r="D3942">
        <v>7</v>
      </c>
      <c r="E3942" s="2">
        <v>45194</v>
      </c>
      <c r="F3942" s="2">
        <f>_xlfn.XLOOKUP(Table7[[#This Row],[EID]],Roster!A:A,Roster!G:G)</f>
        <v>37784</v>
      </c>
      <c r="G3942" s="61">
        <f ca="1">(TODAY()-Table7[[#This Row],[Hire Date]])/365</f>
        <v>21.947945205479453</v>
      </c>
      <c r="H3942" s="61">
        <f ca="1">Table7[[#This Row],[Year]]*12</f>
        <v>263.37534246575342</v>
      </c>
      <c r="I3942" t="str">
        <f ca="1">IF(Table7[[#This Row],[Month]]&gt;=12,"Tenured","New Hire")</f>
        <v>Tenured</v>
      </c>
    </row>
    <row r="3943" spans="1:9">
      <c r="A3943" s="3" t="s">
        <v>103</v>
      </c>
      <c r="B3943" s="35" t="str">
        <f>_xlfn.XLOOKUP(Table7[[#This Row],[EID]],Roster!A:A,Roster!E:E)</f>
        <v>kig.imaz.62</v>
      </c>
      <c r="C3943" s="35" t="str">
        <f>_xlfn.XLOOKUP(Table7[[#This Row],[EID]],Roster!A:A,Roster!F:F)</f>
        <v>HR</v>
      </c>
      <c r="D3943">
        <v>10</v>
      </c>
      <c r="E3943" s="2">
        <v>45194</v>
      </c>
      <c r="F3943" s="2">
        <f>_xlfn.XLOOKUP(Table7[[#This Row],[EID]],Roster!A:A,Roster!G:G)</f>
        <v>44132</v>
      </c>
      <c r="G3943" s="61">
        <f ca="1">(TODAY()-Table7[[#This Row],[Hire Date]])/365</f>
        <v>4.5561643835616437</v>
      </c>
      <c r="H3943" s="61">
        <f ca="1">Table7[[#This Row],[Year]]*12</f>
        <v>54.673972602739724</v>
      </c>
      <c r="I3943" t="str">
        <f ca="1">IF(Table7[[#This Row],[Month]]&gt;=12,"Tenured","New Hire")</f>
        <v>Tenured</v>
      </c>
    </row>
    <row r="3944" spans="1:9">
      <c r="A3944" s="3" t="s">
        <v>104</v>
      </c>
      <c r="B3944" s="35" t="str">
        <f>_xlfn.XLOOKUP(Table7[[#This Row],[EID]],Roster!A:A,Roster!E:E)</f>
        <v>oka.koch.55</v>
      </c>
      <c r="C3944" s="35" t="str">
        <f>_xlfn.XLOOKUP(Table7[[#This Row],[EID]],Roster!A:A,Roster!F:F)</f>
        <v>F&amp;A</v>
      </c>
      <c r="D3944">
        <v>6</v>
      </c>
      <c r="E3944" s="2">
        <v>45194</v>
      </c>
      <c r="F3944" s="2">
        <f>_xlfn.XLOOKUP(Table7[[#This Row],[EID]],Roster!A:A,Roster!G:G)</f>
        <v>44977</v>
      </c>
      <c r="G3944" s="61">
        <f ca="1">(TODAY()-Table7[[#This Row],[Hire Date]])/365</f>
        <v>2.2410958904109588</v>
      </c>
      <c r="H3944" s="61">
        <f ca="1">Table7[[#This Row],[Year]]*12</f>
        <v>26.893150684931506</v>
      </c>
      <c r="I3944" t="str">
        <f ca="1">IF(Table7[[#This Row],[Month]]&gt;=12,"Tenured","New Hire")</f>
        <v>Tenured</v>
      </c>
    </row>
    <row r="3945" spans="1:9">
      <c r="A3945" s="3" t="s">
        <v>105</v>
      </c>
      <c r="B3945" s="35" t="str">
        <f>_xlfn.XLOOKUP(Table7[[#This Row],[EID]],Roster!A:A,Roster!E:E)</f>
        <v>oka.koch.55</v>
      </c>
      <c r="C3945" s="35" t="str">
        <f>_xlfn.XLOOKUP(Table7[[#This Row],[EID]],Roster!A:A,Roster!F:F)</f>
        <v>F&amp;A</v>
      </c>
      <c r="D3945">
        <v>8</v>
      </c>
      <c r="E3945" s="2">
        <v>45194</v>
      </c>
      <c r="F3945" s="2">
        <f>_xlfn.XLOOKUP(Table7[[#This Row],[EID]],Roster!A:A,Roster!G:G)</f>
        <v>37806</v>
      </c>
      <c r="G3945" s="61">
        <f ca="1">(TODAY()-Table7[[#This Row],[Hire Date]])/365</f>
        <v>21.887671232876713</v>
      </c>
      <c r="H3945" s="61">
        <f ca="1">Table7[[#This Row],[Year]]*12</f>
        <v>262.65205479452055</v>
      </c>
      <c r="I3945" t="str">
        <f ca="1">IF(Table7[[#This Row],[Month]]&gt;=12,"Tenured","New Hire")</f>
        <v>Tenured</v>
      </c>
    </row>
    <row r="3946" spans="1:9">
      <c r="A3946" s="3" t="s">
        <v>106</v>
      </c>
      <c r="B3946" s="35" t="str">
        <f>_xlfn.XLOOKUP(Table7[[#This Row],[EID]],Roster!A:A,Roster!E:E)</f>
        <v>hir.kame.31</v>
      </c>
      <c r="C3946" s="35" t="str">
        <f>_xlfn.XLOOKUP(Table7[[#This Row],[EID]],Roster!A:A,Roster!F:F)</f>
        <v>Health</v>
      </c>
      <c r="D3946">
        <v>9</v>
      </c>
      <c r="E3946" s="2">
        <v>45194</v>
      </c>
      <c r="F3946" s="2">
        <f>_xlfn.XLOOKUP(Table7[[#This Row],[EID]],Roster!A:A,Roster!G:G)</f>
        <v>40457</v>
      </c>
      <c r="G3946" s="61">
        <f ca="1">(TODAY()-Table7[[#This Row],[Hire Date]])/365</f>
        <v>14.624657534246575</v>
      </c>
      <c r="H3946" s="61">
        <f ca="1">Table7[[#This Row],[Year]]*12</f>
        <v>175.49589041095891</v>
      </c>
      <c r="I3946" t="str">
        <f ca="1">IF(Table7[[#This Row],[Month]]&gt;=12,"Tenured","New Hire")</f>
        <v>Tenured</v>
      </c>
    </row>
    <row r="3947" spans="1:9">
      <c r="A3947" s="3" t="s">
        <v>107</v>
      </c>
      <c r="B3947" s="35" t="str">
        <f>_xlfn.XLOOKUP(Table7[[#This Row],[EID]],Roster!A:A,Roster!E:E)</f>
        <v>oka.koch.55</v>
      </c>
      <c r="C3947" s="35" t="str">
        <f>_xlfn.XLOOKUP(Table7[[#This Row],[EID]],Roster!A:A,Roster!F:F)</f>
        <v>F&amp;A</v>
      </c>
      <c r="D3947">
        <v>6</v>
      </c>
      <c r="E3947" s="2">
        <v>45194</v>
      </c>
      <c r="F3947" s="2">
        <f>_xlfn.XLOOKUP(Table7[[#This Row],[EID]],Roster!A:A,Roster!G:G)</f>
        <v>45001</v>
      </c>
      <c r="G3947" s="61">
        <f ca="1">(TODAY()-Table7[[#This Row],[Hire Date]])/365</f>
        <v>2.1753424657534248</v>
      </c>
      <c r="H3947" s="61">
        <f ca="1">Table7[[#This Row],[Year]]*12</f>
        <v>26.104109589041098</v>
      </c>
      <c r="I3947" t="str">
        <f ca="1">IF(Table7[[#This Row],[Month]]&gt;=12,"Tenured","New Hire")</f>
        <v>Tenured</v>
      </c>
    </row>
    <row r="3948" spans="1:9">
      <c r="A3948" s="3" t="s">
        <v>108</v>
      </c>
      <c r="B3948" s="35" t="str">
        <f>_xlfn.XLOOKUP(Table7[[#This Row],[EID]],Roster!A:A,Roster!E:E)</f>
        <v>kig.imaz.62</v>
      </c>
      <c r="C3948" s="35" t="str">
        <f>_xlfn.XLOOKUP(Table7[[#This Row],[EID]],Roster!A:A,Roster!F:F)</f>
        <v>HR</v>
      </c>
      <c r="D3948">
        <v>10</v>
      </c>
      <c r="E3948" s="2">
        <v>45194</v>
      </c>
      <c r="F3948" s="2">
        <f>_xlfn.XLOOKUP(Table7[[#This Row],[EID]],Roster!A:A,Roster!G:G)</f>
        <v>41289</v>
      </c>
      <c r="G3948" s="61">
        <f ca="1">(TODAY()-Table7[[#This Row],[Hire Date]])/365</f>
        <v>12.345205479452055</v>
      </c>
      <c r="H3948" s="61">
        <f ca="1">Table7[[#This Row],[Year]]*12</f>
        <v>148.14246575342466</v>
      </c>
      <c r="I3948" t="str">
        <f ca="1">IF(Table7[[#This Row],[Month]]&gt;=12,"Tenured","New Hire")</f>
        <v>Tenured</v>
      </c>
    </row>
    <row r="3949" spans="1:9">
      <c r="A3949" s="3" t="s">
        <v>109</v>
      </c>
      <c r="B3949" s="35" t="str">
        <f>_xlfn.XLOOKUP(Table7[[#This Row],[EID]],Roster!A:A,Roster!E:E)</f>
        <v>han.oriz.24</v>
      </c>
      <c r="C3949" s="35" t="str">
        <f>_xlfn.XLOOKUP(Table7[[#This Row],[EID]],Roster!A:A,Roster!F:F)</f>
        <v>Strategy</v>
      </c>
      <c r="D3949">
        <v>8</v>
      </c>
      <c r="E3949" s="2">
        <v>45194</v>
      </c>
      <c r="F3949" s="2">
        <f>_xlfn.XLOOKUP(Table7[[#This Row],[EID]],Roster!A:A,Roster!G:G)</f>
        <v>39092</v>
      </c>
      <c r="G3949" s="61">
        <f ca="1">(TODAY()-Table7[[#This Row],[Hire Date]])/365</f>
        <v>18.364383561643837</v>
      </c>
      <c r="H3949" s="61">
        <f ca="1">Table7[[#This Row],[Year]]*12</f>
        <v>220.37260273972606</v>
      </c>
      <c r="I3949" t="str">
        <f ca="1">IF(Table7[[#This Row],[Month]]&gt;=12,"Tenured","New Hire")</f>
        <v>Tenured</v>
      </c>
    </row>
    <row r="3950" spans="1:9">
      <c r="A3950" s="3" t="s">
        <v>110</v>
      </c>
      <c r="B3950" s="35" t="str">
        <f>_xlfn.XLOOKUP(Table7[[#This Row],[EID]],Roster!A:A,Roster!E:E)</f>
        <v>oka.koch.55</v>
      </c>
      <c r="C3950" s="35" t="str">
        <f>_xlfn.XLOOKUP(Table7[[#This Row],[EID]],Roster!A:A,Roster!F:F)</f>
        <v>F&amp;A</v>
      </c>
      <c r="D3950">
        <v>7</v>
      </c>
      <c r="E3950" s="2">
        <v>45194</v>
      </c>
      <c r="F3950" s="2">
        <f>_xlfn.XLOOKUP(Table7[[#This Row],[EID]],Roster!A:A,Roster!G:G)</f>
        <v>45029</v>
      </c>
      <c r="G3950" s="61">
        <f ca="1">(TODAY()-Table7[[#This Row],[Hire Date]])/365</f>
        <v>2.0986301369863014</v>
      </c>
      <c r="H3950" s="61">
        <f ca="1">Table7[[#This Row],[Year]]*12</f>
        <v>25.183561643835617</v>
      </c>
      <c r="I3950" t="str">
        <f ca="1">IF(Table7[[#This Row],[Month]]&gt;=12,"Tenured","New Hire")</f>
        <v>Tenured</v>
      </c>
    </row>
    <row r="3951" spans="1:9">
      <c r="A3951" s="3" t="s">
        <v>111</v>
      </c>
      <c r="B3951" s="35" t="str">
        <f>_xlfn.XLOOKUP(Table7[[#This Row],[EID]],Roster!A:A,Roster!E:E)</f>
        <v>hir.kame.31</v>
      </c>
      <c r="C3951" s="35" t="str">
        <f>_xlfn.XLOOKUP(Table7[[#This Row],[EID]],Roster!A:A,Roster!F:F)</f>
        <v>Health</v>
      </c>
      <c r="D3951">
        <v>7</v>
      </c>
      <c r="E3951" s="2">
        <v>45194</v>
      </c>
      <c r="F3951" s="2">
        <f>_xlfn.XLOOKUP(Table7[[#This Row],[EID]],Roster!A:A,Roster!G:G)</f>
        <v>42145</v>
      </c>
      <c r="G3951" s="61">
        <f ca="1">(TODAY()-Table7[[#This Row],[Hire Date]])/365</f>
        <v>10</v>
      </c>
      <c r="H3951" s="61">
        <f ca="1">Table7[[#This Row],[Year]]*12</f>
        <v>120</v>
      </c>
      <c r="I3951" t="str">
        <f ca="1">IF(Table7[[#This Row],[Month]]&gt;=12,"Tenured","New Hire")</f>
        <v>Tenured</v>
      </c>
    </row>
    <row r="3952" spans="1:9">
      <c r="A3952" s="3" t="s">
        <v>112</v>
      </c>
      <c r="B3952" s="35" t="str">
        <f>_xlfn.XLOOKUP(Table7[[#This Row],[EID]],Roster!A:A,Roster!E:E)</f>
        <v>hir.kame.31</v>
      </c>
      <c r="C3952" s="35" t="str">
        <f>_xlfn.XLOOKUP(Table7[[#This Row],[EID]],Roster!A:A,Roster!F:F)</f>
        <v>Health</v>
      </c>
      <c r="D3952">
        <v>9</v>
      </c>
      <c r="E3952" s="2">
        <v>45194</v>
      </c>
      <c r="F3952" s="2">
        <f>_xlfn.XLOOKUP(Table7[[#This Row],[EID]],Roster!A:A,Roster!G:G)</f>
        <v>44989</v>
      </c>
      <c r="G3952" s="61">
        <f ca="1">(TODAY()-Table7[[#This Row],[Hire Date]])/365</f>
        <v>2.2082191780821918</v>
      </c>
      <c r="H3952" s="61">
        <f ca="1">Table7[[#This Row],[Year]]*12</f>
        <v>26.4986301369863</v>
      </c>
      <c r="I3952" t="str">
        <f ca="1">IF(Table7[[#This Row],[Month]]&gt;=12,"Tenured","New Hire")</f>
        <v>Tenured</v>
      </c>
    </row>
    <row r="3953" spans="1:9">
      <c r="A3953" s="3" t="s">
        <v>113</v>
      </c>
      <c r="B3953" s="35" t="str">
        <f>_xlfn.XLOOKUP(Table7[[#This Row],[EID]],Roster!A:A,Roster!E:E)</f>
        <v>kig.imaz.62</v>
      </c>
      <c r="C3953" s="35" t="str">
        <f>_xlfn.XLOOKUP(Table7[[#This Row],[EID]],Roster!A:A,Roster!F:F)</f>
        <v>HR</v>
      </c>
      <c r="D3953">
        <v>7</v>
      </c>
      <c r="E3953" s="2">
        <v>45194</v>
      </c>
      <c r="F3953" s="2">
        <f>_xlfn.XLOOKUP(Table7[[#This Row],[EID]],Roster!A:A,Roster!G:G)</f>
        <v>44152</v>
      </c>
      <c r="G3953" s="61">
        <f ca="1">(TODAY()-Table7[[#This Row],[Hire Date]])/365</f>
        <v>4.5013698630136982</v>
      </c>
      <c r="H3953" s="61">
        <f ca="1">Table7[[#This Row],[Year]]*12</f>
        <v>54.016438356164379</v>
      </c>
      <c r="I3953" t="str">
        <f ca="1">IF(Table7[[#This Row],[Month]]&gt;=12,"Tenured","New Hire")</f>
        <v>Tenured</v>
      </c>
    </row>
    <row r="3954" spans="1:9">
      <c r="A3954" s="3" t="s">
        <v>114</v>
      </c>
      <c r="B3954" s="35" t="str">
        <f>_xlfn.XLOOKUP(Table7[[#This Row],[EID]],Roster!A:A,Roster!E:E)</f>
        <v>han.oriz.24</v>
      </c>
      <c r="C3954" s="35" t="str">
        <f>_xlfn.XLOOKUP(Table7[[#This Row],[EID]],Roster!A:A,Roster!F:F)</f>
        <v>Strategy</v>
      </c>
      <c r="D3954">
        <v>9</v>
      </c>
      <c r="E3954" s="2">
        <v>45194</v>
      </c>
      <c r="F3954" s="2">
        <f>_xlfn.XLOOKUP(Table7[[#This Row],[EID]],Roster!A:A,Roster!G:G)</f>
        <v>37165</v>
      </c>
      <c r="G3954" s="61">
        <f ca="1">(TODAY()-Table7[[#This Row],[Hire Date]])/365</f>
        <v>23.643835616438356</v>
      </c>
      <c r="H3954" s="61">
        <f ca="1">Table7[[#This Row],[Year]]*12</f>
        <v>283.72602739726028</v>
      </c>
      <c r="I3954" t="str">
        <f ca="1">IF(Table7[[#This Row],[Month]]&gt;=12,"Tenured","New Hire")</f>
        <v>Tenured</v>
      </c>
    </row>
    <row r="3955" spans="1:9">
      <c r="A3955" s="3" t="s">
        <v>115</v>
      </c>
      <c r="B3955" s="35" t="str">
        <f>_xlfn.XLOOKUP(Table7[[#This Row],[EID]],Roster!A:A,Roster!E:E)</f>
        <v>oka.koch.55</v>
      </c>
      <c r="C3955" s="35" t="str">
        <f>_xlfn.XLOOKUP(Table7[[#This Row],[EID]],Roster!A:A,Roster!F:F)</f>
        <v>F&amp;A</v>
      </c>
      <c r="D3955">
        <v>10</v>
      </c>
      <c r="E3955" s="2">
        <v>45194</v>
      </c>
      <c r="F3955" s="2">
        <f>_xlfn.XLOOKUP(Table7[[#This Row],[EID]],Roster!A:A,Roster!G:G)</f>
        <v>44841</v>
      </c>
      <c r="G3955" s="61">
        <f ca="1">(TODAY()-Table7[[#This Row],[Hire Date]])/365</f>
        <v>2.6136986301369864</v>
      </c>
      <c r="H3955" s="61">
        <f ca="1">Table7[[#This Row],[Year]]*12</f>
        <v>31.364383561643837</v>
      </c>
      <c r="I3955" t="str">
        <f ca="1">IF(Table7[[#This Row],[Month]]&gt;=12,"Tenured","New Hire")</f>
        <v>Tenured</v>
      </c>
    </row>
    <row r="3956" spans="1:9">
      <c r="A3956" s="3" t="s">
        <v>116</v>
      </c>
      <c r="B3956" s="35" t="str">
        <f>_xlfn.XLOOKUP(Table7[[#This Row],[EID]],Roster!A:A,Roster!E:E)</f>
        <v>hir.kame.31</v>
      </c>
      <c r="C3956" s="35" t="str">
        <f>_xlfn.XLOOKUP(Table7[[#This Row],[EID]],Roster!A:A,Roster!F:F)</f>
        <v>Health</v>
      </c>
      <c r="D3956">
        <v>9</v>
      </c>
      <c r="E3956" s="2">
        <v>45194</v>
      </c>
      <c r="F3956" s="2">
        <f>_xlfn.XLOOKUP(Table7[[#This Row],[EID]],Roster!A:A,Roster!G:G)</f>
        <v>39490</v>
      </c>
      <c r="G3956" s="61">
        <f ca="1">(TODAY()-Table7[[#This Row],[Hire Date]])/365</f>
        <v>17.273972602739725</v>
      </c>
      <c r="H3956" s="61">
        <f ca="1">Table7[[#This Row],[Year]]*12</f>
        <v>207.2876712328767</v>
      </c>
      <c r="I3956" t="str">
        <f ca="1">IF(Table7[[#This Row],[Month]]&gt;=12,"Tenured","New Hire")</f>
        <v>Tenured</v>
      </c>
    </row>
    <row r="3957" spans="1:9">
      <c r="A3957" s="3" t="s">
        <v>117</v>
      </c>
      <c r="B3957" s="35" t="str">
        <f>_xlfn.XLOOKUP(Table7[[#This Row],[EID]],Roster!A:A,Roster!E:E)</f>
        <v>han.oriz.24</v>
      </c>
      <c r="C3957" s="35" t="str">
        <f>_xlfn.XLOOKUP(Table7[[#This Row],[EID]],Roster!A:A,Roster!F:F)</f>
        <v>Network</v>
      </c>
      <c r="D3957">
        <v>7</v>
      </c>
      <c r="E3957" s="2">
        <v>45194</v>
      </c>
      <c r="F3957" s="2">
        <f>_xlfn.XLOOKUP(Table7[[#This Row],[EID]],Roster!A:A,Roster!G:G)</f>
        <v>43495</v>
      </c>
      <c r="G3957" s="61">
        <f ca="1">(TODAY()-Table7[[#This Row],[Hire Date]])/365</f>
        <v>6.3013698630136989</v>
      </c>
      <c r="H3957" s="61">
        <f ca="1">Table7[[#This Row],[Year]]*12</f>
        <v>75.616438356164394</v>
      </c>
      <c r="I3957" t="str">
        <f ca="1">IF(Table7[[#This Row],[Month]]&gt;=12,"Tenured","New Hire")</f>
        <v>Tenured</v>
      </c>
    </row>
    <row r="3958" spans="1:9">
      <c r="A3958" s="3" t="s">
        <v>118</v>
      </c>
      <c r="B3958" s="35" t="str">
        <f>_xlfn.XLOOKUP(Table7[[#This Row],[EID]],Roster!A:A,Roster!E:E)</f>
        <v>kig.imaz.62</v>
      </c>
      <c r="C3958" s="35" t="str">
        <f>_xlfn.XLOOKUP(Table7[[#This Row],[EID]],Roster!A:A,Roster!F:F)</f>
        <v>HR</v>
      </c>
      <c r="D3958">
        <v>10</v>
      </c>
      <c r="E3958" s="2">
        <v>45194</v>
      </c>
      <c r="F3958" s="2">
        <f>_xlfn.XLOOKUP(Table7[[#This Row],[EID]],Roster!A:A,Roster!G:G)</f>
        <v>44965</v>
      </c>
      <c r="G3958" s="61">
        <f ca="1">(TODAY()-Table7[[#This Row],[Hire Date]])/365</f>
        <v>2.2739726027397262</v>
      </c>
      <c r="H3958" s="61">
        <f ca="1">Table7[[#This Row],[Year]]*12</f>
        <v>27.287671232876715</v>
      </c>
      <c r="I3958" t="str">
        <f ca="1">IF(Table7[[#This Row],[Month]]&gt;=12,"Tenured","New Hire")</f>
        <v>Tenured</v>
      </c>
    </row>
    <row r="3959" spans="1:9">
      <c r="A3959" s="3" t="s">
        <v>119</v>
      </c>
      <c r="B3959" s="35" t="str">
        <f>_xlfn.XLOOKUP(Table7[[#This Row],[EID]],Roster!A:A,Roster!E:E)</f>
        <v>hir.kame.31</v>
      </c>
      <c r="C3959" s="35" t="str">
        <f>_xlfn.XLOOKUP(Table7[[#This Row],[EID]],Roster!A:A,Roster!F:F)</f>
        <v>Health</v>
      </c>
      <c r="D3959">
        <v>7</v>
      </c>
      <c r="E3959" s="2">
        <v>45194</v>
      </c>
      <c r="F3959" s="2">
        <f>_xlfn.XLOOKUP(Table7[[#This Row],[EID]],Roster!A:A,Roster!G:G)</f>
        <v>38581</v>
      </c>
      <c r="G3959" s="61">
        <f ca="1">(TODAY()-Table7[[#This Row],[Hire Date]])/365</f>
        <v>19.764383561643836</v>
      </c>
      <c r="H3959" s="61">
        <f ca="1">Table7[[#This Row],[Year]]*12</f>
        <v>237.17260273972602</v>
      </c>
      <c r="I3959" t="str">
        <f ca="1">IF(Table7[[#This Row],[Month]]&gt;=12,"Tenured","New Hire")</f>
        <v>Tenured</v>
      </c>
    </row>
    <row r="3960" spans="1:9">
      <c r="A3960" s="3" t="s">
        <v>120</v>
      </c>
      <c r="B3960" s="35" t="str">
        <f>_xlfn.XLOOKUP(Table7[[#This Row],[EID]],Roster!A:A,Roster!E:E)</f>
        <v>oka.koch.55</v>
      </c>
      <c r="C3960" s="35" t="str">
        <f>_xlfn.XLOOKUP(Table7[[#This Row],[EID]],Roster!A:A,Roster!F:F)</f>
        <v>F&amp;A</v>
      </c>
      <c r="D3960">
        <v>8</v>
      </c>
      <c r="E3960" s="2">
        <v>45194</v>
      </c>
      <c r="F3960" s="2">
        <f>_xlfn.XLOOKUP(Table7[[#This Row],[EID]],Roster!A:A,Roster!G:G)</f>
        <v>45039</v>
      </c>
      <c r="G3960" s="61">
        <f ca="1">(TODAY()-Table7[[#This Row],[Hire Date]])/365</f>
        <v>2.0712328767123287</v>
      </c>
      <c r="H3960" s="61">
        <f ca="1">Table7[[#This Row],[Year]]*12</f>
        <v>24.854794520547944</v>
      </c>
      <c r="I3960" t="str">
        <f ca="1">IF(Table7[[#This Row],[Month]]&gt;=12,"Tenured","New Hire")</f>
        <v>Tenured</v>
      </c>
    </row>
    <row r="3961" spans="1:9">
      <c r="A3961" s="3" t="s">
        <v>121</v>
      </c>
      <c r="B3961" s="35" t="str">
        <f>_xlfn.XLOOKUP(Table7[[#This Row],[EID]],Roster!A:A,Roster!E:E)</f>
        <v>hir.kame.31</v>
      </c>
      <c r="C3961" s="35" t="str">
        <f>_xlfn.XLOOKUP(Table7[[#This Row],[EID]],Roster!A:A,Roster!F:F)</f>
        <v>Health</v>
      </c>
      <c r="D3961">
        <v>7</v>
      </c>
      <c r="E3961" s="2">
        <v>45194</v>
      </c>
      <c r="F3961" s="2">
        <f>_xlfn.XLOOKUP(Table7[[#This Row],[EID]],Roster!A:A,Roster!G:G)</f>
        <v>44420</v>
      </c>
      <c r="G3961" s="61">
        <f ca="1">(TODAY()-Table7[[#This Row],[Hire Date]])/365</f>
        <v>3.7671232876712328</v>
      </c>
      <c r="H3961" s="61">
        <f ca="1">Table7[[#This Row],[Year]]*12</f>
        <v>45.205479452054796</v>
      </c>
      <c r="I3961" t="str">
        <f ca="1">IF(Table7[[#This Row],[Month]]&gt;=12,"Tenured","New Hire")</f>
        <v>Tenured</v>
      </c>
    </row>
    <row r="3962" spans="1:9">
      <c r="A3962" s="3" t="s">
        <v>122</v>
      </c>
      <c r="B3962" s="35" t="str">
        <f>_xlfn.XLOOKUP(Table7[[#This Row],[EID]],Roster!A:A,Roster!E:E)</f>
        <v>han.oriz.24</v>
      </c>
      <c r="C3962" s="35" t="str">
        <f>_xlfn.XLOOKUP(Table7[[#This Row],[EID]],Roster!A:A,Roster!F:F)</f>
        <v>Network</v>
      </c>
      <c r="D3962">
        <v>8</v>
      </c>
      <c r="E3962" s="2">
        <v>45194</v>
      </c>
      <c r="F3962" s="2">
        <f>_xlfn.XLOOKUP(Table7[[#This Row],[EID]],Roster!A:A,Roster!G:G)</f>
        <v>44961</v>
      </c>
      <c r="G3962" s="61">
        <f ca="1">(TODAY()-Table7[[#This Row],[Hire Date]])/365</f>
        <v>2.2849315068493152</v>
      </c>
      <c r="H3962" s="61">
        <f ca="1">Table7[[#This Row],[Year]]*12</f>
        <v>27.419178082191785</v>
      </c>
      <c r="I3962" t="str">
        <f ca="1">IF(Table7[[#This Row],[Month]]&gt;=12,"Tenured","New Hire")</f>
        <v>Tenured</v>
      </c>
    </row>
    <row r="3963" spans="1:9">
      <c r="A3963" s="3" t="s">
        <v>123</v>
      </c>
      <c r="B3963" s="35" t="str">
        <f>_xlfn.XLOOKUP(Table7[[#This Row],[EID]],Roster!A:A,Roster!E:E)</f>
        <v>kig.imaz.62</v>
      </c>
      <c r="C3963" s="35" t="str">
        <f>_xlfn.XLOOKUP(Table7[[#This Row],[EID]],Roster!A:A,Roster!F:F)</f>
        <v>HR</v>
      </c>
      <c r="D3963">
        <v>7</v>
      </c>
      <c r="E3963" s="2">
        <v>45194</v>
      </c>
      <c r="F3963" s="2">
        <f>_xlfn.XLOOKUP(Table7[[#This Row],[EID]],Roster!A:A,Roster!G:G)</f>
        <v>41094</v>
      </c>
      <c r="G3963" s="61">
        <f ca="1">(TODAY()-Table7[[#This Row],[Hire Date]])/365</f>
        <v>12.87945205479452</v>
      </c>
      <c r="H3963" s="61">
        <f ca="1">Table7[[#This Row],[Year]]*12</f>
        <v>154.55342465753424</v>
      </c>
      <c r="I3963" t="str">
        <f ca="1">IF(Table7[[#This Row],[Month]]&gt;=12,"Tenured","New Hire")</f>
        <v>Tenured</v>
      </c>
    </row>
    <row r="3964" spans="1:9">
      <c r="A3964" s="3" t="s">
        <v>94</v>
      </c>
      <c r="B3964" s="35" t="str">
        <f>_xlfn.XLOOKUP(Table7[[#This Row],[EID]],Roster!A:A,Roster!E:E)</f>
        <v>oka.koch.55</v>
      </c>
      <c r="C3964" s="35" t="str">
        <f>_xlfn.XLOOKUP(Table7[[#This Row],[EID]],Roster!A:A,Roster!F:F)</f>
        <v>F&amp;A</v>
      </c>
      <c r="D3964">
        <v>6</v>
      </c>
      <c r="E3964" s="2">
        <v>45195</v>
      </c>
      <c r="F3964" s="2">
        <f>_xlfn.XLOOKUP(Table7[[#This Row],[EID]],Roster!A:A,Roster!G:G)</f>
        <v>45032</v>
      </c>
      <c r="G3964" s="61">
        <f ca="1">(TODAY()-Table7[[#This Row],[Hire Date]])/365</f>
        <v>2.0904109589041098</v>
      </c>
      <c r="H3964" s="61">
        <f ca="1">Table7[[#This Row],[Year]]*12</f>
        <v>25.084931506849315</v>
      </c>
      <c r="I3964" t="str">
        <f ca="1">IF(Table7[[#This Row],[Month]]&gt;=12,"Tenured","New Hire")</f>
        <v>Tenured</v>
      </c>
    </row>
    <row r="3965" spans="1:9">
      <c r="A3965" s="3" t="s">
        <v>96</v>
      </c>
      <c r="B3965" s="35" t="str">
        <f>_xlfn.XLOOKUP(Table7[[#This Row],[EID]],Roster!A:A,Roster!E:E)</f>
        <v>hir.kame.31</v>
      </c>
      <c r="C3965" s="35" t="str">
        <f>_xlfn.XLOOKUP(Table7[[#This Row],[EID]],Roster!A:A,Roster!F:F)</f>
        <v>Health</v>
      </c>
      <c r="D3965">
        <v>9</v>
      </c>
      <c r="E3965" s="2">
        <v>45195</v>
      </c>
      <c r="F3965" s="2">
        <f>_xlfn.XLOOKUP(Table7[[#This Row],[EID]],Roster!A:A,Roster!G:G)</f>
        <v>44979</v>
      </c>
      <c r="G3965" s="61">
        <f ca="1">(TODAY()-Table7[[#This Row],[Hire Date]])/365</f>
        <v>2.2356164383561645</v>
      </c>
      <c r="H3965" s="61">
        <f ca="1">Table7[[#This Row],[Year]]*12</f>
        <v>26.827397260273976</v>
      </c>
      <c r="I3965" t="str">
        <f ca="1">IF(Table7[[#This Row],[Month]]&gt;=12,"Tenured","New Hire")</f>
        <v>Tenured</v>
      </c>
    </row>
    <row r="3966" spans="1:9">
      <c r="A3966" s="3" t="s">
        <v>97</v>
      </c>
      <c r="B3966" s="35" t="str">
        <f>_xlfn.XLOOKUP(Table7[[#This Row],[EID]],Roster!A:A,Roster!E:E)</f>
        <v>han.oriz.24</v>
      </c>
      <c r="C3966" s="35" t="str">
        <f>_xlfn.XLOOKUP(Table7[[#This Row],[EID]],Roster!A:A,Roster!F:F)</f>
        <v>Network</v>
      </c>
      <c r="D3966">
        <v>10</v>
      </c>
      <c r="E3966" s="2">
        <v>45195</v>
      </c>
      <c r="F3966" s="2">
        <f>_xlfn.XLOOKUP(Table7[[#This Row],[EID]],Roster!A:A,Roster!G:G)</f>
        <v>44419</v>
      </c>
      <c r="G3966" s="61">
        <f ca="1">(TODAY()-Table7[[#This Row],[Hire Date]])/365</f>
        <v>3.7698630136986302</v>
      </c>
      <c r="H3966" s="61">
        <f ca="1">Table7[[#This Row],[Year]]*12</f>
        <v>45.238356164383561</v>
      </c>
      <c r="I3966" t="str">
        <f ca="1">IF(Table7[[#This Row],[Month]]&gt;=12,"Tenured","New Hire")</f>
        <v>Tenured</v>
      </c>
    </row>
    <row r="3967" spans="1:9">
      <c r="A3967" s="3" t="s">
        <v>98</v>
      </c>
      <c r="B3967" s="35" t="str">
        <f>_xlfn.XLOOKUP(Table7[[#This Row],[EID]],Roster!A:A,Roster!E:E)</f>
        <v>kig.imaz.62</v>
      </c>
      <c r="C3967" s="35" t="str">
        <f>_xlfn.XLOOKUP(Table7[[#This Row],[EID]],Roster!A:A,Roster!F:F)</f>
        <v>HR</v>
      </c>
      <c r="D3967">
        <v>9</v>
      </c>
      <c r="E3967" s="2">
        <v>45195</v>
      </c>
      <c r="F3967" s="2">
        <f>_xlfn.XLOOKUP(Table7[[#This Row],[EID]],Roster!A:A,Roster!G:G)</f>
        <v>41964</v>
      </c>
      <c r="G3967" s="61">
        <f ca="1">(TODAY()-Table7[[#This Row],[Hire Date]])/365</f>
        <v>10.495890410958904</v>
      </c>
      <c r="H3967" s="61">
        <f ca="1">Table7[[#This Row],[Year]]*12</f>
        <v>125.95068493150684</v>
      </c>
      <c r="I3967" t="str">
        <f ca="1">IF(Table7[[#This Row],[Month]]&gt;=12,"Tenured","New Hire")</f>
        <v>Tenured</v>
      </c>
    </row>
    <row r="3968" spans="1:9">
      <c r="A3968" s="3" t="s">
        <v>99</v>
      </c>
      <c r="B3968" s="35" t="str">
        <f>_xlfn.XLOOKUP(Table7[[#This Row],[EID]],Roster!A:A,Roster!E:E)</f>
        <v>han.oriz.24</v>
      </c>
      <c r="C3968" s="35" t="str">
        <f>_xlfn.XLOOKUP(Table7[[#This Row],[EID]],Roster!A:A,Roster!F:F)</f>
        <v>Strategy</v>
      </c>
      <c r="D3968">
        <v>10</v>
      </c>
      <c r="E3968" s="2">
        <v>45195</v>
      </c>
      <c r="F3968" s="2">
        <f>_xlfn.XLOOKUP(Table7[[#This Row],[EID]],Roster!A:A,Roster!G:G)</f>
        <v>39732</v>
      </c>
      <c r="G3968" s="61">
        <f ca="1">(TODAY()-Table7[[#This Row],[Hire Date]])/365</f>
        <v>16.610958904109587</v>
      </c>
      <c r="H3968" s="61">
        <f ca="1">Table7[[#This Row],[Year]]*12</f>
        <v>199.33150684931505</v>
      </c>
      <c r="I3968" t="str">
        <f ca="1">IF(Table7[[#This Row],[Month]]&gt;=12,"Tenured","New Hire")</f>
        <v>Tenured</v>
      </c>
    </row>
    <row r="3969" spans="1:9">
      <c r="A3969" s="3" t="s">
        <v>100</v>
      </c>
      <c r="B3969" s="35" t="str">
        <f>_xlfn.XLOOKUP(Table7[[#This Row],[EID]],Roster!A:A,Roster!E:E)</f>
        <v>oka.koch.55</v>
      </c>
      <c r="C3969" s="35" t="str">
        <f>_xlfn.XLOOKUP(Table7[[#This Row],[EID]],Roster!A:A,Roster!F:F)</f>
        <v>F&amp;A</v>
      </c>
      <c r="D3969">
        <v>10</v>
      </c>
      <c r="E3969" s="2">
        <v>45195</v>
      </c>
      <c r="F3969" s="2">
        <f>_xlfn.XLOOKUP(Table7[[#This Row],[EID]],Roster!A:A,Roster!G:G)</f>
        <v>44956</v>
      </c>
      <c r="G3969" s="61">
        <f ca="1">(TODAY()-Table7[[#This Row],[Hire Date]])/365</f>
        <v>2.2986301369863016</v>
      </c>
      <c r="H3969" s="61">
        <f ca="1">Table7[[#This Row],[Year]]*12</f>
        <v>27.583561643835619</v>
      </c>
      <c r="I3969" t="str">
        <f ca="1">IF(Table7[[#This Row],[Month]]&gt;=12,"Tenured","New Hire")</f>
        <v>Tenured</v>
      </c>
    </row>
    <row r="3970" spans="1:9">
      <c r="A3970" s="3" t="s">
        <v>101</v>
      </c>
      <c r="B3970" s="35" t="str">
        <f>_xlfn.XLOOKUP(Table7[[#This Row],[EID]],Roster!A:A,Roster!E:E)</f>
        <v>hir.kame.31</v>
      </c>
      <c r="C3970" s="35" t="str">
        <f>_xlfn.XLOOKUP(Table7[[#This Row],[EID]],Roster!A:A,Roster!F:F)</f>
        <v>Health</v>
      </c>
      <c r="D3970">
        <v>10</v>
      </c>
      <c r="E3970" s="2">
        <v>45195</v>
      </c>
      <c r="F3970" s="2">
        <f>_xlfn.XLOOKUP(Table7[[#This Row],[EID]],Roster!A:A,Roster!G:G)</f>
        <v>42161</v>
      </c>
      <c r="G3970" s="61">
        <f ca="1">(TODAY()-Table7[[#This Row],[Hire Date]])/365</f>
        <v>9.956164383561644</v>
      </c>
      <c r="H3970" s="61">
        <f ca="1">Table7[[#This Row],[Year]]*12</f>
        <v>119.47397260273974</v>
      </c>
      <c r="I3970" t="str">
        <f ca="1">IF(Table7[[#This Row],[Month]]&gt;=12,"Tenured","New Hire")</f>
        <v>Tenured</v>
      </c>
    </row>
    <row r="3971" spans="1:9">
      <c r="A3971" s="3" t="s">
        <v>102</v>
      </c>
      <c r="B3971" s="35" t="str">
        <f>_xlfn.XLOOKUP(Table7[[#This Row],[EID]],Roster!A:A,Roster!E:E)</f>
        <v>han.oriz.24</v>
      </c>
      <c r="C3971" s="35" t="str">
        <f>_xlfn.XLOOKUP(Table7[[#This Row],[EID]],Roster!A:A,Roster!F:F)</f>
        <v>Network</v>
      </c>
      <c r="D3971">
        <v>8</v>
      </c>
      <c r="E3971" s="2">
        <v>45195</v>
      </c>
      <c r="F3971" s="2">
        <f>_xlfn.XLOOKUP(Table7[[#This Row],[EID]],Roster!A:A,Roster!G:G)</f>
        <v>37784</v>
      </c>
      <c r="G3971" s="61">
        <f ca="1">(TODAY()-Table7[[#This Row],[Hire Date]])/365</f>
        <v>21.947945205479453</v>
      </c>
      <c r="H3971" s="61">
        <f ca="1">Table7[[#This Row],[Year]]*12</f>
        <v>263.37534246575342</v>
      </c>
      <c r="I3971" t="str">
        <f ca="1">IF(Table7[[#This Row],[Month]]&gt;=12,"Tenured","New Hire")</f>
        <v>Tenured</v>
      </c>
    </row>
    <row r="3972" spans="1:9">
      <c r="A3972" s="3" t="s">
        <v>103</v>
      </c>
      <c r="B3972" s="35" t="str">
        <f>_xlfn.XLOOKUP(Table7[[#This Row],[EID]],Roster!A:A,Roster!E:E)</f>
        <v>kig.imaz.62</v>
      </c>
      <c r="C3972" s="35" t="str">
        <f>_xlfn.XLOOKUP(Table7[[#This Row],[EID]],Roster!A:A,Roster!F:F)</f>
        <v>HR</v>
      </c>
      <c r="D3972">
        <v>8</v>
      </c>
      <c r="E3972" s="2">
        <v>45195</v>
      </c>
      <c r="F3972" s="2">
        <f>_xlfn.XLOOKUP(Table7[[#This Row],[EID]],Roster!A:A,Roster!G:G)</f>
        <v>44132</v>
      </c>
      <c r="G3972" s="61">
        <f ca="1">(TODAY()-Table7[[#This Row],[Hire Date]])/365</f>
        <v>4.5561643835616437</v>
      </c>
      <c r="H3972" s="61">
        <f ca="1">Table7[[#This Row],[Year]]*12</f>
        <v>54.673972602739724</v>
      </c>
      <c r="I3972" t="str">
        <f ca="1">IF(Table7[[#This Row],[Month]]&gt;=12,"Tenured","New Hire")</f>
        <v>Tenured</v>
      </c>
    </row>
    <row r="3973" spans="1:9">
      <c r="A3973" s="3" t="s">
        <v>104</v>
      </c>
      <c r="B3973" s="35" t="str">
        <f>_xlfn.XLOOKUP(Table7[[#This Row],[EID]],Roster!A:A,Roster!E:E)</f>
        <v>oka.koch.55</v>
      </c>
      <c r="C3973" s="35" t="str">
        <f>_xlfn.XLOOKUP(Table7[[#This Row],[EID]],Roster!A:A,Roster!F:F)</f>
        <v>F&amp;A</v>
      </c>
      <c r="D3973">
        <v>7</v>
      </c>
      <c r="E3973" s="2">
        <v>45195</v>
      </c>
      <c r="F3973" s="2">
        <f>_xlfn.XLOOKUP(Table7[[#This Row],[EID]],Roster!A:A,Roster!G:G)</f>
        <v>44977</v>
      </c>
      <c r="G3973" s="61">
        <f ca="1">(TODAY()-Table7[[#This Row],[Hire Date]])/365</f>
        <v>2.2410958904109588</v>
      </c>
      <c r="H3973" s="61">
        <f ca="1">Table7[[#This Row],[Year]]*12</f>
        <v>26.893150684931506</v>
      </c>
      <c r="I3973" t="str">
        <f ca="1">IF(Table7[[#This Row],[Month]]&gt;=12,"Tenured","New Hire")</f>
        <v>Tenured</v>
      </c>
    </row>
    <row r="3974" spans="1:9">
      <c r="A3974" s="3" t="s">
        <v>105</v>
      </c>
      <c r="B3974" s="35" t="str">
        <f>_xlfn.XLOOKUP(Table7[[#This Row],[EID]],Roster!A:A,Roster!E:E)</f>
        <v>oka.koch.55</v>
      </c>
      <c r="C3974" s="35" t="str">
        <f>_xlfn.XLOOKUP(Table7[[#This Row],[EID]],Roster!A:A,Roster!F:F)</f>
        <v>F&amp;A</v>
      </c>
      <c r="D3974">
        <v>7</v>
      </c>
      <c r="E3974" s="2">
        <v>45195</v>
      </c>
      <c r="F3974" s="2">
        <f>_xlfn.XLOOKUP(Table7[[#This Row],[EID]],Roster!A:A,Roster!G:G)</f>
        <v>37806</v>
      </c>
      <c r="G3974" s="61">
        <f ca="1">(TODAY()-Table7[[#This Row],[Hire Date]])/365</f>
        <v>21.887671232876713</v>
      </c>
      <c r="H3974" s="61">
        <f ca="1">Table7[[#This Row],[Year]]*12</f>
        <v>262.65205479452055</v>
      </c>
      <c r="I3974" t="str">
        <f ca="1">IF(Table7[[#This Row],[Month]]&gt;=12,"Tenured","New Hire")</f>
        <v>Tenured</v>
      </c>
    </row>
    <row r="3975" spans="1:9">
      <c r="A3975" s="3" t="s">
        <v>106</v>
      </c>
      <c r="B3975" s="35" t="str">
        <f>_xlfn.XLOOKUP(Table7[[#This Row],[EID]],Roster!A:A,Roster!E:E)</f>
        <v>hir.kame.31</v>
      </c>
      <c r="C3975" s="35" t="str">
        <f>_xlfn.XLOOKUP(Table7[[#This Row],[EID]],Roster!A:A,Roster!F:F)</f>
        <v>Health</v>
      </c>
      <c r="D3975">
        <v>8</v>
      </c>
      <c r="E3975" s="2">
        <v>45195</v>
      </c>
      <c r="F3975" s="2">
        <f>_xlfn.XLOOKUP(Table7[[#This Row],[EID]],Roster!A:A,Roster!G:G)</f>
        <v>40457</v>
      </c>
      <c r="G3975" s="61">
        <f ca="1">(TODAY()-Table7[[#This Row],[Hire Date]])/365</f>
        <v>14.624657534246575</v>
      </c>
      <c r="H3975" s="61">
        <f ca="1">Table7[[#This Row],[Year]]*12</f>
        <v>175.49589041095891</v>
      </c>
      <c r="I3975" t="str">
        <f ca="1">IF(Table7[[#This Row],[Month]]&gt;=12,"Tenured","New Hire")</f>
        <v>Tenured</v>
      </c>
    </row>
    <row r="3976" spans="1:9">
      <c r="A3976" s="3" t="s">
        <v>107</v>
      </c>
      <c r="B3976" s="35" t="str">
        <f>_xlfn.XLOOKUP(Table7[[#This Row],[EID]],Roster!A:A,Roster!E:E)</f>
        <v>oka.koch.55</v>
      </c>
      <c r="C3976" s="35" t="str">
        <f>_xlfn.XLOOKUP(Table7[[#This Row],[EID]],Roster!A:A,Roster!F:F)</f>
        <v>F&amp;A</v>
      </c>
      <c r="D3976">
        <v>7</v>
      </c>
      <c r="E3976" s="2">
        <v>45195</v>
      </c>
      <c r="F3976" s="2">
        <f>_xlfn.XLOOKUP(Table7[[#This Row],[EID]],Roster!A:A,Roster!G:G)</f>
        <v>45001</v>
      </c>
      <c r="G3976" s="61">
        <f ca="1">(TODAY()-Table7[[#This Row],[Hire Date]])/365</f>
        <v>2.1753424657534248</v>
      </c>
      <c r="H3976" s="61">
        <f ca="1">Table7[[#This Row],[Year]]*12</f>
        <v>26.104109589041098</v>
      </c>
      <c r="I3976" t="str">
        <f ca="1">IF(Table7[[#This Row],[Month]]&gt;=12,"Tenured","New Hire")</f>
        <v>Tenured</v>
      </c>
    </row>
    <row r="3977" spans="1:9">
      <c r="A3977" s="3" t="s">
        <v>108</v>
      </c>
      <c r="B3977" s="35" t="str">
        <f>_xlfn.XLOOKUP(Table7[[#This Row],[EID]],Roster!A:A,Roster!E:E)</f>
        <v>kig.imaz.62</v>
      </c>
      <c r="C3977" s="35" t="str">
        <f>_xlfn.XLOOKUP(Table7[[#This Row],[EID]],Roster!A:A,Roster!F:F)</f>
        <v>HR</v>
      </c>
      <c r="D3977">
        <v>6</v>
      </c>
      <c r="E3977" s="2">
        <v>45195</v>
      </c>
      <c r="F3977" s="2">
        <f>_xlfn.XLOOKUP(Table7[[#This Row],[EID]],Roster!A:A,Roster!G:G)</f>
        <v>41289</v>
      </c>
      <c r="G3977" s="61">
        <f ca="1">(TODAY()-Table7[[#This Row],[Hire Date]])/365</f>
        <v>12.345205479452055</v>
      </c>
      <c r="H3977" s="61">
        <f ca="1">Table7[[#This Row],[Year]]*12</f>
        <v>148.14246575342466</v>
      </c>
      <c r="I3977" t="str">
        <f ca="1">IF(Table7[[#This Row],[Month]]&gt;=12,"Tenured","New Hire")</f>
        <v>Tenured</v>
      </c>
    </row>
    <row r="3978" spans="1:9">
      <c r="A3978" s="3" t="s">
        <v>109</v>
      </c>
      <c r="B3978" s="35" t="str">
        <f>_xlfn.XLOOKUP(Table7[[#This Row],[EID]],Roster!A:A,Roster!E:E)</f>
        <v>han.oriz.24</v>
      </c>
      <c r="C3978" s="35" t="str">
        <f>_xlfn.XLOOKUP(Table7[[#This Row],[EID]],Roster!A:A,Roster!F:F)</f>
        <v>Strategy</v>
      </c>
      <c r="D3978">
        <v>10</v>
      </c>
      <c r="E3978" s="2">
        <v>45195</v>
      </c>
      <c r="F3978" s="2">
        <f>_xlfn.XLOOKUP(Table7[[#This Row],[EID]],Roster!A:A,Roster!G:G)</f>
        <v>39092</v>
      </c>
      <c r="G3978" s="61">
        <f ca="1">(TODAY()-Table7[[#This Row],[Hire Date]])/365</f>
        <v>18.364383561643837</v>
      </c>
      <c r="H3978" s="61">
        <f ca="1">Table7[[#This Row],[Year]]*12</f>
        <v>220.37260273972606</v>
      </c>
      <c r="I3978" t="str">
        <f ca="1">IF(Table7[[#This Row],[Month]]&gt;=12,"Tenured","New Hire")</f>
        <v>Tenured</v>
      </c>
    </row>
    <row r="3979" spans="1:9">
      <c r="A3979" s="3" t="s">
        <v>110</v>
      </c>
      <c r="B3979" s="35" t="str">
        <f>_xlfn.XLOOKUP(Table7[[#This Row],[EID]],Roster!A:A,Roster!E:E)</f>
        <v>oka.koch.55</v>
      </c>
      <c r="C3979" s="35" t="str">
        <f>_xlfn.XLOOKUP(Table7[[#This Row],[EID]],Roster!A:A,Roster!F:F)</f>
        <v>F&amp;A</v>
      </c>
      <c r="D3979">
        <v>5</v>
      </c>
      <c r="E3979" s="2">
        <v>45195</v>
      </c>
      <c r="F3979" s="2">
        <f>_xlfn.XLOOKUP(Table7[[#This Row],[EID]],Roster!A:A,Roster!G:G)</f>
        <v>45029</v>
      </c>
      <c r="G3979" s="61">
        <f ca="1">(TODAY()-Table7[[#This Row],[Hire Date]])/365</f>
        <v>2.0986301369863014</v>
      </c>
      <c r="H3979" s="61">
        <f ca="1">Table7[[#This Row],[Year]]*12</f>
        <v>25.183561643835617</v>
      </c>
      <c r="I3979" t="str">
        <f ca="1">IF(Table7[[#This Row],[Month]]&gt;=12,"Tenured","New Hire")</f>
        <v>Tenured</v>
      </c>
    </row>
    <row r="3980" spans="1:9">
      <c r="A3980" s="3" t="s">
        <v>111</v>
      </c>
      <c r="B3980" s="35" t="str">
        <f>_xlfn.XLOOKUP(Table7[[#This Row],[EID]],Roster!A:A,Roster!E:E)</f>
        <v>hir.kame.31</v>
      </c>
      <c r="C3980" s="35" t="str">
        <f>_xlfn.XLOOKUP(Table7[[#This Row],[EID]],Roster!A:A,Roster!F:F)</f>
        <v>Health</v>
      </c>
      <c r="D3980">
        <v>10</v>
      </c>
      <c r="E3980" s="2">
        <v>45195</v>
      </c>
      <c r="F3980" s="2">
        <f>_xlfn.XLOOKUP(Table7[[#This Row],[EID]],Roster!A:A,Roster!G:G)</f>
        <v>42145</v>
      </c>
      <c r="G3980" s="61">
        <f ca="1">(TODAY()-Table7[[#This Row],[Hire Date]])/365</f>
        <v>10</v>
      </c>
      <c r="H3980" s="61">
        <f ca="1">Table7[[#This Row],[Year]]*12</f>
        <v>120</v>
      </c>
      <c r="I3980" t="str">
        <f ca="1">IF(Table7[[#This Row],[Month]]&gt;=12,"Tenured","New Hire")</f>
        <v>Tenured</v>
      </c>
    </row>
    <row r="3981" spans="1:9">
      <c r="A3981" s="3" t="s">
        <v>112</v>
      </c>
      <c r="B3981" s="35" t="str">
        <f>_xlfn.XLOOKUP(Table7[[#This Row],[EID]],Roster!A:A,Roster!E:E)</f>
        <v>hir.kame.31</v>
      </c>
      <c r="C3981" s="35" t="str">
        <f>_xlfn.XLOOKUP(Table7[[#This Row],[EID]],Roster!A:A,Roster!F:F)</f>
        <v>Health</v>
      </c>
      <c r="D3981">
        <v>7</v>
      </c>
      <c r="E3981" s="2">
        <v>45195</v>
      </c>
      <c r="F3981" s="2">
        <f>_xlfn.XLOOKUP(Table7[[#This Row],[EID]],Roster!A:A,Roster!G:G)</f>
        <v>44989</v>
      </c>
      <c r="G3981" s="61">
        <f ca="1">(TODAY()-Table7[[#This Row],[Hire Date]])/365</f>
        <v>2.2082191780821918</v>
      </c>
      <c r="H3981" s="61">
        <f ca="1">Table7[[#This Row],[Year]]*12</f>
        <v>26.4986301369863</v>
      </c>
      <c r="I3981" t="str">
        <f ca="1">IF(Table7[[#This Row],[Month]]&gt;=12,"Tenured","New Hire")</f>
        <v>Tenured</v>
      </c>
    </row>
    <row r="3982" spans="1:9">
      <c r="A3982" s="3" t="s">
        <v>113</v>
      </c>
      <c r="B3982" s="35" t="str">
        <f>_xlfn.XLOOKUP(Table7[[#This Row],[EID]],Roster!A:A,Roster!E:E)</f>
        <v>kig.imaz.62</v>
      </c>
      <c r="C3982" s="35" t="str">
        <f>_xlfn.XLOOKUP(Table7[[#This Row],[EID]],Roster!A:A,Roster!F:F)</f>
        <v>HR</v>
      </c>
      <c r="D3982">
        <v>10</v>
      </c>
      <c r="E3982" s="2">
        <v>45195</v>
      </c>
      <c r="F3982" s="2">
        <f>_xlfn.XLOOKUP(Table7[[#This Row],[EID]],Roster!A:A,Roster!G:G)</f>
        <v>44152</v>
      </c>
      <c r="G3982" s="61">
        <f ca="1">(TODAY()-Table7[[#This Row],[Hire Date]])/365</f>
        <v>4.5013698630136982</v>
      </c>
      <c r="H3982" s="61">
        <f ca="1">Table7[[#This Row],[Year]]*12</f>
        <v>54.016438356164379</v>
      </c>
      <c r="I3982" t="str">
        <f ca="1">IF(Table7[[#This Row],[Month]]&gt;=12,"Tenured","New Hire")</f>
        <v>Tenured</v>
      </c>
    </row>
    <row r="3983" spans="1:9">
      <c r="A3983" s="3" t="s">
        <v>114</v>
      </c>
      <c r="B3983" s="35" t="str">
        <f>_xlfn.XLOOKUP(Table7[[#This Row],[EID]],Roster!A:A,Roster!E:E)</f>
        <v>han.oriz.24</v>
      </c>
      <c r="C3983" s="35" t="str">
        <f>_xlfn.XLOOKUP(Table7[[#This Row],[EID]],Roster!A:A,Roster!F:F)</f>
        <v>Strategy</v>
      </c>
      <c r="D3983">
        <v>6</v>
      </c>
      <c r="E3983" s="2">
        <v>45195</v>
      </c>
      <c r="F3983" s="2">
        <f>_xlfn.XLOOKUP(Table7[[#This Row],[EID]],Roster!A:A,Roster!G:G)</f>
        <v>37165</v>
      </c>
      <c r="G3983" s="61">
        <f ca="1">(TODAY()-Table7[[#This Row],[Hire Date]])/365</f>
        <v>23.643835616438356</v>
      </c>
      <c r="H3983" s="61">
        <f ca="1">Table7[[#This Row],[Year]]*12</f>
        <v>283.72602739726028</v>
      </c>
      <c r="I3983" t="str">
        <f ca="1">IF(Table7[[#This Row],[Month]]&gt;=12,"Tenured","New Hire")</f>
        <v>Tenured</v>
      </c>
    </row>
    <row r="3984" spans="1:9">
      <c r="A3984" s="3" t="s">
        <v>115</v>
      </c>
      <c r="B3984" s="35" t="str">
        <f>_xlfn.XLOOKUP(Table7[[#This Row],[EID]],Roster!A:A,Roster!E:E)</f>
        <v>oka.koch.55</v>
      </c>
      <c r="C3984" s="35" t="str">
        <f>_xlfn.XLOOKUP(Table7[[#This Row],[EID]],Roster!A:A,Roster!F:F)</f>
        <v>F&amp;A</v>
      </c>
      <c r="D3984">
        <v>7</v>
      </c>
      <c r="E3984" s="2">
        <v>45195</v>
      </c>
      <c r="F3984" s="2">
        <f>_xlfn.XLOOKUP(Table7[[#This Row],[EID]],Roster!A:A,Roster!G:G)</f>
        <v>44841</v>
      </c>
      <c r="G3984" s="61">
        <f ca="1">(TODAY()-Table7[[#This Row],[Hire Date]])/365</f>
        <v>2.6136986301369864</v>
      </c>
      <c r="H3984" s="61">
        <f ca="1">Table7[[#This Row],[Year]]*12</f>
        <v>31.364383561643837</v>
      </c>
      <c r="I3984" t="str">
        <f ca="1">IF(Table7[[#This Row],[Month]]&gt;=12,"Tenured","New Hire")</f>
        <v>Tenured</v>
      </c>
    </row>
    <row r="3985" spans="1:9">
      <c r="A3985" s="3" t="s">
        <v>116</v>
      </c>
      <c r="B3985" s="35" t="str">
        <f>_xlfn.XLOOKUP(Table7[[#This Row],[EID]],Roster!A:A,Roster!E:E)</f>
        <v>hir.kame.31</v>
      </c>
      <c r="C3985" s="35" t="str">
        <f>_xlfn.XLOOKUP(Table7[[#This Row],[EID]],Roster!A:A,Roster!F:F)</f>
        <v>Health</v>
      </c>
      <c r="D3985">
        <v>6</v>
      </c>
      <c r="E3985" s="2">
        <v>45195</v>
      </c>
      <c r="F3985" s="2">
        <f>_xlfn.XLOOKUP(Table7[[#This Row],[EID]],Roster!A:A,Roster!G:G)</f>
        <v>39490</v>
      </c>
      <c r="G3985" s="61">
        <f ca="1">(TODAY()-Table7[[#This Row],[Hire Date]])/365</f>
        <v>17.273972602739725</v>
      </c>
      <c r="H3985" s="61">
        <f ca="1">Table7[[#This Row],[Year]]*12</f>
        <v>207.2876712328767</v>
      </c>
      <c r="I3985" t="str">
        <f ca="1">IF(Table7[[#This Row],[Month]]&gt;=12,"Tenured","New Hire")</f>
        <v>Tenured</v>
      </c>
    </row>
    <row r="3986" spans="1:9">
      <c r="A3986" s="3" t="s">
        <v>117</v>
      </c>
      <c r="B3986" s="35" t="str">
        <f>_xlfn.XLOOKUP(Table7[[#This Row],[EID]],Roster!A:A,Roster!E:E)</f>
        <v>han.oriz.24</v>
      </c>
      <c r="C3986" s="35" t="str">
        <f>_xlfn.XLOOKUP(Table7[[#This Row],[EID]],Roster!A:A,Roster!F:F)</f>
        <v>Network</v>
      </c>
      <c r="D3986">
        <v>10</v>
      </c>
      <c r="E3986" s="2">
        <v>45195</v>
      </c>
      <c r="F3986" s="2">
        <f>_xlfn.XLOOKUP(Table7[[#This Row],[EID]],Roster!A:A,Roster!G:G)</f>
        <v>43495</v>
      </c>
      <c r="G3986" s="61">
        <f ca="1">(TODAY()-Table7[[#This Row],[Hire Date]])/365</f>
        <v>6.3013698630136989</v>
      </c>
      <c r="H3986" s="61">
        <f ca="1">Table7[[#This Row],[Year]]*12</f>
        <v>75.616438356164394</v>
      </c>
      <c r="I3986" t="str">
        <f ca="1">IF(Table7[[#This Row],[Month]]&gt;=12,"Tenured","New Hire")</f>
        <v>Tenured</v>
      </c>
    </row>
    <row r="3987" spans="1:9">
      <c r="A3987" s="3" t="s">
        <v>118</v>
      </c>
      <c r="B3987" s="35" t="str">
        <f>_xlfn.XLOOKUP(Table7[[#This Row],[EID]],Roster!A:A,Roster!E:E)</f>
        <v>kig.imaz.62</v>
      </c>
      <c r="C3987" s="35" t="str">
        <f>_xlfn.XLOOKUP(Table7[[#This Row],[EID]],Roster!A:A,Roster!F:F)</f>
        <v>HR</v>
      </c>
      <c r="D3987">
        <v>8</v>
      </c>
      <c r="E3987" s="2">
        <v>45195</v>
      </c>
      <c r="F3987" s="2">
        <f>_xlfn.XLOOKUP(Table7[[#This Row],[EID]],Roster!A:A,Roster!G:G)</f>
        <v>44965</v>
      </c>
      <c r="G3987" s="61">
        <f ca="1">(TODAY()-Table7[[#This Row],[Hire Date]])/365</f>
        <v>2.2739726027397262</v>
      </c>
      <c r="H3987" s="61">
        <f ca="1">Table7[[#This Row],[Year]]*12</f>
        <v>27.287671232876715</v>
      </c>
      <c r="I3987" t="str">
        <f ca="1">IF(Table7[[#This Row],[Month]]&gt;=12,"Tenured","New Hire")</f>
        <v>Tenured</v>
      </c>
    </row>
    <row r="3988" spans="1:9">
      <c r="A3988" s="3" t="s">
        <v>119</v>
      </c>
      <c r="B3988" s="35" t="str">
        <f>_xlfn.XLOOKUP(Table7[[#This Row],[EID]],Roster!A:A,Roster!E:E)</f>
        <v>hir.kame.31</v>
      </c>
      <c r="C3988" s="35" t="str">
        <f>_xlfn.XLOOKUP(Table7[[#This Row],[EID]],Roster!A:A,Roster!F:F)</f>
        <v>Health</v>
      </c>
      <c r="D3988">
        <v>10</v>
      </c>
      <c r="E3988" s="2">
        <v>45195</v>
      </c>
      <c r="F3988" s="2">
        <f>_xlfn.XLOOKUP(Table7[[#This Row],[EID]],Roster!A:A,Roster!G:G)</f>
        <v>38581</v>
      </c>
      <c r="G3988" s="61">
        <f ca="1">(TODAY()-Table7[[#This Row],[Hire Date]])/365</f>
        <v>19.764383561643836</v>
      </c>
      <c r="H3988" s="61">
        <f ca="1">Table7[[#This Row],[Year]]*12</f>
        <v>237.17260273972602</v>
      </c>
      <c r="I3988" t="str">
        <f ca="1">IF(Table7[[#This Row],[Month]]&gt;=12,"Tenured","New Hire")</f>
        <v>Tenured</v>
      </c>
    </row>
    <row r="3989" spans="1:9">
      <c r="A3989" s="3" t="s">
        <v>120</v>
      </c>
      <c r="B3989" s="35" t="str">
        <f>_xlfn.XLOOKUP(Table7[[#This Row],[EID]],Roster!A:A,Roster!E:E)</f>
        <v>oka.koch.55</v>
      </c>
      <c r="C3989" s="35" t="str">
        <f>_xlfn.XLOOKUP(Table7[[#This Row],[EID]],Roster!A:A,Roster!F:F)</f>
        <v>F&amp;A</v>
      </c>
      <c r="D3989">
        <v>8</v>
      </c>
      <c r="E3989" s="2">
        <v>45195</v>
      </c>
      <c r="F3989" s="2">
        <f>_xlfn.XLOOKUP(Table7[[#This Row],[EID]],Roster!A:A,Roster!G:G)</f>
        <v>45039</v>
      </c>
      <c r="G3989" s="61">
        <f ca="1">(TODAY()-Table7[[#This Row],[Hire Date]])/365</f>
        <v>2.0712328767123287</v>
      </c>
      <c r="H3989" s="61">
        <f ca="1">Table7[[#This Row],[Year]]*12</f>
        <v>24.854794520547944</v>
      </c>
      <c r="I3989" t="str">
        <f ca="1">IF(Table7[[#This Row],[Month]]&gt;=12,"Tenured","New Hire")</f>
        <v>Tenured</v>
      </c>
    </row>
    <row r="3990" spans="1:9">
      <c r="A3990" s="3" t="s">
        <v>121</v>
      </c>
      <c r="B3990" s="35" t="str">
        <f>_xlfn.XLOOKUP(Table7[[#This Row],[EID]],Roster!A:A,Roster!E:E)</f>
        <v>hir.kame.31</v>
      </c>
      <c r="C3990" s="35" t="str">
        <f>_xlfn.XLOOKUP(Table7[[#This Row],[EID]],Roster!A:A,Roster!F:F)</f>
        <v>Health</v>
      </c>
      <c r="D3990">
        <v>8</v>
      </c>
      <c r="E3990" s="2">
        <v>45195</v>
      </c>
      <c r="F3990" s="2">
        <f>_xlfn.XLOOKUP(Table7[[#This Row],[EID]],Roster!A:A,Roster!G:G)</f>
        <v>44420</v>
      </c>
      <c r="G3990" s="61">
        <f ca="1">(TODAY()-Table7[[#This Row],[Hire Date]])/365</f>
        <v>3.7671232876712328</v>
      </c>
      <c r="H3990" s="61">
        <f ca="1">Table7[[#This Row],[Year]]*12</f>
        <v>45.205479452054796</v>
      </c>
      <c r="I3990" t="str">
        <f ca="1">IF(Table7[[#This Row],[Month]]&gt;=12,"Tenured","New Hire")</f>
        <v>Tenured</v>
      </c>
    </row>
    <row r="3991" spans="1:9">
      <c r="A3991" s="3" t="s">
        <v>122</v>
      </c>
      <c r="B3991" s="35" t="str">
        <f>_xlfn.XLOOKUP(Table7[[#This Row],[EID]],Roster!A:A,Roster!E:E)</f>
        <v>han.oriz.24</v>
      </c>
      <c r="C3991" s="35" t="str">
        <f>_xlfn.XLOOKUP(Table7[[#This Row],[EID]],Roster!A:A,Roster!F:F)</f>
        <v>Network</v>
      </c>
      <c r="D3991">
        <v>10</v>
      </c>
      <c r="E3991" s="2">
        <v>45195</v>
      </c>
      <c r="F3991" s="2">
        <f>_xlfn.XLOOKUP(Table7[[#This Row],[EID]],Roster!A:A,Roster!G:G)</f>
        <v>44961</v>
      </c>
      <c r="G3991" s="61">
        <f ca="1">(TODAY()-Table7[[#This Row],[Hire Date]])/365</f>
        <v>2.2849315068493152</v>
      </c>
      <c r="H3991" s="61">
        <f ca="1">Table7[[#This Row],[Year]]*12</f>
        <v>27.419178082191785</v>
      </c>
      <c r="I3991" t="str">
        <f ca="1">IF(Table7[[#This Row],[Month]]&gt;=12,"Tenured","New Hire")</f>
        <v>Tenured</v>
      </c>
    </row>
    <row r="3992" spans="1:9">
      <c r="A3992" s="3" t="s">
        <v>123</v>
      </c>
      <c r="B3992" s="35" t="str">
        <f>_xlfn.XLOOKUP(Table7[[#This Row],[EID]],Roster!A:A,Roster!E:E)</f>
        <v>kig.imaz.62</v>
      </c>
      <c r="C3992" s="35" t="str">
        <f>_xlfn.XLOOKUP(Table7[[#This Row],[EID]],Roster!A:A,Roster!F:F)</f>
        <v>HR</v>
      </c>
      <c r="D3992">
        <v>6</v>
      </c>
      <c r="E3992" s="2">
        <v>45195</v>
      </c>
      <c r="F3992" s="2">
        <f>_xlfn.XLOOKUP(Table7[[#This Row],[EID]],Roster!A:A,Roster!G:G)</f>
        <v>41094</v>
      </c>
      <c r="G3992" s="61">
        <f ca="1">(TODAY()-Table7[[#This Row],[Hire Date]])/365</f>
        <v>12.87945205479452</v>
      </c>
      <c r="H3992" s="61">
        <f ca="1">Table7[[#This Row],[Year]]*12</f>
        <v>154.55342465753424</v>
      </c>
      <c r="I3992" t="str">
        <f ca="1">IF(Table7[[#This Row],[Month]]&gt;=12,"Tenured","New Hire")</f>
        <v>Tenured</v>
      </c>
    </row>
    <row r="3993" spans="1:9">
      <c r="A3993" s="3" t="s">
        <v>94</v>
      </c>
      <c r="B3993" s="35" t="str">
        <f>_xlfn.XLOOKUP(Table7[[#This Row],[EID]],Roster!A:A,Roster!E:E)</f>
        <v>oka.koch.55</v>
      </c>
      <c r="C3993" s="35" t="str">
        <f>_xlfn.XLOOKUP(Table7[[#This Row],[EID]],Roster!A:A,Roster!F:F)</f>
        <v>F&amp;A</v>
      </c>
      <c r="D3993">
        <v>8</v>
      </c>
      <c r="E3993" s="2">
        <v>45196</v>
      </c>
      <c r="F3993" s="2">
        <f>_xlfn.XLOOKUP(Table7[[#This Row],[EID]],Roster!A:A,Roster!G:G)</f>
        <v>45032</v>
      </c>
      <c r="G3993" s="61">
        <f ca="1">(TODAY()-Table7[[#This Row],[Hire Date]])/365</f>
        <v>2.0904109589041098</v>
      </c>
      <c r="H3993" s="61">
        <f ca="1">Table7[[#This Row],[Year]]*12</f>
        <v>25.084931506849315</v>
      </c>
      <c r="I3993" t="str">
        <f ca="1">IF(Table7[[#This Row],[Month]]&gt;=12,"Tenured","New Hire")</f>
        <v>Tenured</v>
      </c>
    </row>
    <row r="3994" spans="1:9">
      <c r="A3994" s="3" t="s">
        <v>96</v>
      </c>
      <c r="B3994" s="35" t="str">
        <f>_xlfn.XLOOKUP(Table7[[#This Row],[EID]],Roster!A:A,Roster!E:E)</f>
        <v>hir.kame.31</v>
      </c>
      <c r="C3994" s="35" t="str">
        <f>_xlfn.XLOOKUP(Table7[[#This Row],[EID]],Roster!A:A,Roster!F:F)</f>
        <v>Health</v>
      </c>
      <c r="D3994">
        <v>7</v>
      </c>
      <c r="E3994" s="2">
        <v>45196</v>
      </c>
      <c r="F3994" s="2">
        <f>_xlfn.XLOOKUP(Table7[[#This Row],[EID]],Roster!A:A,Roster!G:G)</f>
        <v>44979</v>
      </c>
      <c r="G3994" s="61">
        <f ca="1">(TODAY()-Table7[[#This Row],[Hire Date]])/365</f>
        <v>2.2356164383561645</v>
      </c>
      <c r="H3994" s="61">
        <f ca="1">Table7[[#This Row],[Year]]*12</f>
        <v>26.827397260273976</v>
      </c>
      <c r="I3994" t="str">
        <f ca="1">IF(Table7[[#This Row],[Month]]&gt;=12,"Tenured","New Hire")</f>
        <v>Tenured</v>
      </c>
    </row>
    <row r="3995" spans="1:9">
      <c r="A3995" s="3" t="s">
        <v>97</v>
      </c>
      <c r="B3995" s="35" t="str">
        <f>_xlfn.XLOOKUP(Table7[[#This Row],[EID]],Roster!A:A,Roster!E:E)</f>
        <v>han.oriz.24</v>
      </c>
      <c r="C3995" s="35" t="str">
        <f>_xlfn.XLOOKUP(Table7[[#This Row],[EID]],Roster!A:A,Roster!F:F)</f>
        <v>Network</v>
      </c>
      <c r="D3995">
        <v>8</v>
      </c>
      <c r="E3995" s="2">
        <v>45196</v>
      </c>
      <c r="F3995" s="2">
        <f>_xlfn.XLOOKUP(Table7[[#This Row],[EID]],Roster!A:A,Roster!G:G)</f>
        <v>44419</v>
      </c>
      <c r="G3995" s="61">
        <f ca="1">(TODAY()-Table7[[#This Row],[Hire Date]])/365</f>
        <v>3.7698630136986302</v>
      </c>
      <c r="H3995" s="61">
        <f ca="1">Table7[[#This Row],[Year]]*12</f>
        <v>45.238356164383561</v>
      </c>
      <c r="I3995" t="str">
        <f ca="1">IF(Table7[[#This Row],[Month]]&gt;=12,"Tenured","New Hire")</f>
        <v>Tenured</v>
      </c>
    </row>
    <row r="3996" spans="1:9">
      <c r="A3996" s="3" t="s">
        <v>98</v>
      </c>
      <c r="B3996" s="35" t="str">
        <f>_xlfn.XLOOKUP(Table7[[#This Row],[EID]],Roster!A:A,Roster!E:E)</f>
        <v>kig.imaz.62</v>
      </c>
      <c r="C3996" s="35" t="str">
        <f>_xlfn.XLOOKUP(Table7[[#This Row],[EID]],Roster!A:A,Roster!F:F)</f>
        <v>HR</v>
      </c>
      <c r="D3996">
        <v>9</v>
      </c>
      <c r="E3996" s="2">
        <v>45196</v>
      </c>
      <c r="F3996" s="2">
        <f>_xlfn.XLOOKUP(Table7[[#This Row],[EID]],Roster!A:A,Roster!G:G)</f>
        <v>41964</v>
      </c>
      <c r="G3996" s="61">
        <f ca="1">(TODAY()-Table7[[#This Row],[Hire Date]])/365</f>
        <v>10.495890410958904</v>
      </c>
      <c r="H3996" s="61">
        <f ca="1">Table7[[#This Row],[Year]]*12</f>
        <v>125.95068493150684</v>
      </c>
      <c r="I3996" t="str">
        <f ca="1">IF(Table7[[#This Row],[Month]]&gt;=12,"Tenured","New Hire")</f>
        <v>Tenured</v>
      </c>
    </row>
    <row r="3997" spans="1:9">
      <c r="A3997" s="3" t="s">
        <v>99</v>
      </c>
      <c r="B3997" s="35" t="str">
        <f>_xlfn.XLOOKUP(Table7[[#This Row],[EID]],Roster!A:A,Roster!E:E)</f>
        <v>han.oriz.24</v>
      </c>
      <c r="C3997" s="35" t="str">
        <f>_xlfn.XLOOKUP(Table7[[#This Row],[EID]],Roster!A:A,Roster!F:F)</f>
        <v>Strategy</v>
      </c>
      <c r="D3997">
        <v>6</v>
      </c>
      <c r="E3997" s="2">
        <v>45196</v>
      </c>
      <c r="F3997" s="2">
        <f>_xlfn.XLOOKUP(Table7[[#This Row],[EID]],Roster!A:A,Roster!G:G)</f>
        <v>39732</v>
      </c>
      <c r="G3997" s="61">
        <f ca="1">(TODAY()-Table7[[#This Row],[Hire Date]])/365</f>
        <v>16.610958904109587</v>
      </c>
      <c r="H3997" s="61">
        <f ca="1">Table7[[#This Row],[Year]]*12</f>
        <v>199.33150684931505</v>
      </c>
      <c r="I3997" t="str">
        <f ca="1">IF(Table7[[#This Row],[Month]]&gt;=12,"Tenured","New Hire")</f>
        <v>Tenured</v>
      </c>
    </row>
    <row r="3998" spans="1:9">
      <c r="A3998" s="3" t="s">
        <v>100</v>
      </c>
      <c r="B3998" s="35" t="str">
        <f>_xlfn.XLOOKUP(Table7[[#This Row],[EID]],Roster!A:A,Roster!E:E)</f>
        <v>oka.koch.55</v>
      </c>
      <c r="C3998" s="35" t="str">
        <f>_xlfn.XLOOKUP(Table7[[#This Row],[EID]],Roster!A:A,Roster!F:F)</f>
        <v>F&amp;A</v>
      </c>
      <c r="D3998">
        <v>8</v>
      </c>
      <c r="E3998" s="2">
        <v>45196</v>
      </c>
      <c r="F3998" s="2">
        <f>_xlfn.XLOOKUP(Table7[[#This Row],[EID]],Roster!A:A,Roster!G:G)</f>
        <v>44956</v>
      </c>
      <c r="G3998" s="61">
        <f ca="1">(TODAY()-Table7[[#This Row],[Hire Date]])/365</f>
        <v>2.2986301369863016</v>
      </c>
      <c r="H3998" s="61">
        <f ca="1">Table7[[#This Row],[Year]]*12</f>
        <v>27.583561643835619</v>
      </c>
      <c r="I3998" t="str">
        <f ca="1">IF(Table7[[#This Row],[Month]]&gt;=12,"Tenured","New Hire")</f>
        <v>Tenured</v>
      </c>
    </row>
    <row r="3999" spans="1:9">
      <c r="A3999" s="3" t="s">
        <v>101</v>
      </c>
      <c r="B3999" s="35" t="str">
        <f>_xlfn.XLOOKUP(Table7[[#This Row],[EID]],Roster!A:A,Roster!E:E)</f>
        <v>hir.kame.31</v>
      </c>
      <c r="C3999" s="35" t="str">
        <f>_xlfn.XLOOKUP(Table7[[#This Row],[EID]],Roster!A:A,Roster!F:F)</f>
        <v>Health</v>
      </c>
      <c r="D3999">
        <v>9</v>
      </c>
      <c r="E3999" s="2">
        <v>45196</v>
      </c>
      <c r="F3999" s="2">
        <f>_xlfn.XLOOKUP(Table7[[#This Row],[EID]],Roster!A:A,Roster!G:G)</f>
        <v>42161</v>
      </c>
      <c r="G3999" s="61">
        <f ca="1">(TODAY()-Table7[[#This Row],[Hire Date]])/365</f>
        <v>9.956164383561644</v>
      </c>
      <c r="H3999" s="61">
        <f ca="1">Table7[[#This Row],[Year]]*12</f>
        <v>119.47397260273974</v>
      </c>
      <c r="I3999" t="str">
        <f ca="1">IF(Table7[[#This Row],[Month]]&gt;=12,"Tenured","New Hire")</f>
        <v>Tenured</v>
      </c>
    </row>
    <row r="4000" spans="1:9">
      <c r="A4000" s="3" t="s">
        <v>102</v>
      </c>
      <c r="B4000" s="35" t="str">
        <f>_xlfn.XLOOKUP(Table7[[#This Row],[EID]],Roster!A:A,Roster!E:E)</f>
        <v>han.oriz.24</v>
      </c>
      <c r="C4000" s="35" t="str">
        <f>_xlfn.XLOOKUP(Table7[[#This Row],[EID]],Roster!A:A,Roster!F:F)</f>
        <v>Network</v>
      </c>
      <c r="D4000">
        <v>6</v>
      </c>
      <c r="E4000" s="2">
        <v>45196</v>
      </c>
      <c r="F4000" s="2">
        <f>_xlfn.XLOOKUP(Table7[[#This Row],[EID]],Roster!A:A,Roster!G:G)</f>
        <v>37784</v>
      </c>
      <c r="G4000" s="61">
        <f ca="1">(TODAY()-Table7[[#This Row],[Hire Date]])/365</f>
        <v>21.947945205479453</v>
      </c>
      <c r="H4000" s="61">
        <f ca="1">Table7[[#This Row],[Year]]*12</f>
        <v>263.37534246575342</v>
      </c>
      <c r="I4000" t="str">
        <f ca="1">IF(Table7[[#This Row],[Month]]&gt;=12,"Tenured","New Hire")</f>
        <v>Tenured</v>
      </c>
    </row>
    <row r="4001" spans="1:9">
      <c r="A4001" s="3" t="s">
        <v>103</v>
      </c>
      <c r="B4001" s="35" t="str">
        <f>_xlfn.XLOOKUP(Table7[[#This Row],[EID]],Roster!A:A,Roster!E:E)</f>
        <v>kig.imaz.62</v>
      </c>
      <c r="C4001" s="35" t="str">
        <f>_xlfn.XLOOKUP(Table7[[#This Row],[EID]],Roster!A:A,Roster!F:F)</f>
        <v>HR</v>
      </c>
      <c r="D4001">
        <v>8</v>
      </c>
      <c r="E4001" s="2">
        <v>45196</v>
      </c>
      <c r="F4001" s="2">
        <f>_xlfn.XLOOKUP(Table7[[#This Row],[EID]],Roster!A:A,Roster!G:G)</f>
        <v>44132</v>
      </c>
      <c r="G4001" s="61">
        <f ca="1">(TODAY()-Table7[[#This Row],[Hire Date]])/365</f>
        <v>4.5561643835616437</v>
      </c>
      <c r="H4001" s="61">
        <f ca="1">Table7[[#This Row],[Year]]*12</f>
        <v>54.673972602739724</v>
      </c>
      <c r="I4001" t="str">
        <f ca="1">IF(Table7[[#This Row],[Month]]&gt;=12,"Tenured","New Hire")</f>
        <v>Tenured</v>
      </c>
    </row>
    <row r="4002" spans="1:9">
      <c r="A4002" s="3" t="s">
        <v>104</v>
      </c>
      <c r="B4002" s="35" t="str">
        <f>_xlfn.XLOOKUP(Table7[[#This Row],[EID]],Roster!A:A,Roster!E:E)</f>
        <v>oka.koch.55</v>
      </c>
      <c r="C4002" s="35" t="str">
        <f>_xlfn.XLOOKUP(Table7[[#This Row],[EID]],Roster!A:A,Roster!F:F)</f>
        <v>F&amp;A</v>
      </c>
      <c r="D4002">
        <v>7</v>
      </c>
      <c r="E4002" s="2">
        <v>45196</v>
      </c>
      <c r="F4002" s="2">
        <f>_xlfn.XLOOKUP(Table7[[#This Row],[EID]],Roster!A:A,Roster!G:G)</f>
        <v>44977</v>
      </c>
      <c r="G4002" s="61">
        <f ca="1">(TODAY()-Table7[[#This Row],[Hire Date]])/365</f>
        <v>2.2410958904109588</v>
      </c>
      <c r="H4002" s="61">
        <f ca="1">Table7[[#This Row],[Year]]*12</f>
        <v>26.893150684931506</v>
      </c>
      <c r="I4002" t="str">
        <f ca="1">IF(Table7[[#This Row],[Month]]&gt;=12,"Tenured","New Hire")</f>
        <v>Tenured</v>
      </c>
    </row>
    <row r="4003" spans="1:9">
      <c r="A4003" s="3" t="s">
        <v>105</v>
      </c>
      <c r="B4003" s="35" t="str">
        <f>_xlfn.XLOOKUP(Table7[[#This Row],[EID]],Roster!A:A,Roster!E:E)</f>
        <v>oka.koch.55</v>
      </c>
      <c r="C4003" s="35" t="str">
        <f>_xlfn.XLOOKUP(Table7[[#This Row],[EID]],Roster!A:A,Roster!F:F)</f>
        <v>F&amp;A</v>
      </c>
      <c r="D4003">
        <v>9</v>
      </c>
      <c r="E4003" s="2">
        <v>45196</v>
      </c>
      <c r="F4003" s="2">
        <f>_xlfn.XLOOKUP(Table7[[#This Row],[EID]],Roster!A:A,Roster!G:G)</f>
        <v>37806</v>
      </c>
      <c r="G4003" s="61">
        <f ca="1">(TODAY()-Table7[[#This Row],[Hire Date]])/365</f>
        <v>21.887671232876713</v>
      </c>
      <c r="H4003" s="61">
        <f ca="1">Table7[[#This Row],[Year]]*12</f>
        <v>262.65205479452055</v>
      </c>
      <c r="I4003" t="str">
        <f ca="1">IF(Table7[[#This Row],[Month]]&gt;=12,"Tenured","New Hire")</f>
        <v>Tenured</v>
      </c>
    </row>
    <row r="4004" spans="1:9">
      <c r="A4004" s="3" t="s">
        <v>106</v>
      </c>
      <c r="B4004" s="35" t="str">
        <f>_xlfn.XLOOKUP(Table7[[#This Row],[EID]],Roster!A:A,Roster!E:E)</f>
        <v>hir.kame.31</v>
      </c>
      <c r="C4004" s="35" t="str">
        <f>_xlfn.XLOOKUP(Table7[[#This Row],[EID]],Roster!A:A,Roster!F:F)</f>
        <v>Health</v>
      </c>
      <c r="D4004">
        <v>9</v>
      </c>
      <c r="E4004" s="2">
        <v>45196</v>
      </c>
      <c r="F4004" s="2">
        <f>_xlfn.XLOOKUP(Table7[[#This Row],[EID]],Roster!A:A,Roster!G:G)</f>
        <v>40457</v>
      </c>
      <c r="G4004" s="61">
        <f ca="1">(TODAY()-Table7[[#This Row],[Hire Date]])/365</f>
        <v>14.624657534246575</v>
      </c>
      <c r="H4004" s="61">
        <f ca="1">Table7[[#This Row],[Year]]*12</f>
        <v>175.49589041095891</v>
      </c>
      <c r="I4004" t="str">
        <f ca="1">IF(Table7[[#This Row],[Month]]&gt;=12,"Tenured","New Hire")</f>
        <v>Tenured</v>
      </c>
    </row>
    <row r="4005" spans="1:9">
      <c r="A4005" s="3" t="s">
        <v>107</v>
      </c>
      <c r="B4005" s="35" t="str">
        <f>_xlfn.XLOOKUP(Table7[[#This Row],[EID]],Roster!A:A,Roster!E:E)</f>
        <v>oka.koch.55</v>
      </c>
      <c r="C4005" s="35" t="str">
        <f>_xlfn.XLOOKUP(Table7[[#This Row],[EID]],Roster!A:A,Roster!F:F)</f>
        <v>F&amp;A</v>
      </c>
      <c r="D4005">
        <v>7</v>
      </c>
      <c r="E4005" s="2">
        <v>45196</v>
      </c>
      <c r="F4005" s="2">
        <f>_xlfn.XLOOKUP(Table7[[#This Row],[EID]],Roster!A:A,Roster!G:G)</f>
        <v>45001</v>
      </c>
      <c r="G4005" s="61">
        <f ca="1">(TODAY()-Table7[[#This Row],[Hire Date]])/365</f>
        <v>2.1753424657534248</v>
      </c>
      <c r="H4005" s="61">
        <f ca="1">Table7[[#This Row],[Year]]*12</f>
        <v>26.104109589041098</v>
      </c>
      <c r="I4005" t="str">
        <f ca="1">IF(Table7[[#This Row],[Month]]&gt;=12,"Tenured","New Hire")</f>
        <v>Tenured</v>
      </c>
    </row>
    <row r="4006" spans="1:9">
      <c r="A4006" s="3" t="s">
        <v>108</v>
      </c>
      <c r="B4006" s="35" t="str">
        <f>_xlfn.XLOOKUP(Table7[[#This Row],[EID]],Roster!A:A,Roster!E:E)</f>
        <v>kig.imaz.62</v>
      </c>
      <c r="C4006" s="35" t="str">
        <f>_xlfn.XLOOKUP(Table7[[#This Row],[EID]],Roster!A:A,Roster!F:F)</f>
        <v>HR</v>
      </c>
      <c r="D4006">
        <v>10</v>
      </c>
      <c r="E4006" s="2">
        <v>45196</v>
      </c>
      <c r="F4006" s="2">
        <f>_xlfn.XLOOKUP(Table7[[#This Row],[EID]],Roster!A:A,Roster!G:G)</f>
        <v>41289</v>
      </c>
      <c r="G4006" s="61">
        <f ca="1">(TODAY()-Table7[[#This Row],[Hire Date]])/365</f>
        <v>12.345205479452055</v>
      </c>
      <c r="H4006" s="61">
        <f ca="1">Table7[[#This Row],[Year]]*12</f>
        <v>148.14246575342466</v>
      </c>
      <c r="I4006" t="str">
        <f ca="1">IF(Table7[[#This Row],[Month]]&gt;=12,"Tenured","New Hire")</f>
        <v>Tenured</v>
      </c>
    </row>
    <row r="4007" spans="1:9">
      <c r="A4007" s="3" t="s">
        <v>109</v>
      </c>
      <c r="B4007" s="35" t="str">
        <f>_xlfn.XLOOKUP(Table7[[#This Row],[EID]],Roster!A:A,Roster!E:E)</f>
        <v>han.oriz.24</v>
      </c>
      <c r="C4007" s="35" t="str">
        <f>_xlfn.XLOOKUP(Table7[[#This Row],[EID]],Roster!A:A,Roster!F:F)</f>
        <v>Strategy</v>
      </c>
      <c r="D4007">
        <v>6</v>
      </c>
      <c r="E4007" s="2">
        <v>45196</v>
      </c>
      <c r="F4007" s="2">
        <f>_xlfn.XLOOKUP(Table7[[#This Row],[EID]],Roster!A:A,Roster!G:G)</f>
        <v>39092</v>
      </c>
      <c r="G4007" s="61">
        <f ca="1">(TODAY()-Table7[[#This Row],[Hire Date]])/365</f>
        <v>18.364383561643837</v>
      </c>
      <c r="H4007" s="61">
        <f ca="1">Table7[[#This Row],[Year]]*12</f>
        <v>220.37260273972606</v>
      </c>
      <c r="I4007" t="str">
        <f ca="1">IF(Table7[[#This Row],[Month]]&gt;=12,"Tenured","New Hire")</f>
        <v>Tenured</v>
      </c>
    </row>
    <row r="4008" spans="1:9">
      <c r="A4008" s="3" t="s">
        <v>110</v>
      </c>
      <c r="B4008" s="35" t="str">
        <f>_xlfn.XLOOKUP(Table7[[#This Row],[EID]],Roster!A:A,Roster!E:E)</f>
        <v>oka.koch.55</v>
      </c>
      <c r="C4008" s="35" t="str">
        <f>_xlfn.XLOOKUP(Table7[[#This Row],[EID]],Roster!A:A,Roster!F:F)</f>
        <v>F&amp;A</v>
      </c>
      <c r="D4008">
        <v>8</v>
      </c>
      <c r="E4008" s="2">
        <v>45196</v>
      </c>
      <c r="F4008" s="2">
        <f>_xlfn.XLOOKUP(Table7[[#This Row],[EID]],Roster!A:A,Roster!G:G)</f>
        <v>45029</v>
      </c>
      <c r="G4008" s="61">
        <f ca="1">(TODAY()-Table7[[#This Row],[Hire Date]])/365</f>
        <v>2.0986301369863014</v>
      </c>
      <c r="H4008" s="61">
        <f ca="1">Table7[[#This Row],[Year]]*12</f>
        <v>25.183561643835617</v>
      </c>
      <c r="I4008" t="str">
        <f ca="1">IF(Table7[[#This Row],[Month]]&gt;=12,"Tenured","New Hire")</f>
        <v>Tenured</v>
      </c>
    </row>
    <row r="4009" spans="1:9">
      <c r="A4009" s="3" t="s">
        <v>111</v>
      </c>
      <c r="B4009" s="35" t="str">
        <f>_xlfn.XLOOKUP(Table7[[#This Row],[EID]],Roster!A:A,Roster!E:E)</f>
        <v>hir.kame.31</v>
      </c>
      <c r="C4009" s="35" t="str">
        <f>_xlfn.XLOOKUP(Table7[[#This Row],[EID]],Roster!A:A,Roster!F:F)</f>
        <v>Health</v>
      </c>
      <c r="D4009">
        <v>7</v>
      </c>
      <c r="E4009" s="2">
        <v>45196</v>
      </c>
      <c r="F4009" s="2">
        <f>_xlfn.XLOOKUP(Table7[[#This Row],[EID]],Roster!A:A,Roster!G:G)</f>
        <v>42145</v>
      </c>
      <c r="G4009" s="61">
        <f ca="1">(TODAY()-Table7[[#This Row],[Hire Date]])/365</f>
        <v>10</v>
      </c>
      <c r="H4009" s="61">
        <f ca="1">Table7[[#This Row],[Year]]*12</f>
        <v>120</v>
      </c>
      <c r="I4009" t="str">
        <f ca="1">IF(Table7[[#This Row],[Month]]&gt;=12,"Tenured","New Hire")</f>
        <v>Tenured</v>
      </c>
    </row>
    <row r="4010" spans="1:9">
      <c r="A4010" s="3" t="s">
        <v>112</v>
      </c>
      <c r="B4010" s="35" t="str">
        <f>_xlfn.XLOOKUP(Table7[[#This Row],[EID]],Roster!A:A,Roster!E:E)</f>
        <v>hir.kame.31</v>
      </c>
      <c r="C4010" s="35" t="str">
        <f>_xlfn.XLOOKUP(Table7[[#This Row],[EID]],Roster!A:A,Roster!F:F)</f>
        <v>Health</v>
      </c>
      <c r="D4010">
        <v>10</v>
      </c>
      <c r="E4010" s="2">
        <v>45196</v>
      </c>
      <c r="F4010" s="2">
        <f>_xlfn.XLOOKUP(Table7[[#This Row],[EID]],Roster!A:A,Roster!G:G)</f>
        <v>44989</v>
      </c>
      <c r="G4010" s="61">
        <f ca="1">(TODAY()-Table7[[#This Row],[Hire Date]])/365</f>
        <v>2.2082191780821918</v>
      </c>
      <c r="H4010" s="61">
        <f ca="1">Table7[[#This Row],[Year]]*12</f>
        <v>26.4986301369863</v>
      </c>
      <c r="I4010" t="str">
        <f ca="1">IF(Table7[[#This Row],[Month]]&gt;=12,"Tenured","New Hire")</f>
        <v>Tenured</v>
      </c>
    </row>
    <row r="4011" spans="1:9">
      <c r="A4011" s="3" t="s">
        <v>113</v>
      </c>
      <c r="B4011" s="35" t="str">
        <f>_xlfn.XLOOKUP(Table7[[#This Row],[EID]],Roster!A:A,Roster!E:E)</f>
        <v>kig.imaz.62</v>
      </c>
      <c r="C4011" s="35" t="str">
        <f>_xlfn.XLOOKUP(Table7[[#This Row],[EID]],Roster!A:A,Roster!F:F)</f>
        <v>HR</v>
      </c>
      <c r="D4011">
        <v>10</v>
      </c>
      <c r="E4011" s="2">
        <v>45196</v>
      </c>
      <c r="F4011" s="2">
        <f>_xlfn.XLOOKUP(Table7[[#This Row],[EID]],Roster!A:A,Roster!G:G)</f>
        <v>44152</v>
      </c>
      <c r="G4011" s="61">
        <f ca="1">(TODAY()-Table7[[#This Row],[Hire Date]])/365</f>
        <v>4.5013698630136982</v>
      </c>
      <c r="H4011" s="61">
        <f ca="1">Table7[[#This Row],[Year]]*12</f>
        <v>54.016438356164379</v>
      </c>
      <c r="I4011" t="str">
        <f ca="1">IF(Table7[[#This Row],[Month]]&gt;=12,"Tenured","New Hire")</f>
        <v>Tenured</v>
      </c>
    </row>
    <row r="4012" spans="1:9">
      <c r="A4012" s="3" t="s">
        <v>114</v>
      </c>
      <c r="B4012" s="35" t="str">
        <f>_xlfn.XLOOKUP(Table7[[#This Row],[EID]],Roster!A:A,Roster!E:E)</f>
        <v>han.oriz.24</v>
      </c>
      <c r="C4012" s="35" t="str">
        <f>_xlfn.XLOOKUP(Table7[[#This Row],[EID]],Roster!A:A,Roster!F:F)</f>
        <v>Strategy</v>
      </c>
      <c r="D4012">
        <v>10</v>
      </c>
      <c r="E4012" s="2">
        <v>45196</v>
      </c>
      <c r="F4012" s="2">
        <f>_xlfn.XLOOKUP(Table7[[#This Row],[EID]],Roster!A:A,Roster!G:G)</f>
        <v>37165</v>
      </c>
      <c r="G4012" s="61">
        <f ca="1">(TODAY()-Table7[[#This Row],[Hire Date]])/365</f>
        <v>23.643835616438356</v>
      </c>
      <c r="H4012" s="61">
        <f ca="1">Table7[[#This Row],[Year]]*12</f>
        <v>283.72602739726028</v>
      </c>
      <c r="I4012" t="str">
        <f ca="1">IF(Table7[[#This Row],[Month]]&gt;=12,"Tenured","New Hire")</f>
        <v>Tenured</v>
      </c>
    </row>
    <row r="4013" spans="1:9">
      <c r="A4013" s="3" t="s">
        <v>115</v>
      </c>
      <c r="B4013" s="35" t="str">
        <f>_xlfn.XLOOKUP(Table7[[#This Row],[EID]],Roster!A:A,Roster!E:E)</f>
        <v>oka.koch.55</v>
      </c>
      <c r="C4013" s="35" t="str">
        <f>_xlfn.XLOOKUP(Table7[[#This Row],[EID]],Roster!A:A,Roster!F:F)</f>
        <v>F&amp;A</v>
      </c>
      <c r="D4013">
        <v>10</v>
      </c>
      <c r="E4013" s="2">
        <v>45196</v>
      </c>
      <c r="F4013" s="2">
        <f>_xlfn.XLOOKUP(Table7[[#This Row],[EID]],Roster!A:A,Roster!G:G)</f>
        <v>44841</v>
      </c>
      <c r="G4013" s="61">
        <f ca="1">(TODAY()-Table7[[#This Row],[Hire Date]])/365</f>
        <v>2.6136986301369864</v>
      </c>
      <c r="H4013" s="61">
        <f ca="1">Table7[[#This Row],[Year]]*12</f>
        <v>31.364383561643837</v>
      </c>
      <c r="I4013" t="str">
        <f ca="1">IF(Table7[[#This Row],[Month]]&gt;=12,"Tenured","New Hire")</f>
        <v>Tenured</v>
      </c>
    </row>
    <row r="4014" spans="1:9">
      <c r="A4014" s="3" t="s">
        <v>116</v>
      </c>
      <c r="B4014" s="35" t="str">
        <f>_xlfn.XLOOKUP(Table7[[#This Row],[EID]],Roster!A:A,Roster!E:E)</f>
        <v>hir.kame.31</v>
      </c>
      <c r="C4014" s="35" t="str">
        <f>_xlfn.XLOOKUP(Table7[[#This Row],[EID]],Roster!A:A,Roster!F:F)</f>
        <v>Health</v>
      </c>
      <c r="D4014">
        <v>7</v>
      </c>
      <c r="E4014" s="2">
        <v>45196</v>
      </c>
      <c r="F4014" s="2">
        <f>_xlfn.XLOOKUP(Table7[[#This Row],[EID]],Roster!A:A,Roster!G:G)</f>
        <v>39490</v>
      </c>
      <c r="G4014" s="61">
        <f ca="1">(TODAY()-Table7[[#This Row],[Hire Date]])/365</f>
        <v>17.273972602739725</v>
      </c>
      <c r="H4014" s="61">
        <f ca="1">Table7[[#This Row],[Year]]*12</f>
        <v>207.2876712328767</v>
      </c>
      <c r="I4014" t="str">
        <f ca="1">IF(Table7[[#This Row],[Month]]&gt;=12,"Tenured","New Hire")</f>
        <v>Tenured</v>
      </c>
    </row>
    <row r="4015" spans="1:9">
      <c r="A4015" s="3" t="s">
        <v>117</v>
      </c>
      <c r="B4015" s="35" t="str">
        <f>_xlfn.XLOOKUP(Table7[[#This Row],[EID]],Roster!A:A,Roster!E:E)</f>
        <v>han.oriz.24</v>
      </c>
      <c r="C4015" s="35" t="str">
        <f>_xlfn.XLOOKUP(Table7[[#This Row],[EID]],Roster!A:A,Roster!F:F)</f>
        <v>Network</v>
      </c>
      <c r="D4015">
        <v>8</v>
      </c>
      <c r="E4015" s="2">
        <v>45196</v>
      </c>
      <c r="F4015" s="2">
        <f>_xlfn.XLOOKUP(Table7[[#This Row],[EID]],Roster!A:A,Roster!G:G)</f>
        <v>43495</v>
      </c>
      <c r="G4015" s="61">
        <f ca="1">(TODAY()-Table7[[#This Row],[Hire Date]])/365</f>
        <v>6.3013698630136989</v>
      </c>
      <c r="H4015" s="61">
        <f ca="1">Table7[[#This Row],[Year]]*12</f>
        <v>75.616438356164394</v>
      </c>
      <c r="I4015" t="str">
        <f ca="1">IF(Table7[[#This Row],[Month]]&gt;=12,"Tenured","New Hire")</f>
        <v>Tenured</v>
      </c>
    </row>
    <row r="4016" spans="1:9">
      <c r="A4016" s="3" t="s">
        <v>118</v>
      </c>
      <c r="B4016" s="35" t="str">
        <f>_xlfn.XLOOKUP(Table7[[#This Row],[EID]],Roster!A:A,Roster!E:E)</f>
        <v>kig.imaz.62</v>
      </c>
      <c r="C4016" s="35" t="str">
        <f>_xlfn.XLOOKUP(Table7[[#This Row],[EID]],Roster!A:A,Roster!F:F)</f>
        <v>HR</v>
      </c>
      <c r="D4016">
        <v>7</v>
      </c>
      <c r="E4016" s="2">
        <v>45196</v>
      </c>
      <c r="F4016" s="2">
        <f>_xlfn.XLOOKUP(Table7[[#This Row],[EID]],Roster!A:A,Roster!G:G)</f>
        <v>44965</v>
      </c>
      <c r="G4016" s="61">
        <f ca="1">(TODAY()-Table7[[#This Row],[Hire Date]])/365</f>
        <v>2.2739726027397262</v>
      </c>
      <c r="H4016" s="61">
        <f ca="1">Table7[[#This Row],[Year]]*12</f>
        <v>27.287671232876715</v>
      </c>
      <c r="I4016" t="str">
        <f ca="1">IF(Table7[[#This Row],[Month]]&gt;=12,"Tenured","New Hire")</f>
        <v>Tenured</v>
      </c>
    </row>
    <row r="4017" spans="1:9">
      <c r="A4017" s="3" t="s">
        <v>119</v>
      </c>
      <c r="B4017" s="35" t="str">
        <f>_xlfn.XLOOKUP(Table7[[#This Row],[EID]],Roster!A:A,Roster!E:E)</f>
        <v>hir.kame.31</v>
      </c>
      <c r="C4017" s="35" t="str">
        <f>_xlfn.XLOOKUP(Table7[[#This Row],[EID]],Roster!A:A,Roster!F:F)</f>
        <v>Health</v>
      </c>
      <c r="D4017">
        <v>7</v>
      </c>
      <c r="E4017" s="2">
        <v>45196</v>
      </c>
      <c r="F4017" s="2">
        <f>_xlfn.XLOOKUP(Table7[[#This Row],[EID]],Roster!A:A,Roster!G:G)</f>
        <v>38581</v>
      </c>
      <c r="G4017" s="61">
        <f ca="1">(TODAY()-Table7[[#This Row],[Hire Date]])/365</f>
        <v>19.764383561643836</v>
      </c>
      <c r="H4017" s="61">
        <f ca="1">Table7[[#This Row],[Year]]*12</f>
        <v>237.17260273972602</v>
      </c>
      <c r="I4017" t="str">
        <f ca="1">IF(Table7[[#This Row],[Month]]&gt;=12,"Tenured","New Hire")</f>
        <v>Tenured</v>
      </c>
    </row>
    <row r="4018" spans="1:9">
      <c r="A4018" s="3" t="s">
        <v>120</v>
      </c>
      <c r="B4018" s="35" t="str">
        <f>_xlfn.XLOOKUP(Table7[[#This Row],[EID]],Roster!A:A,Roster!E:E)</f>
        <v>oka.koch.55</v>
      </c>
      <c r="C4018" s="35" t="str">
        <f>_xlfn.XLOOKUP(Table7[[#This Row],[EID]],Roster!A:A,Roster!F:F)</f>
        <v>F&amp;A</v>
      </c>
      <c r="D4018">
        <v>8</v>
      </c>
      <c r="E4018" s="2">
        <v>45196</v>
      </c>
      <c r="F4018" s="2">
        <f>_xlfn.XLOOKUP(Table7[[#This Row],[EID]],Roster!A:A,Roster!G:G)</f>
        <v>45039</v>
      </c>
      <c r="G4018" s="61">
        <f ca="1">(TODAY()-Table7[[#This Row],[Hire Date]])/365</f>
        <v>2.0712328767123287</v>
      </c>
      <c r="H4018" s="61">
        <f ca="1">Table7[[#This Row],[Year]]*12</f>
        <v>24.854794520547944</v>
      </c>
      <c r="I4018" t="str">
        <f ca="1">IF(Table7[[#This Row],[Month]]&gt;=12,"Tenured","New Hire")</f>
        <v>Tenured</v>
      </c>
    </row>
    <row r="4019" spans="1:9">
      <c r="A4019" s="3" t="s">
        <v>121</v>
      </c>
      <c r="B4019" s="35" t="str">
        <f>_xlfn.XLOOKUP(Table7[[#This Row],[EID]],Roster!A:A,Roster!E:E)</f>
        <v>hir.kame.31</v>
      </c>
      <c r="C4019" s="35" t="str">
        <f>_xlfn.XLOOKUP(Table7[[#This Row],[EID]],Roster!A:A,Roster!F:F)</f>
        <v>Health</v>
      </c>
      <c r="D4019">
        <v>6</v>
      </c>
      <c r="E4019" s="2">
        <v>45196</v>
      </c>
      <c r="F4019" s="2">
        <f>_xlfn.XLOOKUP(Table7[[#This Row],[EID]],Roster!A:A,Roster!G:G)</f>
        <v>44420</v>
      </c>
      <c r="G4019" s="61">
        <f ca="1">(TODAY()-Table7[[#This Row],[Hire Date]])/365</f>
        <v>3.7671232876712328</v>
      </c>
      <c r="H4019" s="61">
        <f ca="1">Table7[[#This Row],[Year]]*12</f>
        <v>45.205479452054796</v>
      </c>
      <c r="I4019" t="str">
        <f ca="1">IF(Table7[[#This Row],[Month]]&gt;=12,"Tenured","New Hire")</f>
        <v>Tenured</v>
      </c>
    </row>
    <row r="4020" spans="1:9">
      <c r="A4020" s="3" t="s">
        <v>122</v>
      </c>
      <c r="B4020" s="35" t="str">
        <f>_xlfn.XLOOKUP(Table7[[#This Row],[EID]],Roster!A:A,Roster!E:E)</f>
        <v>han.oriz.24</v>
      </c>
      <c r="C4020" s="35" t="str">
        <f>_xlfn.XLOOKUP(Table7[[#This Row],[EID]],Roster!A:A,Roster!F:F)</f>
        <v>Network</v>
      </c>
      <c r="D4020">
        <v>6</v>
      </c>
      <c r="E4020" s="2">
        <v>45196</v>
      </c>
      <c r="F4020" s="2">
        <f>_xlfn.XLOOKUP(Table7[[#This Row],[EID]],Roster!A:A,Roster!G:G)</f>
        <v>44961</v>
      </c>
      <c r="G4020" s="61">
        <f ca="1">(TODAY()-Table7[[#This Row],[Hire Date]])/365</f>
        <v>2.2849315068493152</v>
      </c>
      <c r="H4020" s="61">
        <f ca="1">Table7[[#This Row],[Year]]*12</f>
        <v>27.419178082191785</v>
      </c>
      <c r="I4020" t="str">
        <f ca="1">IF(Table7[[#This Row],[Month]]&gt;=12,"Tenured","New Hire")</f>
        <v>Tenured</v>
      </c>
    </row>
    <row r="4021" spans="1:9">
      <c r="A4021" s="3" t="s">
        <v>123</v>
      </c>
      <c r="B4021" s="35" t="str">
        <f>_xlfn.XLOOKUP(Table7[[#This Row],[EID]],Roster!A:A,Roster!E:E)</f>
        <v>kig.imaz.62</v>
      </c>
      <c r="C4021" s="35" t="str">
        <f>_xlfn.XLOOKUP(Table7[[#This Row],[EID]],Roster!A:A,Roster!F:F)</f>
        <v>HR</v>
      </c>
      <c r="D4021">
        <v>10</v>
      </c>
      <c r="E4021" s="2">
        <v>45196</v>
      </c>
      <c r="F4021" s="2">
        <f>_xlfn.XLOOKUP(Table7[[#This Row],[EID]],Roster!A:A,Roster!G:G)</f>
        <v>41094</v>
      </c>
      <c r="G4021" s="61">
        <f ca="1">(TODAY()-Table7[[#This Row],[Hire Date]])/365</f>
        <v>12.87945205479452</v>
      </c>
      <c r="H4021" s="61">
        <f ca="1">Table7[[#This Row],[Year]]*12</f>
        <v>154.55342465753424</v>
      </c>
      <c r="I4021" t="str">
        <f ca="1">IF(Table7[[#This Row],[Month]]&gt;=12,"Tenured","New Hire")</f>
        <v>Tenured</v>
      </c>
    </row>
    <row r="4022" spans="1:9">
      <c r="A4022" s="3" t="s">
        <v>94</v>
      </c>
      <c r="B4022" s="35" t="str">
        <f>_xlfn.XLOOKUP(Table7[[#This Row],[EID]],Roster!A:A,Roster!E:E)</f>
        <v>oka.koch.55</v>
      </c>
      <c r="C4022" s="35" t="str">
        <f>_xlfn.XLOOKUP(Table7[[#This Row],[EID]],Roster!A:A,Roster!F:F)</f>
        <v>F&amp;A</v>
      </c>
      <c r="D4022">
        <v>9</v>
      </c>
      <c r="E4022" s="2">
        <v>45197</v>
      </c>
      <c r="F4022" s="2">
        <f>_xlfn.XLOOKUP(Table7[[#This Row],[EID]],Roster!A:A,Roster!G:G)</f>
        <v>45032</v>
      </c>
      <c r="G4022" s="61">
        <f ca="1">(TODAY()-Table7[[#This Row],[Hire Date]])/365</f>
        <v>2.0904109589041098</v>
      </c>
      <c r="H4022" s="61">
        <f ca="1">Table7[[#This Row],[Year]]*12</f>
        <v>25.084931506849315</v>
      </c>
      <c r="I4022" t="str">
        <f ca="1">IF(Table7[[#This Row],[Month]]&gt;=12,"Tenured","New Hire")</f>
        <v>Tenured</v>
      </c>
    </row>
    <row r="4023" spans="1:9">
      <c r="A4023" s="3" t="s">
        <v>96</v>
      </c>
      <c r="B4023" s="35" t="str">
        <f>_xlfn.XLOOKUP(Table7[[#This Row],[EID]],Roster!A:A,Roster!E:E)</f>
        <v>hir.kame.31</v>
      </c>
      <c r="C4023" s="35" t="str">
        <f>_xlfn.XLOOKUP(Table7[[#This Row],[EID]],Roster!A:A,Roster!F:F)</f>
        <v>Health</v>
      </c>
      <c r="D4023">
        <v>9</v>
      </c>
      <c r="E4023" s="2">
        <v>45197</v>
      </c>
      <c r="F4023" s="2">
        <f>_xlfn.XLOOKUP(Table7[[#This Row],[EID]],Roster!A:A,Roster!G:G)</f>
        <v>44979</v>
      </c>
      <c r="G4023" s="61">
        <f ca="1">(TODAY()-Table7[[#This Row],[Hire Date]])/365</f>
        <v>2.2356164383561645</v>
      </c>
      <c r="H4023" s="61">
        <f ca="1">Table7[[#This Row],[Year]]*12</f>
        <v>26.827397260273976</v>
      </c>
      <c r="I4023" t="str">
        <f ca="1">IF(Table7[[#This Row],[Month]]&gt;=12,"Tenured","New Hire")</f>
        <v>Tenured</v>
      </c>
    </row>
    <row r="4024" spans="1:9">
      <c r="A4024" s="3" t="s">
        <v>97</v>
      </c>
      <c r="B4024" s="35" t="str">
        <f>_xlfn.XLOOKUP(Table7[[#This Row],[EID]],Roster!A:A,Roster!E:E)</f>
        <v>han.oriz.24</v>
      </c>
      <c r="C4024" s="35" t="str">
        <f>_xlfn.XLOOKUP(Table7[[#This Row],[EID]],Roster!A:A,Roster!F:F)</f>
        <v>Network</v>
      </c>
      <c r="D4024">
        <v>9</v>
      </c>
      <c r="E4024" s="2">
        <v>45197</v>
      </c>
      <c r="F4024" s="2">
        <f>_xlfn.XLOOKUP(Table7[[#This Row],[EID]],Roster!A:A,Roster!G:G)</f>
        <v>44419</v>
      </c>
      <c r="G4024" s="61">
        <f ca="1">(TODAY()-Table7[[#This Row],[Hire Date]])/365</f>
        <v>3.7698630136986302</v>
      </c>
      <c r="H4024" s="61">
        <f ca="1">Table7[[#This Row],[Year]]*12</f>
        <v>45.238356164383561</v>
      </c>
      <c r="I4024" t="str">
        <f ca="1">IF(Table7[[#This Row],[Month]]&gt;=12,"Tenured","New Hire")</f>
        <v>Tenured</v>
      </c>
    </row>
    <row r="4025" spans="1:9">
      <c r="A4025" s="3" t="s">
        <v>98</v>
      </c>
      <c r="B4025" s="35" t="str">
        <f>_xlfn.XLOOKUP(Table7[[#This Row],[EID]],Roster!A:A,Roster!E:E)</f>
        <v>kig.imaz.62</v>
      </c>
      <c r="C4025" s="35" t="str">
        <f>_xlfn.XLOOKUP(Table7[[#This Row],[EID]],Roster!A:A,Roster!F:F)</f>
        <v>HR</v>
      </c>
      <c r="D4025">
        <v>9</v>
      </c>
      <c r="E4025" s="2">
        <v>45197</v>
      </c>
      <c r="F4025" s="2">
        <f>_xlfn.XLOOKUP(Table7[[#This Row],[EID]],Roster!A:A,Roster!G:G)</f>
        <v>41964</v>
      </c>
      <c r="G4025" s="61">
        <f ca="1">(TODAY()-Table7[[#This Row],[Hire Date]])/365</f>
        <v>10.495890410958904</v>
      </c>
      <c r="H4025" s="61">
        <f ca="1">Table7[[#This Row],[Year]]*12</f>
        <v>125.95068493150684</v>
      </c>
      <c r="I4025" t="str">
        <f ca="1">IF(Table7[[#This Row],[Month]]&gt;=12,"Tenured","New Hire")</f>
        <v>Tenured</v>
      </c>
    </row>
    <row r="4026" spans="1:9">
      <c r="A4026" s="3" t="s">
        <v>99</v>
      </c>
      <c r="B4026" s="35" t="str">
        <f>_xlfn.XLOOKUP(Table7[[#This Row],[EID]],Roster!A:A,Roster!E:E)</f>
        <v>han.oriz.24</v>
      </c>
      <c r="C4026" s="35" t="str">
        <f>_xlfn.XLOOKUP(Table7[[#This Row],[EID]],Roster!A:A,Roster!F:F)</f>
        <v>Strategy</v>
      </c>
      <c r="D4026">
        <v>8</v>
      </c>
      <c r="E4026" s="2">
        <v>45197</v>
      </c>
      <c r="F4026" s="2">
        <f>_xlfn.XLOOKUP(Table7[[#This Row],[EID]],Roster!A:A,Roster!G:G)</f>
        <v>39732</v>
      </c>
      <c r="G4026" s="61">
        <f ca="1">(TODAY()-Table7[[#This Row],[Hire Date]])/365</f>
        <v>16.610958904109587</v>
      </c>
      <c r="H4026" s="61">
        <f ca="1">Table7[[#This Row],[Year]]*12</f>
        <v>199.33150684931505</v>
      </c>
      <c r="I4026" t="str">
        <f ca="1">IF(Table7[[#This Row],[Month]]&gt;=12,"Tenured","New Hire")</f>
        <v>Tenured</v>
      </c>
    </row>
    <row r="4027" spans="1:9">
      <c r="A4027" s="3" t="s">
        <v>100</v>
      </c>
      <c r="B4027" s="35" t="str">
        <f>_xlfn.XLOOKUP(Table7[[#This Row],[EID]],Roster!A:A,Roster!E:E)</f>
        <v>oka.koch.55</v>
      </c>
      <c r="C4027" s="35" t="str">
        <f>_xlfn.XLOOKUP(Table7[[#This Row],[EID]],Roster!A:A,Roster!F:F)</f>
        <v>F&amp;A</v>
      </c>
      <c r="D4027">
        <v>10</v>
      </c>
      <c r="E4027" s="2">
        <v>45197</v>
      </c>
      <c r="F4027" s="2">
        <f>_xlfn.XLOOKUP(Table7[[#This Row],[EID]],Roster!A:A,Roster!G:G)</f>
        <v>44956</v>
      </c>
      <c r="G4027" s="61">
        <f ca="1">(TODAY()-Table7[[#This Row],[Hire Date]])/365</f>
        <v>2.2986301369863016</v>
      </c>
      <c r="H4027" s="61">
        <f ca="1">Table7[[#This Row],[Year]]*12</f>
        <v>27.583561643835619</v>
      </c>
      <c r="I4027" t="str">
        <f ca="1">IF(Table7[[#This Row],[Month]]&gt;=12,"Tenured","New Hire")</f>
        <v>Tenured</v>
      </c>
    </row>
    <row r="4028" spans="1:9">
      <c r="A4028" s="3" t="s">
        <v>101</v>
      </c>
      <c r="B4028" s="35" t="str">
        <f>_xlfn.XLOOKUP(Table7[[#This Row],[EID]],Roster!A:A,Roster!E:E)</f>
        <v>hir.kame.31</v>
      </c>
      <c r="C4028" s="35" t="str">
        <f>_xlfn.XLOOKUP(Table7[[#This Row],[EID]],Roster!A:A,Roster!F:F)</f>
        <v>Health</v>
      </c>
      <c r="D4028">
        <v>9</v>
      </c>
      <c r="E4028" s="2">
        <v>45197</v>
      </c>
      <c r="F4028" s="2">
        <f>_xlfn.XLOOKUP(Table7[[#This Row],[EID]],Roster!A:A,Roster!G:G)</f>
        <v>42161</v>
      </c>
      <c r="G4028" s="61">
        <f ca="1">(TODAY()-Table7[[#This Row],[Hire Date]])/365</f>
        <v>9.956164383561644</v>
      </c>
      <c r="H4028" s="61">
        <f ca="1">Table7[[#This Row],[Year]]*12</f>
        <v>119.47397260273974</v>
      </c>
      <c r="I4028" t="str">
        <f ca="1">IF(Table7[[#This Row],[Month]]&gt;=12,"Tenured","New Hire")</f>
        <v>Tenured</v>
      </c>
    </row>
    <row r="4029" spans="1:9">
      <c r="A4029" s="3" t="s">
        <v>102</v>
      </c>
      <c r="B4029" s="35" t="str">
        <f>_xlfn.XLOOKUP(Table7[[#This Row],[EID]],Roster!A:A,Roster!E:E)</f>
        <v>han.oriz.24</v>
      </c>
      <c r="C4029" s="35" t="str">
        <f>_xlfn.XLOOKUP(Table7[[#This Row],[EID]],Roster!A:A,Roster!F:F)</f>
        <v>Network</v>
      </c>
      <c r="D4029">
        <v>9</v>
      </c>
      <c r="E4029" s="2">
        <v>45197</v>
      </c>
      <c r="F4029" s="2">
        <f>_xlfn.XLOOKUP(Table7[[#This Row],[EID]],Roster!A:A,Roster!G:G)</f>
        <v>37784</v>
      </c>
      <c r="G4029" s="61">
        <f ca="1">(TODAY()-Table7[[#This Row],[Hire Date]])/365</f>
        <v>21.947945205479453</v>
      </c>
      <c r="H4029" s="61">
        <f ca="1">Table7[[#This Row],[Year]]*12</f>
        <v>263.37534246575342</v>
      </c>
      <c r="I4029" t="str">
        <f ca="1">IF(Table7[[#This Row],[Month]]&gt;=12,"Tenured","New Hire")</f>
        <v>Tenured</v>
      </c>
    </row>
    <row r="4030" spans="1:9">
      <c r="A4030" s="3" t="s">
        <v>103</v>
      </c>
      <c r="B4030" s="35" t="str">
        <f>_xlfn.XLOOKUP(Table7[[#This Row],[EID]],Roster!A:A,Roster!E:E)</f>
        <v>kig.imaz.62</v>
      </c>
      <c r="C4030" s="35" t="str">
        <f>_xlfn.XLOOKUP(Table7[[#This Row],[EID]],Roster!A:A,Roster!F:F)</f>
        <v>HR</v>
      </c>
      <c r="D4030">
        <v>10</v>
      </c>
      <c r="E4030" s="2">
        <v>45197</v>
      </c>
      <c r="F4030" s="2">
        <f>_xlfn.XLOOKUP(Table7[[#This Row],[EID]],Roster!A:A,Roster!G:G)</f>
        <v>44132</v>
      </c>
      <c r="G4030" s="61">
        <f ca="1">(TODAY()-Table7[[#This Row],[Hire Date]])/365</f>
        <v>4.5561643835616437</v>
      </c>
      <c r="H4030" s="61">
        <f ca="1">Table7[[#This Row],[Year]]*12</f>
        <v>54.673972602739724</v>
      </c>
      <c r="I4030" t="str">
        <f ca="1">IF(Table7[[#This Row],[Month]]&gt;=12,"Tenured","New Hire")</f>
        <v>Tenured</v>
      </c>
    </row>
    <row r="4031" spans="1:9">
      <c r="A4031" s="3" t="s">
        <v>104</v>
      </c>
      <c r="B4031" s="35" t="str">
        <f>_xlfn.XLOOKUP(Table7[[#This Row],[EID]],Roster!A:A,Roster!E:E)</f>
        <v>oka.koch.55</v>
      </c>
      <c r="C4031" s="35" t="str">
        <f>_xlfn.XLOOKUP(Table7[[#This Row],[EID]],Roster!A:A,Roster!F:F)</f>
        <v>F&amp;A</v>
      </c>
      <c r="D4031">
        <v>7</v>
      </c>
      <c r="E4031" s="2">
        <v>45197</v>
      </c>
      <c r="F4031" s="2">
        <f>_xlfn.XLOOKUP(Table7[[#This Row],[EID]],Roster!A:A,Roster!G:G)</f>
        <v>44977</v>
      </c>
      <c r="G4031" s="61">
        <f ca="1">(TODAY()-Table7[[#This Row],[Hire Date]])/365</f>
        <v>2.2410958904109588</v>
      </c>
      <c r="H4031" s="61">
        <f ca="1">Table7[[#This Row],[Year]]*12</f>
        <v>26.893150684931506</v>
      </c>
      <c r="I4031" t="str">
        <f ca="1">IF(Table7[[#This Row],[Month]]&gt;=12,"Tenured","New Hire")</f>
        <v>Tenured</v>
      </c>
    </row>
    <row r="4032" spans="1:9">
      <c r="A4032" s="3" t="s">
        <v>105</v>
      </c>
      <c r="B4032" s="35" t="str">
        <f>_xlfn.XLOOKUP(Table7[[#This Row],[EID]],Roster!A:A,Roster!E:E)</f>
        <v>oka.koch.55</v>
      </c>
      <c r="C4032" s="35" t="str">
        <f>_xlfn.XLOOKUP(Table7[[#This Row],[EID]],Roster!A:A,Roster!F:F)</f>
        <v>F&amp;A</v>
      </c>
      <c r="D4032">
        <v>8</v>
      </c>
      <c r="E4032" s="2">
        <v>45197</v>
      </c>
      <c r="F4032" s="2">
        <f>_xlfn.XLOOKUP(Table7[[#This Row],[EID]],Roster!A:A,Roster!G:G)</f>
        <v>37806</v>
      </c>
      <c r="G4032" s="61">
        <f ca="1">(TODAY()-Table7[[#This Row],[Hire Date]])/365</f>
        <v>21.887671232876713</v>
      </c>
      <c r="H4032" s="61">
        <f ca="1">Table7[[#This Row],[Year]]*12</f>
        <v>262.65205479452055</v>
      </c>
      <c r="I4032" t="str">
        <f ca="1">IF(Table7[[#This Row],[Month]]&gt;=12,"Tenured","New Hire")</f>
        <v>Tenured</v>
      </c>
    </row>
    <row r="4033" spans="1:9">
      <c r="A4033" s="3" t="s">
        <v>106</v>
      </c>
      <c r="B4033" s="35" t="str">
        <f>_xlfn.XLOOKUP(Table7[[#This Row],[EID]],Roster!A:A,Roster!E:E)</f>
        <v>hir.kame.31</v>
      </c>
      <c r="C4033" s="35" t="str">
        <f>_xlfn.XLOOKUP(Table7[[#This Row],[EID]],Roster!A:A,Roster!F:F)</f>
        <v>Health</v>
      </c>
      <c r="D4033">
        <v>8</v>
      </c>
      <c r="E4033" s="2">
        <v>45197</v>
      </c>
      <c r="F4033" s="2">
        <f>_xlfn.XLOOKUP(Table7[[#This Row],[EID]],Roster!A:A,Roster!G:G)</f>
        <v>40457</v>
      </c>
      <c r="G4033" s="61">
        <f ca="1">(TODAY()-Table7[[#This Row],[Hire Date]])/365</f>
        <v>14.624657534246575</v>
      </c>
      <c r="H4033" s="61">
        <f ca="1">Table7[[#This Row],[Year]]*12</f>
        <v>175.49589041095891</v>
      </c>
      <c r="I4033" t="str">
        <f ca="1">IF(Table7[[#This Row],[Month]]&gt;=12,"Tenured","New Hire")</f>
        <v>Tenured</v>
      </c>
    </row>
    <row r="4034" spans="1:9">
      <c r="A4034" s="3" t="s">
        <v>107</v>
      </c>
      <c r="B4034" s="35" t="str">
        <f>_xlfn.XLOOKUP(Table7[[#This Row],[EID]],Roster!A:A,Roster!E:E)</f>
        <v>oka.koch.55</v>
      </c>
      <c r="C4034" s="35" t="str">
        <f>_xlfn.XLOOKUP(Table7[[#This Row],[EID]],Roster!A:A,Roster!F:F)</f>
        <v>F&amp;A</v>
      </c>
      <c r="D4034">
        <v>8</v>
      </c>
      <c r="E4034" s="2">
        <v>45197</v>
      </c>
      <c r="F4034" s="2">
        <f>_xlfn.XLOOKUP(Table7[[#This Row],[EID]],Roster!A:A,Roster!G:G)</f>
        <v>45001</v>
      </c>
      <c r="G4034" s="61">
        <f ca="1">(TODAY()-Table7[[#This Row],[Hire Date]])/365</f>
        <v>2.1753424657534248</v>
      </c>
      <c r="H4034" s="61">
        <f ca="1">Table7[[#This Row],[Year]]*12</f>
        <v>26.104109589041098</v>
      </c>
      <c r="I4034" t="str">
        <f ca="1">IF(Table7[[#This Row],[Month]]&gt;=12,"Tenured","New Hire")</f>
        <v>Tenured</v>
      </c>
    </row>
    <row r="4035" spans="1:9">
      <c r="A4035" s="3" t="s">
        <v>108</v>
      </c>
      <c r="B4035" s="35" t="str">
        <f>_xlfn.XLOOKUP(Table7[[#This Row],[EID]],Roster!A:A,Roster!E:E)</f>
        <v>kig.imaz.62</v>
      </c>
      <c r="C4035" s="35" t="str">
        <f>_xlfn.XLOOKUP(Table7[[#This Row],[EID]],Roster!A:A,Roster!F:F)</f>
        <v>HR</v>
      </c>
      <c r="D4035">
        <v>8</v>
      </c>
      <c r="E4035" s="2">
        <v>45197</v>
      </c>
      <c r="F4035" s="2">
        <f>_xlfn.XLOOKUP(Table7[[#This Row],[EID]],Roster!A:A,Roster!G:G)</f>
        <v>41289</v>
      </c>
      <c r="G4035" s="61">
        <f ca="1">(TODAY()-Table7[[#This Row],[Hire Date]])/365</f>
        <v>12.345205479452055</v>
      </c>
      <c r="H4035" s="61">
        <f ca="1">Table7[[#This Row],[Year]]*12</f>
        <v>148.14246575342466</v>
      </c>
      <c r="I4035" t="str">
        <f ca="1">IF(Table7[[#This Row],[Month]]&gt;=12,"Tenured","New Hire")</f>
        <v>Tenured</v>
      </c>
    </row>
    <row r="4036" spans="1:9">
      <c r="A4036" s="3" t="s">
        <v>109</v>
      </c>
      <c r="B4036" s="35" t="str">
        <f>_xlfn.XLOOKUP(Table7[[#This Row],[EID]],Roster!A:A,Roster!E:E)</f>
        <v>han.oriz.24</v>
      </c>
      <c r="C4036" s="35" t="str">
        <f>_xlfn.XLOOKUP(Table7[[#This Row],[EID]],Roster!A:A,Roster!F:F)</f>
        <v>Strategy</v>
      </c>
      <c r="D4036">
        <v>8</v>
      </c>
      <c r="E4036" s="2">
        <v>45197</v>
      </c>
      <c r="F4036" s="2">
        <f>_xlfn.XLOOKUP(Table7[[#This Row],[EID]],Roster!A:A,Roster!G:G)</f>
        <v>39092</v>
      </c>
      <c r="G4036" s="61">
        <f ca="1">(TODAY()-Table7[[#This Row],[Hire Date]])/365</f>
        <v>18.364383561643837</v>
      </c>
      <c r="H4036" s="61">
        <f ca="1">Table7[[#This Row],[Year]]*12</f>
        <v>220.37260273972606</v>
      </c>
      <c r="I4036" t="str">
        <f ca="1">IF(Table7[[#This Row],[Month]]&gt;=12,"Tenured","New Hire")</f>
        <v>Tenured</v>
      </c>
    </row>
    <row r="4037" spans="1:9">
      <c r="A4037" s="3" t="s">
        <v>110</v>
      </c>
      <c r="B4037" s="35" t="str">
        <f>_xlfn.XLOOKUP(Table7[[#This Row],[EID]],Roster!A:A,Roster!E:E)</f>
        <v>oka.koch.55</v>
      </c>
      <c r="C4037" s="35" t="str">
        <f>_xlfn.XLOOKUP(Table7[[#This Row],[EID]],Roster!A:A,Roster!F:F)</f>
        <v>F&amp;A</v>
      </c>
      <c r="D4037">
        <v>8</v>
      </c>
      <c r="E4037" s="2">
        <v>45197</v>
      </c>
      <c r="F4037" s="2">
        <f>_xlfn.XLOOKUP(Table7[[#This Row],[EID]],Roster!A:A,Roster!G:G)</f>
        <v>45029</v>
      </c>
      <c r="G4037" s="61">
        <f ca="1">(TODAY()-Table7[[#This Row],[Hire Date]])/365</f>
        <v>2.0986301369863014</v>
      </c>
      <c r="H4037" s="61">
        <f ca="1">Table7[[#This Row],[Year]]*12</f>
        <v>25.183561643835617</v>
      </c>
      <c r="I4037" t="str">
        <f ca="1">IF(Table7[[#This Row],[Month]]&gt;=12,"Tenured","New Hire")</f>
        <v>Tenured</v>
      </c>
    </row>
    <row r="4038" spans="1:9">
      <c r="A4038" s="3" t="s">
        <v>111</v>
      </c>
      <c r="B4038" s="35" t="str">
        <f>_xlfn.XLOOKUP(Table7[[#This Row],[EID]],Roster!A:A,Roster!E:E)</f>
        <v>hir.kame.31</v>
      </c>
      <c r="C4038" s="35" t="str">
        <f>_xlfn.XLOOKUP(Table7[[#This Row],[EID]],Roster!A:A,Roster!F:F)</f>
        <v>Health</v>
      </c>
      <c r="D4038">
        <v>9</v>
      </c>
      <c r="E4038" s="2">
        <v>45197</v>
      </c>
      <c r="F4038" s="2">
        <f>_xlfn.XLOOKUP(Table7[[#This Row],[EID]],Roster!A:A,Roster!G:G)</f>
        <v>42145</v>
      </c>
      <c r="G4038" s="61">
        <f ca="1">(TODAY()-Table7[[#This Row],[Hire Date]])/365</f>
        <v>10</v>
      </c>
      <c r="H4038" s="61">
        <f ca="1">Table7[[#This Row],[Year]]*12</f>
        <v>120</v>
      </c>
      <c r="I4038" t="str">
        <f ca="1">IF(Table7[[#This Row],[Month]]&gt;=12,"Tenured","New Hire")</f>
        <v>Tenured</v>
      </c>
    </row>
    <row r="4039" spans="1:9">
      <c r="A4039" s="3" t="s">
        <v>112</v>
      </c>
      <c r="B4039" s="35" t="str">
        <f>_xlfn.XLOOKUP(Table7[[#This Row],[EID]],Roster!A:A,Roster!E:E)</f>
        <v>hir.kame.31</v>
      </c>
      <c r="C4039" s="35" t="str">
        <f>_xlfn.XLOOKUP(Table7[[#This Row],[EID]],Roster!A:A,Roster!F:F)</f>
        <v>Health</v>
      </c>
      <c r="D4039">
        <v>8</v>
      </c>
      <c r="E4039" s="2">
        <v>45197</v>
      </c>
      <c r="F4039" s="2">
        <f>_xlfn.XLOOKUP(Table7[[#This Row],[EID]],Roster!A:A,Roster!G:G)</f>
        <v>44989</v>
      </c>
      <c r="G4039" s="61">
        <f ca="1">(TODAY()-Table7[[#This Row],[Hire Date]])/365</f>
        <v>2.2082191780821918</v>
      </c>
      <c r="H4039" s="61">
        <f ca="1">Table7[[#This Row],[Year]]*12</f>
        <v>26.4986301369863</v>
      </c>
      <c r="I4039" t="str">
        <f ca="1">IF(Table7[[#This Row],[Month]]&gt;=12,"Tenured","New Hire")</f>
        <v>Tenured</v>
      </c>
    </row>
    <row r="4040" spans="1:9">
      <c r="A4040" s="3" t="s">
        <v>113</v>
      </c>
      <c r="B4040" s="35" t="str">
        <f>_xlfn.XLOOKUP(Table7[[#This Row],[EID]],Roster!A:A,Roster!E:E)</f>
        <v>kig.imaz.62</v>
      </c>
      <c r="C4040" s="35" t="str">
        <f>_xlfn.XLOOKUP(Table7[[#This Row],[EID]],Roster!A:A,Roster!F:F)</f>
        <v>HR</v>
      </c>
      <c r="D4040">
        <v>10</v>
      </c>
      <c r="E4040" s="2">
        <v>45197</v>
      </c>
      <c r="F4040" s="2">
        <f>_xlfn.XLOOKUP(Table7[[#This Row],[EID]],Roster!A:A,Roster!G:G)</f>
        <v>44152</v>
      </c>
      <c r="G4040" s="61">
        <f ca="1">(TODAY()-Table7[[#This Row],[Hire Date]])/365</f>
        <v>4.5013698630136982</v>
      </c>
      <c r="H4040" s="61">
        <f ca="1">Table7[[#This Row],[Year]]*12</f>
        <v>54.016438356164379</v>
      </c>
      <c r="I4040" t="str">
        <f ca="1">IF(Table7[[#This Row],[Month]]&gt;=12,"Tenured","New Hire")</f>
        <v>Tenured</v>
      </c>
    </row>
    <row r="4041" spans="1:9">
      <c r="A4041" s="3" t="s">
        <v>114</v>
      </c>
      <c r="B4041" s="35" t="str">
        <f>_xlfn.XLOOKUP(Table7[[#This Row],[EID]],Roster!A:A,Roster!E:E)</f>
        <v>han.oriz.24</v>
      </c>
      <c r="C4041" s="35" t="str">
        <f>_xlfn.XLOOKUP(Table7[[#This Row],[EID]],Roster!A:A,Roster!F:F)</f>
        <v>Strategy</v>
      </c>
      <c r="D4041">
        <v>9</v>
      </c>
      <c r="E4041" s="2">
        <v>45197</v>
      </c>
      <c r="F4041" s="2">
        <f>_xlfn.XLOOKUP(Table7[[#This Row],[EID]],Roster!A:A,Roster!G:G)</f>
        <v>37165</v>
      </c>
      <c r="G4041" s="61">
        <f ca="1">(TODAY()-Table7[[#This Row],[Hire Date]])/365</f>
        <v>23.643835616438356</v>
      </c>
      <c r="H4041" s="61">
        <f ca="1">Table7[[#This Row],[Year]]*12</f>
        <v>283.72602739726028</v>
      </c>
      <c r="I4041" t="str">
        <f ca="1">IF(Table7[[#This Row],[Month]]&gt;=12,"Tenured","New Hire")</f>
        <v>Tenured</v>
      </c>
    </row>
    <row r="4042" spans="1:9">
      <c r="A4042" s="3" t="s">
        <v>115</v>
      </c>
      <c r="B4042" s="35" t="str">
        <f>_xlfn.XLOOKUP(Table7[[#This Row],[EID]],Roster!A:A,Roster!E:E)</f>
        <v>oka.koch.55</v>
      </c>
      <c r="C4042" s="35" t="str">
        <f>_xlfn.XLOOKUP(Table7[[#This Row],[EID]],Roster!A:A,Roster!F:F)</f>
        <v>F&amp;A</v>
      </c>
      <c r="D4042">
        <v>8</v>
      </c>
      <c r="E4042" s="2">
        <v>45197</v>
      </c>
      <c r="F4042" s="2">
        <f>_xlfn.XLOOKUP(Table7[[#This Row],[EID]],Roster!A:A,Roster!G:G)</f>
        <v>44841</v>
      </c>
      <c r="G4042" s="61">
        <f ca="1">(TODAY()-Table7[[#This Row],[Hire Date]])/365</f>
        <v>2.6136986301369864</v>
      </c>
      <c r="H4042" s="61">
        <f ca="1">Table7[[#This Row],[Year]]*12</f>
        <v>31.364383561643837</v>
      </c>
      <c r="I4042" t="str">
        <f ca="1">IF(Table7[[#This Row],[Month]]&gt;=12,"Tenured","New Hire")</f>
        <v>Tenured</v>
      </c>
    </row>
    <row r="4043" spans="1:9">
      <c r="A4043" s="3" t="s">
        <v>116</v>
      </c>
      <c r="B4043" s="35" t="str">
        <f>_xlfn.XLOOKUP(Table7[[#This Row],[EID]],Roster!A:A,Roster!E:E)</f>
        <v>hir.kame.31</v>
      </c>
      <c r="C4043" s="35" t="str">
        <f>_xlfn.XLOOKUP(Table7[[#This Row],[EID]],Roster!A:A,Roster!F:F)</f>
        <v>Health</v>
      </c>
      <c r="D4043">
        <v>9</v>
      </c>
      <c r="E4043" s="2">
        <v>45197</v>
      </c>
      <c r="F4043" s="2">
        <f>_xlfn.XLOOKUP(Table7[[#This Row],[EID]],Roster!A:A,Roster!G:G)</f>
        <v>39490</v>
      </c>
      <c r="G4043" s="61">
        <f ca="1">(TODAY()-Table7[[#This Row],[Hire Date]])/365</f>
        <v>17.273972602739725</v>
      </c>
      <c r="H4043" s="61">
        <f ca="1">Table7[[#This Row],[Year]]*12</f>
        <v>207.2876712328767</v>
      </c>
      <c r="I4043" t="str">
        <f ca="1">IF(Table7[[#This Row],[Month]]&gt;=12,"Tenured","New Hire")</f>
        <v>Tenured</v>
      </c>
    </row>
    <row r="4044" spans="1:9">
      <c r="A4044" s="3" t="s">
        <v>117</v>
      </c>
      <c r="B4044" s="35" t="str">
        <f>_xlfn.XLOOKUP(Table7[[#This Row],[EID]],Roster!A:A,Roster!E:E)</f>
        <v>han.oriz.24</v>
      </c>
      <c r="C4044" s="35" t="str">
        <f>_xlfn.XLOOKUP(Table7[[#This Row],[EID]],Roster!A:A,Roster!F:F)</f>
        <v>Network</v>
      </c>
      <c r="D4044">
        <v>9</v>
      </c>
      <c r="E4044" s="2">
        <v>45197</v>
      </c>
      <c r="F4044" s="2">
        <f>_xlfn.XLOOKUP(Table7[[#This Row],[EID]],Roster!A:A,Roster!G:G)</f>
        <v>43495</v>
      </c>
      <c r="G4044" s="61">
        <f ca="1">(TODAY()-Table7[[#This Row],[Hire Date]])/365</f>
        <v>6.3013698630136989</v>
      </c>
      <c r="H4044" s="61">
        <f ca="1">Table7[[#This Row],[Year]]*12</f>
        <v>75.616438356164394</v>
      </c>
      <c r="I4044" t="str">
        <f ca="1">IF(Table7[[#This Row],[Month]]&gt;=12,"Tenured","New Hire")</f>
        <v>Tenured</v>
      </c>
    </row>
    <row r="4045" spans="1:9">
      <c r="A4045" s="3" t="s">
        <v>118</v>
      </c>
      <c r="B4045" s="35" t="str">
        <f>_xlfn.XLOOKUP(Table7[[#This Row],[EID]],Roster!A:A,Roster!E:E)</f>
        <v>kig.imaz.62</v>
      </c>
      <c r="C4045" s="35" t="str">
        <f>_xlfn.XLOOKUP(Table7[[#This Row],[EID]],Roster!A:A,Roster!F:F)</f>
        <v>HR</v>
      </c>
      <c r="D4045">
        <v>9</v>
      </c>
      <c r="E4045" s="2">
        <v>45197</v>
      </c>
      <c r="F4045" s="2">
        <f>_xlfn.XLOOKUP(Table7[[#This Row],[EID]],Roster!A:A,Roster!G:G)</f>
        <v>44965</v>
      </c>
      <c r="G4045" s="61">
        <f ca="1">(TODAY()-Table7[[#This Row],[Hire Date]])/365</f>
        <v>2.2739726027397262</v>
      </c>
      <c r="H4045" s="61">
        <f ca="1">Table7[[#This Row],[Year]]*12</f>
        <v>27.287671232876715</v>
      </c>
      <c r="I4045" t="str">
        <f ca="1">IF(Table7[[#This Row],[Month]]&gt;=12,"Tenured","New Hire")</f>
        <v>Tenured</v>
      </c>
    </row>
    <row r="4046" spans="1:9">
      <c r="A4046" s="3" t="s">
        <v>119</v>
      </c>
      <c r="B4046" s="35" t="str">
        <f>_xlfn.XLOOKUP(Table7[[#This Row],[EID]],Roster!A:A,Roster!E:E)</f>
        <v>hir.kame.31</v>
      </c>
      <c r="C4046" s="35" t="str">
        <f>_xlfn.XLOOKUP(Table7[[#This Row],[EID]],Roster!A:A,Roster!F:F)</f>
        <v>Health</v>
      </c>
      <c r="D4046">
        <v>8</v>
      </c>
      <c r="E4046" s="2">
        <v>45197</v>
      </c>
      <c r="F4046" s="2">
        <f>_xlfn.XLOOKUP(Table7[[#This Row],[EID]],Roster!A:A,Roster!G:G)</f>
        <v>38581</v>
      </c>
      <c r="G4046" s="61">
        <f ca="1">(TODAY()-Table7[[#This Row],[Hire Date]])/365</f>
        <v>19.764383561643836</v>
      </c>
      <c r="H4046" s="61">
        <f ca="1">Table7[[#This Row],[Year]]*12</f>
        <v>237.17260273972602</v>
      </c>
      <c r="I4046" t="str">
        <f ca="1">IF(Table7[[#This Row],[Month]]&gt;=12,"Tenured","New Hire")</f>
        <v>Tenured</v>
      </c>
    </row>
    <row r="4047" spans="1:9">
      <c r="A4047" s="3" t="s">
        <v>120</v>
      </c>
      <c r="B4047" s="35" t="str">
        <f>_xlfn.XLOOKUP(Table7[[#This Row],[EID]],Roster!A:A,Roster!E:E)</f>
        <v>oka.koch.55</v>
      </c>
      <c r="C4047" s="35" t="str">
        <f>_xlfn.XLOOKUP(Table7[[#This Row],[EID]],Roster!A:A,Roster!F:F)</f>
        <v>F&amp;A</v>
      </c>
      <c r="D4047">
        <v>7</v>
      </c>
      <c r="E4047" s="2">
        <v>45197</v>
      </c>
      <c r="F4047" s="2">
        <f>_xlfn.XLOOKUP(Table7[[#This Row],[EID]],Roster!A:A,Roster!G:G)</f>
        <v>45039</v>
      </c>
      <c r="G4047" s="61">
        <f ca="1">(TODAY()-Table7[[#This Row],[Hire Date]])/365</f>
        <v>2.0712328767123287</v>
      </c>
      <c r="H4047" s="61">
        <f ca="1">Table7[[#This Row],[Year]]*12</f>
        <v>24.854794520547944</v>
      </c>
      <c r="I4047" t="str">
        <f ca="1">IF(Table7[[#This Row],[Month]]&gt;=12,"Tenured","New Hire")</f>
        <v>Tenured</v>
      </c>
    </row>
    <row r="4048" spans="1:9">
      <c r="A4048" s="3" t="s">
        <v>121</v>
      </c>
      <c r="B4048" s="35" t="str">
        <f>_xlfn.XLOOKUP(Table7[[#This Row],[EID]],Roster!A:A,Roster!E:E)</f>
        <v>hir.kame.31</v>
      </c>
      <c r="C4048" s="35" t="str">
        <f>_xlfn.XLOOKUP(Table7[[#This Row],[EID]],Roster!A:A,Roster!F:F)</f>
        <v>Health</v>
      </c>
      <c r="D4048">
        <v>10</v>
      </c>
      <c r="E4048" s="2">
        <v>45197</v>
      </c>
      <c r="F4048" s="2">
        <f>_xlfn.XLOOKUP(Table7[[#This Row],[EID]],Roster!A:A,Roster!G:G)</f>
        <v>44420</v>
      </c>
      <c r="G4048" s="61">
        <f ca="1">(TODAY()-Table7[[#This Row],[Hire Date]])/365</f>
        <v>3.7671232876712328</v>
      </c>
      <c r="H4048" s="61">
        <f ca="1">Table7[[#This Row],[Year]]*12</f>
        <v>45.205479452054796</v>
      </c>
      <c r="I4048" t="str">
        <f ca="1">IF(Table7[[#This Row],[Month]]&gt;=12,"Tenured","New Hire")</f>
        <v>Tenured</v>
      </c>
    </row>
    <row r="4049" spans="1:9">
      <c r="A4049" s="3" t="s">
        <v>122</v>
      </c>
      <c r="B4049" s="35" t="str">
        <f>_xlfn.XLOOKUP(Table7[[#This Row],[EID]],Roster!A:A,Roster!E:E)</f>
        <v>han.oriz.24</v>
      </c>
      <c r="C4049" s="35" t="str">
        <f>_xlfn.XLOOKUP(Table7[[#This Row],[EID]],Roster!A:A,Roster!F:F)</f>
        <v>Network</v>
      </c>
      <c r="D4049">
        <v>8</v>
      </c>
      <c r="E4049" s="2">
        <v>45197</v>
      </c>
      <c r="F4049" s="2">
        <f>_xlfn.XLOOKUP(Table7[[#This Row],[EID]],Roster!A:A,Roster!G:G)</f>
        <v>44961</v>
      </c>
      <c r="G4049" s="61">
        <f ca="1">(TODAY()-Table7[[#This Row],[Hire Date]])/365</f>
        <v>2.2849315068493152</v>
      </c>
      <c r="H4049" s="61">
        <f ca="1">Table7[[#This Row],[Year]]*12</f>
        <v>27.419178082191785</v>
      </c>
      <c r="I4049" t="str">
        <f ca="1">IF(Table7[[#This Row],[Month]]&gt;=12,"Tenured","New Hire")</f>
        <v>Tenured</v>
      </c>
    </row>
    <row r="4050" spans="1:9">
      <c r="A4050" s="3" t="s">
        <v>123</v>
      </c>
      <c r="B4050" s="35" t="str">
        <f>_xlfn.XLOOKUP(Table7[[#This Row],[EID]],Roster!A:A,Roster!E:E)</f>
        <v>kig.imaz.62</v>
      </c>
      <c r="C4050" s="35" t="str">
        <f>_xlfn.XLOOKUP(Table7[[#This Row],[EID]],Roster!A:A,Roster!F:F)</f>
        <v>HR</v>
      </c>
      <c r="D4050">
        <v>9</v>
      </c>
      <c r="E4050" s="2">
        <v>45197</v>
      </c>
      <c r="F4050" s="2">
        <f>_xlfn.XLOOKUP(Table7[[#This Row],[EID]],Roster!A:A,Roster!G:G)</f>
        <v>41094</v>
      </c>
      <c r="G4050" s="61">
        <f ca="1">(TODAY()-Table7[[#This Row],[Hire Date]])/365</f>
        <v>12.87945205479452</v>
      </c>
      <c r="H4050" s="61">
        <f ca="1">Table7[[#This Row],[Year]]*12</f>
        <v>154.55342465753424</v>
      </c>
      <c r="I4050" t="str">
        <f ca="1">IF(Table7[[#This Row],[Month]]&gt;=12,"Tenured","New Hire")</f>
        <v>Tenured</v>
      </c>
    </row>
    <row r="4051" spans="1:9">
      <c r="A4051" s="3" t="s">
        <v>94</v>
      </c>
      <c r="B4051" s="35" t="str">
        <f>_xlfn.XLOOKUP(Table7[[#This Row],[EID]],Roster!A:A,Roster!E:E)</f>
        <v>oka.koch.55</v>
      </c>
      <c r="C4051" s="35" t="str">
        <f>_xlfn.XLOOKUP(Table7[[#This Row],[EID]],Roster!A:A,Roster!F:F)</f>
        <v>F&amp;A</v>
      </c>
      <c r="D4051">
        <v>10</v>
      </c>
      <c r="E4051" s="2">
        <v>45198</v>
      </c>
      <c r="F4051" s="2">
        <f>_xlfn.XLOOKUP(Table7[[#This Row],[EID]],Roster!A:A,Roster!G:G)</f>
        <v>45032</v>
      </c>
      <c r="G4051" s="61">
        <f ca="1">(TODAY()-Table7[[#This Row],[Hire Date]])/365</f>
        <v>2.0904109589041098</v>
      </c>
      <c r="H4051" s="61">
        <f ca="1">Table7[[#This Row],[Year]]*12</f>
        <v>25.084931506849315</v>
      </c>
      <c r="I4051" t="str">
        <f ca="1">IF(Table7[[#This Row],[Month]]&gt;=12,"Tenured","New Hire")</f>
        <v>Tenured</v>
      </c>
    </row>
    <row r="4052" spans="1:9">
      <c r="A4052" s="3" t="s">
        <v>96</v>
      </c>
      <c r="B4052" s="35" t="str">
        <f>_xlfn.XLOOKUP(Table7[[#This Row],[EID]],Roster!A:A,Roster!E:E)</f>
        <v>hir.kame.31</v>
      </c>
      <c r="C4052" s="35" t="str">
        <f>_xlfn.XLOOKUP(Table7[[#This Row],[EID]],Roster!A:A,Roster!F:F)</f>
        <v>Health</v>
      </c>
      <c r="D4052">
        <v>9</v>
      </c>
      <c r="E4052" s="2">
        <v>45198</v>
      </c>
      <c r="F4052" s="2">
        <f>_xlfn.XLOOKUP(Table7[[#This Row],[EID]],Roster!A:A,Roster!G:G)</f>
        <v>44979</v>
      </c>
      <c r="G4052" s="61">
        <f ca="1">(TODAY()-Table7[[#This Row],[Hire Date]])/365</f>
        <v>2.2356164383561645</v>
      </c>
      <c r="H4052" s="61">
        <f ca="1">Table7[[#This Row],[Year]]*12</f>
        <v>26.827397260273976</v>
      </c>
      <c r="I4052" t="str">
        <f ca="1">IF(Table7[[#This Row],[Month]]&gt;=12,"Tenured","New Hire")</f>
        <v>Tenured</v>
      </c>
    </row>
    <row r="4053" spans="1:9">
      <c r="A4053" s="3" t="s">
        <v>97</v>
      </c>
      <c r="B4053" s="35" t="str">
        <f>_xlfn.XLOOKUP(Table7[[#This Row],[EID]],Roster!A:A,Roster!E:E)</f>
        <v>han.oriz.24</v>
      </c>
      <c r="C4053" s="35" t="str">
        <f>_xlfn.XLOOKUP(Table7[[#This Row],[EID]],Roster!A:A,Roster!F:F)</f>
        <v>Network</v>
      </c>
      <c r="D4053">
        <v>8</v>
      </c>
      <c r="E4053" s="2">
        <v>45198</v>
      </c>
      <c r="F4053" s="2">
        <f>_xlfn.XLOOKUP(Table7[[#This Row],[EID]],Roster!A:A,Roster!G:G)</f>
        <v>44419</v>
      </c>
      <c r="G4053" s="61">
        <f ca="1">(TODAY()-Table7[[#This Row],[Hire Date]])/365</f>
        <v>3.7698630136986302</v>
      </c>
      <c r="H4053" s="61">
        <f ca="1">Table7[[#This Row],[Year]]*12</f>
        <v>45.238356164383561</v>
      </c>
      <c r="I4053" t="str">
        <f ca="1">IF(Table7[[#This Row],[Month]]&gt;=12,"Tenured","New Hire")</f>
        <v>Tenured</v>
      </c>
    </row>
    <row r="4054" spans="1:9">
      <c r="A4054" s="3" t="s">
        <v>98</v>
      </c>
      <c r="B4054" s="35" t="str">
        <f>_xlfn.XLOOKUP(Table7[[#This Row],[EID]],Roster!A:A,Roster!E:E)</f>
        <v>kig.imaz.62</v>
      </c>
      <c r="C4054" s="35" t="str">
        <f>_xlfn.XLOOKUP(Table7[[#This Row],[EID]],Roster!A:A,Roster!F:F)</f>
        <v>HR</v>
      </c>
      <c r="D4054">
        <v>8</v>
      </c>
      <c r="E4054" s="2">
        <v>45198</v>
      </c>
      <c r="F4054" s="2">
        <f>_xlfn.XLOOKUP(Table7[[#This Row],[EID]],Roster!A:A,Roster!G:G)</f>
        <v>41964</v>
      </c>
      <c r="G4054" s="61">
        <f ca="1">(TODAY()-Table7[[#This Row],[Hire Date]])/365</f>
        <v>10.495890410958904</v>
      </c>
      <c r="H4054" s="61">
        <f ca="1">Table7[[#This Row],[Year]]*12</f>
        <v>125.95068493150684</v>
      </c>
      <c r="I4054" t="str">
        <f ca="1">IF(Table7[[#This Row],[Month]]&gt;=12,"Tenured","New Hire")</f>
        <v>Tenured</v>
      </c>
    </row>
    <row r="4055" spans="1:9">
      <c r="A4055" s="3" t="s">
        <v>99</v>
      </c>
      <c r="B4055" s="35" t="str">
        <f>_xlfn.XLOOKUP(Table7[[#This Row],[EID]],Roster!A:A,Roster!E:E)</f>
        <v>han.oriz.24</v>
      </c>
      <c r="C4055" s="35" t="str">
        <f>_xlfn.XLOOKUP(Table7[[#This Row],[EID]],Roster!A:A,Roster!F:F)</f>
        <v>Strategy</v>
      </c>
      <c r="D4055">
        <v>10</v>
      </c>
      <c r="E4055" s="2">
        <v>45198</v>
      </c>
      <c r="F4055" s="2">
        <f>_xlfn.XLOOKUP(Table7[[#This Row],[EID]],Roster!A:A,Roster!G:G)</f>
        <v>39732</v>
      </c>
      <c r="G4055" s="61">
        <f ca="1">(TODAY()-Table7[[#This Row],[Hire Date]])/365</f>
        <v>16.610958904109587</v>
      </c>
      <c r="H4055" s="61">
        <f ca="1">Table7[[#This Row],[Year]]*12</f>
        <v>199.33150684931505</v>
      </c>
      <c r="I4055" t="str">
        <f ca="1">IF(Table7[[#This Row],[Month]]&gt;=12,"Tenured","New Hire")</f>
        <v>Tenured</v>
      </c>
    </row>
    <row r="4056" spans="1:9">
      <c r="A4056" s="3" t="s">
        <v>100</v>
      </c>
      <c r="B4056" s="35" t="str">
        <f>_xlfn.XLOOKUP(Table7[[#This Row],[EID]],Roster!A:A,Roster!E:E)</f>
        <v>oka.koch.55</v>
      </c>
      <c r="C4056" s="35" t="str">
        <f>_xlfn.XLOOKUP(Table7[[#This Row],[EID]],Roster!A:A,Roster!F:F)</f>
        <v>F&amp;A</v>
      </c>
      <c r="D4056">
        <v>10</v>
      </c>
      <c r="E4056" s="2">
        <v>45198</v>
      </c>
      <c r="F4056" s="2">
        <f>_xlfn.XLOOKUP(Table7[[#This Row],[EID]],Roster!A:A,Roster!G:G)</f>
        <v>44956</v>
      </c>
      <c r="G4056" s="61">
        <f ca="1">(TODAY()-Table7[[#This Row],[Hire Date]])/365</f>
        <v>2.2986301369863016</v>
      </c>
      <c r="H4056" s="61">
        <f ca="1">Table7[[#This Row],[Year]]*12</f>
        <v>27.583561643835619</v>
      </c>
      <c r="I4056" t="str">
        <f ca="1">IF(Table7[[#This Row],[Month]]&gt;=12,"Tenured","New Hire")</f>
        <v>Tenured</v>
      </c>
    </row>
    <row r="4057" spans="1:9">
      <c r="A4057" s="3" t="s">
        <v>101</v>
      </c>
      <c r="B4057" s="35" t="str">
        <f>_xlfn.XLOOKUP(Table7[[#This Row],[EID]],Roster!A:A,Roster!E:E)</f>
        <v>hir.kame.31</v>
      </c>
      <c r="C4057" s="35" t="str">
        <f>_xlfn.XLOOKUP(Table7[[#This Row],[EID]],Roster!A:A,Roster!F:F)</f>
        <v>Health</v>
      </c>
      <c r="D4057">
        <v>8</v>
      </c>
      <c r="E4057" s="2">
        <v>45198</v>
      </c>
      <c r="F4057" s="2">
        <f>_xlfn.XLOOKUP(Table7[[#This Row],[EID]],Roster!A:A,Roster!G:G)</f>
        <v>42161</v>
      </c>
      <c r="G4057" s="61">
        <f ca="1">(TODAY()-Table7[[#This Row],[Hire Date]])/365</f>
        <v>9.956164383561644</v>
      </c>
      <c r="H4057" s="61">
        <f ca="1">Table7[[#This Row],[Year]]*12</f>
        <v>119.47397260273974</v>
      </c>
      <c r="I4057" t="str">
        <f ca="1">IF(Table7[[#This Row],[Month]]&gt;=12,"Tenured","New Hire")</f>
        <v>Tenured</v>
      </c>
    </row>
    <row r="4058" spans="1:9">
      <c r="A4058" s="3" t="s">
        <v>102</v>
      </c>
      <c r="B4058" s="35" t="str">
        <f>_xlfn.XLOOKUP(Table7[[#This Row],[EID]],Roster!A:A,Roster!E:E)</f>
        <v>han.oriz.24</v>
      </c>
      <c r="C4058" s="35" t="str">
        <f>_xlfn.XLOOKUP(Table7[[#This Row],[EID]],Roster!A:A,Roster!F:F)</f>
        <v>Network</v>
      </c>
      <c r="D4058">
        <v>8</v>
      </c>
      <c r="E4058" s="2">
        <v>45198</v>
      </c>
      <c r="F4058" s="2">
        <f>_xlfn.XLOOKUP(Table7[[#This Row],[EID]],Roster!A:A,Roster!G:G)</f>
        <v>37784</v>
      </c>
      <c r="G4058" s="61">
        <f ca="1">(TODAY()-Table7[[#This Row],[Hire Date]])/365</f>
        <v>21.947945205479453</v>
      </c>
      <c r="H4058" s="61">
        <f ca="1">Table7[[#This Row],[Year]]*12</f>
        <v>263.37534246575342</v>
      </c>
      <c r="I4058" t="str">
        <f ca="1">IF(Table7[[#This Row],[Month]]&gt;=12,"Tenured","New Hire")</f>
        <v>Tenured</v>
      </c>
    </row>
    <row r="4059" spans="1:9">
      <c r="A4059" s="3" t="s">
        <v>103</v>
      </c>
      <c r="B4059" s="35" t="str">
        <f>_xlfn.XLOOKUP(Table7[[#This Row],[EID]],Roster!A:A,Roster!E:E)</f>
        <v>kig.imaz.62</v>
      </c>
      <c r="C4059" s="35" t="str">
        <f>_xlfn.XLOOKUP(Table7[[#This Row],[EID]],Roster!A:A,Roster!F:F)</f>
        <v>HR</v>
      </c>
      <c r="D4059">
        <v>10</v>
      </c>
      <c r="E4059" s="2">
        <v>45198</v>
      </c>
      <c r="F4059" s="2">
        <f>_xlfn.XLOOKUP(Table7[[#This Row],[EID]],Roster!A:A,Roster!G:G)</f>
        <v>44132</v>
      </c>
      <c r="G4059" s="61">
        <f ca="1">(TODAY()-Table7[[#This Row],[Hire Date]])/365</f>
        <v>4.5561643835616437</v>
      </c>
      <c r="H4059" s="61">
        <f ca="1">Table7[[#This Row],[Year]]*12</f>
        <v>54.673972602739724</v>
      </c>
      <c r="I4059" t="str">
        <f ca="1">IF(Table7[[#This Row],[Month]]&gt;=12,"Tenured","New Hire")</f>
        <v>Tenured</v>
      </c>
    </row>
    <row r="4060" spans="1:9">
      <c r="A4060" s="3" t="s">
        <v>104</v>
      </c>
      <c r="B4060" s="35" t="str">
        <f>_xlfn.XLOOKUP(Table7[[#This Row],[EID]],Roster!A:A,Roster!E:E)</f>
        <v>oka.koch.55</v>
      </c>
      <c r="C4060" s="35" t="str">
        <f>_xlfn.XLOOKUP(Table7[[#This Row],[EID]],Roster!A:A,Roster!F:F)</f>
        <v>F&amp;A</v>
      </c>
      <c r="D4060">
        <v>4</v>
      </c>
      <c r="E4060" s="2">
        <v>45198</v>
      </c>
      <c r="F4060" s="2">
        <f>_xlfn.XLOOKUP(Table7[[#This Row],[EID]],Roster!A:A,Roster!G:G)</f>
        <v>44977</v>
      </c>
      <c r="G4060" s="61">
        <f ca="1">(TODAY()-Table7[[#This Row],[Hire Date]])/365</f>
        <v>2.2410958904109588</v>
      </c>
      <c r="H4060" s="61">
        <f ca="1">Table7[[#This Row],[Year]]*12</f>
        <v>26.893150684931506</v>
      </c>
      <c r="I4060" t="str">
        <f ca="1">IF(Table7[[#This Row],[Month]]&gt;=12,"Tenured","New Hire")</f>
        <v>Tenured</v>
      </c>
    </row>
    <row r="4061" spans="1:9">
      <c r="A4061" s="3" t="s">
        <v>105</v>
      </c>
      <c r="B4061" s="35" t="str">
        <f>_xlfn.XLOOKUP(Table7[[#This Row],[EID]],Roster!A:A,Roster!E:E)</f>
        <v>oka.koch.55</v>
      </c>
      <c r="C4061" s="35" t="str">
        <f>_xlfn.XLOOKUP(Table7[[#This Row],[EID]],Roster!A:A,Roster!F:F)</f>
        <v>F&amp;A</v>
      </c>
      <c r="D4061">
        <v>8</v>
      </c>
      <c r="E4061" s="2">
        <v>45198</v>
      </c>
      <c r="F4061" s="2">
        <f>_xlfn.XLOOKUP(Table7[[#This Row],[EID]],Roster!A:A,Roster!G:G)</f>
        <v>37806</v>
      </c>
      <c r="G4061" s="61">
        <f ca="1">(TODAY()-Table7[[#This Row],[Hire Date]])/365</f>
        <v>21.887671232876713</v>
      </c>
      <c r="H4061" s="61">
        <f ca="1">Table7[[#This Row],[Year]]*12</f>
        <v>262.65205479452055</v>
      </c>
      <c r="I4061" t="str">
        <f ca="1">IF(Table7[[#This Row],[Month]]&gt;=12,"Tenured","New Hire")</f>
        <v>Tenured</v>
      </c>
    </row>
    <row r="4062" spans="1:9">
      <c r="A4062" s="3" t="s">
        <v>106</v>
      </c>
      <c r="B4062" s="35" t="str">
        <f>_xlfn.XLOOKUP(Table7[[#This Row],[EID]],Roster!A:A,Roster!E:E)</f>
        <v>hir.kame.31</v>
      </c>
      <c r="C4062" s="35" t="str">
        <f>_xlfn.XLOOKUP(Table7[[#This Row],[EID]],Roster!A:A,Roster!F:F)</f>
        <v>Health</v>
      </c>
      <c r="D4062">
        <v>10</v>
      </c>
      <c r="E4062" s="2">
        <v>45198</v>
      </c>
      <c r="F4062" s="2">
        <f>_xlfn.XLOOKUP(Table7[[#This Row],[EID]],Roster!A:A,Roster!G:G)</f>
        <v>40457</v>
      </c>
      <c r="G4062" s="61">
        <f ca="1">(TODAY()-Table7[[#This Row],[Hire Date]])/365</f>
        <v>14.624657534246575</v>
      </c>
      <c r="H4062" s="61">
        <f ca="1">Table7[[#This Row],[Year]]*12</f>
        <v>175.49589041095891</v>
      </c>
      <c r="I4062" t="str">
        <f ca="1">IF(Table7[[#This Row],[Month]]&gt;=12,"Tenured","New Hire")</f>
        <v>Tenured</v>
      </c>
    </row>
    <row r="4063" spans="1:9">
      <c r="A4063" s="3" t="s">
        <v>107</v>
      </c>
      <c r="B4063" s="35" t="str">
        <f>_xlfn.XLOOKUP(Table7[[#This Row],[EID]],Roster!A:A,Roster!E:E)</f>
        <v>oka.koch.55</v>
      </c>
      <c r="C4063" s="35" t="str">
        <f>_xlfn.XLOOKUP(Table7[[#This Row],[EID]],Roster!A:A,Roster!F:F)</f>
        <v>F&amp;A</v>
      </c>
      <c r="D4063">
        <v>8</v>
      </c>
      <c r="E4063" s="2">
        <v>45198</v>
      </c>
      <c r="F4063" s="2">
        <f>_xlfn.XLOOKUP(Table7[[#This Row],[EID]],Roster!A:A,Roster!G:G)</f>
        <v>45001</v>
      </c>
      <c r="G4063" s="61">
        <f ca="1">(TODAY()-Table7[[#This Row],[Hire Date]])/365</f>
        <v>2.1753424657534248</v>
      </c>
      <c r="H4063" s="61">
        <f ca="1">Table7[[#This Row],[Year]]*12</f>
        <v>26.104109589041098</v>
      </c>
      <c r="I4063" t="str">
        <f ca="1">IF(Table7[[#This Row],[Month]]&gt;=12,"Tenured","New Hire")</f>
        <v>Tenured</v>
      </c>
    </row>
    <row r="4064" spans="1:9">
      <c r="A4064" s="3" t="s">
        <v>108</v>
      </c>
      <c r="B4064" s="35" t="str">
        <f>_xlfn.XLOOKUP(Table7[[#This Row],[EID]],Roster!A:A,Roster!E:E)</f>
        <v>kig.imaz.62</v>
      </c>
      <c r="C4064" s="35" t="str">
        <f>_xlfn.XLOOKUP(Table7[[#This Row],[EID]],Roster!A:A,Roster!F:F)</f>
        <v>HR</v>
      </c>
      <c r="D4064">
        <v>8</v>
      </c>
      <c r="E4064" s="2">
        <v>45198</v>
      </c>
      <c r="F4064" s="2">
        <f>_xlfn.XLOOKUP(Table7[[#This Row],[EID]],Roster!A:A,Roster!G:G)</f>
        <v>41289</v>
      </c>
      <c r="G4064" s="61">
        <f ca="1">(TODAY()-Table7[[#This Row],[Hire Date]])/365</f>
        <v>12.345205479452055</v>
      </c>
      <c r="H4064" s="61">
        <f ca="1">Table7[[#This Row],[Year]]*12</f>
        <v>148.14246575342466</v>
      </c>
      <c r="I4064" t="str">
        <f ca="1">IF(Table7[[#This Row],[Month]]&gt;=12,"Tenured","New Hire")</f>
        <v>Tenured</v>
      </c>
    </row>
    <row r="4065" spans="1:9">
      <c r="A4065" s="3" t="s">
        <v>109</v>
      </c>
      <c r="B4065" s="35" t="str">
        <f>_xlfn.XLOOKUP(Table7[[#This Row],[EID]],Roster!A:A,Roster!E:E)</f>
        <v>han.oriz.24</v>
      </c>
      <c r="C4065" s="35" t="str">
        <f>_xlfn.XLOOKUP(Table7[[#This Row],[EID]],Roster!A:A,Roster!F:F)</f>
        <v>Strategy</v>
      </c>
      <c r="D4065">
        <v>8</v>
      </c>
      <c r="E4065" s="2">
        <v>45198</v>
      </c>
      <c r="F4065" s="2">
        <f>_xlfn.XLOOKUP(Table7[[#This Row],[EID]],Roster!A:A,Roster!G:G)</f>
        <v>39092</v>
      </c>
      <c r="G4065" s="61">
        <f ca="1">(TODAY()-Table7[[#This Row],[Hire Date]])/365</f>
        <v>18.364383561643837</v>
      </c>
      <c r="H4065" s="61">
        <f ca="1">Table7[[#This Row],[Year]]*12</f>
        <v>220.37260273972606</v>
      </c>
      <c r="I4065" t="str">
        <f ca="1">IF(Table7[[#This Row],[Month]]&gt;=12,"Tenured","New Hire")</f>
        <v>Tenured</v>
      </c>
    </row>
    <row r="4066" spans="1:9">
      <c r="A4066" s="3" t="s">
        <v>110</v>
      </c>
      <c r="B4066" s="35" t="str">
        <f>_xlfn.XLOOKUP(Table7[[#This Row],[EID]],Roster!A:A,Roster!E:E)</f>
        <v>oka.koch.55</v>
      </c>
      <c r="C4066" s="35" t="str">
        <f>_xlfn.XLOOKUP(Table7[[#This Row],[EID]],Roster!A:A,Roster!F:F)</f>
        <v>F&amp;A</v>
      </c>
      <c r="D4066">
        <v>2</v>
      </c>
      <c r="E4066" s="2">
        <v>45198</v>
      </c>
      <c r="F4066" s="2">
        <f>_xlfn.XLOOKUP(Table7[[#This Row],[EID]],Roster!A:A,Roster!G:G)</f>
        <v>45029</v>
      </c>
      <c r="G4066" s="61">
        <f ca="1">(TODAY()-Table7[[#This Row],[Hire Date]])/365</f>
        <v>2.0986301369863014</v>
      </c>
      <c r="H4066" s="61">
        <f ca="1">Table7[[#This Row],[Year]]*12</f>
        <v>25.183561643835617</v>
      </c>
      <c r="I4066" t="str">
        <f ca="1">IF(Table7[[#This Row],[Month]]&gt;=12,"Tenured","New Hire")</f>
        <v>Tenured</v>
      </c>
    </row>
    <row r="4067" spans="1:9">
      <c r="A4067" s="3" t="s">
        <v>111</v>
      </c>
      <c r="B4067" s="35" t="str">
        <f>_xlfn.XLOOKUP(Table7[[#This Row],[EID]],Roster!A:A,Roster!E:E)</f>
        <v>hir.kame.31</v>
      </c>
      <c r="C4067" s="35" t="str">
        <f>_xlfn.XLOOKUP(Table7[[#This Row],[EID]],Roster!A:A,Roster!F:F)</f>
        <v>Health</v>
      </c>
      <c r="D4067">
        <v>9</v>
      </c>
      <c r="E4067" s="2">
        <v>45198</v>
      </c>
      <c r="F4067" s="2">
        <f>_xlfn.XLOOKUP(Table7[[#This Row],[EID]],Roster!A:A,Roster!G:G)</f>
        <v>42145</v>
      </c>
      <c r="G4067" s="61">
        <f ca="1">(TODAY()-Table7[[#This Row],[Hire Date]])/365</f>
        <v>10</v>
      </c>
      <c r="H4067" s="61">
        <f ca="1">Table7[[#This Row],[Year]]*12</f>
        <v>120</v>
      </c>
      <c r="I4067" t="str">
        <f ca="1">IF(Table7[[#This Row],[Month]]&gt;=12,"Tenured","New Hire")</f>
        <v>Tenured</v>
      </c>
    </row>
    <row r="4068" spans="1:9">
      <c r="A4068" s="3" t="s">
        <v>112</v>
      </c>
      <c r="B4068" s="35" t="str">
        <f>_xlfn.XLOOKUP(Table7[[#This Row],[EID]],Roster!A:A,Roster!E:E)</f>
        <v>hir.kame.31</v>
      </c>
      <c r="C4068" s="35" t="str">
        <f>_xlfn.XLOOKUP(Table7[[#This Row],[EID]],Roster!A:A,Roster!F:F)</f>
        <v>Health</v>
      </c>
      <c r="D4068">
        <v>9</v>
      </c>
      <c r="E4068" s="2">
        <v>45198</v>
      </c>
      <c r="F4068" s="2">
        <f>_xlfn.XLOOKUP(Table7[[#This Row],[EID]],Roster!A:A,Roster!G:G)</f>
        <v>44989</v>
      </c>
      <c r="G4068" s="61">
        <f ca="1">(TODAY()-Table7[[#This Row],[Hire Date]])/365</f>
        <v>2.2082191780821918</v>
      </c>
      <c r="H4068" s="61">
        <f ca="1">Table7[[#This Row],[Year]]*12</f>
        <v>26.4986301369863</v>
      </c>
      <c r="I4068" t="str">
        <f ca="1">IF(Table7[[#This Row],[Month]]&gt;=12,"Tenured","New Hire")</f>
        <v>Tenured</v>
      </c>
    </row>
    <row r="4069" spans="1:9">
      <c r="A4069" s="3" t="s">
        <v>113</v>
      </c>
      <c r="B4069" s="35" t="str">
        <f>_xlfn.XLOOKUP(Table7[[#This Row],[EID]],Roster!A:A,Roster!E:E)</f>
        <v>kig.imaz.62</v>
      </c>
      <c r="C4069" s="35" t="str">
        <f>_xlfn.XLOOKUP(Table7[[#This Row],[EID]],Roster!A:A,Roster!F:F)</f>
        <v>HR</v>
      </c>
      <c r="D4069">
        <v>8</v>
      </c>
      <c r="E4069" s="2">
        <v>45198</v>
      </c>
      <c r="F4069" s="2">
        <f>_xlfn.XLOOKUP(Table7[[#This Row],[EID]],Roster!A:A,Roster!G:G)</f>
        <v>44152</v>
      </c>
      <c r="G4069" s="61">
        <f ca="1">(TODAY()-Table7[[#This Row],[Hire Date]])/365</f>
        <v>4.5013698630136982</v>
      </c>
      <c r="H4069" s="61">
        <f ca="1">Table7[[#This Row],[Year]]*12</f>
        <v>54.016438356164379</v>
      </c>
      <c r="I4069" t="str">
        <f ca="1">IF(Table7[[#This Row],[Month]]&gt;=12,"Tenured","New Hire")</f>
        <v>Tenured</v>
      </c>
    </row>
    <row r="4070" spans="1:9">
      <c r="A4070" s="3" t="s">
        <v>114</v>
      </c>
      <c r="B4070" s="35" t="str">
        <f>_xlfn.XLOOKUP(Table7[[#This Row],[EID]],Roster!A:A,Roster!E:E)</f>
        <v>han.oriz.24</v>
      </c>
      <c r="C4070" s="35" t="str">
        <f>_xlfn.XLOOKUP(Table7[[#This Row],[EID]],Roster!A:A,Roster!F:F)</f>
        <v>Strategy</v>
      </c>
      <c r="D4070">
        <v>10</v>
      </c>
      <c r="E4070" s="2">
        <v>45198</v>
      </c>
      <c r="F4070" s="2">
        <f>_xlfn.XLOOKUP(Table7[[#This Row],[EID]],Roster!A:A,Roster!G:G)</f>
        <v>37165</v>
      </c>
      <c r="G4070" s="61">
        <f ca="1">(TODAY()-Table7[[#This Row],[Hire Date]])/365</f>
        <v>23.643835616438356</v>
      </c>
      <c r="H4070" s="61">
        <f ca="1">Table7[[#This Row],[Year]]*12</f>
        <v>283.72602739726028</v>
      </c>
      <c r="I4070" t="str">
        <f ca="1">IF(Table7[[#This Row],[Month]]&gt;=12,"Tenured","New Hire")</f>
        <v>Tenured</v>
      </c>
    </row>
    <row r="4071" spans="1:9">
      <c r="A4071" s="3" t="s">
        <v>115</v>
      </c>
      <c r="B4071" s="35" t="str">
        <f>_xlfn.XLOOKUP(Table7[[#This Row],[EID]],Roster!A:A,Roster!E:E)</f>
        <v>oka.koch.55</v>
      </c>
      <c r="C4071" s="35" t="str">
        <f>_xlfn.XLOOKUP(Table7[[#This Row],[EID]],Roster!A:A,Roster!F:F)</f>
        <v>F&amp;A</v>
      </c>
      <c r="D4071">
        <v>8</v>
      </c>
      <c r="E4071" s="2">
        <v>45198</v>
      </c>
      <c r="F4071" s="2">
        <f>_xlfn.XLOOKUP(Table7[[#This Row],[EID]],Roster!A:A,Roster!G:G)</f>
        <v>44841</v>
      </c>
      <c r="G4071" s="61">
        <f ca="1">(TODAY()-Table7[[#This Row],[Hire Date]])/365</f>
        <v>2.6136986301369864</v>
      </c>
      <c r="H4071" s="61">
        <f ca="1">Table7[[#This Row],[Year]]*12</f>
        <v>31.364383561643837</v>
      </c>
      <c r="I4071" t="str">
        <f ca="1">IF(Table7[[#This Row],[Month]]&gt;=12,"Tenured","New Hire")</f>
        <v>Tenured</v>
      </c>
    </row>
    <row r="4072" spans="1:9">
      <c r="A4072" s="3" t="s">
        <v>116</v>
      </c>
      <c r="B4072" s="35" t="str">
        <f>_xlfn.XLOOKUP(Table7[[#This Row],[EID]],Roster!A:A,Roster!E:E)</f>
        <v>hir.kame.31</v>
      </c>
      <c r="C4072" s="35" t="str">
        <f>_xlfn.XLOOKUP(Table7[[#This Row],[EID]],Roster!A:A,Roster!F:F)</f>
        <v>Health</v>
      </c>
      <c r="D4072">
        <v>9</v>
      </c>
      <c r="E4072" s="2">
        <v>45198</v>
      </c>
      <c r="F4072" s="2">
        <f>_xlfn.XLOOKUP(Table7[[#This Row],[EID]],Roster!A:A,Roster!G:G)</f>
        <v>39490</v>
      </c>
      <c r="G4072" s="61">
        <f ca="1">(TODAY()-Table7[[#This Row],[Hire Date]])/365</f>
        <v>17.273972602739725</v>
      </c>
      <c r="H4072" s="61">
        <f ca="1">Table7[[#This Row],[Year]]*12</f>
        <v>207.2876712328767</v>
      </c>
      <c r="I4072" t="str">
        <f ca="1">IF(Table7[[#This Row],[Month]]&gt;=12,"Tenured","New Hire")</f>
        <v>Tenured</v>
      </c>
    </row>
    <row r="4073" spans="1:9">
      <c r="A4073" s="3" t="s">
        <v>117</v>
      </c>
      <c r="B4073" s="35" t="str">
        <f>_xlfn.XLOOKUP(Table7[[#This Row],[EID]],Roster!A:A,Roster!E:E)</f>
        <v>han.oriz.24</v>
      </c>
      <c r="C4073" s="35" t="str">
        <f>_xlfn.XLOOKUP(Table7[[#This Row],[EID]],Roster!A:A,Roster!F:F)</f>
        <v>Network</v>
      </c>
      <c r="D4073">
        <v>9</v>
      </c>
      <c r="E4073" s="2">
        <v>45198</v>
      </c>
      <c r="F4073" s="2">
        <f>_xlfn.XLOOKUP(Table7[[#This Row],[EID]],Roster!A:A,Roster!G:G)</f>
        <v>43495</v>
      </c>
      <c r="G4073" s="61">
        <f ca="1">(TODAY()-Table7[[#This Row],[Hire Date]])/365</f>
        <v>6.3013698630136989</v>
      </c>
      <c r="H4073" s="61">
        <f ca="1">Table7[[#This Row],[Year]]*12</f>
        <v>75.616438356164394</v>
      </c>
      <c r="I4073" t="str">
        <f ca="1">IF(Table7[[#This Row],[Month]]&gt;=12,"Tenured","New Hire")</f>
        <v>Tenured</v>
      </c>
    </row>
    <row r="4074" spans="1:9">
      <c r="A4074" s="3" t="s">
        <v>118</v>
      </c>
      <c r="B4074" s="35" t="str">
        <f>_xlfn.XLOOKUP(Table7[[#This Row],[EID]],Roster!A:A,Roster!E:E)</f>
        <v>kig.imaz.62</v>
      </c>
      <c r="C4074" s="35" t="str">
        <f>_xlfn.XLOOKUP(Table7[[#This Row],[EID]],Roster!A:A,Roster!F:F)</f>
        <v>HR</v>
      </c>
      <c r="D4074">
        <v>9</v>
      </c>
      <c r="E4074" s="2">
        <v>45198</v>
      </c>
      <c r="F4074" s="2">
        <f>_xlfn.XLOOKUP(Table7[[#This Row],[EID]],Roster!A:A,Roster!G:G)</f>
        <v>44965</v>
      </c>
      <c r="G4074" s="61">
        <f ca="1">(TODAY()-Table7[[#This Row],[Hire Date]])/365</f>
        <v>2.2739726027397262</v>
      </c>
      <c r="H4074" s="61">
        <f ca="1">Table7[[#This Row],[Year]]*12</f>
        <v>27.287671232876715</v>
      </c>
      <c r="I4074" t="str">
        <f ca="1">IF(Table7[[#This Row],[Month]]&gt;=12,"Tenured","New Hire")</f>
        <v>Tenured</v>
      </c>
    </row>
    <row r="4075" spans="1:9">
      <c r="A4075" s="3" t="s">
        <v>119</v>
      </c>
      <c r="B4075" s="35" t="str">
        <f>_xlfn.XLOOKUP(Table7[[#This Row],[EID]],Roster!A:A,Roster!E:E)</f>
        <v>hir.kame.31</v>
      </c>
      <c r="C4075" s="35" t="str">
        <f>_xlfn.XLOOKUP(Table7[[#This Row],[EID]],Roster!A:A,Roster!F:F)</f>
        <v>Health</v>
      </c>
      <c r="D4075">
        <v>8</v>
      </c>
      <c r="E4075" s="2">
        <v>45198</v>
      </c>
      <c r="F4075" s="2">
        <f>_xlfn.XLOOKUP(Table7[[#This Row],[EID]],Roster!A:A,Roster!G:G)</f>
        <v>38581</v>
      </c>
      <c r="G4075" s="61">
        <f ca="1">(TODAY()-Table7[[#This Row],[Hire Date]])/365</f>
        <v>19.764383561643836</v>
      </c>
      <c r="H4075" s="61">
        <f ca="1">Table7[[#This Row],[Year]]*12</f>
        <v>237.17260273972602</v>
      </c>
      <c r="I4075" t="str">
        <f ca="1">IF(Table7[[#This Row],[Month]]&gt;=12,"Tenured","New Hire")</f>
        <v>Tenured</v>
      </c>
    </row>
    <row r="4076" spans="1:9">
      <c r="A4076" s="3" t="s">
        <v>120</v>
      </c>
      <c r="B4076" s="35" t="str">
        <f>_xlfn.XLOOKUP(Table7[[#This Row],[EID]],Roster!A:A,Roster!E:E)</f>
        <v>oka.koch.55</v>
      </c>
      <c r="C4076" s="35" t="str">
        <f>_xlfn.XLOOKUP(Table7[[#This Row],[EID]],Roster!A:A,Roster!F:F)</f>
        <v>F&amp;A</v>
      </c>
      <c r="D4076">
        <v>9</v>
      </c>
      <c r="E4076" s="2">
        <v>45198</v>
      </c>
      <c r="F4076" s="2">
        <f>_xlfn.XLOOKUP(Table7[[#This Row],[EID]],Roster!A:A,Roster!G:G)</f>
        <v>45039</v>
      </c>
      <c r="G4076" s="61">
        <f ca="1">(TODAY()-Table7[[#This Row],[Hire Date]])/365</f>
        <v>2.0712328767123287</v>
      </c>
      <c r="H4076" s="61">
        <f ca="1">Table7[[#This Row],[Year]]*12</f>
        <v>24.854794520547944</v>
      </c>
      <c r="I4076" t="str">
        <f ca="1">IF(Table7[[#This Row],[Month]]&gt;=12,"Tenured","New Hire")</f>
        <v>Tenured</v>
      </c>
    </row>
    <row r="4077" spans="1:9">
      <c r="A4077" s="3" t="s">
        <v>121</v>
      </c>
      <c r="B4077" s="35" t="str">
        <f>_xlfn.XLOOKUP(Table7[[#This Row],[EID]],Roster!A:A,Roster!E:E)</f>
        <v>hir.kame.31</v>
      </c>
      <c r="C4077" s="35" t="str">
        <f>_xlfn.XLOOKUP(Table7[[#This Row],[EID]],Roster!A:A,Roster!F:F)</f>
        <v>Health</v>
      </c>
      <c r="D4077">
        <v>8</v>
      </c>
      <c r="E4077" s="2">
        <v>45198</v>
      </c>
      <c r="F4077" s="2">
        <f>_xlfn.XLOOKUP(Table7[[#This Row],[EID]],Roster!A:A,Roster!G:G)</f>
        <v>44420</v>
      </c>
      <c r="G4077" s="61">
        <f ca="1">(TODAY()-Table7[[#This Row],[Hire Date]])/365</f>
        <v>3.7671232876712328</v>
      </c>
      <c r="H4077" s="61">
        <f ca="1">Table7[[#This Row],[Year]]*12</f>
        <v>45.205479452054796</v>
      </c>
      <c r="I4077" t="str">
        <f ca="1">IF(Table7[[#This Row],[Month]]&gt;=12,"Tenured","New Hire")</f>
        <v>Tenured</v>
      </c>
    </row>
    <row r="4078" spans="1:9">
      <c r="A4078" s="3" t="s">
        <v>122</v>
      </c>
      <c r="B4078" s="35" t="str">
        <f>_xlfn.XLOOKUP(Table7[[#This Row],[EID]],Roster!A:A,Roster!E:E)</f>
        <v>han.oriz.24</v>
      </c>
      <c r="C4078" s="35" t="str">
        <f>_xlfn.XLOOKUP(Table7[[#This Row],[EID]],Roster!A:A,Roster!F:F)</f>
        <v>Network</v>
      </c>
      <c r="D4078">
        <v>8</v>
      </c>
      <c r="E4078" s="2">
        <v>45198</v>
      </c>
      <c r="F4078" s="2">
        <f>_xlfn.XLOOKUP(Table7[[#This Row],[EID]],Roster!A:A,Roster!G:G)</f>
        <v>44961</v>
      </c>
      <c r="G4078" s="61">
        <f ca="1">(TODAY()-Table7[[#This Row],[Hire Date]])/365</f>
        <v>2.2849315068493152</v>
      </c>
      <c r="H4078" s="61">
        <f ca="1">Table7[[#This Row],[Year]]*12</f>
        <v>27.419178082191785</v>
      </c>
      <c r="I4078" t="str">
        <f ca="1">IF(Table7[[#This Row],[Month]]&gt;=12,"Tenured","New Hire")</f>
        <v>Tenured</v>
      </c>
    </row>
    <row r="4079" spans="1:9">
      <c r="A4079" s="3" t="s">
        <v>123</v>
      </c>
      <c r="B4079" s="35" t="str">
        <f>_xlfn.XLOOKUP(Table7[[#This Row],[EID]],Roster!A:A,Roster!E:E)</f>
        <v>kig.imaz.62</v>
      </c>
      <c r="C4079" s="35" t="str">
        <f>_xlfn.XLOOKUP(Table7[[#This Row],[EID]],Roster!A:A,Roster!F:F)</f>
        <v>HR</v>
      </c>
      <c r="D4079">
        <v>10</v>
      </c>
      <c r="E4079" s="2">
        <v>45198</v>
      </c>
      <c r="F4079" s="2">
        <f>_xlfn.XLOOKUP(Table7[[#This Row],[EID]],Roster!A:A,Roster!G:G)</f>
        <v>41094</v>
      </c>
      <c r="G4079" s="61">
        <f ca="1">(TODAY()-Table7[[#This Row],[Hire Date]])/365</f>
        <v>12.87945205479452</v>
      </c>
      <c r="H4079" s="61">
        <f ca="1">Table7[[#This Row],[Year]]*12</f>
        <v>154.55342465753424</v>
      </c>
      <c r="I4079" t="str">
        <f ca="1">IF(Table7[[#This Row],[Month]]&gt;=12,"Tenured","New Hire")</f>
        <v>Tenured</v>
      </c>
    </row>
    <row r="4080" spans="1:9">
      <c r="A4080" s="3" t="s">
        <v>94</v>
      </c>
      <c r="B4080" s="35" t="str">
        <f>_xlfn.XLOOKUP(Table7[[#This Row],[EID]],Roster!A:A,Roster!E:E)</f>
        <v>oka.koch.55</v>
      </c>
      <c r="C4080" s="35" t="str">
        <f>_xlfn.XLOOKUP(Table7[[#This Row],[EID]],Roster!A:A,Roster!F:F)</f>
        <v>F&amp;A</v>
      </c>
      <c r="D4080">
        <v>8</v>
      </c>
      <c r="E4080" s="2">
        <v>45199</v>
      </c>
      <c r="F4080" s="2">
        <f>_xlfn.XLOOKUP(Table7[[#This Row],[EID]],Roster!A:A,Roster!G:G)</f>
        <v>45032</v>
      </c>
      <c r="G4080" s="61">
        <f ca="1">(TODAY()-Table7[[#This Row],[Hire Date]])/365</f>
        <v>2.0904109589041098</v>
      </c>
      <c r="H4080" s="61">
        <f ca="1">Table7[[#This Row],[Year]]*12</f>
        <v>25.084931506849315</v>
      </c>
      <c r="I4080" t="str">
        <f ca="1">IF(Table7[[#This Row],[Month]]&gt;=12,"Tenured","New Hire")</f>
        <v>Tenured</v>
      </c>
    </row>
    <row r="4081" spans="1:9">
      <c r="A4081" s="3" t="s">
        <v>96</v>
      </c>
      <c r="B4081" s="35" t="str">
        <f>_xlfn.XLOOKUP(Table7[[#This Row],[EID]],Roster!A:A,Roster!E:E)</f>
        <v>hir.kame.31</v>
      </c>
      <c r="C4081" s="35" t="str">
        <f>_xlfn.XLOOKUP(Table7[[#This Row],[EID]],Roster!A:A,Roster!F:F)</f>
        <v>Health</v>
      </c>
      <c r="D4081">
        <v>10</v>
      </c>
      <c r="E4081" s="2">
        <v>45199</v>
      </c>
      <c r="F4081" s="2">
        <f>_xlfn.XLOOKUP(Table7[[#This Row],[EID]],Roster!A:A,Roster!G:G)</f>
        <v>44979</v>
      </c>
      <c r="G4081" s="61">
        <f ca="1">(TODAY()-Table7[[#This Row],[Hire Date]])/365</f>
        <v>2.2356164383561645</v>
      </c>
      <c r="H4081" s="61">
        <f ca="1">Table7[[#This Row],[Year]]*12</f>
        <v>26.827397260273976</v>
      </c>
      <c r="I4081" t="str">
        <f ca="1">IF(Table7[[#This Row],[Month]]&gt;=12,"Tenured","New Hire")</f>
        <v>Tenured</v>
      </c>
    </row>
    <row r="4082" spans="1:9">
      <c r="A4082" s="3" t="s">
        <v>97</v>
      </c>
      <c r="B4082" s="35" t="str">
        <f>_xlfn.XLOOKUP(Table7[[#This Row],[EID]],Roster!A:A,Roster!E:E)</f>
        <v>han.oriz.24</v>
      </c>
      <c r="C4082" s="35" t="str">
        <f>_xlfn.XLOOKUP(Table7[[#This Row],[EID]],Roster!A:A,Roster!F:F)</f>
        <v>Network</v>
      </c>
      <c r="D4082">
        <v>9</v>
      </c>
      <c r="E4082" s="2">
        <v>45199</v>
      </c>
      <c r="F4082" s="2">
        <f>_xlfn.XLOOKUP(Table7[[#This Row],[EID]],Roster!A:A,Roster!G:G)</f>
        <v>44419</v>
      </c>
      <c r="G4082" s="61">
        <f ca="1">(TODAY()-Table7[[#This Row],[Hire Date]])/365</f>
        <v>3.7698630136986302</v>
      </c>
      <c r="H4082" s="61">
        <f ca="1">Table7[[#This Row],[Year]]*12</f>
        <v>45.238356164383561</v>
      </c>
      <c r="I4082" t="str">
        <f ca="1">IF(Table7[[#This Row],[Month]]&gt;=12,"Tenured","New Hire")</f>
        <v>Tenured</v>
      </c>
    </row>
    <row r="4083" spans="1:9">
      <c r="A4083" s="3" t="s">
        <v>98</v>
      </c>
      <c r="B4083" s="35" t="str">
        <f>_xlfn.XLOOKUP(Table7[[#This Row],[EID]],Roster!A:A,Roster!E:E)</f>
        <v>kig.imaz.62</v>
      </c>
      <c r="C4083" s="35" t="str">
        <f>_xlfn.XLOOKUP(Table7[[#This Row],[EID]],Roster!A:A,Roster!F:F)</f>
        <v>HR</v>
      </c>
      <c r="D4083">
        <v>10</v>
      </c>
      <c r="E4083" s="2">
        <v>45199</v>
      </c>
      <c r="F4083" s="2">
        <f>_xlfn.XLOOKUP(Table7[[#This Row],[EID]],Roster!A:A,Roster!G:G)</f>
        <v>41964</v>
      </c>
      <c r="G4083" s="61">
        <f ca="1">(TODAY()-Table7[[#This Row],[Hire Date]])/365</f>
        <v>10.495890410958904</v>
      </c>
      <c r="H4083" s="61">
        <f ca="1">Table7[[#This Row],[Year]]*12</f>
        <v>125.95068493150684</v>
      </c>
      <c r="I4083" t="str">
        <f ca="1">IF(Table7[[#This Row],[Month]]&gt;=12,"Tenured","New Hire")</f>
        <v>Tenured</v>
      </c>
    </row>
    <row r="4084" spans="1:9">
      <c r="A4084" s="3" t="s">
        <v>99</v>
      </c>
      <c r="B4084" s="35" t="str">
        <f>_xlfn.XLOOKUP(Table7[[#This Row],[EID]],Roster!A:A,Roster!E:E)</f>
        <v>han.oriz.24</v>
      </c>
      <c r="C4084" s="35" t="str">
        <f>_xlfn.XLOOKUP(Table7[[#This Row],[EID]],Roster!A:A,Roster!F:F)</f>
        <v>Strategy</v>
      </c>
      <c r="D4084">
        <v>9</v>
      </c>
      <c r="E4084" s="2">
        <v>45199</v>
      </c>
      <c r="F4084" s="2">
        <f>_xlfn.XLOOKUP(Table7[[#This Row],[EID]],Roster!A:A,Roster!G:G)</f>
        <v>39732</v>
      </c>
      <c r="G4084" s="61">
        <f ca="1">(TODAY()-Table7[[#This Row],[Hire Date]])/365</f>
        <v>16.610958904109587</v>
      </c>
      <c r="H4084" s="61">
        <f ca="1">Table7[[#This Row],[Year]]*12</f>
        <v>199.33150684931505</v>
      </c>
      <c r="I4084" t="str">
        <f ca="1">IF(Table7[[#This Row],[Month]]&gt;=12,"Tenured","New Hire")</f>
        <v>Tenured</v>
      </c>
    </row>
    <row r="4085" spans="1:9">
      <c r="A4085" s="3" t="s">
        <v>100</v>
      </c>
      <c r="B4085" s="35" t="str">
        <f>_xlfn.XLOOKUP(Table7[[#This Row],[EID]],Roster!A:A,Roster!E:E)</f>
        <v>oka.koch.55</v>
      </c>
      <c r="C4085" s="35" t="str">
        <f>_xlfn.XLOOKUP(Table7[[#This Row],[EID]],Roster!A:A,Roster!F:F)</f>
        <v>F&amp;A</v>
      </c>
      <c r="D4085">
        <v>10</v>
      </c>
      <c r="E4085" s="2">
        <v>45199</v>
      </c>
      <c r="F4085" s="2">
        <f>_xlfn.XLOOKUP(Table7[[#This Row],[EID]],Roster!A:A,Roster!G:G)</f>
        <v>44956</v>
      </c>
      <c r="G4085" s="61">
        <f ca="1">(TODAY()-Table7[[#This Row],[Hire Date]])/365</f>
        <v>2.2986301369863016</v>
      </c>
      <c r="H4085" s="61">
        <f ca="1">Table7[[#This Row],[Year]]*12</f>
        <v>27.583561643835619</v>
      </c>
      <c r="I4085" t="str">
        <f ca="1">IF(Table7[[#This Row],[Month]]&gt;=12,"Tenured","New Hire")</f>
        <v>Tenured</v>
      </c>
    </row>
    <row r="4086" spans="1:9">
      <c r="A4086" s="3" t="s">
        <v>101</v>
      </c>
      <c r="B4086" s="35" t="str">
        <f>_xlfn.XLOOKUP(Table7[[#This Row],[EID]],Roster!A:A,Roster!E:E)</f>
        <v>hir.kame.31</v>
      </c>
      <c r="C4086" s="35" t="str">
        <f>_xlfn.XLOOKUP(Table7[[#This Row],[EID]],Roster!A:A,Roster!F:F)</f>
        <v>Health</v>
      </c>
      <c r="D4086">
        <v>9</v>
      </c>
      <c r="E4086" s="2">
        <v>45199</v>
      </c>
      <c r="F4086" s="2">
        <f>_xlfn.XLOOKUP(Table7[[#This Row],[EID]],Roster!A:A,Roster!G:G)</f>
        <v>42161</v>
      </c>
      <c r="G4086" s="61">
        <f ca="1">(TODAY()-Table7[[#This Row],[Hire Date]])/365</f>
        <v>9.956164383561644</v>
      </c>
      <c r="H4086" s="61">
        <f ca="1">Table7[[#This Row],[Year]]*12</f>
        <v>119.47397260273974</v>
      </c>
      <c r="I4086" t="str">
        <f ca="1">IF(Table7[[#This Row],[Month]]&gt;=12,"Tenured","New Hire")</f>
        <v>Tenured</v>
      </c>
    </row>
    <row r="4087" spans="1:9">
      <c r="A4087" s="3" t="s">
        <v>102</v>
      </c>
      <c r="B4087" s="35" t="str">
        <f>_xlfn.XLOOKUP(Table7[[#This Row],[EID]],Roster!A:A,Roster!E:E)</f>
        <v>han.oriz.24</v>
      </c>
      <c r="C4087" s="35" t="str">
        <f>_xlfn.XLOOKUP(Table7[[#This Row],[EID]],Roster!A:A,Roster!F:F)</f>
        <v>Network</v>
      </c>
      <c r="D4087">
        <v>8</v>
      </c>
      <c r="E4087" s="2">
        <v>45199</v>
      </c>
      <c r="F4087" s="2">
        <f>_xlfn.XLOOKUP(Table7[[#This Row],[EID]],Roster!A:A,Roster!G:G)</f>
        <v>37784</v>
      </c>
      <c r="G4087" s="61">
        <f ca="1">(TODAY()-Table7[[#This Row],[Hire Date]])/365</f>
        <v>21.947945205479453</v>
      </c>
      <c r="H4087" s="61">
        <f ca="1">Table7[[#This Row],[Year]]*12</f>
        <v>263.37534246575342</v>
      </c>
      <c r="I4087" t="str">
        <f ca="1">IF(Table7[[#This Row],[Month]]&gt;=12,"Tenured","New Hire")</f>
        <v>Tenured</v>
      </c>
    </row>
    <row r="4088" spans="1:9">
      <c r="A4088" s="3" t="s">
        <v>103</v>
      </c>
      <c r="B4088" s="35" t="str">
        <f>_xlfn.XLOOKUP(Table7[[#This Row],[EID]],Roster!A:A,Roster!E:E)</f>
        <v>kig.imaz.62</v>
      </c>
      <c r="C4088" s="35" t="str">
        <f>_xlfn.XLOOKUP(Table7[[#This Row],[EID]],Roster!A:A,Roster!F:F)</f>
        <v>HR</v>
      </c>
      <c r="D4088">
        <v>10</v>
      </c>
      <c r="E4088" s="2">
        <v>45199</v>
      </c>
      <c r="F4088" s="2">
        <f>_xlfn.XLOOKUP(Table7[[#This Row],[EID]],Roster!A:A,Roster!G:G)</f>
        <v>44132</v>
      </c>
      <c r="G4088" s="61">
        <f ca="1">(TODAY()-Table7[[#This Row],[Hire Date]])/365</f>
        <v>4.5561643835616437</v>
      </c>
      <c r="H4088" s="61">
        <f ca="1">Table7[[#This Row],[Year]]*12</f>
        <v>54.673972602739724</v>
      </c>
      <c r="I4088" t="str">
        <f ca="1">IF(Table7[[#This Row],[Month]]&gt;=12,"Tenured","New Hire")</f>
        <v>Tenured</v>
      </c>
    </row>
    <row r="4089" spans="1:9">
      <c r="A4089" s="3" t="s">
        <v>104</v>
      </c>
      <c r="B4089" s="35" t="str">
        <f>_xlfn.XLOOKUP(Table7[[#This Row],[EID]],Roster!A:A,Roster!E:E)</f>
        <v>oka.koch.55</v>
      </c>
      <c r="C4089" s="35" t="str">
        <f>_xlfn.XLOOKUP(Table7[[#This Row],[EID]],Roster!A:A,Roster!F:F)</f>
        <v>F&amp;A</v>
      </c>
      <c r="D4089">
        <v>6</v>
      </c>
      <c r="E4089" s="2">
        <v>45199</v>
      </c>
      <c r="F4089" s="2">
        <f>_xlfn.XLOOKUP(Table7[[#This Row],[EID]],Roster!A:A,Roster!G:G)</f>
        <v>44977</v>
      </c>
      <c r="G4089" s="61">
        <f ca="1">(TODAY()-Table7[[#This Row],[Hire Date]])/365</f>
        <v>2.2410958904109588</v>
      </c>
      <c r="H4089" s="61">
        <f ca="1">Table7[[#This Row],[Year]]*12</f>
        <v>26.893150684931506</v>
      </c>
      <c r="I4089" t="str">
        <f ca="1">IF(Table7[[#This Row],[Month]]&gt;=12,"Tenured","New Hire")</f>
        <v>Tenured</v>
      </c>
    </row>
    <row r="4090" spans="1:9">
      <c r="A4090" s="3" t="s">
        <v>105</v>
      </c>
      <c r="B4090" s="35" t="str">
        <f>_xlfn.XLOOKUP(Table7[[#This Row],[EID]],Roster!A:A,Roster!E:E)</f>
        <v>oka.koch.55</v>
      </c>
      <c r="C4090" s="35" t="str">
        <f>_xlfn.XLOOKUP(Table7[[#This Row],[EID]],Roster!A:A,Roster!F:F)</f>
        <v>F&amp;A</v>
      </c>
      <c r="D4090">
        <v>8</v>
      </c>
      <c r="E4090" s="2">
        <v>45199</v>
      </c>
      <c r="F4090" s="2">
        <f>_xlfn.XLOOKUP(Table7[[#This Row],[EID]],Roster!A:A,Roster!G:G)</f>
        <v>37806</v>
      </c>
      <c r="G4090" s="61">
        <f ca="1">(TODAY()-Table7[[#This Row],[Hire Date]])/365</f>
        <v>21.887671232876713</v>
      </c>
      <c r="H4090" s="61">
        <f ca="1">Table7[[#This Row],[Year]]*12</f>
        <v>262.65205479452055</v>
      </c>
      <c r="I4090" t="str">
        <f ca="1">IF(Table7[[#This Row],[Month]]&gt;=12,"Tenured","New Hire")</f>
        <v>Tenured</v>
      </c>
    </row>
    <row r="4091" spans="1:9">
      <c r="A4091" s="3" t="s">
        <v>106</v>
      </c>
      <c r="B4091" s="35" t="str">
        <f>_xlfn.XLOOKUP(Table7[[#This Row],[EID]],Roster!A:A,Roster!E:E)</f>
        <v>hir.kame.31</v>
      </c>
      <c r="C4091" s="35" t="str">
        <f>_xlfn.XLOOKUP(Table7[[#This Row],[EID]],Roster!A:A,Roster!F:F)</f>
        <v>Health</v>
      </c>
      <c r="D4091">
        <v>9</v>
      </c>
      <c r="E4091" s="2">
        <v>45199</v>
      </c>
      <c r="F4091" s="2">
        <f>_xlfn.XLOOKUP(Table7[[#This Row],[EID]],Roster!A:A,Roster!G:G)</f>
        <v>40457</v>
      </c>
      <c r="G4091" s="61">
        <f ca="1">(TODAY()-Table7[[#This Row],[Hire Date]])/365</f>
        <v>14.624657534246575</v>
      </c>
      <c r="H4091" s="61">
        <f ca="1">Table7[[#This Row],[Year]]*12</f>
        <v>175.49589041095891</v>
      </c>
      <c r="I4091" t="str">
        <f ca="1">IF(Table7[[#This Row],[Month]]&gt;=12,"Tenured","New Hire")</f>
        <v>Tenured</v>
      </c>
    </row>
    <row r="4092" spans="1:9">
      <c r="A4092" s="3" t="s">
        <v>107</v>
      </c>
      <c r="B4092" s="35" t="str">
        <f>_xlfn.XLOOKUP(Table7[[#This Row],[EID]],Roster!A:A,Roster!E:E)</f>
        <v>oka.koch.55</v>
      </c>
      <c r="C4092" s="35" t="str">
        <f>_xlfn.XLOOKUP(Table7[[#This Row],[EID]],Roster!A:A,Roster!F:F)</f>
        <v>F&amp;A</v>
      </c>
      <c r="D4092">
        <v>6</v>
      </c>
      <c r="E4092" s="2">
        <v>45199</v>
      </c>
      <c r="F4092" s="2">
        <f>_xlfn.XLOOKUP(Table7[[#This Row],[EID]],Roster!A:A,Roster!G:G)</f>
        <v>45001</v>
      </c>
      <c r="G4092" s="61">
        <f ca="1">(TODAY()-Table7[[#This Row],[Hire Date]])/365</f>
        <v>2.1753424657534248</v>
      </c>
      <c r="H4092" s="61">
        <f ca="1">Table7[[#This Row],[Year]]*12</f>
        <v>26.104109589041098</v>
      </c>
      <c r="I4092" t="str">
        <f ca="1">IF(Table7[[#This Row],[Month]]&gt;=12,"Tenured","New Hire")</f>
        <v>Tenured</v>
      </c>
    </row>
    <row r="4093" spans="1:9">
      <c r="A4093" s="3" t="s">
        <v>108</v>
      </c>
      <c r="B4093" s="35" t="str">
        <f>_xlfn.XLOOKUP(Table7[[#This Row],[EID]],Roster!A:A,Roster!E:E)</f>
        <v>kig.imaz.62</v>
      </c>
      <c r="C4093" s="35" t="str">
        <f>_xlfn.XLOOKUP(Table7[[#This Row],[EID]],Roster!A:A,Roster!F:F)</f>
        <v>HR</v>
      </c>
      <c r="D4093">
        <v>9</v>
      </c>
      <c r="E4093" s="2">
        <v>45199</v>
      </c>
      <c r="F4093" s="2">
        <f>_xlfn.XLOOKUP(Table7[[#This Row],[EID]],Roster!A:A,Roster!G:G)</f>
        <v>41289</v>
      </c>
      <c r="G4093" s="61">
        <f ca="1">(TODAY()-Table7[[#This Row],[Hire Date]])/365</f>
        <v>12.345205479452055</v>
      </c>
      <c r="H4093" s="61">
        <f ca="1">Table7[[#This Row],[Year]]*12</f>
        <v>148.14246575342466</v>
      </c>
      <c r="I4093" t="str">
        <f ca="1">IF(Table7[[#This Row],[Month]]&gt;=12,"Tenured","New Hire")</f>
        <v>Tenured</v>
      </c>
    </row>
    <row r="4094" spans="1:9">
      <c r="A4094" s="3" t="s">
        <v>109</v>
      </c>
      <c r="B4094" s="35" t="str">
        <f>_xlfn.XLOOKUP(Table7[[#This Row],[EID]],Roster!A:A,Roster!E:E)</f>
        <v>han.oriz.24</v>
      </c>
      <c r="C4094" s="35" t="str">
        <f>_xlfn.XLOOKUP(Table7[[#This Row],[EID]],Roster!A:A,Roster!F:F)</f>
        <v>Strategy</v>
      </c>
      <c r="D4094">
        <v>8</v>
      </c>
      <c r="E4094" s="2">
        <v>45199</v>
      </c>
      <c r="F4094" s="2">
        <f>_xlfn.XLOOKUP(Table7[[#This Row],[EID]],Roster!A:A,Roster!G:G)</f>
        <v>39092</v>
      </c>
      <c r="G4094" s="61">
        <f ca="1">(TODAY()-Table7[[#This Row],[Hire Date]])/365</f>
        <v>18.364383561643837</v>
      </c>
      <c r="H4094" s="61">
        <f ca="1">Table7[[#This Row],[Year]]*12</f>
        <v>220.37260273972606</v>
      </c>
      <c r="I4094" t="str">
        <f ca="1">IF(Table7[[#This Row],[Month]]&gt;=12,"Tenured","New Hire")</f>
        <v>Tenured</v>
      </c>
    </row>
    <row r="4095" spans="1:9">
      <c r="A4095" s="3" t="s">
        <v>110</v>
      </c>
      <c r="B4095" s="35" t="str">
        <f>_xlfn.XLOOKUP(Table7[[#This Row],[EID]],Roster!A:A,Roster!E:E)</f>
        <v>oka.koch.55</v>
      </c>
      <c r="C4095" s="35" t="str">
        <f>_xlfn.XLOOKUP(Table7[[#This Row],[EID]],Roster!A:A,Roster!F:F)</f>
        <v>F&amp;A</v>
      </c>
      <c r="D4095">
        <v>7</v>
      </c>
      <c r="E4095" s="2">
        <v>45199</v>
      </c>
      <c r="F4095" s="2">
        <f>_xlfn.XLOOKUP(Table7[[#This Row],[EID]],Roster!A:A,Roster!G:G)</f>
        <v>45029</v>
      </c>
      <c r="G4095" s="61">
        <f ca="1">(TODAY()-Table7[[#This Row],[Hire Date]])/365</f>
        <v>2.0986301369863014</v>
      </c>
      <c r="H4095" s="61">
        <f ca="1">Table7[[#This Row],[Year]]*12</f>
        <v>25.183561643835617</v>
      </c>
      <c r="I4095" t="str">
        <f ca="1">IF(Table7[[#This Row],[Month]]&gt;=12,"Tenured","New Hire")</f>
        <v>Tenured</v>
      </c>
    </row>
    <row r="4096" spans="1:9">
      <c r="A4096" s="3" t="s">
        <v>111</v>
      </c>
      <c r="B4096" s="35" t="str">
        <f>_xlfn.XLOOKUP(Table7[[#This Row],[EID]],Roster!A:A,Roster!E:E)</f>
        <v>hir.kame.31</v>
      </c>
      <c r="C4096" s="35" t="str">
        <f>_xlfn.XLOOKUP(Table7[[#This Row],[EID]],Roster!A:A,Roster!F:F)</f>
        <v>Health</v>
      </c>
      <c r="D4096">
        <v>10</v>
      </c>
      <c r="E4096" s="2">
        <v>45199</v>
      </c>
      <c r="F4096" s="2">
        <f>_xlfn.XLOOKUP(Table7[[#This Row],[EID]],Roster!A:A,Roster!G:G)</f>
        <v>42145</v>
      </c>
      <c r="G4096" s="61">
        <f ca="1">(TODAY()-Table7[[#This Row],[Hire Date]])/365</f>
        <v>10</v>
      </c>
      <c r="H4096" s="61">
        <f ca="1">Table7[[#This Row],[Year]]*12</f>
        <v>120</v>
      </c>
      <c r="I4096" t="str">
        <f ca="1">IF(Table7[[#This Row],[Month]]&gt;=12,"Tenured","New Hire")</f>
        <v>Tenured</v>
      </c>
    </row>
    <row r="4097" spans="1:9">
      <c r="A4097" s="3" t="s">
        <v>112</v>
      </c>
      <c r="B4097" s="35" t="str">
        <f>_xlfn.XLOOKUP(Table7[[#This Row],[EID]],Roster!A:A,Roster!E:E)</f>
        <v>hir.kame.31</v>
      </c>
      <c r="C4097" s="35" t="str">
        <f>_xlfn.XLOOKUP(Table7[[#This Row],[EID]],Roster!A:A,Roster!F:F)</f>
        <v>Health</v>
      </c>
      <c r="D4097">
        <v>8</v>
      </c>
      <c r="E4097" s="2">
        <v>45199</v>
      </c>
      <c r="F4097" s="2">
        <f>_xlfn.XLOOKUP(Table7[[#This Row],[EID]],Roster!A:A,Roster!G:G)</f>
        <v>44989</v>
      </c>
      <c r="G4097" s="61">
        <f ca="1">(TODAY()-Table7[[#This Row],[Hire Date]])/365</f>
        <v>2.2082191780821918</v>
      </c>
      <c r="H4097" s="61">
        <f ca="1">Table7[[#This Row],[Year]]*12</f>
        <v>26.4986301369863</v>
      </c>
      <c r="I4097" t="str">
        <f ca="1">IF(Table7[[#This Row],[Month]]&gt;=12,"Tenured","New Hire")</f>
        <v>Tenured</v>
      </c>
    </row>
    <row r="4098" spans="1:9">
      <c r="A4098" s="3" t="s">
        <v>113</v>
      </c>
      <c r="B4098" s="35" t="str">
        <f>_xlfn.XLOOKUP(Table7[[#This Row],[EID]],Roster!A:A,Roster!E:E)</f>
        <v>kig.imaz.62</v>
      </c>
      <c r="C4098" s="35" t="str">
        <f>_xlfn.XLOOKUP(Table7[[#This Row],[EID]],Roster!A:A,Roster!F:F)</f>
        <v>HR</v>
      </c>
      <c r="D4098">
        <v>9</v>
      </c>
      <c r="E4098" s="2">
        <v>45199</v>
      </c>
      <c r="F4098" s="2">
        <f>_xlfn.XLOOKUP(Table7[[#This Row],[EID]],Roster!A:A,Roster!G:G)</f>
        <v>44152</v>
      </c>
      <c r="G4098" s="61">
        <f ca="1">(TODAY()-Table7[[#This Row],[Hire Date]])/365</f>
        <v>4.5013698630136982</v>
      </c>
      <c r="H4098" s="61">
        <f ca="1">Table7[[#This Row],[Year]]*12</f>
        <v>54.016438356164379</v>
      </c>
      <c r="I4098" t="str">
        <f ca="1">IF(Table7[[#This Row],[Month]]&gt;=12,"Tenured","New Hire")</f>
        <v>Tenured</v>
      </c>
    </row>
    <row r="4099" spans="1:9">
      <c r="A4099" s="3" t="s">
        <v>114</v>
      </c>
      <c r="B4099" s="35" t="str">
        <f>_xlfn.XLOOKUP(Table7[[#This Row],[EID]],Roster!A:A,Roster!E:E)</f>
        <v>han.oriz.24</v>
      </c>
      <c r="C4099" s="35" t="str">
        <f>_xlfn.XLOOKUP(Table7[[#This Row],[EID]],Roster!A:A,Roster!F:F)</f>
        <v>Strategy</v>
      </c>
      <c r="D4099">
        <v>9</v>
      </c>
      <c r="E4099" s="2">
        <v>45199</v>
      </c>
      <c r="F4099" s="2">
        <f>_xlfn.XLOOKUP(Table7[[#This Row],[EID]],Roster!A:A,Roster!G:G)</f>
        <v>37165</v>
      </c>
      <c r="G4099" s="61">
        <f ca="1">(TODAY()-Table7[[#This Row],[Hire Date]])/365</f>
        <v>23.643835616438356</v>
      </c>
      <c r="H4099" s="61">
        <f ca="1">Table7[[#This Row],[Year]]*12</f>
        <v>283.72602739726028</v>
      </c>
      <c r="I4099" t="str">
        <f ca="1">IF(Table7[[#This Row],[Month]]&gt;=12,"Tenured","New Hire")</f>
        <v>Tenured</v>
      </c>
    </row>
    <row r="4100" spans="1:9">
      <c r="A4100" s="3" t="s">
        <v>115</v>
      </c>
      <c r="B4100" s="35" t="str">
        <f>_xlfn.XLOOKUP(Table7[[#This Row],[EID]],Roster!A:A,Roster!E:E)</f>
        <v>oka.koch.55</v>
      </c>
      <c r="C4100" s="35" t="str">
        <f>_xlfn.XLOOKUP(Table7[[#This Row],[EID]],Roster!A:A,Roster!F:F)</f>
        <v>F&amp;A</v>
      </c>
      <c r="D4100">
        <v>9</v>
      </c>
      <c r="E4100" s="2">
        <v>45199</v>
      </c>
      <c r="F4100" s="2">
        <f>_xlfn.XLOOKUP(Table7[[#This Row],[EID]],Roster!A:A,Roster!G:G)</f>
        <v>44841</v>
      </c>
      <c r="G4100" s="61">
        <f ca="1">(TODAY()-Table7[[#This Row],[Hire Date]])/365</f>
        <v>2.6136986301369864</v>
      </c>
      <c r="H4100" s="61">
        <f ca="1">Table7[[#This Row],[Year]]*12</f>
        <v>31.364383561643837</v>
      </c>
      <c r="I4100" t="str">
        <f ca="1">IF(Table7[[#This Row],[Month]]&gt;=12,"Tenured","New Hire")</f>
        <v>Tenured</v>
      </c>
    </row>
    <row r="4101" spans="1:9">
      <c r="A4101" s="3" t="s">
        <v>116</v>
      </c>
      <c r="B4101" s="35" t="str">
        <f>_xlfn.XLOOKUP(Table7[[#This Row],[EID]],Roster!A:A,Roster!E:E)</f>
        <v>hir.kame.31</v>
      </c>
      <c r="C4101" s="35" t="str">
        <f>_xlfn.XLOOKUP(Table7[[#This Row],[EID]],Roster!A:A,Roster!F:F)</f>
        <v>Health</v>
      </c>
      <c r="D4101">
        <v>10</v>
      </c>
      <c r="E4101" s="2">
        <v>45199</v>
      </c>
      <c r="F4101" s="2">
        <f>_xlfn.XLOOKUP(Table7[[#This Row],[EID]],Roster!A:A,Roster!G:G)</f>
        <v>39490</v>
      </c>
      <c r="G4101" s="61">
        <f ca="1">(TODAY()-Table7[[#This Row],[Hire Date]])/365</f>
        <v>17.273972602739725</v>
      </c>
      <c r="H4101" s="61">
        <f ca="1">Table7[[#This Row],[Year]]*12</f>
        <v>207.2876712328767</v>
      </c>
      <c r="I4101" t="str">
        <f ca="1">IF(Table7[[#This Row],[Month]]&gt;=12,"Tenured","New Hire")</f>
        <v>Tenured</v>
      </c>
    </row>
    <row r="4102" spans="1:9">
      <c r="A4102" s="3" t="s">
        <v>117</v>
      </c>
      <c r="B4102" s="35" t="str">
        <f>_xlfn.XLOOKUP(Table7[[#This Row],[EID]],Roster!A:A,Roster!E:E)</f>
        <v>han.oriz.24</v>
      </c>
      <c r="C4102" s="35" t="str">
        <f>_xlfn.XLOOKUP(Table7[[#This Row],[EID]],Roster!A:A,Roster!F:F)</f>
        <v>Network</v>
      </c>
      <c r="D4102">
        <v>8</v>
      </c>
      <c r="E4102" s="2">
        <v>45199</v>
      </c>
      <c r="F4102" s="2">
        <f>_xlfn.XLOOKUP(Table7[[#This Row],[EID]],Roster!A:A,Roster!G:G)</f>
        <v>43495</v>
      </c>
      <c r="G4102" s="61">
        <f ca="1">(TODAY()-Table7[[#This Row],[Hire Date]])/365</f>
        <v>6.3013698630136989</v>
      </c>
      <c r="H4102" s="61">
        <f ca="1">Table7[[#This Row],[Year]]*12</f>
        <v>75.616438356164394</v>
      </c>
      <c r="I4102" t="str">
        <f ca="1">IF(Table7[[#This Row],[Month]]&gt;=12,"Tenured","New Hire")</f>
        <v>Tenured</v>
      </c>
    </row>
    <row r="4103" spans="1:9">
      <c r="A4103" s="3" t="s">
        <v>118</v>
      </c>
      <c r="B4103" s="35" t="str">
        <f>_xlfn.XLOOKUP(Table7[[#This Row],[EID]],Roster!A:A,Roster!E:E)</f>
        <v>kig.imaz.62</v>
      </c>
      <c r="C4103" s="35" t="str">
        <f>_xlfn.XLOOKUP(Table7[[#This Row],[EID]],Roster!A:A,Roster!F:F)</f>
        <v>HR</v>
      </c>
      <c r="D4103">
        <v>8</v>
      </c>
      <c r="E4103" s="2">
        <v>45199</v>
      </c>
      <c r="F4103" s="2">
        <f>_xlfn.XLOOKUP(Table7[[#This Row],[EID]],Roster!A:A,Roster!G:G)</f>
        <v>44965</v>
      </c>
      <c r="G4103" s="61">
        <f ca="1">(TODAY()-Table7[[#This Row],[Hire Date]])/365</f>
        <v>2.2739726027397262</v>
      </c>
      <c r="H4103" s="61">
        <f ca="1">Table7[[#This Row],[Year]]*12</f>
        <v>27.287671232876715</v>
      </c>
      <c r="I4103" t="str">
        <f ca="1">IF(Table7[[#This Row],[Month]]&gt;=12,"Tenured","New Hire")</f>
        <v>Tenured</v>
      </c>
    </row>
    <row r="4104" spans="1:9">
      <c r="A4104" s="3" t="s">
        <v>119</v>
      </c>
      <c r="B4104" s="35" t="str">
        <f>_xlfn.XLOOKUP(Table7[[#This Row],[EID]],Roster!A:A,Roster!E:E)</f>
        <v>hir.kame.31</v>
      </c>
      <c r="C4104" s="35" t="str">
        <f>_xlfn.XLOOKUP(Table7[[#This Row],[EID]],Roster!A:A,Roster!F:F)</f>
        <v>Health</v>
      </c>
      <c r="D4104">
        <v>10</v>
      </c>
      <c r="E4104" s="2">
        <v>45199</v>
      </c>
      <c r="F4104" s="2">
        <f>_xlfn.XLOOKUP(Table7[[#This Row],[EID]],Roster!A:A,Roster!G:G)</f>
        <v>38581</v>
      </c>
      <c r="G4104" s="61">
        <f ca="1">(TODAY()-Table7[[#This Row],[Hire Date]])/365</f>
        <v>19.764383561643836</v>
      </c>
      <c r="H4104" s="61">
        <f ca="1">Table7[[#This Row],[Year]]*12</f>
        <v>237.17260273972602</v>
      </c>
      <c r="I4104" t="str">
        <f ca="1">IF(Table7[[#This Row],[Month]]&gt;=12,"Tenured","New Hire")</f>
        <v>Tenured</v>
      </c>
    </row>
    <row r="4105" spans="1:9">
      <c r="A4105" s="3" t="s">
        <v>120</v>
      </c>
      <c r="B4105" s="35" t="str">
        <f>_xlfn.XLOOKUP(Table7[[#This Row],[EID]],Roster!A:A,Roster!E:E)</f>
        <v>oka.koch.55</v>
      </c>
      <c r="C4105" s="35" t="str">
        <f>_xlfn.XLOOKUP(Table7[[#This Row],[EID]],Roster!A:A,Roster!F:F)</f>
        <v>F&amp;A</v>
      </c>
      <c r="D4105">
        <v>8</v>
      </c>
      <c r="E4105" s="2">
        <v>45199</v>
      </c>
      <c r="F4105" s="2">
        <f>_xlfn.XLOOKUP(Table7[[#This Row],[EID]],Roster!A:A,Roster!G:G)</f>
        <v>45039</v>
      </c>
      <c r="G4105" s="61">
        <f ca="1">(TODAY()-Table7[[#This Row],[Hire Date]])/365</f>
        <v>2.0712328767123287</v>
      </c>
      <c r="H4105" s="61">
        <f ca="1">Table7[[#This Row],[Year]]*12</f>
        <v>24.854794520547944</v>
      </c>
      <c r="I4105" t="str">
        <f ca="1">IF(Table7[[#This Row],[Month]]&gt;=12,"Tenured","New Hire")</f>
        <v>Tenured</v>
      </c>
    </row>
    <row r="4106" spans="1:9">
      <c r="A4106" s="3" t="s">
        <v>121</v>
      </c>
      <c r="B4106" s="35" t="str">
        <f>_xlfn.XLOOKUP(Table7[[#This Row],[EID]],Roster!A:A,Roster!E:E)</f>
        <v>hir.kame.31</v>
      </c>
      <c r="C4106" s="35" t="str">
        <f>_xlfn.XLOOKUP(Table7[[#This Row],[EID]],Roster!A:A,Roster!F:F)</f>
        <v>Health</v>
      </c>
      <c r="D4106">
        <v>9</v>
      </c>
      <c r="E4106" s="2">
        <v>45199</v>
      </c>
      <c r="F4106" s="2">
        <f>_xlfn.XLOOKUP(Table7[[#This Row],[EID]],Roster!A:A,Roster!G:G)</f>
        <v>44420</v>
      </c>
      <c r="G4106" s="61">
        <f ca="1">(TODAY()-Table7[[#This Row],[Hire Date]])/365</f>
        <v>3.7671232876712328</v>
      </c>
      <c r="H4106" s="61">
        <f ca="1">Table7[[#This Row],[Year]]*12</f>
        <v>45.205479452054796</v>
      </c>
      <c r="I4106" t="str">
        <f ca="1">IF(Table7[[#This Row],[Month]]&gt;=12,"Tenured","New Hire")</f>
        <v>Tenured</v>
      </c>
    </row>
    <row r="4107" spans="1:9">
      <c r="A4107" s="3" t="s">
        <v>122</v>
      </c>
      <c r="B4107" s="35" t="str">
        <f>_xlfn.XLOOKUP(Table7[[#This Row],[EID]],Roster!A:A,Roster!E:E)</f>
        <v>han.oriz.24</v>
      </c>
      <c r="C4107" s="35" t="str">
        <f>_xlfn.XLOOKUP(Table7[[#This Row],[EID]],Roster!A:A,Roster!F:F)</f>
        <v>Network</v>
      </c>
      <c r="D4107">
        <v>9</v>
      </c>
      <c r="E4107" s="2">
        <v>45199</v>
      </c>
      <c r="F4107" s="2">
        <f>_xlfn.XLOOKUP(Table7[[#This Row],[EID]],Roster!A:A,Roster!G:G)</f>
        <v>44961</v>
      </c>
      <c r="G4107" s="61">
        <f ca="1">(TODAY()-Table7[[#This Row],[Hire Date]])/365</f>
        <v>2.2849315068493152</v>
      </c>
      <c r="H4107" s="61">
        <f ca="1">Table7[[#This Row],[Year]]*12</f>
        <v>27.419178082191785</v>
      </c>
      <c r="I4107" t="str">
        <f ca="1">IF(Table7[[#This Row],[Month]]&gt;=12,"Tenured","New Hire")</f>
        <v>Tenured</v>
      </c>
    </row>
    <row r="4108" spans="1:9">
      <c r="A4108" s="3" t="s">
        <v>123</v>
      </c>
      <c r="B4108" s="35" t="str">
        <f>_xlfn.XLOOKUP(Table7[[#This Row],[EID]],Roster!A:A,Roster!E:E)</f>
        <v>kig.imaz.62</v>
      </c>
      <c r="C4108" s="35" t="str">
        <f>_xlfn.XLOOKUP(Table7[[#This Row],[EID]],Roster!A:A,Roster!F:F)</f>
        <v>HR</v>
      </c>
      <c r="D4108">
        <v>8</v>
      </c>
      <c r="E4108" s="2">
        <v>45199</v>
      </c>
      <c r="F4108" s="2">
        <f>_xlfn.XLOOKUP(Table7[[#This Row],[EID]],Roster!A:A,Roster!G:G)</f>
        <v>41094</v>
      </c>
      <c r="G4108" s="61">
        <f ca="1">(TODAY()-Table7[[#This Row],[Hire Date]])/365</f>
        <v>12.87945205479452</v>
      </c>
      <c r="H4108" s="61">
        <f ca="1">Table7[[#This Row],[Year]]*12</f>
        <v>154.55342465753424</v>
      </c>
      <c r="I4108" t="str">
        <f ca="1">IF(Table7[[#This Row],[Month]]&gt;=12,"Tenured","New Hire")</f>
        <v>Tenured</v>
      </c>
    </row>
    <row r="4109" spans="1:9">
      <c r="A4109" s="3" t="s">
        <v>94</v>
      </c>
      <c r="B4109" s="35" t="str">
        <f>_xlfn.XLOOKUP(Table7[[#This Row],[EID]],Roster!A:A,Roster!E:E)</f>
        <v>oka.koch.55</v>
      </c>
      <c r="C4109" s="35" t="str">
        <f>_xlfn.XLOOKUP(Table7[[#This Row],[EID]],Roster!A:A,Roster!F:F)</f>
        <v>F&amp;A</v>
      </c>
      <c r="D4109">
        <v>9</v>
      </c>
      <c r="E4109" s="2">
        <v>45200</v>
      </c>
      <c r="F4109" s="2">
        <f>_xlfn.XLOOKUP(Table7[[#This Row],[EID]],Roster!A:A,Roster!G:G)</f>
        <v>45032</v>
      </c>
      <c r="G4109" s="61">
        <f ca="1">(TODAY()-Table7[[#This Row],[Hire Date]])/365</f>
        <v>2.0904109589041098</v>
      </c>
      <c r="H4109" s="61">
        <f ca="1">Table7[[#This Row],[Year]]*12</f>
        <v>25.084931506849315</v>
      </c>
      <c r="I4109" t="str">
        <f ca="1">IF(Table7[[#This Row],[Month]]&gt;=12,"Tenured","New Hire")</f>
        <v>Tenured</v>
      </c>
    </row>
    <row r="4110" spans="1:9">
      <c r="A4110" s="3" t="s">
        <v>96</v>
      </c>
      <c r="B4110" s="35" t="str">
        <f>_xlfn.XLOOKUP(Table7[[#This Row],[EID]],Roster!A:A,Roster!E:E)</f>
        <v>hir.kame.31</v>
      </c>
      <c r="C4110" s="35" t="str">
        <f>_xlfn.XLOOKUP(Table7[[#This Row],[EID]],Roster!A:A,Roster!F:F)</f>
        <v>Health</v>
      </c>
      <c r="D4110">
        <v>8</v>
      </c>
      <c r="E4110" s="2">
        <v>45200</v>
      </c>
      <c r="F4110" s="2">
        <f>_xlfn.XLOOKUP(Table7[[#This Row],[EID]],Roster!A:A,Roster!G:G)</f>
        <v>44979</v>
      </c>
      <c r="G4110" s="61">
        <f ca="1">(TODAY()-Table7[[#This Row],[Hire Date]])/365</f>
        <v>2.2356164383561645</v>
      </c>
      <c r="H4110" s="61">
        <f ca="1">Table7[[#This Row],[Year]]*12</f>
        <v>26.827397260273976</v>
      </c>
      <c r="I4110" t="str">
        <f ca="1">IF(Table7[[#This Row],[Month]]&gt;=12,"Tenured","New Hire")</f>
        <v>Tenured</v>
      </c>
    </row>
    <row r="4111" spans="1:9">
      <c r="A4111" s="3" t="s">
        <v>97</v>
      </c>
      <c r="B4111" s="35" t="str">
        <f>_xlfn.XLOOKUP(Table7[[#This Row],[EID]],Roster!A:A,Roster!E:E)</f>
        <v>han.oriz.24</v>
      </c>
      <c r="C4111" s="35" t="str">
        <f>_xlfn.XLOOKUP(Table7[[#This Row],[EID]],Roster!A:A,Roster!F:F)</f>
        <v>Network</v>
      </c>
      <c r="D4111">
        <v>9</v>
      </c>
      <c r="E4111" s="2">
        <v>45200</v>
      </c>
      <c r="F4111" s="2">
        <f>_xlfn.XLOOKUP(Table7[[#This Row],[EID]],Roster!A:A,Roster!G:G)</f>
        <v>44419</v>
      </c>
      <c r="G4111" s="61">
        <f ca="1">(TODAY()-Table7[[#This Row],[Hire Date]])/365</f>
        <v>3.7698630136986302</v>
      </c>
      <c r="H4111" s="61">
        <f ca="1">Table7[[#This Row],[Year]]*12</f>
        <v>45.238356164383561</v>
      </c>
      <c r="I4111" t="str">
        <f ca="1">IF(Table7[[#This Row],[Month]]&gt;=12,"Tenured","New Hire")</f>
        <v>Tenured</v>
      </c>
    </row>
    <row r="4112" spans="1:9">
      <c r="A4112" s="3" t="s">
        <v>98</v>
      </c>
      <c r="B4112" s="35" t="str">
        <f>_xlfn.XLOOKUP(Table7[[#This Row],[EID]],Roster!A:A,Roster!E:E)</f>
        <v>kig.imaz.62</v>
      </c>
      <c r="C4112" s="35" t="str">
        <f>_xlfn.XLOOKUP(Table7[[#This Row],[EID]],Roster!A:A,Roster!F:F)</f>
        <v>HR</v>
      </c>
      <c r="D4112">
        <v>8</v>
      </c>
      <c r="E4112" s="2">
        <v>45200</v>
      </c>
      <c r="F4112" s="2">
        <f>_xlfn.XLOOKUP(Table7[[#This Row],[EID]],Roster!A:A,Roster!G:G)</f>
        <v>41964</v>
      </c>
      <c r="G4112" s="61">
        <f ca="1">(TODAY()-Table7[[#This Row],[Hire Date]])/365</f>
        <v>10.495890410958904</v>
      </c>
      <c r="H4112" s="61">
        <f ca="1">Table7[[#This Row],[Year]]*12</f>
        <v>125.95068493150684</v>
      </c>
      <c r="I4112" t="str">
        <f ca="1">IF(Table7[[#This Row],[Month]]&gt;=12,"Tenured","New Hire")</f>
        <v>Tenured</v>
      </c>
    </row>
    <row r="4113" spans="1:9">
      <c r="A4113" s="3" t="s">
        <v>99</v>
      </c>
      <c r="B4113" s="35" t="str">
        <f>_xlfn.XLOOKUP(Table7[[#This Row],[EID]],Roster!A:A,Roster!E:E)</f>
        <v>han.oriz.24</v>
      </c>
      <c r="C4113" s="35" t="str">
        <f>_xlfn.XLOOKUP(Table7[[#This Row],[EID]],Roster!A:A,Roster!F:F)</f>
        <v>Strategy</v>
      </c>
      <c r="D4113">
        <v>10</v>
      </c>
      <c r="E4113" s="2">
        <v>45200</v>
      </c>
      <c r="F4113" s="2">
        <f>_xlfn.XLOOKUP(Table7[[#This Row],[EID]],Roster!A:A,Roster!G:G)</f>
        <v>39732</v>
      </c>
      <c r="G4113" s="61">
        <f ca="1">(TODAY()-Table7[[#This Row],[Hire Date]])/365</f>
        <v>16.610958904109587</v>
      </c>
      <c r="H4113" s="61">
        <f ca="1">Table7[[#This Row],[Year]]*12</f>
        <v>199.33150684931505</v>
      </c>
      <c r="I4113" t="str">
        <f ca="1">IF(Table7[[#This Row],[Month]]&gt;=12,"Tenured","New Hire")</f>
        <v>Tenured</v>
      </c>
    </row>
    <row r="4114" spans="1:9">
      <c r="A4114" s="3" t="s">
        <v>100</v>
      </c>
      <c r="B4114" s="35" t="str">
        <f>_xlfn.XLOOKUP(Table7[[#This Row],[EID]],Roster!A:A,Roster!E:E)</f>
        <v>oka.koch.55</v>
      </c>
      <c r="C4114" s="35" t="str">
        <f>_xlfn.XLOOKUP(Table7[[#This Row],[EID]],Roster!A:A,Roster!F:F)</f>
        <v>F&amp;A</v>
      </c>
      <c r="D4114">
        <v>10</v>
      </c>
      <c r="E4114" s="2">
        <v>45200</v>
      </c>
      <c r="F4114" s="2">
        <f>_xlfn.XLOOKUP(Table7[[#This Row],[EID]],Roster!A:A,Roster!G:G)</f>
        <v>44956</v>
      </c>
      <c r="G4114" s="61">
        <f ca="1">(TODAY()-Table7[[#This Row],[Hire Date]])/365</f>
        <v>2.2986301369863016</v>
      </c>
      <c r="H4114" s="61">
        <f ca="1">Table7[[#This Row],[Year]]*12</f>
        <v>27.583561643835619</v>
      </c>
      <c r="I4114" t="str">
        <f ca="1">IF(Table7[[#This Row],[Month]]&gt;=12,"Tenured","New Hire")</f>
        <v>Tenured</v>
      </c>
    </row>
    <row r="4115" spans="1:9">
      <c r="A4115" s="3" t="s">
        <v>101</v>
      </c>
      <c r="B4115" s="35" t="str">
        <f>_xlfn.XLOOKUP(Table7[[#This Row],[EID]],Roster!A:A,Roster!E:E)</f>
        <v>hir.kame.31</v>
      </c>
      <c r="C4115" s="35" t="str">
        <f>_xlfn.XLOOKUP(Table7[[#This Row],[EID]],Roster!A:A,Roster!F:F)</f>
        <v>Health</v>
      </c>
      <c r="D4115">
        <v>10</v>
      </c>
      <c r="E4115" s="2">
        <v>45200</v>
      </c>
      <c r="F4115" s="2">
        <f>_xlfn.XLOOKUP(Table7[[#This Row],[EID]],Roster!A:A,Roster!G:G)</f>
        <v>42161</v>
      </c>
      <c r="G4115" s="61">
        <f ca="1">(TODAY()-Table7[[#This Row],[Hire Date]])/365</f>
        <v>9.956164383561644</v>
      </c>
      <c r="H4115" s="61">
        <f ca="1">Table7[[#This Row],[Year]]*12</f>
        <v>119.47397260273974</v>
      </c>
      <c r="I4115" t="str">
        <f ca="1">IF(Table7[[#This Row],[Month]]&gt;=12,"Tenured","New Hire")</f>
        <v>Tenured</v>
      </c>
    </row>
    <row r="4116" spans="1:9">
      <c r="A4116" s="3" t="s">
        <v>102</v>
      </c>
      <c r="B4116" s="35" t="str">
        <f>_xlfn.XLOOKUP(Table7[[#This Row],[EID]],Roster!A:A,Roster!E:E)</f>
        <v>han.oriz.24</v>
      </c>
      <c r="C4116" s="35" t="str">
        <f>_xlfn.XLOOKUP(Table7[[#This Row],[EID]],Roster!A:A,Roster!F:F)</f>
        <v>Network</v>
      </c>
      <c r="D4116">
        <v>8</v>
      </c>
      <c r="E4116" s="2">
        <v>45200</v>
      </c>
      <c r="F4116" s="2">
        <f>_xlfn.XLOOKUP(Table7[[#This Row],[EID]],Roster!A:A,Roster!G:G)</f>
        <v>37784</v>
      </c>
      <c r="G4116" s="61">
        <f ca="1">(TODAY()-Table7[[#This Row],[Hire Date]])/365</f>
        <v>21.947945205479453</v>
      </c>
      <c r="H4116" s="61">
        <f ca="1">Table7[[#This Row],[Year]]*12</f>
        <v>263.37534246575342</v>
      </c>
      <c r="I4116" t="str">
        <f ca="1">IF(Table7[[#This Row],[Month]]&gt;=12,"Tenured","New Hire")</f>
        <v>Tenured</v>
      </c>
    </row>
    <row r="4117" spans="1:9">
      <c r="A4117" s="3" t="s">
        <v>103</v>
      </c>
      <c r="B4117" s="35" t="str">
        <f>_xlfn.XLOOKUP(Table7[[#This Row],[EID]],Roster!A:A,Roster!E:E)</f>
        <v>kig.imaz.62</v>
      </c>
      <c r="C4117" s="35" t="str">
        <f>_xlfn.XLOOKUP(Table7[[#This Row],[EID]],Roster!A:A,Roster!F:F)</f>
        <v>HR</v>
      </c>
      <c r="D4117">
        <v>10</v>
      </c>
      <c r="E4117" s="2">
        <v>45200</v>
      </c>
      <c r="F4117" s="2">
        <f>_xlfn.XLOOKUP(Table7[[#This Row],[EID]],Roster!A:A,Roster!G:G)</f>
        <v>44132</v>
      </c>
      <c r="G4117" s="61">
        <f ca="1">(TODAY()-Table7[[#This Row],[Hire Date]])/365</f>
        <v>4.5561643835616437</v>
      </c>
      <c r="H4117" s="61">
        <f ca="1">Table7[[#This Row],[Year]]*12</f>
        <v>54.673972602739724</v>
      </c>
      <c r="I4117" t="str">
        <f ca="1">IF(Table7[[#This Row],[Month]]&gt;=12,"Tenured","New Hire")</f>
        <v>Tenured</v>
      </c>
    </row>
    <row r="4118" spans="1:9">
      <c r="A4118" s="3" t="s">
        <v>104</v>
      </c>
      <c r="B4118" s="35" t="str">
        <f>_xlfn.XLOOKUP(Table7[[#This Row],[EID]],Roster!A:A,Roster!E:E)</f>
        <v>oka.koch.55</v>
      </c>
      <c r="C4118" s="35" t="str">
        <f>_xlfn.XLOOKUP(Table7[[#This Row],[EID]],Roster!A:A,Roster!F:F)</f>
        <v>F&amp;A</v>
      </c>
      <c r="D4118">
        <v>0</v>
      </c>
      <c r="E4118" s="2">
        <v>45200</v>
      </c>
      <c r="F4118" s="2">
        <f>_xlfn.XLOOKUP(Table7[[#This Row],[EID]],Roster!A:A,Roster!G:G)</f>
        <v>44977</v>
      </c>
      <c r="G4118" s="61">
        <f ca="1">(TODAY()-Table7[[#This Row],[Hire Date]])/365</f>
        <v>2.2410958904109588</v>
      </c>
      <c r="H4118" s="61">
        <f ca="1">Table7[[#This Row],[Year]]*12</f>
        <v>26.893150684931506</v>
      </c>
      <c r="I4118" t="str">
        <f ca="1">IF(Table7[[#This Row],[Month]]&gt;=12,"Tenured","New Hire")</f>
        <v>Tenured</v>
      </c>
    </row>
    <row r="4119" spans="1:9">
      <c r="A4119" s="3" t="s">
        <v>105</v>
      </c>
      <c r="B4119" s="35" t="str">
        <f>_xlfn.XLOOKUP(Table7[[#This Row],[EID]],Roster!A:A,Roster!E:E)</f>
        <v>oka.koch.55</v>
      </c>
      <c r="C4119" s="35" t="str">
        <f>_xlfn.XLOOKUP(Table7[[#This Row],[EID]],Roster!A:A,Roster!F:F)</f>
        <v>F&amp;A</v>
      </c>
      <c r="D4119">
        <v>9</v>
      </c>
      <c r="E4119" s="2">
        <v>45200</v>
      </c>
      <c r="F4119" s="2">
        <f>_xlfn.XLOOKUP(Table7[[#This Row],[EID]],Roster!A:A,Roster!G:G)</f>
        <v>37806</v>
      </c>
      <c r="G4119" s="61">
        <f ca="1">(TODAY()-Table7[[#This Row],[Hire Date]])/365</f>
        <v>21.887671232876713</v>
      </c>
      <c r="H4119" s="61">
        <f ca="1">Table7[[#This Row],[Year]]*12</f>
        <v>262.65205479452055</v>
      </c>
      <c r="I4119" t="str">
        <f ca="1">IF(Table7[[#This Row],[Month]]&gt;=12,"Tenured","New Hire")</f>
        <v>Tenured</v>
      </c>
    </row>
    <row r="4120" spans="1:9">
      <c r="A4120" s="3" t="s">
        <v>106</v>
      </c>
      <c r="B4120" s="35" t="str">
        <f>_xlfn.XLOOKUP(Table7[[#This Row],[EID]],Roster!A:A,Roster!E:E)</f>
        <v>hir.kame.31</v>
      </c>
      <c r="C4120" s="35" t="str">
        <f>_xlfn.XLOOKUP(Table7[[#This Row],[EID]],Roster!A:A,Roster!F:F)</f>
        <v>Health</v>
      </c>
      <c r="D4120">
        <v>8</v>
      </c>
      <c r="E4120" s="2">
        <v>45200</v>
      </c>
      <c r="F4120" s="2">
        <f>_xlfn.XLOOKUP(Table7[[#This Row],[EID]],Roster!A:A,Roster!G:G)</f>
        <v>40457</v>
      </c>
      <c r="G4120" s="61">
        <f ca="1">(TODAY()-Table7[[#This Row],[Hire Date]])/365</f>
        <v>14.624657534246575</v>
      </c>
      <c r="H4120" s="61">
        <f ca="1">Table7[[#This Row],[Year]]*12</f>
        <v>175.49589041095891</v>
      </c>
      <c r="I4120" t="str">
        <f ca="1">IF(Table7[[#This Row],[Month]]&gt;=12,"Tenured","New Hire")</f>
        <v>Tenured</v>
      </c>
    </row>
    <row r="4121" spans="1:9">
      <c r="A4121" s="3" t="s">
        <v>107</v>
      </c>
      <c r="B4121" s="35" t="str">
        <f>_xlfn.XLOOKUP(Table7[[#This Row],[EID]],Roster!A:A,Roster!E:E)</f>
        <v>oka.koch.55</v>
      </c>
      <c r="C4121" s="35" t="str">
        <f>_xlfn.XLOOKUP(Table7[[#This Row],[EID]],Roster!A:A,Roster!F:F)</f>
        <v>F&amp;A</v>
      </c>
      <c r="D4121">
        <v>0</v>
      </c>
      <c r="E4121" s="2">
        <v>45200</v>
      </c>
      <c r="F4121" s="2">
        <f>_xlfn.XLOOKUP(Table7[[#This Row],[EID]],Roster!A:A,Roster!G:G)</f>
        <v>45001</v>
      </c>
      <c r="G4121" s="61">
        <f ca="1">(TODAY()-Table7[[#This Row],[Hire Date]])/365</f>
        <v>2.1753424657534248</v>
      </c>
      <c r="H4121" s="61">
        <f ca="1">Table7[[#This Row],[Year]]*12</f>
        <v>26.104109589041098</v>
      </c>
      <c r="I4121" t="str">
        <f ca="1">IF(Table7[[#This Row],[Month]]&gt;=12,"Tenured","New Hire")</f>
        <v>Tenured</v>
      </c>
    </row>
    <row r="4122" spans="1:9">
      <c r="A4122" s="3" t="s">
        <v>108</v>
      </c>
      <c r="B4122" s="35" t="str">
        <f>_xlfn.XLOOKUP(Table7[[#This Row],[EID]],Roster!A:A,Roster!E:E)</f>
        <v>kig.imaz.62</v>
      </c>
      <c r="C4122" s="35" t="str">
        <f>_xlfn.XLOOKUP(Table7[[#This Row],[EID]],Roster!A:A,Roster!F:F)</f>
        <v>HR</v>
      </c>
      <c r="D4122">
        <v>10</v>
      </c>
      <c r="E4122" s="2">
        <v>45200</v>
      </c>
      <c r="F4122" s="2">
        <f>_xlfn.XLOOKUP(Table7[[#This Row],[EID]],Roster!A:A,Roster!G:G)</f>
        <v>41289</v>
      </c>
      <c r="G4122" s="61">
        <f ca="1">(TODAY()-Table7[[#This Row],[Hire Date]])/365</f>
        <v>12.345205479452055</v>
      </c>
      <c r="H4122" s="61">
        <f ca="1">Table7[[#This Row],[Year]]*12</f>
        <v>148.14246575342466</v>
      </c>
      <c r="I4122" t="str">
        <f ca="1">IF(Table7[[#This Row],[Month]]&gt;=12,"Tenured","New Hire")</f>
        <v>Tenured</v>
      </c>
    </row>
    <row r="4123" spans="1:9">
      <c r="A4123" s="3" t="s">
        <v>109</v>
      </c>
      <c r="B4123" s="35" t="str">
        <f>_xlfn.XLOOKUP(Table7[[#This Row],[EID]],Roster!A:A,Roster!E:E)</f>
        <v>han.oriz.24</v>
      </c>
      <c r="C4123" s="35" t="str">
        <f>_xlfn.XLOOKUP(Table7[[#This Row],[EID]],Roster!A:A,Roster!F:F)</f>
        <v>Strategy</v>
      </c>
      <c r="D4123">
        <v>10</v>
      </c>
      <c r="E4123" s="2">
        <v>45200</v>
      </c>
      <c r="F4123" s="2">
        <f>_xlfn.XLOOKUP(Table7[[#This Row],[EID]],Roster!A:A,Roster!G:G)</f>
        <v>39092</v>
      </c>
      <c r="G4123" s="61">
        <f ca="1">(TODAY()-Table7[[#This Row],[Hire Date]])/365</f>
        <v>18.364383561643837</v>
      </c>
      <c r="H4123" s="61">
        <f ca="1">Table7[[#This Row],[Year]]*12</f>
        <v>220.37260273972606</v>
      </c>
      <c r="I4123" t="str">
        <f ca="1">IF(Table7[[#This Row],[Month]]&gt;=12,"Tenured","New Hire")</f>
        <v>Tenured</v>
      </c>
    </row>
    <row r="4124" spans="1:9">
      <c r="A4124" s="3" t="s">
        <v>110</v>
      </c>
      <c r="B4124" s="35" t="str">
        <f>_xlfn.XLOOKUP(Table7[[#This Row],[EID]],Roster!A:A,Roster!E:E)</f>
        <v>oka.koch.55</v>
      </c>
      <c r="C4124" s="35" t="str">
        <f>_xlfn.XLOOKUP(Table7[[#This Row],[EID]],Roster!A:A,Roster!F:F)</f>
        <v>F&amp;A</v>
      </c>
      <c r="D4124">
        <v>8</v>
      </c>
      <c r="E4124" s="2">
        <v>45200</v>
      </c>
      <c r="F4124" s="2">
        <f>_xlfn.XLOOKUP(Table7[[#This Row],[EID]],Roster!A:A,Roster!G:G)</f>
        <v>45029</v>
      </c>
      <c r="G4124" s="61">
        <f ca="1">(TODAY()-Table7[[#This Row],[Hire Date]])/365</f>
        <v>2.0986301369863014</v>
      </c>
      <c r="H4124" s="61">
        <f ca="1">Table7[[#This Row],[Year]]*12</f>
        <v>25.183561643835617</v>
      </c>
      <c r="I4124" t="str">
        <f ca="1">IF(Table7[[#This Row],[Month]]&gt;=12,"Tenured","New Hire")</f>
        <v>Tenured</v>
      </c>
    </row>
    <row r="4125" spans="1:9">
      <c r="A4125" s="3" t="s">
        <v>111</v>
      </c>
      <c r="B4125" s="35" t="str">
        <f>_xlfn.XLOOKUP(Table7[[#This Row],[EID]],Roster!A:A,Roster!E:E)</f>
        <v>hir.kame.31</v>
      </c>
      <c r="C4125" s="35" t="str">
        <f>_xlfn.XLOOKUP(Table7[[#This Row],[EID]],Roster!A:A,Roster!F:F)</f>
        <v>Health</v>
      </c>
      <c r="D4125">
        <v>9</v>
      </c>
      <c r="E4125" s="2">
        <v>45200</v>
      </c>
      <c r="F4125" s="2">
        <f>_xlfn.XLOOKUP(Table7[[#This Row],[EID]],Roster!A:A,Roster!G:G)</f>
        <v>42145</v>
      </c>
      <c r="G4125" s="61">
        <f ca="1">(TODAY()-Table7[[#This Row],[Hire Date]])/365</f>
        <v>10</v>
      </c>
      <c r="H4125" s="61">
        <f ca="1">Table7[[#This Row],[Year]]*12</f>
        <v>120</v>
      </c>
      <c r="I4125" t="str">
        <f ca="1">IF(Table7[[#This Row],[Month]]&gt;=12,"Tenured","New Hire")</f>
        <v>Tenured</v>
      </c>
    </row>
    <row r="4126" spans="1:9">
      <c r="A4126" s="3" t="s">
        <v>112</v>
      </c>
      <c r="B4126" s="35" t="str">
        <f>_xlfn.XLOOKUP(Table7[[#This Row],[EID]],Roster!A:A,Roster!E:E)</f>
        <v>hir.kame.31</v>
      </c>
      <c r="C4126" s="35" t="str">
        <f>_xlfn.XLOOKUP(Table7[[#This Row],[EID]],Roster!A:A,Roster!F:F)</f>
        <v>Health</v>
      </c>
      <c r="D4126">
        <v>8</v>
      </c>
      <c r="E4126" s="2">
        <v>45200</v>
      </c>
      <c r="F4126" s="2">
        <f>_xlfn.XLOOKUP(Table7[[#This Row],[EID]],Roster!A:A,Roster!G:G)</f>
        <v>44989</v>
      </c>
      <c r="G4126" s="61">
        <f ca="1">(TODAY()-Table7[[#This Row],[Hire Date]])/365</f>
        <v>2.2082191780821918</v>
      </c>
      <c r="H4126" s="61">
        <f ca="1">Table7[[#This Row],[Year]]*12</f>
        <v>26.4986301369863</v>
      </c>
      <c r="I4126" t="str">
        <f ca="1">IF(Table7[[#This Row],[Month]]&gt;=12,"Tenured","New Hire")</f>
        <v>Tenured</v>
      </c>
    </row>
    <row r="4127" spans="1:9">
      <c r="A4127" s="3" t="s">
        <v>113</v>
      </c>
      <c r="B4127" s="35" t="str">
        <f>_xlfn.XLOOKUP(Table7[[#This Row],[EID]],Roster!A:A,Roster!E:E)</f>
        <v>kig.imaz.62</v>
      </c>
      <c r="C4127" s="35" t="str">
        <f>_xlfn.XLOOKUP(Table7[[#This Row],[EID]],Roster!A:A,Roster!F:F)</f>
        <v>HR</v>
      </c>
      <c r="D4127">
        <v>8</v>
      </c>
      <c r="E4127" s="2">
        <v>45200</v>
      </c>
      <c r="F4127" s="2">
        <f>_xlfn.XLOOKUP(Table7[[#This Row],[EID]],Roster!A:A,Roster!G:G)</f>
        <v>44152</v>
      </c>
      <c r="G4127" s="61">
        <f ca="1">(TODAY()-Table7[[#This Row],[Hire Date]])/365</f>
        <v>4.5013698630136982</v>
      </c>
      <c r="H4127" s="61">
        <f ca="1">Table7[[#This Row],[Year]]*12</f>
        <v>54.016438356164379</v>
      </c>
      <c r="I4127" t="str">
        <f ca="1">IF(Table7[[#This Row],[Month]]&gt;=12,"Tenured","New Hire")</f>
        <v>Tenured</v>
      </c>
    </row>
    <row r="4128" spans="1:9">
      <c r="A4128" s="3" t="s">
        <v>114</v>
      </c>
      <c r="B4128" s="35" t="str">
        <f>_xlfn.XLOOKUP(Table7[[#This Row],[EID]],Roster!A:A,Roster!E:E)</f>
        <v>han.oriz.24</v>
      </c>
      <c r="C4128" s="35" t="str">
        <f>_xlfn.XLOOKUP(Table7[[#This Row],[EID]],Roster!A:A,Roster!F:F)</f>
        <v>Strategy</v>
      </c>
      <c r="D4128">
        <v>10</v>
      </c>
      <c r="E4128" s="2">
        <v>45200</v>
      </c>
      <c r="F4128" s="2">
        <f>_xlfn.XLOOKUP(Table7[[#This Row],[EID]],Roster!A:A,Roster!G:G)</f>
        <v>37165</v>
      </c>
      <c r="G4128" s="61">
        <f ca="1">(TODAY()-Table7[[#This Row],[Hire Date]])/365</f>
        <v>23.643835616438356</v>
      </c>
      <c r="H4128" s="61">
        <f ca="1">Table7[[#This Row],[Year]]*12</f>
        <v>283.72602739726028</v>
      </c>
      <c r="I4128" t="str">
        <f ca="1">IF(Table7[[#This Row],[Month]]&gt;=12,"Tenured","New Hire")</f>
        <v>Tenured</v>
      </c>
    </row>
    <row r="4129" spans="1:9">
      <c r="A4129" s="3" t="s">
        <v>115</v>
      </c>
      <c r="B4129" s="35" t="str">
        <f>_xlfn.XLOOKUP(Table7[[#This Row],[EID]],Roster!A:A,Roster!E:E)</f>
        <v>oka.koch.55</v>
      </c>
      <c r="C4129" s="35" t="str">
        <f>_xlfn.XLOOKUP(Table7[[#This Row],[EID]],Roster!A:A,Roster!F:F)</f>
        <v>F&amp;A</v>
      </c>
      <c r="D4129">
        <v>8</v>
      </c>
      <c r="E4129" s="2">
        <v>45200</v>
      </c>
      <c r="F4129" s="2">
        <f>_xlfn.XLOOKUP(Table7[[#This Row],[EID]],Roster!A:A,Roster!G:G)</f>
        <v>44841</v>
      </c>
      <c r="G4129" s="61">
        <f ca="1">(TODAY()-Table7[[#This Row],[Hire Date]])/365</f>
        <v>2.6136986301369864</v>
      </c>
      <c r="H4129" s="61">
        <f ca="1">Table7[[#This Row],[Year]]*12</f>
        <v>31.364383561643837</v>
      </c>
      <c r="I4129" t="str">
        <f ca="1">IF(Table7[[#This Row],[Month]]&gt;=12,"Tenured","New Hire")</f>
        <v>Tenured</v>
      </c>
    </row>
    <row r="4130" spans="1:9">
      <c r="A4130" s="3" t="s">
        <v>116</v>
      </c>
      <c r="B4130" s="35" t="str">
        <f>_xlfn.XLOOKUP(Table7[[#This Row],[EID]],Roster!A:A,Roster!E:E)</f>
        <v>hir.kame.31</v>
      </c>
      <c r="C4130" s="35" t="str">
        <f>_xlfn.XLOOKUP(Table7[[#This Row],[EID]],Roster!A:A,Roster!F:F)</f>
        <v>Health</v>
      </c>
      <c r="D4130">
        <v>10</v>
      </c>
      <c r="E4130" s="2">
        <v>45200</v>
      </c>
      <c r="F4130" s="2">
        <f>_xlfn.XLOOKUP(Table7[[#This Row],[EID]],Roster!A:A,Roster!G:G)</f>
        <v>39490</v>
      </c>
      <c r="G4130" s="61">
        <f ca="1">(TODAY()-Table7[[#This Row],[Hire Date]])/365</f>
        <v>17.273972602739725</v>
      </c>
      <c r="H4130" s="61">
        <f ca="1">Table7[[#This Row],[Year]]*12</f>
        <v>207.2876712328767</v>
      </c>
      <c r="I4130" t="str">
        <f ca="1">IF(Table7[[#This Row],[Month]]&gt;=12,"Tenured","New Hire")</f>
        <v>Tenured</v>
      </c>
    </row>
    <row r="4131" spans="1:9">
      <c r="A4131" s="3" t="s">
        <v>117</v>
      </c>
      <c r="B4131" s="35" t="str">
        <f>_xlfn.XLOOKUP(Table7[[#This Row],[EID]],Roster!A:A,Roster!E:E)</f>
        <v>han.oriz.24</v>
      </c>
      <c r="C4131" s="35" t="str">
        <f>_xlfn.XLOOKUP(Table7[[#This Row],[EID]],Roster!A:A,Roster!F:F)</f>
        <v>Network</v>
      </c>
      <c r="D4131">
        <v>9</v>
      </c>
      <c r="E4131" s="2">
        <v>45200</v>
      </c>
      <c r="F4131" s="2">
        <f>_xlfn.XLOOKUP(Table7[[#This Row],[EID]],Roster!A:A,Roster!G:G)</f>
        <v>43495</v>
      </c>
      <c r="G4131" s="61">
        <f ca="1">(TODAY()-Table7[[#This Row],[Hire Date]])/365</f>
        <v>6.3013698630136989</v>
      </c>
      <c r="H4131" s="61">
        <f ca="1">Table7[[#This Row],[Year]]*12</f>
        <v>75.616438356164394</v>
      </c>
      <c r="I4131" t="str">
        <f ca="1">IF(Table7[[#This Row],[Month]]&gt;=12,"Tenured","New Hire")</f>
        <v>Tenured</v>
      </c>
    </row>
    <row r="4132" spans="1:9">
      <c r="A4132" s="3" t="s">
        <v>118</v>
      </c>
      <c r="B4132" s="35" t="str">
        <f>_xlfn.XLOOKUP(Table7[[#This Row],[EID]],Roster!A:A,Roster!E:E)</f>
        <v>kig.imaz.62</v>
      </c>
      <c r="C4132" s="35" t="str">
        <f>_xlfn.XLOOKUP(Table7[[#This Row],[EID]],Roster!A:A,Roster!F:F)</f>
        <v>HR</v>
      </c>
      <c r="D4132">
        <v>10</v>
      </c>
      <c r="E4132" s="2">
        <v>45200</v>
      </c>
      <c r="F4132" s="2">
        <f>_xlfn.XLOOKUP(Table7[[#This Row],[EID]],Roster!A:A,Roster!G:G)</f>
        <v>44965</v>
      </c>
      <c r="G4132" s="61">
        <f ca="1">(TODAY()-Table7[[#This Row],[Hire Date]])/365</f>
        <v>2.2739726027397262</v>
      </c>
      <c r="H4132" s="61">
        <f ca="1">Table7[[#This Row],[Year]]*12</f>
        <v>27.287671232876715</v>
      </c>
      <c r="I4132" t="str">
        <f ca="1">IF(Table7[[#This Row],[Month]]&gt;=12,"Tenured","New Hire")</f>
        <v>Tenured</v>
      </c>
    </row>
    <row r="4133" spans="1:9">
      <c r="A4133" s="3" t="s">
        <v>119</v>
      </c>
      <c r="B4133" s="35" t="str">
        <f>_xlfn.XLOOKUP(Table7[[#This Row],[EID]],Roster!A:A,Roster!E:E)</f>
        <v>hir.kame.31</v>
      </c>
      <c r="C4133" s="35" t="str">
        <f>_xlfn.XLOOKUP(Table7[[#This Row],[EID]],Roster!A:A,Roster!F:F)</f>
        <v>Health</v>
      </c>
      <c r="D4133">
        <v>8</v>
      </c>
      <c r="E4133" s="2">
        <v>45200</v>
      </c>
      <c r="F4133" s="2">
        <f>_xlfn.XLOOKUP(Table7[[#This Row],[EID]],Roster!A:A,Roster!G:G)</f>
        <v>38581</v>
      </c>
      <c r="G4133" s="61">
        <f ca="1">(TODAY()-Table7[[#This Row],[Hire Date]])/365</f>
        <v>19.764383561643836</v>
      </c>
      <c r="H4133" s="61">
        <f ca="1">Table7[[#This Row],[Year]]*12</f>
        <v>237.17260273972602</v>
      </c>
      <c r="I4133" t="str">
        <f ca="1">IF(Table7[[#This Row],[Month]]&gt;=12,"Tenured","New Hire")</f>
        <v>Tenured</v>
      </c>
    </row>
    <row r="4134" spans="1:9">
      <c r="A4134" s="3" t="s">
        <v>120</v>
      </c>
      <c r="B4134" s="35" t="str">
        <f>_xlfn.XLOOKUP(Table7[[#This Row],[EID]],Roster!A:A,Roster!E:E)</f>
        <v>oka.koch.55</v>
      </c>
      <c r="C4134" s="35" t="str">
        <f>_xlfn.XLOOKUP(Table7[[#This Row],[EID]],Roster!A:A,Roster!F:F)</f>
        <v>F&amp;A</v>
      </c>
      <c r="D4134">
        <v>0</v>
      </c>
      <c r="E4134" s="2">
        <v>45200</v>
      </c>
      <c r="F4134" s="2">
        <f>_xlfn.XLOOKUP(Table7[[#This Row],[EID]],Roster!A:A,Roster!G:G)</f>
        <v>45039</v>
      </c>
      <c r="G4134" s="61">
        <f ca="1">(TODAY()-Table7[[#This Row],[Hire Date]])/365</f>
        <v>2.0712328767123287</v>
      </c>
      <c r="H4134" s="61">
        <f ca="1">Table7[[#This Row],[Year]]*12</f>
        <v>24.854794520547944</v>
      </c>
      <c r="I4134" t="str">
        <f ca="1">IF(Table7[[#This Row],[Month]]&gt;=12,"Tenured","New Hire")</f>
        <v>Tenured</v>
      </c>
    </row>
    <row r="4135" spans="1:9">
      <c r="A4135" s="3" t="s">
        <v>121</v>
      </c>
      <c r="B4135" s="35" t="str">
        <f>_xlfn.XLOOKUP(Table7[[#This Row],[EID]],Roster!A:A,Roster!E:E)</f>
        <v>hir.kame.31</v>
      </c>
      <c r="C4135" s="35" t="str">
        <f>_xlfn.XLOOKUP(Table7[[#This Row],[EID]],Roster!A:A,Roster!F:F)</f>
        <v>Health</v>
      </c>
      <c r="D4135">
        <v>10</v>
      </c>
      <c r="E4135" s="2">
        <v>45200</v>
      </c>
      <c r="F4135" s="2">
        <f>_xlfn.XLOOKUP(Table7[[#This Row],[EID]],Roster!A:A,Roster!G:G)</f>
        <v>44420</v>
      </c>
      <c r="G4135" s="61">
        <f ca="1">(TODAY()-Table7[[#This Row],[Hire Date]])/365</f>
        <v>3.7671232876712328</v>
      </c>
      <c r="H4135" s="61">
        <f ca="1">Table7[[#This Row],[Year]]*12</f>
        <v>45.205479452054796</v>
      </c>
      <c r="I4135" t="str">
        <f ca="1">IF(Table7[[#This Row],[Month]]&gt;=12,"Tenured","New Hire")</f>
        <v>Tenured</v>
      </c>
    </row>
    <row r="4136" spans="1:9">
      <c r="A4136" s="3" t="s">
        <v>122</v>
      </c>
      <c r="B4136" s="35" t="str">
        <f>_xlfn.XLOOKUP(Table7[[#This Row],[EID]],Roster!A:A,Roster!E:E)</f>
        <v>han.oriz.24</v>
      </c>
      <c r="C4136" s="35" t="str">
        <f>_xlfn.XLOOKUP(Table7[[#This Row],[EID]],Roster!A:A,Roster!F:F)</f>
        <v>Network</v>
      </c>
      <c r="D4136">
        <v>10</v>
      </c>
      <c r="E4136" s="2">
        <v>45200</v>
      </c>
      <c r="F4136" s="2">
        <f>_xlfn.XLOOKUP(Table7[[#This Row],[EID]],Roster!A:A,Roster!G:G)</f>
        <v>44961</v>
      </c>
      <c r="G4136" s="61">
        <f ca="1">(TODAY()-Table7[[#This Row],[Hire Date]])/365</f>
        <v>2.2849315068493152</v>
      </c>
      <c r="H4136" s="61">
        <f ca="1">Table7[[#This Row],[Year]]*12</f>
        <v>27.419178082191785</v>
      </c>
      <c r="I4136" t="str">
        <f ca="1">IF(Table7[[#This Row],[Month]]&gt;=12,"Tenured","New Hire")</f>
        <v>Tenured</v>
      </c>
    </row>
    <row r="4137" spans="1:9">
      <c r="A4137" s="3" t="s">
        <v>123</v>
      </c>
      <c r="B4137" s="35" t="str">
        <f>_xlfn.XLOOKUP(Table7[[#This Row],[EID]],Roster!A:A,Roster!E:E)</f>
        <v>kig.imaz.62</v>
      </c>
      <c r="C4137" s="35" t="str">
        <f>_xlfn.XLOOKUP(Table7[[#This Row],[EID]],Roster!A:A,Roster!F:F)</f>
        <v>HR</v>
      </c>
      <c r="D4137">
        <v>8</v>
      </c>
      <c r="E4137" s="2">
        <v>45200</v>
      </c>
      <c r="F4137" s="2">
        <f>_xlfn.XLOOKUP(Table7[[#This Row],[EID]],Roster!A:A,Roster!G:G)</f>
        <v>41094</v>
      </c>
      <c r="G4137" s="61">
        <f ca="1">(TODAY()-Table7[[#This Row],[Hire Date]])/365</f>
        <v>12.87945205479452</v>
      </c>
      <c r="H4137" s="61">
        <f ca="1">Table7[[#This Row],[Year]]*12</f>
        <v>154.55342465753424</v>
      </c>
      <c r="I4137" t="str">
        <f ca="1">IF(Table7[[#This Row],[Month]]&gt;=12,"Tenured","New Hire")</f>
        <v>Tenured</v>
      </c>
    </row>
    <row r="4138" spans="1:9">
      <c r="A4138" s="3" t="s">
        <v>94</v>
      </c>
      <c r="B4138" s="35" t="str">
        <f>_xlfn.XLOOKUP(Table7[[#This Row],[EID]],Roster!A:A,Roster!E:E)</f>
        <v>oka.koch.55</v>
      </c>
      <c r="C4138" s="35" t="str">
        <f>_xlfn.XLOOKUP(Table7[[#This Row],[EID]],Roster!A:A,Roster!F:F)</f>
        <v>F&amp;A</v>
      </c>
      <c r="D4138">
        <v>10</v>
      </c>
      <c r="E4138" s="2">
        <v>45201</v>
      </c>
      <c r="F4138" s="2">
        <f>_xlfn.XLOOKUP(Table7[[#This Row],[EID]],Roster!A:A,Roster!G:G)</f>
        <v>45032</v>
      </c>
      <c r="G4138" s="61">
        <f ca="1">(TODAY()-Table7[[#This Row],[Hire Date]])/365</f>
        <v>2.0904109589041098</v>
      </c>
      <c r="H4138" s="61">
        <f ca="1">Table7[[#This Row],[Year]]*12</f>
        <v>25.084931506849315</v>
      </c>
      <c r="I4138" t="str">
        <f ca="1">IF(Table7[[#This Row],[Month]]&gt;=12,"Tenured","New Hire")</f>
        <v>Tenured</v>
      </c>
    </row>
    <row r="4139" spans="1:9">
      <c r="A4139" s="3" t="s">
        <v>96</v>
      </c>
      <c r="B4139" s="35" t="str">
        <f>_xlfn.XLOOKUP(Table7[[#This Row],[EID]],Roster!A:A,Roster!E:E)</f>
        <v>hir.kame.31</v>
      </c>
      <c r="C4139" s="35" t="str">
        <f>_xlfn.XLOOKUP(Table7[[#This Row],[EID]],Roster!A:A,Roster!F:F)</f>
        <v>Health</v>
      </c>
      <c r="D4139">
        <v>9</v>
      </c>
      <c r="E4139" s="2">
        <v>45201</v>
      </c>
      <c r="F4139" s="2">
        <f>_xlfn.XLOOKUP(Table7[[#This Row],[EID]],Roster!A:A,Roster!G:G)</f>
        <v>44979</v>
      </c>
      <c r="G4139" s="61">
        <f ca="1">(TODAY()-Table7[[#This Row],[Hire Date]])/365</f>
        <v>2.2356164383561645</v>
      </c>
      <c r="H4139" s="61">
        <f ca="1">Table7[[#This Row],[Year]]*12</f>
        <v>26.827397260273976</v>
      </c>
      <c r="I4139" t="str">
        <f ca="1">IF(Table7[[#This Row],[Month]]&gt;=12,"Tenured","New Hire")</f>
        <v>Tenured</v>
      </c>
    </row>
    <row r="4140" spans="1:9">
      <c r="A4140" s="3" t="s">
        <v>97</v>
      </c>
      <c r="B4140" s="35" t="str">
        <f>_xlfn.XLOOKUP(Table7[[#This Row],[EID]],Roster!A:A,Roster!E:E)</f>
        <v>han.oriz.24</v>
      </c>
      <c r="C4140" s="35" t="str">
        <f>_xlfn.XLOOKUP(Table7[[#This Row],[EID]],Roster!A:A,Roster!F:F)</f>
        <v>Network</v>
      </c>
      <c r="D4140">
        <v>10</v>
      </c>
      <c r="E4140" s="2">
        <v>45201</v>
      </c>
      <c r="F4140" s="2">
        <f>_xlfn.XLOOKUP(Table7[[#This Row],[EID]],Roster!A:A,Roster!G:G)</f>
        <v>44419</v>
      </c>
      <c r="G4140" s="61">
        <f ca="1">(TODAY()-Table7[[#This Row],[Hire Date]])/365</f>
        <v>3.7698630136986302</v>
      </c>
      <c r="H4140" s="61">
        <f ca="1">Table7[[#This Row],[Year]]*12</f>
        <v>45.238356164383561</v>
      </c>
      <c r="I4140" t="str">
        <f ca="1">IF(Table7[[#This Row],[Month]]&gt;=12,"Tenured","New Hire")</f>
        <v>Tenured</v>
      </c>
    </row>
    <row r="4141" spans="1:9">
      <c r="A4141" s="3" t="s">
        <v>98</v>
      </c>
      <c r="B4141" s="35" t="str">
        <f>_xlfn.XLOOKUP(Table7[[#This Row],[EID]],Roster!A:A,Roster!E:E)</f>
        <v>kig.imaz.62</v>
      </c>
      <c r="C4141" s="35" t="str">
        <f>_xlfn.XLOOKUP(Table7[[#This Row],[EID]],Roster!A:A,Roster!F:F)</f>
        <v>HR</v>
      </c>
      <c r="D4141">
        <v>10</v>
      </c>
      <c r="E4141" s="2">
        <v>45201</v>
      </c>
      <c r="F4141" s="2">
        <f>_xlfn.XLOOKUP(Table7[[#This Row],[EID]],Roster!A:A,Roster!G:G)</f>
        <v>41964</v>
      </c>
      <c r="G4141" s="61">
        <f ca="1">(TODAY()-Table7[[#This Row],[Hire Date]])/365</f>
        <v>10.495890410958904</v>
      </c>
      <c r="H4141" s="61">
        <f ca="1">Table7[[#This Row],[Year]]*12</f>
        <v>125.95068493150684</v>
      </c>
      <c r="I4141" t="str">
        <f ca="1">IF(Table7[[#This Row],[Month]]&gt;=12,"Tenured","New Hire")</f>
        <v>Tenured</v>
      </c>
    </row>
    <row r="4142" spans="1:9">
      <c r="A4142" s="3" t="s">
        <v>99</v>
      </c>
      <c r="B4142" s="35" t="str">
        <f>_xlfn.XLOOKUP(Table7[[#This Row],[EID]],Roster!A:A,Roster!E:E)</f>
        <v>han.oriz.24</v>
      </c>
      <c r="C4142" s="35" t="str">
        <f>_xlfn.XLOOKUP(Table7[[#This Row],[EID]],Roster!A:A,Roster!F:F)</f>
        <v>Strategy</v>
      </c>
      <c r="D4142">
        <v>9</v>
      </c>
      <c r="E4142" s="2">
        <v>45201</v>
      </c>
      <c r="F4142" s="2">
        <f>_xlfn.XLOOKUP(Table7[[#This Row],[EID]],Roster!A:A,Roster!G:G)</f>
        <v>39732</v>
      </c>
      <c r="G4142" s="61">
        <f ca="1">(TODAY()-Table7[[#This Row],[Hire Date]])/365</f>
        <v>16.610958904109587</v>
      </c>
      <c r="H4142" s="61">
        <f ca="1">Table7[[#This Row],[Year]]*12</f>
        <v>199.33150684931505</v>
      </c>
      <c r="I4142" t="str">
        <f ca="1">IF(Table7[[#This Row],[Month]]&gt;=12,"Tenured","New Hire")</f>
        <v>Tenured</v>
      </c>
    </row>
    <row r="4143" spans="1:9">
      <c r="A4143" s="3" t="s">
        <v>100</v>
      </c>
      <c r="B4143" s="35" t="str">
        <f>_xlfn.XLOOKUP(Table7[[#This Row],[EID]],Roster!A:A,Roster!E:E)</f>
        <v>oka.koch.55</v>
      </c>
      <c r="C4143" s="35" t="str">
        <f>_xlfn.XLOOKUP(Table7[[#This Row],[EID]],Roster!A:A,Roster!F:F)</f>
        <v>F&amp;A</v>
      </c>
      <c r="D4143">
        <v>9</v>
      </c>
      <c r="E4143" s="2">
        <v>45201</v>
      </c>
      <c r="F4143" s="2">
        <f>_xlfn.XLOOKUP(Table7[[#This Row],[EID]],Roster!A:A,Roster!G:G)</f>
        <v>44956</v>
      </c>
      <c r="G4143" s="61">
        <f ca="1">(TODAY()-Table7[[#This Row],[Hire Date]])/365</f>
        <v>2.2986301369863016</v>
      </c>
      <c r="H4143" s="61">
        <f ca="1">Table7[[#This Row],[Year]]*12</f>
        <v>27.583561643835619</v>
      </c>
      <c r="I4143" t="str">
        <f ca="1">IF(Table7[[#This Row],[Month]]&gt;=12,"Tenured","New Hire")</f>
        <v>Tenured</v>
      </c>
    </row>
    <row r="4144" spans="1:9">
      <c r="A4144" s="3" t="s">
        <v>101</v>
      </c>
      <c r="B4144" s="35" t="str">
        <f>_xlfn.XLOOKUP(Table7[[#This Row],[EID]],Roster!A:A,Roster!E:E)</f>
        <v>hir.kame.31</v>
      </c>
      <c r="C4144" s="35" t="str">
        <f>_xlfn.XLOOKUP(Table7[[#This Row],[EID]],Roster!A:A,Roster!F:F)</f>
        <v>Health</v>
      </c>
      <c r="D4144">
        <v>9</v>
      </c>
      <c r="E4144" s="2">
        <v>45201</v>
      </c>
      <c r="F4144" s="2">
        <f>_xlfn.XLOOKUP(Table7[[#This Row],[EID]],Roster!A:A,Roster!G:G)</f>
        <v>42161</v>
      </c>
      <c r="G4144" s="61">
        <f ca="1">(TODAY()-Table7[[#This Row],[Hire Date]])/365</f>
        <v>9.956164383561644</v>
      </c>
      <c r="H4144" s="61">
        <f ca="1">Table7[[#This Row],[Year]]*12</f>
        <v>119.47397260273974</v>
      </c>
      <c r="I4144" t="str">
        <f ca="1">IF(Table7[[#This Row],[Month]]&gt;=12,"Tenured","New Hire")</f>
        <v>Tenured</v>
      </c>
    </row>
    <row r="4145" spans="1:9">
      <c r="A4145" s="3" t="s">
        <v>102</v>
      </c>
      <c r="B4145" s="35" t="str">
        <f>_xlfn.XLOOKUP(Table7[[#This Row],[EID]],Roster!A:A,Roster!E:E)</f>
        <v>han.oriz.24</v>
      </c>
      <c r="C4145" s="35" t="str">
        <f>_xlfn.XLOOKUP(Table7[[#This Row],[EID]],Roster!A:A,Roster!F:F)</f>
        <v>Network</v>
      </c>
      <c r="D4145">
        <v>9</v>
      </c>
      <c r="E4145" s="2">
        <v>45201</v>
      </c>
      <c r="F4145" s="2">
        <f>_xlfn.XLOOKUP(Table7[[#This Row],[EID]],Roster!A:A,Roster!G:G)</f>
        <v>37784</v>
      </c>
      <c r="G4145" s="61">
        <f ca="1">(TODAY()-Table7[[#This Row],[Hire Date]])/365</f>
        <v>21.947945205479453</v>
      </c>
      <c r="H4145" s="61">
        <f ca="1">Table7[[#This Row],[Year]]*12</f>
        <v>263.37534246575342</v>
      </c>
      <c r="I4145" t="str">
        <f ca="1">IF(Table7[[#This Row],[Month]]&gt;=12,"Tenured","New Hire")</f>
        <v>Tenured</v>
      </c>
    </row>
    <row r="4146" spans="1:9">
      <c r="A4146" s="3" t="s">
        <v>103</v>
      </c>
      <c r="B4146" s="35" t="str">
        <f>_xlfn.XLOOKUP(Table7[[#This Row],[EID]],Roster!A:A,Roster!E:E)</f>
        <v>kig.imaz.62</v>
      </c>
      <c r="C4146" s="35" t="str">
        <f>_xlfn.XLOOKUP(Table7[[#This Row],[EID]],Roster!A:A,Roster!F:F)</f>
        <v>HR</v>
      </c>
      <c r="D4146">
        <v>10</v>
      </c>
      <c r="E4146" s="2">
        <v>45201</v>
      </c>
      <c r="F4146" s="2">
        <f>_xlfn.XLOOKUP(Table7[[#This Row],[EID]],Roster!A:A,Roster!G:G)</f>
        <v>44132</v>
      </c>
      <c r="G4146" s="61">
        <f ca="1">(TODAY()-Table7[[#This Row],[Hire Date]])/365</f>
        <v>4.5561643835616437</v>
      </c>
      <c r="H4146" s="61">
        <f ca="1">Table7[[#This Row],[Year]]*12</f>
        <v>54.673972602739724</v>
      </c>
      <c r="I4146" t="str">
        <f ca="1">IF(Table7[[#This Row],[Month]]&gt;=12,"Tenured","New Hire")</f>
        <v>Tenured</v>
      </c>
    </row>
    <row r="4147" spans="1:9">
      <c r="A4147" s="3" t="s">
        <v>104</v>
      </c>
      <c r="B4147" s="35" t="str">
        <f>_xlfn.XLOOKUP(Table7[[#This Row],[EID]],Roster!A:A,Roster!E:E)</f>
        <v>oka.koch.55</v>
      </c>
      <c r="C4147" s="35" t="str">
        <f>_xlfn.XLOOKUP(Table7[[#This Row],[EID]],Roster!A:A,Roster!F:F)</f>
        <v>F&amp;A</v>
      </c>
      <c r="D4147">
        <v>9</v>
      </c>
      <c r="E4147" s="2">
        <v>45201</v>
      </c>
      <c r="F4147" s="2">
        <f>_xlfn.XLOOKUP(Table7[[#This Row],[EID]],Roster!A:A,Roster!G:G)</f>
        <v>44977</v>
      </c>
      <c r="G4147" s="61">
        <f ca="1">(TODAY()-Table7[[#This Row],[Hire Date]])/365</f>
        <v>2.2410958904109588</v>
      </c>
      <c r="H4147" s="61">
        <f ca="1">Table7[[#This Row],[Year]]*12</f>
        <v>26.893150684931506</v>
      </c>
      <c r="I4147" t="str">
        <f ca="1">IF(Table7[[#This Row],[Month]]&gt;=12,"Tenured","New Hire")</f>
        <v>Tenured</v>
      </c>
    </row>
    <row r="4148" spans="1:9">
      <c r="A4148" s="3" t="s">
        <v>105</v>
      </c>
      <c r="B4148" s="35" t="str">
        <f>_xlfn.XLOOKUP(Table7[[#This Row],[EID]],Roster!A:A,Roster!E:E)</f>
        <v>oka.koch.55</v>
      </c>
      <c r="C4148" s="35" t="str">
        <f>_xlfn.XLOOKUP(Table7[[#This Row],[EID]],Roster!A:A,Roster!F:F)</f>
        <v>F&amp;A</v>
      </c>
      <c r="D4148">
        <v>9</v>
      </c>
      <c r="E4148" s="2">
        <v>45201</v>
      </c>
      <c r="F4148" s="2">
        <f>_xlfn.XLOOKUP(Table7[[#This Row],[EID]],Roster!A:A,Roster!G:G)</f>
        <v>37806</v>
      </c>
      <c r="G4148" s="61">
        <f ca="1">(TODAY()-Table7[[#This Row],[Hire Date]])/365</f>
        <v>21.887671232876713</v>
      </c>
      <c r="H4148" s="61">
        <f ca="1">Table7[[#This Row],[Year]]*12</f>
        <v>262.65205479452055</v>
      </c>
      <c r="I4148" t="str">
        <f ca="1">IF(Table7[[#This Row],[Month]]&gt;=12,"Tenured","New Hire")</f>
        <v>Tenured</v>
      </c>
    </row>
    <row r="4149" spans="1:9">
      <c r="A4149" s="3" t="s">
        <v>106</v>
      </c>
      <c r="B4149" s="35" t="str">
        <f>_xlfn.XLOOKUP(Table7[[#This Row],[EID]],Roster!A:A,Roster!E:E)</f>
        <v>hir.kame.31</v>
      </c>
      <c r="C4149" s="35" t="str">
        <f>_xlfn.XLOOKUP(Table7[[#This Row],[EID]],Roster!A:A,Roster!F:F)</f>
        <v>Health</v>
      </c>
      <c r="D4149">
        <v>9</v>
      </c>
      <c r="E4149" s="2">
        <v>45201</v>
      </c>
      <c r="F4149" s="2">
        <f>_xlfn.XLOOKUP(Table7[[#This Row],[EID]],Roster!A:A,Roster!G:G)</f>
        <v>40457</v>
      </c>
      <c r="G4149" s="61">
        <f ca="1">(TODAY()-Table7[[#This Row],[Hire Date]])/365</f>
        <v>14.624657534246575</v>
      </c>
      <c r="H4149" s="61">
        <f ca="1">Table7[[#This Row],[Year]]*12</f>
        <v>175.49589041095891</v>
      </c>
      <c r="I4149" t="str">
        <f ca="1">IF(Table7[[#This Row],[Month]]&gt;=12,"Tenured","New Hire")</f>
        <v>Tenured</v>
      </c>
    </row>
    <row r="4150" spans="1:9">
      <c r="A4150" s="3" t="s">
        <v>107</v>
      </c>
      <c r="B4150" s="35" t="str">
        <f>_xlfn.XLOOKUP(Table7[[#This Row],[EID]],Roster!A:A,Roster!E:E)</f>
        <v>oka.koch.55</v>
      </c>
      <c r="C4150" s="35" t="str">
        <f>_xlfn.XLOOKUP(Table7[[#This Row],[EID]],Roster!A:A,Roster!F:F)</f>
        <v>F&amp;A</v>
      </c>
      <c r="D4150">
        <v>8</v>
      </c>
      <c r="E4150" s="2">
        <v>45201</v>
      </c>
      <c r="F4150" s="2">
        <f>_xlfn.XLOOKUP(Table7[[#This Row],[EID]],Roster!A:A,Roster!G:G)</f>
        <v>45001</v>
      </c>
      <c r="G4150" s="61">
        <f ca="1">(TODAY()-Table7[[#This Row],[Hire Date]])/365</f>
        <v>2.1753424657534248</v>
      </c>
      <c r="H4150" s="61">
        <f ca="1">Table7[[#This Row],[Year]]*12</f>
        <v>26.104109589041098</v>
      </c>
      <c r="I4150" t="str">
        <f ca="1">IF(Table7[[#This Row],[Month]]&gt;=12,"Tenured","New Hire")</f>
        <v>Tenured</v>
      </c>
    </row>
    <row r="4151" spans="1:9">
      <c r="A4151" s="3" t="s">
        <v>108</v>
      </c>
      <c r="B4151" s="35" t="str">
        <f>_xlfn.XLOOKUP(Table7[[#This Row],[EID]],Roster!A:A,Roster!E:E)</f>
        <v>kig.imaz.62</v>
      </c>
      <c r="C4151" s="35" t="str">
        <f>_xlfn.XLOOKUP(Table7[[#This Row],[EID]],Roster!A:A,Roster!F:F)</f>
        <v>HR</v>
      </c>
      <c r="D4151">
        <v>9</v>
      </c>
      <c r="E4151" s="2">
        <v>45201</v>
      </c>
      <c r="F4151" s="2">
        <f>_xlfn.XLOOKUP(Table7[[#This Row],[EID]],Roster!A:A,Roster!G:G)</f>
        <v>41289</v>
      </c>
      <c r="G4151" s="61">
        <f ca="1">(TODAY()-Table7[[#This Row],[Hire Date]])/365</f>
        <v>12.345205479452055</v>
      </c>
      <c r="H4151" s="61">
        <f ca="1">Table7[[#This Row],[Year]]*12</f>
        <v>148.14246575342466</v>
      </c>
      <c r="I4151" t="str">
        <f ca="1">IF(Table7[[#This Row],[Month]]&gt;=12,"Tenured","New Hire")</f>
        <v>Tenured</v>
      </c>
    </row>
    <row r="4152" spans="1:9">
      <c r="A4152" s="3" t="s">
        <v>109</v>
      </c>
      <c r="B4152" s="35" t="str">
        <f>_xlfn.XLOOKUP(Table7[[#This Row],[EID]],Roster!A:A,Roster!E:E)</f>
        <v>han.oriz.24</v>
      </c>
      <c r="C4152" s="35" t="str">
        <f>_xlfn.XLOOKUP(Table7[[#This Row],[EID]],Roster!A:A,Roster!F:F)</f>
        <v>Strategy</v>
      </c>
      <c r="D4152">
        <v>10</v>
      </c>
      <c r="E4152" s="2">
        <v>45201</v>
      </c>
      <c r="F4152" s="2">
        <f>_xlfn.XLOOKUP(Table7[[#This Row],[EID]],Roster!A:A,Roster!G:G)</f>
        <v>39092</v>
      </c>
      <c r="G4152" s="61">
        <f ca="1">(TODAY()-Table7[[#This Row],[Hire Date]])/365</f>
        <v>18.364383561643837</v>
      </c>
      <c r="H4152" s="61">
        <f ca="1">Table7[[#This Row],[Year]]*12</f>
        <v>220.37260273972606</v>
      </c>
      <c r="I4152" t="str">
        <f ca="1">IF(Table7[[#This Row],[Month]]&gt;=12,"Tenured","New Hire")</f>
        <v>Tenured</v>
      </c>
    </row>
    <row r="4153" spans="1:9">
      <c r="A4153" s="3" t="s">
        <v>110</v>
      </c>
      <c r="B4153" s="35" t="str">
        <f>_xlfn.XLOOKUP(Table7[[#This Row],[EID]],Roster!A:A,Roster!E:E)</f>
        <v>oka.koch.55</v>
      </c>
      <c r="C4153" s="35" t="str">
        <f>_xlfn.XLOOKUP(Table7[[#This Row],[EID]],Roster!A:A,Roster!F:F)</f>
        <v>F&amp;A</v>
      </c>
      <c r="D4153">
        <v>7</v>
      </c>
      <c r="E4153" s="2">
        <v>45201</v>
      </c>
      <c r="F4153" s="2">
        <f>_xlfn.XLOOKUP(Table7[[#This Row],[EID]],Roster!A:A,Roster!G:G)</f>
        <v>45029</v>
      </c>
      <c r="G4153" s="61">
        <f ca="1">(TODAY()-Table7[[#This Row],[Hire Date]])/365</f>
        <v>2.0986301369863014</v>
      </c>
      <c r="H4153" s="61">
        <f ca="1">Table7[[#This Row],[Year]]*12</f>
        <v>25.183561643835617</v>
      </c>
      <c r="I4153" t="str">
        <f ca="1">IF(Table7[[#This Row],[Month]]&gt;=12,"Tenured","New Hire")</f>
        <v>Tenured</v>
      </c>
    </row>
    <row r="4154" spans="1:9">
      <c r="A4154" s="3" t="s">
        <v>111</v>
      </c>
      <c r="B4154" s="35" t="str">
        <f>_xlfn.XLOOKUP(Table7[[#This Row],[EID]],Roster!A:A,Roster!E:E)</f>
        <v>hir.kame.31</v>
      </c>
      <c r="C4154" s="35" t="str">
        <f>_xlfn.XLOOKUP(Table7[[#This Row],[EID]],Roster!A:A,Roster!F:F)</f>
        <v>Health</v>
      </c>
      <c r="D4154">
        <v>10</v>
      </c>
      <c r="E4154" s="2">
        <v>45201</v>
      </c>
      <c r="F4154" s="2">
        <f>_xlfn.XLOOKUP(Table7[[#This Row],[EID]],Roster!A:A,Roster!G:G)</f>
        <v>42145</v>
      </c>
      <c r="G4154" s="61">
        <f ca="1">(TODAY()-Table7[[#This Row],[Hire Date]])/365</f>
        <v>10</v>
      </c>
      <c r="H4154" s="61">
        <f ca="1">Table7[[#This Row],[Year]]*12</f>
        <v>120</v>
      </c>
      <c r="I4154" t="str">
        <f ca="1">IF(Table7[[#This Row],[Month]]&gt;=12,"Tenured","New Hire")</f>
        <v>Tenured</v>
      </c>
    </row>
    <row r="4155" spans="1:9">
      <c r="A4155" s="3" t="s">
        <v>112</v>
      </c>
      <c r="B4155" s="35" t="str">
        <f>_xlfn.XLOOKUP(Table7[[#This Row],[EID]],Roster!A:A,Roster!E:E)</f>
        <v>hir.kame.31</v>
      </c>
      <c r="C4155" s="35" t="str">
        <f>_xlfn.XLOOKUP(Table7[[#This Row],[EID]],Roster!A:A,Roster!F:F)</f>
        <v>Health</v>
      </c>
      <c r="D4155">
        <v>10</v>
      </c>
      <c r="E4155" s="2">
        <v>45201</v>
      </c>
      <c r="F4155" s="2">
        <f>_xlfn.XLOOKUP(Table7[[#This Row],[EID]],Roster!A:A,Roster!G:G)</f>
        <v>44989</v>
      </c>
      <c r="G4155" s="61">
        <f ca="1">(TODAY()-Table7[[#This Row],[Hire Date]])/365</f>
        <v>2.2082191780821918</v>
      </c>
      <c r="H4155" s="61">
        <f ca="1">Table7[[#This Row],[Year]]*12</f>
        <v>26.4986301369863</v>
      </c>
      <c r="I4155" t="str">
        <f ca="1">IF(Table7[[#This Row],[Month]]&gt;=12,"Tenured","New Hire")</f>
        <v>Tenured</v>
      </c>
    </row>
    <row r="4156" spans="1:9">
      <c r="A4156" s="3" t="s">
        <v>113</v>
      </c>
      <c r="B4156" s="35" t="str">
        <f>_xlfn.XLOOKUP(Table7[[#This Row],[EID]],Roster!A:A,Roster!E:E)</f>
        <v>kig.imaz.62</v>
      </c>
      <c r="C4156" s="35" t="str">
        <f>_xlfn.XLOOKUP(Table7[[#This Row],[EID]],Roster!A:A,Roster!F:F)</f>
        <v>HR</v>
      </c>
      <c r="D4156">
        <v>9</v>
      </c>
      <c r="E4156" s="2">
        <v>45201</v>
      </c>
      <c r="F4156" s="2">
        <f>_xlfn.XLOOKUP(Table7[[#This Row],[EID]],Roster!A:A,Roster!G:G)</f>
        <v>44152</v>
      </c>
      <c r="G4156" s="61">
        <f ca="1">(TODAY()-Table7[[#This Row],[Hire Date]])/365</f>
        <v>4.5013698630136982</v>
      </c>
      <c r="H4156" s="61">
        <f ca="1">Table7[[#This Row],[Year]]*12</f>
        <v>54.016438356164379</v>
      </c>
      <c r="I4156" t="str">
        <f ca="1">IF(Table7[[#This Row],[Month]]&gt;=12,"Tenured","New Hire")</f>
        <v>Tenured</v>
      </c>
    </row>
    <row r="4157" spans="1:9">
      <c r="A4157" s="3" t="s">
        <v>114</v>
      </c>
      <c r="B4157" s="35" t="str">
        <f>_xlfn.XLOOKUP(Table7[[#This Row],[EID]],Roster!A:A,Roster!E:E)</f>
        <v>han.oriz.24</v>
      </c>
      <c r="C4157" s="35" t="str">
        <f>_xlfn.XLOOKUP(Table7[[#This Row],[EID]],Roster!A:A,Roster!F:F)</f>
        <v>Strategy</v>
      </c>
      <c r="D4157">
        <v>9</v>
      </c>
      <c r="E4157" s="2">
        <v>45201</v>
      </c>
      <c r="F4157" s="2">
        <f>_xlfn.XLOOKUP(Table7[[#This Row],[EID]],Roster!A:A,Roster!G:G)</f>
        <v>37165</v>
      </c>
      <c r="G4157" s="61">
        <f ca="1">(TODAY()-Table7[[#This Row],[Hire Date]])/365</f>
        <v>23.643835616438356</v>
      </c>
      <c r="H4157" s="61">
        <f ca="1">Table7[[#This Row],[Year]]*12</f>
        <v>283.72602739726028</v>
      </c>
      <c r="I4157" t="str">
        <f ca="1">IF(Table7[[#This Row],[Month]]&gt;=12,"Tenured","New Hire")</f>
        <v>Tenured</v>
      </c>
    </row>
    <row r="4158" spans="1:9">
      <c r="A4158" s="3" t="s">
        <v>115</v>
      </c>
      <c r="B4158" s="35" t="str">
        <f>_xlfn.XLOOKUP(Table7[[#This Row],[EID]],Roster!A:A,Roster!E:E)</f>
        <v>oka.koch.55</v>
      </c>
      <c r="C4158" s="35" t="str">
        <f>_xlfn.XLOOKUP(Table7[[#This Row],[EID]],Roster!A:A,Roster!F:F)</f>
        <v>F&amp;A</v>
      </c>
      <c r="D4158">
        <v>9</v>
      </c>
      <c r="E4158" s="2">
        <v>45201</v>
      </c>
      <c r="F4158" s="2">
        <f>_xlfn.XLOOKUP(Table7[[#This Row],[EID]],Roster!A:A,Roster!G:G)</f>
        <v>44841</v>
      </c>
      <c r="G4158" s="61">
        <f ca="1">(TODAY()-Table7[[#This Row],[Hire Date]])/365</f>
        <v>2.6136986301369864</v>
      </c>
      <c r="H4158" s="61">
        <f ca="1">Table7[[#This Row],[Year]]*12</f>
        <v>31.364383561643837</v>
      </c>
      <c r="I4158" t="str">
        <f ca="1">IF(Table7[[#This Row],[Month]]&gt;=12,"Tenured","New Hire")</f>
        <v>Tenured</v>
      </c>
    </row>
    <row r="4159" spans="1:9">
      <c r="A4159" s="3" t="s">
        <v>116</v>
      </c>
      <c r="B4159" s="35" t="str">
        <f>_xlfn.XLOOKUP(Table7[[#This Row],[EID]],Roster!A:A,Roster!E:E)</f>
        <v>hir.kame.31</v>
      </c>
      <c r="C4159" s="35" t="str">
        <f>_xlfn.XLOOKUP(Table7[[#This Row],[EID]],Roster!A:A,Roster!F:F)</f>
        <v>Health</v>
      </c>
      <c r="D4159">
        <v>9</v>
      </c>
      <c r="E4159" s="2">
        <v>45201</v>
      </c>
      <c r="F4159" s="2">
        <f>_xlfn.XLOOKUP(Table7[[#This Row],[EID]],Roster!A:A,Roster!G:G)</f>
        <v>39490</v>
      </c>
      <c r="G4159" s="61">
        <f ca="1">(TODAY()-Table7[[#This Row],[Hire Date]])/365</f>
        <v>17.273972602739725</v>
      </c>
      <c r="H4159" s="61">
        <f ca="1">Table7[[#This Row],[Year]]*12</f>
        <v>207.2876712328767</v>
      </c>
      <c r="I4159" t="str">
        <f ca="1">IF(Table7[[#This Row],[Month]]&gt;=12,"Tenured","New Hire")</f>
        <v>Tenured</v>
      </c>
    </row>
    <row r="4160" spans="1:9">
      <c r="A4160" s="3" t="s">
        <v>117</v>
      </c>
      <c r="B4160" s="35" t="str">
        <f>_xlfn.XLOOKUP(Table7[[#This Row],[EID]],Roster!A:A,Roster!E:E)</f>
        <v>han.oriz.24</v>
      </c>
      <c r="C4160" s="35" t="str">
        <f>_xlfn.XLOOKUP(Table7[[#This Row],[EID]],Roster!A:A,Roster!F:F)</f>
        <v>Network</v>
      </c>
      <c r="D4160">
        <v>10</v>
      </c>
      <c r="E4160" s="2">
        <v>45201</v>
      </c>
      <c r="F4160" s="2">
        <f>_xlfn.XLOOKUP(Table7[[#This Row],[EID]],Roster!A:A,Roster!G:G)</f>
        <v>43495</v>
      </c>
      <c r="G4160" s="61">
        <f ca="1">(TODAY()-Table7[[#This Row],[Hire Date]])/365</f>
        <v>6.3013698630136989</v>
      </c>
      <c r="H4160" s="61">
        <f ca="1">Table7[[#This Row],[Year]]*12</f>
        <v>75.616438356164394</v>
      </c>
      <c r="I4160" t="str">
        <f ca="1">IF(Table7[[#This Row],[Month]]&gt;=12,"Tenured","New Hire")</f>
        <v>Tenured</v>
      </c>
    </row>
    <row r="4161" spans="1:9">
      <c r="A4161" s="3" t="s">
        <v>118</v>
      </c>
      <c r="B4161" s="35" t="str">
        <f>_xlfn.XLOOKUP(Table7[[#This Row],[EID]],Roster!A:A,Roster!E:E)</f>
        <v>kig.imaz.62</v>
      </c>
      <c r="C4161" s="35" t="str">
        <f>_xlfn.XLOOKUP(Table7[[#This Row],[EID]],Roster!A:A,Roster!F:F)</f>
        <v>HR</v>
      </c>
      <c r="D4161">
        <v>9</v>
      </c>
      <c r="E4161" s="2">
        <v>45201</v>
      </c>
      <c r="F4161" s="2">
        <f>_xlfn.XLOOKUP(Table7[[#This Row],[EID]],Roster!A:A,Roster!G:G)</f>
        <v>44965</v>
      </c>
      <c r="G4161" s="61">
        <f ca="1">(TODAY()-Table7[[#This Row],[Hire Date]])/365</f>
        <v>2.2739726027397262</v>
      </c>
      <c r="H4161" s="61">
        <f ca="1">Table7[[#This Row],[Year]]*12</f>
        <v>27.287671232876715</v>
      </c>
      <c r="I4161" t="str">
        <f ca="1">IF(Table7[[#This Row],[Month]]&gt;=12,"Tenured","New Hire")</f>
        <v>Tenured</v>
      </c>
    </row>
    <row r="4162" spans="1:9">
      <c r="A4162" s="3" t="s">
        <v>119</v>
      </c>
      <c r="B4162" s="35" t="str">
        <f>_xlfn.XLOOKUP(Table7[[#This Row],[EID]],Roster!A:A,Roster!E:E)</f>
        <v>hir.kame.31</v>
      </c>
      <c r="C4162" s="35" t="str">
        <f>_xlfn.XLOOKUP(Table7[[#This Row],[EID]],Roster!A:A,Roster!F:F)</f>
        <v>Health</v>
      </c>
      <c r="D4162">
        <v>9</v>
      </c>
      <c r="E4162" s="2">
        <v>45201</v>
      </c>
      <c r="F4162" s="2">
        <f>_xlfn.XLOOKUP(Table7[[#This Row],[EID]],Roster!A:A,Roster!G:G)</f>
        <v>38581</v>
      </c>
      <c r="G4162" s="61">
        <f ca="1">(TODAY()-Table7[[#This Row],[Hire Date]])/365</f>
        <v>19.764383561643836</v>
      </c>
      <c r="H4162" s="61">
        <f ca="1">Table7[[#This Row],[Year]]*12</f>
        <v>237.17260273972602</v>
      </c>
      <c r="I4162" t="str">
        <f ca="1">IF(Table7[[#This Row],[Month]]&gt;=12,"Tenured","New Hire")</f>
        <v>Tenured</v>
      </c>
    </row>
    <row r="4163" spans="1:9">
      <c r="A4163" s="3" t="s">
        <v>120</v>
      </c>
      <c r="B4163" s="35" t="str">
        <f>_xlfn.XLOOKUP(Table7[[#This Row],[EID]],Roster!A:A,Roster!E:E)</f>
        <v>oka.koch.55</v>
      </c>
      <c r="C4163" s="35" t="str">
        <f>_xlfn.XLOOKUP(Table7[[#This Row],[EID]],Roster!A:A,Roster!F:F)</f>
        <v>F&amp;A</v>
      </c>
      <c r="D4163">
        <v>10</v>
      </c>
      <c r="E4163" s="2">
        <v>45201</v>
      </c>
      <c r="F4163" s="2">
        <f>_xlfn.XLOOKUP(Table7[[#This Row],[EID]],Roster!A:A,Roster!G:G)</f>
        <v>45039</v>
      </c>
      <c r="G4163" s="61">
        <f ca="1">(TODAY()-Table7[[#This Row],[Hire Date]])/365</f>
        <v>2.0712328767123287</v>
      </c>
      <c r="H4163" s="61">
        <f ca="1">Table7[[#This Row],[Year]]*12</f>
        <v>24.854794520547944</v>
      </c>
      <c r="I4163" t="str">
        <f ca="1">IF(Table7[[#This Row],[Month]]&gt;=12,"Tenured","New Hire")</f>
        <v>Tenured</v>
      </c>
    </row>
    <row r="4164" spans="1:9">
      <c r="A4164" s="3" t="s">
        <v>121</v>
      </c>
      <c r="B4164" s="35" t="str">
        <f>_xlfn.XLOOKUP(Table7[[#This Row],[EID]],Roster!A:A,Roster!E:E)</f>
        <v>hir.kame.31</v>
      </c>
      <c r="C4164" s="35" t="str">
        <f>_xlfn.XLOOKUP(Table7[[#This Row],[EID]],Roster!A:A,Roster!F:F)</f>
        <v>Health</v>
      </c>
      <c r="D4164">
        <v>9</v>
      </c>
      <c r="E4164" s="2">
        <v>45201</v>
      </c>
      <c r="F4164" s="2">
        <f>_xlfn.XLOOKUP(Table7[[#This Row],[EID]],Roster!A:A,Roster!G:G)</f>
        <v>44420</v>
      </c>
      <c r="G4164" s="61">
        <f ca="1">(TODAY()-Table7[[#This Row],[Hire Date]])/365</f>
        <v>3.7671232876712328</v>
      </c>
      <c r="H4164" s="61">
        <f ca="1">Table7[[#This Row],[Year]]*12</f>
        <v>45.205479452054796</v>
      </c>
      <c r="I4164" t="str">
        <f ca="1">IF(Table7[[#This Row],[Month]]&gt;=12,"Tenured","New Hire")</f>
        <v>Tenured</v>
      </c>
    </row>
    <row r="4165" spans="1:9">
      <c r="A4165" s="3" t="s">
        <v>122</v>
      </c>
      <c r="B4165" s="35" t="str">
        <f>_xlfn.XLOOKUP(Table7[[#This Row],[EID]],Roster!A:A,Roster!E:E)</f>
        <v>han.oriz.24</v>
      </c>
      <c r="C4165" s="35" t="str">
        <f>_xlfn.XLOOKUP(Table7[[#This Row],[EID]],Roster!A:A,Roster!F:F)</f>
        <v>Network</v>
      </c>
      <c r="D4165">
        <v>9</v>
      </c>
      <c r="E4165" s="2">
        <v>45201</v>
      </c>
      <c r="F4165" s="2">
        <f>_xlfn.XLOOKUP(Table7[[#This Row],[EID]],Roster!A:A,Roster!G:G)</f>
        <v>44961</v>
      </c>
      <c r="G4165" s="61">
        <f ca="1">(TODAY()-Table7[[#This Row],[Hire Date]])/365</f>
        <v>2.2849315068493152</v>
      </c>
      <c r="H4165" s="61">
        <f ca="1">Table7[[#This Row],[Year]]*12</f>
        <v>27.419178082191785</v>
      </c>
      <c r="I4165" t="str">
        <f ca="1">IF(Table7[[#This Row],[Month]]&gt;=12,"Tenured","New Hire")</f>
        <v>Tenured</v>
      </c>
    </row>
    <row r="4166" spans="1:9">
      <c r="A4166" s="3" t="s">
        <v>123</v>
      </c>
      <c r="B4166" s="35" t="str">
        <f>_xlfn.XLOOKUP(Table7[[#This Row],[EID]],Roster!A:A,Roster!E:E)</f>
        <v>kig.imaz.62</v>
      </c>
      <c r="C4166" s="35" t="str">
        <f>_xlfn.XLOOKUP(Table7[[#This Row],[EID]],Roster!A:A,Roster!F:F)</f>
        <v>HR</v>
      </c>
      <c r="D4166">
        <v>9</v>
      </c>
      <c r="E4166" s="2">
        <v>45201</v>
      </c>
      <c r="F4166" s="2">
        <f>_xlfn.XLOOKUP(Table7[[#This Row],[EID]],Roster!A:A,Roster!G:G)</f>
        <v>41094</v>
      </c>
      <c r="G4166" s="61">
        <f ca="1">(TODAY()-Table7[[#This Row],[Hire Date]])/365</f>
        <v>12.87945205479452</v>
      </c>
      <c r="H4166" s="61">
        <f ca="1">Table7[[#This Row],[Year]]*12</f>
        <v>154.55342465753424</v>
      </c>
      <c r="I4166" t="str">
        <f ca="1">IF(Table7[[#This Row],[Month]]&gt;=12,"Tenured","New Hire")</f>
        <v>Tenured</v>
      </c>
    </row>
    <row r="4167" spans="1:9">
      <c r="A4167" s="3" t="s">
        <v>94</v>
      </c>
      <c r="B4167" s="35" t="str">
        <f>_xlfn.XLOOKUP(Table7[[#This Row],[EID]],Roster!A:A,Roster!E:E)</f>
        <v>oka.koch.55</v>
      </c>
      <c r="C4167" s="35" t="str">
        <f>_xlfn.XLOOKUP(Table7[[#This Row],[EID]],Roster!A:A,Roster!F:F)</f>
        <v>F&amp;A</v>
      </c>
      <c r="D4167">
        <v>8</v>
      </c>
      <c r="E4167" s="2">
        <v>45202</v>
      </c>
      <c r="F4167" s="2">
        <f>_xlfn.XLOOKUP(Table7[[#This Row],[EID]],Roster!A:A,Roster!G:G)</f>
        <v>45032</v>
      </c>
      <c r="G4167" s="61">
        <f ca="1">(TODAY()-Table7[[#This Row],[Hire Date]])/365</f>
        <v>2.0904109589041098</v>
      </c>
      <c r="H4167" s="61">
        <f ca="1">Table7[[#This Row],[Year]]*12</f>
        <v>25.084931506849315</v>
      </c>
      <c r="I4167" t="str">
        <f ca="1">IF(Table7[[#This Row],[Month]]&gt;=12,"Tenured","New Hire")</f>
        <v>Tenured</v>
      </c>
    </row>
    <row r="4168" spans="1:9">
      <c r="A4168" s="3" t="s">
        <v>96</v>
      </c>
      <c r="B4168" s="35" t="str">
        <f>_xlfn.XLOOKUP(Table7[[#This Row],[EID]],Roster!A:A,Roster!E:E)</f>
        <v>hir.kame.31</v>
      </c>
      <c r="C4168" s="35" t="str">
        <f>_xlfn.XLOOKUP(Table7[[#This Row],[EID]],Roster!A:A,Roster!F:F)</f>
        <v>Health</v>
      </c>
      <c r="D4168">
        <v>8</v>
      </c>
      <c r="E4168" s="2">
        <v>45202</v>
      </c>
      <c r="F4168" s="2">
        <f>_xlfn.XLOOKUP(Table7[[#This Row],[EID]],Roster!A:A,Roster!G:G)</f>
        <v>44979</v>
      </c>
      <c r="G4168" s="61">
        <f ca="1">(TODAY()-Table7[[#This Row],[Hire Date]])/365</f>
        <v>2.2356164383561645</v>
      </c>
      <c r="H4168" s="61">
        <f ca="1">Table7[[#This Row],[Year]]*12</f>
        <v>26.827397260273976</v>
      </c>
      <c r="I4168" t="str">
        <f ca="1">IF(Table7[[#This Row],[Month]]&gt;=12,"Tenured","New Hire")</f>
        <v>Tenured</v>
      </c>
    </row>
    <row r="4169" spans="1:9">
      <c r="A4169" s="3" t="s">
        <v>97</v>
      </c>
      <c r="B4169" s="35" t="str">
        <f>_xlfn.XLOOKUP(Table7[[#This Row],[EID]],Roster!A:A,Roster!E:E)</f>
        <v>han.oriz.24</v>
      </c>
      <c r="C4169" s="35" t="str">
        <f>_xlfn.XLOOKUP(Table7[[#This Row],[EID]],Roster!A:A,Roster!F:F)</f>
        <v>Network</v>
      </c>
      <c r="D4169">
        <v>9</v>
      </c>
      <c r="E4169" s="2">
        <v>45202</v>
      </c>
      <c r="F4169" s="2">
        <f>_xlfn.XLOOKUP(Table7[[#This Row],[EID]],Roster!A:A,Roster!G:G)</f>
        <v>44419</v>
      </c>
      <c r="G4169" s="61">
        <f ca="1">(TODAY()-Table7[[#This Row],[Hire Date]])/365</f>
        <v>3.7698630136986302</v>
      </c>
      <c r="H4169" s="61">
        <f ca="1">Table7[[#This Row],[Year]]*12</f>
        <v>45.238356164383561</v>
      </c>
      <c r="I4169" t="str">
        <f ca="1">IF(Table7[[#This Row],[Month]]&gt;=12,"Tenured","New Hire")</f>
        <v>Tenured</v>
      </c>
    </row>
    <row r="4170" spans="1:9">
      <c r="A4170" s="3" t="s">
        <v>98</v>
      </c>
      <c r="B4170" s="35" t="str">
        <f>_xlfn.XLOOKUP(Table7[[#This Row],[EID]],Roster!A:A,Roster!E:E)</f>
        <v>kig.imaz.62</v>
      </c>
      <c r="C4170" s="35" t="str">
        <f>_xlfn.XLOOKUP(Table7[[#This Row],[EID]],Roster!A:A,Roster!F:F)</f>
        <v>HR</v>
      </c>
      <c r="D4170">
        <v>8</v>
      </c>
      <c r="E4170" s="2">
        <v>45202</v>
      </c>
      <c r="F4170" s="2">
        <f>_xlfn.XLOOKUP(Table7[[#This Row],[EID]],Roster!A:A,Roster!G:G)</f>
        <v>41964</v>
      </c>
      <c r="G4170" s="61">
        <f ca="1">(TODAY()-Table7[[#This Row],[Hire Date]])/365</f>
        <v>10.495890410958904</v>
      </c>
      <c r="H4170" s="61">
        <f ca="1">Table7[[#This Row],[Year]]*12</f>
        <v>125.95068493150684</v>
      </c>
      <c r="I4170" t="str">
        <f ca="1">IF(Table7[[#This Row],[Month]]&gt;=12,"Tenured","New Hire")</f>
        <v>Tenured</v>
      </c>
    </row>
    <row r="4171" spans="1:9">
      <c r="A4171" s="3" t="s">
        <v>99</v>
      </c>
      <c r="B4171" s="35" t="str">
        <f>_xlfn.XLOOKUP(Table7[[#This Row],[EID]],Roster!A:A,Roster!E:E)</f>
        <v>han.oriz.24</v>
      </c>
      <c r="C4171" s="35" t="str">
        <f>_xlfn.XLOOKUP(Table7[[#This Row],[EID]],Roster!A:A,Roster!F:F)</f>
        <v>Strategy</v>
      </c>
      <c r="D4171">
        <v>9</v>
      </c>
      <c r="E4171" s="2">
        <v>45202</v>
      </c>
      <c r="F4171" s="2">
        <f>_xlfn.XLOOKUP(Table7[[#This Row],[EID]],Roster!A:A,Roster!G:G)</f>
        <v>39732</v>
      </c>
      <c r="G4171" s="61">
        <f ca="1">(TODAY()-Table7[[#This Row],[Hire Date]])/365</f>
        <v>16.610958904109587</v>
      </c>
      <c r="H4171" s="61">
        <f ca="1">Table7[[#This Row],[Year]]*12</f>
        <v>199.33150684931505</v>
      </c>
      <c r="I4171" t="str">
        <f ca="1">IF(Table7[[#This Row],[Month]]&gt;=12,"Tenured","New Hire")</f>
        <v>Tenured</v>
      </c>
    </row>
    <row r="4172" spans="1:9">
      <c r="A4172" s="3" t="s">
        <v>100</v>
      </c>
      <c r="B4172" s="35" t="str">
        <f>_xlfn.XLOOKUP(Table7[[#This Row],[EID]],Roster!A:A,Roster!E:E)</f>
        <v>oka.koch.55</v>
      </c>
      <c r="C4172" s="35" t="str">
        <f>_xlfn.XLOOKUP(Table7[[#This Row],[EID]],Roster!A:A,Roster!F:F)</f>
        <v>F&amp;A</v>
      </c>
      <c r="D4172">
        <v>10</v>
      </c>
      <c r="E4172" s="2">
        <v>45202</v>
      </c>
      <c r="F4172" s="2">
        <f>_xlfn.XLOOKUP(Table7[[#This Row],[EID]],Roster!A:A,Roster!G:G)</f>
        <v>44956</v>
      </c>
      <c r="G4172" s="61">
        <f ca="1">(TODAY()-Table7[[#This Row],[Hire Date]])/365</f>
        <v>2.2986301369863016</v>
      </c>
      <c r="H4172" s="61">
        <f ca="1">Table7[[#This Row],[Year]]*12</f>
        <v>27.583561643835619</v>
      </c>
      <c r="I4172" t="str">
        <f ca="1">IF(Table7[[#This Row],[Month]]&gt;=12,"Tenured","New Hire")</f>
        <v>Tenured</v>
      </c>
    </row>
    <row r="4173" spans="1:9">
      <c r="A4173" s="3" t="s">
        <v>101</v>
      </c>
      <c r="B4173" s="35" t="str">
        <f>_xlfn.XLOOKUP(Table7[[#This Row],[EID]],Roster!A:A,Roster!E:E)</f>
        <v>hir.kame.31</v>
      </c>
      <c r="C4173" s="35" t="str">
        <f>_xlfn.XLOOKUP(Table7[[#This Row],[EID]],Roster!A:A,Roster!F:F)</f>
        <v>Health</v>
      </c>
      <c r="D4173">
        <v>10</v>
      </c>
      <c r="E4173" s="2">
        <v>45202</v>
      </c>
      <c r="F4173" s="2">
        <f>_xlfn.XLOOKUP(Table7[[#This Row],[EID]],Roster!A:A,Roster!G:G)</f>
        <v>42161</v>
      </c>
      <c r="G4173" s="61">
        <f ca="1">(TODAY()-Table7[[#This Row],[Hire Date]])/365</f>
        <v>9.956164383561644</v>
      </c>
      <c r="H4173" s="61">
        <f ca="1">Table7[[#This Row],[Year]]*12</f>
        <v>119.47397260273974</v>
      </c>
      <c r="I4173" t="str">
        <f ca="1">IF(Table7[[#This Row],[Month]]&gt;=12,"Tenured","New Hire")</f>
        <v>Tenured</v>
      </c>
    </row>
    <row r="4174" spans="1:9">
      <c r="A4174" s="3" t="s">
        <v>102</v>
      </c>
      <c r="B4174" s="35" t="str">
        <f>_xlfn.XLOOKUP(Table7[[#This Row],[EID]],Roster!A:A,Roster!E:E)</f>
        <v>han.oriz.24</v>
      </c>
      <c r="C4174" s="35" t="str">
        <f>_xlfn.XLOOKUP(Table7[[#This Row],[EID]],Roster!A:A,Roster!F:F)</f>
        <v>Network</v>
      </c>
      <c r="D4174">
        <v>9</v>
      </c>
      <c r="E4174" s="2">
        <v>45202</v>
      </c>
      <c r="F4174" s="2">
        <f>_xlfn.XLOOKUP(Table7[[#This Row],[EID]],Roster!A:A,Roster!G:G)</f>
        <v>37784</v>
      </c>
      <c r="G4174" s="61">
        <f ca="1">(TODAY()-Table7[[#This Row],[Hire Date]])/365</f>
        <v>21.947945205479453</v>
      </c>
      <c r="H4174" s="61">
        <f ca="1">Table7[[#This Row],[Year]]*12</f>
        <v>263.37534246575342</v>
      </c>
      <c r="I4174" t="str">
        <f ca="1">IF(Table7[[#This Row],[Month]]&gt;=12,"Tenured","New Hire")</f>
        <v>Tenured</v>
      </c>
    </row>
    <row r="4175" spans="1:9">
      <c r="A4175" s="3" t="s">
        <v>103</v>
      </c>
      <c r="B4175" s="35" t="str">
        <f>_xlfn.XLOOKUP(Table7[[#This Row],[EID]],Roster!A:A,Roster!E:E)</f>
        <v>kig.imaz.62</v>
      </c>
      <c r="C4175" s="35" t="str">
        <f>_xlfn.XLOOKUP(Table7[[#This Row],[EID]],Roster!A:A,Roster!F:F)</f>
        <v>HR</v>
      </c>
      <c r="D4175">
        <v>8</v>
      </c>
      <c r="E4175" s="2">
        <v>45202</v>
      </c>
      <c r="F4175" s="2">
        <f>_xlfn.XLOOKUP(Table7[[#This Row],[EID]],Roster!A:A,Roster!G:G)</f>
        <v>44132</v>
      </c>
      <c r="G4175" s="61">
        <f ca="1">(TODAY()-Table7[[#This Row],[Hire Date]])/365</f>
        <v>4.5561643835616437</v>
      </c>
      <c r="H4175" s="61">
        <f ca="1">Table7[[#This Row],[Year]]*12</f>
        <v>54.673972602739724</v>
      </c>
      <c r="I4175" t="str">
        <f ca="1">IF(Table7[[#This Row],[Month]]&gt;=12,"Tenured","New Hire")</f>
        <v>Tenured</v>
      </c>
    </row>
    <row r="4176" spans="1:9">
      <c r="A4176" s="3" t="s">
        <v>104</v>
      </c>
      <c r="B4176" s="35" t="str">
        <f>_xlfn.XLOOKUP(Table7[[#This Row],[EID]],Roster!A:A,Roster!E:E)</f>
        <v>oka.koch.55</v>
      </c>
      <c r="C4176" s="35" t="str">
        <f>_xlfn.XLOOKUP(Table7[[#This Row],[EID]],Roster!A:A,Roster!F:F)</f>
        <v>F&amp;A</v>
      </c>
      <c r="D4176">
        <v>8</v>
      </c>
      <c r="E4176" s="2">
        <v>45202</v>
      </c>
      <c r="F4176" s="2">
        <f>_xlfn.XLOOKUP(Table7[[#This Row],[EID]],Roster!A:A,Roster!G:G)</f>
        <v>44977</v>
      </c>
      <c r="G4176" s="61">
        <f ca="1">(TODAY()-Table7[[#This Row],[Hire Date]])/365</f>
        <v>2.2410958904109588</v>
      </c>
      <c r="H4176" s="61">
        <f ca="1">Table7[[#This Row],[Year]]*12</f>
        <v>26.893150684931506</v>
      </c>
      <c r="I4176" t="str">
        <f ca="1">IF(Table7[[#This Row],[Month]]&gt;=12,"Tenured","New Hire")</f>
        <v>Tenured</v>
      </c>
    </row>
    <row r="4177" spans="1:9">
      <c r="A4177" s="3" t="s">
        <v>105</v>
      </c>
      <c r="B4177" s="35" t="str">
        <f>_xlfn.XLOOKUP(Table7[[#This Row],[EID]],Roster!A:A,Roster!E:E)</f>
        <v>oka.koch.55</v>
      </c>
      <c r="C4177" s="35" t="str">
        <f>_xlfn.XLOOKUP(Table7[[#This Row],[EID]],Roster!A:A,Roster!F:F)</f>
        <v>F&amp;A</v>
      </c>
      <c r="D4177">
        <v>8</v>
      </c>
      <c r="E4177" s="2">
        <v>45202</v>
      </c>
      <c r="F4177" s="2">
        <f>_xlfn.XLOOKUP(Table7[[#This Row],[EID]],Roster!A:A,Roster!G:G)</f>
        <v>37806</v>
      </c>
      <c r="G4177" s="61">
        <f ca="1">(TODAY()-Table7[[#This Row],[Hire Date]])/365</f>
        <v>21.887671232876713</v>
      </c>
      <c r="H4177" s="61">
        <f ca="1">Table7[[#This Row],[Year]]*12</f>
        <v>262.65205479452055</v>
      </c>
      <c r="I4177" t="str">
        <f ca="1">IF(Table7[[#This Row],[Month]]&gt;=12,"Tenured","New Hire")</f>
        <v>Tenured</v>
      </c>
    </row>
    <row r="4178" spans="1:9">
      <c r="A4178" s="3" t="s">
        <v>106</v>
      </c>
      <c r="B4178" s="35" t="str">
        <f>_xlfn.XLOOKUP(Table7[[#This Row],[EID]],Roster!A:A,Roster!E:E)</f>
        <v>hir.kame.31</v>
      </c>
      <c r="C4178" s="35" t="str">
        <f>_xlfn.XLOOKUP(Table7[[#This Row],[EID]],Roster!A:A,Roster!F:F)</f>
        <v>Health</v>
      </c>
      <c r="D4178">
        <v>10</v>
      </c>
      <c r="E4178" s="2">
        <v>45202</v>
      </c>
      <c r="F4178" s="2">
        <f>_xlfn.XLOOKUP(Table7[[#This Row],[EID]],Roster!A:A,Roster!G:G)</f>
        <v>40457</v>
      </c>
      <c r="G4178" s="61">
        <f ca="1">(TODAY()-Table7[[#This Row],[Hire Date]])/365</f>
        <v>14.624657534246575</v>
      </c>
      <c r="H4178" s="61">
        <f ca="1">Table7[[#This Row],[Year]]*12</f>
        <v>175.49589041095891</v>
      </c>
      <c r="I4178" t="str">
        <f ca="1">IF(Table7[[#This Row],[Month]]&gt;=12,"Tenured","New Hire")</f>
        <v>Tenured</v>
      </c>
    </row>
    <row r="4179" spans="1:9">
      <c r="A4179" s="3" t="s">
        <v>107</v>
      </c>
      <c r="B4179" s="35" t="str">
        <f>_xlfn.XLOOKUP(Table7[[#This Row],[EID]],Roster!A:A,Roster!E:E)</f>
        <v>oka.koch.55</v>
      </c>
      <c r="C4179" s="35" t="str">
        <f>_xlfn.XLOOKUP(Table7[[#This Row],[EID]],Roster!A:A,Roster!F:F)</f>
        <v>F&amp;A</v>
      </c>
      <c r="D4179">
        <v>3</v>
      </c>
      <c r="E4179" s="2">
        <v>45202</v>
      </c>
      <c r="F4179" s="2">
        <f>_xlfn.XLOOKUP(Table7[[#This Row],[EID]],Roster!A:A,Roster!G:G)</f>
        <v>45001</v>
      </c>
      <c r="G4179" s="61">
        <f ca="1">(TODAY()-Table7[[#This Row],[Hire Date]])/365</f>
        <v>2.1753424657534248</v>
      </c>
      <c r="H4179" s="61">
        <f ca="1">Table7[[#This Row],[Year]]*12</f>
        <v>26.104109589041098</v>
      </c>
      <c r="I4179" t="str">
        <f ca="1">IF(Table7[[#This Row],[Month]]&gt;=12,"Tenured","New Hire")</f>
        <v>Tenured</v>
      </c>
    </row>
    <row r="4180" spans="1:9">
      <c r="A4180" s="3" t="s">
        <v>108</v>
      </c>
      <c r="B4180" s="35" t="str">
        <f>_xlfn.XLOOKUP(Table7[[#This Row],[EID]],Roster!A:A,Roster!E:E)</f>
        <v>kig.imaz.62</v>
      </c>
      <c r="C4180" s="35" t="str">
        <f>_xlfn.XLOOKUP(Table7[[#This Row],[EID]],Roster!A:A,Roster!F:F)</f>
        <v>HR</v>
      </c>
      <c r="D4180">
        <v>8</v>
      </c>
      <c r="E4180" s="2">
        <v>45202</v>
      </c>
      <c r="F4180" s="2">
        <f>_xlfn.XLOOKUP(Table7[[#This Row],[EID]],Roster!A:A,Roster!G:G)</f>
        <v>41289</v>
      </c>
      <c r="G4180" s="61">
        <f ca="1">(TODAY()-Table7[[#This Row],[Hire Date]])/365</f>
        <v>12.345205479452055</v>
      </c>
      <c r="H4180" s="61">
        <f ca="1">Table7[[#This Row],[Year]]*12</f>
        <v>148.14246575342466</v>
      </c>
      <c r="I4180" t="str">
        <f ca="1">IF(Table7[[#This Row],[Month]]&gt;=12,"Tenured","New Hire")</f>
        <v>Tenured</v>
      </c>
    </row>
    <row r="4181" spans="1:9">
      <c r="A4181" s="3" t="s">
        <v>109</v>
      </c>
      <c r="B4181" s="35" t="str">
        <f>_xlfn.XLOOKUP(Table7[[#This Row],[EID]],Roster!A:A,Roster!E:E)</f>
        <v>han.oriz.24</v>
      </c>
      <c r="C4181" s="35" t="str">
        <f>_xlfn.XLOOKUP(Table7[[#This Row],[EID]],Roster!A:A,Roster!F:F)</f>
        <v>Strategy</v>
      </c>
      <c r="D4181">
        <v>10</v>
      </c>
      <c r="E4181" s="2">
        <v>45202</v>
      </c>
      <c r="F4181" s="2">
        <f>_xlfn.XLOOKUP(Table7[[#This Row],[EID]],Roster!A:A,Roster!G:G)</f>
        <v>39092</v>
      </c>
      <c r="G4181" s="61">
        <f ca="1">(TODAY()-Table7[[#This Row],[Hire Date]])/365</f>
        <v>18.364383561643837</v>
      </c>
      <c r="H4181" s="61">
        <f ca="1">Table7[[#This Row],[Year]]*12</f>
        <v>220.37260273972606</v>
      </c>
      <c r="I4181" t="str">
        <f ca="1">IF(Table7[[#This Row],[Month]]&gt;=12,"Tenured","New Hire")</f>
        <v>Tenured</v>
      </c>
    </row>
    <row r="4182" spans="1:9">
      <c r="A4182" s="3" t="s">
        <v>110</v>
      </c>
      <c r="B4182" s="35" t="str">
        <f>_xlfn.XLOOKUP(Table7[[#This Row],[EID]],Roster!A:A,Roster!E:E)</f>
        <v>oka.koch.55</v>
      </c>
      <c r="C4182" s="35" t="str">
        <f>_xlfn.XLOOKUP(Table7[[#This Row],[EID]],Roster!A:A,Roster!F:F)</f>
        <v>F&amp;A</v>
      </c>
      <c r="D4182">
        <v>8</v>
      </c>
      <c r="E4182" s="2">
        <v>45202</v>
      </c>
      <c r="F4182" s="2">
        <f>_xlfn.XLOOKUP(Table7[[#This Row],[EID]],Roster!A:A,Roster!G:G)</f>
        <v>45029</v>
      </c>
      <c r="G4182" s="61">
        <f ca="1">(TODAY()-Table7[[#This Row],[Hire Date]])/365</f>
        <v>2.0986301369863014</v>
      </c>
      <c r="H4182" s="61">
        <f ca="1">Table7[[#This Row],[Year]]*12</f>
        <v>25.183561643835617</v>
      </c>
      <c r="I4182" t="str">
        <f ca="1">IF(Table7[[#This Row],[Month]]&gt;=12,"Tenured","New Hire")</f>
        <v>Tenured</v>
      </c>
    </row>
    <row r="4183" spans="1:9">
      <c r="A4183" s="3" t="s">
        <v>111</v>
      </c>
      <c r="B4183" s="35" t="str">
        <f>_xlfn.XLOOKUP(Table7[[#This Row],[EID]],Roster!A:A,Roster!E:E)</f>
        <v>hir.kame.31</v>
      </c>
      <c r="C4183" s="35" t="str">
        <f>_xlfn.XLOOKUP(Table7[[#This Row],[EID]],Roster!A:A,Roster!F:F)</f>
        <v>Health</v>
      </c>
      <c r="D4183">
        <v>10</v>
      </c>
      <c r="E4183" s="2">
        <v>45202</v>
      </c>
      <c r="F4183" s="2">
        <f>_xlfn.XLOOKUP(Table7[[#This Row],[EID]],Roster!A:A,Roster!G:G)</f>
        <v>42145</v>
      </c>
      <c r="G4183" s="61">
        <f ca="1">(TODAY()-Table7[[#This Row],[Hire Date]])/365</f>
        <v>10</v>
      </c>
      <c r="H4183" s="61">
        <f ca="1">Table7[[#This Row],[Year]]*12</f>
        <v>120</v>
      </c>
      <c r="I4183" t="str">
        <f ca="1">IF(Table7[[#This Row],[Month]]&gt;=12,"Tenured","New Hire")</f>
        <v>Tenured</v>
      </c>
    </row>
    <row r="4184" spans="1:9">
      <c r="A4184" s="3" t="s">
        <v>112</v>
      </c>
      <c r="B4184" s="35" t="str">
        <f>_xlfn.XLOOKUP(Table7[[#This Row],[EID]],Roster!A:A,Roster!E:E)</f>
        <v>hir.kame.31</v>
      </c>
      <c r="C4184" s="35" t="str">
        <f>_xlfn.XLOOKUP(Table7[[#This Row],[EID]],Roster!A:A,Roster!F:F)</f>
        <v>Health</v>
      </c>
      <c r="D4184">
        <v>10</v>
      </c>
      <c r="E4184" s="2">
        <v>45202</v>
      </c>
      <c r="F4184" s="2">
        <f>_xlfn.XLOOKUP(Table7[[#This Row],[EID]],Roster!A:A,Roster!G:G)</f>
        <v>44989</v>
      </c>
      <c r="G4184" s="61">
        <f ca="1">(TODAY()-Table7[[#This Row],[Hire Date]])/365</f>
        <v>2.2082191780821918</v>
      </c>
      <c r="H4184" s="61">
        <f ca="1">Table7[[#This Row],[Year]]*12</f>
        <v>26.4986301369863</v>
      </c>
      <c r="I4184" t="str">
        <f ca="1">IF(Table7[[#This Row],[Month]]&gt;=12,"Tenured","New Hire")</f>
        <v>Tenured</v>
      </c>
    </row>
    <row r="4185" spans="1:9">
      <c r="A4185" s="3" t="s">
        <v>113</v>
      </c>
      <c r="B4185" s="35" t="str">
        <f>_xlfn.XLOOKUP(Table7[[#This Row],[EID]],Roster!A:A,Roster!E:E)</f>
        <v>kig.imaz.62</v>
      </c>
      <c r="C4185" s="35" t="str">
        <f>_xlfn.XLOOKUP(Table7[[#This Row],[EID]],Roster!A:A,Roster!F:F)</f>
        <v>HR</v>
      </c>
      <c r="D4185">
        <v>10</v>
      </c>
      <c r="E4185" s="2">
        <v>45202</v>
      </c>
      <c r="F4185" s="2">
        <f>_xlfn.XLOOKUP(Table7[[#This Row],[EID]],Roster!A:A,Roster!G:G)</f>
        <v>44152</v>
      </c>
      <c r="G4185" s="61">
        <f ca="1">(TODAY()-Table7[[#This Row],[Hire Date]])/365</f>
        <v>4.5013698630136982</v>
      </c>
      <c r="H4185" s="61">
        <f ca="1">Table7[[#This Row],[Year]]*12</f>
        <v>54.016438356164379</v>
      </c>
      <c r="I4185" t="str">
        <f ca="1">IF(Table7[[#This Row],[Month]]&gt;=12,"Tenured","New Hire")</f>
        <v>Tenured</v>
      </c>
    </row>
    <row r="4186" spans="1:9">
      <c r="A4186" s="3" t="s">
        <v>114</v>
      </c>
      <c r="B4186" s="35" t="str">
        <f>_xlfn.XLOOKUP(Table7[[#This Row],[EID]],Roster!A:A,Roster!E:E)</f>
        <v>han.oriz.24</v>
      </c>
      <c r="C4186" s="35" t="str">
        <f>_xlfn.XLOOKUP(Table7[[#This Row],[EID]],Roster!A:A,Roster!F:F)</f>
        <v>Strategy</v>
      </c>
      <c r="D4186">
        <v>10</v>
      </c>
      <c r="E4186" s="2">
        <v>45202</v>
      </c>
      <c r="F4186" s="2">
        <f>_xlfn.XLOOKUP(Table7[[#This Row],[EID]],Roster!A:A,Roster!G:G)</f>
        <v>37165</v>
      </c>
      <c r="G4186" s="61">
        <f ca="1">(TODAY()-Table7[[#This Row],[Hire Date]])/365</f>
        <v>23.643835616438356</v>
      </c>
      <c r="H4186" s="61">
        <f ca="1">Table7[[#This Row],[Year]]*12</f>
        <v>283.72602739726028</v>
      </c>
      <c r="I4186" t="str">
        <f ca="1">IF(Table7[[#This Row],[Month]]&gt;=12,"Tenured","New Hire")</f>
        <v>Tenured</v>
      </c>
    </row>
    <row r="4187" spans="1:9">
      <c r="A4187" s="3" t="s">
        <v>115</v>
      </c>
      <c r="B4187" s="35" t="str">
        <f>_xlfn.XLOOKUP(Table7[[#This Row],[EID]],Roster!A:A,Roster!E:E)</f>
        <v>oka.koch.55</v>
      </c>
      <c r="C4187" s="35" t="str">
        <f>_xlfn.XLOOKUP(Table7[[#This Row],[EID]],Roster!A:A,Roster!F:F)</f>
        <v>F&amp;A</v>
      </c>
      <c r="D4187">
        <v>10</v>
      </c>
      <c r="E4187" s="2">
        <v>45202</v>
      </c>
      <c r="F4187" s="2">
        <f>_xlfn.XLOOKUP(Table7[[#This Row],[EID]],Roster!A:A,Roster!G:G)</f>
        <v>44841</v>
      </c>
      <c r="G4187" s="61">
        <f ca="1">(TODAY()-Table7[[#This Row],[Hire Date]])/365</f>
        <v>2.6136986301369864</v>
      </c>
      <c r="H4187" s="61">
        <f ca="1">Table7[[#This Row],[Year]]*12</f>
        <v>31.364383561643837</v>
      </c>
      <c r="I4187" t="str">
        <f ca="1">IF(Table7[[#This Row],[Month]]&gt;=12,"Tenured","New Hire")</f>
        <v>Tenured</v>
      </c>
    </row>
    <row r="4188" spans="1:9">
      <c r="A4188" s="3" t="s">
        <v>116</v>
      </c>
      <c r="B4188" s="35" t="str">
        <f>_xlfn.XLOOKUP(Table7[[#This Row],[EID]],Roster!A:A,Roster!E:E)</f>
        <v>hir.kame.31</v>
      </c>
      <c r="C4188" s="35" t="str">
        <f>_xlfn.XLOOKUP(Table7[[#This Row],[EID]],Roster!A:A,Roster!F:F)</f>
        <v>Health</v>
      </c>
      <c r="D4188">
        <v>8</v>
      </c>
      <c r="E4188" s="2">
        <v>45202</v>
      </c>
      <c r="F4188" s="2">
        <f>_xlfn.XLOOKUP(Table7[[#This Row],[EID]],Roster!A:A,Roster!G:G)</f>
        <v>39490</v>
      </c>
      <c r="G4188" s="61">
        <f ca="1">(TODAY()-Table7[[#This Row],[Hire Date]])/365</f>
        <v>17.273972602739725</v>
      </c>
      <c r="H4188" s="61">
        <f ca="1">Table7[[#This Row],[Year]]*12</f>
        <v>207.2876712328767</v>
      </c>
      <c r="I4188" t="str">
        <f ca="1">IF(Table7[[#This Row],[Month]]&gt;=12,"Tenured","New Hire")</f>
        <v>Tenured</v>
      </c>
    </row>
    <row r="4189" spans="1:9">
      <c r="A4189" s="3" t="s">
        <v>117</v>
      </c>
      <c r="B4189" s="35" t="str">
        <f>_xlfn.XLOOKUP(Table7[[#This Row],[EID]],Roster!A:A,Roster!E:E)</f>
        <v>han.oriz.24</v>
      </c>
      <c r="C4189" s="35" t="str">
        <f>_xlfn.XLOOKUP(Table7[[#This Row],[EID]],Roster!A:A,Roster!F:F)</f>
        <v>Network</v>
      </c>
      <c r="D4189">
        <v>9</v>
      </c>
      <c r="E4189" s="2">
        <v>45202</v>
      </c>
      <c r="F4189" s="2">
        <f>_xlfn.XLOOKUP(Table7[[#This Row],[EID]],Roster!A:A,Roster!G:G)</f>
        <v>43495</v>
      </c>
      <c r="G4189" s="61">
        <f ca="1">(TODAY()-Table7[[#This Row],[Hire Date]])/365</f>
        <v>6.3013698630136989</v>
      </c>
      <c r="H4189" s="61">
        <f ca="1">Table7[[#This Row],[Year]]*12</f>
        <v>75.616438356164394</v>
      </c>
      <c r="I4189" t="str">
        <f ca="1">IF(Table7[[#This Row],[Month]]&gt;=12,"Tenured","New Hire")</f>
        <v>Tenured</v>
      </c>
    </row>
    <row r="4190" spans="1:9">
      <c r="A4190" s="3" t="s">
        <v>118</v>
      </c>
      <c r="B4190" s="35" t="str">
        <f>_xlfn.XLOOKUP(Table7[[#This Row],[EID]],Roster!A:A,Roster!E:E)</f>
        <v>kig.imaz.62</v>
      </c>
      <c r="C4190" s="35" t="str">
        <f>_xlfn.XLOOKUP(Table7[[#This Row],[EID]],Roster!A:A,Roster!F:F)</f>
        <v>HR</v>
      </c>
      <c r="D4190">
        <v>10</v>
      </c>
      <c r="E4190" s="2">
        <v>45202</v>
      </c>
      <c r="F4190" s="2">
        <f>_xlfn.XLOOKUP(Table7[[#This Row],[EID]],Roster!A:A,Roster!G:G)</f>
        <v>44965</v>
      </c>
      <c r="G4190" s="61">
        <f ca="1">(TODAY()-Table7[[#This Row],[Hire Date]])/365</f>
        <v>2.2739726027397262</v>
      </c>
      <c r="H4190" s="61">
        <f ca="1">Table7[[#This Row],[Year]]*12</f>
        <v>27.287671232876715</v>
      </c>
      <c r="I4190" t="str">
        <f ca="1">IF(Table7[[#This Row],[Month]]&gt;=12,"Tenured","New Hire")</f>
        <v>Tenured</v>
      </c>
    </row>
    <row r="4191" spans="1:9">
      <c r="A4191" s="3" t="s">
        <v>119</v>
      </c>
      <c r="B4191" s="35" t="str">
        <f>_xlfn.XLOOKUP(Table7[[#This Row],[EID]],Roster!A:A,Roster!E:E)</f>
        <v>hir.kame.31</v>
      </c>
      <c r="C4191" s="35" t="str">
        <f>_xlfn.XLOOKUP(Table7[[#This Row],[EID]],Roster!A:A,Roster!F:F)</f>
        <v>Health</v>
      </c>
      <c r="D4191">
        <v>8</v>
      </c>
      <c r="E4191" s="2">
        <v>45202</v>
      </c>
      <c r="F4191" s="2">
        <f>_xlfn.XLOOKUP(Table7[[#This Row],[EID]],Roster!A:A,Roster!G:G)</f>
        <v>38581</v>
      </c>
      <c r="G4191" s="61">
        <f ca="1">(TODAY()-Table7[[#This Row],[Hire Date]])/365</f>
        <v>19.764383561643836</v>
      </c>
      <c r="H4191" s="61">
        <f ca="1">Table7[[#This Row],[Year]]*12</f>
        <v>237.17260273972602</v>
      </c>
      <c r="I4191" t="str">
        <f ca="1">IF(Table7[[#This Row],[Month]]&gt;=12,"Tenured","New Hire")</f>
        <v>Tenured</v>
      </c>
    </row>
    <row r="4192" spans="1:9">
      <c r="A4192" s="3" t="s">
        <v>120</v>
      </c>
      <c r="B4192" s="35" t="str">
        <f>_xlfn.XLOOKUP(Table7[[#This Row],[EID]],Roster!A:A,Roster!E:E)</f>
        <v>oka.koch.55</v>
      </c>
      <c r="C4192" s="35" t="str">
        <f>_xlfn.XLOOKUP(Table7[[#This Row],[EID]],Roster!A:A,Roster!F:F)</f>
        <v>F&amp;A</v>
      </c>
      <c r="D4192">
        <v>8</v>
      </c>
      <c r="E4192" s="2">
        <v>45202</v>
      </c>
      <c r="F4192" s="2">
        <f>_xlfn.XLOOKUP(Table7[[#This Row],[EID]],Roster!A:A,Roster!G:G)</f>
        <v>45039</v>
      </c>
      <c r="G4192" s="61">
        <f ca="1">(TODAY()-Table7[[#This Row],[Hire Date]])/365</f>
        <v>2.0712328767123287</v>
      </c>
      <c r="H4192" s="61">
        <f ca="1">Table7[[#This Row],[Year]]*12</f>
        <v>24.854794520547944</v>
      </c>
      <c r="I4192" t="str">
        <f ca="1">IF(Table7[[#This Row],[Month]]&gt;=12,"Tenured","New Hire")</f>
        <v>Tenured</v>
      </c>
    </row>
    <row r="4193" spans="1:9">
      <c r="A4193" s="3" t="s">
        <v>121</v>
      </c>
      <c r="B4193" s="35" t="str">
        <f>_xlfn.XLOOKUP(Table7[[#This Row],[EID]],Roster!A:A,Roster!E:E)</f>
        <v>hir.kame.31</v>
      </c>
      <c r="C4193" s="35" t="str">
        <f>_xlfn.XLOOKUP(Table7[[#This Row],[EID]],Roster!A:A,Roster!F:F)</f>
        <v>Health</v>
      </c>
      <c r="D4193">
        <v>8</v>
      </c>
      <c r="E4193" s="2">
        <v>45202</v>
      </c>
      <c r="F4193" s="2">
        <f>_xlfn.XLOOKUP(Table7[[#This Row],[EID]],Roster!A:A,Roster!G:G)</f>
        <v>44420</v>
      </c>
      <c r="G4193" s="61">
        <f ca="1">(TODAY()-Table7[[#This Row],[Hire Date]])/365</f>
        <v>3.7671232876712328</v>
      </c>
      <c r="H4193" s="61">
        <f ca="1">Table7[[#This Row],[Year]]*12</f>
        <v>45.205479452054796</v>
      </c>
      <c r="I4193" t="str">
        <f ca="1">IF(Table7[[#This Row],[Month]]&gt;=12,"Tenured","New Hire")</f>
        <v>Tenured</v>
      </c>
    </row>
    <row r="4194" spans="1:9">
      <c r="A4194" s="3" t="s">
        <v>122</v>
      </c>
      <c r="B4194" s="35" t="str">
        <f>_xlfn.XLOOKUP(Table7[[#This Row],[EID]],Roster!A:A,Roster!E:E)</f>
        <v>han.oriz.24</v>
      </c>
      <c r="C4194" s="35" t="str">
        <f>_xlfn.XLOOKUP(Table7[[#This Row],[EID]],Roster!A:A,Roster!F:F)</f>
        <v>Network</v>
      </c>
      <c r="D4194">
        <v>8</v>
      </c>
      <c r="E4194" s="2">
        <v>45202</v>
      </c>
      <c r="F4194" s="2">
        <f>_xlfn.XLOOKUP(Table7[[#This Row],[EID]],Roster!A:A,Roster!G:G)</f>
        <v>44961</v>
      </c>
      <c r="G4194" s="61">
        <f ca="1">(TODAY()-Table7[[#This Row],[Hire Date]])/365</f>
        <v>2.2849315068493152</v>
      </c>
      <c r="H4194" s="61">
        <f ca="1">Table7[[#This Row],[Year]]*12</f>
        <v>27.419178082191785</v>
      </c>
      <c r="I4194" t="str">
        <f ca="1">IF(Table7[[#This Row],[Month]]&gt;=12,"Tenured","New Hire")</f>
        <v>Tenured</v>
      </c>
    </row>
    <row r="4195" spans="1:9">
      <c r="A4195" s="3" t="s">
        <v>123</v>
      </c>
      <c r="B4195" s="35" t="str">
        <f>_xlfn.XLOOKUP(Table7[[#This Row],[EID]],Roster!A:A,Roster!E:E)</f>
        <v>kig.imaz.62</v>
      </c>
      <c r="C4195" s="35" t="str">
        <f>_xlfn.XLOOKUP(Table7[[#This Row],[EID]],Roster!A:A,Roster!F:F)</f>
        <v>HR</v>
      </c>
      <c r="D4195">
        <v>10</v>
      </c>
      <c r="E4195" s="2">
        <v>45202</v>
      </c>
      <c r="F4195" s="2">
        <f>_xlfn.XLOOKUP(Table7[[#This Row],[EID]],Roster!A:A,Roster!G:G)</f>
        <v>41094</v>
      </c>
      <c r="G4195" s="61">
        <f ca="1">(TODAY()-Table7[[#This Row],[Hire Date]])/365</f>
        <v>12.87945205479452</v>
      </c>
      <c r="H4195" s="61">
        <f ca="1">Table7[[#This Row],[Year]]*12</f>
        <v>154.55342465753424</v>
      </c>
      <c r="I4195" t="str">
        <f ca="1">IF(Table7[[#This Row],[Month]]&gt;=12,"Tenured","New Hire")</f>
        <v>Tenured</v>
      </c>
    </row>
    <row r="4196" spans="1:9">
      <c r="A4196" s="3" t="s">
        <v>94</v>
      </c>
      <c r="B4196" s="35" t="str">
        <f>_xlfn.XLOOKUP(Table7[[#This Row],[EID]],Roster!A:A,Roster!E:E)</f>
        <v>oka.koch.55</v>
      </c>
      <c r="C4196" s="35" t="str">
        <f>_xlfn.XLOOKUP(Table7[[#This Row],[EID]],Roster!A:A,Roster!F:F)</f>
        <v>F&amp;A</v>
      </c>
      <c r="D4196">
        <v>10</v>
      </c>
      <c r="E4196" s="2">
        <v>45203</v>
      </c>
      <c r="F4196" s="2">
        <f>_xlfn.XLOOKUP(Table7[[#This Row],[EID]],Roster!A:A,Roster!G:G)</f>
        <v>45032</v>
      </c>
      <c r="G4196" s="61">
        <f ca="1">(TODAY()-Table7[[#This Row],[Hire Date]])/365</f>
        <v>2.0904109589041098</v>
      </c>
      <c r="H4196" s="61">
        <f ca="1">Table7[[#This Row],[Year]]*12</f>
        <v>25.084931506849315</v>
      </c>
      <c r="I4196" t="str">
        <f ca="1">IF(Table7[[#This Row],[Month]]&gt;=12,"Tenured","New Hire")</f>
        <v>Tenured</v>
      </c>
    </row>
    <row r="4197" spans="1:9">
      <c r="A4197" s="3" t="s">
        <v>96</v>
      </c>
      <c r="B4197" s="35" t="str">
        <f>_xlfn.XLOOKUP(Table7[[#This Row],[EID]],Roster!A:A,Roster!E:E)</f>
        <v>hir.kame.31</v>
      </c>
      <c r="C4197" s="35" t="str">
        <f>_xlfn.XLOOKUP(Table7[[#This Row],[EID]],Roster!A:A,Roster!F:F)</f>
        <v>Health</v>
      </c>
      <c r="D4197">
        <v>9</v>
      </c>
      <c r="E4197" s="2">
        <v>45203</v>
      </c>
      <c r="F4197" s="2">
        <f>_xlfn.XLOOKUP(Table7[[#This Row],[EID]],Roster!A:A,Roster!G:G)</f>
        <v>44979</v>
      </c>
      <c r="G4197" s="61">
        <f ca="1">(TODAY()-Table7[[#This Row],[Hire Date]])/365</f>
        <v>2.2356164383561645</v>
      </c>
      <c r="H4197" s="61">
        <f ca="1">Table7[[#This Row],[Year]]*12</f>
        <v>26.827397260273976</v>
      </c>
      <c r="I4197" t="str">
        <f ca="1">IF(Table7[[#This Row],[Month]]&gt;=12,"Tenured","New Hire")</f>
        <v>Tenured</v>
      </c>
    </row>
    <row r="4198" spans="1:9">
      <c r="A4198" s="3" t="s">
        <v>97</v>
      </c>
      <c r="B4198" s="35" t="str">
        <f>_xlfn.XLOOKUP(Table7[[#This Row],[EID]],Roster!A:A,Roster!E:E)</f>
        <v>han.oriz.24</v>
      </c>
      <c r="C4198" s="35" t="str">
        <f>_xlfn.XLOOKUP(Table7[[#This Row],[EID]],Roster!A:A,Roster!F:F)</f>
        <v>Network</v>
      </c>
      <c r="D4198">
        <v>10</v>
      </c>
      <c r="E4198" s="2">
        <v>45203</v>
      </c>
      <c r="F4198" s="2">
        <f>_xlfn.XLOOKUP(Table7[[#This Row],[EID]],Roster!A:A,Roster!G:G)</f>
        <v>44419</v>
      </c>
      <c r="G4198" s="61">
        <f ca="1">(TODAY()-Table7[[#This Row],[Hire Date]])/365</f>
        <v>3.7698630136986302</v>
      </c>
      <c r="H4198" s="61">
        <f ca="1">Table7[[#This Row],[Year]]*12</f>
        <v>45.238356164383561</v>
      </c>
      <c r="I4198" t="str">
        <f ca="1">IF(Table7[[#This Row],[Month]]&gt;=12,"Tenured","New Hire")</f>
        <v>Tenured</v>
      </c>
    </row>
    <row r="4199" spans="1:9">
      <c r="A4199" s="3" t="s">
        <v>98</v>
      </c>
      <c r="B4199" s="35" t="str">
        <f>_xlfn.XLOOKUP(Table7[[#This Row],[EID]],Roster!A:A,Roster!E:E)</f>
        <v>kig.imaz.62</v>
      </c>
      <c r="C4199" s="35" t="str">
        <f>_xlfn.XLOOKUP(Table7[[#This Row],[EID]],Roster!A:A,Roster!F:F)</f>
        <v>HR</v>
      </c>
      <c r="D4199">
        <v>8</v>
      </c>
      <c r="E4199" s="2">
        <v>45203</v>
      </c>
      <c r="F4199" s="2">
        <f>_xlfn.XLOOKUP(Table7[[#This Row],[EID]],Roster!A:A,Roster!G:G)</f>
        <v>41964</v>
      </c>
      <c r="G4199" s="61">
        <f ca="1">(TODAY()-Table7[[#This Row],[Hire Date]])/365</f>
        <v>10.495890410958904</v>
      </c>
      <c r="H4199" s="61">
        <f ca="1">Table7[[#This Row],[Year]]*12</f>
        <v>125.95068493150684</v>
      </c>
      <c r="I4199" t="str">
        <f ca="1">IF(Table7[[#This Row],[Month]]&gt;=12,"Tenured","New Hire")</f>
        <v>Tenured</v>
      </c>
    </row>
    <row r="4200" spans="1:9">
      <c r="A4200" s="3" t="s">
        <v>99</v>
      </c>
      <c r="B4200" s="35" t="str">
        <f>_xlfn.XLOOKUP(Table7[[#This Row],[EID]],Roster!A:A,Roster!E:E)</f>
        <v>han.oriz.24</v>
      </c>
      <c r="C4200" s="35" t="str">
        <f>_xlfn.XLOOKUP(Table7[[#This Row],[EID]],Roster!A:A,Roster!F:F)</f>
        <v>Strategy</v>
      </c>
      <c r="D4200">
        <v>9</v>
      </c>
      <c r="E4200" s="2">
        <v>45203</v>
      </c>
      <c r="F4200" s="2">
        <f>_xlfn.XLOOKUP(Table7[[#This Row],[EID]],Roster!A:A,Roster!G:G)</f>
        <v>39732</v>
      </c>
      <c r="G4200" s="61">
        <f ca="1">(TODAY()-Table7[[#This Row],[Hire Date]])/365</f>
        <v>16.610958904109587</v>
      </c>
      <c r="H4200" s="61">
        <f ca="1">Table7[[#This Row],[Year]]*12</f>
        <v>199.33150684931505</v>
      </c>
      <c r="I4200" t="str">
        <f ca="1">IF(Table7[[#This Row],[Month]]&gt;=12,"Tenured","New Hire")</f>
        <v>Tenured</v>
      </c>
    </row>
    <row r="4201" spans="1:9">
      <c r="A4201" s="3" t="s">
        <v>100</v>
      </c>
      <c r="B4201" s="35" t="str">
        <f>_xlfn.XLOOKUP(Table7[[#This Row],[EID]],Roster!A:A,Roster!E:E)</f>
        <v>oka.koch.55</v>
      </c>
      <c r="C4201" s="35" t="str">
        <f>_xlfn.XLOOKUP(Table7[[#This Row],[EID]],Roster!A:A,Roster!F:F)</f>
        <v>F&amp;A</v>
      </c>
      <c r="D4201">
        <v>9</v>
      </c>
      <c r="E4201" s="2">
        <v>45203</v>
      </c>
      <c r="F4201" s="2">
        <f>_xlfn.XLOOKUP(Table7[[#This Row],[EID]],Roster!A:A,Roster!G:G)</f>
        <v>44956</v>
      </c>
      <c r="G4201" s="61">
        <f ca="1">(TODAY()-Table7[[#This Row],[Hire Date]])/365</f>
        <v>2.2986301369863016</v>
      </c>
      <c r="H4201" s="61">
        <f ca="1">Table7[[#This Row],[Year]]*12</f>
        <v>27.583561643835619</v>
      </c>
      <c r="I4201" t="str">
        <f ca="1">IF(Table7[[#This Row],[Month]]&gt;=12,"Tenured","New Hire")</f>
        <v>Tenured</v>
      </c>
    </row>
    <row r="4202" spans="1:9">
      <c r="A4202" s="3" t="s">
        <v>101</v>
      </c>
      <c r="B4202" s="35" t="str">
        <f>_xlfn.XLOOKUP(Table7[[#This Row],[EID]],Roster!A:A,Roster!E:E)</f>
        <v>hir.kame.31</v>
      </c>
      <c r="C4202" s="35" t="str">
        <f>_xlfn.XLOOKUP(Table7[[#This Row],[EID]],Roster!A:A,Roster!F:F)</f>
        <v>Health</v>
      </c>
      <c r="D4202">
        <v>8</v>
      </c>
      <c r="E4202" s="2">
        <v>45203</v>
      </c>
      <c r="F4202" s="2">
        <f>_xlfn.XLOOKUP(Table7[[#This Row],[EID]],Roster!A:A,Roster!G:G)</f>
        <v>42161</v>
      </c>
      <c r="G4202" s="61">
        <f ca="1">(TODAY()-Table7[[#This Row],[Hire Date]])/365</f>
        <v>9.956164383561644</v>
      </c>
      <c r="H4202" s="61">
        <f ca="1">Table7[[#This Row],[Year]]*12</f>
        <v>119.47397260273974</v>
      </c>
      <c r="I4202" t="str">
        <f ca="1">IF(Table7[[#This Row],[Month]]&gt;=12,"Tenured","New Hire")</f>
        <v>Tenured</v>
      </c>
    </row>
    <row r="4203" spans="1:9">
      <c r="A4203" s="3" t="s">
        <v>102</v>
      </c>
      <c r="B4203" s="35" t="str">
        <f>_xlfn.XLOOKUP(Table7[[#This Row],[EID]],Roster!A:A,Roster!E:E)</f>
        <v>han.oriz.24</v>
      </c>
      <c r="C4203" s="35" t="str">
        <f>_xlfn.XLOOKUP(Table7[[#This Row],[EID]],Roster!A:A,Roster!F:F)</f>
        <v>Network</v>
      </c>
      <c r="D4203">
        <v>9</v>
      </c>
      <c r="E4203" s="2">
        <v>45203</v>
      </c>
      <c r="F4203" s="2">
        <f>_xlfn.XLOOKUP(Table7[[#This Row],[EID]],Roster!A:A,Roster!G:G)</f>
        <v>37784</v>
      </c>
      <c r="G4203" s="61">
        <f ca="1">(TODAY()-Table7[[#This Row],[Hire Date]])/365</f>
        <v>21.947945205479453</v>
      </c>
      <c r="H4203" s="61">
        <f ca="1">Table7[[#This Row],[Year]]*12</f>
        <v>263.37534246575342</v>
      </c>
      <c r="I4203" t="str">
        <f ca="1">IF(Table7[[#This Row],[Month]]&gt;=12,"Tenured","New Hire")</f>
        <v>Tenured</v>
      </c>
    </row>
    <row r="4204" spans="1:9">
      <c r="A4204" s="3" t="s">
        <v>103</v>
      </c>
      <c r="B4204" s="35" t="str">
        <f>_xlfn.XLOOKUP(Table7[[#This Row],[EID]],Roster!A:A,Roster!E:E)</f>
        <v>kig.imaz.62</v>
      </c>
      <c r="C4204" s="35" t="str">
        <f>_xlfn.XLOOKUP(Table7[[#This Row],[EID]],Roster!A:A,Roster!F:F)</f>
        <v>HR</v>
      </c>
      <c r="D4204">
        <v>10</v>
      </c>
      <c r="E4204" s="2">
        <v>45203</v>
      </c>
      <c r="F4204" s="2">
        <f>_xlfn.XLOOKUP(Table7[[#This Row],[EID]],Roster!A:A,Roster!G:G)</f>
        <v>44132</v>
      </c>
      <c r="G4204" s="61">
        <f ca="1">(TODAY()-Table7[[#This Row],[Hire Date]])/365</f>
        <v>4.5561643835616437</v>
      </c>
      <c r="H4204" s="61">
        <f ca="1">Table7[[#This Row],[Year]]*12</f>
        <v>54.673972602739724</v>
      </c>
      <c r="I4204" t="str">
        <f ca="1">IF(Table7[[#This Row],[Month]]&gt;=12,"Tenured","New Hire")</f>
        <v>Tenured</v>
      </c>
    </row>
    <row r="4205" spans="1:9">
      <c r="A4205" s="3" t="s">
        <v>104</v>
      </c>
      <c r="B4205" s="35" t="str">
        <f>_xlfn.XLOOKUP(Table7[[#This Row],[EID]],Roster!A:A,Roster!E:E)</f>
        <v>oka.koch.55</v>
      </c>
      <c r="C4205" s="35" t="str">
        <f>_xlfn.XLOOKUP(Table7[[#This Row],[EID]],Roster!A:A,Roster!F:F)</f>
        <v>F&amp;A</v>
      </c>
      <c r="D4205">
        <v>8</v>
      </c>
      <c r="E4205" s="2">
        <v>45203</v>
      </c>
      <c r="F4205" s="2">
        <f>_xlfn.XLOOKUP(Table7[[#This Row],[EID]],Roster!A:A,Roster!G:G)</f>
        <v>44977</v>
      </c>
      <c r="G4205" s="61">
        <f ca="1">(TODAY()-Table7[[#This Row],[Hire Date]])/365</f>
        <v>2.2410958904109588</v>
      </c>
      <c r="H4205" s="61">
        <f ca="1">Table7[[#This Row],[Year]]*12</f>
        <v>26.893150684931506</v>
      </c>
      <c r="I4205" t="str">
        <f ca="1">IF(Table7[[#This Row],[Month]]&gt;=12,"Tenured","New Hire")</f>
        <v>Tenured</v>
      </c>
    </row>
    <row r="4206" spans="1:9">
      <c r="A4206" s="3" t="s">
        <v>105</v>
      </c>
      <c r="B4206" s="35" t="str">
        <f>_xlfn.XLOOKUP(Table7[[#This Row],[EID]],Roster!A:A,Roster!E:E)</f>
        <v>oka.koch.55</v>
      </c>
      <c r="C4206" s="35" t="str">
        <f>_xlfn.XLOOKUP(Table7[[#This Row],[EID]],Roster!A:A,Roster!F:F)</f>
        <v>F&amp;A</v>
      </c>
      <c r="D4206">
        <v>8</v>
      </c>
      <c r="E4206" s="2">
        <v>45203</v>
      </c>
      <c r="F4206" s="2">
        <f>_xlfn.XLOOKUP(Table7[[#This Row],[EID]],Roster!A:A,Roster!G:G)</f>
        <v>37806</v>
      </c>
      <c r="G4206" s="61">
        <f ca="1">(TODAY()-Table7[[#This Row],[Hire Date]])/365</f>
        <v>21.887671232876713</v>
      </c>
      <c r="H4206" s="61">
        <f ca="1">Table7[[#This Row],[Year]]*12</f>
        <v>262.65205479452055</v>
      </c>
      <c r="I4206" t="str">
        <f ca="1">IF(Table7[[#This Row],[Month]]&gt;=12,"Tenured","New Hire")</f>
        <v>Tenured</v>
      </c>
    </row>
    <row r="4207" spans="1:9">
      <c r="A4207" s="3" t="s">
        <v>106</v>
      </c>
      <c r="B4207" s="35" t="str">
        <f>_xlfn.XLOOKUP(Table7[[#This Row],[EID]],Roster!A:A,Roster!E:E)</f>
        <v>hir.kame.31</v>
      </c>
      <c r="C4207" s="35" t="str">
        <f>_xlfn.XLOOKUP(Table7[[#This Row],[EID]],Roster!A:A,Roster!F:F)</f>
        <v>Health</v>
      </c>
      <c r="D4207">
        <v>9</v>
      </c>
      <c r="E4207" s="2">
        <v>45203</v>
      </c>
      <c r="F4207" s="2">
        <f>_xlfn.XLOOKUP(Table7[[#This Row],[EID]],Roster!A:A,Roster!G:G)</f>
        <v>40457</v>
      </c>
      <c r="G4207" s="61">
        <f ca="1">(TODAY()-Table7[[#This Row],[Hire Date]])/365</f>
        <v>14.624657534246575</v>
      </c>
      <c r="H4207" s="61">
        <f ca="1">Table7[[#This Row],[Year]]*12</f>
        <v>175.49589041095891</v>
      </c>
      <c r="I4207" t="str">
        <f ca="1">IF(Table7[[#This Row],[Month]]&gt;=12,"Tenured","New Hire")</f>
        <v>Tenured</v>
      </c>
    </row>
    <row r="4208" spans="1:9">
      <c r="A4208" s="3" t="s">
        <v>107</v>
      </c>
      <c r="B4208" s="35" t="str">
        <f>_xlfn.XLOOKUP(Table7[[#This Row],[EID]],Roster!A:A,Roster!E:E)</f>
        <v>oka.koch.55</v>
      </c>
      <c r="C4208" s="35" t="str">
        <f>_xlfn.XLOOKUP(Table7[[#This Row],[EID]],Roster!A:A,Roster!F:F)</f>
        <v>F&amp;A</v>
      </c>
      <c r="D4208">
        <v>8</v>
      </c>
      <c r="E4208" s="2">
        <v>45203</v>
      </c>
      <c r="F4208" s="2">
        <f>_xlfn.XLOOKUP(Table7[[#This Row],[EID]],Roster!A:A,Roster!G:G)</f>
        <v>45001</v>
      </c>
      <c r="G4208" s="61">
        <f ca="1">(TODAY()-Table7[[#This Row],[Hire Date]])/365</f>
        <v>2.1753424657534248</v>
      </c>
      <c r="H4208" s="61">
        <f ca="1">Table7[[#This Row],[Year]]*12</f>
        <v>26.104109589041098</v>
      </c>
      <c r="I4208" t="str">
        <f ca="1">IF(Table7[[#This Row],[Month]]&gt;=12,"Tenured","New Hire")</f>
        <v>Tenured</v>
      </c>
    </row>
    <row r="4209" spans="1:9">
      <c r="A4209" s="3" t="s">
        <v>108</v>
      </c>
      <c r="B4209" s="35" t="str">
        <f>_xlfn.XLOOKUP(Table7[[#This Row],[EID]],Roster!A:A,Roster!E:E)</f>
        <v>kig.imaz.62</v>
      </c>
      <c r="C4209" s="35" t="str">
        <f>_xlfn.XLOOKUP(Table7[[#This Row],[EID]],Roster!A:A,Roster!F:F)</f>
        <v>HR</v>
      </c>
      <c r="D4209">
        <v>8</v>
      </c>
      <c r="E4209" s="2">
        <v>45203</v>
      </c>
      <c r="F4209" s="2">
        <f>_xlfn.XLOOKUP(Table7[[#This Row],[EID]],Roster!A:A,Roster!G:G)</f>
        <v>41289</v>
      </c>
      <c r="G4209" s="61">
        <f ca="1">(TODAY()-Table7[[#This Row],[Hire Date]])/365</f>
        <v>12.345205479452055</v>
      </c>
      <c r="H4209" s="61">
        <f ca="1">Table7[[#This Row],[Year]]*12</f>
        <v>148.14246575342466</v>
      </c>
      <c r="I4209" t="str">
        <f ca="1">IF(Table7[[#This Row],[Month]]&gt;=12,"Tenured","New Hire")</f>
        <v>Tenured</v>
      </c>
    </row>
    <row r="4210" spans="1:9">
      <c r="A4210" s="3" t="s">
        <v>109</v>
      </c>
      <c r="B4210" s="35" t="str">
        <f>_xlfn.XLOOKUP(Table7[[#This Row],[EID]],Roster!A:A,Roster!E:E)</f>
        <v>han.oriz.24</v>
      </c>
      <c r="C4210" s="35" t="str">
        <f>_xlfn.XLOOKUP(Table7[[#This Row],[EID]],Roster!A:A,Roster!F:F)</f>
        <v>Strategy</v>
      </c>
      <c r="D4210">
        <v>9</v>
      </c>
      <c r="E4210" s="2">
        <v>45203</v>
      </c>
      <c r="F4210" s="2">
        <f>_xlfn.XLOOKUP(Table7[[#This Row],[EID]],Roster!A:A,Roster!G:G)</f>
        <v>39092</v>
      </c>
      <c r="G4210" s="61">
        <f ca="1">(TODAY()-Table7[[#This Row],[Hire Date]])/365</f>
        <v>18.364383561643837</v>
      </c>
      <c r="H4210" s="61">
        <f ca="1">Table7[[#This Row],[Year]]*12</f>
        <v>220.37260273972606</v>
      </c>
      <c r="I4210" t="str">
        <f ca="1">IF(Table7[[#This Row],[Month]]&gt;=12,"Tenured","New Hire")</f>
        <v>Tenured</v>
      </c>
    </row>
    <row r="4211" spans="1:9">
      <c r="A4211" s="3" t="s">
        <v>110</v>
      </c>
      <c r="B4211" s="35" t="str">
        <f>_xlfn.XLOOKUP(Table7[[#This Row],[EID]],Roster!A:A,Roster!E:E)</f>
        <v>oka.koch.55</v>
      </c>
      <c r="C4211" s="35" t="str">
        <f>_xlfn.XLOOKUP(Table7[[#This Row],[EID]],Roster!A:A,Roster!F:F)</f>
        <v>F&amp;A</v>
      </c>
      <c r="D4211">
        <v>10</v>
      </c>
      <c r="E4211" s="2">
        <v>45203</v>
      </c>
      <c r="F4211" s="2">
        <f>_xlfn.XLOOKUP(Table7[[#This Row],[EID]],Roster!A:A,Roster!G:G)</f>
        <v>45029</v>
      </c>
      <c r="G4211" s="61">
        <f ca="1">(TODAY()-Table7[[#This Row],[Hire Date]])/365</f>
        <v>2.0986301369863014</v>
      </c>
      <c r="H4211" s="61">
        <f ca="1">Table7[[#This Row],[Year]]*12</f>
        <v>25.183561643835617</v>
      </c>
      <c r="I4211" t="str">
        <f ca="1">IF(Table7[[#This Row],[Month]]&gt;=12,"Tenured","New Hire")</f>
        <v>Tenured</v>
      </c>
    </row>
    <row r="4212" spans="1:9">
      <c r="A4212" s="3" t="s">
        <v>111</v>
      </c>
      <c r="B4212" s="35" t="str">
        <f>_xlfn.XLOOKUP(Table7[[#This Row],[EID]],Roster!A:A,Roster!E:E)</f>
        <v>hir.kame.31</v>
      </c>
      <c r="C4212" s="35" t="str">
        <f>_xlfn.XLOOKUP(Table7[[#This Row],[EID]],Roster!A:A,Roster!F:F)</f>
        <v>Health</v>
      </c>
      <c r="D4212">
        <v>8</v>
      </c>
      <c r="E4212" s="2">
        <v>45203</v>
      </c>
      <c r="F4212" s="2">
        <f>_xlfn.XLOOKUP(Table7[[#This Row],[EID]],Roster!A:A,Roster!G:G)</f>
        <v>42145</v>
      </c>
      <c r="G4212" s="61">
        <f ca="1">(TODAY()-Table7[[#This Row],[Hire Date]])/365</f>
        <v>10</v>
      </c>
      <c r="H4212" s="61">
        <f ca="1">Table7[[#This Row],[Year]]*12</f>
        <v>120</v>
      </c>
      <c r="I4212" t="str">
        <f ca="1">IF(Table7[[#This Row],[Month]]&gt;=12,"Tenured","New Hire")</f>
        <v>Tenured</v>
      </c>
    </row>
    <row r="4213" spans="1:9">
      <c r="A4213" s="3" t="s">
        <v>112</v>
      </c>
      <c r="B4213" s="35" t="str">
        <f>_xlfn.XLOOKUP(Table7[[#This Row],[EID]],Roster!A:A,Roster!E:E)</f>
        <v>hir.kame.31</v>
      </c>
      <c r="C4213" s="35" t="str">
        <f>_xlfn.XLOOKUP(Table7[[#This Row],[EID]],Roster!A:A,Roster!F:F)</f>
        <v>Health</v>
      </c>
      <c r="D4213">
        <v>10</v>
      </c>
      <c r="E4213" s="2">
        <v>45203</v>
      </c>
      <c r="F4213" s="2">
        <f>_xlfn.XLOOKUP(Table7[[#This Row],[EID]],Roster!A:A,Roster!G:G)</f>
        <v>44989</v>
      </c>
      <c r="G4213" s="61">
        <f ca="1">(TODAY()-Table7[[#This Row],[Hire Date]])/365</f>
        <v>2.2082191780821918</v>
      </c>
      <c r="H4213" s="61">
        <f ca="1">Table7[[#This Row],[Year]]*12</f>
        <v>26.4986301369863</v>
      </c>
      <c r="I4213" t="str">
        <f ca="1">IF(Table7[[#This Row],[Month]]&gt;=12,"Tenured","New Hire")</f>
        <v>Tenured</v>
      </c>
    </row>
    <row r="4214" spans="1:9">
      <c r="A4214" s="3" t="s">
        <v>113</v>
      </c>
      <c r="B4214" s="35" t="str">
        <f>_xlfn.XLOOKUP(Table7[[#This Row],[EID]],Roster!A:A,Roster!E:E)</f>
        <v>kig.imaz.62</v>
      </c>
      <c r="C4214" s="35" t="str">
        <f>_xlfn.XLOOKUP(Table7[[#This Row],[EID]],Roster!A:A,Roster!F:F)</f>
        <v>HR</v>
      </c>
      <c r="D4214">
        <v>8</v>
      </c>
      <c r="E4214" s="2">
        <v>45203</v>
      </c>
      <c r="F4214" s="2">
        <f>_xlfn.XLOOKUP(Table7[[#This Row],[EID]],Roster!A:A,Roster!G:G)</f>
        <v>44152</v>
      </c>
      <c r="G4214" s="61">
        <f ca="1">(TODAY()-Table7[[#This Row],[Hire Date]])/365</f>
        <v>4.5013698630136982</v>
      </c>
      <c r="H4214" s="61">
        <f ca="1">Table7[[#This Row],[Year]]*12</f>
        <v>54.016438356164379</v>
      </c>
      <c r="I4214" t="str">
        <f ca="1">IF(Table7[[#This Row],[Month]]&gt;=12,"Tenured","New Hire")</f>
        <v>Tenured</v>
      </c>
    </row>
    <row r="4215" spans="1:9">
      <c r="A4215" s="3" t="s">
        <v>114</v>
      </c>
      <c r="B4215" s="35" t="str">
        <f>_xlfn.XLOOKUP(Table7[[#This Row],[EID]],Roster!A:A,Roster!E:E)</f>
        <v>han.oriz.24</v>
      </c>
      <c r="C4215" s="35" t="str">
        <f>_xlfn.XLOOKUP(Table7[[#This Row],[EID]],Roster!A:A,Roster!F:F)</f>
        <v>Strategy</v>
      </c>
      <c r="D4215">
        <v>10</v>
      </c>
      <c r="E4215" s="2">
        <v>45203</v>
      </c>
      <c r="F4215" s="2">
        <f>_xlfn.XLOOKUP(Table7[[#This Row],[EID]],Roster!A:A,Roster!G:G)</f>
        <v>37165</v>
      </c>
      <c r="G4215" s="61">
        <f ca="1">(TODAY()-Table7[[#This Row],[Hire Date]])/365</f>
        <v>23.643835616438356</v>
      </c>
      <c r="H4215" s="61">
        <f ca="1">Table7[[#This Row],[Year]]*12</f>
        <v>283.72602739726028</v>
      </c>
      <c r="I4215" t="str">
        <f ca="1">IF(Table7[[#This Row],[Month]]&gt;=12,"Tenured","New Hire")</f>
        <v>Tenured</v>
      </c>
    </row>
    <row r="4216" spans="1:9">
      <c r="A4216" s="3" t="s">
        <v>115</v>
      </c>
      <c r="B4216" s="35" t="str">
        <f>_xlfn.XLOOKUP(Table7[[#This Row],[EID]],Roster!A:A,Roster!E:E)</f>
        <v>oka.koch.55</v>
      </c>
      <c r="C4216" s="35" t="str">
        <f>_xlfn.XLOOKUP(Table7[[#This Row],[EID]],Roster!A:A,Roster!F:F)</f>
        <v>F&amp;A</v>
      </c>
      <c r="D4216">
        <v>8</v>
      </c>
      <c r="E4216" s="2">
        <v>45203</v>
      </c>
      <c r="F4216" s="2">
        <f>_xlfn.XLOOKUP(Table7[[#This Row],[EID]],Roster!A:A,Roster!G:G)</f>
        <v>44841</v>
      </c>
      <c r="G4216" s="61">
        <f ca="1">(TODAY()-Table7[[#This Row],[Hire Date]])/365</f>
        <v>2.6136986301369864</v>
      </c>
      <c r="H4216" s="61">
        <f ca="1">Table7[[#This Row],[Year]]*12</f>
        <v>31.364383561643837</v>
      </c>
      <c r="I4216" t="str">
        <f ca="1">IF(Table7[[#This Row],[Month]]&gt;=12,"Tenured","New Hire")</f>
        <v>Tenured</v>
      </c>
    </row>
    <row r="4217" spans="1:9">
      <c r="A4217" s="3" t="s">
        <v>116</v>
      </c>
      <c r="B4217" s="35" t="str">
        <f>_xlfn.XLOOKUP(Table7[[#This Row],[EID]],Roster!A:A,Roster!E:E)</f>
        <v>hir.kame.31</v>
      </c>
      <c r="C4217" s="35" t="str">
        <f>_xlfn.XLOOKUP(Table7[[#This Row],[EID]],Roster!A:A,Roster!F:F)</f>
        <v>Health</v>
      </c>
      <c r="D4217">
        <v>8</v>
      </c>
      <c r="E4217" s="2">
        <v>45203</v>
      </c>
      <c r="F4217" s="2">
        <f>_xlfn.XLOOKUP(Table7[[#This Row],[EID]],Roster!A:A,Roster!G:G)</f>
        <v>39490</v>
      </c>
      <c r="G4217" s="61">
        <f ca="1">(TODAY()-Table7[[#This Row],[Hire Date]])/365</f>
        <v>17.273972602739725</v>
      </c>
      <c r="H4217" s="61">
        <f ca="1">Table7[[#This Row],[Year]]*12</f>
        <v>207.2876712328767</v>
      </c>
      <c r="I4217" t="str">
        <f ca="1">IF(Table7[[#This Row],[Month]]&gt;=12,"Tenured","New Hire")</f>
        <v>Tenured</v>
      </c>
    </row>
    <row r="4218" spans="1:9">
      <c r="A4218" s="3" t="s">
        <v>117</v>
      </c>
      <c r="B4218" s="35" t="str">
        <f>_xlfn.XLOOKUP(Table7[[#This Row],[EID]],Roster!A:A,Roster!E:E)</f>
        <v>han.oriz.24</v>
      </c>
      <c r="C4218" s="35" t="str">
        <f>_xlfn.XLOOKUP(Table7[[#This Row],[EID]],Roster!A:A,Roster!F:F)</f>
        <v>Network</v>
      </c>
      <c r="D4218">
        <v>8</v>
      </c>
      <c r="E4218" s="2">
        <v>45203</v>
      </c>
      <c r="F4218" s="2">
        <f>_xlfn.XLOOKUP(Table7[[#This Row],[EID]],Roster!A:A,Roster!G:G)</f>
        <v>43495</v>
      </c>
      <c r="G4218" s="61">
        <f ca="1">(TODAY()-Table7[[#This Row],[Hire Date]])/365</f>
        <v>6.3013698630136989</v>
      </c>
      <c r="H4218" s="61">
        <f ca="1">Table7[[#This Row],[Year]]*12</f>
        <v>75.616438356164394</v>
      </c>
      <c r="I4218" t="str">
        <f ca="1">IF(Table7[[#This Row],[Month]]&gt;=12,"Tenured","New Hire")</f>
        <v>Tenured</v>
      </c>
    </row>
    <row r="4219" spans="1:9">
      <c r="A4219" s="3" t="s">
        <v>118</v>
      </c>
      <c r="B4219" s="35" t="str">
        <f>_xlfn.XLOOKUP(Table7[[#This Row],[EID]],Roster!A:A,Roster!E:E)</f>
        <v>kig.imaz.62</v>
      </c>
      <c r="C4219" s="35" t="str">
        <f>_xlfn.XLOOKUP(Table7[[#This Row],[EID]],Roster!A:A,Roster!F:F)</f>
        <v>HR</v>
      </c>
      <c r="D4219">
        <v>9</v>
      </c>
      <c r="E4219" s="2">
        <v>45203</v>
      </c>
      <c r="F4219" s="2">
        <f>_xlfn.XLOOKUP(Table7[[#This Row],[EID]],Roster!A:A,Roster!G:G)</f>
        <v>44965</v>
      </c>
      <c r="G4219" s="61">
        <f ca="1">(TODAY()-Table7[[#This Row],[Hire Date]])/365</f>
        <v>2.2739726027397262</v>
      </c>
      <c r="H4219" s="61">
        <f ca="1">Table7[[#This Row],[Year]]*12</f>
        <v>27.287671232876715</v>
      </c>
      <c r="I4219" t="str">
        <f ca="1">IF(Table7[[#This Row],[Month]]&gt;=12,"Tenured","New Hire")</f>
        <v>Tenured</v>
      </c>
    </row>
    <row r="4220" spans="1:9">
      <c r="A4220" s="3" t="s">
        <v>119</v>
      </c>
      <c r="B4220" s="35" t="str">
        <f>_xlfn.XLOOKUP(Table7[[#This Row],[EID]],Roster!A:A,Roster!E:E)</f>
        <v>hir.kame.31</v>
      </c>
      <c r="C4220" s="35" t="str">
        <f>_xlfn.XLOOKUP(Table7[[#This Row],[EID]],Roster!A:A,Roster!F:F)</f>
        <v>Health</v>
      </c>
      <c r="D4220">
        <v>9</v>
      </c>
      <c r="E4220" s="2">
        <v>45203</v>
      </c>
      <c r="F4220" s="2">
        <f>_xlfn.XLOOKUP(Table7[[#This Row],[EID]],Roster!A:A,Roster!G:G)</f>
        <v>38581</v>
      </c>
      <c r="G4220" s="61">
        <f ca="1">(TODAY()-Table7[[#This Row],[Hire Date]])/365</f>
        <v>19.764383561643836</v>
      </c>
      <c r="H4220" s="61">
        <f ca="1">Table7[[#This Row],[Year]]*12</f>
        <v>237.17260273972602</v>
      </c>
      <c r="I4220" t="str">
        <f ca="1">IF(Table7[[#This Row],[Month]]&gt;=12,"Tenured","New Hire")</f>
        <v>Tenured</v>
      </c>
    </row>
    <row r="4221" spans="1:9">
      <c r="A4221" s="3" t="s">
        <v>120</v>
      </c>
      <c r="B4221" s="35" t="str">
        <f>_xlfn.XLOOKUP(Table7[[#This Row],[EID]],Roster!A:A,Roster!E:E)</f>
        <v>oka.koch.55</v>
      </c>
      <c r="C4221" s="35" t="str">
        <f>_xlfn.XLOOKUP(Table7[[#This Row],[EID]],Roster!A:A,Roster!F:F)</f>
        <v>F&amp;A</v>
      </c>
      <c r="D4221">
        <v>9</v>
      </c>
      <c r="E4221" s="2">
        <v>45203</v>
      </c>
      <c r="F4221" s="2">
        <f>_xlfn.XLOOKUP(Table7[[#This Row],[EID]],Roster!A:A,Roster!G:G)</f>
        <v>45039</v>
      </c>
      <c r="G4221" s="61">
        <f ca="1">(TODAY()-Table7[[#This Row],[Hire Date]])/365</f>
        <v>2.0712328767123287</v>
      </c>
      <c r="H4221" s="61">
        <f ca="1">Table7[[#This Row],[Year]]*12</f>
        <v>24.854794520547944</v>
      </c>
      <c r="I4221" t="str">
        <f ca="1">IF(Table7[[#This Row],[Month]]&gt;=12,"Tenured","New Hire")</f>
        <v>Tenured</v>
      </c>
    </row>
    <row r="4222" spans="1:9">
      <c r="A4222" s="3" t="s">
        <v>121</v>
      </c>
      <c r="B4222" s="35" t="str">
        <f>_xlfn.XLOOKUP(Table7[[#This Row],[EID]],Roster!A:A,Roster!E:E)</f>
        <v>hir.kame.31</v>
      </c>
      <c r="C4222" s="35" t="str">
        <f>_xlfn.XLOOKUP(Table7[[#This Row],[EID]],Roster!A:A,Roster!F:F)</f>
        <v>Health</v>
      </c>
      <c r="D4222">
        <v>8</v>
      </c>
      <c r="E4222" s="2">
        <v>45203</v>
      </c>
      <c r="F4222" s="2">
        <f>_xlfn.XLOOKUP(Table7[[#This Row],[EID]],Roster!A:A,Roster!G:G)</f>
        <v>44420</v>
      </c>
      <c r="G4222" s="61">
        <f ca="1">(TODAY()-Table7[[#This Row],[Hire Date]])/365</f>
        <v>3.7671232876712328</v>
      </c>
      <c r="H4222" s="61">
        <f ca="1">Table7[[#This Row],[Year]]*12</f>
        <v>45.205479452054796</v>
      </c>
      <c r="I4222" t="str">
        <f ca="1">IF(Table7[[#This Row],[Month]]&gt;=12,"Tenured","New Hire")</f>
        <v>Tenured</v>
      </c>
    </row>
    <row r="4223" spans="1:9">
      <c r="A4223" s="3" t="s">
        <v>122</v>
      </c>
      <c r="B4223" s="35" t="str">
        <f>_xlfn.XLOOKUP(Table7[[#This Row],[EID]],Roster!A:A,Roster!E:E)</f>
        <v>han.oriz.24</v>
      </c>
      <c r="C4223" s="35" t="str">
        <f>_xlfn.XLOOKUP(Table7[[#This Row],[EID]],Roster!A:A,Roster!F:F)</f>
        <v>Network</v>
      </c>
      <c r="D4223">
        <v>8</v>
      </c>
      <c r="E4223" s="2">
        <v>45203</v>
      </c>
      <c r="F4223" s="2">
        <f>_xlfn.XLOOKUP(Table7[[#This Row],[EID]],Roster!A:A,Roster!G:G)</f>
        <v>44961</v>
      </c>
      <c r="G4223" s="61">
        <f ca="1">(TODAY()-Table7[[#This Row],[Hire Date]])/365</f>
        <v>2.2849315068493152</v>
      </c>
      <c r="H4223" s="61">
        <f ca="1">Table7[[#This Row],[Year]]*12</f>
        <v>27.419178082191785</v>
      </c>
      <c r="I4223" t="str">
        <f ca="1">IF(Table7[[#This Row],[Month]]&gt;=12,"Tenured","New Hire")</f>
        <v>Tenured</v>
      </c>
    </row>
    <row r="4224" spans="1:9">
      <c r="A4224" s="3" t="s">
        <v>123</v>
      </c>
      <c r="B4224" s="35" t="str">
        <f>_xlfn.XLOOKUP(Table7[[#This Row],[EID]],Roster!A:A,Roster!E:E)</f>
        <v>kig.imaz.62</v>
      </c>
      <c r="C4224" s="35" t="str">
        <f>_xlfn.XLOOKUP(Table7[[#This Row],[EID]],Roster!A:A,Roster!F:F)</f>
        <v>HR</v>
      </c>
      <c r="D4224">
        <v>9</v>
      </c>
      <c r="E4224" s="2">
        <v>45203</v>
      </c>
      <c r="F4224" s="2">
        <f>_xlfn.XLOOKUP(Table7[[#This Row],[EID]],Roster!A:A,Roster!G:G)</f>
        <v>41094</v>
      </c>
      <c r="G4224" s="61">
        <f ca="1">(TODAY()-Table7[[#This Row],[Hire Date]])/365</f>
        <v>12.87945205479452</v>
      </c>
      <c r="H4224" s="61">
        <f ca="1">Table7[[#This Row],[Year]]*12</f>
        <v>154.55342465753424</v>
      </c>
      <c r="I4224" t="str">
        <f ca="1">IF(Table7[[#This Row],[Month]]&gt;=12,"Tenured","New Hire")</f>
        <v>Tenured</v>
      </c>
    </row>
    <row r="4225" spans="1:9">
      <c r="A4225" s="3" t="s">
        <v>94</v>
      </c>
      <c r="B4225" s="35" t="str">
        <f>_xlfn.XLOOKUP(Table7[[#This Row],[EID]],Roster!A:A,Roster!E:E)</f>
        <v>oka.koch.55</v>
      </c>
      <c r="C4225" s="35" t="str">
        <f>_xlfn.XLOOKUP(Table7[[#This Row],[EID]],Roster!A:A,Roster!F:F)</f>
        <v>F&amp;A</v>
      </c>
      <c r="D4225">
        <v>9</v>
      </c>
      <c r="E4225" s="2">
        <v>45204</v>
      </c>
      <c r="F4225" s="2">
        <f>_xlfn.XLOOKUP(Table7[[#This Row],[EID]],Roster!A:A,Roster!G:G)</f>
        <v>45032</v>
      </c>
      <c r="G4225" s="61">
        <f ca="1">(TODAY()-Table7[[#This Row],[Hire Date]])/365</f>
        <v>2.0904109589041098</v>
      </c>
      <c r="H4225" s="61">
        <f ca="1">Table7[[#This Row],[Year]]*12</f>
        <v>25.084931506849315</v>
      </c>
      <c r="I4225" t="str">
        <f ca="1">IF(Table7[[#This Row],[Month]]&gt;=12,"Tenured","New Hire")</f>
        <v>Tenured</v>
      </c>
    </row>
    <row r="4226" spans="1:9">
      <c r="A4226" s="3" t="s">
        <v>96</v>
      </c>
      <c r="B4226" s="35" t="str">
        <f>_xlfn.XLOOKUP(Table7[[#This Row],[EID]],Roster!A:A,Roster!E:E)</f>
        <v>hir.kame.31</v>
      </c>
      <c r="C4226" s="35" t="str">
        <f>_xlfn.XLOOKUP(Table7[[#This Row],[EID]],Roster!A:A,Roster!F:F)</f>
        <v>Health</v>
      </c>
      <c r="D4226">
        <v>9</v>
      </c>
      <c r="E4226" s="2">
        <v>45204</v>
      </c>
      <c r="F4226" s="2">
        <f>_xlfn.XLOOKUP(Table7[[#This Row],[EID]],Roster!A:A,Roster!G:G)</f>
        <v>44979</v>
      </c>
      <c r="G4226" s="61">
        <f ca="1">(TODAY()-Table7[[#This Row],[Hire Date]])/365</f>
        <v>2.2356164383561645</v>
      </c>
      <c r="H4226" s="61">
        <f ca="1">Table7[[#This Row],[Year]]*12</f>
        <v>26.827397260273976</v>
      </c>
      <c r="I4226" t="str">
        <f ca="1">IF(Table7[[#This Row],[Month]]&gt;=12,"Tenured","New Hire")</f>
        <v>Tenured</v>
      </c>
    </row>
    <row r="4227" spans="1:9">
      <c r="A4227" s="3" t="s">
        <v>97</v>
      </c>
      <c r="B4227" s="35" t="str">
        <f>_xlfn.XLOOKUP(Table7[[#This Row],[EID]],Roster!A:A,Roster!E:E)</f>
        <v>han.oriz.24</v>
      </c>
      <c r="C4227" s="35" t="str">
        <f>_xlfn.XLOOKUP(Table7[[#This Row],[EID]],Roster!A:A,Roster!F:F)</f>
        <v>Network</v>
      </c>
      <c r="D4227">
        <v>9</v>
      </c>
      <c r="E4227" s="2">
        <v>45204</v>
      </c>
      <c r="F4227" s="2">
        <f>_xlfn.XLOOKUP(Table7[[#This Row],[EID]],Roster!A:A,Roster!G:G)</f>
        <v>44419</v>
      </c>
      <c r="G4227" s="61">
        <f ca="1">(TODAY()-Table7[[#This Row],[Hire Date]])/365</f>
        <v>3.7698630136986302</v>
      </c>
      <c r="H4227" s="61">
        <f ca="1">Table7[[#This Row],[Year]]*12</f>
        <v>45.238356164383561</v>
      </c>
      <c r="I4227" t="str">
        <f ca="1">IF(Table7[[#This Row],[Month]]&gt;=12,"Tenured","New Hire")</f>
        <v>Tenured</v>
      </c>
    </row>
    <row r="4228" spans="1:9">
      <c r="A4228" s="3" t="s">
        <v>98</v>
      </c>
      <c r="B4228" s="35" t="str">
        <f>_xlfn.XLOOKUP(Table7[[#This Row],[EID]],Roster!A:A,Roster!E:E)</f>
        <v>kig.imaz.62</v>
      </c>
      <c r="C4228" s="35" t="str">
        <f>_xlfn.XLOOKUP(Table7[[#This Row],[EID]],Roster!A:A,Roster!F:F)</f>
        <v>HR</v>
      </c>
      <c r="D4228">
        <v>10</v>
      </c>
      <c r="E4228" s="2">
        <v>45204</v>
      </c>
      <c r="F4228" s="2">
        <f>_xlfn.XLOOKUP(Table7[[#This Row],[EID]],Roster!A:A,Roster!G:G)</f>
        <v>41964</v>
      </c>
      <c r="G4228" s="61">
        <f ca="1">(TODAY()-Table7[[#This Row],[Hire Date]])/365</f>
        <v>10.495890410958904</v>
      </c>
      <c r="H4228" s="61">
        <f ca="1">Table7[[#This Row],[Year]]*12</f>
        <v>125.95068493150684</v>
      </c>
      <c r="I4228" t="str">
        <f ca="1">IF(Table7[[#This Row],[Month]]&gt;=12,"Tenured","New Hire")</f>
        <v>Tenured</v>
      </c>
    </row>
    <row r="4229" spans="1:9">
      <c r="A4229" s="3" t="s">
        <v>99</v>
      </c>
      <c r="B4229" s="35" t="str">
        <f>_xlfn.XLOOKUP(Table7[[#This Row],[EID]],Roster!A:A,Roster!E:E)</f>
        <v>han.oriz.24</v>
      </c>
      <c r="C4229" s="35" t="str">
        <f>_xlfn.XLOOKUP(Table7[[#This Row],[EID]],Roster!A:A,Roster!F:F)</f>
        <v>Strategy</v>
      </c>
      <c r="D4229">
        <v>8</v>
      </c>
      <c r="E4229" s="2">
        <v>45204</v>
      </c>
      <c r="F4229" s="2">
        <f>_xlfn.XLOOKUP(Table7[[#This Row],[EID]],Roster!A:A,Roster!G:G)</f>
        <v>39732</v>
      </c>
      <c r="G4229" s="61">
        <f ca="1">(TODAY()-Table7[[#This Row],[Hire Date]])/365</f>
        <v>16.610958904109587</v>
      </c>
      <c r="H4229" s="61">
        <f ca="1">Table7[[#This Row],[Year]]*12</f>
        <v>199.33150684931505</v>
      </c>
      <c r="I4229" t="str">
        <f ca="1">IF(Table7[[#This Row],[Month]]&gt;=12,"Tenured","New Hire")</f>
        <v>Tenured</v>
      </c>
    </row>
    <row r="4230" spans="1:9">
      <c r="A4230" s="3" t="s">
        <v>100</v>
      </c>
      <c r="B4230" s="35" t="str">
        <f>_xlfn.XLOOKUP(Table7[[#This Row],[EID]],Roster!A:A,Roster!E:E)</f>
        <v>oka.koch.55</v>
      </c>
      <c r="C4230" s="35" t="str">
        <f>_xlfn.XLOOKUP(Table7[[#This Row],[EID]],Roster!A:A,Roster!F:F)</f>
        <v>F&amp;A</v>
      </c>
      <c r="D4230">
        <v>8</v>
      </c>
      <c r="E4230" s="2">
        <v>45204</v>
      </c>
      <c r="F4230" s="2">
        <f>_xlfn.XLOOKUP(Table7[[#This Row],[EID]],Roster!A:A,Roster!G:G)</f>
        <v>44956</v>
      </c>
      <c r="G4230" s="61">
        <f ca="1">(TODAY()-Table7[[#This Row],[Hire Date]])/365</f>
        <v>2.2986301369863016</v>
      </c>
      <c r="H4230" s="61">
        <f ca="1">Table7[[#This Row],[Year]]*12</f>
        <v>27.583561643835619</v>
      </c>
      <c r="I4230" t="str">
        <f ca="1">IF(Table7[[#This Row],[Month]]&gt;=12,"Tenured","New Hire")</f>
        <v>Tenured</v>
      </c>
    </row>
    <row r="4231" spans="1:9">
      <c r="A4231" s="3" t="s">
        <v>101</v>
      </c>
      <c r="B4231" s="35" t="str">
        <f>_xlfn.XLOOKUP(Table7[[#This Row],[EID]],Roster!A:A,Roster!E:E)</f>
        <v>hir.kame.31</v>
      </c>
      <c r="C4231" s="35" t="str">
        <f>_xlfn.XLOOKUP(Table7[[#This Row],[EID]],Roster!A:A,Roster!F:F)</f>
        <v>Health</v>
      </c>
      <c r="D4231">
        <v>9</v>
      </c>
      <c r="E4231" s="2">
        <v>45204</v>
      </c>
      <c r="F4231" s="2">
        <f>_xlfn.XLOOKUP(Table7[[#This Row],[EID]],Roster!A:A,Roster!G:G)</f>
        <v>42161</v>
      </c>
      <c r="G4231" s="61">
        <f ca="1">(TODAY()-Table7[[#This Row],[Hire Date]])/365</f>
        <v>9.956164383561644</v>
      </c>
      <c r="H4231" s="61">
        <f ca="1">Table7[[#This Row],[Year]]*12</f>
        <v>119.47397260273974</v>
      </c>
      <c r="I4231" t="str">
        <f ca="1">IF(Table7[[#This Row],[Month]]&gt;=12,"Tenured","New Hire")</f>
        <v>Tenured</v>
      </c>
    </row>
    <row r="4232" spans="1:9">
      <c r="A4232" s="3" t="s">
        <v>102</v>
      </c>
      <c r="B4232" s="35" t="str">
        <f>_xlfn.XLOOKUP(Table7[[#This Row],[EID]],Roster!A:A,Roster!E:E)</f>
        <v>han.oriz.24</v>
      </c>
      <c r="C4232" s="35" t="str">
        <f>_xlfn.XLOOKUP(Table7[[#This Row],[EID]],Roster!A:A,Roster!F:F)</f>
        <v>Network</v>
      </c>
      <c r="D4232">
        <v>9</v>
      </c>
      <c r="E4232" s="2">
        <v>45204</v>
      </c>
      <c r="F4232" s="2">
        <f>_xlfn.XLOOKUP(Table7[[#This Row],[EID]],Roster!A:A,Roster!G:G)</f>
        <v>37784</v>
      </c>
      <c r="G4232" s="61">
        <f ca="1">(TODAY()-Table7[[#This Row],[Hire Date]])/365</f>
        <v>21.947945205479453</v>
      </c>
      <c r="H4232" s="61">
        <f ca="1">Table7[[#This Row],[Year]]*12</f>
        <v>263.37534246575342</v>
      </c>
      <c r="I4232" t="str">
        <f ca="1">IF(Table7[[#This Row],[Month]]&gt;=12,"Tenured","New Hire")</f>
        <v>Tenured</v>
      </c>
    </row>
    <row r="4233" spans="1:9">
      <c r="A4233" s="3" t="s">
        <v>103</v>
      </c>
      <c r="B4233" s="35" t="str">
        <f>_xlfn.XLOOKUP(Table7[[#This Row],[EID]],Roster!A:A,Roster!E:E)</f>
        <v>kig.imaz.62</v>
      </c>
      <c r="C4233" s="35" t="str">
        <f>_xlfn.XLOOKUP(Table7[[#This Row],[EID]],Roster!A:A,Roster!F:F)</f>
        <v>HR</v>
      </c>
      <c r="D4233">
        <v>9</v>
      </c>
      <c r="E4233" s="2">
        <v>45204</v>
      </c>
      <c r="F4233" s="2">
        <f>_xlfn.XLOOKUP(Table7[[#This Row],[EID]],Roster!A:A,Roster!G:G)</f>
        <v>44132</v>
      </c>
      <c r="G4233" s="61">
        <f ca="1">(TODAY()-Table7[[#This Row],[Hire Date]])/365</f>
        <v>4.5561643835616437</v>
      </c>
      <c r="H4233" s="61">
        <f ca="1">Table7[[#This Row],[Year]]*12</f>
        <v>54.673972602739724</v>
      </c>
      <c r="I4233" t="str">
        <f ca="1">IF(Table7[[#This Row],[Month]]&gt;=12,"Tenured","New Hire")</f>
        <v>Tenured</v>
      </c>
    </row>
    <row r="4234" spans="1:9">
      <c r="A4234" s="3" t="s">
        <v>104</v>
      </c>
      <c r="B4234" s="35" t="str">
        <f>_xlfn.XLOOKUP(Table7[[#This Row],[EID]],Roster!A:A,Roster!E:E)</f>
        <v>oka.koch.55</v>
      </c>
      <c r="C4234" s="35" t="str">
        <f>_xlfn.XLOOKUP(Table7[[#This Row],[EID]],Roster!A:A,Roster!F:F)</f>
        <v>F&amp;A</v>
      </c>
      <c r="D4234">
        <v>5</v>
      </c>
      <c r="E4234" s="2">
        <v>45204</v>
      </c>
      <c r="F4234" s="2">
        <f>_xlfn.XLOOKUP(Table7[[#This Row],[EID]],Roster!A:A,Roster!G:G)</f>
        <v>44977</v>
      </c>
      <c r="G4234" s="61">
        <f ca="1">(TODAY()-Table7[[#This Row],[Hire Date]])/365</f>
        <v>2.2410958904109588</v>
      </c>
      <c r="H4234" s="61">
        <f ca="1">Table7[[#This Row],[Year]]*12</f>
        <v>26.893150684931506</v>
      </c>
      <c r="I4234" t="str">
        <f ca="1">IF(Table7[[#This Row],[Month]]&gt;=12,"Tenured","New Hire")</f>
        <v>Tenured</v>
      </c>
    </row>
    <row r="4235" spans="1:9">
      <c r="A4235" s="3" t="s">
        <v>105</v>
      </c>
      <c r="B4235" s="35" t="str">
        <f>_xlfn.XLOOKUP(Table7[[#This Row],[EID]],Roster!A:A,Roster!E:E)</f>
        <v>oka.koch.55</v>
      </c>
      <c r="C4235" s="35" t="str">
        <f>_xlfn.XLOOKUP(Table7[[#This Row],[EID]],Roster!A:A,Roster!F:F)</f>
        <v>F&amp;A</v>
      </c>
      <c r="D4235">
        <v>8</v>
      </c>
      <c r="E4235" s="2">
        <v>45204</v>
      </c>
      <c r="F4235" s="2">
        <f>_xlfn.XLOOKUP(Table7[[#This Row],[EID]],Roster!A:A,Roster!G:G)</f>
        <v>37806</v>
      </c>
      <c r="G4235" s="61">
        <f ca="1">(TODAY()-Table7[[#This Row],[Hire Date]])/365</f>
        <v>21.887671232876713</v>
      </c>
      <c r="H4235" s="61">
        <f ca="1">Table7[[#This Row],[Year]]*12</f>
        <v>262.65205479452055</v>
      </c>
      <c r="I4235" t="str">
        <f ca="1">IF(Table7[[#This Row],[Month]]&gt;=12,"Tenured","New Hire")</f>
        <v>Tenured</v>
      </c>
    </row>
    <row r="4236" spans="1:9">
      <c r="A4236" s="3" t="s">
        <v>106</v>
      </c>
      <c r="B4236" s="35" t="str">
        <f>_xlfn.XLOOKUP(Table7[[#This Row],[EID]],Roster!A:A,Roster!E:E)</f>
        <v>hir.kame.31</v>
      </c>
      <c r="C4236" s="35" t="str">
        <f>_xlfn.XLOOKUP(Table7[[#This Row],[EID]],Roster!A:A,Roster!F:F)</f>
        <v>Health</v>
      </c>
      <c r="D4236">
        <v>8</v>
      </c>
      <c r="E4236" s="2">
        <v>45204</v>
      </c>
      <c r="F4236" s="2">
        <f>_xlfn.XLOOKUP(Table7[[#This Row],[EID]],Roster!A:A,Roster!G:G)</f>
        <v>40457</v>
      </c>
      <c r="G4236" s="61">
        <f ca="1">(TODAY()-Table7[[#This Row],[Hire Date]])/365</f>
        <v>14.624657534246575</v>
      </c>
      <c r="H4236" s="61">
        <f ca="1">Table7[[#This Row],[Year]]*12</f>
        <v>175.49589041095891</v>
      </c>
      <c r="I4236" t="str">
        <f ca="1">IF(Table7[[#This Row],[Month]]&gt;=12,"Tenured","New Hire")</f>
        <v>Tenured</v>
      </c>
    </row>
    <row r="4237" spans="1:9">
      <c r="A4237" s="3" t="s">
        <v>107</v>
      </c>
      <c r="B4237" s="35" t="str">
        <f>_xlfn.XLOOKUP(Table7[[#This Row],[EID]],Roster!A:A,Roster!E:E)</f>
        <v>oka.koch.55</v>
      </c>
      <c r="C4237" s="35" t="str">
        <f>_xlfn.XLOOKUP(Table7[[#This Row],[EID]],Roster!A:A,Roster!F:F)</f>
        <v>F&amp;A</v>
      </c>
      <c r="D4237">
        <v>6</v>
      </c>
      <c r="E4237" s="2">
        <v>45204</v>
      </c>
      <c r="F4237" s="2">
        <f>_xlfn.XLOOKUP(Table7[[#This Row],[EID]],Roster!A:A,Roster!G:G)</f>
        <v>45001</v>
      </c>
      <c r="G4237" s="61">
        <f ca="1">(TODAY()-Table7[[#This Row],[Hire Date]])/365</f>
        <v>2.1753424657534248</v>
      </c>
      <c r="H4237" s="61">
        <f ca="1">Table7[[#This Row],[Year]]*12</f>
        <v>26.104109589041098</v>
      </c>
      <c r="I4237" t="str">
        <f ca="1">IF(Table7[[#This Row],[Month]]&gt;=12,"Tenured","New Hire")</f>
        <v>Tenured</v>
      </c>
    </row>
    <row r="4238" spans="1:9">
      <c r="A4238" s="3" t="s">
        <v>108</v>
      </c>
      <c r="B4238" s="35" t="str">
        <f>_xlfn.XLOOKUP(Table7[[#This Row],[EID]],Roster!A:A,Roster!E:E)</f>
        <v>kig.imaz.62</v>
      </c>
      <c r="C4238" s="35" t="str">
        <f>_xlfn.XLOOKUP(Table7[[#This Row],[EID]],Roster!A:A,Roster!F:F)</f>
        <v>HR</v>
      </c>
      <c r="D4238">
        <v>9</v>
      </c>
      <c r="E4238" s="2">
        <v>45204</v>
      </c>
      <c r="F4238" s="2">
        <f>_xlfn.XLOOKUP(Table7[[#This Row],[EID]],Roster!A:A,Roster!G:G)</f>
        <v>41289</v>
      </c>
      <c r="G4238" s="61">
        <f ca="1">(TODAY()-Table7[[#This Row],[Hire Date]])/365</f>
        <v>12.345205479452055</v>
      </c>
      <c r="H4238" s="61">
        <f ca="1">Table7[[#This Row],[Year]]*12</f>
        <v>148.14246575342466</v>
      </c>
      <c r="I4238" t="str">
        <f ca="1">IF(Table7[[#This Row],[Month]]&gt;=12,"Tenured","New Hire")</f>
        <v>Tenured</v>
      </c>
    </row>
    <row r="4239" spans="1:9">
      <c r="A4239" s="3" t="s">
        <v>109</v>
      </c>
      <c r="B4239" s="35" t="str">
        <f>_xlfn.XLOOKUP(Table7[[#This Row],[EID]],Roster!A:A,Roster!E:E)</f>
        <v>han.oriz.24</v>
      </c>
      <c r="C4239" s="35" t="str">
        <f>_xlfn.XLOOKUP(Table7[[#This Row],[EID]],Roster!A:A,Roster!F:F)</f>
        <v>Strategy</v>
      </c>
      <c r="D4239">
        <v>9</v>
      </c>
      <c r="E4239" s="2">
        <v>45204</v>
      </c>
      <c r="F4239" s="2">
        <f>_xlfn.XLOOKUP(Table7[[#This Row],[EID]],Roster!A:A,Roster!G:G)</f>
        <v>39092</v>
      </c>
      <c r="G4239" s="61">
        <f ca="1">(TODAY()-Table7[[#This Row],[Hire Date]])/365</f>
        <v>18.364383561643837</v>
      </c>
      <c r="H4239" s="61">
        <f ca="1">Table7[[#This Row],[Year]]*12</f>
        <v>220.37260273972606</v>
      </c>
      <c r="I4239" t="str">
        <f ca="1">IF(Table7[[#This Row],[Month]]&gt;=12,"Tenured","New Hire")</f>
        <v>Tenured</v>
      </c>
    </row>
    <row r="4240" spans="1:9">
      <c r="A4240" s="3" t="s">
        <v>110</v>
      </c>
      <c r="B4240" s="35" t="str">
        <f>_xlfn.XLOOKUP(Table7[[#This Row],[EID]],Roster!A:A,Roster!E:E)</f>
        <v>oka.koch.55</v>
      </c>
      <c r="C4240" s="35" t="str">
        <f>_xlfn.XLOOKUP(Table7[[#This Row],[EID]],Roster!A:A,Roster!F:F)</f>
        <v>F&amp;A</v>
      </c>
      <c r="D4240">
        <v>8</v>
      </c>
      <c r="E4240" s="2">
        <v>45204</v>
      </c>
      <c r="F4240" s="2">
        <f>_xlfn.XLOOKUP(Table7[[#This Row],[EID]],Roster!A:A,Roster!G:G)</f>
        <v>45029</v>
      </c>
      <c r="G4240" s="61">
        <f ca="1">(TODAY()-Table7[[#This Row],[Hire Date]])/365</f>
        <v>2.0986301369863014</v>
      </c>
      <c r="H4240" s="61">
        <f ca="1">Table7[[#This Row],[Year]]*12</f>
        <v>25.183561643835617</v>
      </c>
      <c r="I4240" t="str">
        <f ca="1">IF(Table7[[#This Row],[Month]]&gt;=12,"Tenured","New Hire")</f>
        <v>Tenured</v>
      </c>
    </row>
    <row r="4241" spans="1:9">
      <c r="A4241" s="3" t="s">
        <v>111</v>
      </c>
      <c r="B4241" s="35" t="str">
        <f>_xlfn.XLOOKUP(Table7[[#This Row],[EID]],Roster!A:A,Roster!E:E)</f>
        <v>hir.kame.31</v>
      </c>
      <c r="C4241" s="35" t="str">
        <f>_xlfn.XLOOKUP(Table7[[#This Row],[EID]],Roster!A:A,Roster!F:F)</f>
        <v>Health</v>
      </c>
      <c r="D4241">
        <v>10</v>
      </c>
      <c r="E4241" s="2">
        <v>45204</v>
      </c>
      <c r="F4241" s="2">
        <f>_xlfn.XLOOKUP(Table7[[#This Row],[EID]],Roster!A:A,Roster!G:G)</f>
        <v>42145</v>
      </c>
      <c r="G4241" s="61">
        <f ca="1">(TODAY()-Table7[[#This Row],[Hire Date]])/365</f>
        <v>10</v>
      </c>
      <c r="H4241" s="61">
        <f ca="1">Table7[[#This Row],[Year]]*12</f>
        <v>120</v>
      </c>
      <c r="I4241" t="str">
        <f ca="1">IF(Table7[[#This Row],[Month]]&gt;=12,"Tenured","New Hire")</f>
        <v>Tenured</v>
      </c>
    </row>
    <row r="4242" spans="1:9">
      <c r="A4242" s="3" t="s">
        <v>112</v>
      </c>
      <c r="B4242" s="35" t="str">
        <f>_xlfn.XLOOKUP(Table7[[#This Row],[EID]],Roster!A:A,Roster!E:E)</f>
        <v>hir.kame.31</v>
      </c>
      <c r="C4242" s="35" t="str">
        <f>_xlfn.XLOOKUP(Table7[[#This Row],[EID]],Roster!A:A,Roster!F:F)</f>
        <v>Health</v>
      </c>
      <c r="D4242">
        <v>8</v>
      </c>
      <c r="E4242" s="2">
        <v>45204</v>
      </c>
      <c r="F4242" s="2">
        <f>_xlfn.XLOOKUP(Table7[[#This Row],[EID]],Roster!A:A,Roster!G:G)</f>
        <v>44989</v>
      </c>
      <c r="G4242" s="61">
        <f ca="1">(TODAY()-Table7[[#This Row],[Hire Date]])/365</f>
        <v>2.2082191780821918</v>
      </c>
      <c r="H4242" s="61">
        <f ca="1">Table7[[#This Row],[Year]]*12</f>
        <v>26.4986301369863</v>
      </c>
      <c r="I4242" t="str">
        <f ca="1">IF(Table7[[#This Row],[Month]]&gt;=12,"Tenured","New Hire")</f>
        <v>Tenured</v>
      </c>
    </row>
    <row r="4243" spans="1:9">
      <c r="A4243" s="3" t="s">
        <v>113</v>
      </c>
      <c r="B4243" s="35" t="str">
        <f>_xlfn.XLOOKUP(Table7[[#This Row],[EID]],Roster!A:A,Roster!E:E)</f>
        <v>kig.imaz.62</v>
      </c>
      <c r="C4243" s="35" t="str">
        <f>_xlfn.XLOOKUP(Table7[[#This Row],[EID]],Roster!A:A,Roster!F:F)</f>
        <v>HR</v>
      </c>
      <c r="D4243">
        <v>8</v>
      </c>
      <c r="E4243" s="2">
        <v>45204</v>
      </c>
      <c r="F4243" s="2">
        <f>_xlfn.XLOOKUP(Table7[[#This Row],[EID]],Roster!A:A,Roster!G:G)</f>
        <v>44152</v>
      </c>
      <c r="G4243" s="61">
        <f ca="1">(TODAY()-Table7[[#This Row],[Hire Date]])/365</f>
        <v>4.5013698630136982</v>
      </c>
      <c r="H4243" s="61">
        <f ca="1">Table7[[#This Row],[Year]]*12</f>
        <v>54.016438356164379</v>
      </c>
      <c r="I4243" t="str">
        <f ca="1">IF(Table7[[#This Row],[Month]]&gt;=12,"Tenured","New Hire")</f>
        <v>Tenured</v>
      </c>
    </row>
    <row r="4244" spans="1:9">
      <c r="A4244" s="3" t="s">
        <v>114</v>
      </c>
      <c r="B4244" s="35" t="str">
        <f>_xlfn.XLOOKUP(Table7[[#This Row],[EID]],Roster!A:A,Roster!E:E)</f>
        <v>han.oriz.24</v>
      </c>
      <c r="C4244" s="35" t="str">
        <f>_xlfn.XLOOKUP(Table7[[#This Row],[EID]],Roster!A:A,Roster!F:F)</f>
        <v>Strategy</v>
      </c>
      <c r="D4244">
        <v>8</v>
      </c>
      <c r="E4244" s="2">
        <v>45204</v>
      </c>
      <c r="F4244" s="2">
        <f>_xlfn.XLOOKUP(Table7[[#This Row],[EID]],Roster!A:A,Roster!G:G)</f>
        <v>37165</v>
      </c>
      <c r="G4244" s="61">
        <f ca="1">(TODAY()-Table7[[#This Row],[Hire Date]])/365</f>
        <v>23.643835616438356</v>
      </c>
      <c r="H4244" s="61">
        <f ca="1">Table7[[#This Row],[Year]]*12</f>
        <v>283.72602739726028</v>
      </c>
      <c r="I4244" t="str">
        <f ca="1">IF(Table7[[#This Row],[Month]]&gt;=12,"Tenured","New Hire")</f>
        <v>Tenured</v>
      </c>
    </row>
    <row r="4245" spans="1:9">
      <c r="A4245" s="3" t="s">
        <v>115</v>
      </c>
      <c r="B4245" s="35" t="str">
        <f>_xlfn.XLOOKUP(Table7[[#This Row],[EID]],Roster!A:A,Roster!E:E)</f>
        <v>oka.koch.55</v>
      </c>
      <c r="C4245" s="35" t="str">
        <f>_xlfn.XLOOKUP(Table7[[#This Row],[EID]],Roster!A:A,Roster!F:F)</f>
        <v>F&amp;A</v>
      </c>
      <c r="D4245">
        <v>8</v>
      </c>
      <c r="E4245" s="2">
        <v>45204</v>
      </c>
      <c r="F4245" s="2">
        <f>_xlfn.XLOOKUP(Table7[[#This Row],[EID]],Roster!A:A,Roster!G:G)</f>
        <v>44841</v>
      </c>
      <c r="G4245" s="61">
        <f ca="1">(TODAY()-Table7[[#This Row],[Hire Date]])/365</f>
        <v>2.6136986301369864</v>
      </c>
      <c r="H4245" s="61">
        <f ca="1">Table7[[#This Row],[Year]]*12</f>
        <v>31.364383561643837</v>
      </c>
      <c r="I4245" t="str">
        <f ca="1">IF(Table7[[#This Row],[Month]]&gt;=12,"Tenured","New Hire")</f>
        <v>Tenured</v>
      </c>
    </row>
    <row r="4246" spans="1:9">
      <c r="A4246" s="3" t="s">
        <v>116</v>
      </c>
      <c r="B4246" s="35" t="str">
        <f>_xlfn.XLOOKUP(Table7[[#This Row],[EID]],Roster!A:A,Roster!E:E)</f>
        <v>hir.kame.31</v>
      </c>
      <c r="C4246" s="35" t="str">
        <f>_xlfn.XLOOKUP(Table7[[#This Row],[EID]],Roster!A:A,Roster!F:F)</f>
        <v>Health</v>
      </c>
      <c r="D4246">
        <v>8</v>
      </c>
      <c r="E4246" s="2">
        <v>45204</v>
      </c>
      <c r="F4246" s="2">
        <f>_xlfn.XLOOKUP(Table7[[#This Row],[EID]],Roster!A:A,Roster!G:G)</f>
        <v>39490</v>
      </c>
      <c r="G4246" s="61">
        <f ca="1">(TODAY()-Table7[[#This Row],[Hire Date]])/365</f>
        <v>17.273972602739725</v>
      </c>
      <c r="H4246" s="61">
        <f ca="1">Table7[[#This Row],[Year]]*12</f>
        <v>207.2876712328767</v>
      </c>
      <c r="I4246" t="str">
        <f ca="1">IF(Table7[[#This Row],[Month]]&gt;=12,"Tenured","New Hire")</f>
        <v>Tenured</v>
      </c>
    </row>
    <row r="4247" spans="1:9">
      <c r="A4247" s="3" t="s">
        <v>117</v>
      </c>
      <c r="B4247" s="35" t="str">
        <f>_xlfn.XLOOKUP(Table7[[#This Row],[EID]],Roster!A:A,Roster!E:E)</f>
        <v>han.oriz.24</v>
      </c>
      <c r="C4247" s="35" t="str">
        <f>_xlfn.XLOOKUP(Table7[[#This Row],[EID]],Roster!A:A,Roster!F:F)</f>
        <v>Network</v>
      </c>
      <c r="D4247">
        <v>8</v>
      </c>
      <c r="E4247" s="2">
        <v>45204</v>
      </c>
      <c r="F4247" s="2">
        <f>_xlfn.XLOOKUP(Table7[[#This Row],[EID]],Roster!A:A,Roster!G:G)</f>
        <v>43495</v>
      </c>
      <c r="G4247" s="61">
        <f ca="1">(TODAY()-Table7[[#This Row],[Hire Date]])/365</f>
        <v>6.3013698630136989</v>
      </c>
      <c r="H4247" s="61">
        <f ca="1">Table7[[#This Row],[Year]]*12</f>
        <v>75.616438356164394</v>
      </c>
      <c r="I4247" t="str">
        <f ca="1">IF(Table7[[#This Row],[Month]]&gt;=12,"Tenured","New Hire")</f>
        <v>Tenured</v>
      </c>
    </row>
    <row r="4248" spans="1:9">
      <c r="A4248" s="3" t="s">
        <v>118</v>
      </c>
      <c r="B4248" s="35" t="str">
        <f>_xlfn.XLOOKUP(Table7[[#This Row],[EID]],Roster!A:A,Roster!E:E)</f>
        <v>kig.imaz.62</v>
      </c>
      <c r="C4248" s="35" t="str">
        <f>_xlfn.XLOOKUP(Table7[[#This Row],[EID]],Roster!A:A,Roster!F:F)</f>
        <v>HR</v>
      </c>
      <c r="D4248">
        <v>9</v>
      </c>
      <c r="E4248" s="2">
        <v>45204</v>
      </c>
      <c r="F4248" s="2">
        <f>_xlfn.XLOOKUP(Table7[[#This Row],[EID]],Roster!A:A,Roster!G:G)</f>
        <v>44965</v>
      </c>
      <c r="G4248" s="61">
        <f ca="1">(TODAY()-Table7[[#This Row],[Hire Date]])/365</f>
        <v>2.2739726027397262</v>
      </c>
      <c r="H4248" s="61">
        <f ca="1">Table7[[#This Row],[Year]]*12</f>
        <v>27.287671232876715</v>
      </c>
      <c r="I4248" t="str">
        <f ca="1">IF(Table7[[#This Row],[Month]]&gt;=12,"Tenured","New Hire")</f>
        <v>Tenured</v>
      </c>
    </row>
    <row r="4249" spans="1:9">
      <c r="A4249" s="3" t="s">
        <v>119</v>
      </c>
      <c r="B4249" s="35" t="str">
        <f>_xlfn.XLOOKUP(Table7[[#This Row],[EID]],Roster!A:A,Roster!E:E)</f>
        <v>hir.kame.31</v>
      </c>
      <c r="C4249" s="35" t="str">
        <f>_xlfn.XLOOKUP(Table7[[#This Row],[EID]],Roster!A:A,Roster!F:F)</f>
        <v>Health</v>
      </c>
      <c r="D4249">
        <v>10</v>
      </c>
      <c r="E4249" s="2">
        <v>45204</v>
      </c>
      <c r="F4249" s="2">
        <f>_xlfn.XLOOKUP(Table7[[#This Row],[EID]],Roster!A:A,Roster!G:G)</f>
        <v>38581</v>
      </c>
      <c r="G4249" s="61">
        <f ca="1">(TODAY()-Table7[[#This Row],[Hire Date]])/365</f>
        <v>19.764383561643836</v>
      </c>
      <c r="H4249" s="61">
        <f ca="1">Table7[[#This Row],[Year]]*12</f>
        <v>237.17260273972602</v>
      </c>
      <c r="I4249" t="str">
        <f ca="1">IF(Table7[[#This Row],[Month]]&gt;=12,"Tenured","New Hire")</f>
        <v>Tenured</v>
      </c>
    </row>
    <row r="4250" spans="1:9">
      <c r="A4250" s="3" t="s">
        <v>120</v>
      </c>
      <c r="B4250" s="35" t="str">
        <f>_xlfn.XLOOKUP(Table7[[#This Row],[EID]],Roster!A:A,Roster!E:E)</f>
        <v>oka.koch.55</v>
      </c>
      <c r="C4250" s="35" t="str">
        <f>_xlfn.XLOOKUP(Table7[[#This Row],[EID]],Roster!A:A,Roster!F:F)</f>
        <v>F&amp;A</v>
      </c>
      <c r="D4250">
        <v>8</v>
      </c>
      <c r="E4250" s="2">
        <v>45204</v>
      </c>
      <c r="F4250" s="2">
        <f>_xlfn.XLOOKUP(Table7[[#This Row],[EID]],Roster!A:A,Roster!G:G)</f>
        <v>45039</v>
      </c>
      <c r="G4250" s="61">
        <f ca="1">(TODAY()-Table7[[#This Row],[Hire Date]])/365</f>
        <v>2.0712328767123287</v>
      </c>
      <c r="H4250" s="61">
        <f ca="1">Table7[[#This Row],[Year]]*12</f>
        <v>24.854794520547944</v>
      </c>
      <c r="I4250" t="str">
        <f ca="1">IF(Table7[[#This Row],[Month]]&gt;=12,"Tenured","New Hire")</f>
        <v>Tenured</v>
      </c>
    </row>
    <row r="4251" spans="1:9">
      <c r="A4251" s="3" t="s">
        <v>121</v>
      </c>
      <c r="B4251" s="35" t="str">
        <f>_xlfn.XLOOKUP(Table7[[#This Row],[EID]],Roster!A:A,Roster!E:E)</f>
        <v>hir.kame.31</v>
      </c>
      <c r="C4251" s="35" t="str">
        <f>_xlfn.XLOOKUP(Table7[[#This Row],[EID]],Roster!A:A,Roster!F:F)</f>
        <v>Health</v>
      </c>
      <c r="D4251">
        <v>10</v>
      </c>
      <c r="E4251" s="2">
        <v>45204</v>
      </c>
      <c r="F4251" s="2">
        <f>_xlfn.XLOOKUP(Table7[[#This Row],[EID]],Roster!A:A,Roster!G:G)</f>
        <v>44420</v>
      </c>
      <c r="G4251" s="61">
        <f ca="1">(TODAY()-Table7[[#This Row],[Hire Date]])/365</f>
        <v>3.7671232876712328</v>
      </c>
      <c r="H4251" s="61">
        <f ca="1">Table7[[#This Row],[Year]]*12</f>
        <v>45.205479452054796</v>
      </c>
      <c r="I4251" t="str">
        <f ca="1">IF(Table7[[#This Row],[Month]]&gt;=12,"Tenured","New Hire")</f>
        <v>Tenured</v>
      </c>
    </row>
    <row r="4252" spans="1:9">
      <c r="A4252" s="3" t="s">
        <v>122</v>
      </c>
      <c r="B4252" s="35" t="str">
        <f>_xlfn.XLOOKUP(Table7[[#This Row],[EID]],Roster!A:A,Roster!E:E)</f>
        <v>han.oriz.24</v>
      </c>
      <c r="C4252" s="35" t="str">
        <f>_xlfn.XLOOKUP(Table7[[#This Row],[EID]],Roster!A:A,Roster!F:F)</f>
        <v>Network</v>
      </c>
      <c r="D4252">
        <v>10</v>
      </c>
      <c r="E4252" s="2">
        <v>45204</v>
      </c>
      <c r="F4252" s="2">
        <f>_xlfn.XLOOKUP(Table7[[#This Row],[EID]],Roster!A:A,Roster!G:G)</f>
        <v>44961</v>
      </c>
      <c r="G4252" s="61">
        <f ca="1">(TODAY()-Table7[[#This Row],[Hire Date]])/365</f>
        <v>2.2849315068493152</v>
      </c>
      <c r="H4252" s="61">
        <f ca="1">Table7[[#This Row],[Year]]*12</f>
        <v>27.419178082191785</v>
      </c>
      <c r="I4252" t="str">
        <f ca="1">IF(Table7[[#This Row],[Month]]&gt;=12,"Tenured","New Hire")</f>
        <v>Tenured</v>
      </c>
    </row>
    <row r="4253" spans="1:9">
      <c r="A4253" s="3" t="s">
        <v>123</v>
      </c>
      <c r="B4253" s="35" t="str">
        <f>_xlfn.XLOOKUP(Table7[[#This Row],[EID]],Roster!A:A,Roster!E:E)</f>
        <v>kig.imaz.62</v>
      </c>
      <c r="C4253" s="35" t="str">
        <f>_xlfn.XLOOKUP(Table7[[#This Row],[EID]],Roster!A:A,Roster!F:F)</f>
        <v>HR</v>
      </c>
      <c r="D4253">
        <v>8</v>
      </c>
      <c r="E4253" s="2">
        <v>45204</v>
      </c>
      <c r="F4253" s="2">
        <f>_xlfn.XLOOKUP(Table7[[#This Row],[EID]],Roster!A:A,Roster!G:G)</f>
        <v>41094</v>
      </c>
      <c r="G4253" s="61">
        <f ca="1">(TODAY()-Table7[[#This Row],[Hire Date]])/365</f>
        <v>12.87945205479452</v>
      </c>
      <c r="H4253" s="61">
        <f ca="1">Table7[[#This Row],[Year]]*12</f>
        <v>154.55342465753424</v>
      </c>
      <c r="I4253" t="str">
        <f ca="1">IF(Table7[[#This Row],[Month]]&gt;=12,"Tenured","New Hire")</f>
        <v>Tenured</v>
      </c>
    </row>
    <row r="4254" spans="1:9">
      <c r="A4254" s="3" t="s">
        <v>94</v>
      </c>
      <c r="B4254" s="35" t="str">
        <f>_xlfn.XLOOKUP(Table7[[#This Row],[EID]],Roster!A:A,Roster!E:E)</f>
        <v>oka.koch.55</v>
      </c>
      <c r="C4254" s="35" t="str">
        <f>_xlfn.XLOOKUP(Table7[[#This Row],[EID]],Roster!A:A,Roster!F:F)</f>
        <v>F&amp;A</v>
      </c>
      <c r="D4254">
        <v>10</v>
      </c>
      <c r="E4254" s="2">
        <v>45205</v>
      </c>
      <c r="F4254" s="2">
        <f>_xlfn.XLOOKUP(Table7[[#This Row],[EID]],Roster!A:A,Roster!G:G)</f>
        <v>45032</v>
      </c>
      <c r="G4254" s="61">
        <f ca="1">(TODAY()-Table7[[#This Row],[Hire Date]])/365</f>
        <v>2.0904109589041098</v>
      </c>
      <c r="H4254" s="61">
        <f ca="1">Table7[[#This Row],[Year]]*12</f>
        <v>25.084931506849315</v>
      </c>
      <c r="I4254" t="str">
        <f ca="1">IF(Table7[[#This Row],[Month]]&gt;=12,"Tenured","New Hire")</f>
        <v>Tenured</v>
      </c>
    </row>
    <row r="4255" spans="1:9">
      <c r="A4255" s="3" t="s">
        <v>96</v>
      </c>
      <c r="B4255" s="35" t="str">
        <f>_xlfn.XLOOKUP(Table7[[#This Row],[EID]],Roster!A:A,Roster!E:E)</f>
        <v>hir.kame.31</v>
      </c>
      <c r="C4255" s="35" t="str">
        <f>_xlfn.XLOOKUP(Table7[[#This Row],[EID]],Roster!A:A,Roster!F:F)</f>
        <v>Health</v>
      </c>
      <c r="D4255">
        <v>10</v>
      </c>
      <c r="E4255" s="2">
        <v>45205</v>
      </c>
      <c r="F4255" s="2">
        <f>_xlfn.XLOOKUP(Table7[[#This Row],[EID]],Roster!A:A,Roster!G:G)</f>
        <v>44979</v>
      </c>
      <c r="G4255" s="61">
        <f ca="1">(TODAY()-Table7[[#This Row],[Hire Date]])/365</f>
        <v>2.2356164383561645</v>
      </c>
      <c r="H4255" s="61">
        <f ca="1">Table7[[#This Row],[Year]]*12</f>
        <v>26.827397260273976</v>
      </c>
      <c r="I4255" t="str">
        <f ca="1">IF(Table7[[#This Row],[Month]]&gt;=12,"Tenured","New Hire")</f>
        <v>Tenured</v>
      </c>
    </row>
    <row r="4256" spans="1:9">
      <c r="A4256" s="3" t="s">
        <v>97</v>
      </c>
      <c r="B4256" s="35" t="str">
        <f>_xlfn.XLOOKUP(Table7[[#This Row],[EID]],Roster!A:A,Roster!E:E)</f>
        <v>han.oriz.24</v>
      </c>
      <c r="C4256" s="35" t="str">
        <f>_xlfn.XLOOKUP(Table7[[#This Row],[EID]],Roster!A:A,Roster!F:F)</f>
        <v>Network</v>
      </c>
      <c r="D4256">
        <v>8</v>
      </c>
      <c r="E4256" s="2">
        <v>45205</v>
      </c>
      <c r="F4256" s="2">
        <f>_xlfn.XLOOKUP(Table7[[#This Row],[EID]],Roster!A:A,Roster!G:G)</f>
        <v>44419</v>
      </c>
      <c r="G4256" s="61">
        <f ca="1">(TODAY()-Table7[[#This Row],[Hire Date]])/365</f>
        <v>3.7698630136986302</v>
      </c>
      <c r="H4256" s="61">
        <f ca="1">Table7[[#This Row],[Year]]*12</f>
        <v>45.238356164383561</v>
      </c>
      <c r="I4256" t="str">
        <f ca="1">IF(Table7[[#This Row],[Month]]&gt;=12,"Tenured","New Hire")</f>
        <v>Tenured</v>
      </c>
    </row>
    <row r="4257" spans="1:9">
      <c r="A4257" s="3" t="s">
        <v>98</v>
      </c>
      <c r="B4257" s="35" t="str">
        <f>_xlfn.XLOOKUP(Table7[[#This Row],[EID]],Roster!A:A,Roster!E:E)</f>
        <v>kig.imaz.62</v>
      </c>
      <c r="C4257" s="35" t="str">
        <f>_xlfn.XLOOKUP(Table7[[#This Row],[EID]],Roster!A:A,Roster!F:F)</f>
        <v>HR</v>
      </c>
      <c r="D4257">
        <v>10</v>
      </c>
      <c r="E4257" s="2">
        <v>45205</v>
      </c>
      <c r="F4257" s="2">
        <f>_xlfn.XLOOKUP(Table7[[#This Row],[EID]],Roster!A:A,Roster!G:G)</f>
        <v>41964</v>
      </c>
      <c r="G4257" s="61">
        <f ca="1">(TODAY()-Table7[[#This Row],[Hire Date]])/365</f>
        <v>10.495890410958904</v>
      </c>
      <c r="H4257" s="61">
        <f ca="1">Table7[[#This Row],[Year]]*12</f>
        <v>125.95068493150684</v>
      </c>
      <c r="I4257" t="str">
        <f ca="1">IF(Table7[[#This Row],[Month]]&gt;=12,"Tenured","New Hire")</f>
        <v>Tenured</v>
      </c>
    </row>
    <row r="4258" spans="1:9">
      <c r="A4258" s="3" t="s">
        <v>99</v>
      </c>
      <c r="B4258" s="35" t="str">
        <f>_xlfn.XLOOKUP(Table7[[#This Row],[EID]],Roster!A:A,Roster!E:E)</f>
        <v>han.oriz.24</v>
      </c>
      <c r="C4258" s="35" t="str">
        <f>_xlfn.XLOOKUP(Table7[[#This Row],[EID]],Roster!A:A,Roster!F:F)</f>
        <v>Strategy</v>
      </c>
      <c r="D4258">
        <v>8</v>
      </c>
      <c r="E4258" s="2">
        <v>45205</v>
      </c>
      <c r="F4258" s="2">
        <f>_xlfn.XLOOKUP(Table7[[#This Row],[EID]],Roster!A:A,Roster!G:G)</f>
        <v>39732</v>
      </c>
      <c r="G4258" s="61">
        <f ca="1">(TODAY()-Table7[[#This Row],[Hire Date]])/365</f>
        <v>16.610958904109587</v>
      </c>
      <c r="H4258" s="61">
        <f ca="1">Table7[[#This Row],[Year]]*12</f>
        <v>199.33150684931505</v>
      </c>
      <c r="I4258" t="str">
        <f ca="1">IF(Table7[[#This Row],[Month]]&gt;=12,"Tenured","New Hire")</f>
        <v>Tenured</v>
      </c>
    </row>
    <row r="4259" spans="1:9">
      <c r="A4259" s="3" t="s">
        <v>100</v>
      </c>
      <c r="B4259" s="35" t="str">
        <f>_xlfn.XLOOKUP(Table7[[#This Row],[EID]],Roster!A:A,Roster!E:E)</f>
        <v>oka.koch.55</v>
      </c>
      <c r="C4259" s="35" t="str">
        <f>_xlfn.XLOOKUP(Table7[[#This Row],[EID]],Roster!A:A,Roster!F:F)</f>
        <v>F&amp;A</v>
      </c>
      <c r="D4259">
        <v>9</v>
      </c>
      <c r="E4259" s="2">
        <v>45205</v>
      </c>
      <c r="F4259" s="2">
        <f>_xlfn.XLOOKUP(Table7[[#This Row],[EID]],Roster!A:A,Roster!G:G)</f>
        <v>44956</v>
      </c>
      <c r="G4259" s="61">
        <f ca="1">(TODAY()-Table7[[#This Row],[Hire Date]])/365</f>
        <v>2.2986301369863016</v>
      </c>
      <c r="H4259" s="61">
        <f ca="1">Table7[[#This Row],[Year]]*12</f>
        <v>27.583561643835619</v>
      </c>
      <c r="I4259" t="str">
        <f ca="1">IF(Table7[[#This Row],[Month]]&gt;=12,"Tenured","New Hire")</f>
        <v>Tenured</v>
      </c>
    </row>
    <row r="4260" spans="1:9">
      <c r="A4260" s="3" t="s">
        <v>101</v>
      </c>
      <c r="B4260" s="35" t="str">
        <f>_xlfn.XLOOKUP(Table7[[#This Row],[EID]],Roster!A:A,Roster!E:E)</f>
        <v>hir.kame.31</v>
      </c>
      <c r="C4260" s="35" t="str">
        <f>_xlfn.XLOOKUP(Table7[[#This Row],[EID]],Roster!A:A,Roster!F:F)</f>
        <v>Health</v>
      </c>
      <c r="D4260">
        <v>8</v>
      </c>
      <c r="E4260" s="2">
        <v>45205</v>
      </c>
      <c r="F4260" s="2">
        <f>_xlfn.XLOOKUP(Table7[[#This Row],[EID]],Roster!A:A,Roster!G:G)</f>
        <v>42161</v>
      </c>
      <c r="G4260" s="61">
        <f ca="1">(TODAY()-Table7[[#This Row],[Hire Date]])/365</f>
        <v>9.956164383561644</v>
      </c>
      <c r="H4260" s="61">
        <f ca="1">Table7[[#This Row],[Year]]*12</f>
        <v>119.47397260273974</v>
      </c>
      <c r="I4260" t="str">
        <f ca="1">IF(Table7[[#This Row],[Month]]&gt;=12,"Tenured","New Hire")</f>
        <v>Tenured</v>
      </c>
    </row>
    <row r="4261" spans="1:9">
      <c r="A4261" s="3" t="s">
        <v>102</v>
      </c>
      <c r="B4261" s="35" t="str">
        <f>_xlfn.XLOOKUP(Table7[[#This Row],[EID]],Roster!A:A,Roster!E:E)</f>
        <v>han.oriz.24</v>
      </c>
      <c r="C4261" s="35" t="str">
        <f>_xlfn.XLOOKUP(Table7[[#This Row],[EID]],Roster!A:A,Roster!F:F)</f>
        <v>Network</v>
      </c>
      <c r="D4261">
        <v>8</v>
      </c>
      <c r="E4261" s="2">
        <v>45205</v>
      </c>
      <c r="F4261" s="2">
        <f>_xlfn.XLOOKUP(Table7[[#This Row],[EID]],Roster!A:A,Roster!G:G)</f>
        <v>37784</v>
      </c>
      <c r="G4261" s="61">
        <f ca="1">(TODAY()-Table7[[#This Row],[Hire Date]])/365</f>
        <v>21.947945205479453</v>
      </c>
      <c r="H4261" s="61">
        <f ca="1">Table7[[#This Row],[Year]]*12</f>
        <v>263.37534246575342</v>
      </c>
      <c r="I4261" t="str">
        <f ca="1">IF(Table7[[#This Row],[Month]]&gt;=12,"Tenured","New Hire")</f>
        <v>Tenured</v>
      </c>
    </row>
    <row r="4262" spans="1:9">
      <c r="A4262" s="3" t="s">
        <v>103</v>
      </c>
      <c r="B4262" s="35" t="str">
        <f>_xlfn.XLOOKUP(Table7[[#This Row],[EID]],Roster!A:A,Roster!E:E)</f>
        <v>kig.imaz.62</v>
      </c>
      <c r="C4262" s="35" t="str">
        <f>_xlfn.XLOOKUP(Table7[[#This Row],[EID]],Roster!A:A,Roster!F:F)</f>
        <v>HR</v>
      </c>
      <c r="D4262">
        <v>8</v>
      </c>
      <c r="E4262" s="2">
        <v>45205</v>
      </c>
      <c r="F4262" s="2">
        <f>_xlfn.XLOOKUP(Table7[[#This Row],[EID]],Roster!A:A,Roster!G:G)</f>
        <v>44132</v>
      </c>
      <c r="G4262" s="61">
        <f ca="1">(TODAY()-Table7[[#This Row],[Hire Date]])/365</f>
        <v>4.5561643835616437</v>
      </c>
      <c r="H4262" s="61">
        <f ca="1">Table7[[#This Row],[Year]]*12</f>
        <v>54.673972602739724</v>
      </c>
      <c r="I4262" t="str">
        <f ca="1">IF(Table7[[#This Row],[Month]]&gt;=12,"Tenured","New Hire")</f>
        <v>Tenured</v>
      </c>
    </row>
    <row r="4263" spans="1:9">
      <c r="A4263" s="3" t="s">
        <v>104</v>
      </c>
      <c r="B4263" s="35" t="str">
        <f>_xlfn.XLOOKUP(Table7[[#This Row],[EID]],Roster!A:A,Roster!E:E)</f>
        <v>oka.koch.55</v>
      </c>
      <c r="C4263" s="35" t="str">
        <f>_xlfn.XLOOKUP(Table7[[#This Row],[EID]],Roster!A:A,Roster!F:F)</f>
        <v>F&amp;A</v>
      </c>
      <c r="D4263">
        <v>0</v>
      </c>
      <c r="E4263" s="2">
        <v>45205</v>
      </c>
      <c r="F4263" s="2">
        <f>_xlfn.XLOOKUP(Table7[[#This Row],[EID]],Roster!A:A,Roster!G:G)</f>
        <v>44977</v>
      </c>
      <c r="G4263" s="61">
        <f ca="1">(TODAY()-Table7[[#This Row],[Hire Date]])/365</f>
        <v>2.2410958904109588</v>
      </c>
      <c r="H4263" s="61">
        <f ca="1">Table7[[#This Row],[Year]]*12</f>
        <v>26.893150684931506</v>
      </c>
      <c r="I4263" t="str">
        <f ca="1">IF(Table7[[#This Row],[Month]]&gt;=12,"Tenured","New Hire")</f>
        <v>Tenured</v>
      </c>
    </row>
    <row r="4264" spans="1:9">
      <c r="A4264" s="3" t="s">
        <v>105</v>
      </c>
      <c r="B4264" s="35" t="str">
        <f>_xlfn.XLOOKUP(Table7[[#This Row],[EID]],Roster!A:A,Roster!E:E)</f>
        <v>oka.koch.55</v>
      </c>
      <c r="C4264" s="35" t="str">
        <f>_xlfn.XLOOKUP(Table7[[#This Row],[EID]],Roster!A:A,Roster!F:F)</f>
        <v>F&amp;A</v>
      </c>
      <c r="D4264">
        <v>8</v>
      </c>
      <c r="E4264" s="2">
        <v>45205</v>
      </c>
      <c r="F4264" s="2">
        <f>_xlfn.XLOOKUP(Table7[[#This Row],[EID]],Roster!A:A,Roster!G:G)</f>
        <v>37806</v>
      </c>
      <c r="G4264" s="61">
        <f ca="1">(TODAY()-Table7[[#This Row],[Hire Date]])/365</f>
        <v>21.887671232876713</v>
      </c>
      <c r="H4264" s="61">
        <f ca="1">Table7[[#This Row],[Year]]*12</f>
        <v>262.65205479452055</v>
      </c>
      <c r="I4264" t="str">
        <f ca="1">IF(Table7[[#This Row],[Month]]&gt;=12,"Tenured","New Hire")</f>
        <v>Tenured</v>
      </c>
    </row>
    <row r="4265" spans="1:9">
      <c r="A4265" s="3" t="s">
        <v>106</v>
      </c>
      <c r="B4265" s="35" t="str">
        <f>_xlfn.XLOOKUP(Table7[[#This Row],[EID]],Roster!A:A,Roster!E:E)</f>
        <v>hir.kame.31</v>
      </c>
      <c r="C4265" s="35" t="str">
        <f>_xlfn.XLOOKUP(Table7[[#This Row],[EID]],Roster!A:A,Roster!F:F)</f>
        <v>Health</v>
      </c>
      <c r="D4265">
        <v>8</v>
      </c>
      <c r="E4265" s="2">
        <v>45205</v>
      </c>
      <c r="F4265" s="2">
        <f>_xlfn.XLOOKUP(Table7[[#This Row],[EID]],Roster!A:A,Roster!G:G)</f>
        <v>40457</v>
      </c>
      <c r="G4265" s="61">
        <f ca="1">(TODAY()-Table7[[#This Row],[Hire Date]])/365</f>
        <v>14.624657534246575</v>
      </c>
      <c r="H4265" s="61">
        <f ca="1">Table7[[#This Row],[Year]]*12</f>
        <v>175.49589041095891</v>
      </c>
      <c r="I4265" t="str">
        <f ca="1">IF(Table7[[#This Row],[Month]]&gt;=12,"Tenured","New Hire")</f>
        <v>Tenured</v>
      </c>
    </row>
    <row r="4266" spans="1:9">
      <c r="A4266" s="3" t="s">
        <v>107</v>
      </c>
      <c r="B4266" s="35" t="str">
        <f>_xlfn.XLOOKUP(Table7[[#This Row],[EID]],Roster!A:A,Roster!E:E)</f>
        <v>oka.koch.55</v>
      </c>
      <c r="C4266" s="35" t="str">
        <f>_xlfn.XLOOKUP(Table7[[#This Row],[EID]],Roster!A:A,Roster!F:F)</f>
        <v>F&amp;A</v>
      </c>
      <c r="D4266">
        <v>8</v>
      </c>
      <c r="E4266" s="2">
        <v>45205</v>
      </c>
      <c r="F4266" s="2">
        <f>_xlfn.XLOOKUP(Table7[[#This Row],[EID]],Roster!A:A,Roster!G:G)</f>
        <v>45001</v>
      </c>
      <c r="G4266" s="61">
        <f ca="1">(TODAY()-Table7[[#This Row],[Hire Date]])/365</f>
        <v>2.1753424657534248</v>
      </c>
      <c r="H4266" s="61">
        <f ca="1">Table7[[#This Row],[Year]]*12</f>
        <v>26.104109589041098</v>
      </c>
      <c r="I4266" t="str">
        <f ca="1">IF(Table7[[#This Row],[Month]]&gt;=12,"Tenured","New Hire")</f>
        <v>Tenured</v>
      </c>
    </row>
    <row r="4267" spans="1:9">
      <c r="A4267" s="3" t="s">
        <v>108</v>
      </c>
      <c r="B4267" s="35" t="str">
        <f>_xlfn.XLOOKUP(Table7[[#This Row],[EID]],Roster!A:A,Roster!E:E)</f>
        <v>kig.imaz.62</v>
      </c>
      <c r="C4267" s="35" t="str">
        <f>_xlfn.XLOOKUP(Table7[[#This Row],[EID]],Roster!A:A,Roster!F:F)</f>
        <v>HR</v>
      </c>
      <c r="D4267">
        <v>10</v>
      </c>
      <c r="E4267" s="2">
        <v>45205</v>
      </c>
      <c r="F4267" s="2">
        <f>_xlfn.XLOOKUP(Table7[[#This Row],[EID]],Roster!A:A,Roster!G:G)</f>
        <v>41289</v>
      </c>
      <c r="G4267" s="61">
        <f ca="1">(TODAY()-Table7[[#This Row],[Hire Date]])/365</f>
        <v>12.345205479452055</v>
      </c>
      <c r="H4267" s="61">
        <f ca="1">Table7[[#This Row],[Year]]*12</f>
        <v>148.14246575342466</v>
      </c>
      <c r="I4267" t="str">
        <f ca="1">IF(Table7[[#This Row],[Month]]&gt;=12,"Tenured","New Hire")</f>
        <v>Tenured</v>
      </c>
    </row>
    <row r="4268" spans="1:9">
      <c r="A4268" s="3" t="s">
        <v>109</v>
      </c>
      <c r="B4268" s="35" t="str">
        <f>_xlfn.XLOOKUP(Table7[[#This Row],[EID]],Roster!A:A,Roster!E:E)</f>
        <v>han.oriz.24</v>
      </c>
      <c r="C4268" s="35" t="str">
        <f>_xlfn.XLOOKUP(Table7[[#This Row],[EID]],Roster!A:A,Roster!F:F)</f>
        <v>Strategy</v>
      </c>
      <c r="D4268">
        <v>9</v>
      </c>
      <c r="E4268" s="2">
        <v>45205</v>
      </c>
      <c r="F4268" s="2">
        <f>_xlfn.XLOOKUP(Table7[[#This Row],[EID]],Roster!A:A,Roster!G:G)</f>
        <v>39092</v>
      </c>
      <c r="G4268" s="61">
        <f ca="1">(TODAY()-Table7[[#This Row],[Hire Date]])/365</f>
        <v>18.364383561643837</v>
      </c>
      <c r="H4268" s="61">
        <f ca="1">Table7[[#This Row],[Year]]*12</f>
        <v>220.37260273972606</v>
      </c>
      <c r="I4268" t="str">
        <f ca="1">IF(Table7[[#This Row],[Month]]&gt;=12,"Tenured","New Hire")</f>
        <v>Tenured</v>
      </c>
    </row>
    <row r="4269" spans="1:9">
      <c r="A4269" s="3" t="s">
        <v>110</v>
      </c>
      <c r="B4269" s="35" t="str">
        <f>_xlfn.XLOOKUP(Table7[[#This Row],[EID]],Roster!A:A,Roster!E:E)</f>
        <v>oka.koch.55</v>
      </c>
      <c r="C4269" s="35" t="str">
        <f>_xlfn.XLOOKUP(Table7[[#This Row],[EID]],Roster!A:A,Roster!F:F)</f>
        <v>F&amp;A</v>
      </c>
      <c r="D4269">
        <v>6</v>
      </c>
      <c r="E4269" s="2">
        <v>45205</v>
      </c>
      <c r="F4269" s="2">
        <f>_xlfn.XLOOKUP(Table7[[#This Row],[EID]],Roster!A:A,Roster!G:G)</f>
        <v>45029</v>
      </c>
      <c r="G4269" s="61">
        <f ca="1">(TODAY()-Table7[[#This Row],[Hire Date]])/365</f>
        <v>2.0986301369863014</v>
      </c>
      <c r="H4269" s="61">
        <f ca="1">Table7[[#This Row],[Year]]*12</f>
        <v>25.183561643835617</v>
      </c>
      <c r="I4269" t="str">
        <f ca="1">IF(Table7[[#This Row],[Month]]&gt;=12,"Tenured","New Hire")</f>
        <v>Tenured</v>
      </c>
    </row>
    <row r="4270" spans="1:9">
      <c r="A4270" s="3" t="s">
        <v>111</v>
      </c>
      <c r="B4270" s="35" t="str">
        <f>_xlfn.XLOOKUP(Table7[[#This Row],[EID]],Roster!A:A,Roster!E:E)</f>
        <v>hir.kame.31</v>
      </c>
      <c r="C4270" s="35" t="str">
        <f>_xlfn.XLOOKUP(Table7[[#This Row],[EID]],Roster!A:A,Roster!F:F)</f>
        <v>Health</v>
      </c>
      <c r="D4270">
        <v>8</v>
      </c>
      <c r="E4270" s="2">
        <v>45205</v>
      </c>
      <c r="F4270" s="2">
        <f>_xlfn.XLOOKUP(Table7[[#This Row],[EID]],Roster!A:A,Roster!G:G)</f>
        <v>42145</v>
      </c>
      <c r="G4270" s="61">
        <f ca="1">(TODAY()-Table7[[#This Row],[Hire Date]])/365</f>
        <v>10</v>
      </c>
      <c r="H4270" s="61">
        <f ca="1">Table7[[#This Row],[Year]]*12</f>
        <v>120</v>
      </c>
      <c r="I4270" t="str">
        <f ca="1">IF(Table7[[#This Row],[Month]]&gt;=12,"Tenured","New Hire")</f>
        <v>Tenured</v>
      </c>
    </row>
    <row r="4271" spans="1:9">
      <c r="A4271" s="3" t="s">
        <v>112</v>
      </c>
      <c r="B4271" s="35" t="str">
        <f>_xlfn.XLOOKUP(Table7[[#This Row],[EID]],Roster!A:A,Roster!E:E)</f>
        <v>hir.kame.31</v>
      </c>
      <c r="C4271" s="35" t="str">
        <f>_xlfn.XLOOKUP(Table7[[#This Row],[EID]],Roster!A:A,Roster!F:F)</f>
        <v>Health</v>
      </c>
      <c r="D4271">
        <v>8</v>
      </c>
      <c r="E4271" s="2">
        <v>45205</v>
      </c>
      <c r="F4271" s="2">
        <f>_xlfn.XLOOKUP(Table7[[#This Row],[EID]],Roster!A:A,Roster!G:G)</f>
        <v>44989</v>
      </c>
      <c r="G4271" s="61">
        <f ca="1">(TODAY()-Table7[[#This Row],[Hire Date]])/365</f>
        <v>2.2082191780821918</v>
      </c>
      <c r="H4271" s="61">
        <f ca="1">Table7[[#This Row],[Year]]*12</f>
        <v>26.4986301369863</v>
      </c>
      <c r="I4271" t="str">
        <f ca="1">IF(Table7[[#This Row],[Month]]&gt;=12,"Tenured","New Hire")</f>
        <v>Tenured</v>
      </c>
    </row>
    <row r="4272" spans="1:9">
      <c r="A4272" s="3" t="s">
        <v>113</v>
      </c>
      <c r="B4272" s="35" t="str">
        <f>_xlfn.XLOOKUP(Table7[[#This Row],[EID]],Roster!A:A,Roster!E:E)</f>
        <v>kig.imaz.62</v>
      </c>
      <c r="C4272" s="35" t="str">
        <f>_xlfn.XLOOKUP(Table7[[#This Row],[EID]],Roster!A:A,Roster!F:F)</f>
        <v>HR</v>
      </c>
      <c r="D4272">
        <v>8</v>
      </c>
      <c r="E4272" s="2">
        <v>45205</v>
      </c>
      <c r="F4272" s="2">
        <f>_xlfn.XLOOKUP(Table7[[#This Row],[EID]],Roster!A:A,Roster!G:G)</f>
        <v>44152</v>
      </c>
      <c r="G4272" s="61">
        <f ca="1">(TODAY()-Table7[[#This Row],[Hire Date]])/365</f>
        <v>4.5013698630136982</v>
      </c>
      <c r="H4272" s="61">
        <f ca="1">Table7[[#This Row],[Year]]*12</f>
        <v>54.016438356164379</v>
      </c>
      <c r="I4272" t="str">
        <f ca="1">IF(Table7[[#This Row],[Month]]&gt;=12,"Tenured","New Hire")</f>
        <v>Tenured</v>
      </c>
    </row>
    <row r="4273" spans="1:9">
      <c r="A4273" s="3" t="s">
        <v>114</v>
      </c>
      <c r="B4273" s="35" t="str">
        <f>_xlfn.XLOOKUP(Table7[[#This Row],[EID]],Roster!A:A,Roster!E:E)</f>
        <v>han.oriz.24</v>
      </c>
      <c r="C4273" s="35" t="str">
        <f>_xlfn.XLOOKUP(Table7[[#This Row],[EID]],Roster!A:A,Roster!F:F)</f>
        <v>Strategy</v>
      </c>
      <c r="D4273">
        <v>9</v>
      </c>
      <c r="E4273" s="2">
        <v>45205</v>
      </c>
      <c r="F4273" s="2">
        <f>_xlfn.XLOOKUP(Table7[[#This Row],[EID]],Roster!A:A,Roster!G:G)</f>
        <v>37165</v>
      </c>
      <c r="G4273" s="61">
        <f ca="1">(TODAY()-Table7[[#This Row],[Hire Date]])/365</f>
        <v>23.643835616438356</v>
      </c>
      <c r="H4273" s="61">
        <f ca="1">Table7[[#This Row],[Year]]*12</f>
        <v>283.72602739726028</v>
      </c>
      <c r="I4273" t="str">
        <f ca="1">IF(Table7[[#This Row],[Month]]&gt;=12,"Tenured","New Hire")</f>
        <v>Tenured</v>
      </c>
    </row>
    <row r="4274" spans="1:9">
      <c r="A4274" s="3" t="s">
        <v>115</v>
      </c>
      <c r="B4274" s="35" t="str">
        <f>_xlfn.XLOOKUP(Table7[[#This Row],[EID]],Roster!A:A,Roster!E:E)</f>
        <v>oka.koch.55</v>
      </c>
      <c r="C4274" s="35" t="str">
        <f>_xlfn.XLOOKUP(Table7[[#This Row],[EID]],Roster!A:A,Roster!F:F)</f>
        <v>F&amp;A</v>
      </c>
      <c r="D4274">
        <v>8</v>
      </c>
      <c r="E4274" s="2">
        <v>45205</v>
      </c>
      <c r="F4274" s="2">
        <f>_xlfn.XLOOKUP(Table7[[#This Row],[EID]],Roster!A:A,Roster!G:G)</f>
        <v>44841</v>
      </c>
      <c r="G4274" s="61">
        <f ca="1">(TODAY()-Table7[[#This Row],[Hire Date]])/365</f>
        <v>2.6136986301369864</v>
      </c>
      <c r="H4274" s="61">
        <f ca="1">Table7[[#This Row],[Year]]*12</f>
        <v>31.364383561643837</v>
      </c>
      <c r="I4274" t="str">
        <f ca="1">IF(Table7[[#This Row],[Month]]&gt;=12,"Tenured","New Hire")</f>
        <v>Tenured</v>
      </c>
    </row>
    <row r="4275" spans="1:9">
      <c r="A4275" s="3" t="s">
        <v>116</v>
      </c>
      <c r="B4275" s="35" t="str">
        <f>_xlfn.XLOOKUP(Table7[[#This Row],[EID]],Roster!A:A,Roster!E:E)</f>
        <v>hir.kame.31</v>
      </c>
      <c r="C4275" s="35" t="str">
        <f>_xlfn.XLOOKUP(Table7[[#This Row],[EID]],Roster!A:A,Roster!F:F)</f>
        <v>Health</v>
      </c>
      <c r="D4275">
        <v>9</v>
      </c>
      <c r="E4275" s="2">
        <v>45205</v>
      </c>
      <c r="F4275" s="2">
        <f>_xlfn.XLOOKUP(Table7[[#This Row],[EID]],Roster!A:A,Roster!G:G)</f>
        <v>39490</v>
      </c>
      <c r="G4275" s="61">
        <f ca="1">(TODAY()-Table7[[#This Row],[Hire Date]])/365</f>
        <v>17.273972602739725</v>
      </c>
      <c r="H4275" s="61">
        <f ca="1">Table7[[#This Row],[Year]]*12</f>
        <v>207.2876712328767</v>
      </c>
      <c r="I4275" t="str">
        <f ca="1">IF(Table7[[#This Row],[Month]]&gt;=12,"Tenured","New Hire")</f>
        <v>Tenured</v>
      </c>
    </row>
    <row r="4276" spans="1:9">
      <c r="A4276" s="3" t="s">
        <v>117</v>
      </c>
      <c r="B4276" s="35" t="str">
        <f>_xlfn.XLOOKUP(Table7[[#This Row],[EID]],Roster!A:A,Roster!E:E)</f>
        <v>han.oriz.24</v>
      </c>
      <c r="C4276" s="35" t="str">
        <f>_xlfn.XLOOKUP(Table7[[#This Row],[EID]],Roster!A:A,Roster!F:F)</f>
        <v>Network</v>
      </c>
      <c r="D4276">
        <v>8</v>
      </c>
      <c r="E4276" s="2">
        <v>45205</v>
      </c>
      <c r="F4276" s="2">
        <f>_xlfn.XLOOKUP(Table7[[#This Row],[EID]],Roster!A:A,Roster!G:G)</f>
        <v>43495</v>
      </c>
      <c r="G4276" s="61">
        <f ca="1">(TODAY()-Table7[[#This Row],[Hire Date]])/365</f>
        <v>6.3013698630136989</v>
      </c>
      <c r="H4276" s="61">
        <f ca="1">Table7[[#This Row],[Year]]*12</f>
        <v>75.616438356164394</v>
      </c>
      <c r="I4276" t="str">
        <f ca="1">IF(Table7[[#This Row],[Month]]&gt;=12,"Tenured","New Hire")</f>
        <v>Tenured</v>
      </c>
    </row>
    <row r="4277" spans="1:9">
      <c r="A4277" s="3" t="s">
        <v>118</v>
      </c>
      <c r="B4277" s="35" t="str">
        <f>_xlfn.XLOOKUP(Table7[[#This Row],[EID]],Roster!A:A,Roster!E:E)</f>
        <v>kig.imaz.62</v>
      </c>
      <c r="C4277" s="35" t="str">
        <f>_xlfn.XLOOKUP(Table7[[#This Row],[EID]],Roster!A:A,Roster!F:F)</f>
        <v>HR</v>
      </c>
      <c r="D4277">
        <v>9</v>
      </c>
      <c r="E4277" s="2">
        <v>45205</v>
      </c>
      <c r="F4277" s="2">
        <f>_xlfn.XLOOKUP(Table7[[#This Row],[EID]],Roster!A:A,Roster!G:G)</f>
        <v>44965</v>
      </c>
      <c r="G4277" s="61">
        <f ca="1">(TODAY()-Table7[[#This Row],[Hire Date]])/365</f>
        <v>2.2739726027397262</v>
      </c>
      <c r="H4277" s="61">
        <f ca="1">Table7[[#This Row],[Year]]*12</f>
        <v>27.287671232876715</v>
      </c>
      <c r="I4277" t="str">
        <f ca="1">IF(Table7[[#This Row],[Month]]&gt;=12,"Tenured","New Hire")</f>
        <v>Tenured</v>
      </c>
    </row>
    <row r="4278" spans="1:9">
      <c r="A4278" s="3" t="s">
        <v>119</v>
      </c>
      <c r="B4278" s="35" t="str">
        <f>_xlfn.XLOOKUP(Table7[[#This Row],[EID]],Roster!A:A,Roster!E:E)</f>
        <v>hir.kame.31</v>
      </c>
      <c r="C4278" s="35" t="str">
        <f>_xlfn.XLOOKUP(Table7[[#This Row],[EID]],Roster!A:A,Roster!F:F)</f>
        <v>Health</v>
      </c>
      <c r="D4278">
        <v>9</v>
      </c>
      <c r="E4278" s="2">
        <v>45205</v>
      </c>
      <c r="F4278" s="2">
        <f>_xlfn.XLOOKUP(Table7[[#This Row],[EID]],Roster!A:A,Roster!G:G)</f>
        <v>38581</v>
      </c>
      <c r="G4278" s="61">
        <f ca="1">(TODAY()-Table7[[#This Row],[Hire Date]])/365</f>
        <v>19.764383561643836</v>
      </c>
      <c r="H4278" s="61">
        <f ca="1">Table7[[#This Row],[Year]]*12</f>
        <v>237.17260273972602</v>
      </c>
      <c r="I4278" t="str">
        <f ca="1">IF(Table7[[#This Row],[Month]]&gt;=12,"Tenured","New Hire")</f>
        <v>Tenured</v>
      </c>
    </row>
    <row r="4279" spans="1:9">
      <c r="A4279" s="3" t="s">
        <v>120</v>
      </c>
      <c r="B4279" s="35" t="str">
        <f>_xlfn.XLOOKUP(Table7[[#This Row],[EID]],Roster!A:A,Roster!E:E)</f>
        <v>oka.koch.55</v>
      </c>
      <c r="C4279" s="35" t="str">
        <f>_xlfn.XLOOKUP(Table7[[#This Row],[EID]],Roster!A:A,Roster!F:F)</f>
        <v>F&amp;A</v>
      </c>
      <c r="D4279">
        <v>9</v>
      </c>
      <c r="E4279" s="2">
        <v>45205</v>
      </c>
      <c r="F4279" s="2">
        <f>_xlfn.XLOOKUP(Table7[[#This Row],[EID]],Roster!A:A,Roster!G:G)</f>
        <v>45039</v>
      </c>
      <c r="G4279" s="61">
        <f ca="1">(TODAY()-Table7[[#This Row],[Hire Date]])/365</f>
        <v>2.0712328767123287</v>
      </c>
      <c r="H4279" s="61">
        <f ca="1">Table7[[#This Row],[Year]]*12</f>
        <v>24.854794520547944</v>
      </c>
      <c r="I4279" t="str">
        <f ca="1">IF(Table7[[#This Row],[Month]]&gt;=12,"Tenured","New Hire")</f>
        <v>Tenured</v>
      </c>
    </row>
    <row r="4280" spans="1:9">
      <c r="A4280" s="3" t="s">
        <v>121</v>
      </c>
      <c r="B4280" s="35" t="str">
        <f>_xlfn.XLOOKUP(Table7[[#This Row],[EID]],Roster!A:A,Roster!E:E)</f>
        <v>hir.kame.31</v>
      </c>
      <c r="C4280" s="35" t="str">
        <f>_xlfn.XLOOKUP(Table7[[#This Row],[EID]],Roster!A:A,Roster!F:F)</f>
        <v>Health</v>
      </c>
      <c r="D4280">
        <v>9</v>
      </c>
      <c r="E4280" s="2">
        <v>45205</v>
      </c>
      <c r="F4280" s="2">
        <f>_xlfn.XLOOKUP(Table7[[#This Row],[EID]],Roster!A:A,Roster!G:G)</f>
        <v>44420</v>
      </c>
      <c r="G4280" s="61">
        <f ca="1">(TODAY()-Table7[[#This Row],[Hire Date]])/365</f>
        <v>3.7671232876712328</v>
      </c>
      <c r="H4280" s="61">
        <f ca="1">Table7[[#This Row],[Year]]*12</f>
        <v>45.205479452054796</v>
      </c>
      <c r="I4280" t="str">
        <f ca="1">IF(Table7[[#This Row],[Month]]&gt;=12,"Tenured","New Hire")</f>
        <v>Tenured</v>
      </c>
    </row>
    <row r="4281" spans="1:9">
      <c r="A4281" s="3" t="s">
        <v>122</v>
      </c>
      <c r="B4281" s="35" t="str">
        <f>_xlfn.XLOOKUP(Table7[[#This Row],[EID]],Roster!A:A,Roster!E:E)</f>
        <v>han.oriz.24</v>
      </c>
      <c r="C4281" s="35" t="str">
        <f>_xlfn.XLOOKUP(Table7[[#This Row],[EID]],Roster!A:A,Roster!F:F)</f>
        <v>Network</v>
      </c>
      <c r="D4281">
        <v>8</v>
      </c>
      <c r="E4281" s="2">
        <v>45205</v>
      </c>
      <c r="F4281" s="2">
        <f>_xlfn.XLOOKUP(Table7[[#This Row],[EID]],Roster!A:A,Roster!G:G)</f>
        <v>44961</v>
      </c>
      <c r="G4281" s="61">
        <f ca="1">(TODAY()-Table7[[#This Row],[Hire Date]])/365</f>
        <v>2.2849315068493152</v>
      </c>
      <c r="H4281" s="61">
        <f ca="1">Table7[[#This Row],[Year]]*12</f>
        <v>27.419178082191785</v>
      </c>
      <c r="I4281" t="str">
        <f ca="1">IF(Table7[[#This Row],[Month]]&gt;=12,"Tenured","New Hire")</f>
        <v>Tenured</v>
      </c>
    </row>
    <row r="4282" spans="1:9">
      <c r="A4282" s="3" t="s">
        <v>123</v>
      </c>
      <c r="B4282" s="35" t="str">
        <f>_xlfn.XLOOKUP(Table7[[#This Row],[EID]],Roster!A:A,Roster!E:E)</f>
        <v>kig.imaz.62</v>
      </c>
      <c r="C4282" s="35" t="str">
        <f>_xlfn.XLOOKUP(Table7[[#This Row],[EID]],Roster!A:A,Roster!F:F)</f>
        <v>HR</v>
      </c>
      <c r="D4282">
        <v>9</v>
      </c>
      <c r="E4282" s="2">
        <v>45205</v>
      </c>
      <c r="F4282" s="2">
        <f>_xlfn.XLOOKUP(Table7[[#This Row],[EID]],Roster!A:A,Roster!G:G)</f>
        <v>41094</v>
      </c>
      <c r="G4282" s="61">
        <f ca="1">(TODAY()-Table7[[#This Row],[Hire Date]])/365</f>
        <v>12.87945205479452</v>
      </c>
      <c r="H4282" s="61">
        <f ca="1">Table7[[#This Row],[Year]]*12</f>
        <v>154.55342465753424</v>
      </c>
      <c r="I4282" t="str">
        <f ca="1">IF(Table7[[#This Row],[Month]]&gt;=12,"Tenured","New Hire")</f>
        <v>Tenured</v>
      </c>
    </row>
    <row r="4283" spans="1:9">
      <c r="A4283" s="3" t="s">
        <v>94</v>
      </c>
      <c r="B4283" s="35" t="str">
        <f>_xlfn.XLOOKUP(Table7[[#This Row],[EID]],Roster!A:A,Roster!E:E)</f>
        <v>oka.koch.55</v>
      </c>
      <c r="C4283" s="35" t="str">
        <f>_xlfn.XLOOKUP(Table7[[#This Row],[EID]],Roster!A:A,Roster!F:F)</f>
        <v>F&amp;A</v>
      </c>
      <c r="D4283">
        <v>8</v>
      </c>
      <c r="E4283" s="2">
        <v>45206</v>
      </c>
      <c r="F4283" s="2">
        <f>_xlfn.XLOOKUP(Table7[[#This Row],[EID]],Roster!A:A,Roster!G:G)</f>
        <v>45032</v>
      </c>
      <c r="G4283" s="61">
        <f ca="1">(TODAY()-Table7[[#This Row],[Hire Date]])/365</f>
        <v>2.0904109589041098</v>
      </c>
      <c r="H4283" s="61">
        <f ca="1">Table7[[#This Row],[Year]]*12</f>
        <v>25.084931506849315</v>
      </c>
      <c r="I4283" t="str">
        <f ca="1">IF(Table7[[#This Row],[Month]]&gt;=12,"Tenured","New Hire")</f>
        <v>Tenured</v>
      </c>
    </row>
    <row r="4284" spans="1:9">
      <c r="A4284" s="3" t="s">
        <v>95</v>
      </c>
      <c r="B4284" s="35" t="str">
        <f>_xlfn.XLOOKUP(Table7[[#This Row],[EID]],Roster!A:A,Roster!E:E)</f>
        <v>oka.koch.55</v>
      </c>
      <c r="C4284" s="35" t="str">
        <f>_xlfn.XLOOKUP(Table7[[#This Row],[EID]],Roster!A:A,Roster!F:F)</f>
        <v>F&amp;A</v>
      </c>
      <c r="D4284">
        <v>8</v>
      </c>
      <c r="E4284" s="2">
        <v>45206</v>
      </c>
      <c r="F4284" s="2">
        <f>_xlfn.XLOOKUP(Table7[[#This Row],[EID]],Roster!A:A,Roster!G:G)</f>
        <v>44990</v>
      </c>
      <c r="G4284" s="61">
        <f ca="1">(TODAY()-Table7[[#This Row],[Hire Date]])/365</f>
        <v>2.2054794520547945</v>
      </c>
      <c r="H4284" s="61">
        <f ca="1">Table7[[#This Row],[Year]]*12</f>
        <v>26.465753424657535</v>
      </c>
      <c r="I4284" t="str">
        <f ca="1">IF(Table7[[#This Row],[Month]]&gt;=12,"Tenured","New Hire")</f>
        <v>Tenured</v>
      </c>
    </row>
    <row r="4285" spans="1:9">
      <c r="A4285" s="3" t="s">
        <v>96</v>
      </c>
      <c r="B4285" s="35" t="str">
        <f>_xlfn.XLOOKUP(Table7[[#This Row],[EID]],Roster!A:A,Roster!E:E)</f>
        <v>hir.kame.31</v>
      </c>
      <c r="C4285" s="35" t="str">
        <f>_xlfn.XLOOKUP(Table7[[#This Row],[EID]],Roster!A:A,Roster!F:F)</f>
        <v>Health</v>
      </c>
      <c r="D4285">
        <v>10</v>
      </c>
      <c r="E4285" s="2">
        <v>45206</v>
      </c>
      <c r="F4285" s="2">
        <f>_xlfn.XLOOKUP(Table7[[#This Row],[EID]],Roster!A:A,Roster!G:G)</f>
        <v>44979</v>
      </c>
      <c r="G4285" s="61">
        <f ca="1">(TODAY()-Table7[[#This Row],[Hire Date]])/365</f>
        <v>2.2356164383561645</v>
      </c>
      <c r="H4285" s="61">
        <f ca="1">Table7[[#This Row],[Year]]*12</f>
        <v>26.827397260273976</v>
      </c>
      <c r="I4285" t="str">
        <f ca="1">IF(Table7[[#This Row],[Month]]&gt;=12,"Tenured","New Hire")</f>
        <v>Tenured</v>
      </c>
    </row>
    <row r="4286" spans="1:9">
      <c r="A4286" s="3" t="s">
        <v>97</v>
      </c>
      <c r="B4286" s="35" t="str">
        <f>_xlfn.XLOOKUP(Table7[[#This Row],[EID]],Roster!A:A,Roster!E:E)</f>
        <v>han.oriz.24</v>
      </c>
      <c r="C4286" s="35" t="str">
        <f>_xlfn.XLOOKUP(Table7[[#This Row],[EID]],Roster!A:A,Roster!F:F)</f>
        <v>Network</v>
      </c>
      <c r="D4286">
        <v>10</v>
      </c>
      <c r="E4286" s="2">
        <v>45206</v>
      </c>
      <c r="F4286" s="2">
        <f>_xlfn.XLOOKUP(Table7[[#This Row],[EID]],Roster!A:A,Roster!G:G)</f>
        <v>44419</v>
      </c>
      <c r="G4286" s="61">
        <f ca="1">(TODAY()-Table7[[#This Row],[Hire Date]])/365</f>
        <v>3.7698630136986302</v>
      </c>
      <c r="H4286" s="61">
        <f ca="1">Table7[[#This Row],[Year]]*12</f>
        <v>45.238356164383561</v>
      </c>
      <c r="I4286" t="str">
        <f ca="1">IF(Table7[[#This Row],[Month]]&gt;=12,"Tenured","New Hire")</f>
        <v>Tenured</v>
      </c>
    </row>
    <row r="4287" spans="1:9">
      <c r="A4287" s="3" t="s">
        <v>98</v>
      </c>
      <c r="B4287" s="35" t="str">
        <f>_xlfn.XLOOKUP(Table7[[#This Row],[EID]],Roster!A:A,Roster!E:E)</f>
        <v>kig.imaz.62</v>
      </c>
      <c r="C4287" s="35" t="str">
        <f>_xlfn.XLOOKUP(Table7[[#This Row],[EID]],Roster!A:A,Roster!F:F)</f>
        <v>HR</v>
      </c>
      <c r="D4287">
        <v>8</v>
      </c>
      <c r="E4287" s="2">
        <v>45206</v>
      </c>
      <c r="F4287" s="2">
        <f>_xlfn.XLOOKUP(Table7[[#This Row],[EID]],Roster!A:A,Roster!G:G)</f>
        <v>41964</v>
      </c>
      <c r="G4287" s="61">
        <f ca="1">(TODAY()-Table7[[#This Row],[Hire Date]])/365</f>
        <v>10.495890410958904</v>
      </c>
      <c r="H4287" s="61">
        <f ca="1">Table7[[#This Row],[Year]]*12</f>
        <v>125.95068493150684</v>
      </c>
      <c r="I4287" t="str">
        <f ca="1">IF(Table7[[#This Row],[Month]]&gt;=12,"Tenured","New Hire")</f>
        <v>Tenured</v>
      </c>
    </row>
    <row r="4288" spans="1:9">
      <c r="A4288" s="3" t="s">
        <v>99</v>
      </c>
      <c r="B4288" s="35" t="str">
        <f>_xlfn.XLOOKUP(Table7[[#This Row],[EID]],Roster!A:A,Roster!E:E)</f>
        <v>han.oriz.24</v>
      </c>
      <c r="C4288" s="35" t="str">
        <f>_xlfn.XLOOKUP(Table7[[#This Row],[EID]],Roster!A:A,Roster!F:F)</f>
        <v>Strategy</v>
      </c>
      <c r="D4288">
        <v>9</v>
      </c>
      <c r="E4288" s="2">
        <v>45206</v>
      </c>
      <c r="F4288" s="2">
        <f>_xlfn.XLOOKUP(Table7[[#This Row],[EID]],Roster!A:A,Roster!G:G)</f>
        <v>39732</v>
      </c>
      <c r="G4288" s="61">
        <f ca="1">(TODAY()-Table7[[#This Row],[Hire Date]])/365</f>
        <v>16.610958904109587</v>
      </c>
      <c r="H4288" s="61">
        <f ca="1">Table7[[#This Row],[Year]]*12</f>
        <v>199.33150684931505</v>
      </c>
      <c r="I4288" t="str">
        <f ca="1">IF(Table7[[#This Row],[Month]]&gt;=12,"Tenured","New Hire")</f>
        <v>Tenured</v>
      </c>
    </row>
    <row r="4289" spans="1:9">
      <c r="A4289" s="3" t="s">
        <v>100</v>
      </c>
      <c r="B4289" s="35" t="str">
        <f>_xlfn.XLOOKUP(Table7[[#This Row],[EID]],Roster!A:A,Roster!E:E)</f>
        <v>oka.koch.55</v>
      </c>
      <c r="C4289" s="35" t="str">
        <f>_xlfn.XLOOKUP(Table7[[#This Row],[EID]],Roster!A:A,Roster!F:F)</f>
        <v>F&amp;A</v>
      </c>
      <c r="D4289">
        <v>8</v>
      </c>
      <c r="E4289" s="2">
        <v>45206</v>
      </c>
      <c r="F4289" s="2">
        <f>_xlfn.XLOOKUP(Table7[[#This Row],[EID]],Roster!A:A,Roster!G:G)</f>
        <v>44956</v>
      </c>
      <c r="G4289" s="61">
        <f ca="1">(TODAY()-Table7[[#This Row],[Hire Date]])/365</f>
        <v>2.2986301369863016</v>
      </c>
      <c r="H4289" s="61">
        <f ca="1">Table7[[#This Row],[Year]]*12</f>
        <v>27.583561643835619</v>
      </c>
      <c r="I4289" t="str">
        <f ca="1">IF(Table7[[#This Row],[Month]]&gt;=12,"Tenured","New Hire")</f>
        <v>Tenured</v>
      </c>
    </row>
    <row r="4290" spans="1:9">
      <c r="A4290" s="3" t="s">
        <v>101</v>
      </c>
      <c r="B4290" s="35" t="str">
        <f>_xlfn.XLOOKUP(Table7[[#This Row],[EID]],Roster!A:A,Roster!E:E)</f>
        <v>hir.kame.31</v>
      </c>
      <c r="C4290" s="35" t="str">
        <f>_xlfn.XLOOKUP(Table7[[#This Row],[EID]],Roster!A:A,Roster!F:F)</f>
        <v>Health</v>
      </c>
      <c r="D4290">
        <v>10</v>
      </c>
      <c r="E4290" s="2">
        <v>45206</v>
      </c>
      <c r="F4290" s="2">
        <f>_xlfn.XLOOKUP(Table7[[#This Row],[EID]],Roster!A:A,Roster!G:G)</f>
        <v>42161</v>
      </c>
      <c r="G4290" s="61">
        <f ca="1">(TODAY()-Table7[[#This Row],[Hire Date]])/365</f>
        <v>9.956164383561644</v>
      </c>
      <c r="H4290" s="61">
        <f ca="1">Table7[[#This Row],[Year]]*12</f>
        <v>119.47397260273974</v>
      </c>
      <c r="I4290" t="str">
        <f ca="1">IF(Table7[[#This Row],[Month]]&gt;=12,"Tenured","New Hire")</f>
        <v>Tenured</v>
      </c>
    </row>
    <row r="4291" spans="1:9">
      <c r="A4291" s="3" t="s">
        <v>102</v>
      </c>
      <c r="B4291" s="35" t="str">
        <f>_xlfn.XLOOKUP(Table7[[#This Row],[EID]],Roster!A:A,Roster!E:E)</f>
        <v>han.oriz.24</v>
      </c>
      <c r="C4291" s="35" t="str">
        <f>_xlfn.XLOOKUP(Table7[[#This Row],[EID]],Roster!A:A,Roster!F:F)</f>
        <v>Network</v>
      </c>
      <c r="D4291">
        <v>8</v>
      </c>
      <c r="E4291" s="2">
        <v>45206</v>
      </c>
      <c r="F4291" s="2">
        <f>_xlfn.XLOOKUP(Table7[[#This Row],[EID]],Roster!A:A,Roster!G:G)</f>
        <v>37784</v>
      </c>
      <c r="G4291" s="61">
        <f ca="1">(TODAY()-Table7[[#This Row],[Hire Date]])/365</f>
        <v>21.947945205479453</v>
      </c>
      <c r="H4291" s="61">
        <f ca="1">Table7[[#This Row],[Year]]*12</f>
        <v>263.37534246575342</v>
      </c>
      <c r="I4291" t="str">
        <f ca="1">IF(Table7[[#This Row],[Month]]&gt;=12,"Tenured","New Hire")</f>
        <v>Tenured</v>
      </c>
    </row>
    <row r="4292" spans="1:9">
      <c r="A4292" s="3" t="s">
        <v>103</v>
      </c>
      <c r="B4292" s="35" t="str">
        <f>_xlfn.XLOOKUP(Table7[[#This Row],[EID]],Roster!A:A,Roster!E:E)</f>
        <v>kig.imaz.62</v>
      </c>
      <c r="C4292" s="35" t="str">
        <f>_xlfn.XLOOKUP(Table7[[#This Row],[EID]],Roster!A:A,Roster!F:F)</f>
        <v>HR</v>
      </c>
      <c r="D4292">
        <v>8</v>
      </c>
      <c r="E4292" s="2">
        <v>45206</v>
      </c>
      <c r="F4292" s="2">
        <f>_xlfn.XLOOKUP(Table7[[#This Row],[EID]],Roster!A:A,Roster!G:G)</f>
        <v>44132</v>
      </c>
      <c r="G4292" s="61">
        <f ca="1">(TODAY()-Table7[[#This Row],[Hire Date]])/365</f>
        <v>4.5561643835616437</v>
      </c>
      <c r="H4292" s="61">
        <f ca="1">Table7[[#This Row],[Year]]*12</f>
        <v>54.673972602739724</v>
      </c>
      <c r="I4292" t="str">
        <f ca="1">IF(Table7[[#This Row],[Month]]&gt;=12,"Tenured","New Hire")</f>
        <v>Tenured</v>
      </c>
    </row>
    <row r="4293" spans="1:9">
      <c r="A4293" s="3" t="s">
        <v>104</v>
      </c>
      <c r="B4293" s="35" t="str">
        <f>_xlfn.XLOOKUP(Table7[[#This Row],[EID]],Roster!A:A,Roster!E:E)</f>
        <v>oka.koch.55</v>
      </c>
      <c r="C4293" s="35" t="str">
        <f>_xlfn.XLOOKUP(Table7[[#This Row],[EID]],Roster!A:A,Roster!F:F)</f>
        <v>F&amp;A</v>
      </c>
      <c r="D4293">
        <v>8</v>
      </c>
      <c r="E4293" s="2">
        <v>45206</v>
      </c>
      <c r="F4293" s="2">
        <f>_xlfn.XLOOKUP(Table7[[#This Row],[EID]],Roster!A:A,Roster!G:G)</f>
        <v>44977</v>
      </c>
      <c r="G4293" s="61">
        <f ca="1">(TODAY()-Table7[[#This Row],[Hire Date]])/365</f>
        <v>2.2410958904109588</v>
      </c>
      <c r="H4293" s="61">
        <f ca="1">Table7[[#This Row],[Year]]*12</f>
        <v>26.893150684931506</v>
      </c>
      <c r="I4293" t="str">
        <f ca="1">IF(Table7[[#This Row],[Month]]&gt;=12,"Tenured","New Hire")</f>
        <v>Tenured</v>
      </c>
    </row>
    <row r="4294" spans="1:9">
      <c r="A4294" s="3" t="s">
        <v>105</v>
      </c>
      <c r="B4294" s="35" t="str">
        <f>_xlfn.XLOOKUP(Table7[[#This Row],[EID]],Roster!A:A,Roster!E:E)</f>
        <v>oka.koch.55</v>
      </c>
      <c r="C4294" s="35" t="str">
        <f>_xlfn.XLOOKUP(Table7[[#This Row],[EID]],Roster!A:A,Roster!F:F)</f>
        <v>F&amp;A</v>
      </c>
      <c r="D4294">
        <v>8</v>
      </c>
      <c r="E4294" s="2">
        <v>45206</v>
      </c>
      <c r="F4294" s="2">
        <f>_xlfn.XLOOKUP(Table7[[#This Row],[EID]],Roster!A:A,Roster!G:G)</f>
        <v>37806</v>
      </c>
      <c r="G4294" s="61">
        <f ca="1">(TODAY()-Table7[[#This Row],[Hire Date]])/365</f>
        <v>21.887671232876713</v>
      </c>
      <c r="H4294" s="61">
        <f ca="1">Table7[[#This Row],[Year]]*12</f>
        <v>262.65205479452055</v>
      </c>
      <c r="I4294" t="str">
        <f ca="1">IF(Table7[[#This Row],[Month]]&gt;=12,"Tenured","New Hire")</f>
        <v>Tenured</v>
      </c>
    </row>
    <row r="4295" spans="1:9">
      <c r="A4295" s="3" t="s">
        <v>106</v>
      </c>
      <c r="B4295" s="35" t="str">
        <f>_xlfn.XLOOKUP(Table7[[#This Row],[EID]],Roster!A:A,Roster!E:E)</f>
        <v>hir.kame.31</v>
      </c>
      <c r="C4295" s="35" t="str">
        <f>_xlfn.XLOOKUP(Table7[[#This Row],[EID]],Roster!A:A,Roster!F:F)</f>
        <v>Health</v>
      </c>
      <c r="D4295">
        <v>9</v>
      </c>
      <c r="E4295" s="2">
        <v>45206</v>
      </c>
      <c r="F4295" s="2">
        <f>_xlfn.XLOOKUP(Table7[[#This Row],[EID]],Roster!A:A,Roster!G:G)</f>
        <v>40457</v>
      </c>
      <c r="G4295" s="61">
        <f ca="1">(TODAY()-Table7[[#This Row],[Hire Date]])/365</f>
        <v>14.624657534246575</v>
      </c>
      <c r="H4295" s="61">
        <f ca="1">Table7[[#This Row],[Year]]*12</f>
        <v>175.49589041095891</v>
      </c>
      <c r="I4295" t="str">
        <f ca="1">IF(Table7[[#This Row],[Month]]&gt;=12,"Tenured","New Hire")</f>
        <v>Tenured</v>
      </c>
    </row>
    <row r="4296" spans="1:9">
      <c r="A4296" s="3" t="s">
        <v>107</v>
      </c>
      <c r="B4296" s="35" t="str">
        <f>_xlfn.XLOOKUP(Table7[[#This Row],[EID]],Roster!A:A,Roster!E:E)</f>
        <v>oka.koch.55</v>
      </c>
      <c r="C4296" s="35" t="str">
        <f>_xlfn.XLOOKUP(Table7[[#This Row],[EID]],Roster!A:A,Roster!F:F)</f>
        <v>F&amp;A</v>
      </c>
      <c r="D4296">
        <v>8</v>
      </c>
      <c r="E4296" s="2">
        <v>45206</v>
      </c>
      <c r="F4296" s="2">
        <f>_xlfn.XLOOKUP(Table7[[#This Row],[EID]],Roster!A:A,Roster!G:G)</f>
        <v>45001</v>
      </c>
      <c r="G4296" s="61">
        <f ca="1">(TODAY()-Table7[[#This Row],[Hire Date]])/365</f>
        <v>2.1753424657534248</v>
      </c>
      <c r="H4296" s="61">
        <f ca="1">Table7[[#This Row],[Year]]*12</f>
        <v>26.104109589041098</v>
      </c>
      <c r="I4296" t="str">
        <f ca="1">IF(Table7[[#This Row],[Month]]&gt;=12,"Tenured","New Hire")</f>
        <v>Tenured</v>
      </c>
    </row>
    <row r="4297" spans="1:9">
      <c r="A4297" s="3" t="s">
        <v>108</v>
      </c>
      <c r="B4297" s="35" t="str">
        <f>_xlfn.XLOOKUP(Table7[[#This Row],[EID]],Roster!A:A,Roster!E:E)</f>
        <v>kig.imaz.62</v>
      </c>
      <c r="C4297" s="35" t="str">
        <f>_xlfn.XLOOKUP(Table7[[#This Row],[EID]],Roster!A:A,Roster!F:F)</f>
        <v>HR</v>
      </c>
      <c r="D4297">
        <v>8</v>
      </c>
      <c r="E4297" s="2">
        <v>45206</v>
      </c>
      <c r="F4297" s="2">
        <f>_xlfn.XLOOKUP(Table7[[#This Row],[EID]],Roster!A:A,Roster!G:G)</f>
        <v>41289</v>
      </c>
      <c r="G4297" s="61">
        <f ca="1">(TODAY()-Table7[[#This Row],[Hire Date]])/365</f>
        <v>12.345205479452055</v>
      </c>
      <c r="H4297" s="61">
        <f ca="1">Table7[[#This Row],[Year]]*12</f>
        <v>148.14246575342466</v>
      </c>
      <c r="I4297" t="str">
        <f ca="1">IF(Table7[[#This Row],[Month]]&gt;=12,"Tenured","New Hire")</f>
        <v>Tenured</v>
      </c>
    </row>
    <row r="4298" spans="1:9">
      <c r="A4298" s="3" t="s">
        <v>109</v>
      </c>
      <c r="B4298" s="35" t="str">
        <f>_xlfn.XLOOKUP(Table7[[#This Row],[EID]],Roster!A:A,Roster!E:E)</f>
        <v>han.oriz.24</v>
      </c>
      <c r="C4298" s="35" t="str">
        <f>_xlfn.XLOOKUP(Table7[[#This Row],[EID]],Roster!A:A,Roster!F:F)</f>
        <v>Strategy</v>
      </c>
      <c r="D4298">
        <v>10</v>
      </c>
      <c r="E4298" s="2">
        <v>45206</v>
      </c>
      <c r="F4298" s="2">
        <f>_xlfn.XLOOKUP(Table7[[#This Row],[EID]],Roster!A:A,Roster!G:G)</f>
        <v>39092</v>
      </c>
      <c r="G4298" s="61">
        <f ca="1">(TODAY()-Table7[[#This Row],[Hire Date]])/365</f>
        <v>18.364383561643837</v>
      </c>
      <c r="H4298" s="61">
        <f ca="1">Table7[[#This Row],[Year]]*12</f>
        <v>220.37260273972606</v>
      </c>
      <c r="I4298" t="str">
        <f ca="1">IF(Table7[[#This Row],[Month]]&gt;=12,"Tenured","New Hire")</f>
        <v>Tenured</v>
      </c>
    </row>
    <row r="4299" spans="1:9">
      <c r="A4299" s="3" t="s">
        <v>110</v>
      </c>
      <c r="B4299" s="35" t="str">
        <f>_xlfn.XLOOKUP(Table7[[#This Row],[EID]],Roster!A:A,Roster!E:E)</f>
        <v>oka.koch.55</v>
      </c>
      <c r="C4299" s="35" t="str">
        <f>_xlfn.XLOOKUP(Table7[[#This Row],[EID]],Roster!A:A,Roster!F:F)</f>
        <v>F&amp;A</v>
      </c>
      <c r="D4299">
        <v>3</v>
      </c>
      <c r="E4299" s="2">
        <v>45206</v>
      </c>
      <c r="F4299" s="2">
        <f>_xlfn.XLOOKUP(Table7[[#This Row],[EID]],Roster!A:A,Roster!G:G)</f>
        <v>45029</v>
      </c>
      <c r="G4299" s="61">
        <f ca="1">(TODAY()-Table7[[#This Row],[Hire Date]])/365</f>
        <v>2.0986301369863014</v>
      </c>
      <c r="H4299" s="61">
        <f ca="1">Table7[[#This Row],[Year]]*12</f>
        <v>25.183561643835617</v>
      </c>
      <c r="I4299" t="str">
        <f ca="1">IF(Table7[[#This Row],[Month]]&gt;=12,"Tenured","New Hire")</f>
        <v>Tenured</v>
      </c>
    </row>
    <row r="4300" spans="1:9">
      <c r="A4300" s="3" t="s">
        <v>111</v>
      </c>
      <c r="B4300" s="35" t="str">
        <f>_xlfn.XLOOKUP(Table7[[#This Row],[EID]],Roster!A:A,Roster!E:E)</f>
        <v>hir.kame.31</v>
      </c>
      <c r="C4300" s="35" t="str">
        <f>_xlfn.XLOOKUP(Table7[[#This Row],[EID]],Roster!A:A,Roster!F:F)</f>
        <v>Health</v>
      </c>
      <c r="D4300">
        <v>10</v>
      </c>
      <c r="E4300" s="2">
        <v>45206</v>
      </c>
      <c r="F4300" s="2">
        <f>_xlfn.XLOOKUP(Table7[[#This Row],[EID]],Roster!A:A,Roster!G:G)</f>
        <v>42145</v>
      </c>
      <c r="G4300" s="61">
        <f ca="1">(TODAY()-Table7[[#This Row],[Hire Date]])/365</f>
        <v>10</v>
      </c>
      <c r="H4300" s="61">
        <f ca="1">Table7[[#This Row],[Year]]*12</f>
        <v>120</v>
      </c>
      <c r="I4300" t="str">
        <f ca="1">IF(Table7[[#This Row],[Month]]&gt;=12,"Tenured","New Hire")</f>
        <v>Tenured</v>
      </c>
    </row>
    <row r="4301" spans="1:9">
      <c r="A4301" s="3" t="s">
        <v>112</v>
      </c>
      <c r="B4301" s="35" t="str">
        <f>_xlfn.XLOOKUP(Table7[[#This Row],[EID]],Roster!A:A,Roster!E:E)</f>
        <v>hir.kame.31</v>
      </c>
      <c r="C4301" s="35" t="str">
        <f>_xlfn.XLOOKUP(Table7[[#This Row],[EID]],Roster!A:A,Roster!F:F)</f>
        <v>Health</v>
      </c>
      <c r="D4301">
        <v>10</v>
      </c>
      <c r="E4301" s="2">
        <v>45206</v>
      </c>
      <c r="F4301" s="2">
        <f>_xlfn.XLOOKUP(Table7[[#This Row],[EID]],Roster!A:A,Roster!G:G)</f>
        <v>44989</v>
      </c>
      <c r="G4301" s="61">
        <f ca="1">(TODAY()-Table7[[#This Row],[Hire Date]])/365</f>
        <v>2.2082191780821918</v>
      </c>
      <c r="H4301" s="61">
        <f ca="1">Table7[[#This Row],[Year]]*12</f>
        <v>26.4986301369863</v>
      </c>
      <c r="I4301" t="str">
        <f ca="1">IF(Table7[[#This Row],[Month]]&gt;=12,"Tenured","New Hire")</f>
        <v>Tenured</v>
      </c>
    </row>
    <row r="4302" spans="1:9">
      <c r="A4302" s="3" t="s">
        <v>113</v>
      </c>
      <c r="B4302" s="35" t="str">
        <f>_xlfn.XLOOKUP(Table7[[#This Row],[EID]],Roster!A:A,Roster!E:E)</f>
        <v>kig.imaz.62</v>
      </c>
      <c r="C4302" s="35" t="str">
        <f>_xlfn.XLOOKUP(Table7[[#This Row],[EID]],Roster!A:A,Roster!F:F)</f>
        <v>HR</v>
      </c>
      <c r="D4302">
        <v>9</v>
      </c>
      <c r="E4302" s="2">
        <v>45206</v>
      </c>
      <c r="F4302" s="2">
        <f>_xlfn.XLOOKUP(Table7[[#This Row],[EID]],Roster!A:A,Roster!G:G)</f>
        <v>44152</v>
      </c>
      <c r="G4302" s="61">
        <f ca="1">(TODAY()-Table7[[#This Row],[Hire Date]])/365</f>
        <v>4.5013698630136982</v>
      </c>
      <c r="H4302" s="61">
        <f ca="1">Table7[[#This Row],[Year]]*12</f>
        <v>54.016438356164379</v>
      </c>
      <c r="I4302" t="str">
        <f ca="1">IF(Table7[[#This Row],[Month]]&gt;=12,"Tenured","New Hire")</f>
        <v>Tenured</v>
      </c>
    </row>
    <row r="4303" spans="1:9">
      <c r="A4303" s="3" t="s">
        <v>114</v>
      </c>
      <c r="B4303" s="35" t="str">
        <f>_xlfn.XLOOKUP(Table7[[#This Row],[EID]],Roster!A:A,Roster!E:E)</f>
        <v>han.oriz.24</v>
      </c>
      <c r="C4303" s="35" t="str">
        <f>_xlfn.XLOOKUP(Table7[[#This Row],[EID]],Roster!A:A,Roster!F:F)</f>
        <v>Strategy</v>
      </c>
      <c r="D4303">
        <v>9</v>
      </c>
      <c r="E4303" s="2">
        <v>45206</v>
      </c>
      <c r="F4303" s="2">
        <f>_xlfn.XLOOKUP(Table7[[#This Row],[EID]],Roster!A:A,Roster!G:G)</f>
        <v>37165</v>
      </c>
      <c r="G4303" s="61">
        <f ca="1">(TODAY()-Table7[[#This Row],[Hire Date]])/365</f>
        <v>23.643835616438356</v>
      </c>
      <c r="H4303" s="61">
        <f ca="1">Table7[[#This Row],[Year]]*12</f>
        <v>283.72602739726028</v>
      </c>
      <c r="I4303" t="str">
        <f ca="1">IF(Table7[[#This Row],[Month]]&gt;=12,"Tenured","New Hire")</f>
        <v>Tenured</v>
      </c>
    </row>
    <row r="4304" spans="1:9">
      <c r="A4304" s="3" t="s">
        <v>115</v>
      </c>
      <c r="B4304" s="35" t="str">
        <f>_xlfn.XLOOKUP(Table7[[#This Row],[EID]],Roster!A:A,Roster!E:E)</f>
        <v>oka.koch.55</v>
      </c>
      <c r="C4304" s="35" t="str">
        <f>_xlfn.XLOOKUP(Table7[[#This Row],[EID]],Roster!A:A,Roster!F:F)</f>
        <v>F&amp;A</v>
      </c>
      <c r="D4304">
        <v>8</v>
      </c>
      <c r="E4304" s="2">
        <v>45206</v>
      </c>
      <c r="F4304" s="2">
        <f>_xlfn.XLOOKUP(Table7[[#This Row],[EID]],Roster!A:A,Roster!G:G)</f>
        <v>44841</v>
      </c>
      <c r="G4304" s="61">
        <f ca="1">(TODAY()-Table7[[#This Row],[Hire Date]])/365</f>
        <v>2.6136986301369864</v>
      </c>
      <c r="H4304" s="61">
        <f ca="1">Table7[[#This Row],[Year]]*12</f>
        <v>31.364383561643837</v>
      </c>
      <c r="I4304" t="str">
        <f ca="1">IF(Table7[[#This Row],[Month]]&gt;=12,"Tenured","New Hire")</f>
        <v>Tenured</v>
      </c>
    </row>
    <row r="4305" spans="1:9">
      <c r="A4305" s="3" t="s">
        <v>116</v>
      </c>
      <c r="B4305" s="35" t="str">
        <f>_xlfn.XLOOKUP(Table7[[#This Row],[EID]],Roster!A:A,Roster!E:E)</f>
        <v>hir.kame.31</v>
      </c>
      <c r="C4305" s="35" t="str">
        <f>_xlfn.XLOOKUP(Table7[[#This Row],[EID]],Roster!A:A,Roster!F:F)</f>
        <v>Health</v>
      </c>
      <c r="D4305">
        <v>10</v>
      </c>
      <c r="E4305" s="2">
        <v>45206</v>
      </c>
      <c r="F4305" s="2">
        <f>_xlfn.XLOOKUP(Table7[[#This Row],[EID]],Roster!A:A,Roster!G:G)</f>
        <v>39490</v>
      </c>
      <c r="G4305" s="61">
        <f ca="1">(TODAY()-Table7[[#This Row],[Hire Date]])/365</f>
        <v>17.273972602739725</v>
      </c>
      <c r="H4305" s="61">
        <f ca="1">Table7[[#This Row],[Year]]*12</f>
        <v>207.2876712328767</v>
      </c>
      <c r="I4305" t="str">
        <f ca="1">IF(Table7[[#This Row],[Month]]&gt;=12,"Tenured","New Hire")</f>
        <v>Tenured</v>
      </c>
    </row>
    <row r="4306" spans="1:9">
      <c r="A4306" s="3" t="s">
        <v>117</v>
      </c>
      <c r="B4306" s="35" t="str">
        <f>_xlfn.XLOOKUP(Table7[[#This Row],[EID]],Roster!A:A,Roster!E:E)</f>
        <v>han.oriz.24</v>
      </c>
      <c r="C4306" s="35" t="str">
        <f>_xlfn.XLOOKUP(Table7[[#This Row],[EID]],Roster!A:A,Roster!F:F)</f>
        <v>Network</v>
      </c>
      <c r="D4306">
        <v>8</v>
      </c>
      <c r="E4306" s="2">
        <v>45206</v>
      </c>
      <c r="F4306" s="2">
        <f>_xlfn.XLOOKUP(Table7[[#This Row],[EID]],Roster!A:A,Roster!G:G)</f>
        <v>43495</v>
      </c>
      <c r="G4306" s="61">
        <f ca="1">(TODAY()-Table7[[#This Row],[Hire Date]])/365</f>
        <v>6.3013698630136989</v>
      </c>
      <c r="H4306" s="61">
        <f ca="1">Table7[[#This Row],[Year]]*12</f>
        <v>75.616438356164394</v>
      </c>
      <c r="I4306" t="str">
        <f ca="1">IF(Table7[[#This Row],[Month]]&gt;=12,"Tenured","New Hire")</f>
        <v>Tenured</v>
      </c>
    </row>
    <row r="4307" spans="1:9">
      <c r="A4307" s="3" t="s">
        <v>118</v>
      </c>
      <c r="B4307" s="35" t="str">
        <f>_xlfn.XLOOKUP(Table7[[#This Row],[EID]],Roster!A:A,Roster!E:E)</f>
        <v>kig.imaz.62</v>
      </c>
      <c r="C4307" s="35" t="str">
        <f>_xlfn.XLOOKUP(Table7[[#This Row],[EID]],Roster!A:A,Roster!F:F)</f>
        <v>HR</v>
      </c>
      <c r="D4307">
        <v>9</v>
      </c>
      <c r="E4307" s="2">
        <v>45206</v>
      </c>
      <c r="F4307" s="2">
        <f>_xlfn.XLOOKUP(Table7[[#This Row],[EID]],Roster!A:A,Roster!G:G)</f>
        <v>44965</v>
      </c>
      <c r="G4307" s="61">
        <f ca="1">(TODAY()-Table7[[#This Row],[Hire Date]])/365</f>
        <v>2.2739726027397262</v>
      </c>
      <c r="H4307" s="61">
        <f ca="1">Table7[[#This Row],[Year]]*12</f>
        <v>27.287671232876715</v>
      </c>
      <c r="I4307" t="str">
        <f ca="1">IF(Table7[[#This Row],[Month]]&gt;=12,"Tenured","New Hire")</f>
        <v>Tenured</v>
      </c>
    </row>
    <row r="4308" spans="1:9">
      <c r="A4308" s="3" t="s">
        <v>119</v>
      </c>
      <c r="B4308" s="35" t="str">
        <f>_xlfn.XLOOKUP(Table7[[#This Row],[EID]],Roster!A:A,Roster!E:E)</f>
        <v>hir.kame.31</v>
      </c>
      <c r="C4308" s="35" t="str">
        <f>_xlfn.XLOOKUP(Table7[[#This Row],[EID]],Roster!A:A,Roster!F:F)</f>
        <v>Health</v>
      </c>
      <c r="D4308">
        <v>9</v>
      </c>
      <c r="E4308" s="2">
        <v>45206</v>
      </c>
      <c r="F4308" s="2">
        <f>_xlfn.XLOOKUP(Table7[[#This Row],[EID]],Roster!A:A,Roster!G:G)</f>
        <v>38581</v>
      </c>
      <c r="G4308" s="61">
        <f ca="1">(TODAY()-Table7[[#This Row],[Hire Date]])/365</f>
        <v>19.764383561643836</v>
      </c>
      <c r="H4308" s="61">
        <f ca="1">Table7[[#This Row],[Year]]*12</f>
        <v>237.17260273972602</v>
      </c>
      <c r="I4308" t="str">
        <f ca="1">IF(Table7[[#This Row],[Month]]&gt;=12,"Tenured","New Hire")</f>
        <v>Tenured</v>
      </c>
    </row>
    <row r="4309" spans="1:9">
      <c r="A4309" s="3" t="s">
        <v>120</v>
      </c>
      <c r="B4309" s="35" t="str">
        <f>_xlfn.XLOOKUP(Table7[[#This Row],[EID]],Roster!A:A,Roster!E:E)</f>
        <v>oka.koch.55</v>
      </c>
      <c r="C4309" s="35" t="str">
        <f>_xlfn.XLOOKUP(Table7[[#This Row],[EID]],Roster!A:A,Roster!F:F)</f>
        <v>F&amp;A</v>
      </c>
      <c r="D4309">
        <v>8</v>
      </c>
      <c r="E4309" s="2">
        <v>45206</v>
      </c>
      <c r="F4309" s="2">
        <f>_xlfn.XLOOKUP(Table7[[#This Row],[EID]],Roster!A:A,Roster!G:G)</f>
        <v>45039</v>
      </c>
      <c r="G4309" s="61">
        <f ca="1">(TODAY()-Table7[[#This Row],[Hire Date]])/365</f>
        <v>2.0712328767123287</v>
      </c>
      <c r="H4309" s="61">
        <f ca="1">Table7[[#This Row],[Year]]*12</f>
        <v>24.854794520547944</v>
      </c>
      <c r="I4309" t="str">
        <f ca="1">IF(Table7[[#This Row],[Month]]&gt;=12,"Tenured","New Hire")</f>
        <v>Tenured</v>
      </c>
    </row>
    <row r="4310" spans="1:9">
      <c r="A4310" s="3" t="s">
        <v>121</v>
      </c>
      <c r="B4310" s="35" t="str">
        <f>_xlfn.XLOOKUP(Table7[[#This Row],[EID]],Roster!A:A,Roster!E:E)</f>
        <v>hir.kame.31</v>
      </c>
      <c r="C4310" s="35" t="str">
        <f>_xlfn.XLOOKUP(Table7[[#This Row],[EID]],Roster!A:A,Roster!F:F)</f>
        <v>Health</v>
      </c>
      <c r="D4310">
        <v>8</v>
      </c>
      <c r="E4310" s="2">
        <v>45206</v>
      </c>
      <c r="F4310" s="2">
        <f>_xlfn.XLOOKUP(Table7[[#This Row],[EID]],Roster!A:A,Roster!G:G)</f>
        <v>44420</v>
      </c>
      <c r="G4310" s="61">
        <f ca="1">(TODAY()-Table7[[#This Row],[Hire Date]])/365</f>
        <v>3.7671232876712328</v>
      </c>
      <c r="H4310" s="61">
        <f ca="1">Table7[[#This Row],[Year]]*12</f>
        <v>45.205479452054796</v>
      </c>
      <c r="I4310" t="str">
        <f ca="1">IF(Table7[[#This Row],[Month]]&gt;=12,"Tenured","New Hire")</f>
        <v>Tenured</v>
      </c>
    </row>
    <row r="4311" spans="1:9">
      <c r="A4311" s="3" t="s">
        <v>122</v>
      </c>
      <c r="B4311" s="35" t="str">
        <f>_xlfn.XLOOKUP(Table7[[#This Row],[EID]],Roster!A:A,Roster!E:E)</f>
        <v>han.oriz.24</v>
      </c>
      <c r="C4311" s="35" t="str">
        <f>_xlfn.XLOOKUP(Table7[[#This Row],[EID]],Roster!A:A,Roster!F:F)</f>
        <v>Network</v>
      </c>
      <c r="D4311">
        <v>10</v>
      </c>
      <c r="E4311" s="2">
        <v>45206</v>
      </c>
      <c r="F4311" s="2">
        <f>_xlfn.XLOOKUP(Table7[[#This Row],[EID]],Roster!A:A,Roster!G:G)</f>
        <v>44961</v>
      </c>
      <c r="G4311" s="61">
        <f ca="1">(TODAY()-Table7[[#This Row],[Hire Date]])/365</f>
        <v>2.2849315068493152</v>
      </c>
      <c r="H4311" s="61">
        <f ca="1">Table7[[#This Row],[Year]]*12</f>
        <v>27.419178082191785</v>
      </c>
      <c r="I4311" t="str">
        <f ca="1">IF(Table7[[#This Row],[Month]]&gt;=12,"Tenured","New Hire")</f>
        <v>Tenured</v>
      </c>
    </row>
    <row r="4312" spans="1:9">
      <c r="A4312" s="3" t="s">
        <v>123</v>
      </c>
      <c r="B4312" s="35" t="str">
        <f>_xlfn.XLOOKUP(Table7[[#This Row],[EID]],Roster!A:A,Roster!E:E)</f>
        <v>kig.imaz.62</v>
      </c>
      <c r="C4312" s="35" t="str">
        <f>_xlfn.XLOOKUP(Table7[[#This Row],[EID]],Roster!A:A,Roster!F:F)</f>
        <v>HR</v>
      </c>
      <c r="D4312">
        <v>9</v>
      </c>
      <c r="E4312" s="2">
        <v>45206</v>
      </c>
      <c r="F4312" s="2">
        <f>_xlfn.XLOOKUP(Table7[[#This Row],[EID]],Roster!A:A,Roster!G:G)</f>
        <v>41094</v>
      </c>
      <c r="G4312" s="61">
        <f ca="1">(TODAY()-Table7[[#This Row],[Hire Date]])/365</f>
        <v>12.87945205479452</v>
      </c>
      <c r="H4312" s="61">
        <f ca="1">Table7[[#This Row],[Year]]*12</f>
        <v>154.55342465753424</v>
      </c>
      <c r="I4312" t="str">
        <f ca="1">IF(Table7[[#This Row],[Month]]&gt;=12,"Tenured","New Hire")</f>
        <v>Tenured</v>
      </c>
    </row>
    <row r="4313" spans="1:9">
      <c r="A4313" s="3" t="s">
        <v>94</v>
      </c>
      <c r="B4313" s="35" t="str">
        <f>_xlfn.XLOOKUP(Table7[[#This Row],[EID]],Roster!A:A,Roster!E:E)</f>
        <v>oka.koch.55</v>
      </c>
      <c r="C4313" s="35" t="str">
        <f>_xlfn.XLOOKUP(Table7[[#This Row],[EID]],Roster!A:A,Roster!F:F)</f>
        <v>F&amp;A</v>
      </c>
      <c r="D4313">
        <v>10</v>
      </c>
      <c r="E4313" s="2">
        <v>45207</v>
      </c>
      <c r="F4313" s="2">
        <f>_xlfn.XLOOKUP(Table7[[#This Row],[EID]],Roster!A:A,Roster!G:G)</f>
        <v>45032</v>
      </c>
      <c r="G4313" s="61">
        <f ca="1">(TODAY()-Table7[[#This Row],[Hire Date]])/365</f>
        <v>2.0904109589041098</v>
      </c>
      <c r="H4313" s="61">
        <f ca="1">Table7[[#This Row],[Year]]*12</f>
        <v>25.084931506849315</v>
      </c>
      <c r="I4313" t="str">
        <f ca="1">IF(Table7[[#This Row],[Month]]&gt;=12,"Tenured","New Hire")</f>
        <v>Tenured</v>
      </c>
    </row>
    <row r="4314" spans="1:9">
      <c r="A4314" s="3" t="s">
        <v>95</v>
      </c>
      <c r="B4314" s="35" t="str">
        <f>_xlfn.XLOOKUP(Table7[[#This Row],[EID]],Roster!A:A,Roster!E:E)</f>
        <v>oka.koch.55</v>
      </c>
      <c r="C4314" s="35" t="str">
        <f>_xlfn.XLOOKUP(Table7[[#This Row],[EID]],Roster!A:A,Roster!F:F)</f>
        <v>F&amp;A</v>
      </c>
      <c r="D4314">
        <v>8</v>
      </c>
      <c r="E4314" s="2">
        <v>45207</v>
      </c>
      <c r="F4314" s="2">
        <f>_xlfn.XLOOKUP(Table7[[#This Row],[EID]],Roster!A:A,Roster!G:G)</f>
        <v>44990</v>
      </c>
      <c r="G4314" s="61">
        <f ca="1">(TODAY()-Table7[[#This Row],[Hire Date]])/365</f>
        <v>2.2054794520547945</v>
      </c>
      <c r="H4314" s="61">
        <f ca="1">Table7[[#This Row],[Year]]*12</f>
        <v>26.465753424657535</v>
      </c>
      <c r="I4314" t="str">
        <f ca="1">IF(Table7[[#This Row],[Month]]&gt;=12,"Tenured","New Hire")</f>
        <v>Tenured</v>
      </c>
    </row>
    <row r="4315" spans="1:9">
      <c r="A4315" s="3" t="s">
        <v>96</v>
      </c>
      <c r="B4315" s="35" t="str">
        <f>_xlfn.XLOOKUP(Table7[[#This Row],[EID]],Roster!A:A,Roster!E:E)</f>
        <v>hir.kame.31</v>
      </c>
      <c r="C4315" s="35" t="str">
        <f>_xlfn.XLOOKUP(Table7[[#This Row],[EID]],Roster!A:A,Roster!F:F)</f>
        <v>Health</v>
      </c>
      <c r="D4315">
        <v>10</v>
      </c>
      <c r="E4315" s="2">
        <v>45207</v>
      </c>
      <c r="F4315" s="2">
        <f>_xlfn.XLOOKUP(Table7[[#This Row],[EID]],Roster!A:A,Roster!G:G)</f>
        <v>44979</v>
      </c>
      <c r="G4315" s="61">
        <f ca="1">(TODAY()-Table7[[#This Row],[Hire Date]])/365</f>
        <v>2.2356164383561645</v>
      </c>
      <c r="H4315" s="61">
        <f ca="1">Table7[[#This Row],[Year]]*12</f>
        <v>26.827397260273976</v>
      </c>
      <c r="I4315" t="str">
        <f ca="1">IF(Table7[[#This Row],[Month]]&gt;=12,"Tenured","New Hire")</f>
        <v>Tenured</v>
      </c>
    </row>
    <row r="4316" spans="1:9">
      <c r="A4316" s="3" t="s">
        <v>97</v>
      </c>
      <c r="B4316" s="35" t="str">
        <f>_xlfn.XLOOKUP(Table7[[#This Row],[EID]],Roster!A:A,Roster!E:E)</f>
        <v>han.oriz.24</v>
      </c>
      <c r="C4316" s="35" t="str">
        <f>_xlfn.XLOOKUP(Table7[[#This Row],[EID]],Roster!A:A,Roster!F:F)</f>
        <v>Network</v>
      </c>
      <c r="D4316">
        <v>10</v>
      </c>
      <c r="E4316" s="2">
        <v>45207</v>
      </c>
      <c r="F4316" s="2">
        <f>_xlfn.XLOOKUP(Table7[[#This Row],[EID]],Roster!A:A,Roster!G:G)</f>
        <v>44419</v>
      </c>
      <c r="G4316" s="61">
        <f ca="1">(TODAY()-Table7[[#This Row],[Hire Date]])/365</f>
        <v>3.7698630136986302</v>
      </c>
      <c r="H4316" s="61">
        <f ca="1">Table7[[#This Row],[Year]]*12</f>
        <v>45.238356164383561</v>
      </c>
      <c r="I4316" t="str">
        <f ca="1">IF(Table7[[#This Row],[Month]]&gt;=12,"Tenured","New Hire")</f>
        <v>Tenured</v>
      </c>
    </row>
    <row r="4317" spans="1:9">
      <c r="A4317" s="3" t="s">
        <v>98</v>
      </c>
      <c r="B4317" s="35" t="str">
        <f>_xlfn.XLOOKUP(Table7[[#This Row],[EID]],Roster!A:A,Roster!E:E)</f>
        <v>kig.imaz.62</v>
      </c>
      <c r="C4317" s="35" t="str">
        <f>_xlfn.XLOOKUP(Table7[[#This Row],[EID]],Roster!A:A,Roster!F:F)</f>
        <v>HR</v>
      </c>
      <c r="D4317">
        <v>10</v>
      </c>
      <c r="E4317" s="2">
        <v>45207</v>
      </c>
      <c r="F4317" s="2">
        <f>_xlfn.XLOOKUP(Table7[[#This Row],[EID]],Roster!A:A,Roster!G:G)</f>
        <v>41964</v>
      </c>
      <c r="G4317" s="61">
        <f ca="1">(TODAY()-Table7[[#This Row],[Hire Date]])/365</f>
        <v>10.495890410958904</v>
      </c>
      <c r="H4317" s="61">
        <f ca="1">Table7[[#This Row],[Year]]*12</f>
        <v>125.95068493150684</v>
      </c>
      <c r="I4317" t="str">
        <f ca="1">IF(Table7[[#This Row],[Month]]&gt;=12,"Tenured","New Hire")</f>
        <v>Tenured</v>
      </c>
    </row>
    <row r="4318" spans="1:9">
      <c r="A4318" s="3" t="s">
        <v>99</v>
      </c>
      <c r="B4318" s="35" t="str">
        <f>_xlfn.XLOOKUP(Table7[[#This Row],[EID]],Roster!A:A,Roster!E:E)</f>
        <v>han.oriz.24</v>
      </c>
      <c r="C4318" s="35" t="str">
        <f>_xlfn.XLOOKUP(Table7[[#This Row],[EID]],Roster!A:A,Roster!F:F)</f>
        <v>Strategy</v>
      </c>
      <c r="D4318">
        <v>8</v>
      </c>
      <c r="E4318" s="2">
        <v>45207</v>
      </c>
      <c r="F4318" s="2">
        <f>_xlfn.XLOOKUP(Table7[[#This Row],[EID]],Roster!A:A,Roster!G:G)</f>
        <v>39732</v>
      </c>
      <c r="G4318" s="61">
        <f ca="1">(TODAY()-Table7[[#This Row],[Hire Date]])/365</f>
        <v>16.610958904109587</v>
      </c>
      <c r="H4318" s="61">
        <f ca="1">Table7[[#This Row],[Year]]*12</f>
        <v>199.33150684931505</v>
      </c>
      <c r="I4318" t="str">
        <f ca="1">IF(Table7[[#This Row],[Month]]&gt;=12,"Tenured","New Hire")</f>
        <v>Tenured</v>
      </c>
    </row>
    <row r="4319" spans="1:9">
      <c r="A4319" s="3" t="s">
        <v>100</v>
      </c>
      <c r="B4319" s="35" t="str">
        <f>_xlfn.XLOOKUP(Table7[[#This Row],[EID]],Roster!A:A,Roster!E:E)</f>
        <v>oka.koch.55</v>
      </c>
      <c r="C4319" s="35" t="str">
        <f>_xlfn.XLOOKUP(Table7[[#This Row],[EID]],Roster!A:A,Roster!F:F)</f>
        <v>F&amp;A</v>
      </c>
      <c r="D4319">
        <v>9</v>
      </c>
      <c r="E4319" s="2">
        <v>45207</v>
      </c>
      <c r="F4319" s="2">
        <f>_xlfn.XLOOKUP(Table7[[#This Row],[EID]],Roster!A:A,Roster!G:G)</f>
        <v>44956</v>
      </c>
      <c r="G4319" s="61">
        <f ca="1">(TODAY()-Table7[[#This Row],[Hire Date]])/365</f>
        <v>2.2986301369863016</v>
      </c>
      <c r="H4319" s="61">
        <f ca="1">Table7[[#This Row],[Year]]*12</f>
        <v>27.583561643835619</v>
      </c>
      <c r="I4319" t="str">
        <f ca="1">IF(Table7[[#This Row],[Month]]&gt;=12,"Tenured","New Hire")</f>
        <v>Tenured</v>
      </c>
    </row>
    <row r="4320" spans="1:9">
      <c r="A4320" s="3" t="s">
        <v>101</v>
      </c>
      <c r="B4320" s="35" t="str">
        <f>_xlfn.XLOOKUP(Table7[[#This Row],[EID]],Roster!A:A,Roster!E:E)</f>
        <v>hir.kame.31</v>
      </c>
      <c r="C4320" s="35" t="str">
        <f>_xlfn.XLOOKUP(Table7[[#This Row],[EID]],Roster!A:A,Roster!F:F)</f>
        <v>Health</v>
      </c>
      <c r="D4320">
        <v>10</v>
      </c>
      <c r="E4320" s="2">
        <v>45207</v>
      </c>
      <c r="F4320" s="2">
        <f>_xlfn.XLOOKUP(Table7[[#This Row],[EID]],Roster!A:A,Roster!G:G)</f>
        <v>42161</v>
      </c>
      <c r="G4320" s="61">
        <f ca="1">(TODAY()-Table7[[#This Row],[Hire Date]])/365</f>
        <v>9.956164383561644</v>
      </c>
      <c r="H4320" s="61">
        <f ca="1">Table7[[#This Row],[Year]]*12</f>
        <v>119.47397260273974</v>
      </c>
      <c r="I4320" t="str">
        <f ca="1">IF(Table7[[#This Row],[Month]]&gt;=12,"Tenured","New Hire")</f>
        <v>Tenured</v>
      </c>
    </row>
    <row r="4321" spans="1:9">
      <c r="A4321" s="3" t="s">
        <v>102</v>
      </c>
      <c r="B4321" s="35" t="str">
        <f>_xlfn.XLOOKUP(Table7[[#This Row],[EID]],Roster!A:A,Roster!E:E)</f>
        <v>han.oriz.24</v>
      </c>
      <c r="C4321" s="35" t="str">
        <f>_xlfn.XLOOKUP(Table7[[#This Row],[EID]],Roster!A:A,Roster!F:F)</f>
        <v>Network</v>
      </c>
      <c r="D4321">
        <v>9</v>
      </c>
      <c r="E4321" s="2">
        <v>45207</v>
      </c>
      <c r="F4321" s="2">
        <f>_xlfn.XLOOKUP(Table7[[#This Row],[EID]],Roster!A:A,Roster!G:G)</f>
        <v>37784</v>
      </c>
      <c r="G4321" s="61">
        <f ca="1">(TODAY()-Table7[[#This Row],[Hire Date]])/365</f>
        <v>21.947945205479453</v>
      </c>
      <c r="H4321" s="61">
        <f ca="1">Table7[[#This Row],[Year]]*12</f>
        <v>263.37534246575342</v>
      </c>
      <c r="I4321" t="str">
        <f ca="1">IF(Table7[[#This Row],[Month]]&gt;=12,"Tenured","New Hire")</f>
        <v>Tenured</v>
      </c>
    </row>
    <row r="4322" spans="1:9">
      <c r="A4322" s="3" t="s">
        <v>103</v>
      </c>
      <c r="B4322" s="35" t="str">
        <f>_xlfn.XLOOKUP(Table7[[#This Row],[EID]],Roster!A:A,Roster!E:E)</f>
        <v>kig.imaz.62</v>
      </c>
      <c r="C4322" s="35" t="str">
        <f>_xlfn.XLOOKUP(Table7[[#This Row],[EID]],Roster!A:A,Roster!F:F)</f>
        <v>HR</v>
      </c>
      <c r="D4322">
        <v>9</v>
      </c>
      <c r="E4322" s="2">
        <v>45207</v>
      </c>
      <c r="F4322" s="2">
        <f>_xlfn.XLOOKUP(Table7[[#This Row],[EID]],Roster!A:A,Roster!G:G)</f>
        <v>44132</v>
      </c>
      <c r="G4322" s="61">
        <f ca="1">(TODAY()-Table7[[#This Row],[Hire Date]])/365</f>
        <v>4.5561643835616437</v>
      </c>
      <c r="H4322" s="61">
        <f ca="1">Table7[[#This Row],[Year]]*12</f>
        <v>54.673972602739724</v>
      </c>
      <c r="I4322" t="str">
        <f ca="1">IF(Table7[[#This Row],[Month]]&gt;=12,"Tenured","New Hire")</f>
        <v>Tenured</v>
      </c>
    </row>
    <row r="4323" spans="1:9">
      <c r="A4323" s="3" t="s">
        <v>104</v>
      </c>
      <c r="B4323" s="35" t="str">
        <f>_xlfn.XLOOKUP(Table7[[#This Row],[EID]],Roster!A:A,Roster!E:E)</f>
        <v>oka.koch.55</v>
      </c>
      <c r="C4323" s="35" t="str">
        <f>_xlfn.XLOOKUP(Table7[[#This Row],[EID]],Roster!A:A,Roster!F:F)</f>
        <v>F&amp;A</v>
      </c>
      <c r="D4323">
        <v>8</v>
      </c>
      <c r="E4323" s="2">
        <v>45207</v>
      </c>
      <c r="F4323" s="2">
        <f>_xlfn.XLOOKUP(Table7[[#This Row],[EID]],Roster!A:A,Roster!G:G)</f>
        <v>44977</v>
      </c>
      <c r="G4323" s="61">
        <f ca="1">(TODAY()-Table7[[#This Row],[Hire Date]])/365</f>
        <v>2.2410958904109588</v>
      </c>
      <c r="H4323" s="61">
        <f ca="1">Table7[[#This Row],[Year]]*12</f>
        <v>26.893150684931506</v>
      </c>
      <c r="I4323" t="str">
        <f ca="1">IF(Table7[[#This Row],[Month]]&gt;=12,"Tenured","New Hire")</f>
        <v>Tenured</v>
      </c>
    </row>
    <row r="4324" spans="1:9">
      <c r="A4324" s="3" t="s">
        <v>105</v>
      </c>
      <c r="B4324" s="35" t="str">
        <f>_xlfn.XLOOKUP(Table7[[#This Row],[EID]],Roster!A:A,Roster!E:E)</f>
        <v>oka.koch.55</v>
      </c>
      <c r="C4324" s="35" t="str">
        <f>_xlfn.XLOOKUP(Table7[[#This Row],[EID]],Roster!A:A,Roster!F:F)</f>
        <v>F&amp;A</v>
      </c>
      <c r="D4324">
        <v>10</v>
      </c>
      <c r="E4324" s="2">
        <v>45207</v>
      </c>
      <c r="F4324" s="2">
        <f>_xlfn.XLOOKUP(Table7[[#This Row],[EID]],Roster!A:A,Roster!G:G)</f>
        <v>37806</v>
      </c>
      <c r="G4324" s="61">
        <f ca="1">(TODAY()-Table7[[#This Row],[Hire Date]])/365</f>
        <v>21.887671232876713</v>
      </c>
      <c r="H4324" s="61">
        <f ca="1">Table7[[#This Row],[Year]]*12</f>
        <v>262.65205479452055</v>
      </c>
      <c r="I4324" t="str">
        <f ca="1">IF(Table7[[#This Row],[Month]]&gt;=12,"Tenured","New Hire")</f>
        <v>Tenured</v>
      </c>
    </row>
    <row r="4325" spans="1:9">
      <c r="A4325" s="3" t="s">
        <v>106</v>
      </c>
      <c r="B4325" s="35" t="str">
        <f>_xlfn.XLOOKUP(Table7[[#This Row],[EID]],Roster!A:A,Roster!E:E)</f>
        <v>hir.kame.31</v>
      </c>
      <c r="C4325" s="35" t="str">
        <f>_xlfn.XLOOKUP(Table7[[#This Row],[EID]],Roster!A:A,Roster!F:F)</f>
        <v>Health</v>
      </c>
      <c r="D4325">
        <v>9</v>
      </c>
      <c r="E4325" s="2">
        <v>45207</v>
      </c>
      <c r="F4325" s="2">
        <f>_xlfn.XLOOKUP(Table7[[#This Row],[EID]],Roster!A:A,Roster!G:G)</f>
        <v>40457</v>
      </c>
      <c r="G4325" s="61">
        <f ca="1">(TODAY()-Table7[[#This Row],[Hire Date]])/365</f>
        <v>14.624657534246575</v>
      </c>
      <c r="H4325" s="61">
        <f ca="1">Table7[[#This Row],[Year]]*12</f>
        <v>175.49589041095891</v>
      </c>
      <c r="I4325" t="str">
        <f ca="1">IF(Table7[[#This Row],[Month]]&gt;=12,"Tenured","New Hire")</f>
        <v>Tenured</v>
      </c>
    </row>
    <row r="4326" spans="1:9">
      <c r="A4326" s="3" t="s">
        <v>107</v>
      </c>
      <c r="B4326" s="35" t="str">
        <f>_xlfn.XLOOKUP(Table7[[#This Row],[EID]],Roster!A:A,Roster!E:E)</f>
        <v>oka.koch.55</v>
      </c>
      <c r="C4326" s="35" t="str">
        <f>_xlfn.XLOOKUP(Table7[[#This Row],[EID]],Roster!A:A,Roster!F:F)</f>
        <v>F&amp;A</v>
      </c>
      <c r="D4326">
        <v>3</v>
      </c>
      <c r="E4326" s="2">
        <v>45207</v>
      </c>
      <c r="F4326" s="2">
        <f>_xlfn.XLOOKUP(Table7[[#This Row],[EID]],Roster!A:A,Roster!G:G)</f>
        <v>45001</v>
      </c>
      <c r="G4326" s="61">
        <f ca="1">(TODAY()-Table7[[#This Row],[Hire Date]])/365</f>
        <v>2.1753424657534248</v>
      </c>
      <c r="H4326" s="61">
        <f ca="1">Table7[[#This Row],[Year]]*12</f>
        <v>26.104109589041098</v>
      </c>
      <c r="I4326" t="str">
        <f ca="1">IF(Table7[[#This Row],[Month]]&gt;=12,"Tenured","New Hire")</f>
        <v>Tenured</v>
      </c>
    </row>
    <row r="4327" spans="1:9">
      <c r="A4327" s="3" t="s">
        <v>108</v>
      </c>
      <c r="B4327" s="35" t="str">
        <f>_xlfn.XLOOKUP(Table7[[#This Row],[EID]],Roster!A:A,Roster!E:E)</f>
        <v>kig.imaz.62</v>
      </c>
      <c r="C4327" s="35" t="str">
        <f>_xlfn.XLOOKUP(Table7[[#This Row],[EID]],Roster!A:A,Roster!F:F)</f>
        <v>HR</v>
      </c>
      <c r="D4327">
        <v>10</v>
      </c>
      <c r="E4327" s="2">
        <v>45207</v>
      </c>
      <c r="F4327" s="2">
        <f>_xlfn.XLOOKUP(Table7[[#This Row],[EID]],Roster!A:A,Roster!G:G)</f>
        <v>41289</v>
      </c>
      <c r="G4327" s="61">
        <f ca="1">(TODAY()-Table7[[#This Row],[Hire Date]])/365</f>
        <v>12.345205479452055</v>
      </c>
      <c r="H4327" s="61">
        <f ca="1">Table7[[#This Row],[Year]]*12</f>
        <v>148.14246575342466</v>
      </c>
      <c r="I4327" t="str">
        <f ca="1">IF(Table7[[#This Row],[Month]]&gt;=12,"Tenured","New Hire")</f>
        <v>Tenured</v>
      </c>
    </row>
    <row r="4328" spans="1:9">
      <c r="A4328" s="3" t="s">
        <v>109</v>
      </c>
      <c r="B4328" s="35" t="str">
        <f>_xlfn.XLOOKUP(Table7[[#This Row],[EID]],Roster!A:A,Roster!E:E)</f>
        <v>han.oriz.24</v>
      </c>
      <c r="C4328" s="35" t="str">
        <f>_xlfn.XLOOKUP(Table7[[#This Row],[EID]],Roster!A:A,Roster!F:F)</f>
        <v>Strategy</v>
      </c>
      <c r="D4328">
        <v>10</v>
      </c>
      <c r="E4328" s="2">
        <v>45207</v>
      </c>
      <c r="F4328" s="2">
        <f>_xlfn.XLOOKUP(Table7[[#This Row],[EID]],Roster!A:A,Roster!G:G)</f>
        <v>39092</v>
      </c>
      <c r="G4328" s="61">
        <f ca="1">(TODAY()-Table7[[#This Row],[Hire Date]])/365</f>
        <v>18.364383561643837</v>
      </c>
      <c r="H4328" s="61">
        <f ca="1">Table7[[#This Row],[Year]]*12</f>
        <v>220.37260273972606</v>
      </c>
      <c r="I4328" t="str">
        <f ca="1">IF(Table7[[#This Row],[Month]]&gt;=12,"Tenured","New Hire")</f>
        <v>Tenured</v>
      </c>
    </row>
    <row r="4329" spans="1:9">
      <c r="A4329" s="3" t="s">
        <v>110</v>
      </c>
      <c r="B4329" s="35" t="str">
        <f>_xlfn.XLOOKUP(Table7[[#This Row],[EID]],Roster!A:A,Roster!E:E)</f>
        <v>oka.koch.55</v>
      </c>
      <c r="C4329" s="35" t="str">
        <f>_xlfn.XLOOKUP(Table7[[#This Row],[EID]],Roster!A:A,Roster!F:F)</f>
        <v>F&amp;A</v>
      </c>
      <c r="D4329">
        <v>5</v>
      </c>
      <c r="E4329" s="2">
        <v>45207</v>
      </c>
      <c r="F4329" s="2">
        <f>_xlfn.XLOOKUP(Table7[[#This Row],[EID]],Roster!A:A,Roster!G:G)</f>
        <v>45029</v>
      </c>
      <c r="G4329" s="61">
        <f ca="1">(TODAY()-Table7[[#This Row],[Hire Date]])/365</f>
        <v>2.0986301369863014</v>
      </c>
      <c r="H4329" s="61">
        <f ca="1">Table7[[#This Row],[Year]]*12</f>
        <v>25.183561643835617</v>
      </c>
      <c r="I4329" t="str">
        <f ca="1">IF(Table7[[#This Row],[Month]]&gt;=12,"Tenured","New Hire")</f>
        <v>Tenured</v>
      </c>
    </row>
    <row r="4330" spans="1:9">
      <c r="A4330" s="3" t="s">
        <v>111</v>
      </c>
      <c r="B4330" s="35" t="str">
        <f>_xlfn.XLOOKUP(Table7[[#This Row],[EID]],Roster!A:A,Roster!E:E)</f>
        <v>hir.kame.31</v>
      </c>
      <c r="C4330" s="35" t="str">
        <f>_xlfn.XLOOKUP(Table7[[#This Row],[EID]],Roster!A:A,Roster!F:F)</f>
        <v>Health</v>
      </c>
      <c r="D4330">
        <v>10</v>
      </c>
      <c r="E4330" s="2">
        <v>45207</v>
      </c>
      <c r="F4330" s="2">
        <f>_xlfn.XLOOKUP(Table7[[#This Row],[EID]],Roster!A:A,Roster!G:G)</f>
        <v>42145</v>
      </c>
      <c r="G4330" s="61">
        <f ca="1">(TODAY()-Table7[[#This Row],[Hire Date]])/365</f>
        <v>10</v>
      </c>
      <c r="H4330" s="61">
        <f ca="1">Table7[[#This Row],[Year]]*12</f>
        <v>120</v>
      </c>
      <c r="I4330" t="str">
        <f ca="1">IF(Table7[[#This Row],[Month]]&gt;=12,"Tenured","New Hire")</f>
        <v>Tenured</v>
      </c>
    </row>
    <row r="4331" spans="1:9">
      <c r="A4331" s="3" t="s">
        <v>112</v>
      </c>
      <c r="B4331" s="35" t="str">
        <f>_xlfn.XLOOKUP(Table7[[#This Row],[EID]],Roster!A:A,Roster!E:E)</f>
        <v>hir.kame.31</v>
      </c>
      <c r="C4331" s="35" t="str">
        <f>_xlfn.XLOOKUP(Table7[[#This Row],[EID]],Roster!A:A,Roster!F:F)</f>
        <v>Health</v>
      </c>
      <c r="D4331">
        <v>8</v>
      </c>
      <c r="E4331" s="2">
        <v>45207</v>
      </c>
      <c r="F4331" s="2">
        <f>_xlfn.XLOOKUP(Table7[[#This Row],[EID]],Roster!A:A,Roster!G:G)</f>
        <v>44989</v>
      </c>
      <c r="G4331" s="61">
        <f ca="1">(TODAY()-Table7[[#This Row],[Hire Date]])/365</f>
        <v>2.2082191780821918</v>
      </c>
      <c r="H4331" s="61">
        <f ca="1">Table7[[#This Row],[Year]]*12</f>
        <v>26.4986301369863</v>
      </c>
      <c r="I4331" t="str">
        <f ca="1">IF(Table7[[#This Row],[Month]]&gt;=12,"Tenured","New Hire")</f>
        <v>Tenured</v>
      </c>
    </row>
    <row r="4332" spans="1:9">
      <c r="A4332" s="3" t="s">
        <v>113</v>
      </c>
      <c r="B4332" s="35" t="str">
        <f>_xlfn.XLOOKUP(Table7[[#This Row],[EID]],Roster!A:A,Roster!E:E)</f>
        <v>kig.imaz.62</v>
      </c>
      <c r="C4332" s="35" t="str">
        <f>_xlfn.XLOOKUP(Table7[[#This Row],[EID]],Roster!A:A,Roster!F:F)</f>
        <v>HR</v>
      </c>
      <c r="D4332">
        <v>9</v>
      </c>
      <c r="E4332" s="2">
        <v>45207</v>
      </c>
      <c r="F4332" s="2">
        <f>_xlfn.XLOOKUP(Table7[[#This Row],[EID]],Roster!A:A,Roster!G:G)</f>
        <v>44152</v>
      </c>
      <c r="G4332" s="61">
        <f ca="1">(TODAY()-Table7[[#This Row],[Hire Date]])/365</f>
        <v>4.5013698630136982</v>
      </c>
      <c r="H4332" s="61">
        <f ca="1">Table7[[#This Row],[Year]]*12</f>
        <v>54.016438356164379</v>
      </c>
      <c r="I4332" t="str">
        <f ca="1">IF(Table7[[#This Row],[Month]]&gt;=12,"Tenured","New Hire")</f>
        <v>Tenured</v>
      </c>
    </row>
    <row r="4333" spans="1:9">
      <c r="A4333" s="3" t="s">
        <v>114</v>
      </c>
      <c r="B4333" s="35" t="str">
        <f>_xlfn.XLOOKUP(Table7[[#This Row],[EID]],Roster!A:A,Roster!E:E)</f>
        <v>han.oriz.24</v>
      </c>
      <c r="C4333" s="35" t="str">
        <f>_xlfn.XLOOKUP(Table7[[#This Row],[EID]],Roster!A:A,Roster!F:F)</f>
        <v>Strategy</v>
      </c>
      <c r="D4333">
        <v>8</v>
      </c>
      <c r="E4333" s="2">
        <v>45207</v>
      </c>
      <c r="F4333" s="2">
        <f>_xlfn.XLOOKUP(Table7[[#This Row],[EID]],Roster!A:A,Roster!G:G)</f>
        <v>37165</v>
      </c>
      <c r="G4333" s="61">
        <f ca="1">(TODAY()-Table7[[#This Row],[Hire Date]])/365</f>
        <v>23.643835616438356</v>
      </c>
      <c r="H4333" s="61">
        <f ca="1">Table7[[#This Row],[Year]]*12</f>
        <v>283.72602739726028</v>
      </c>
      <c r="I4333" t="str">
        <f ca="1">IF(Table7[[#This Row],[Month]]&gt;=12,"Tenured","New Hire")</f>
        <v>Tenured</v>
      </c>
    </row>
    <row r="4334" spans="1:9">
      <c r="A4334" s="3" t="s">
        <v>115</v>
      </c>
      <c r="B4334" s="35" t="str">
        <f>_xlfn.XLOOKUP(Table7[[#This Row],[EID]],Roster!A:A,Roster!E:E)</f>
        <v>oka.koch.55</v>
      </c>
      <c r="C4334" s="35" t="str">
        <f>_xlfn.XLOOKUP(Table7[[#This Row],[EID]],Roster!A:A,Roster!F:F)</f>
        <v>F&amp;A</v>
      </c>
      <c r="D4334">
        <v>10</v>
      </c>
      <c r="E4334" s="2">
        <v>45207</v>
      </c>
      <c r="F4334" s="2">
        <f>_xlfn.XLOOKUP(Table7[[#This Row],[EID]],Roster!A:A,Roster!G:G)</f>
        <v>44841</v>
      </c>
      <c r="G4334" s="61">
        <f ca="1">(TODAY()-Table7[[#This Row],[Hire Date]])/365</f>
        <v>2.6136986301369864</v>
      </c>
      <c r="H4334" s="61">
        <f ca="1">Table7[[#This Row],[Year]]*12</f>
        <v>31.364383561643837</v>
      </c>
      <c r="I4334" t="str">
        <f ca="1">IF(Table7[[#This Row],[Month]]&gt;=12,"Tenured","New Hire")</f>
        <v>Tenured</v>
      </c>
    </row>
    <row r="4335" spans="1:9">
      <c r="A4335" s="3" t="s">
        <v>116</v>
      </c>
      <c r="B4335" s="35" t="str">
        <f>_xlfn.XLOOKUP(Table7[[#This Row],[EID]],Roster!A:A,Roster!E:E)</f>
        <v>hir.kame.31</v>
      </c>
      <c r="C4335" s="35" t="str">
        <f>_xlfn.XLOOKUP(Table7[[#This Row],[EID]],Roster!A:A,Roster!F:F)</f>
        <v>Health</v>
      </c>
      <c r="D4335">
        <v>8</v>
      </c>
      <c r="E4335" s="2">
        <v>45207</v>
      </c>
      <c r="F4335" s="2">
        <f>_xlfn.XLOOKUP(Table7[[#This Row],[EID]],Roster!A:A,Roster!G:G)</f>
        <v>39490</v>
      </c>
      <c r="G4335" s="61">
        <f ca="1">(TODAY()-Table7[[#This Row],[Hire Date]])/365</f>
        <v>17.273972602739725</v>
      </c>
      <c r="H4335" s="61">
        <f ca="1">Table7[[#This Row],[Year]]*12</f>
        <v>207.2876712328767</v>
      </c>
      <c r="I4335" t="str">
        <f ca="1">IF(Table7[[#This Row],[Month]]&gt;=12,"Tenured","New Hire")</f>
        <v>Tenured</v>
      </c>
    </row>
    <row r="4336" spans="1:9">
      <c r="A4336" s="3" t="s">
        <v>117</v>
      </c>
      <c r="B4336" s="35" t="str">
        <f>_xlfn.XLOOKUP(Table7[[#This Row],[EID]],Roster!A:A,Roster!E:E)</f>
        <v>han.oriz.24</v>
      </c>
      <c r="C4336" s="35" t="str">
        <f>_xlfn.XLOOKUP(Table7[[#This Row],[EID]],Roster!A:A,Roster!F:F)</f>
        <v>Network</v>
      </c>
      <c r="D4336">
        <v>9</v>
      </c>
      <c r="E4336" s="2">
        <v>45207</v>
      </c>
      <c r="F4336" s="2">
        <f>_xlfn.XLOOKUP(Table7[[#This Row],[EID]],Roster!A:A,Roster!G:G)</f>
        <v>43495</v>
      </c>
      <c r="G4336" s="61">
        <f ca="1">(TODAY()-Table7[[#This Row],[Hire Date]])/365</f>
        <v>6.3013698630136989</v>
      </c>
      <c r="H4336" s="61">
        <f ca="1">Table7[[#This Row],[Year]]*12</f>
        <v>75.616438356164394</v>
      </c>
      <c r="I4336" t="str">
        <f ca="1">IF(Table7[[#This Row],[Month]]&gt;=12,"Tenured","New Hire")</f>
        <v>Tenured</v>
      </c>
    </row>
    <row r="4337" spans="1:9">
      <c r="A4337" s="3" t="s">
        <v>118</v>
      </c>
      <c r="B4337" s="35" t="str">
        <f>_xlfn.XLOOKUP(Table7[[#This Row],[EID]],Roster!A:A,Roster!E:E)</f>
        <v>kig.imaz.62</v>
      </c>
      <c r="C4337" s="35" t="str">
        <f>_xlfn.XLOOKUP(Table7[[#This Row],[EID]],Roster!A:A,Roster!F:F)</f>
        <v>HR</v>
      </c>
      <c r="D4337">
        <v>9</v>
      </c>
      <c r="E4337" s="2">
        <v>45207</v>
      </c>
      <c r="F4337" s="2">
        <f>_xlfn.XLOOKUP(Table7[[#This Row],[EID]],Roster!A:A,Roster!G:G)</f>
        <v>44965</v>
      </c>
      <c r="G4337" s="61">
        <f ca="1">(TODAY()-Table7[[#This Row],[Hire Date]])/365</f>
        <v>2.2739726027397262</v>
      </c>
      <c r="H4337" s="61">
        <f ca="1">Table7[[#This Row],[Year]]*12</f>
        <v>27.287671232876715</v>
      </c>
      <c r="I4337" t="str">
        <f ca="1">IF(Table7[[#This Row],[Month]]&gt;=12,"Tenured","New Hire")</f>
        <v>Tenured</v>
      </c>
    </row>
    <row r="4338" spans="1:9">
      <c r="A4338" s="3" t="s">
        <v>119</v>
      </c>
      <c r="B4338" s="35" t="str">
        <f>_xlfn.XLOOKUP(Table7[[#This Row],[EID]],Roster!A:A,Roster!E:E)</f>
        <v>hir.kame.31</v>
      </c>
      <c r="C4338" s="35" t="str">
        <f>_xlfn.XLOOKUP(Table7[[#This Row],[EID]],Roster!A:A,Roster!F:F)</f>
        <v>Health</v>
      </c>
      <c r="D4338">
        <v>9</v>
      </c>
      <c r="E4338" s="2">
        <v>45207</v>
      </c>
      <c r="F4338" s="2">
        <f>_xlfn.XLOOKUP(Table7[[#This Row],[EID]],Roster!A:A,Roster!G:G)</f>
        <v>38581</v>
      </c>
      <c r="G4338" s="61">
        <f ca="1">(TODAY()-Table7[[#This Row],[Hire Date]])/365</f>
        <v>19.764383561643836</v>
      </c>
      <c r="H4338" s="61">
        <f ca="1">Table7[[#This Row],[Year]]*12</f>
        <v>237.17260273972602</v>
      </c>
      <c r="I4338" t="str">
        <f ca="1">IF(Table7[[#This Row],[Month]]&gt;=12,"Tenured","New Hire")</f>
        <v>Tenured</v>
      </c>
    </row>
    <row r="4339" spans="1:9">
      <c r="A4339" s="3" t="s">
        <v>120</v>
      </c>
      <c r="B4339" s="35" t="str">
        <f>_xlfn.XLOOKUP(Table7[[#This Row],[EID]],Roster!A:A,Roster!E:E)</f>
        <v>oka.koch.55</v>
      </c>
      <c r="C4339" s="35" t="str">
        <f>_xlfn.XLOOKUP(Table7[[#This Row],[EID]],Roster!A:A,Roster!F:F)</f>
        <v>F&amp;A</v>
      </c>
      <c r="D4339">
        <v>9</v>
      </c>
      <c r="E4339" s="2">
        <v>45207</v>
      </c>
      <c r="F4339" s="2">
        <f>_xlfn.XLOOKUP(Table7[[#This Row],[EID]],Roster!A:A,Roster!G:G)</f>
        <v>45039</v>
      </c>
      <c r="G4339" s="61">
        <f ca="1">(TODAY()-Table7[[#This Row],[Hire Date]])/365</f>
        <v>2.0712328767123287</v>
      </c>
      <c r="H4339" s="61">
        <f ca="1">Table7[[#This Row],[Year]]*12</f>
        <v>24.854794520547944</v>
      </c>
      <c r="I4339" t="str">
        <f ca="1">IF(Table7[[#This Row],[Month]]&gt;=12,"Tenured","New Hire")</f>
        <v>Tenured</v>
      </c>
    </row>
    <row r="4340" spans="1:9">
      <c r="A4340" s="3" t="s">
        <v>121</v>
      </c>
      <c r="B4340" s="35" t="str">
        <f>_xlfn.XLOOKUP(Table7[[#This Row],[EID]],Roster!A:A,Roster!E:E)</f>
        <v>hir.kame.31</v>
      </c>
      <c r="C4340" s="35" t="str">
        <f>_xlfn.XLOOKUP(Table7[[#This Row],[EID]],Roster!A:A,Roster!F:F)</f>
        <v>Health</v>
      </c>
      <c r="D4340">
        <v>8</v>
      </c>
      <c r="E4340" s="2">
        <v>45207</v>
      </c>
      <c r="F4340" s="2">
        <f>_xlfn.XLOOKUP(Table7[[#This Row],[EID]],Roster!A:A,Roster!G:G)</f>
        <v>44420</v>
      </c>
      <c r="G4340" s="61">
        <f ca="1">(TODAY()-Table7[[#This Row],[Hire Date]])/365</f>
        <v>3.7671232876712328</v>
      </c>
      <c r="H4340" s="61">
        <f ca="1">Table7[[#This Row],[Year]]*12</f>
        <v>45.205479452054796</v>
      </c>
      <c r="I4340" t="str">
        <f ca="1">IF(Table7[[#This Row],[Month]]&gt;=12,"Tenured","New Hire")</f>
        <v>Tenured</v>
      </c>
    </row>
    <row r="4341" spans="1:9">
      <c r="A4341" s="3" t="s">
        <v>122</v>
      </c>
      <c r="B4341" s="35" t="str">
        <f>_xlfn.XLOOKUP(Table7[[#This Row],[EID]],Roster!A:A,Roster!E:E)</f>
        <v>han.oriz.24</v>
      </c>
      <c r="C4341" s="35" t="str">
        <f>_xlfn.XLOOKUP(Table7[[#This Row],[EID]],Roster!A:A,Roster!F:F)</f>
        <v>Network</v>
      </c>
      <c r="D4341">
        <v>8</v>
      </c>
      <c r="E4341" s="2">
        <v>45207</v>
      </c>
      <c r="F4341" s="2">
        <f>_xlfn.XLOOKUP(Table7[[#This Row],[EID]],Roster!A:A,Roster!G:G)</f>
        <v>44961</v>
      </c>
      <c r="G4341" s="61">
        <f ca="1">(TODAY()-Table7[[#This Row],[Hire Date]])/365</f>
        <v>2.2849315068493152</v>
      </c>
      <c r="H4341" s="61">
        <f ca="1">Table7[[#This Row],[Year]]*12</f>
        <v>27.419178082191785</v>
      </c>
      <c r="I4341" t="str">
        <f ca="1">IF(Table7[[#This Row],[Month]]&gt;=12,"Tenured","New Hire")</f>
        <v>Tenured</v>
      </c>
    </row>
    <row r="4342" spans="1:9">
      <c r="A4342" s="3" t="s">
        <v>123</v>
      </c>
      <c r="B4342" s="35" t="str">
        <f>_xlfn.XLOOKUP(Table7[[#This Row],[EID]],Roster!A:A,Roster!E:E)</f>
        <v>kig.imaz.62</v>
      </c>
      <c r="C4342" s="35" t="str">
        <f>_xlfn.XLOOKUP(Table7[[#This Row],[EID]],Roster!A:A,Roster!F:F)</f>
        <v>HR</v>
      </c>
      <c r="D4342">
        <v>10</v>
      </c>
      <c r="E4342" s="2">
        <v>45207</v>
      </c>
      <c r="F4342" s="2">
        <f>_xlfn.XLOOKUP(Table7[[#This Row],[EID]],Roster!A:A,Roster!G:G)</f>
        <v>41094</v>
      </c>
      <c r="G4342" s="61">
        <f ca="1">(TODAY()-Table7[[#This Row],[Hire Date]])/365</f>
        <v>12.87945205479452</v>
      </c>
      <c r="H4342" s="61">
        <f ca="1">Table7[[#This Row],[Year]]*12</f>
        <v>154.55342465753424</v>
      </c>
      <c r="I4342" t="str">
        <f ca="1">IF(Table7[[#This Row],[Month]]&gt;=12,"Tenured","New Hire")</f>
        <v>Tenured</v>
      </c>
    </row>
    <row r="4343" spans="1:9">
      <c r="A4343" s="3" t="s">
        <v>94</v>
      </c>
      <c r="B4343" s="35" t="str">
        <f>_xlfn.XLOOKUP(Table7[[#This Row],[EID]],Roster!A:A,Roster!E:E)</f>
        <v>oka.koch.55</v>
      </c>
      <c r="C4343" s="35" t="str">
        <f>_xlfn.XLOOKUP(Table7[[#This Row],[EID]],Roster!A:A,Roster!F:F)</f>
        <v>F&amp;A</v>
      </c>
      <c r="D4343">
        <v>9</v>
      </c>
      <c r="E4343" s="2">
        <v>45208</v>
      </c>
      <c r="F4343" s="2">
        <f>_xlfn.XLOOKUP(Table7[[#This Row],[EID]],Roster!A:A,Roster!G:G)</f>
        <v>45032</v>
      </c>
      <c r="G4343" s="61">
        <f ca="1">(TODAY()-Table7[[#This Row],[Hire Date]])/365</f>
        <v>2.0904109589041098</v>
      </c>
      <c r="H4343" s="61">
        <f ca="1">Table7[[#This Row],[Year]]*12</f>
        <v>25.084931506849315</v>
      </c>
      <c r="I4343" t="str">
        <f ca="1">IF(Table7[[#This Row],[Month]]&gt;=12,"Tenured","New Hire")</f>
        <v>Tenured</v>
      </c>
    </row>
    <row r="4344" spans="1:9">
      <c r="A4344" s="3" t="s">
        <v>95</v>
      </c>
      <c r="B4344" s="35" t="str">
        <f>_xlfn.XLOOKUP(Table7[[#This Row],[EID]],Roster!A:A,Roster!E:E)</f>
        <v>oka.koch.55</v>
      </c>
      <c r="C4344" s="35" t="str">
        <f>_xlfn.XLOOKUP(Table7[[#This Row],[EID]],Roster!A:A,Roster!F:F)</f>
        <v>F&amp;A</v>
      </c>
      <c r="D4344">
        <v>7</v>
      </c>
      <c r="E4344" s="2">
        <v>45208</v>
      </c>
      <c r="F4344" s="2">
        <f>_xlfn.XLOOKUP(Table7[[#This Row],[EID]],Roster!A:A,Roster!G:G)</f>
        <v>44990</v>
      </c>
      <c r="G4344" s="61">
        <f ca="1">(TODAY()-Table7[[#This Row],[Hire Date]])/365</f>
        <v>2.2054794520547945</v>
      </c>
      <c r="H4344" s="61">
        <f ca="1">Table7[[#This Row],[Year]]*12</f>
        <v>26.465753424657535</v>
      </c>
      <c r="I4344" t="str">
        <f ca="1">IF(Table7[[#This Row],[Month]]&gt;=12,"Tenured","New Hire")</f>
        <v>Tenured</v>
      </c>
    </row>
    <row r="4345" spans="1:9">
      <c r="A4345" s="3" t="s">
        <v>96</v>
      </c>
      <c r="B4345" s="35" t="str">
        <f>_xlfn.XLOOKUP(Table7[[#This Row],[EID]],Roster!A:A,Roster!E:E)</f>
        <v>hir.kame.31</v>
      </c>
      <c r="C4345" s="35" t="str">
        <f>_xlfn.XLOOKUP(Table7[[#This Row],[EID]],Roster!A:A,Roster!F:F)</f>
        <v>Health</v>
      </c>
      <c r="D4345">
        <v>8</v>
      </c>
      <c r="E4345" s="2">
        <v>45208</v>
      </c>
      <c r="F4345" s="2">
        <f>_xlfn.XLOOKUP(Table7[[#This Row],[EID]],Roster!A:A,Roster!G:G)</f>
        <v>44979</v>
      </c>
      <c r="G4345" s="61">
        <f ca="1">(TODAY()-Table7[[#This Row],[Hire Date]])/365</f>
        <v>2.2356164383561645</v>
      </c>
      <c r="H4345" s="61">
        <f ca="1">Table7[[#This Row],[Year]]*12</f>
        <v>26.827397260273976</v>
      </c>
      <c r="I4345" t="str">
        <f ca="1">IF(Table7[[#This Row],[Month]]&gt;=12,"Tenured","New Hire")</f>
        <v>Tenured</v>
      </c>
    </row>
    <row r="4346" spans="1:9">
      <c r="A4346" s="3" t="s">
        <v>97</v>
      </c>
      <c r="B4346" s="35" t="str">
        <f>_xlfn.XLOOKUP(Table7[[#This Row],[EID]],Roster!A:A,Roster!E:E)</f>
        <v>han.oriz.24</v>
      </c>
      <c r="C4346" s="35" t="str">
        <f>_xlfn.XLOOKUP(Table7[[#This Row],[EID]],Roster!A:A,Roster!F:F)</f>
        <v>Network</v>
      </c>
      <c r="D4346">
        <v>9</v>
      </c>
      <c r="E4346" s="2">
        <v>45208</v>
      </c>
      <c r="F4346" s="2">
        <f>_xlfn.XLOOKUP(Table7[[#This Row],[EID]],Roster!A:A,Roster!G:G)</f>
        <v>44419</v>
      </c>
      <c r="G4346" s="61">
        <f ca="1">(TODAY()-Table7[[#This Row],[Hire Date]])/365</f>
        <v>3.7698630136986302</v>
      </c>
      <c r="H4346" s="61">
        <f ca="1">Table7[[#This Row],[Year]]*12</f>
        <v>45.238356164383561</v>
      </c>
      <c r="I4346" t="str">
        <f ca="1">IF(Table7[[#This Row],[Month]]&gt;=12,"Tenured","New Hire")</f>
        <v>Tenured</v>
      </c>
    </row>
    <row r="4347" spans="1:9">
      <c r="A4347" s="3" t="s">
        <v>98</v>
      </c>
      <c r="B4347" s="35" t="str">
        <f>_xlfn.XLOOKUP(Table7[[#This Row],[EID]],Roster!A:A,Roster!E:E)</f>
        <v>kig.imaz.62</v>
      </c>
      <c r="C4347" s="35" t="str">
        <f>_xlfn.XLOOKUP(Table7[[#This Row],[EID]],Roster!A:A,Roster!F:F)</f>
        <v>HR</v>
      </c>
      <c r="D4347">
        <v>9</v>
      </c>
      <c r="E4347" s="2">
        <v>45208</v>
      </c>
      <c r="F4347" s="2">
        <f>_xlfn.XLOOKUP(Table7[[#This Row],[EID]],Roster!A:A,Roster!G:G)</f>
        <v>41964</v>
      </c>
      <c r="G4347" s="61">
        <f ca="1">(TODAY()-Table7[[#This Row],[Hire Date]])/365</f>
        <v>10.495890410958904</v>
      </c>
      <c r="H4347" s="61">
        <f ca="1">Table7[[#This Row],[Year]]*12</f>
        <v>125.95068493150684</v>
      </c>
      <c r="I4347" t="str">
        <f ca="1">IF(Table7[[#This Row],[Month]]&gt;=12,"Tenured","New Hire")</f>
        <v>Tenured</v>
      </c>
    </row>
    <row r="4348" spans="1:9">
      <c r="A4348" s="3" t="s">
        <v>99</v>
      </c>
      <c r="B4348" s="35" t="str">
        <f>_xlfn.XLOOKUP(Table7[[#This Row],[EID]],Roster!A:A,Roster!E:E)</f>
        <v>han.oriz.24</v>
      </c>
      <c r="C4348" s="35" t="str">
        <f>_xlfn.XLOOKUP(Table7[[#This Row],[EID]],Roster!A:A,Roster!F:F)</f>
        <v>Strategy</v>
      </c>
      <c r="D4348">
        <v>8</v>
      </c>
      <c r="E4348" s="2">
        <v>45208</v>
      </c>
      <c r="F4348" s="2">
        <f>_xlfn.XLOOKUP(Table7[[#This Row],[EID]],Roster!A:A,Roster!G:G)</f>
        <v>39732</v>
      </c>
      <c r="G4348" s="61">
        <f ca="1">(TODAY()-Table7[[#This Row],[Hire Date]])/365</f>
        <v>16.610958904109587</v>
      </c>
      <c r="H4348" s="61">
        <f ca="1">Table7[[#This Row],[Year]]*12</f>
        <v>199.33150684931505</v>
      </c>
      <c r="I4348" t="str">
        <f ca="1">IF(Table7[[#This Row],[Month]]&gt;=12,"Tenured","New Hire")</f>
        <v>Tenured</v>
      </c>
    </row>
    <row r="4349" spans="1:9">
      <c r="A4349" s="3" t="s">
        <v>100</v>
      </c>
      <c r="B4349" s="35" t="str">
        <f>_xlfn.XLOOKUP(Table7[[#This Row],[EID]],Roster!A:A,Roster!E:E)</f>
        <v>oka.koch.55</v>
      </c>
      <c r="C4349" s="35" t="str">
        <f>_xlfn.XLOOKUP(Table7[[#This Row],[EID]],Roster!A:A,Roster!F:F)</f>
        <v>F&amp;A</v>
      </c>
      <c r="D4349">
        <v>7</v>
      </c>
      <c r="E4349" s="2">
        <v>45208</v>
      </c>
      <c r="F4349" s="2">
        <f>_xlfn.XLOOKUP(Table7[[#This Row],[EID]],Roster!A:A,Roster!G:G)</f>
        <v>44956</v>
      </c>
      <c r="G4349" s="61">
        <f ca="1">(TODAY()-Table7[[#This Row],[Hire Date]])/365</f>
        <v>2.2986301369863016</v>
      </c>
      <c r="H4349" s="61">
        <f ca="1">Table7[[#This Row],[Year]]*12</f>
        <v>27.583561643835619</v>
      </c>
      <c r="I4349" t="str">
        <f ca="1">IF(Table7[[#This Row],[Month]]&gt;=12,"Tenured","New Hire")</f>
        <v>Tenured</v>
      </c>
    </row>
    <row r="4350" spans="1:9">
      <c r="A4350" s="3" t="s">
        <v>101</v>
      </c>
      <c r="B4350" s="35" t="str">
        <f>_xlfn.XLOOKUP(Table7[[#This Row],[EID]],Roster!A:A,Roster!E:E)</f>
        <v>hir.kame.31</v>
      </c>
      <c r="C4350" s="35" t="str">
        <f>_xlfn.XLOOKUP(Table7[[#This Row],[EID]],Roster!A:A,Roster!F:F)</f>
        <v>Health</v>
      </c>
      <c r="D4350">
        <v>9</v>
      </c>
      <c r="E4350" s="2">
        <v>45208</v>
      </c>
      <c r="F4350" s="2">
        <f>_xlfn.XLOOKUP(Table7[[#This Row],[EID]],Roster!A:A,Roster!G:G)</f>
        <v>42161</v>
      </c>
      <c r="G4350" s="61">
        <f ca="1">(TODAY()-Table7[[#This Row],[Hire Date]])/365</f>
        <v>9.956164383561644</v>
      </c>
      <c r="H4350" s="61">
        <f ca="1">Table7[[#This Row],[Year]]*12</f>
        <v>119.47397260273974</v>
      </c>
      <c r="I4350" t="str">
        <f ca="1">IF(Table7[[#This Row],[Month]]&gt;=12,"Tenured","New Hire")</f>
        <v>Tenured</v>
      </c>
    </row>
    <row r="4351" spans="1:9">
      <c r="A4351" s="3" t="s">
        <v>102</v>
      </c>
      <c r="B4351" s="35" t="str">
        <f>_xlfn.XLOOKUP(Table7[[#This Row],[EID]],Roster!A:A,Roster!E:E)</f>
        <v>han.oriz.24</v>
      </c>
      <c r="C4351" s="35" t="str">
        <f>_xlfn.XLOOKUP(Table7[[#This Row],[EID]],Roster!A:A,Roster!F:F)</f>
        <v>Network</v>
      </c>
      <c r="D4351">
        <v>8</v>
      </c>
      <c r="E4351" s="2">
        <v>45208</v>
      </c>
      <c r="F4351" s="2">
        <f>_xlfn.XLOOKUP(Table7[[#This Row],[EID]],Roster!A:A,Roster!G:G)</f>
        <v>37784</v>
      </c>
      <c r="G4351" s="61">
        <f ca="1">(TODAY()-Table7[[#This Row],[Hire Date]])/365</f>
        <v>21.947945205479453</v>
      </c>
      <c r="H4351" s="61">
        <f ca="1">Table7[[#This Row],[Year]]*12</f>
        <v>263.37534246575342</v>
      </c>
      <c r="I4351" t="str">
        <f ca="1">IF(Table7[[#This Row],[Month]]&gt;=12,"Tenured","New Hire")</f>
        <v>Tenured</v>
      </c>
    </row>
    <row r="4352" spans="1:9">
      <c r="A4352" s="3" t="s">
        <v>103</v>
      </c>
      <c r="B4352" s="35" t="str">
        <f>_xlfn.XLOOKUP(Table7[[#This Row],[EID]],Roster!A:A,Roster!E:E)</f>
        <v>kig.imaz.62</v>
      </c>
      <c r="C4352" s="35" t="str">
        <f>_xlfn.XLOOKUP(Table7[[#This Row],[EID]],Roster!A:A,Roster!F:F)</f>
        <v>HR</v>
      </c>
      <c r="D4352">
        <v>9</v>
      </c>
      <c r="E4352" s="2">
        <v>45208</v>
      </c>
      <c r="F4352" s="2">
        <f>_xlfn.XLOOKUP(Table7[[#This Row],[EID]],Roster!A:A,Roster!G:G)</f>
        <v>44132</v>
      </c>
      <c r="G4352" s="61">
        <f ca="1">(TODAY()-Table7[[#This Row],[Hire Date]])/365</f>
        <v>4.5561643835616437</v>
      </c>
      <c r="H4352" s="61">
        <f ca="1">Table7[[#This Row],[Year]]*12</f>
        <v>54.673972602739724</v>
      </c>
      <c r="I4352" t="str">
        <f ca="1">IF(Table7[[#This Row],[Month]]&gt;=12,"Tenured","New Hire")</f>
        <v>Tenured</v>
      </c>
    </row>
    <row r="4353" spans="1:9">
      <c r="A4353" s="3" t="s">
        <v>104</v>
      </c>
      <c r="B4353" s="35" t="str">
        <f>_xlfn.XLOOKUP(Table7[[#This Row],[EID]],Roster!A:A,Roster!E:E)</f>
        <v>oka.koch.55</v>
      </c>
      <c r="C4353" s="35" t="str">
        <f>_xlfn.XLOOKUP(Table7[[#This Row],[EID]],Roster!A:A,Roster!F:F)</f>
        <v>F&amp;A</v>
      </c>
      <c r="D4353">
        <v>7</v>
      </c>
      <c r="E4353" s="2">
        <v>45208</v>
      </c>
      <c r="F4353" s="2">
        <f>_xlfn.XLOOKUP(Table7[[#This Row],[EID]],Roster!A:A,Roster!G:G)</f>
        <v>44977</v>
      </c>
      <c r="G4353" s="61">
        <f ca="1">(TODAY()-Table7[[#This Row],[Hire Date]])/365</f>
        <v>2.2410958904109588</v>
      </c>
      <c r="H4353" s="61">
        <f ca="1">Table7[[#This Row],[Year]]*12</f>
        <v>26.893150684931506</v>
      </c>
      <c r="I4353" t="str">
        <f ca="1">IF(Table7[[#This Row],[Month]]&gt;=12,"Tenured","New Hire")</f>
        <v>Tenured</v>
      </c>
    </row>
    <row r="4354" spans="1:9">
      <c r="A4354" s="3" t="s">
        <v>105</v>
      </c>
      <c r="B4354" s="35" t="str">
        <f>_xlfn.XLOOKUP(Table7[[#This Row],[EID]],Roster!A:A,Roster!E:E)</f>
        <v>oka.koch.55</v>
      </c>
      <c r="C4354" s="35" t="str">
        <f>_xlfn.XLOOKUP(Table7[[#This Row],[EID]],Roster!A:A,Roster!F:F)</f>
        <v>F&amp;A</v>
      </c>
      <c r="D4354">
        <v>7</v>
      </c>
      <c r="E4354" s="2">
        <v>45208</v>
      </c>
      <c r="F4354" s="2">
        <f>_xlfn.XLOOKUP(Table7[[#This Row],[EID]],Roster!A:A,Roster!G:G)</f>
        <v>37806</v>
      </c>
      <c r="G4354" s="61">
        <f ca="1">(TODAY()-Table7[[#This Row],[Hire Date]])/365</f>
        <v>21.887671232876713</v>
      </c>
      <c r="H4354" s="61">
        <f ca="1">Table7[[#This Row],[Year]]*12</f>
        <v>262.65205479452055</v>
      </c>
      <c r="I4354" t="str">
        <f ca="1">IF(Table7[[#This Row],[Month]]&gt;=12,"Tenured","New Hire")</f>
        <v>Tenured</v>
      </c>
    </row>
    <row r="4355" spans="1:9">
      <c r="A4355" s="3" t="s">
        <v>106</v>
      </c>
      <c r="B4355" s="35" t="str">
        <f>_xlfn.XLOOKUP(Table7[[#This Row],[EID]],Roster!A:A,Roster!E:E)</f>
        <v>hir.kame.31</v>
      </c>
      <c r="C4355" s="35" t="str">
        <f>_xlfn.XLOOKUP(Table7[[#This Row],[EID]],Roster!A:A,Roster!F:F)</f>
        <v>Health</v>
      </c>
      <c r="D4355">
        <v>9</v>
      </c>
      <c r="E4355" s="2">
        <v>45208</v>
      </c>
      <c r="F4355" s="2">
        <f>_xlfn.XLOOKUP(Table7[[#This Row],[EID]],Roster!A:A,Roster!G:G)</f>
        <v>40457</v>
      </c>
      <c r="G4355" s="61">
        <f ca="1">(TODAY()-Table7[[#This Row],[Hire Date]])/365</f>
        <v>14.624657534246575</v>
      </c>
      <c r="H4355" s="61">
        <f ca="1">Table7[[#This Row],[Year]]*12</f>
        <v>175.49589041095891</v>
      </c>
      <c r="I4355" t="str">
        <f ca="1">IF(Table7[[#This Row],[Month]]&gt;=12,"Tenured","New Hire")</f>
        <v>Tenured</v>
      </c>
    </row>
    <row r="4356" spans="1:9">
      <c r="A4356" s="3" t="s">
        <v>107</v>
      </c>
      <c r="B4356" s="35" t="str">
        <f>_xlfn.XLOOKUP(Table7[[#This Row],[EID]],Roster!A:A,Roster!E:E)</f>
        <v>oka.koch.55</v>
      </c>
      <c r="C4356" s="35" t="str">
        <f>_xlfn.XLOOKUP(Table7[[#This Row],[EID]],Roster!A:A,Roster!F:F)</f>
        <v>F&amp;A</v>
      </c>
      <c r="D4356">
        <v>8</v>
      </c>
      <c r="E4356" s="2">
        <v>45208</v>
      </c>
      <c r="F4356" s="2">
        <f>_xlfn.XLOOKUP(Table7[[#This Row],[EID]],Roster!A:A,Roster!G:G)</f>
        <v>45001</v>
      </c>
      <c r="G4356" s="61">
        <f ca="1">(TODAY()-Table7[[#This Row],[Hire Date]])/365</f>
        <v>2.1753424657534248</v>
      </c>
      <c r="H4356" s="61">
        <f ca="1">Table7[[#This Row],[Year]]*12</f>
        <v>26.104109589041098</v>
      </c>
      <c r="I4356" t="str">
        <f ca="1">IF(Table7[[#This Row],[Month]]&gt;=12,"Tenured","New Hire")</f>
        <v>Tenured</v>
      </c>
    </row>
    <row r="4357" spans="1:9">
      <c r="A4357" s="3" t="s">
        <v>108</v>
      </c>
      <c r="B4357" s="35" t="str">
        <f>_xlfn.XLOOKUP(Table7[[#This Row],[EID]],Roster!A:A,Roster!E:E)</f>
        <v>kig.imaz.62</v>
      </c>
      <c r="C4357" s="35" t="str">
        <f>_xlfn.XLOOKUP(Table7[[#This Row],[EID]],Roster!A:A,Roster!F:F)</f>
        <v>HR</v>
      </c>
      <c r="D4357">
        <v>8</v>
      </c>
      <c r="E4357" s="2">
        <v>45208</v>
      </c>
      <c r="F4357" s="2">
        <f>_xlfn.XLOOKUP(Table7[[#This Row],[EID]],Roster!A:A,Roster!G:G)</f>
        <v>41289</v>
      </c>
      <c r="G4357" s="61">
        <f ca="1">(TODAY()-Table7[[#This Row],[Hire Date]])/365</f>
        <v>12.345205479452055</v>
      </c>
      <c r="H4357" s="61">
        <f ca="1">Table7[[#This Row],[Year]]*12</f>
        <v>148.14246575342466</v>
      </c>
      <c r="I4357" t="str">
        <f ca="1">IF(Table7[[#This Row],[Month]]&gt;=12,"Tenured","New Hire")</f>
        <v>Tenured</v>
      </c>
    </row>
    <row r="4358" spans="1:9">
      <c r="A4358" s="3" t="s">
        <v>109</v>
      </c>
      <c r="B4358" s="35" t="str">
        <f>_xlfn.XLOOKUP(Table7[[#This Row],[EID]],Roster!A:A,Roster!E:E)</f>
        <v>han.oriz.24</v>
      </c>
      <c r="C4358" s="35" t="str">
        <f>_xlfn.XLOOKUP(Table7[[#This Row],[EID]],Roster!A:A,Roster!F:F)</f>
        <v>Strategy</v>
      </c>
      <c r="D4358">
        <v>9</v>
      </c>
      <c r="E4358" s="2">
        <v>45208</v>
      </c>
      <c r="F4358" s="2">
        <f>_xlfn.XLOOKUP(Table7[[#This Row],[EID]],Roster!A:A,Roster!G:G)</f>
        <v>39092</v>
      </c>
      <c r="G4358" s="61">
        <f ca="1">(TODAY()-Table7[[#This Row],[Hire Date]])/365</f>
        <v>18.364383561643837</v>
      </c>
      <c r="H4358" s="61">
        <f ca="1">Table7[[#This Row],[Year]]*12</f>
        <v>220.37260273972606</v>
      </c>
      <c r="I4358" t="str">
        <f ca="1">IF(Table7[[#This Row],[Month]]&gt;=12,"Tenured","New Hire")</f>
        <v>Tenured</v>
      </c>
    </row>
    <row r="4359" spans="1:9">
      <c r="A4359" s="3" t="s">
        <v>110</v>
      </c>
      <c r="B4359" s="35" t="str">
        <f>_xlfn.XLOOKUP(Table7[[#This Row],[EID]],Roster!A:A,Roster!E:E)</f>
        <v>oka.koch.55</v>
      </c>
      <c r="C4359" s="35" t="str">
        <f>_xlfn.XLOOKUP(Table7[[#This Row],[EID]],Roster!A:A,Roster!F:F)</f>
        <v>F&amp;A</v>
      </c>
      <c r="D4359">
        <v>7</v>
      </c>
      <c r="E4359" s="2">
        <v>45208</v>
      </c>
      <c r="F4359" s="2">
        <f>_xlfn.XLOOKUP(Table7[[#This Row],[EID]],Roster!A:A,Roster!G:G)</f>
        <v>45029</v>
      </c>
      <c r="G4359" s="61">
        <f ca="1">(TODAY()-Table7[[#This Row],[Hire Date]])/365</f>
        <v>2.0986301369863014</v>
      </c>
      <c r="H4359" s="61">
        <f ca="1">Table7[[#This Row],[Year]]*12</f>
        <v>25.183561643835617</v>
      </c>
      <c r="I4359" t="str">
        <f ca="1">IF(Table7[[#This Row],[Month]]&gt;=12,"Tenured","New Hire")</f>
        <v>Tenured</v>
      </c>
    </row>
    <row r="4360" spans="1:9">
      <c r="A4360" s="3" t="s">
        <v>111</v>
      </c>
      <c r="B4360" s="35" t="str">
        <f>_xlfn.XLOOKUP(Table7[[#This Row],[EID]],Roster!A:A,Roster!E:E)</f>
        <v>hir.kame.31</v>
      </c>
      <c r="C4360" s="35" t="str">
        <f>_xlfn.XLOOKUP(Table7[[#This Row],[EID]],Roster!A:A,Roster!F:F)</f>
        <v>Health</v>
      </c>
      <c r="D4360">
        <v>7</v>
      </c>
      <c r="E4360" s="2">
        <v>45208</v>
      </c>
      <c r="F4360" s="2">
        <f>_xlfn.XLOOKUP(Table7[[#This Row],[EID]],Roster!A:A,Roster!G:G)</f>
        <v>42145</v>
      </c>
      <c r="G4360" s="61">
        <f ca="1">(TODAY()-Table7[[#This Row],[Hire Date]])/365</f>
        <v>10</v>
      </c>
      <c r="H4360" s="61">
        <f ca="1">Table7[[#This Row],[Year]]*12</f>
        <v>120</v>
      </c>
      <c r="I4360" t="str">
        <f ca="1">IF(Table7[[#This Row],[Month]]&gt;=12,"Tenured","New Hire")</f>
        <v>Tenured</v>
      </c>
    </row>
    <row r="4361" spans="1:9">
      <c r="A4361" s="3" t="s">
        <v>112</v>
      </c>
      <c r="B4361" s="35" t="str">
        <f>_xlfn.XLOOKUP(Table7[[#This Row],[EID]],Roster!A:A,Roster!E:E)</f>
        <v>hir.kame.31</v>
      </c>
      <c r="C4361" s="35" t="str">
        <f>_xlfn.XLOOKUP(Table7[[#This Row],[EID]],Roster!A:A,Roster!F:F)</f>
        <v>Health</v>
      </c>
      <c r="D4361">
        <v>8</v>
      </c>
      <c r="E4361" s="2">
        <v>45208</v>
      </c>
      <c r="F4361" s="2">
        <f>_xlfn.XLOOKUP(Table7[[#This Row],[EID]],Roster!A:A,Roster!G:G)</f>
        <v>44989</v>
      </c>
      <c r="G4361" s="61">
        <f ca="1">(TODAY()-Table7[[#This Row],[Hire Date]])/365</f>
        <v>2.2082191780821918</v>
      </c>
      <c r="H4361" s="61">
        <f ca="1">Table7[[#This Row],[Year]]*12</f>
        <v>26.4986301369863</v>
      </c>
      <c r="I4361" t="str">
        <f ca="1">IF(Table7[[#This Row],[Month]]&gt;=12,"Tenured","New Hire")</f>
        <v>Tenured</v>
      </c>
    </row>
    <row r="4362" spans="1:9">
      <c r="A4362" s="3" t="s">
        <v>113</v>
      </c>
      <c r="B4362" s="35" t="str">
        <f>_xlfn.XLOOKUP(Table7[[#This Row],[EID]],Roster!A:A,Roster!E:E)</f>
        <v>kig.imaz.62</v>
      </c>
      <c r="C4362" s="35" t="str">
        <f>_xlfn.XLOOKUP(Table7[[#This Row],[EID]],Roster!A:A,Roster!F:F)</f>
        <v>HR</v>
      </c>
      <c r="D4362">
        <v>7</v>
      </c>
      <c r="E4362" s="2">
        <v>45208</v>
      </c>
      <c r="F4362" s="2">
        <f>_xlfn.XLOOKUP(Table7[[#This Row],[EID]],Roster!A:A,Roster!G:G)</f>
        <v>44152</v>
      </c>
      <c r="G4362" s="61">
        <f ca="1">(TODAY()-Table7[[#This Row],[Hire Date]])/365</f>
        <v>4.5013698630136982</v>
      </c>
      <c r="H4362" s="61">
        <f ca="1">Table7[[#This Row],[Year]]*12</f>
        <v>54.016438356164379</v>
      </c>
      <c r="I4362" t="str">
        <f ca="1">IF(Table7[[#This Row],[Month]]&gt;=12,"Tenured","New Hire")</f>
        <v>Tenured</v>
      </c>
    </row>
    <row r="4363" spans="1:9">
      <c r="A4363" s="3" t="s">
        <v>114</v>
      </c>
      <c r="B4363" s="35" t="str">
        <f>_xlfn.XLOOKUP(Table7[[#This Row],[EID]],Roster!A:A,Roster!E:E)</f>
        <v>han.oriz.24</v>
      </c>
      <c r="C4363" s="35" t="str">
        <f>_xlfn.XLOOKUP(Table7[[#This Row],[EID]],Roster!A:A,Roster!F:F)</f>
        <v>Strategy</v>
      </c>
      <c r="D4363">
        <v>9</v>
      </c>
      <c r="E4363" s="2">
        <v>45208</v>
      </c>
      <c r="F4363" s="2">
        <f>_xlfn.XLOOKUP(Table7[[#This Row],[EID]],Roster!A:A,Roster!G:G)</f>
        <v>37165</v>
      </c>
      <c r="G4363" s="61">
        <f ca="1">(TODAY()-Table7[[#This Row],[Hire Date]])/365</f>
        <v>23.643835616438356</v>
      </c>
      <c r="H4363" s="61">
        <f ca="1">Table7[[#This Row],[Year]]*12</f>
        <v>283.72602739726028</v>
      </c>
      <c r="I4363" t="str">
        <f ca="1">IF(Table7[[#This Row],[Month]]&gt;=12,"Tenured","New Hire")</f>
        <v>Tenured</v>
      </c>
    </row>
    <row r="4364" spans="1:9">
      <c r="A4364" s="3" t="s">
        <v>115</v>
      </c>
      <c r="B4364" s="35" t="str">
        <f>_xlfn.XLOOKUP(Table7[[#This Row],[EID]],Roster!A:A,Roster!E:E)</f>
        <v>oka.koch.55</v>
      </c>
      <c r="C4364" s="35" t="str">
        <f>_xlfn.XLOOKUP(Table7[[#This Row],[EID]],Roster!A:A,Roster!F:F)</f>
        <v>F&amp;A</v>
      </c>
      <c r="D4364">
        <v>9</v>
      </c>
      <c r="E4364" s="2">
        <v>45208</v>
      </c>
      <c r="F4364" s="2">
        <f>_xlfn.XLOOKUP(Table7[[#This Row],[EID]],Roster!A:A,Roster!G:G)</f>
        <v>44841</v>
      </c>
      <c r="G4364" s="61">
        <f ca="1">(TODAY()-Table7[[#This Row],[Hire Date]])/365</f>
        <v>2.6136986301369864</v>
      </c>
      <c r="H4364" s="61">
        <f ca="1">Table7[[#This Row],[Year]]*12</f>
        <v>31.364383561643837</v>
      </c>
      <c r="I4364" t="str">
        <f ca="1">IF(Table7[[#This Row],[Month]]&gt;=12,"Tenured","New Hire")</f>
        <v>Tenured</v>
      </c>
    </row>
    <row r="4365" spans="1:9">
      <c r="A4365" s="3" t="s">
        <v>116</v>
      </c>
      <c r="B4365" s="35" t="str">
        <f>_xlfn.XLOOKUP(Table7[[#This Row],[EID]],Roster!A:A,Roster!E:E)</f>
        <v>hir.kame.31</v>
      </c>
      <c r="C4365" s="35" t="str">
        <f>_xlfn.XLOOKUP(Table7[[#This Row],[EID]],Roster!A:A,Roster!F:F)</f>
        <v>Health</v>
      </c>
      <c r="D4365">
        <v>8</v>
      </c>
      <c r="E4365" s="2">
        <v>45208</v>
      </c>
      <c r="F4365" s="2">
        <f>_xlfn.XLOOKUP(Table7[[#This Row],[EID]],Roster!A:A,Roster!G:G)</f>
        <v>39490</v>
      </c>
      <c r="G4365" s="61">
        <f ca="1">(TODAY()-Table7[[#This Row],[Hire Date]])/365</f>
        <v>17.273972602739725</v>
      </c>
      <c r="H4365" s="61">
        <f ca="1">Table7[[#This Row],[Year]]*12</f>
        <v>207.2876712328767</v>
      </c>
      <c r="I4365" t="str">
        <f ca="1">IF(Table7[[#This Row],[Month]]&gt;=12,"Tenured","New Hire")</f>
        <v>Tenured</v>
      </c>
    </row>
    <row r="4366" spans="1:9">
      <c r="A4366" s="3" t="s">
        <v>117</v>
      </c>
      <c r="B4366" s="35" t="str">
        <f>_xlfn.XLOOKUP(Table7[[#This Row],[EID]],Roster!A:A,Roster!E:E)</f>
        <v>han.oriz.24</v>
      </c>
      <c r="C4366" s="35" t="str">
        <f>_xlfn.XLOOKUP(Table7[[#This Row],[EID]],Roster!A:A,Roster!F:F)</f>
        <v>Network</v>
      </c>
      <c r="D4366">
        <v>9</v>
      </c>
      <c r="E4366" s="2">
        <v>45208</v>
      </c>
      <c r="F4366" s="2">
        <f>_xlfn.XLOOKUP(Table7[[#This Row],[EID]],Roster!A:A,Roster!G:G)</f>
        <v>43495</v>
      </c>
      <c r="G4366" s="61">
        <f ca="1">(TODAY()-Table7[[#This Row],[Hire Date]])/365</f>
        <v>6.3013698630136989</v>
      </c>
      <c r="H4366" s="61">
        <f ca="1">Table7[[#This Row],[Year]]*12</f>
        <v>75.616438356164394</v>
      </c>
      <c r="I4366" t="str">
        <f ca="1">IF(Table7[[#This Row],[Month]]&gt;=12,"Tenured","New Hire")</f>
        <v>Tenured</v>
      </c>
    </row>
    <row r="4367" spans="1:9">
      <c r="A4367" s="3" t="s">
        <v>118</v>
      </c>
      <c r="B4367" s="35" t="str">
        <f>_xlfn.XLOOKUP(Table7[[#This Row],[EID]],Roster!A:A,Roster!E:E)</f>
        <v>kig.imaz.62</v>
      </c>
      <c r="C4367" s="35" t="str">
        <f>_xlfn.XLOOKUP(Table7[[#This Row],[EID]],Roster!A:A,Roster!F:F)</f>
        <v>HR</v>
      </c>
      <c r="D4367">
        <v>10</v>
      </c>
      <c r="E4367" s="2">
        <v>45208</v>
      </c>
      <c r="F4367" s="2">
        <f>_xlfn.XLOOKUP(Table7[[#This Row],[EID]],Roster!A:A,Roster!G:G)</f>
        <v>44965</v>
      </c>
      <c r="G4367" s="61">
        <f ca="1">(TODAY()-Table7[[#This Row],[Hire Date]])/365</f>
        <v>2.2739726027397262</v>
      </c>
      <c r="H4367" s="61">
        <f ca="1">Table7[[#This Row],[Year]]*12</f>
        <v>27.287671232876715</v>
      </c>
      <c r="I4367" t="str">
        <f ca="1">IF(Table7[[#This Row],[Month]]&gt;=12,"Tenured","New Hire")</f>
        <v>Tenured</v>
      </c>
    </row>
    <row r="4368" spans="1:9">
      <c r="A4368" s="3" t="s">
        <v>119</v>
      </c>
      <c r="B4368" s="35" t="str">
        <f>_xlfn.XLOOKUP(Table7[[#This Row],[EID]],Roster!A:A,Roster!E:E)</f>
        <v>hir.kame.31</v>
      </c>
      <c r="C4368" s="35" t="str">
        <f>_xlfn.XLOOKUP(Table7[[#This Row],[EID]],Roster!A:A,Roster!F:F)</f>
        <v>Health</v>
      </c>
      <c r="D4368">
        <v>10</v>
      </c>
      <c r="E4368" s="2">
        <v>45208</v>
      </c>
      <c r="F4368" s="2">
        <f>_xlfn.XLOOKUP(Table7[[#This Row],[EID]],Roster!A:A,Roster!G:G)</f>
        <v>38581</v>
      </c>
      <c r="G4368" s="61">
        <f ca="1">(TODAY()-Table7[[#This Row],[Hire Date]])/365</f>
        <v>19.764383561643836</v>
      </c>
      <c r="H4368" s="61">
        <f ca="1">Table7[[#This Row],[Year]]*12</f>
        <v>237.17260273972602</v>
      </c>
      <c r="I4368" t="str">
        <f ca="1">IF(Table7[[#This Row],[Month]]&gt;=12,"Tenured","New Hire")</f>
        <v>Tenured</v>
      </c>
    </row>
    <row r="4369" spans="1:9">
      <c r="A4369" s="3" t="s">
        <v>120</v>
      </c>
      <c r="B4369" s="35" t="str">
        <f>_xlfn.XLOOKUP(Table7[[#This Row],[EID]],Roster!A:A,Roster!E:E)</f>
        <v>oka.koch.55</v>
      </c>
      <c r="C4369" s="35" t="str">
        <f>_xlfn.XLOOKUP(Table7[[#This Row],[EID]],Roster!A:A,Roster!F:F)</f>
        <v>F&amp;A</v>
      </c>
      <c r="D4369">
        <v>7</v>
      </c>
      <c r="E4369" s="2">
        <v>45208</v>
      </c>
      <c r="F4369" s="2">
        <f>_xlfn.XLOOKUP(Table7[[#This Row],[EID]],Roster!A:A,Roster!G:G)</f>
        <v>45039</v>
      </c>
      <c r="G4369" s="61">
        <f ca="1">(TODAY()-Table7[[#This Row],[Hire Date]])/365</f>
        <v>2.0712328767123287</v>
      </c>
      <c r="H4369" s="61">
        <f ca="1">Table7[[#This Row],[Year]]*12</f>
        <v>24.854794520547944</v>
      </c>
      <c r="I4369" t="str">
        <f ca="1">IF(Table7[[#This Row],[Month]]&gt;=12,"Tenured","New Hire")</f>
        <v>Tenured</v>
      </c>
    </row>
    <row r="4370" spans="1:9">
      <c r="A4370" s="3" t="s">
        <v>121</v>
      </c>
      <c r="B4370" s="35" t="str">
        <f>_xlfn.XLOOKUP(Table7[[#This Row],[EID]],Roster!A:A,Roster!E:E)</f>
        <v>hir.kame.31</v>
      </c>
      <c r="C4370" s="35" t="str">
        <f>_xlfn.XLOOKUP(Table7[[#This Row],[EID]],Roster!A:A,Roster!F:F)</f>
        <v>Health</v>
      </c>
      <c r="D4370">
        <v>10</v>
      </c>
      <c r="E4370" s="2">
        <v>45208</v>
      </c>
      <c r="F4370" s="2">
        <f>_xlfn.XLOOKUP(Table7[[#This Row],[EID]],Roster!A:A,Roster!G:G)</f>
        <v>44420</v>
      </c>
      <c r="G4370" s="61">
        <f ca="1">(TODAY()-Table7[[#This Row],[Hire Date]])/365</f>
        <v>3.7671232876712328</v>
      </c>
      <c r="H4370" s="61">
        <f ca="1">Table7[[#This Row],[Year]]*12</f>
        <v>45.205479452054796</v>
      </c>
      <c r="I4370" t="str">
        <f ca="1">IF(Table7[[#This Row],[Month]]&gt;=12,"Tenured","New Hire")</f>
        <v>Tenured</v>
      </c>
    </row>
    <row r="4371" spans="1:9">
      <c r="A4371" s="3" t="s">
        <v>122</v>
      </c>
      <c r="B4371" s="35" t="str">
        <f>_xlfn.XLOOKUP(Table7[[#This Row],[EID]],Roster!A:A,Roster!E:E)</f>
        <v>han.oriz.24</v>
      </c>
      <c r="C4371" s="35" t="str">
        <f>_xlfn.XLOOKUP(Table7[[#This Row],[EID]],Roster!A:A,Roster!F:F)</f>
        <v>Network</v>
      </c>
      <c r="D4371">
        <v>9</v>
      </c>
      <c r="E4371" s="2">
        <v>45208</v>
      </c>
      <c r="F4371" s="2">
        <f>_xlfn.XLOOKUP(Table7[[#This Row],[EID]],Roster!A:A,Roster!G:G)</f>
        <v>44961</v>
      </c>
      <c r="G4371" s="61">
        <f ca="1">(TODAY()-Table7[[#This Row],[Hire Date]])/365</f>
        <v>2.2849315068493152</v>
      </c>
      <c r="H4371" s="61">
        <f ca="1">Table7[[#This Row],[Year]]*12</f>
        <v>27.419178082191785</v>
      </c>
      <c r="I4371" t="str">
        <f ca="1">IF(Table7[[#This Row],[Month]]&gt;=12,"Tenured","New Hire")</f>
        <v>Tenured</v>
      </c>
    </row>
    <row r="4372" spans="1:9">
      <c r="A4372" s="3" t="s">
        <v>123</v>
      </c>
      <c r="B4372" s="35" t="str">
        <f>_xlfn.XLOOKUP(Table7[[#This Row],[EID]],Roster!A:A,Roster!E:E)</f>
        <v>kig.imaz.62</v>
      </c>
      <c r="C4372" s="35" t="str">
        <f>_xlfn.XLOOKUP(Table7[[#This Row],[EID]],Roster!A:A,Roster!F:F)</f>
        <v>HR</v>
      </c>
      <c r="D4372">
        <v>9</v>
      </c>
      <c r="E4372" s="2">
        <v>45208</v>
      </c>
      <c r="F4372" s="2">
        <f>_xlfn.XLOOKUP(Table7[[#This Row],[EID]],Roster!A:A,Roster!G:G)</f>
        <v>41094</v>
      </c>
      <c r="G4372" s="61">
        <f ca="1">(TODAY()-Table7[[#This Row],[Hire Date]])/365</f>
        <v>12.87945205479452</v>
      </c>
      <c r="H4372" s="61">
        <f ca="1">Table7[[#This Row],[Year]]*12</f>
        <v>154.55342465753424</v>
      </c>
      <c r="I4372" t="str">
        <f ca="1">IF(Table7[[#This Row],[Month]]&gt;=12,"Tenured","New Hire")</f>
        <v>Tenured</v>
      </c>
    </row>
    <row r="4373" spans="1:9">
      <c r="A4373" s="3" t="s">
        <v>94</v>
      </c>
      <c r="B4373" s="35" t="str">
        <f>_xlfn.XLOOKUP(Table7[[#This Row],[EID]],Roster!A:A,Roster!E:E)</f>
        <v>oka.koch.55</v>
      </c>
      <c r="C4373" s="35" t="str">
        <f>_xlfn.XLOOKUP(Table7[[#This Row],[EID]],Roster!A:A,Roster!F:F)</f>
        <v>F&amp;A</v>
      </c>
      <c r="D4373">
        <v>10</v>
      </c>
      <c r="E4373" s="2">
        <v>45209</v>
      </c>
      <c r="F4373" s="2">
        <f>_xlfn.XLOOKUP(Table7[[#This Row],[EID]],Roster!A:A,Roster!G:G)</f>
        <v>45032</v>
      </c>
      <c r="G4373" s="61">
        <f ca="1">(TODAY()-Table7[[#This Row],[Hire Date]])/365</f>
        <v>2.0904109589041098</v>
      </c>
      <c r="H4373" s="61">
        <f ca="1">Table7[[#This Row],[Year]]*12</f>
        <v>25.084931506849315</v>
      </c>
      <c r="I4373" t="str">
        <f ca="1">IF(Table7[[#This Row],[Month]]&gt;=12,"Tenured","New Hire")</f>
        <v>Tenured</v>
      </c>
    </row>
    <row r="4374" spans="1:9">
      <c r="A4374" s="3" t="s">
        <v>95</v>
      </c>
      <c r="B4374" s="35" t="str">
        <f>_xlfn.XLOOKUP(Table7[[#This Row],[EID]],Roster!A:A,Roster!E:E)</f>
        <v>oka.koch.55</v>
      </c>
      <c r="C4374" s="35" t="str">
        <f>_xlfn.XLOOKUP(Table7[[#This Row],[EID]],Roster!A:A,Roster!F:F)</f>
        <v>F&amp;A</v>
      </c>
      <c r="D4374">
        <v>8</v>
      </c>
      <c r="E4374" s="2">
        <v>45209</v>
      </c>
      <c r="F4374" s="2">
        <f>_xlfn.XLOOKUP(Table7[[#This Row],[EID]],Roster!A:A,Roster!G:G)</f>
        <v>44990</v>
      </c>
      <c r="G4374" s="61">
        <f ca="1">(TODAY()-Table7[[#This Row],[Hire Date]])/365</f>
        <v>2.2054794520547945</v>
      </c>
      <c r="H4374" s="61">
        <f ca="1">Table7[[#This Row],[Year]]*12</f>
        <v>26.465753424657535</v>
      </c>
      <c r="I4374" t="str">
        <f ca="1">IF(Table7[[#This Row],[Month]]&gt;=12,"Tenured","New Hire")</f>
        <v>Tenured</v>
      </c>
    </row>
    <row r="4375" spans="1:9">
      <c r="A4375" s="3" t="s">
        <v>96</v>
      </c>
      <c r="B4375" s="35" t="str">
        <f>_xlfn.XLOOKUP(Table7[[#This Row],[EID]],Roster!A:A,Roster!E:E)</f>
        <v>hir.kame.31</v>
      </c>
      <c r="C4375" s="35" t="str">
        <f>_xlfn.XLOOKUP(Table7[[#This Row],[EID]],Roster!A:A,Roster!F:F)</f>
        <v>Health</v>
      </c>
      <c r="D4375">
        <v>9</v>
      </c>
      <c r="E4375" s="2">
        <v>45209</v>
      </c>
      <c r="F4375" s="2">
        <f>_xlfn.XLOOKUP(Table7[[#This Row],[EID]],Roster!A:A,Roster!G:G)</f>
        <v>44979</v>
      </c>
      <c r="G4375" s="61">
        <f ca="1">(TODAY()-Table7[[#This Row],[Hire Date]])/365</f>
        <v>2.2356164383561645</v>
      </c>
      <c r="H4375" s="61">
        <f ca="1">Table7[[#This Row],[Year]]*12</f>
        <v>26.827397260273976</v>
      </c>
      <c r="I4375" t="str">
        <f ca="1">IF(Table7[[#This Row],[Month]]&gt;=12,"Tenured","New Hire")</f>
        <v>Tenured</v>
      </c>
    </row>
    <row r="4376" spans="1:9">
      <c r="A4376" s="3" t="s">
        <v>97</v>
      </c>
      <c r="B4376" s="35" t="str">
        <f>_xlfn.XLOOKUP(Table7[[#This Row],[EID]],Roster!A:A,Roster!E:E)</f>
        <v>han.oriz.24</v>
      </c>
      <c r="C4376" s="35" t="str">
        <f>_xlfn.XLOOKUP(Table7[[#This Row],[EID]],Roster!A:A,Roster!F:F)</f>
        <v>Network</v>
      </c>
      <c r="D4376">
        <v>10</v>
      </c>
      <c r="E4376" s="2">
        <v>45209</v>
      </c>
      <c r="F4376" s="2">
        <f>_xlfn.XLOOKUP(Table7[[#This Row],[EID]],Roster!A:A,Roster!G:G)</f>
        <v>44419</v>
      </c>
      <c r="G4376" s="61">
        <f ca="1">(TODAY()-Table7[[#This Row],[Hire Date]])/365</f>
        <v>3.7698630136986302</v>
      </c>
      <c r="H4376" s="61">
        <f ca="1">Table7[[#This Row],[Year]]*12</f>
        <v>45.238356164383561</v>
      </c>
      <c r="I4376" t="str">
        <f ca="1">IF(Table7[[#This Row],[Month]]&gt;=12,"Tenured","New Hire")</f>
        <v>Tenured</v>
      </c>
    </row>
    <row r="4377" spans="1:9">
      <c r="A4377" s="3" t="s">
        <v>98</v>
      </c>
      <c r="B4377" s="35" t="str">
        <f>_xlfn.XLOOKUP(Table7[[#This Row],[EID]],Roster!A:A,Roster!E:E)</f>
        <v>kig.imaz.62</v>
      </c>
      <c r="C4377" s="35" t="str">
        <f>_xlfn.XLOOKUP(Table7[[#This Row],[EID]],Roster!A:A,Roster!F:F)</f>
        <v>HR</v>
      </c>
      <c r="D4377">
        <v>9</v>
      </c>
      <c r="E4377" s="2">
        <v>45209</v>
      </c>
      <c r="F4377" s="2">
        <f>_xlfn.XLOOKUP(Table7[[#This Row],[EID]],Roster!A:A,Roster!G:G)</f>
        <v>41964</v>
      </c>
      <c r="G4377" s="61">
        <f ca="1">(TODAY()-Table7[[#This Row],[Hire Date]])/365</f>
        <v>10.495890410958904</v>
      </c>
      <c r="H4377" s="61">
        <f ca="1">Table7[[#This Row],[Year]]*12</f>
        <v>125.95068493150684</v>
      </c>
      <c r="I4377" t="str">
        <f ca="1">IF(Table7[[#This Row],[Month]]&gt;=12,"Tenured","New Hire")</f>
        <v>Tenured</v>
      </c>
    </row>
    <row r="4378" spans="1:9">
      <c r="A4378" s="3" t="s">
        <v>99</v>
      </c>
      <c r="B4378" s="35" t="str">
        <f>_xlfn.XLOOKUP(Table7[[#This Row],[EID]],Roster!A:A,Roster!E:E)</f>
        <v>han.oriz.24</v>
      </c>
      <c r="C4378" s="35" t="str">
        <f>_xlfn.XLOOKUP(Table7[[#This Row],[EID]],Roster!A:A,Roster!F:F)</f>
        <v>Strategy</v>
      </c>
      <c r="D4378">
        <v>10</v>
      </c>
      <c r="E4378" s="2">
        <v>45209</v>
      </c>
      <c r="F4378" s="2">
        <f>_xlfn.XLOOKUP(Table7[[#This Row],[EID]],Roster!A:A,Roster!G:G)</f>
        <v>39732</v>
      </c>
      <c r="G4378" s="61">
        <f ca="1">(TODAY()-Table7[[#This Row],[Hire Date]])/365</f>
        <v>16.610958904109587</v>
      </c>
      <c r="H4378" s="61">
        <f ca="1">Table7[[#This Row],[Year]]*12</f>
        <v>199.33150684931505</v>
      </c>
      <c r="I4378" t="str">
        <f ca="1">IF(Table7[[#This Row],[Month]]&gt;=12,"Tenured","New Hire")</f>
        <v>Tenured</v>
      </c>
    </row>
    <row r="4379" spans="1:9">
      <c r="A4379" s="3" t="s">
        <v>100</v>
      </c>
      <c r="B4379" s="35" t="str">
        <f>_xlfn.XLOOKUP(Table7[[#This Row],[EID]],Roster!A:A,Roster!E:E)</f>
        <v>oka.koch.55</v>
      </c>
      <c r="C4379" s="35" t="str">
        <f>_xlfn.XLOOKUP(Table7[[#This Row],[EID]],Roster!A:A,Roster!F:F)</f>
        <v>F&amp;A</v>
      </c>
      <c r="D4379">
        <v>9</v>
      </c>
      <c r="E4379" s="2">
        <v>45209</v>
      </c>
      <c r="F4379" s="2">
        <f>_xlfn.XLOOKUP(Table7[[#This Row],[EID]],Roster!A:A,Roster!G:G)</f>
        <v>44956</v>
      </c>
      <c r="G4379" s="61">
        <f ca="1">(TODAY()-Table7[[#This Row],[Hire Date]])/365</f>
        <v>2.2986301369863016</v>
      </c>
      <c r="H4379" s="61">
        <f ca="1">Table7[[#This Row],[Year]]*12</f>
        <v>27.583561643835619</v>
      </c>
      <c r="I4379" t="str">
        <f ca="1">IF(Table7[[#This Row],[Month]]&gt;=12,"Tenured","New Hire")</f>
        <v>Tenured</v>
      </c>
    </row>
    <row r="4380" spans="1:9">
      <c r="A4380" s="3" t="s">
        <v>101</v>
      </c>
      <c r="B4380" s="35" t="str">
        <f>_xlfn.XLOOKUP(Table7[[#This Row],[EID]],Roster!A:A,Roster!E:E)</f>
        <v>hir.kame.31</v>
      </c>
      <c r="C4380" s="35" t="str">
        <f>_xlfn.XLOOKUP(Table7[[#This Row],[EID]],Roster!A:A,Roster!F:F)</f>
        <v>Health</v>
      </c>
      <c r="D4380">
        <v>9</v>
      </c>
      <c r="E4380" s="2">
        <v>45209</v>
      </c>
      <c r="F4380" s="2">
        <f>_xlfn.XLOOKUP(Table7[[#This Row],[EID]],Roster!A:A,Roster!G:G)</f>
        <v>42161</v>
      </c>
      <c r="G4380" s="61">
        <f ca="1">(TODAY()-Table7[[#This Row],[Hire Date]])/365</f>
        <v>9.956164383561644</v>
      </c>
      <c r="H4380" s="61">
        <f ca="1">Table7[[#This Row],[Year]]*12</f>
        <v>119.47397260273974</v>
      </c>
      <c r="I4380" t="str">
        <f ca="1">IF(Table7[[#This Row],[Month]]&gt;=12,"Tenured","New Hire")</f>
        <v>Tenured</v>
      </c>
    </row>
    <row r="4381" spans="1:9">
      <c r="A4381" s="3" t="s">
        <v>102</v>
      </c>
      <c r="B4381" s="35" t="str">
        <f>_xlfn.XLOOKUP(Table7[[#This Row],[EID]],Roster!A:A,Roster!E:E)</f>
        <v>han.oriz.24</v>
      </c>
      <c r="C4381" s="35" t="str">
        <f>_xlfn.XLOOKUP(Table7[[#This Row],[EID]],Roster!A:A,Roster!F:F)</f>
        <v>Network</v>
      </c>
      <c r="D4381">
        <v>9</v>
      </c>
      <c r="E4381" s="2">
        <v>45209</v>
      </c>
      <c r="F4381" s="2">
        <f>_xlfn.XLOOKUP(Table7[[#This Row],[EID]],Roster!A:A,Roster!G:G)</f>
        <v>37784</v>
      </c>
      <c r="G4381" s="61">
        <f ca="1">(TODAY()-Table7[[#This Row],[Hire Date]])/365</f>
        <v>21.947945205479453</v>
      </c>
      <c r="H4381" s="61">
        <f ca="1">Table7[[#This Row],[Year]]*12</f>
        <v>263.37534246575342</v>
      </c>
      <c r="I4381" t="str">
        <f ca="1">IF(Table7[[#This Row],[Month]]&gt;=12,"Tenured","New Hire")</f>
        <v>Tenured</v>
      </c>
    </row>
    <row r="4382" spans="1:9">
      <c r="A4382" s="3" t="s">
        <v>103</v>
      </c>
      <c r="B4382" s="35" t="str">
        <f>_xlfn.XLOOKUP(Table7[[#This Row],[EID]],Roster!A:A,Roster!E:E)</f>
        <v>kig.imaz.62</v>
      </c>
      <c r="C4382" s="35" t="str">
        <f>_xlfn.XLOOKUP(Table7[[#This Row],[EID]],Roster!A:A,Roster!F:F)</f>
        <v>HR</v>
      </c>
      <c r="D4382">
        <v>8</v>
      </c>
      <c r="E4382" s="2">
        <v>45209</v>
      </c>
      <c r="F4382" s="2">
        <f>_xlfn.XLOOKUP(Table7[[#This Row],[EID]],Roster!A:A,Roster!G:G)</f>
        <v>44132</v>
      </c>
      <c r="G4382" s="61">
        <f ca="1">(TODAY()-Table7[[#This Row],[Hire Date]])/365</f>
        <v>4.5561643835616437</v>
      </c>
      <c r="H4382" s="61">
        <f ca="1">Table7[[#This Row],[Year]]*12</f>
        <v>54.673972602739724</v>
      </c>
      <c r="I4382" t="str">
        <f ca="1">IF(Table7[[#This Row],[Month]]&gt;=12,"Tenured","New Hire")</f>
        <v>Tenured</v>
      </c>
    </row>
    <row r="4383" spans="1:9">
      <c r="A4383" s="3" t="s">
        <v>104</v>
      </c>
      <c r="B4383" s="35" t="str">
        <f>_xlfn.XLOOKUP(Table7[[#This Row],[EID]],Roster!A:A,Roster!E:E)</f>
        <v>oka.koch.55</v>
      </c>
      <c r="C4383" s="35" t="str">
        <f>_xlfn.XLOOKUP(Table7[[#This Row],[EID]],Roster!A:A,Roster!F:F)</f>
        <v>F&amp;A</v>
      </c>
      <c r="D4383">
        <v>5</v>
      </c>
      <c r="E4383" s="2">
        <v>45209</v>
      </c>
      <c r="F4383" s="2">
        <f>_xlfn.XLOOKUP(Table7[[#This Row],[EID]],Roster!A:A,Roster!G:G)</f>
        <v>44977</v>
      </c>
      <c r="G4383" s="61">
        <f ca="1">(TODAY()-Table7[[#This Row],[Hire Date]])/365</f>
        <v>2.2410958904109588</v>
      </c>
      <c r="H4383" s="61">
        <f ca="1">Table7[[#This Row],[Year]]*12</f>
        <v>26.893150684931506</v>
      </c>
      <c r="I4383" t="str">
        <f ca="1">IF(Table7[[#This Row],[Month]]&gt;=12,"Tenured","New Hire")</f>
        <v>Tenured</v>
      </c>
    </row>
    <row r="4384" spans="1:9">
      <c r="A4384" s="3" t="s">
        <v>105</v>
      </c>
      <c r="B4384" s="35" t="str">
        <f>_xlfn.XLOOKUP(Table7[[#This Row],[EID]],Roster!A:A,Roster!E:E)</f>
        <v>oka.koch.55</v>
      </c>
      <c r="C4384" s="35" t="str">
        <f>_xlfn.XLOOKUP(Table7[[#This Row],[EID]],Roster!A:A,Roster!F:F)</f>
        <v>F&amp;A</v>
      </c>
      <c r="D4384">
        <v>8</v>
      </c>
      <c r="E4384" s="2">
        <v>45209</v>
      </c>
      <c r="F4384" s="2">
        <f>_xlfn.XLOOKUP(Table7[[#This Row],[EID]],Roster!A:A,Roster!G:G)</f>
        <v>37806</v>
      </c>
      <c r="G4384" s="61">
        <f ca="1">(TODAY()-Table7[[#This Row],[Hire Date]])/365</f>
        <v>21.887671232876713</v>
      </c>
      <c r="H4384" s="61">
        <f ca="1">Table7[[#This Row],[Year]]*12</f>
        <v>262.65205479452055</v>
      </c>
      <c r="I4384" t="str">
        <f ca="1">IF(Table7[[#This Row],[Month]]&gt;=12,"Tenured","New Hire")</f>
        <v>Tenured</v>
      </c>
    </row>
    <row r="4385" spans="1:9">
      <c r="A4385" s="3" t="s">
        <v>106</v>
      </c>
      <c r="B4385" s="35" t="str">
        <f>_xlfn.XLOOKUP(Table7[[#This Row],[EID]],Roster!A:A,Roster!E:E)</f>
        <v>hir.kame.31</v>
      </c>
      <c r="C4385" s="35" t="str">
        <f>_xlfn.XLOOKUP(Table7[[#This Row],[EID]],Roster!A:A,Roster!F:F)</f>
        <v>Health</v>
      </c>
      <c r="D4385">
        <v>10</v>
      </c>
      <c r="E4385" s="2">
        <v>45209</v>
      </c>
      <c r="F4385" s="2">
        <f>_xlfn.XLOOKUP(Table7[[#This Row],[EID]],Roster!A:A,Roster!G:G)</f>
        <v>40457</v>
      </c>
      <c r="G4385" s="61">
        <f ca="1">(TODAY()-Table7[[#This Row],[Hire Date]])/365</f>
        <v>14.624657534246575</v>
      </c>
      <c r="H4385" s="61">
        <f ca="1">Table7[[#This Row],[Year]]*12</f>
        <v>175.49589041095891</v>
      </c>
      <c r="I4385" t="str">
        <f ca="1">IF(Table7[[#This Row],[Month]]&gt;=12,"Tenured","New Hire")</f>
        <v>Tenured</v>
      </c>
    </row>
    <row r="4386" spans="1:9">
      <c r="A4386" s="3" t="s">
        <v>107</v>
      </c>
      <c r="B4386" s="35" t="str">
        <f>_xlfn.XLOOKUP(Table7[[#This Row],[EID]],Roster!A:A,Roster!E:E)</f>
        <v>oka.koch.55</v>
      </c>
      <c r="C4386" s="35" t="str">
        <f>_xlfn.XLOOKUP(Table7[[#This Row],[EID]],Roster!A:A,Roster!F:F)</f>
        <v>F&amp;A</v>
      </c>
      <c r="D4386">
        <v>5</v>
      </c>
      <c r="E4386" s="2">
        <v>45209</v>
      </c>
      <c r="F4386" s="2">
        <f>_xlfn.XLOOKUP(Table7[[#This Row],[EID]],Roster!A:A,Roster!G:G)</f>
        <v>45001</v>
      </c>
      <c r="G4386" s="61">
        <f ca="1">(TODAY()-Table7[[#This Row],[Hire Date]])/365</f>
        <v>2.1753424657534248</v>
      </c>
      <c r="H4386" s="61">
        <f ca="1">Table7[[#This Row],[Year]]*12</f>
        <v>26.104109589041098</v>
      </c>
      <c r="I4386" t="str">
        <f ca="1">IF(Table7[[#This Row],[Month]]&gt;=12,"Tenured","New Hire")</f>
        <v>Tenured</v>
      </c>
    </row>
    <row r="4387" spans="1:9">
      <c r="A4387" s="3" t="s">
        <v>108</v>
      </c>
      <c r="B4387" s="35" t="str">
        <f>_xlfn.XLOOKUP(Table7[[#This Row],[EID]],Roster!A:A,Roster!E:E)</f>
        <v>kig.imaz.62</v>
      </c>
      <c r="C4387" s="35" t="str">
        <f>_xlfn.XLOOKUP(Table7[[#This Row],[EID]],Roster!A:A,Roster!F:F)</f>
        <v>HR</v>
      </c>
      <c r="D4387">
        <v>8</v>
      </c>
      <c r="E4387" s="2">
        <v>45209</v>
      </c>
      <c r="F4387" s="2">
        <f>_xlfn.XLOOKUP(Table7[[#This Row],[EID]],Roster!A:A,Roster!G:G)</f>
        <v>41289</v>
      </c>
      <c r="G4387" s="61">
        <f ca="1">(TODAY()-Table7[[#This Row],[Hire Date]])/365</f>
        <v>12.345205479452055</v>
      </c>
      <c r="H4387" s="61">
        <f ca="1">Table7[[#This Row],[Year]]*12</f>
        <v>148.14246575342466</v>
      </c>
      <c r="I4387" t="str">
        <f ca="1">IF(Table7[[#This Row],[Month]]&gt;=12,"Tenured","New Hire")</f>
        <v>Tenured</v>
      </c>
    </row>
    <row r="4388" spans="1:9">
      <c r="A4388" s="3" t="s">
        <v>109</v>
      </c>
      <c r="B4388" s="35" t="str">
        <f>_xlfn.XLOOKUP(Table7[[#This Row],[EID]],Roster!A:A,Roster!E:E)</f>
        <v>han.oriz.24</v>
      </c>
      <c r="C4388" s="35" t="str">
        <f>_xlfn.XLOOKUP(Table7[[#This Row],[EID]],Roster!A:A,Roster!F:F)</f>
        <v>Strategy</v>
      </c>
      <c r="D4388">
        <v>10</v>
      </c>
      <c r="E4388" s="2">
        <v>45209</v>
      </c>
      <c r="F4388" s="2">
        <f>_xlfn.XLOOKUP(Table7[[#This Row],[EID]],Roster!A:A,Roster!G:G)</f>
        <v>39092</v>
      </c>
      <c r="G4388" s="61">
        <f ca="1">(TODAY()-Table7[[#This Row],[Hire Date]])/365</f>
        <v>18.364383561643837</v>
      </c>
      <c r="H4388" s="61">
        <f ca="1">Table7[[#This Row],[Year]]*12</f>
        <v>220.37260273972606</v>
      </c>
      <c r="I4388" t="str">
        <f ca="1">IF(Table7[[#This Row],[Month]]&gt;=12,"Tenured","New Hire")</f>
        <v>Tenured</v>
      </c>
    </row>
    <row r="4389" spans="1:9">
      <c r="A4389" s="3" t="s">
        <v>110</v>
      </c>
      <c r="B4389" s="35" t="str">
        <f>_xlfn.XLOOKUP(Table7[[#This Row],[EID]],Roster!A:A,Roster!E:E)</f>
        <v>oka.koch.55</v>
      </c>
      <c r="C4389" s="35" t="str">
        <f>_xlfn.XLOOKUP(Table7[[#This Row],[EID]],Roster!A:A,Roster!F:F)</f>
        <v>F&amp;A</v>
      </c>
      <c r="D4389">
        <v>3</v>
      </c>
      <c r="E4389" s="2">
        <v>45209</v>
      </c>
      <c r="F4389" s="2">
        <f>_xlfn.XLOOKUP(Table7[[#This Row],[EID]],Roster!A:A,Roster!G:G)</f>
        <v>45029</v>
      </c>
      <c r="G4389" s="61">
        <f ca="1">(TODAY()-Table7[[#This Row],[Hire Date]])/365</f>
        <v>2.0986301369863014</v>
      </c>
      <c r="H4389" s="61">
        <f ca="1">Table7[[#This Row],[Year]]*12</f>
        <v>25.183561643835617</v>
      </c>
      <c r="I4389" t="str">
        <f ca="1">IF(Table7[[#This Row],[Month]]&gt;=12,"Tenured","New Hire")</f>
        <v>Tenured</v>
      </c>
    </row>
    <row r="4390" spans="1:9">
      <c r="A4390" s="3" t="s">
        <v>111</v>
      </c>
      <c r="B4390" s="35" t="str">
        <f>_xlfn.XLOOKUP(Table7[[#This Row],[EID]],Roster!A:A,Roster!E:E)</f>
        <v>hir.kame.31</v>
      </c>
      <c r="C4390" s="35" t="str">
        <f>_xlfn.XLOOKUP(Table7[[#This Row],[EID]],Roster!A:A,Roster!F:F)</f>
        <v>Health</v>
      </c>
      <c r="D4390">
        <v>9</v>
      </c>
      <c r="E4390" s="2">
        <v>45209</v>
      </c>
      <c r="F4390" s="2">
        <f>_xlfn.XLOOKUP(Table7[[#This Row],[EID]],Roster!A:A,Roster!G:G)</f>
        <v>42145</v>
      </c>
      <c r="G4390" s="61">
        <f ca="1">(TODAY()-Table7[[#This Row],[Hire Date]])/365</f>
        <v>10</v>
      </c>
      <c r="H4390" s="61">
        <f ca="1">Table7[[#This Row],[Year]]*12</f>
        <v>120</v>
      </c>
      <c r="I4390" t="str">
        <f ca="1">IF(Table7[[#This Row],[Month]]&gt;=12,"Tenured","New Hire")</f>
        <v>Tenured</v>
      </c>
    </row>
    <row r="4391" spans="1:9">
      <c r="A4391" s="3" t="s">
        <v>112</v>
      </c>
      <c r="B4391" s="35" t="str">
        <f>_xlfn.XLOOKUP(Table7[[#This Row],[EID]],Roster!A:A,Roster!E:E)</f>
        <v>hir.kame.31</v>
      </c>
      <c r="C4391" s="35" t="str">
        <f>_xlfn.XLOOKUP(Table7[[#This Row],[EID]],Roster!A:A,Roster!F:F)</f>
        <v>Health</v>
      </c>
      <c r="D4391">
        <v>10</v>
      </c>
      <c r="E4391" s="2">
        <v>45209</v>
      </c>
      <c r="F4391" s="2">
        <f>_xlfn.XLOOKUP(Table7[[#This Row],[EID]],Roster!A:A,Roster!G:G)</f>
        <v>44989</v>
      </c>
      <c r="G4391" s="61">
        <f ca="1">(TODAY()-Table7[[#This Row],[Hire Date]])/365</f>
        <v>2.2082191780821918</v>
      </c>
      <c r="H4391" s="61">
        <f ca="1">Table7[[#This Row],[Year]]*12</f>
        <v>26.4986301369863</v>
      </c>
      <c r="I4391" t="str">
        <f ca="1">IF(Table7[[#This Row],[Month]]&gt;=12,"Tenured","New Hire")</f>
        <v>Tenured</v>
      </c>
    </row>
    <row r="4392" spans="1:9">
      <c r="A4392" s="3" t="s">
        <v>113</v>
      </c>
      <c r="B4392" s="35" t="str">
        <f>_xlfn.XLOOKUP(Table7[[#This Row],[EID]],Roster!A:A,Roster!E:E)</f>
        <v>kig.imaz.62</v>
      </c>
      <c r="C4392" s="35" t="str">
        <f>_xlfn.XLOOKUP(Table7[[#This Row],[EID]],Roster!A:A,Roster!F:F)</f>
        <v>HR</v>
      </c>
      <c r="D4392">
        <v>10</v>
      </c>
      <c r="E4392" s="2">
        <v>45209</v>
      </c>
      <c r="F4392" s="2">
        <f>_xlfn.XLOOKUP(Table7[[#This Row],[EID]],Roster!A:A,Roster!G:G)</f>
        <v>44152</v>
      </c>
      <c r="G4392" s="61">
        <f ca="1">(TODAY()-Table7[[#This Row],[Hire Date]])/365</f>
        <v>4.5013698630136982</v>
      </c>
      <c r="H4392" s="61">
        <f ca="1">Table7[[#This Row],[Year]]*12</f>
        <v>54.016438356164379</v>
      </c>
      <c r="I4392" t="str">
        <f ca="1">IF(Table7[[#This Row],[Month]]&gt;=12,"Tenured","New Hire")</f>
        <v>Tenured</v>
      </c>
    </row>
    <row r="4393" spans="1:9">
      <c r="A4393" s="3" t="s">
        <v>114</v>
      </c>
      <c r="B4393" s="35" t="str">
        <f>_xlfn.XLOOKUP(Table7[[#This Row],[EID]],Roster!A:A,Roster!E:E)</f>
        <v>han.oriz.24</v>
      </c>
      <c r="C4393" s="35" t="str">
        <f>_xlfn.XLOOKUP(Table7[[#This Row],[EID]],Roster!A:A,Roster!F:F)</f>
        <v>Strategy</v>
      </c>
      <c r="D4393">
        <v>8</v>
      </c>
      <c r="E4393" s="2">
        <v>45209</v>
      </c>
      <c r="F4393" s="2">
        <f>_xlfn.XLOOKUP(Table7[[#This Row],[EID]],Roster!A:A,Roster!G:G)</f>
        <v>37165</v>
      </c>
      <c r="G4393" s="61">
        <f ca="1">(TODAY()-Table7[[#This Row],[Hire Date]])/365</f>
        <v>23.643835616438356</v>
      </c>
      <c r="H4393" s="61">
        <f ca="1">Table7[[#This Row],[Year]]*12</f>
        <v>283.72602739726028</v>
      </c>
      <c r="I4393" t="str">
        <f ca="1">IF(Table7[[#This Row],[Month]]&gt;=12,"Tenured","New Hire")</f>
        <v>Tenured</v>
      </c>
    </row>
    <row r="4394" spans="1:9">
      <c r="A4394" s="3" t="s">
        <v>115</v>
      </c>
      <c r="B4394" s="35" t="str">
        <f>_xlfn.XLOOKUP(Table7[[#This Row],[EID]],Roster!A:A,Roster!E:E)</f>
        <v>oka.koch.55</v>
      </c>
      <c r="C4394" s="35" t="str">
        <f>_xlfn.XLOOKUP(Table7[[#This Row],[EID]],Roster!A:A,Roster!F:F)</f>
        <v>F&amp;A</v>
      </c>
      <c r="D4394">
        <v>10</v>
      </c>
      <c r="E4394" s="2">
        <v>45209</v>
      </c>
      <c r="F4394" s="2">
        <f>_xlfn.XLOOKUP(Table7[[#This Row],[EID]],Roster!A:A,Roster!G:G)</f>
        <v>44841</v>
      </c>
      <c r="G4394" s="61">
        <f ca="1">(TODAY()-Table7[[#This Row],[Hire Date]])/365</f>
        <v>2.6136986301369864</v>
      </c>
      <c r="H4394" s="61">
        <f ca="1">Table7[[#This Row],[Year]]*12</f>
        <v>31.364383561643837</v>
      </c>
      <c r="I4394" t="str">
        <f ca="1">IF(Table7[[#This Row],[Month]]&gt;=12,"Tenured","New Hire")</f>
        <v>Tenured</v>
      </c>
    </row>
    <row r="4395" spans="1:9">
      <c r="A4395" s="3" t="s">
        <v>116</v>
      </c>
      <c r="B4395" s="35" t="str">
        <f>_xlfn.XLOOKUP(Table7[[#This Row],[EID]],Roster!A:A,Roster!E:E)</f>
        <v>hir.kame.31</v>
      </c>
      <c r="C4395" s="35" t="str">
        <f>_xlfn.XLOOKUP(Table7[[#This Row],[EID]],Roster!A:A,Roster!F:F)</f>
        <v>Health</v>
      </c>
      <c r="D4395">
        <v>10</v>
      </c>
      <c r="E4395" s="2">
        <v>45209</v>
      </c>
      <c r="F4395" s="2">
        <f>_xlfn.XLOOKUP(Table7[[#This Row],[EID]],Roster!A:A,Roster!G:G)</f>
        <v>39490</v>
      </c>
      <c r="G4395" s="61">
        <f ca="1">(TODAY()-Table7[[#This Row],[Hire Date]])/365</f>
        <v>17.273972602739725</v>
      </c>
      <c r="H4395" s="61">
        <f ca="1">Table7[[#This Row],[Year]]*12</f>
        <v>207.2876712328767</v>
      </c>
      <c r="I4395" t="str">
        <f ca="1">IF(Table7[[#This Row],[Month]]&gt;=12,"Tenured","New Hire")</f>
        <v>Tenured</v>
      </c>
    </row>
    <row r="4396" spans="1:9">
      <c r="A4396" s="3" t="s">
        <v>117</v>
      </c>
      <c r="B4396" s="35" t="str">
        <f>_xlfn.XLOOKUP(Table7[[#This Row],[EID]],Roster!A:A,Roster!E:E)</f>
        <v>han.oriz.24</v>
      </c>
      <c r="C4396" s="35" t="str">
        <f>_xlfn.XLOOKUP(Table7[[#This Row],[EID]],Roster!A:A,Roster!F:F)</f>
        <v>Network</v>
      </c>
      <c r="D4396">
        <v>9</v>
      </c>
      <c r="E4396" s="2">
        <v>45209</v>
      </c>
      <c r="F4396" s="2">
        <f>_xlfn.XLOOKUP(Table7[[#This Row],[EID]],Roster!A:A,Roster!G:G)</f>
        <v>43495</v>
      </c>
      <c r="G4396" s="61">
        <f ca="1">(TODAY()-Table7[[#This Row],[Hire Date]])/365</f>
        <v>6.3013698630136989</v>
      </c>
      <c r="H4396" s="61">
        <f ca="1">Table7[[#This Row],[Year]]*12</f>
        <v>75.616438356164394</v>
      </c>
      <c r="I4396" t="str">
        <f ca="1">IF(Table7[[#This Row],[Month]]&gt;=12,"Tenured","New Hire")</f>
        <v>Tenured</v>
      </c>
    </row>
    <row r="4397" spans="1:9">
      <c r="A4397" s="3" t="s">
        <v>118</v>
      </c>
      <c r="B4397" s="35" t="str">
        <f>_xlfn.XLOOKUP(Table7[[#This Row],[EID]],Roster!A:A,Roster!E:E)</f>
        <v>kig.imaz.62</v>
      </c>
      <c r="C4397" s="35" t="str">
        <f>_xlfn.XLOOKUP(Table7[[#This Row],[EID]],Roster!A:A,Roster!F:F)</f>
        <v>HR</v>
      </c>
      <c r="D4397">
        <v>8</v>
      </c>
      <c r="E4397" s="2">
        <v>45209</v>
      </c>
      <c r="F4397" s="2">
        <f>_xlfn.XLOOKUP(Table7[[#This Row],[EID]],Roster!A:A,Roster!G:G)</f>
        <v>44965</v>
      </c>
      <c r="G4397" s="61">
        <f ca="1">(TODAY()-Table7[[#This Row],[Hire Date]])/365</f>
        <v>2.2739726027397262</v>
      </c>
      <c r="H4397" s="61">
        <f ca="1">Table7[[#This Row],[Year]]*12</f>
        <v>27.287671232876715</v>
      </c>
      <c r="I4397" t="str">
        <f ca="1">IF(Table7[[#This Row],[Month]]&gt;=12,"Tenured","New Hire")</f>
        <v>Tenured</v>
      </c>
    </row>
    <row r="4398" spans="1:9">
      <c r="A4398" s="3" t="s">
        <v>119</v>
      </c>
      <c r="B4398" s="35" t="str">
        <f>_xlfn.XLOOKUP(Table7[[#This Row],[EID]],Roster!A:A,Roster!E:E)</f>
        <v>hir.kame.31</v>
      </c>
      <c r="C4398" s="35" t="str">
        <f>_xlfn.XLOOKUP(Table7[[#This Row],[EID]],Roster!A:A,Roster!F:F)</f>
        <v>Health</v>
      </c>
      <c r="D4398">
        <v>10</v>
      </c>
      <c r="E4398" s="2">
        <v>45209</v>
      </c>
      <c r="F4398" s="2">
        <f>_xlfn.XLOOKUP(Table7[[#This Row],[EID]],Roster!A:A,Roster!G:G)</f>
        <v>38581</v>
      </c>
      <c r="G4398" s="61">
        <f ca="1">(TODAY()-Table7[[#This Row],[Hire Date]])/365</f>
        <v>19.764383561643836</v>
      </c>
      <c r="H4398" s="61">
        <f ca="1">Table7[[#This Row],[Year]]*12</f>
        <v>237.17260273972602</v>
      </c>
      <c r="I4398" t="str">
        <f ca="1">IF(Table7[[#This Row],[Month]]&gt;=12,"Tenured","New Hire")</f>
        <v>Tenured</v>
      </c>
    </row>
    <row r="4399" spans="1:9">
      <c r="A4399" s="3" t="s">
        <v>120</v>
      </c>
      <c r="B4399" s="35" t="str">
        <f>_xlfn.XLOOKUP(Table7[[#This Row],[EID]],Roster!A:A,Roster!E:E)</f>
        <v>oka.koch.55</v>
      </c>
      <c r="C4399" s="35" t="str">
        <f>_xlfn.XLOOKUP(Table7[[#This Row],[EID]],Roster!A:A,Roster!F:F)</f>
        <v>F&amp;A</v>
      </c>
      <c r="D4399">
        <v>9</v>
      </c>
      <c r="E4399" s="2">
        <v>45209</v>
      </c>
      <c r="F4399" s="2">
        <f>_xlfn.XLOOKUP(Table7[[#This Row],[EID]],Roster!A:A,Roster!G:G)</f>
        <v>45039</v>
      </c>
      <c r="G4399" s="61">
        <f ca="1">(TODAY()-Table7[[#This Row],[Hire Date]])/365</f>
        <v>2.0712328767123287</v>
      </c>
      <c r="H4399" s="61">
        <f ca="1">Table7[[#This Row],[Year]]*12</f>
        <v>24.854794520547944</v>
      </c>
      <c r="I4399" t="str">
        <f ca="1">IF(Table7[[#This Row],[Month]]&gt;=12,"Tenured","New Hire")</f>
        <v>Tenured</v>
      </c>
    </row>
    <row r="4400" spans="1:9">
      <c r="A4400" s="3" t="s">
        <v>121</v>
      </c>
      <c r="B4400" s="35" t="str">
        <f>_xlfn.XLOOKUP(Table7[[#This Row],[EID]],Roster!A:A,Roster!E:E)</f>
        <v>hir.kame.31</v>
      </c>
      <c r="C4400" s="35" t="str">
        <f>_xlfn.XLOOKUP(Table7[[#This Row],[EID]],Roster!A:A,Roster!F:F)</f>
        <v>Health</v>
      </c>
      <c r="D4400">
        <v>10</v>
      </c>
      <c r="E4400" s="2">
        <v>45209</v>
      </c>
      <c r="F4400" s="2">
        <f>_xlfn.XLOOKUP(Table7[[#This Row],[EID]],Roster!A:A,Roster!G:G)</f>
        <v>44420</v>
      </c>
      <c r="G4400" s="61">
        <f ca="1">(TODAY()-Table7[[#This Row],[Hire Date]])/365</f>
        <v>3.7671232876712328</v>
      </c>
      <c r="H4400" s="61">
        <f ca="1">Table7[[#This Row],[Year]]*12</f>
        <v>45.205479452054796</v>
      </c>
      <c r="I4400" t="str">
        <f ca="1">IF(Table7[[#This Row],[Month]]&gt;=12,"Tenured","New Hire")</f>
        <v>Tenured</v>
      </c>
    </row>
    <row r="4401" spans="1:9">
      <c r="A4401" s="3" t="s">
        <v>122</v>
      </c>
      <c r="B4401" s="35" t="str">
        <f>_xlfn.XLOOKUP(Table7[[#This Row],[EID]],Roster!A:A,Roster!E:E)</f>
        <v>han.oriz.24</v>
      </c>
      <c r="C4401" s="35" t="str">
        <f>_xlfn.XLOOKUP(Table7[[#This Row],[EID]],Roster!A:A,Roster!F:F)</f>
        <v>Network</v>
      </c>
      <c r="D4401">
        <v>10</v>
      </c>
      <c r="E4401" s="2">
        <v>45209</v>
      </c>
      <c r="F4401" s="2">
        <f>_xlfn.XLOOKUP(Table7[[#This Row],[EID]],Roster!A:A,Roster!G:G)</f>
        <v>44961</v>
      </c>
      <c r="G4401" s="61">
        <f ca="1">(TODAY()-Table7[[#This Row],[Hire Date]])/365</f>
        <v>2.2849315068493152</v>
      </c>
      <c r="H4401" s="61">
        <f ca="1">Table7[[#This Row],[Year]]*12</f>
        <v>27.419178082191785</v>
      </c>
      <c r="I4401" t="str">
        <f ca="1">IF(Table7[[#This Row],[Month]]&gt;=12,"Tenured","New Hire")</f>
        <v>Tenured</v>
      </c>
    </row>
    <row r="4402" spans="1:9">
      <c r="A4402" s="3" t="s">
        <v>123</v>
      </c>
      <c r="B4402" s="35" t="str">
        <f>_xlfn.XLOOKUP(Table7[[#This Row],[EID]],Roster!A:A,Roster!E:E)</f>
        <v>kig.imaz.62</v>
      </c>
      <c r="C4402" s="35" t="str">
        <f>_xlfn.XLOOKUP(Table7[[#This Row],[EID]],Roster!A:A,Roster!F:F)</f>
        <v>HR</v>
      </c>
      <c r="D4402">
        <v>9</v>
      </c>
      <c r="E4402" s="2">
        <v>45209</v>
      </c>
      <c r="F4402" s="2">
        <f>_xlfn.XLOOKUP(Table7[[#This Row],[EID]],Roster!A:A,Roster!G:G)</f>
        <v>41094</v>
      </c>
      <c r="G4402" s="61">
        <f ca="1">(TODAY()-Table7[[#This Row],[Hire Date]])/365</f>
        <v>12.87945205479452</v>
      </c>
      <c r="H4402" s="61">
        <f ca="1">Table7[[#This Row],[Year]]*12</f>
        <v>154.55342465753424</v>
      </c>
      <c r="I4402" t="str">
        <f ca="1">IF(Table7[[#This Row],[Month]]&gt;=12,"Tenured","New Hire")</f>
        <v>Tenured</v>
      </c>
    </row>
    <row r="4403" spans="1:9">
      <c r="A4403" s="3" t="s">
        <v>94</v>
      </c>
      <c r="B4403" s="35" t="str">
        <f>_xlfn.XLOOKUP(Table7[[#This Row],[EID]],Roster!A:A,Roster!E:E)</f>
        <v>oka.koch.55</v>
      </c>
      <c r="C4403" s="35" t="str">
        <f>_xlfn.XLOOKUP(Table7[[#This Row],[EID]],Roster!A:A,Roster!F:F)</f>
        <v>F&amp;A</v>
      </c>
      <c r="D4403">
        <v>10</v>
      </c>
      <c r="E4403" s="2">
        <v>45210</v>
      </c>
      <c r="F4403" s="2">
        <f>_xlfn.XLOOKUP(Table7[[#This Row],[EID]],Roster!A:A,Roster!G:G)</f>
        <v>45032</v>
      </c>
      <c r="G4403" s="61">
        <f ca="1">(TODAY()-Table7[[#This Row],[Hire Date]])/365</f>
        <v>2.0904109589041098</v>
      </c>
      <c r="H4403" s="61">
        <f ca="1">Table7[[#This Row],[Year]]*12</f>
        <v>25.084931506849315</v>
      </c>
      <c r="I4403" t="str">
        <f ca="1">IF(Table7[[#This Row],[Month]]&gt;=12,"Tenured","New Hire")</f>
        <v>Tenured</v>
      </c>
    </row>
    <row r="4404" spans="1:9">
      <c r="A4404" s="3" t="s">
        <v>95</v>
      </c>
      <c r="B4404" s="35" t="str">
        <f>_xlfn.XLOOKUP(Table7[[#This Row],[EID]],Roster!A:A,Roster!E:E)</f>
        <v>oka.koch.55</v>
      </c>
      <c r="C4404" s="35" t="str">
        <f>_xlfn.XLOOKUP(Table7[[#This Row],[EID]],Roster!A:A,Roster!F:F)</f>
        <v>F&amp;A</v>
      </c>
      <c r="D4404">
        <v>10</v>
      </c>
      <c r="E4404" s="2">
        <v>45210</v>
      </c>
      <c r="F4404" s="2">
        <f>_xlfn.XLOOKUP(Table7[[#This Row],[EID]],Roster!A:A,Roster!G:G)</f>
        <v>44990</v>
      </c>
      <c r="G4404" s="61">
        <f ca="1">(TODAY()-Table7[[#This Row],[Hire Date]])/365</f>
        <v>2.2054794520547945</v>
      </c>
      <c r="H4404" s="61">
        <f ca="1">Table7[[#This Row],[Year]]*12</f>
        <v>26.465753424657535</v>
      </c>
      <c r="I4404" t="str">
        <f ca="1">IF(Table7[[#This Row],[Month]]&gt;=12,"Tenured","New Hire")</f>
        <v>Tenured</v>
      </c>
    </row>
    <row r="4405" spans="1:9">
      <c r="A4405" s="3" t="s">
        <v>96</v>
      </c>
      <c r="B4405" s="35" t="str">
        <f>_xlfn.XLOOKUP(Table7[[#This Row],[EID]],Roster!A:A,Roster!E:E)</f>
        <v>hir.kame.31</v>
      </c>
      <c r="C4405" s="35" t="str">
        <f>_xlfn.XLOOKUP(Table7[[#This Row],[EID]],Roster!A:A,Roster!F:F)</f>
        <v>Health</v>
      </c>
      <c r="D4405">
        <v>8</v>
      </c>
      <c r="E4405" s="2">
        <v>45210</v>
      </c>
      <c r="F4405" s="2">
        <f>_xlfn.XLOOKUP(Table7[[#This Row],[EID]],Roster!A:A,Roster!G:G)</f>
        <v>44979</v>
      </c>
      <c r="G4405" s="61">
        <f ca="1">(TODAY()-Table7[[#This Row],[Hire Date]])/365</f>
        <v>2.2356164383561645</v>
      </c>
      <c r="H4405" s="61">
        <f ca="1">Table7[[#This Row],[Year]]*12</f>
        <v>26.827397260273976</v>
      </c>
      <c r="I4405" t="str">
        <f ca="1">IF(Table7[[#This Row],[Month]]&gt;=12,"Tenured","New Hire")</f>
        <v>Tenured</v>
      </c>
    </row>
    <row r="4406" spans="1:9">
      <c r="A4406" s="3" t="s">
        <v>97</v>
      </c>
      <c r="B4406" s="35" t="str">
        <f>_xlfn.XLOOKUP(Table7[[#This Row],[EID]],Roster!A:A,Roster!E:E)</f>
        <v>han.oriz.24</v>
      </c>
      <c r="C4406" s="35" t="str">
        <f>_xlfn.XLOOKUP(Table7[[#This Row],[EID]],Roster!A:A,Roster!F:F)</f>
        <v>Network</v>
      </c>
      <c r="D4406">
        <v>10</v>
      </c>
      <c r="E4406" s="2">
        <v>45210</v>
      </c>
      <c r="F4406" s="2">
        <f>_xlfn.XLOOKUP(Table7[[#This Row],[EID]],Roster!A:A,Roster!G:G)</f>
        <v>44419</v>
      </c>
      <c r="G4406" s="61">
        <f ca="1">(TODAY()-Table7[[#This Row],[Hire Date]])/365</f>
        <v>3.7698630136986302</v>
      </c>
      <c r="H4406" s="61">
        <f ca="1">Table7[[#This Row],[Year]]*12</f>
        <v>45.238356164383561</v>
      </c>
      <c r="I4406" t="str">
        <f ca="1">IF(Table7[[#This Row],[Month]]&gt;=12,"Tenured","New Hire")</f>
        <v>Tenured</v>
      </c>
    </row>
    <row r="4407" spans="1:9">
      <c r="A4407" s="3" t="s">
        <v>98</v>
      </c>
      <c r="B4407" s="35" t="str">
        <f>_xlfn.XLOOKUP(Table7[[#This Row],[EID]],Roster!A:A,Roster!E:E)</f>
        <v>kig.imaz.62</v>
      </c>
      <c r="C4407" s="35" t="str">
        <f>_xlfn.XLOOKUP(Table7[[#This Row],[EID]],Roster!A:A,Roster!F:F)</f>
        <v>HR</v>
      </c>
      <c r="D4407">
        <v>10</v>
      </c>
      <c r="E4407" s="2">
        <v>45210</v>
      </c>
      <c r="F4407" s="2">
        <f>_xlfn.XLOOKUP(Table7[[#This Row],[EID]],Roster!A:A,Roster!G:G)</f>
        <v>41964</v>
      </c>
      <c r="G4407" s="61">
        <f ca="1">(TODAY()-Table7[[#This Row],[Hire Date]])/365</f>
        <v>10.495890410958904</v>
      </c>
      <c r="H4407" s="61">
        <f ca="1">Table7[[#This Row],[Year]]*12</f>
        <v>125.95068493150684</v>
      </c>
      <c r="I4407" t="str">
        <f ca="1">IF(Table7[[#This Row],[Month]]&gt;=12,"Tenured","New Hire")</f>
        <v>Tenured</v>
      </c>
    </row>
    <row r="4408" spans="1:9">
      <c r="A4408" s="3" t="s">
        <v>99</v>
      </c>
      <c r="B4408" s="35" t="str">
        <f>_xlfn.XLOOKUP(Table7[[#This Row],[EID]],Roster!A:A,Roster!E:E)</f>
        <v>han.oriz.24</v>
      </c>
      <c r="C4408" s="35" t="str">
        <f>_xlfn.XLOOKUP(Table7[[#This Row],[EID]],Roster!A:A,Roster!F:F)</f>
        <v>Strategy</v>
      </c>
      <c r="D4408">
        <v>8</v>
      </c>
      <c r="E4408" s="2">
        <v>45210</v>
      </c>
      <c r="F4408" s="2">
        <f>_xlfn.XLOOKUP(Table7[[#This Row],[EID]],Roster!A:A,Roster!G:G)</f>
        <v>39732</v>
      </c>
      <c r="G4408" s="61">
        <f ca="1">(TODAY()-Table7[[#This Row],[Hire Date]])/365</f>
        <v>16.610958904109587</v>
      </c>
      <c r="H4408" s="61">
        <f ca="1">Table7[[#This Row],[Year]]*12</f>
        <v>199.33150684931505</v>
      </c>
      <c r="I4408" t="str">
        <f ca="1">IF(Table7[[#This Row],[Month]]&gt;=12,"Tenured","New Hire")</f>
        <v>Tenured</v>
      </c>
    </row>
    <row r="4409" spans="1:9">
      <c r="A4409" s="3" t="s">
        <v>100</v>
      </c>
      <c r="B4409" s="35" t="str">
        <f>_xlfn.XLOOKUP(Table7[[#This Row],[EID]],Roster!A:A,Roster!E:E)</f>
        <v>oka.koch.55</v>
      </c>
      <c r="C4409" s="35" t="str">
        <f>_xlfn.XLOOKUP(Table7[[#This Row],[EID]],Roster!A:A,Roster!F:F)</f>
        <v>F&amp;A</v>
      </c>
      <c r="D4409">
        <v>9</v>
      </c>
      <c r="E4409" s="2">
        <v>45210</v>
      </c>
      <c r="F4409" s="2">
        <f>_xlfn.XLOOKUP(Table7[[#This Row],[EID]],Roster!A:A,Roster!G:G)</f>
        <v>44956</v>
      </c>
      <c r="G4409" s="61">
        <f ca="1">(TODAY()-Table7[[#This Row],[Hire Date]])/365</f>
        <v>2.2986301369863016</v>
      </c>
      <c r="H4409" s="61">
        <f ca="1">Table7[[#This Row],[Year]]*12</f>
        <v>27.583561643835619</v>
      </c>
      <c r="I4409" t="str">
        <f ca="1">IF(Table7[[#This Row],[Month]]&gt;=12,"Tenured","New Hire")</f>
        <v>Tenured</v>
      </c>
    </row>
    <row r="4410" spans="1:9">
      <c r="A4410" s="3" t="s">
        <v>101</v>
      </c>
      <c r="B4410" s="35" t="str">
        <f>_xlfn.XLOOKUP(Table7[[#This Row],[EID]],Roster!A:A,Roster!E:E)</f>
        <v>hir.kame.31</v>
      </c>
      <c r="C4410" s="35" t="str">
        <f>_xlfn.XLOOKUP(Table7[[#This Row],[EID]],Roster!A:A,Roster!F:F)</f>
        <v>Health</v>
      </c>
      <c r="D4410">
        <v>9</v>
      </c>
      <c r="E4410" s="2">
        <v>45210</v>
      </c>
      <c r="F4410" s="2">
        <f>_xlfn.XLOOKUP(Table7[[#This Row],[EID]],Roster!A:A,Roster!G:G)</f>
        <v>42161</v>
      </c>
      <c r="G4410" s="61">
        <f ca="1">(TODAY()-Table7[[#This Row],[Hire Date]])/365</f>
        <v>9.956164383561644</v>
      </c>
      <c r="H4410" s="61">
        <f ca="1">Table7[[#This Row],[Year]]*12</f>
        <v>119.47397260273974</v>
      </c>
      <c r="I4410" t="str">
        <f ca="1">IF(Table7[[#This Row],[Month]]&gt;=12,"Tenured","New Hire")</f>
        <v>Tenured</v>
      </c>
    </row>
    <row r="4411" spans="1:9">
      <c r="A4411" s="3" t="s">
        <v>102</v>
      </c>
      <c r="B4411" s="35" t="str">
        <f>_xlfn.XLOOKUP(Table7[[#This Row],[EID]],Roster!A:A,Roster!E:E)</f>
        <v>han.oriz.24</v>
      </c>
      <c r="C4411" s="35" t="str">
        <f>_xlfn.XLOOKUP(Table7[[#This Row],[EID]],Roster!A:A,Roster!F:F)</f>
        <v>Network</v>
      </c>
      <c r="D4411">
        <v>10</v>
      </c>
      <c r="E4411" s="2">
        <v>45210</v>
      </c>
      <c r="F4411" s="2">
        <f>_xlfn.XLOOKUP(Table7[[#This Row],[EID]],Roster!A:A,Roster!G:G)</f>
        <v>37784</v>
      </c>
      <c r="G4411" s="61">
        <f ca="1">(TODAY()-Table7[[#This Row],[Hire Date]])/365</f>
        <v>21.947945205479453</v>
      </c>
      <c r="H4411" s="61">
        <f ca="1">Table7[[#This Row],[Year]]*12</f>
        <v>263.37534246575342</v>
      </c>
      <c r="I4411" t="str">
        <f ca="1">IF(Table7[[#This Row],[Month]]&gt;=12,"Tenured","New Hire")</f>
        <v>Tenured</v>
      </c>
    </row>
    <row r="4412" spans="1:9">
      <c r="A4412" s="3" t="s">
        <v>103</v>
      </c>
      <c r="B4412" s="35" t="str">
        <f>_xlfn.XLOOKUP(Table7[[#This Row],[EID]],Roster!A:A,Roster!E:E)</f>
        <v>kig.imaz.62</v>
      </c>
      <c r="C4412" s="35" t="str">
        <f>_xlfn.XLOOKUP(Table7[[#This Row],[EID]],Roster!A:A,Roster!F:F)</f>
        <v>HR</v>
      </c>
      <c r="D4412">
        <v>10</v>
      </c>
      <c r="E4412" s="2">
        <v>45210</v>
      </c>
      <c r="F4412" s="2">
        <f>_xlfn.XLOOKUP(Table7[[#This Row],[EID]],Roster!A:A,Roster!G:G)</f>
        <v>44132</v>
      </c>
      <c r="G4412" s="61">
        <f ca="1">(TODAY()-Table7[[#This Row],[Hire Date]])/365</f>
        <v>4.5561643835616437</v>
      </c>
      <c r="H4412" s="61">
        <f ca="1">Table7[[#This Row],[Year]]*12</f>
        <v>54.673972602739724</v>
      </c>
      <c r="I4412" t="str">
        <f ca="1">IF(Table7[[#This Row],[Month]]&gt;=12,"Tenured","New Hire")</f>
        <v>Tenured</v>
      </c>
    </row>
    <row r="4413" spans="1:9">
      <c r="A4413" s="3" t="s">
        <v>104</v>
      </c>
      <c r="B4413" s="35" t="str">
        <f>_xlfn.XLOOKUP(Table7[[#This Row],[EID]],Roster!A:A,Roster!E:E)</f>
        <v>oka.koch.55</v>
      </c>
      <c r="C4413" s="35" t="str">
        <f>_xlfn.XLOOKUP(Table7[[#This Row],[EID]],Roster!A:A,Roster!F:F)</f>
        <v>F&amp;A</v>
      </c>
      <c r="D4413">
        <v>8</v>
      </c>
      <c r="E4413" s="2">
        <v>45210</v>
      </c>
      <c r="F4413" s="2">
        <f>_xlfn.XLOOKUP(Table7[[#This Row],[EID]],Roster!A:A,Roster!G:G)</f>
        <v>44977</v>
      </c>
      <c r="G4413" s="61">
        <f ca="1">(TODAY()-Table7[[#This Row],[Hire Date]])/365</f>
        <v>2.2410958904109588</v>
      </c>
      <c r="H4413" s="61">
        <f ca="1">Table7[[#This Row],[Year]]*12</f>
        <v>26.893150684931506</v>
      </c>
      <c r="I4413" t="str">
        <f ca="1">IF(Table7[[#This Row],[Month]]&gt;=12,"Tenured","New Hire")</f>
        <v>Tenured</v>
      </c>
    </row>
    <row r="4414" spans="1:9">
      <c r="A4414" s="3" t="s">
        <v>105</v>
      </c>
      <c r="B4414" s="35" t="str">
        <f>_xlfn.XLOOKUP(Table7[[#This Row],[EID]],Roster!A:A,Roster!E:E)</f>
        <v>oka.koch.55</v>
      </c>
      <c r="C4414" s="35" t="str">
        <f>_xlfn.XLOOKUP(Table7[[#This Row],[EID]],Roster!A:A,Roster!F:F)</f>
        <v>F&amp;A</v>
      </c>
      <c r="D4414">
        <v>10</v>
      </c>
      <c r="E4414" s="2">
        <v>45210</v>
      </c>
      <c r="F4414" s="2">
        <f>_xlfn.XLOOKUP(Table7[[#This Row],[EID]],Roster!A:A,Roster!G:G)</f>
        <v>37806</v>
      </c>
      <c r="G4414" s="61">
        <f ca="1">(TODAY()-Table7[[#This Row],[Hire Date]])/365</f>
        <v>21.887671232876713</v>
      </c>
      <c r="H4414" s="61">
        <f ca="1">Table7[[#This Row],[Year]]*12</f>
        <v>262.65205479452055</v>
      </c>
      <c r="I4414" t="str">
        <f ca="1">IF(Table7[[#This Row],[Month]]&gt;=12,"Tenured","New Hire")</f>
        <v>Tenured</v>
      </c>
    </row>
    <row r="4415" spans="1:9">
      <c r="A4415" s="3" t="s">
        <v>106</v>
      </c>
      <c r="B4415" s="35" t="str">
        <f>_xlfn.XLOOKUP(Table7[[#This Row],[EID]],Roster!A:A,Roster!E:E)</f>
        <v>hir.kame.31</v>
      </c>
      <c r="C4415" s="35" t="str">
        <f>_xlfn.XLOOKUP(Table7[[#This Row],[EID]],Roster!A:A,Roster!F:F)</f>
        <v>Health</v>
      </c>
      <c r="D4415">
        <v>10</v>
      </c>
      <c r="E4415" s="2">
        <v>45210</v>
      </c>
      <c r="F4415" s="2">
        <f>_xlfn.XLOOKUP(Table7[[#This Row],[EID]],Roster!A:A,Roster!G:G)</f>
        <v>40457</v>
      </c>
      <c r="G4415" s="61">
        <f ca="1">(TODAY()-Table7[[#This Row],[Hire Date]])/365</f>
        <v>14.624657534246575</v>
      </c>
      <c r="H4415" s="61">
        <f ca="1">Table7[[#This Row],[Year]]*12</f>
        <v>175.49589041095891</v>
      </c>
      <c r="I4415" t="str">
        <f ca="1">IF(Table7[[#This Row],[Month]]&gt;=12,"Tenured","New Hire")</f>
        <v>Tenured</v>
      </c>
    </row>
    <row r="4416" spans="1:9">
      <c r="A4416" s="3" t="s">
        <v>107</v>
      </c>
      <c r="B4416" s="35" t="str">
        <f>_xlfn.XLOOKUP(Table7[[#This Row],[EID]],Roster!A:A,Roster!E:E)</f>
        <v>oka.koch.55</v>
      </c>
      <c r="C4416" s="35" t="str">
        <f>_xlfn.XLOOKUP(Table7[[#This Row],[EID]],Roster!A:A,Roster!F:F)</f>
        <v>F&amp;A</v>
      </c>
      <c r="D4416">
        <v>5</v>
      </c>
      <c r="E4416" s="2">
        <v>45210</v>
      </c>
      <c r="F4416" s="2">
        <f>_xlfn.XLOOKUP(Table7[[#This Row],[EID]],Roster!A:A,Roster!G:G)</f>
        <v>45001</v>
      </c>
      <c r="G4416" s="61">
        <f ca="1">(TODAY()-Table7[[#This Row],[Hire Date]])/365</f>
        <v>2.1753424657534248</v>
      </c>
      <c r="H4416" s="61">
        <f ca="1">Table7[[#This Row],[Year]]*12</f>
        <v>26.104109589041098</v>
      </c>
      <c r="I4416" t="str">
        <f ca="1">IF(Table7[[#This Row],[Month]]&gt;=12,"Tenured","New Hire")</f>
        <v>Tenured</v>
      </c>
    </row>
    <row r="4417" spans="1:9">
      <c r="A4417" s="3" t="s">
        <v>108</v>
      </c>
      <c r="B4417" s="35" t="str">
        <f>_xlfn.XLOOKUP(Table7[[#This Row],[EID]],Roster!A:A,Roster!E:E)</f>
        <v>kig.imaz.62</v>
      </c>
      <c r="C4417" s="35" t="str">
        <f>_xlfn.XLOOKUP(Table7[[#This Row],[EID]],Roster!A:A,Roster!F:F)</f>
        <v>HR</v>
      </c>
      <c r="D4417">
        <v>10</v>
      </c>
      <c r="E4417" s="2">
        <v>45210</v>
      </c>
      <c r="F4417" s="2">
        <f>_xlfn.XLOOKUP(Table7[[#This Row],[EID]],Roster!A:A,Roster!G:G)</f>
        <v>41289</v>
      </c>
      <c r="G4417" s="61">
        <f ca="1">(TODAY()-Table7[[#This Row],[Hire Date]])/365</f>
        <v>12.345205479452055</v>
      </c>
      <c r="H4417" s="61">
        <f ca="1">Table7[[#This Row],[Year]]*12</f>
        <v>148.14246575342466</v>
      </c>
      <c r="I4417" t="str">
        <f ca="1">IF(Table7[[#This Row],[Month]]&gt;=12,"Tenured","New Hire")</f>
        <v>Tenured</v>
      </c>
    </row>
    <row r="4418" spans="1:9">
      <c r="A4418" s="3" t="s">
        <v>109</v>
      </c>
      <c r="B4418" s="35" t="str">
        <f>_xlfn.XLOOKUP(Table7[[#This Row],[EID]],Roster!A:A,Roster!E:E)</f>
        <v>han.oriz.24</v>
      </c>
      <c r="C4418" s="35" t="str">
        <f>_xlfn.XLOOKUP(Table7[[#This Row],[EID]],Roster!A:A,Roster!F:F)</f>
        <v>Strategy</v>
      </c>
      <c r="D4418">
        <v>9</v>
      </c>
      <c r="E4418" s="2">
        <v>45210</v>
      </c>
      <c r="F4418" s="2">
        <f>_xlfn.XLOOKUP(Table7[[#This Row],[EID]],Roster!A:A,Roster!G:G)</f>
        <v>39092</v>
      </c>
      <c r="G4418" s="61">
        <f ca="1">(TODAY()-Table7[[#This Row],[Hire Date]])/365</f>
        <v>18.364383561643837</v>
      </c>
      <c r="H4418" s="61">
        <f ca="1">Table7[[#This Row],[Year]]*12</f>
        <v>220.37260273972606</v>
      </c>
      <c r="I4418" t="str">
        <f ca="1">IF(Table7[[#This Row],[Month]]&gt;=12,"Tenured","New Hire")</f>
        <v>Tenured</v>
      </c>
    </row>
    <row r="4419" spans="1:9">
      <c r="A4419" s="3" t="s">
        <v>110</v>
      </c>
      <c r="B4419" s="35" t="str">
        <f>_xlfn.XLOOKUP(Table7[[#This Row],[EID]],Roster!A:A,Roster!E:E)</f>
        <v>oka.koch.55</v>
      </c>
      <c r="C4419" s="35" t="str">
        <f>_xlfn.XLOOKUP(Table7[[#This Row],[EID]],Roster!A:A,Roster!F:F)</f>
        <v>F&amp;A</v>
      </c>
      <c r="D4419">
        <v>5</v>
      </c>
      <c r="E4419" s="2">
        <v>45210</v>
      </c>
      <c r="F4419" s="2">
        <f>_xlfn.XLOOKUP(Table7[[#This Row],[EID]],Roster!A:A,Roster!G:G)</f>
        <v>45029</v>
      </c>
      <c r="G4419" s="61">
        <f ca="1">(TODAY()-Table7[[#This Row],[Hire Date]])/365</f>
        <v>2.0986301369863014</v>
      </c>
      <c r="H4419" s="61">
        <f ca="1">Table7[[#This Row],[Year]]*12</f>
        <v>25.183561643835617</v>
      </c>
      <c r="I4419" t="str">
        <f ca="1">IF(Table7[[#This Row],[Month]]&gt;=12,"Tenured","New Hire")</f>
        <v>Tenured</v>
      </c>
    </row>
    <row r="4420" spans="1:9">
      <c r="A4420" s="3" t="s">
        <v>111</v>
      </c>
      <c r="B4420" s="35" t="str">
        <f>_xlfn.XLOOKUP(Table7[[#This Row],[EID]],Roster!A:A,Roster!E:E)</f>
        <v>hir.kame.31</v>
      </c>
      <c r="C4420" s="35" t="str">
        <f>_xlfn.XLOOKUP(Table7[[#This Row],[EID]],Roster!A:A,Roster!F:F)</f>
        <v>Health</v>
      </c>
      <c r="D4420">
        <v>10</v>
      </c>
      <c r="E4420" s="2">
        <v>45210</v>
      </c>
      <c r="F4420" s="2">
        <f>_xlfn.XLOOKUP(Table7[[#This Row],[EID]],Roster!A:A,Roster!G:G)</f>
        <v>42145</v>
      </c>
      <c r="G4420" s="61">
        <f ca="1">(TODAY()-Table7[[#This Row],[Hire Date]])/365</f>
        <v>10</v>
      </c>
      <c r="H4420" s="61">
        <f ca="1">Table7[[#This Row],[Year]]*12</f>
        <v>120</v>
      </c>
      <c r="I4420" t="str">
        <f ca="1">IF(Table7[[#This Row],[Month]]&gt;=12,"Tenured","New Hire")</f>
        <v>Tenured</v>
      </c>
    </row>
    <row r="4421" spans="1:9">
      <c r="A4421" s="3" t="s">
        <v>112</v>
      </c>
      <c r="B4421" s="35" t="str">
        <f>_xlfn.XLOOKUP(Table7[[#This Row],[EID]],Roster!A:A,Roster!E:E)</f>
        <v>hir.kame.31</v>
      </c>
      <c r="C4421" s="35" t="str">
        <f>_xlfn.XLOOKUP(Table7[[#This Row],[EID]],Roster!A:A,Roster!F:F)</f>
        <v>Health</v>
      </c>
      <c r="D4421">
        <v>9</v>
      </c>
      <c r="E4421" s="2">
        <v>45210</v>
      </c>
      <c r="F4421" s="2">
        <f>_xlfn.XLOOKUP(Table7[[#This Row],[EID]],Roster!A:A,Roster!G:G)</f>
        <v>44989</v>
      </c>
      <c r="G4421" s="61">
        <f ca="1">(TODAY()-Table7[[#This Row],[Hire Date]])/365</f>
        <v>2.2082191780821918</v>
      </c>
      <c r="H4421" s="61">
        <f ca="1">Table7[[#This Row],[Year]]*12</f>
        <v>26.4986301369863</v>
      </c>
      <c r="I4421" t="str">
        <f ca="1">IF(Table7[[#This Row],[Month]]&gt;=12,"Tenured","New Hire")</f>
        <v>Tenured</v>
      </c>
    </row>
    <row r="4422" spans="1:9">
      <c r="A4422" s="3" t="s">
        <v>113</v>
      </c>
      <c r="B4422" s="35" t="str">
        <f>_xlfn.XLOOKUP(Table7[[#This Row],[EID]],Roster!A:A,Roster!E:E)</f>
        <v>kig.imaz.62</v>
      </c>
      <c r="C4422" s="35" t="str">
        <f>_xlfn.XLOOKUP(Table7[[#This Row],[EID]],Roster!A:A,Roster!F:F)</f>
        <v>HR</v>
      </c>
      <c r="D4422">
        <v>9</v>
      </c>
      <c r="E4422" s="2">
        <v>45210</v>
      </c>
      <c r="F4422" s="2">
        <f>_xlfn.XLOOKUP(Table7[[#This Row],[EID]],Roster!A:A,Roster!G:G)</f>
        <v>44152</v>
      </c>
      <c r="G4422" s="61">
        <f ca="1">(TODAY()-Table7[[#This Row],[Hire Date]])/365</f>
        <v>4.5013698630136982</v>
      </c>
      <c r="H4422" s="61">
        <f ca="1">Table7[[#This Row],[Year]]*12</f>
        <v>54.016438356164379</v>
      </c>
      <c r="I4422" t="str">
        <f ca="1">IF(Table7[[#This Row],[Month]]&gt;=12,"Tenured","New Hire")</f>
        <v>Tenured</v>
      </c>
    </row>
    <row r="4423" spans="1:9">
      <c r="A4423" s="3" t="s">
        <v>114</v>
      </c>
      <c r="B4423" s="35" t="str">
        <f>_xlfn.XLOOKUP(Table7[[#This Row],[EID]],Roster!A:A,Roster!E:E)</f>
        <v>han.oriz.24</v>
      </c>
      <c r="C4423" s="35" t="str">
        <f>_xlfn.XLOOKUP(Table7[[#This Row],[EID]],Roster!A:A,Roster!F:F)</f>
        <v>Strategy</v>
      </c>
      <c r="D4423">
        <v>10</v>
      </c>
      <c r="E4423" s="2">
        <v>45210</v>
      </c>
      <c r="F4423" s="2">
        <f>_xlfn.XLOOKUP(Table7[[#This Row],[EID]],Roster!A:A,Roster!G:G)</f>
        <v>37165</v>
      </c>
      <c r="G4423" s="61">
        <f ca="1">(TODAY()-Table7[[#This Row],[Hire Date]])/365</f>
        <v>23.643835616438356</v>
      </c>
      <c r="H4423" s="61">
        <f ca="1">Table7[[#This Row],[Year]]*12</f>
        <v>283.72602739726028</v>
      </c>
      <c r="I4423" t="str">
        <f ca="1">IF(Table7[[#This Row],[Month]]&gt;=12,"Tenured","New Hire")</f>
        <v>Tenured</v>
      </c>
    </row>
    <row r="4424" spans="1:9">
      <c r="A4424" s="3" t="s">
        <v>115</v>
      </c>
      <c r="B4424" s="35" t="str">
        <f>_xlfn.XLOOKUP(Table7[[#This Row],[EID]],Roster!A:A,Roster!E:E)</f>
        <v>oka.koch.55</v>
      </c>
      <c r="C4424" s="35" t="str">
        <f>_xlfn.XLOOKUP(Table7[[#This Row],[EID]],Roster!A:A,Roster!F:F)</f>
        <v>F&amp;A</v>
      </c>
      <c r="D4424">
        <v>9</v>
      </c>
      <c r="E4424" s="2">
        <v>45210</v>
      </c>
      <c r="F4424" s="2">
        <f>_xlfn.XLOOKUP(Table7[[#This Row],[EID]],Roster!A:A,Roster!G:G)</f>
        <v>44841</v>
      </c>
      <c r="G4424" s="61">
        <f ca="1">(TODAY()-Table7[[#This Row],[Hire Date]])/365</f>
        <v>2.6136986301369864</v>
      </c>
      <c r="H4424" s="61">
        <f ca="1">Table7[[#This Row],[Year]]*12</f>
        <v>31.364383561643837</v>
      </c>
      <c r="I4424" t="str">
        <f ca="1">IF(Table7[[#This Row],[Month]]&gt;=12,"Tenured","New Hire")</f>
        <v>Tenured</v>
      </c>
    </row>
    <row r="4425" spans="1:9">
      <c r="A4425" s="3" t="s">
        <v>116</v>
      </c>
      <c r="B4425" s="35" t="str">
        <f>_xlfn.XLOOKUP(Table7[[#This Row],[EID]],Roster!A:A,Roster!E:E)</f>
        <v>hir.kame.31</v>
      </c>
      <c r="C4425" s="35" t="str">
        <f>_xlfn.XLOOKUP(Table7[[#This Row],[EID]],Roster!A:A,Roster!F:F)</f>
        <v>Health</v>
      </c>
      <c r="D4425">
        <v>8</v>
      </c>
      <c r="E4425" s="2">
        <v>45210</v>
      </c>
      <c r="F4425" s="2">
        <f>_xlfn.XLOOKUP(Table7[[#This Row],[EID]],Roster!A:A,Roster!G:G)</f>
        <v>39490</v>
      </c>
      <c r="G4425" s="61">
        <f ca="1">(TODAY()-Table7[[#This Row],[Hire Date]])/365</f>
        <v>17.273972602739725</v>
      </c>
      <c r="H4425" s="61">
        <f ca="1">Table7[[#This Row],[Year]]*12</f>
        <v>207.2876712328767</v>
      </c>
      <c r="I4425" t="str">
        <f ca="1">IF(Table7[[#This Row],[Month]]&gt;=12,"Tenured","New Hire")</f>
        <v>Tenured</v>
      </c>
    </row>
    <row r="4426" spans="1:9">
      <c r="A4426" s="3" t="s">
        <v>117</v>
      </c>
      <c r="B4426" s="35" t="str">
        <f>_xlfn.XLOOKUP(Table7[[#This Row],[EID]],Roster!A:A,Roster!E:E)</f>
        <v>han.oriz.24</v>
      </c>
      <c r="C4426" s="35" t="str">
        <f>_xlfn.XLOOKUP(Table7[[#This Row],[EID]],Roster!A:A,Roster!F:F)</f>
        <v>Network</v>
      </c>
      <c r="D4426">
        <v>10</v>
      </c>
      <c r="E4426" s="2">
        <v>45210</v>
      </c>
      <c r="F4426" s="2">
        <f>_xlfn.XLOOKUP(Table7[[#This Row],[EID]],Roster!A:A,Roster!G:G)</f>
        <v>43495</v>
      </c>
      <c r="G4426" s="61">
        <f ca="1">(TODAY()-Table7[[#This Row],[Hire Date]])/365</f>
        <v>6.3013698630136989</v>
      </c>
      <c r="H4426" s="61">
        <f ca="1">Table7[[#This Row],[Year]]*12</f>
        <v>75.616438356164394</v>
      </c>
      <c r="I4426" t="str">
        <f ca="1">IF(Table7[[#This Row],[Month]]&gt;=12,"Tenured","New Hire")</f>
        <v>Tenured</v>
      </c>
    </row>
    <row r="4427" spans="1:9">
      <c r="A4427" s="3" t="s">
        <v>118</v>
      </c>
      <c r="B4427" s="35" t="str">
        <f>_xlfn.XLOOKUP(Table7[[#This Row],[EID]],Roster!A:A,Roster!E:E)</f>
        <v>kig.imaz.62</v>
      </c>
      <c r="C4427" s="35" t="str">
        <f>_xlfn.XLOOKUP(Table7[[#This Row],[EID]],Roster!A:A,Roster!F:F)</f>
        <v>HR</v>
      </c>
      <c r="D4427">
        <v>8</v>
      </c>
      <c r="E4427" s="2">
        <v>45210</v>
      </c>
      <c r="F4427" s="2">
        <f>_xlfn.XLOOKUP(Table7[[#This Row],[EID]],Roster!A:A,Roster!G:G)</f>
        <v>44965</v>
      </c>
      <c r="G4427" s="61">
        <f ca="1">(TODAY()-Table7[[#This Row],[Hire Date]])/365</f>
        <v>2.2739726027397262</v>
      </c>
      <c r="H4427" s="61">
        <f ca="1">Table7[[#This Row],[Year]]*12</f>
        <v>27.287671232876715</v>
      </c>
      <c r="I4427" t="str">
        <f ca="1">IF(Table7[[#This Row],[Month]]&gt;=12,"Tenured","New Hire")</f>
        <v>Tenured</v>
      </c>
    </row>
    <row r="4428" spans="1:9">
      <c r="A4428" s="3" t="s">
        <v>119</v>
      </c>
      <c r="B4428" s="35" t="str">
        <f>_xlfn.XLOOKUP(Table7[[#This Row],[EID]],Roster!A:A,Roster!E:E)</f>
        <v>hir.kame.31</v>
      </c>
      <c r="C4428" s="35" t="str">
        <f>_xlfn.XLOOKUP(Table7[[#This Row],[EID]],Roster!A:A,Roster!F:F)</f>
        <v>Health</v>
      </c>
      <c r="D4428">
        <v>9</v>
      </c>
      <c r="E4428" s="2">
        <v>45210</v>
      </c>
      <c r="F4428" s="2">
        <f>_xlfn.XLOOKUP(Table7[[#This Row],[EID]],Roster!A:A,Roster!G:G)</f>
        <v>38581</v>
      </c>
      <c r="G4428" s="61">
        <f ca="1">(TODAY()-Table7[[#This Row],[Hire Date]])/365</f>
        <v>19.764383561643836</v>
      </c>
      <c r="H4428" s="61">
        <f ca="1">Table7[[#This Row],[Year]]*12</f>
        <v>237.17260273972602</v>
      </c>
      <c r="I4428" t="str">
        <f ca="1">IF(Table7[[#This Row],[Month]]&gt;=12,"Tenured","New Hire")</f>
        <v>Tenured</v>
      </c>
    </row>
    <row r="4429" spans="1:9">
      <c r="A4429" s="3" t="s">
        <v>120</v>
      </c>
      <c r="B4429" s="35" t="str">
        <f>_xlfn.XLOOKUP(Table7[[#This Row],[EID]],Roster!A:A,Roster!E:E)</f>
        <v>oka.koch.55</v>
      </c>
      <c r="C4429" s="35" t="str">
        <f>_xlfn.XLOOKUP(Table7[[#This Row],[EID]],Roster!A:A,Roster!F:F)</f>
        <v>F&amp;A</v>
      </c>
      <c r="D4429">
        <v>10</v>
      </c>
      <c r="E4429" s="2">
        <v>45210</v>
      </c>
      <c r="F4429" s="2">
        <f>_xlfn.XLOOKUP(Table7[[#This Row],[EID]],Roster!A:A,Roster!G:G)</f>
        <v>45039</v>
      </c>
      <c r="G4429" s="61">
        <f ca="1">(TODAY()-Table7[[#This Row],[Hire Date]])/365</f>
        <v>2.0712328767123287</v>
      </c>
      <c r="H4429" s="61">
        <f ca="1">Table7[[#This Row],[Year]]*12</f>
        <v>24.854794520547944</v>
      </c>
      <c r="I4429" t="str">
        <f ca="1">IF(Table7[[#This Row],[Month]]&gt;=12,"Tenured","New Hire")</f>
        <v>Tenured</v>
      </c>
    </row>
    <row r="4430" spans="1:9">
      <c r="A4430" s="3" t="s">
        <v>121</v>
      </c>
      <c r="B4430" s="35" t="str">
        <f>_xlfn.XLOOKUP(Table7[[#This Row],[EID]],Roster!A:A,Roster!E:E)</f>
        <v>hir.kame.31</v>
      </c>
      <c r="C4430" s="35" t="str">
        <f>_xlfn.XLOOKUP(Table7[[#This Row],[EID]],Roster!A:A,Roster!F:F)</f>
        <v>Health</v>
      </c>
      <c r="D4430">
        <v>9</v>
      </c>
      <c r="E4430" s="2">
        <v>45210</v>
      </c>
      <c r="F4430" s="2">
        <f>_xlfn.XLOOKUP(Table7[[#This Row],[EID]],Roster!A:A,Roster!G:G)</f>
        <v>44420</v>
      </c>
      <c r="G4430" s="61">
        <f ca="1">(TODAY()-Table7[[#This Row],[Hire Date]])/365</f>
        <v>3.7671232876712328</v>
      </c>
      <c r="H4430" s="61">
        <f ca="1">Table7[[#This Row],[Year]]*12</f>
        <v>45.205479452054796</v>
      </c>
      <c r="I4430" t="str">
        <f ca="1">IF(Table7[[#This Row],[Month]]&gt;=12,"Tenured","New Hire")</f>
        <v>Tenured</v>
      </c>
    </row>
    <row r="4431" spans="1:9">
      <c r="A4431" s="3" t="s">
        <v>122</v>
      </c>
      <c r="B4431" s="35" t="str">
        <f>_xlfn.XLOOKUP(Table7[[#This Row],[EID]],Roster!A:A,Roster!E:E)</f>
        <v>han.oriz.24</v>
      </c>
      <c r="C4431" s="35" t="str">
        <f>_xlfn.XLOOKUP(Table7[[#This Row],[EID]],Roster!A:A,Roster!F:F)</f>
        <v>Network</v>
      </c>
      <c r="D4431">
        <v>8</v>
      </c>
      <c r="E4431" s="2">
        <v>45210</v>
      </c>
      <c r="F4431" s="2">
        <f>_xlfn.XLOOKUP(Table7[[#This Row],[EID]],Roster!A:A,Roster!G:G)</f>
        <v>44961</v>
      </c>
      <c r="G4431" s="61">
        <f ca="1">(TODAY()-Table7[[#This Row],[Hire Date]])/365</f>
        <v>2.2849315068493152</v>
      </c>
      <c r="H4431" s="61">
        <f ca="1">Table7[[#This Row],[Year]]*12</f>
        <v>27.419178082191785</v>
      </c>
      <c r="I4431" t="str">
        <f ca="1">IF(Table7[[#This Row],[Month]]&gt;=12,"Tenured","New Hire")</f>
        <v>Tenured</v>
      </c>
    </row>
    <row r="4432" spans="1:9">
      <c r="A4432" s="3" t="s">
        <v>123</v>
      </c>
      <c r="B4432" s="35" t="str">
        <f>_xlfn.XLOOKUP(Table7[[#This Row],[EID]],Roster!A:A,Roster!E:E)</f>
        <v>kig.imaz.62</v>
      </c>
      <c r="C4432" s="35" t="str">
        <f>_xlfn.XLOOKUP(Table7[[#This Row],[EID]],Roster!A:A,Roster!F:F)</f>
        <v>HR</v>
      </c>
      <c r="D4432">
        <v>10</v>
      </c>
      <c r="E4432" s="2">
        <v>45210</v>
      </c>
      <c r="F4432" s="2">
        <f>_xlfn.XLOOKUP(Table7[[#This Row],[EID]],Roster!A:A,Roster!G:G)</f>
        <v>41094</v>
      </c>
      <c r="G4432" s="61">
        <f ca="1">(TODAY()-Table7[[#This Row],[Hire Date]])/365</f>
        <v>12.87945205479452</v>
      </c>
      <c r="H4432" s="61">
        <f ca="1">Table7[[#This Row],[Year]]*12</f>
        <v>154.55342465753424</v>
      </c>
      <c r="I4432" t="str">
        <f ca="1">IF(Table7[[#This Row],[Month]]&gt;=12,"Tenured","New Hire")</f>
        <v>Tenured</v>
      </c>
    </row>
    <row r="4433" spans="1:9">
      <c r="A4433" s="3" t="s">
        <v>94</v>
      </c>
      <c r="B4433" s="35" t="str">
        <f>_xlfn.XLOOKUP(Table7[[#This Row],[EID]],Roster!A:A,Roster!E:E)</f>
        <v>oka.koch.55</v>
      </c>
      <c r="C4433" s="35" t="str">
        <f>_xlfn.XLOOKUP(Table7[[#This Row],[EID]],Roster!A:A,Roster!F:F)</f>
        <v>F&amp;A</v>
      </c>
      <c r="D4433">
        <v>9</v>
      </c>
      <c r="E4433" s="2">
        <v>45211</v>
      </c>
      <c r="F4433" s="2">
        <f>_xlfn.XLOOKUP(Table7[[#This Row],[EID]],Roster!A:A,Roster!G:G)</f>
        <v>45032</v>
      </c>
      <c r="G4433" s="61">
        <f ca="1">(TODAY()-Table7[[#This Row],[Hire Date]])/365</f>
        <v>2.0904109589041098</v>
      </c>
      <c r="H4433" s="61">
        <f ca="1">Table7[[#This Row],[Year]]*12</f>
        <v>25.084931506849315</v>
      </c>
      <c r="I4433" t="str">
        <f ca="1">IF(Table7[[#This Row],[Month]]&gt;=12,"Tenured","New Hire")</f>
        <v>Tenured</v>
      </c>
    </row>
    <row r="4434" spans="1:9">
      <c r="A4434" s="3" t="s">
        <v>95</v>
      </c>
      <c r="B4434" s="35" t="str">
        <f>_xlfn.XLOOKUP(Table7[[#This Row],[EID]],Roster!A:A,Roster!E:E)</f>
        <v>oka.koch.55</v>
      </c>
      <c r="C4434" s="35" t="str">
        <f>_xlfn.XLOOKUP(Table7[[#This Row],[EID]],Roster!A:A,Roster!F:F)</f>
        <v>F&amp;A</v>
      </c>
      <c r="D4434">
        <v>10</v>
      </c>
      <c r="E4434" s="2">
        <v>45211</v>
      </c>
      <c r="F4434" s="2">
        <f>_xlfn.XLOOKUP(Table7[[#This Row],[EID]],Roster!A:A,Roster!G:G)</f>
        <v>44990</v>
      </c>
      <c r="G4434" s="61">
        <f ca="1">(TODAY()-Table7[[#This Row],[Hire Date]])/365</f>
        <v>2.2054794520547945</v>
      </c>
      <c r="H4434" s="61">
        <f ca="1">Table7[[#This Row],[Year]]*12</f>
        <v>26.465753424657535</v>
      </c>
      <c r="I4434" t="str">
        <f ca="1">IF(Table7[[#This Row],[Month]]&gt;=12,"Tenured","New Hire")</f>
        <v>Tenured</v>
      </c>
    </row>
    <row r="4435" spans="1:9">
      <c r="A4435" s="3" t="s">
        <v>96</v>
      </c>
      <c r="B4435" s="35" t="str">
        <f>_xlfn.XLOOKUP(Table7[[#This Row],[EID]],Roster!A:A,Roster!E:E)</f>
        <v>hir.kame.31</v>
      </c>
      <c r="C4435" s="35" t="str">
        <f>_xlfn.XLOOKUP(Table7[[#This Row],[EID]],Roster!A:A,Roster!F:F)</f>
        <v>Health</v>
      </c>
      <c r="D4435">
        <v>9</v>
      </c>
      <c r="E4435" s="2">
        <v>45211</v>
      </c>
      <c r="F4435" s="2">
        <f>_xlfn.XLOOKUP(Table7[[#This Row],[EID]],Roster!A:A,Roster!G:G)</f>
        <v>44979</v>
      </c>
      <c r="G4435" s="61">
        <f ca="1">(TODAY()-Table7[[#This Row],[Hire Date]])/365</f>
        <v>2.2356164383561645</v>
      </c>
      <c r="H4435" s="61">
        <f ca="1">Table7[[#This Row],[Year]]*12</f>
        <v>26.827397260273976</v>
      </c>
      <c r="I4435" t="str">
        <f ca="1">IF(Table7[[#This Row],[Month]]&gt;=12,"Tenured","New Hire")</f>
        <v>Tenured</v>
      </c>
    </row>
    <row r="4436" spans="1:9">
      <c r="A4436" s="3" t="s">
        <v>97</v>
      </c>
      <c r="B4436" s="35" t="str">
        <f>_xlfn.XLOOKUP(Table7[[#This Row],[EID]],Roster!A:A,Roster!E:E)</f>
        <v>han.oriz.24</v>
      </c>
      <c r="C4436" s="35" t="str">
        <f>_xlfn.XLOOKUP(Table7[[#This Row],[EID]],Roster!A:A,Roster!F:F)</f>
        <v>Network</v>
      </c>
      <c r="D4436">
        <v>10</v>
      </c>
      <c r="E4436" s="2">
        <v>45211</v>
      </c>
      <c r="F4436" s="2">
        <f>_xlfn.XLOOKUP(Table7[[#This Row],[EID]],Roster!A:A,Roster!G:G)</f>
        <v>44419</v>
      </c>
      <c r="G4436" s="61">
        <f ca="1">(TODAY()-Table7[[#This Row],[Hire Date]])/365</f>
        <v>3.7698630136986302</v>
      </c>
      <c r="H4436" s="61">
        <f ca="1">Table7[[#This Row],[Year]]*12</f>
        <v>45.238356164383561</v>
      </c>
      <c r="I4436" t="str">
        <f ca="1">IF(Table7[[#This Row],[Month]]&gt;=12,"Tenured","New Hire")</f>
        <v>Tenured</v>
      </c>
    </row>
    <row r="4437" spans="1:9">
      <c r="A4437" s="3" t="s">
        <v>98</v>
      </c>
      <c r="B4437" s="35" t="str">
        <f>_xlfn.XLOOKUP(Table7[[#This Row],[EID]],Roster!A:A,Roster!E:E)</f>
        <v>kig.imaz.62</v>
      </c>
      <c r="C4437" s="35" t="str">
        <f>_xlfn.XLOOKUP(Table7[[#This Row],[EID]],Roster!A:A,Roster!F:F)</f>
        <v>HR</v>
      </c>
      <c r="D4437">
        <v>10</v>
      </c>
      <c r="E4437" s="2">
        <v>45211</v>
      </c>
      <c r="F4437" s="2">
        <f>_xlfn.XLOOKUP(Table7[[#This Row],[EID]],Roster!A:A,Roster!G:G)</f>
        <v>41964</v>
      </c>
      <c r="G4437" s="61">
        <f ca="1">(TODAY()-Table7[[#This Row],[Hire Date]])/365</f>
        <v>10.495890410958904</v>
      </c>
      <c r="H4437" s="61">
        <f ca="1">Table7[[#This Row],[Year]]*12</f>
        <v>125.95068493150684</v>
      </c>
      <c r="I4437" t="str">
        <f ca="1">IF(Table7[[#This Row],[Month]]&gt;=12,"Tenured","New Hire")</f>
        <v>Tenured</v>
      </c>
    </row>
    <row r="4438" spans="1:9">
      <c r="A4438" s="3" t="s">
        <v>99</v>
      </c>
      <c r="B4438" s="35" t="str">
        <f>_xlfn.XLOOKUP(Table7[[#This Row],[EID]],Roster!A:A,Roster!E:E)</f>
        <v>han.oriz.24</v>
      </c>
      <c r="C4438" s="35" t="str">
        <f>_xlfn.XLOOKUP(Table7[[#This Row],[EID]],Roster!A:A,Roster!F:F)</f>
        <v>Strategy</v>
      </c>
      <c r="D4438">
        <v>9</v>
      </c>
      <c r="E4438" s="2">
        <v>45211</v>
      </c>
      <c r="F4438" s="2">
        <f>_xlfn.XLOOKUP(Table7[[#This Row],[EID]],Roster!A:A,Roster!G:G)</f>
        <v>39732</v>
      </c>
      <c r="G4438" s="61">
        <f ca="1">(TODAY()-Table7[[#This Row],[Hire Date]])/365</f>
        <v>16.610958904109587</v>
      </c>
      <c r="H4438" s="61">
        <f ca="1">Table7[[#This Row],[Year]]*12</f>
        <v>199.33150684931505</v>
      </c>
      <c r="I4438" t="str">
        <f ca="1">IF(Table7[[#This Row],[Month]]&gt;=12,"Tenured","New Hire")</f>
        <v>Tenured</v>
      </c>
    </row>
    <row r="4439" spans="1:9">
      <c r="A4439" s="3" t="s">
        <v>100</v>
      </c>
      <c r="B4439" s="35" t="str">
        <f>_xlfn.XLOOKUP(Table7[[#This Row],[EID]],Roster!A:A,Roster!E:E)</f>
        <v>oka.koch.55</v>
      </c>
      <c r="C4439" s="35" t="str">
        <f>_xlfn.XLOOKUP(Table7[[#This Row],[EID]],Roster!A:A,Roster!F:F)</f>
        <v>F&amp;A</v>
      </c>
      <c r="D4439">
        <v>10</v>
      </c>
      <c r="E4439" s="2">
        <v>45211</v>
      </c>
      <c r="F4439" s="2">
        <f>_xlfn.XLOOKUP(Table7[[#This Row],[EID]],Roster!A:A,Roster!G:G)</f>
        <v>44956</v>
      </c>
      <c r="G4439" s="61">
        <f ca="1">(TODAY()-Table7[[#This Row],[Hire Date]])/365</f>
        <v>2.2986301369863016</v>
      </c>
      <c r="H4439" s="61">
        <f ca="1">Table7[[#This Row],[Year]]*12</f>
        <v>27.583561643835619</v>
      </c>
      <c r="I4439" t="str">
        <f ca="1">IF(Table7[[#This Row],[Month]]&gt;=12,"Tenured","New Hire")</f>
        <v>Tenured</v>
      </c>
    </row>
    <row r="4440" spans="1:9">
      <c r="A4440" s="3" t="s">
        <v>101</v>
      </c>
      <c r="B4440" s="35" t="str">
        <f>_xlfn.XLOOKUP(Table7[[#This Row],[EID]],Roster!A:A,Roster!E:E)</f>
        <v>hir.kame.31</v>
      </c>
      <c r="C4440" s="35" t="str">
        <f>_xlfn.XLOOKUP(Table7[[#This Row],[EID]],Roster!A:A,Roster!F:F)</f>
        <v>Health</v>
      </c>
      <c r="D4440">
        <v>8</v>
      </c>
      <c r="E4440" s="2">
        <v>45211</v>
      </c>
      <c r="F4440" s="2">
        <f>_xlfn.XLOOKUP(Table7[[#This Row],[EID]],Roster!A:A,Roster!G:G)</f>
        <v>42161</v>
      </c>
      <c r="G4440" s="61">
        <f ca="1">(TODAY()-Table7[[#This Row],[Hire Date]])/365</f>
        <v>9.956164383561644</v>
      </c>
      <c r="H4440" s="61">
        <f ca="1">Table7[[#This Row],[Year]]*12</f>
        <v>119.47397260273974</v>
      </c>
      <c r="I4440" t="str">
        <f ca="1">IF(Table7[[#This Row],[Month]]&gt;=12,"Tenured","New Hire")</f>
        <v>Tenured</v>
      </c>
    </row>
    <row r="4441" spans="1:9">
      <c r="A4441" s="3" t="s">
        <v>102</v>
      </c>
      <c r="B4441" s="35" t="str">
        <f>_xlfn.XLOOKUP(Table7[[#This Row],[EID]],Roster!A:A,Roster!E:E)</f>
        <v>han.oriz.24</v>
      </c>
      <c r="C4441" s="35" t="str">
        <f>_xlfn.XLOOKUP(Table7[[#This Row],[EID]],Roster!A:A,Roster!F:F)</f>
        <v>Network</v>
      </c>
      <c r="D4441">
        <v>9</v>
      </c>
      <c r="E4441" s="2">
        <v>45211</v>
      </c>
      <c r="F4441" s="2">
        <f>_xlfn.XLOOKUP(Table7[[#This Row],[EID]],Roster!A:A,Roster!G:G)</f>
        <v>37784</v>
      </c>
      <c r="G4441" s="61">
        <f ca="1">(TODAY()-Table7[[#This Row],[Hire Date]])/365</f>
        <v>21.947945205479453</v>
      </c>
      <c r="H4441" s="61">
        <f ca="1">Table7[[#This Row],[Year]]*12</f>
        <v>263.37534246575342</v>
      </c>
      <c r="I4441" t="str">
        <f ca="1">IF(Table7[[#This Row],[Month]]&gt;=12,"Tenured","New Hire")</f>
        <v>Tenured</v>
      </c>
    </row>
    <row r="4442" spans="1:9">
      <c r="A4442" s="3" t="s">
        <v>103</v>
      </c>
      <c r="B4442" s="35" t="str">
        <f>_xlfn.XLOOKUP(Table7[[#This Row],[EID]],Roster!A:A,Roster!E:E)</f>
        <v>kig.imaz.62</v>
      </c>
      <c r="C4442" s="35" t="str">
        <f>_xlfn.XLOOKUP(Table7[[#This Row],[EID]],Roster!A:A,Roster!F:F)</f>
        <v>HR</v>
      </c>
      <c r="D4442">
        <v>8</v>
      </c>
      <c r="E4442" s="2">
        <v>45211</v>
      </c>
      <c r="F4442" s="2">
        <f>_xlfn.XLOOKUP(Table7[[#This Row],[EID]],Roster!A:A,Roster!G:G)</f>
        <v>44132</v>
      </c>
      <c r="G4442" s="61">
        <f ca="1">(TODAY()-Table7[[#This Row],[Hire Date]])/365</f>
        <v>4.5561643835616437</v>
      </c>
      <c r="H4442" s="61">
        <f ca="1">Table7[[#This Row],[Year]]*12</f>
        <v>54.673972602739724</v>
      </c>
      <c r="I4442" t="str">
        <f ca="1">IF(Table7[[#This Row],[Month]]&gt;=12,"Tenured","New Hire")</f>
        <v>Tenured</v>
      </c>
    </row>
    <row r="4443" spans="1:9">
      <c r="A4443" s="3" t="s">
        <v>104</v>
      </c>
      <c r="B4443" s="35" t="str">
        <f>_xlfn.XLOOKUP(Table7[[#This Row],[EID]],Roster!A:A,Roster!E:E)</f>
        <v>oka.koch.55</v>
      </c>
      <c r="C4443" s="35" t="str">
        <f>_xlfn.XLOOKUP(Table7[[#This Row],[EID]],Roster!A:A,Roster!F:F)</f>
        <v>F&amp;A</v>
      </c>
      <c r="D4443">
        <v>0</v>
      </c>
      <c r="E4443" s="2">
        <v>45211</v>
      </c>
      <c r="F4443" s="2">
        <f>_xlfn.XLOOKUP(Table7[[#This Row],[EID]],Roster!A:A,Roster!G:G)</f>
        <v>44977</v>
      </c>
      <c r="G4443" s="61">
        <f ca="1">(TODAY()-Table7[[#This Row],[Hire Date]])/365</f>
        <v>2.2410958904109588</v>
      </c>
      <c r="H4443" s="61">
        <f ca="1">Table7[[#This Row],[Year]]*12</f>
        <v>26.893150684931506</v>
      </c>
      <c r="I4443" t="str">
        <f ca="1">IF(Table7[[#This Row],[Month]]&gt;=12,"Tenured","New Hire")</f>
        <v>Tenured</v>
      </c>
    </row>
    <row r="4444" spans="1:9">
      <c r="A4444" s="3" t="s">
        <v>105</v>
      </c>
      <c r="B4444" s="35" t="str">
        <f>_xlfn.XLOOKUP(Table7[[#This Row],[EID]],Roster!A:A,Roster!E:E)</f>
        <v>oka.koch.55</v>
      </c>
      <c r="C4444" s="35" t="str">
        <f>_xlfn.XLOOKUP(Table7[[#This Row],[EID]],Roster!A:A,Roster!F:F)</f>
        <v>F&amp;A</v>
      </c>
      <c r="D4444">
        <v>8</v>
      </c>
      <c r="E4444" s="2">
        <v>45211</v>
      </c>
      <c r="F4444" s="2">
        <f>_xlfn.XLOOKUP(Table7[[#This Row],[EID]],Roster!A:A,Roster!G:G)</f>
        <v>37806</v>
      </c>
      <c r="G4444" s="61">
        <f ca="1">(TODAY()-Table7[[#This Row],[Hire Date]])/365</f>
        <v>21.887671232876713</v>
      </c>
      <c r="H4444" s="61">
        <f ca="1">Table7[[#This Row],[Year]]*12</f>
        <v>262.65205479452055</v>
      </c>
      <c r="I4444" t="str">
        <f ca="1">IF(Table7[[#This Row],[Month]]&gt;=12,"Tenured","New Hire")</f>
        <v>Tenured</v>
      </c>
    </row>
    <row r="4445" spans="1:9">
      <c r="A4445" s="3" t="s">
        <v>106</v>
      </c>
      <c r="B4445" s="35" t="str">
        <f>_xlfn.XLOOKUP(Table7[[#This Row],[EID]],Roster!A:A,Roster!E:E)</f>
        <v>hir.kame.31</v>
      </c>
      <c r="C4445" s="35" t="str">
        <f>_xlfn.XLOOKUP(Table7[[#This Row],[EID]],Roster!A:A,Roster!F:F)</f>
        <v>Health</v>
      </c>
      <c r="D4445">
        <v>8</v>
      </c>
      <c r="E4445" s="2">
        <v>45211</v>
      </c>
      <c r="F4445" s="2">
        <f>_xlfn.XLOOKUP(Table7[[#This Row],[EID]],Roster!A:A,Roster!G:G)</f>
        <v>40457</v>
      </c>
      <c r="G4445" s="61">
        <f ca="1">(TODAY()-Table7[[#This Row],[Hire Date]])/365</f>
        <v>14.624657534246575</v>
      </c>
      <c r="H4445" s="61">
        <f ca="1">Table7[[#This Row],[Year]]*12</f>
        <v>175.49589041095891</v>
      </c>
      <c r="I4445" t="str">
        <f ca="1">IF(Table7[[#This Row],[Month]]&gt;=12,"Tenured","New Hire")</f>
        <v>Tenured</v>
      </c>
    </row>
    <row r="4446" spans="1:9">
      <c r="A4446" s="3" t="s">
        <v>107</v>
      </c>
      <c r="B4446" s="35" t="str">
        <f>_xlfn.XLOOKUP(Table7[[#This Row],[EID]],Roster!A:A,Roster!E:E)</f>
        <v>oka.koch.55</v>
      </c>
      <c r="C4446" s="35" t="str">
        <f>_xlfn.XLOOKUP(Table7[[#This Row],[EID]],Roster!A:A,Roster!F:F)</f>
        <v>F&amp;A</v>
      </c>
      <c r="D4446">
        <v>8</v>
      </c>
      <c r="E4446" s="2">
        <v>45211</v>
      </c>
      <c r="F4446" s="2">
        <f>_xlfn.XLOOKUP(Table7[[#This Row],[EID]],Roster!A:A,Roster!G:G)</f>
        <v>45001</v>
      </c>
      <c r="G4446" s="61">
        <f ca="1">(TODAY()-Table7[[#This Row],[Hire Date]])/365</f>
        <v>2.1753424657534248</v>
      </c>
      <c r="H4446" s="61">
        <f ca="1">Table7[[#This Row],[Year]]*12</f>
        <v>26.104109589041098</v>
      </c>
      <c r="I4446" t="str">
        <f ca="1">IF(Table7[[#This Row],[Month]]&gt;=12,"Tenured","New Hire")</f>
        <v>Tenured</v>
      </c>
    </row>
    <row r="4447" spans="1:9">
      <c r="A4447" s="3" t="s">
        <v>108</v>
      </c>
      <c r="B4447" s="35" t="str">
        <f>_xlfn.XLOOKUP(Table7[[#This Row],[EID]],Roster!A:A,Roster!E:E)</f>
        <v>kig.imaz.62</v>
      </c>
      <c r="C4447" s="35" t="str">
        <f>_xlfn.XLOOKUP(Table7[[#This Row],[EID]],Roster!A:A,Roster!F:F)</f>
        <v>HR</v>
      </c>
      <c r="D4447">
        <v>8</v>
      </c>
      <c r="E4447" s="2">
        <v>45211</v>
      </c>
      <c r="F4447" s="2">
        <f>_xlfn.XLOOKUP(Table7[[#This Row],[EID]],Roster!A:A,Roster!G:G)</f>
        <v>41289</v>
      </c>
      <c r="G4447" s="61">
        <f ca="1">(TODAY()-Table7[[#This Row],[Hire Date]])/365</f>
        <v>12.345205479452055</v>
      </c>
      <c r="H4447" s="61">
        <f ca="1">Table7[[#This Row],[Year]]*12</f>
        <v>148.14246575342466</v>
      </c>
      <c r="I4447" t="str">
        <f ca="1">IF(Table7[[#This Row],[Month]]&gt;=12,"Tenured","New Hire")</f>
        <v>Tenured</v>
      </c>
    </row>
    <row r="4448" spans="1:9">
      <c r="A4448" s="3" t="s">
        <v>109</v>
      </c>
      <c r="B4448" s="35" t="str">
        <f>_xlfn.XLOOKUP(Table7[[#This Row],[EID]],Roster!A:A,Roster!E:E)</f>
        <v>han.oriz.24</v>
      </c>
      <c r="C4448" s="35" t="str">
        <f>_xlfn.XLOOKUP(Table7[[#This Row],[EID]],Roster!A:A,Roster!F:F)</f>
        <v>Strategy</v>
      </c>
      <c r="D4448">
        <v>10</v>
      </c>
      <c r="E4448" s="2">
        <v>45211</v>
      </c>
      <c r="F4448" s="2">
        <f>_xlfn.XLOOKUP(Table7[[#This Row],[EID]],Roster!A:A,Roster!G:G)</f>
        <v>39092</v>
      </c>
      <c r="G4448" s="61">
        <f ca="1">(TODAY()-Table7[[#This Row],[Hire Date]])/365</f>
        <v>18.364383561643837</v>
      </c>
      <c r="H4448" s="61">
        <f ca="1">Table7[[#This Row],[Year]]*12</f>
        <v>220.37260273972606</v>
      </c>
      <c r="I4448" t="str">
        <f ca="1">IF(Table7[[#This Row],[Month]]&gt;=12,"Tenured","New Hire")</f>
        <v>Tenured</v>
      </c>
    </row>
    <row r="4449" spans="1:9">
      <c r="A4449" s="3" t="s">
        <v>110</v>
      </c>
      <c r="B4449" s="35" t="str">
        <f>_xlfn.XLOOKUP(Table7[[#This Row],[EID]],Roster!A:A,Roster!E:E)</f>
        <v>oka.koch.55</v>
      </c>
      <c r="C4449" s="35" t="str">
        <f>_xlfn.XLOOKUP(Table7[[#This Row],[EID]],Roster!A:A,Roster!F:F)</f>
        <v>F&amp;A</v>
      </c>
      <c r="D4449">
        <v>4</v>
      </c>
      <c r="E4449" s="2">
        <v>45211</v>
      </c>
      <c r="F4449" s="2">
        <f>_xlfn.XLOOKUP(Table7[[#This Row],[EID]],Roster!A:A,Roster!G:G)</f>
        <v>45029</v>
      </c>
      <c r="G4449" s="61">
        <f ca="1">(TODAY()-Table7[[#This Row],[Hire Date]])/365</f>
        <v>2.0986301369863014</v>
      </c>
      <c r="H4449" s="61">
        <f ca="1">Table7[[#This Row],[Year]]*12</f>
        <v>25.183561643835617</v>
      </c>
      <c r="I4449" t="str">
        <f ca="1">IF(Table7[[#This Row],[Month]]&gt;=12,"Tenured","New Hire")</f>
        <v>Tenured</v>
      </c>
    </row>
    <row r="4450" spans="1:9">
      <c r="A4450" s="3" t="s">
        <v>111</v>
      </c>
      <c r="B4450" s="35" t="str">
        <f>_xlfn.XLOOKUP(Table7[[#This Row],[EID]],Roster!A:A,Roster!E:E)</f>
        <v>hir.kame.31</v>
      </c>
      <c r="C4450" s="35" t="str">
        <f>_xlfn.XLOOKUP(Table7[[#This Row],[EID]],Roster!A:A,Roster!F:F)</f>
        <v>Health</v>
      </c>
      <c r="D4450">
        <v>8</v>
      </c>
      <c r="E4450" s="2">
        <v>45211</v>
      </c>
      <c r="F4450" s="2">
        <f>_xlfn.XLOOKUP(Table7[[#This Row],[EID]],Roster!A:A,Roster!G:G)</f>
        <v>42145</v>
      </c>
      <c r="G4450" s="61">
        <f ca="1">(TODAY()-Table7[[#This Row],[Hire Date]])/365</f>
        <v>10</v>
      </c>
      <c r="H4450" s="61">
        <f ca="1">Table7[[#This Row],[Year]]*12</f>
        <v>120</v>
      </c>
      <c r="I4450" t="str">
        <f ca="1">IF(Table7[[#This Row],[Month]]&gt;=12,"Tenured","New Hire")</f>
        <v>Tenured</v>
      </c>
    </row>
    <row r="4451" spans="1:9">
      <c r="A4451" s="3" t="s">
        <v>112</v>
      </c>
      <c r="B4451" s="35" t="str">
        <f>_xlfn.XLOOKUP(Table7[[#This Row],[EID]],Roster!A:A,Roster!E:E)</f>
        <v>hir.kame.31</v>
      </c>
      <c r="C4451" s="35" t="str">
        <f>_xlfn.XLOOKUP(Table7[[#This Row],[EID]],Roster!A:A,Roster!F:F)</f>
        <v>Health</v>
      </c>
      <c r="D4451">
        <v>10</v>
      </c>
      <c r="E4451" s="2">
        <v>45211</v>
      </c>
      <c r="F4451" s="2">
        <f>_xlfn.XLOOKUP(Table7[[#This Row],[EID]],Roster!A:A,Roster!G:G)</f>
        <v>44989</v>
      </c>
      <c r="G4451" s="61">
        <f ca="1">(TODAY()-Table7[[#This Row],[Hire Date]])/365</f>
        <v>2.2082191780821918</v>
      </c>
      <c r="H4451" s="61">
        <f ca="1">Table7[[#This Row],[Year]]*12</f>
        <v>26.4986301369863</v>
      </c>
      <c r="I4451" t="str">
        <f ca="1">IF(Table7[[#This Row],[Month]]&gt;=12,"Tenured","New Hire")</f>
        <v>Tenured</v>
      </c>
    </row>
    <row r="4452" spans="1:9">
      <c r="A4452" s="3" t="s">
        <v>113</v>
      </c>
      <c r="B4452" s="35" t="str">
        <f>_xlfn.XLOOKUP(Table7[[#This Row],[EID]],Roster!A:A,Roster!E:E)</f>
        <v>kig.imaz.62</v>
      </c>
      <c r="C4452" s="35" t="str">
        <f>_xlfn.XLOOKUP(Table7[[#This Row],[EID]],Roster!A:A,Roster!F:F)</f>
        <v>HR</v>
      </c>
      <c r="D4452">
        <v>10</v>
      </c>
      <c r="E4452" s="2">
        <v>45211</v>
      </c>
      <c r="F4452" s="2">
        <f>_xlfn.XLOOKUP(Table7[[#This Row],[EID]],Roster!A:A,Roster!G:G)</f>
        <v>44152</v>
      </c>
      <c r="G4452" s="61">
        <f ca="1">(TODAY()-Table7[[#This Row],[Hire Date]])/365</f>
        <v>4.5013698630136982</v>
      </c>
      <c r="H4452" s="61">
        <f ca="1">Table7[[#This Row],[Year]]*12</f>
        <v>54.016438356164379</v>
      </c>
      <c r="I4452" t="str">
        <f ca="1">IF(Table7[[#This Row],[Month]]&gt;=12,"Tenured","New Hire")</f>
        <v>Tenured</v>
      </c>
    </row>
    <row r="4453" spans="1:9">
      <c r="A4453" s="3" t="s">
        <v>114</v>
      </c>
      <c r="B4453" s="35" t="str">
        <f>_xlfn.XLOOKUP(Table7[[#This Row],[EID]],Roster!A:A,Roster!E:E)</f>
        <v>han.oriz.24</v>
      </c>
      <c r="C4453" s="35" t="str">
        <f>_xlfn.XLOOKUP(Table7[[#This Row],[EID]],Roster!A:A,Roster!F:F)</f>
        <v>Strategy</v>
      </c>
      <c r="D4453">
        <v>10</v>
      </c>
      <c r="E4453" s="2">
        <v>45211</v>
      </c>
      <c r="F4453" s="2">
        <f>_xlfn.XLOOKUP(Table7[[#This Row],[EID]],Roster!A:A,Roster!G:G)</f>
        <v>37165</v>
      </c>
      <c r="G4453" s="61">
        <f ca="1">(TODAY()-Table7[[#This Row],[Hire Date]])/365</f>
        <v>23.643835616438356</v>
      </c>
      <c r="H4453" s="61">
        <f ca="1">Table7[[#This Row],[Year]]*12</f>
        <v>283.72602739726028</v>
      </c>
      <c r="I4453" t="str">
        <f ca="1">IF(Table7[[#This Row],[Month]]&gt;=12,"Tenured","New Hire")</f>
        <v>Tenured</v>
      </c>
    </row>
    <row r="4454" spans="1:9">
      <c r="A4454" s="3" t="s">
        <v>115</v>
      </c>
      <c r="B4454" s="35" t="str">
        <f>_xlfn.XLOOKUP(Table7[[#This Row],[EID]],Roster!A:A,Roster!E:E)</f>
        <v>oka.koch.55</v>
      </c>
      <c r="C4454" s="35" t="str">
        <f>_xlfn.XLOOKUP(Table7[[#This Row],[EID]],Roster!A:A,Roster!F:F)</f>
        <v>F&amp;A</v>
      </c>
      <c r="D4454">
        <v>9</v>
      </c>
      <c r="E4454" s="2">
        <v>45211</v>
      </c>
      <c r="F4454" s="2">
        <f>_xlfn.XLOOKUP(Table7[[#This Row],[EID]],Roster!A:A,Roster!G:G)</f>
        <v>44841</v>
      </c>
      <c r="G4454" s="61">
        <f ca="1">(TODAY()-Table7[[#This Row],[Hire Date]])/365</f>
        <v>2.6136986301369864</v>
      </c>
      <c r="H4454" s="61">
        <f ca="1">Table7[[#This Row],[Year]]*12</f>
        <v>31.364383561643837</v>
      </c>
      <c r="I4454" t="str">
        <f ca="1">IF(Table7[[#This Row],[Month]]&gt;=12,"Tenured","New Hire")</f>
        <v>Tenured</v>
      </c>
    </row>
    <row r="4455" spans="1:9">
      <c r="A4455" s="3" t="s">
        <v>116</v>
      </c>
      <c r="B4455" s="35" t="str">
        <f>_xlfn.XLOOKUP(Table7[[#This Row],[EID]],Roster!A:A,Roster!E:E)</f>
        <v>hir.kame.31</v>
      </c>
      <c r="C4455" s="35" t="str">
        <f>_xlfn.XLOOKUP(Table7[[#This Row],[EID]],Roster!A:A,Roster!F:F)</f>
        <v>Health</v>
      </c>
      <c r="D4455">
        <v>10</v>
      </c>
      <c r="E4455" s="2">
        <v>45211</v>
      </c>
      <c r="F4455" s="2">
        <f>_xlfn.XLOOKUP(Table7[[#This Row],[EID]],Roster!A:A,Roster!G:G)</f>
        <v>39490</v>
      </c>
      <c r="G4455" s="61">
        <f ca="1">(TODAY()-Table7[[#This Row],[Hire Date]])/365</f>
        <v>17.273972602739725</v>
      </c>
      <c r="H4455" s="61">
        <f ca="1">Table7[[#This Row],[Year]]*12</f>
        <v>207.2876712328767</v>
      </c>
      <c r="I4455" t="str">
        <f ca="1">IF(Table7[[#This Row],[Month]]&gt;=12,"Tenured","New Hire")</f>
        <v>Tenured</v>
      </c>
    </row>
    <row r="4456" spans="1:9">
      <c r="A4456" s="3" t="s">
        <v>117</v>
      </c>
      <c r="B4456" s="35" t="str">
        <f>_xlfn.XLOOKUP(Table7[[#This Row],[EID]],Roster!A:A,Roster!E:E)</f>
        <v>han.oriz.24</v>
      </c>
      <c r="C4456" s="35" t="str">
        <f>_xlfn.XLOOKUP(Table7[[#This Row],[EID]],Roster!A:A,Roster!F:F)</f>
        <v>Network</v>
      </c>
      <c r="D4456">
        <v>8</v>
      </c>
      <c r="E4456" s="2">
        <v>45211</v>
      </c>
      <c r="F4456" s="2">
        <f>_xlfn.XLOOKUP(Table7[[#This Row],[EID]],Roster!A:A,Roster!G:G)</f>
        <v>43495</v>
      </c>
      <c r="G4456" s="61">
        <f ca="1">(TODAY()-Table7[[#This Row],[Hire Date]])/365</f>
        <v>6.3013698630136989</v>
      </c>
      <c r="H4456" s="61">
        <f ca="1">Table7[[#This Row],[Year]]*12</f>
        <v>75.616438356164394</v>
      </c>
      <c r="I4456" t="str">
        <f ca="1">IF(Table7[[#This Row],[Month]]&gt;=12,"Tenured","New Hire")</f>
        <v>Tenured</v>
      </c>
    </row>
    <row r="4457" spans="1:9">
      <c r="A4457" s="3" t="s">
        <v>118</v>
      </c>
      <c r="B4457" s="35" t="str">
        <f>_xlfn.XLOOKUP(Table7[[#This Row],[EID]],Roster!A:A,Roster!E:E)</f>
        <v>kig.imaz.62</v>
      </c>
      <c r="C4457" s="35" t="str">
        <f>_xlfn.XLOOKUP(Table7[[#This Row],[EID]],Roster!A:A,Roster!F:F)</f>
        <v>HR</v>
      </c>
      <c r="D4457">
        <v>9</v>
      </c>
      <c r="E4457" s="2">
        <v>45211</v>
      </c>
      <c r="F4457" s="2">
        <f>_xlfn.XLOOKUP(Table7[[#This Row],[EID]],Roster!A:A,Roster!G:G)</f>
        <v>44965</v>
      </c>
      <c r="G4457" s="61">
        <f ca="1">(TODAY()-Table7[[#This Row],[Hire Date]])/365</f>
        <v>2.2739726027397262</v>
      </c>
      <c r="H4457" s="61">
        <f ca="1">Table7[[#This Row],[Year]]*12</f>
        <v>27.287671232876715</v>
      </c>
      <c r="I4457" t="str">
        <f ca="1">IF(Table7[[#This Row],[Month]]&gt;=12,"Tenured","New Hire")</f>
        <v>Tenured</v>
      </c>
    </row>
    <row r="4458" spans="1:9">
      <c r="A4458" s="3" t="s">
        <v>119</v>
      </c>
      <c r="B4458" s="35" t="str">
        <f>_xlfn.XLOOKUP(Table7[[#This Row],[EID]],Roster!A:A,Roster!E:E)</f>
        <v>hir.kame.31</v>
      </c>
      <c r="C4458" s="35" t="str">
        <f>_xlfn.XLOOKUP(Table7[[#This Row],[EID]],Roster!A:A,Roster!F:F)</f>
        <v>Health</v>
      </c>
      <c r="D4458">
        <v>8</v>
      </c>
      <c r="E4458" s="2">
        <v>45211</v>
      </c>
      <c r="F4458" s="2">
        <f>_xlfn.XLOOKUP(Table7[[#This Row],[EID]],Roster!A:A,Roster!G:G)</f>
        <v>38581</v>
      </c>
      <c r="G4458" s="61">
        <f ca="1">(TODAY()-Table7[[#This Row],[Hire Date]])/365</f>
        <v>19.764383561643836</v>
      </c>
      <c r="H4458" s="61">
        <f ca="1">Table7[[#This Row],[Year]]*12</f>
        <v>237.17260273972602</v>
      </c>
      <c r="I4458" t="str">
        <f ca="1">IF(Table7[[#This Row],[Month]]&gt;=12,"Tenured","New Hire")</f>
        <v>Tenured</v>
      </c>
    </row>
    <row r="4459" spans="1:9">
      <c r="A4459" s="3" t="s">
        <v>120</v>
      </c>
      <c r="B4459" s="35" t="str">
        <f>_xlfn.XLOOKUP(Table7[[#This Row],[EID]],Roster!A:A,Roster!E:E)</f>
        <v>oka.koch.55</v>
      </c>
      <c r="C4459" s="35" t="str">
        <f>_xlfn.XLOOKUP(Table7[[#This Row],[EID]],Roster!A:A,Roster!F:F)</f>
        <v>F&amp;A</v>
      </c>
      <c r="D4459">
        <v>8</v>
      </c>
      <c r="E4459" s="2">
        <v>45211</v>
      </c>
      <c r="F4459" s="2">
        <f>_xlfn.XLOOKUP(Table7[[#This Row],[EID]],Roster!A:A,Roster!G:G)</f>
        <v>45039</v>
      </c>
      <c r="G4459" s="61">
        <f ca="1">(TODAY()-Table7[[#This Row],[Hire Date]])/365</f>
        <v>2.0712328767123287</v>
      </c>
      <c r="H4459" s="61">
        <f ca="1">Table7[[#This Row],[Year]]*12</f>
        <v>24.854794520547944</v>
      </c>
      <c r="I4459" t="str">
        <f ca="1">IF(Table7[[#This Row],[Month]]&gt;=12,"Tenured","New Hire")</f>
        <v>Tenured</v>
      </c>
    </row>
    <row r="4460" spans="1:9">
      <c r="A4460" s="3" t="s">
        <v>121</v>
      </c>
      <c r="B4460" s="35" t="str">
        <f>_xlfn.XLOOKUP(Table7[[#This Row],[EID]],Roster!A:A,Roster!E:E)</f>
        <v>hir.kame.31</v>
      </c>
      <c r="C4460" s="35" t="str">
        <f>_xlfn.XLOOKUP(Table7[[#This Row],[EID]],Roster!A:A,Roster!F:F)</f>
        <v>Health</v>
      </c>
      <c r="D4460">
        <v>10</v>
      </c>
      <c r="E4460" s="2">
        <v>45211</v>
      </c>
      <c r="F4460" s="2">
        <f>_xlfn.XLOOKUP(Table7[[#This Row],[EID]],Roster!A:A,Roster!G:G)</f>
        <v>44420</v>
      </c>
      <c r="G4460" s="61">
        <f ca="1">(TODAY()-Table7[[#This Row],[Hire Date]])/365</f>
        <v>3.7671232876712328</v>
      </c>
      <c r="H4460" s="61">
        <f ca="1">Table7[[#This Row],[Year]]*12</f>
        <v>45.205479452054796</v>
      </c>
      <c r="I4460" t="str">
        <f ca="1">IF(Table7[[#This Row],[Month]]&gt;=12,"Tenured","New Hire")</f>
        <v>Tenured</v>
      </c>
    </row>
    <row r="4461" spans="1:9">
      <c r="A4461" s="3" t="s">
        <v>122</v>
      </c>
      <c r="B4461" s="35" t="str">
        <f>_xlfn.XLOOKUP(Table7[[#This Row],[EID]],Roster!A:A,Roster!E:E)</f>
        <v>han.oriz.24</v>
      </c>
      <c r="C4461" s="35" t="str">
        <f>_xlfn.XLOOKUP(Table7[[#This Row],[EID]],Roster!A:A,Roster!F:F)</f>
        <v>Network</v>
      </c>
      <c r="D4461">
        <v>9</v>
      </c>
      <c r="E4461" s="2">
        <v>45211</v>
      </c>
      <c r="F4461" s="2">
        <f>_xlfn.XLOOKUP(Table7[[#This Row],[EID]],Roster!A:A,Roster!G:G)</f>
        <v>44961</v>
      </c>
      <c r="G4461" s="61">
        <f ca="1">(TODAY()-Table7[[#This Row],[Hire Date]])/365</f>
        <v>2.2849315068493152</v>
      </c>
      <c r="H4461" s="61">
        <f ca="1">Table7[[#This Row],[Year]]*12</f>
        <v>27.419178082191785</v>
      </c>
      <c r="I4461" t="str">
        <f ca="1">IF(Table7[[#This Row],[Month]]&gt;=12,"Tenured","New Hire")</f>
        <v>Tenured</v>
      </c>
    </row>
    <row r="4462" spans="1:9">
      <c r="A4462" s="3" t="s">
        <v>123</v>
      </c>
      <c r="B4462" s="35" t="str">
        <f>_xlfn.XLOOKUP(Table7[[#This Row],[EID]],Roster!A:A,Roster!E:E)</f>
        <v>kig.imaz.62</v>
      </c>
      <c r="C4462" s="35" t="str">
        <f>_xlfn.XLOOKUP(Table7[[#This Row],[EID]],Roster!A:A,Roster!F:F)</f>
        <v>HR</v>
      </c>
      <c r="D4462">
        <v>9</v>
      </c>
      <c r="E4462" s="2">
        <v>45211</v>
      </c>
      <c r="F4462" s="2">
        <f>_xlfn.XLOOKUP(Table7[[#This Row],[EID]],Roster!A:A,Roster!G:G)</f>
        <v>41094</v>
      </c>
      <c r="G4462" s="61">
        <f ca="1">(TODAY()-Table7[[#This Row],[Hire Date]])/365</f>
        <v>12.87945205479452</v>
      </c>
      <c r="H4462" s="61">
        <f ca="1">Table7[[#This Row],[Year]]*12</f>
        <v>154.55342465753424</v>
      </c>
      <c r="I4462" t="str">
        <f ca="1">IF(Table7[[#This Row],[Month]]&gt;=12,"Tenured","New Hire")</f>
        <v>Tenured</v>
      </c>
    </row>
    <row r="4463" spans="1:9">
      <c r="A4463" s="3" t="s">
        <v>94</v>
      </c>
      <c r="B4463" s="35" t="str">
        <f>_xlfn.XLOOKUP(Table7[[#This Row],[EID]],Roster!A:A,Roster!E:E)</f>
        <v>oka.koch.55</v>
      </c>
      <c r="C4463" s="35" t="str">
        <f>_xlfn.XLOOKUP(Table7[[#This Row],[EID]],Roster!A:A,Roster!F:F)</f>
        <v>F&amp;A</v>
      </c>
      <c r="D4463">
        <v>10</v>
      </c>
      <c r="E4463" s="2">
        <v>45212</v>
      </c>
      <c r="F4463" s="2">
        <f>_xlfn.XLOOKUP(Table7[[#This Row],[EID]],Roster!A:A,Roster!G:G)</f>
        <v>45032</v>
      </c>
      <c r="G4463" s="61">
        <f ca="1">(TODAY()-Table7[[#This Row],[Hire Date]])/365</f>
        <v>2.0904109589041098</v>
      </c>
      <c r="H4463" s="61">
        <f ca="1">Table7[[#This Row],[Year]]*12</f>
        <v>25.084931506849315</v>
      </c>
      <c r="I4463" t="str">
        <f ca="1">IF(Table7[[#This Row],[Month]]&gt;=12,"Tenured","New Hire")</f>
        <v>Tenured</v>
      </c>
    </row>
    <row r="4464" spans="1:9">
      <c r="A4464" s="3" t="s">
        <v>95</v>
      </c>
      <c r="B4464" s="35" t="str">
        <f>_xlfn.XLOOKUP(Table7[[#This Row],[EID]],Roster!A:A,Roster!E:E)</f>
        <v>oka.koch.55</v>
      </c>
      <c r="C4464" s="35" t="str">
        <f>_xlfn.XLOOKUP(Table7[[#This Row],[EID]],Roster!A:A,Roster!F:F)</f>
        <v>F&amp;A</v>
      </c>
      <c r="D4464">
        <v>7</v>
      </c>
      <c r="E4464" s="2">
        <v>45212</v>
      </c>
      <c r="F4464" s="2">
        <f>_xlfn.XLOOKUP(Table7[[#This Row],[EID]],Roster!A:A,Roster!G:G)</f>
        <v>44990</v>
      </c>
      <c r="G4464" s="61">
        <f ca="1">(TODAY()-Table7[[#This Row],[Hire Date]])/365</f>
        <v>2.2054794520547945</v>
      </c>
      <c r="H4464" s="61">
        <f ca="1">Table7[[#This Row],[Year]]*12</f>
        <v>26.465753424657535</v>
      </c>
      <c r="I4464" t="str">
        <f ca="1">IF(Table7[[#This Row],[Month]]&gt;=12,"Tenured","New Hire")</f>
        <v>Tenured</v>
      </c>
    </row>
    <row r="4465" spans="1:9">
      <c r="A4465" s="3" t="s">
        <v>96</v>
      </c>
      <c r="B4465" s="35" t="str">
        <f>_xlfn.XLOOKUP(Table7[[#This Row],[EID]],Roster!A:A,Roster!E:E)</f>
        <v>hir.kame.31</v>
      </c>
      <c r="C4465" s="35" t="str">
        <f>_xlfn.XLOOKUP(Table7[[#This Row],[EID]],Roster!A:A,Roster!F:F)</f>
        <v>Health</v>
      </c>
      <c r="D4465">
        <v>8</v>
      </c>
      <c r="E4465" s="2">
        <v>45212</v>
      </c>
      <c r="F4465" s="2">
        <f>_xlfn.XLOOKUP(Table7[[#This Row],[EID]],Roster!A:A,Roster!G:G)</f>
        <v>44979</v>
      </c>
      <c r="G4465" s="61">
        <f ca="1">(TODAY()-Table7[[#This Row],[Hire Date]])/365</f>
        <v>2.2356164383561645</v>
      </c>
      <c r="H4465" s="61">
        <f ca="1">Table7[[#This Row],[Year]]*12</f>
        <v>26.827397260273976</v>
      </c>
      <c r="I4465" t="str">
        <f ca="1">IF(Table7[[#This Row],[Month]]&gt;=12,"Tenured","New Hire")</f>
        <v>Tenured</v>
      </c>
    </row>
    <row r="4466" spans="1:9">
      <c r="A4466" s="3" t="s">
        <v>97</v>
      </c>
      <c r="B4466" s="35" t="str">
        <f>_xlfn.XLOOKUP(Table7[[#This Row],[EID]],Roster!A:A,Roster!E:E)</f>
        <v>han.oriz.24</v>
      </c>
      <c r="C4466" s="35" t="str">
        <f>_xlfn.XLOOKUP(Table7[[#This Row],[EID]],Roster!A:A,Roster!F:F)</f>
        <v>Network</v>
      </c>
      <c r="D4466">
        <v>8</v>
      </c>
      <c r="E4466" s="2">
        <v>45212</v>
      </c>
      <c r="F4466" s="2">
        <f>_xlfn.XLOOKUP(Table7[[#This Row],[EID]],Roster!A:A,Roster!G:G)</f>
        <v>44419</v>
      </c>
      <c r="G4466" s="61">
        <f ca="1">(TODAY()-Table7[[#This Row],[Hire Date]])/365</f>
        <v>3.7698630136986302</v>
      </c>
      <c r="H4466" s="61">
        <f ca="1">Table7[[#This Row],[Year]]*12</f>
        <v>45.238356164383561</v>
      </c>
      <c r="I4466" t="str">
        <f ca="1">IF(Table7[[#This Row],[Month]]&gt;=12,"Tenured","New Hire")</f>
        <v>Tenured</v>
      </c>
    </row>
    <row r="4467" spans="1:9">
      <c r="A4467" s="3" t="s">
        <v>98</v>
      </c>
      <c r="B4467" s="35" t="str">
        <f>_xlfn.XLOOKUP(Table7[[#This Row],[EID]],Roster!A:A,Roster!E:E)</f>
        <v>kig.imaz.62</v>
      </c>
      <c r="C4467" s="35" t="str">
        <f>_xlfn.XLOOKUP(Table7[[#This Row],[EID]],Roster!A:A,Roster!F:F)</f>
        <v>HR</v>
      </c>
      <c r="D4467">
        <v>9</v>
      </c>
      <c r="E4467" s="2">
        <v>45212</v>
      </c>
      <c r="F4467" s="2">
        <f>_xlfn.XLOOKUP(Table7[[#This Row],[EID]],Roster!A:A,Roster!G:G)</f>
        <v>41964</v>
      </c>
      <c r="G4467" s="61">
        <f ca="1">(TODAY()-Table7[[#This Row],[Hire Date]])/365</f>
        <v>10.495890410958904</v>
      </c>
      <c r="H4467" s="61">
        <f ca="1">Table7[[#This Row],[Year]]*12</f>
        <v>125.95068493150684</v>
      </c>
      <c r="I4467" t="str">
        <f ca="1">IF(Table7[[#This Row],[Month]]&gt;=12,"Tenured","New Hire")</f>
        <v>Tenured</v>
      </c>
    </row>
    <row r="4468" spans="1:9">
      <c r="A4468" s="3" t="s">
        <v>99</v>
      </c>
      <c r="B4468" s="35" t="str">
        <f>_xlfn.XLOOKUP(Table7[[#This Row],[EID]],Roster!A:A,Roster!E:E)</f>
        <v>han.oriz.24</v>
      </c>
      <c r="C4468" s="35" t="str">
        <f>_xlfn.XLOOKUP(Table7[[#This Row],[EID]],Roster!A:A,Roster!F:F)</f>
        <v>Strategy</v>
      </c>
      <c r="D4468">
        <v>9</v>
      </c>
      <c r="E4468" s="2">
        <v>45212</v>
      </c>
      <c r="F4468" s="2">
        <f>_xlfn.XLOOKUP(Table7[[#This Row],[EID]],Roster!A:A,Roster!G:G)</f>
        <v>39732</v>
      </c>
      <c r="G4468" s="61">
        <f ca="1">(TODAY()-Table7[[#This Row],[Hire Date]])/365</f>
        <v>16.610958904109587</v>
      </c>
      <c r="H4468" s="61">
        <f ca="1">Table7[[#This Row],[Year]]*12</f>
        <v>199.33150684931505</v>
      </c>
      <c r="I4468" t="str">
        <f ca="1">IF(Table7[[#This Row],[Month]]&gt;=12,"Tenured","New Hire")</f>
        <v>Tenured</v>
      </c>
    </row>
    <row r="4469" spans="1:9">
      <c r="A4469" s="3" t="s">
        <v>100</v>
      </c>
      <c r="B4469" s="35" t="str">
        <f>_xlfn.XLOOKUP(Table7[[#This Row],[EID]],Roster!A:A,Roster!E:E)</f>
        <v>oka.koch.55</v>
      </c>
      <c r="C4469" s="35" t="str">
        <f>_xlfn.XLOOKUP(Table7[[#This Row],[EID]],Roster!A:A,Roster!F:F)</f>
        <v>F&amp;A</v>
      </c>
      <c r="D4469">
        <v>10</v>
      </c>
      <c r="E4469" s="2">
        <v>45212</v>
      </c>
      <c r="F4469" s="2">
        <f>_xlfn.XLOOKUP(Table7[[#This Row],[EID]],Roster!A:A,Roster!G:G)</f>
        <v>44956</v>
      </c>
      <c r="G4469" s="61">
        <f ca="1">(TODAY()-Table7[[#This Row],[Hire Date]])/365</f>
        <v>2.2986301369863016</v>
      </c>
      <c r="H4469" s="61">
        <f ca="1">Table7[[#This Row],[Year]]*12</f>
        <v>27.583561643835619</v>
      </c>
      <c r="I4469" t="str">
        <f ca="1">IF(Table7[[#This Row],[Month]]&gt;=12,"Tenured","New Hire")</f>
        <v>Tenured</v>
      </c>
    </row>
    <row r="4470" spans="1:9">
      <c r="A4470" s="3" t="s">
        <v>101</v>
      </c>
      <c r="B4470" s="35" t="str">
        <f>_xlfn.XLOOKUP(Table7[[#This Row],[EID]],Roster!A:A,Roster!E:E)</f>
        <v>hir.kame.31</v>
      </c>
      <c r="C4470" s="35" t="str">
        <f>_xlfn.XLOOKUP(Table7[[#This Row],[EID]],Roster!A:A,Roster!F:F)</f>
        <v>Health</v>
      </c>
      <c r="D4470">
        <v>10</v>
      </c>
      <c r="E4470" s="2">
        <v>45212</v>
      </c>
      <c r="F4470" s="2">
        <f>_xlfn.XLOOKUP(Table7[[#This Row],[EID]],Roster!A:A,Roster!G:G)</f>
        <v>42161</v>
      </c>
      <c r="G4470" s="61">
        <f ca="1">(TODAY()-Table7[[#This Row],[Hire Date]])/365</f>
        <v>9.956164383561644</v>
      </c>
      <c r="H4470" s="61">
        <f ca="1">Table7[[#This Row],[Year]]*12</f>
        <v>119.47397260273974</v>
      </c>
      <c r="I4470" t="str">
        <f ca="1">IF(Table7[[#This Row],[Month]]&gt;=12,"Tenured","New Hire")</f>
        <v>Tenured</v>
      </c>
    </row>
    <row r="4471" spans="1:9">
      <c r="A4471" s="3" t="s">
        <v>102</v>
      </c>
      <c r="B4471" s="35" t="str">
        <f>_xlfn.XLOOKUP(Table7[[#This Row],[EID]],Roster!A:A,Roster!E:E)</f>
        <v>han.oriz.24</v>
      </c>
      <c r="C4471" s="35" t="str">
        <f>_xlfn.XLOOKUP(Table7[[#This Row],[EID]],Roster!A:A,Roster!F:F)</f>
        <v>Network</v>
      </c>
      <c r="D4471">
        <v>9</v>
      </c>
      <c r="E4471" s="2">
        <v>45212</v>
      </c>
      <c r="F4471" s="2">
        <f>_xlfn.XLOOKUP(Table7[[#This Row],[EID]],Roster!A:A,Roster!G:G)</f>
        <v>37784</v>
      </c>
      <c r="G4471" s="61">
        <f ca="1">(TODAY()-Table7[[#This Row],[Hire Date]])/365</f>
        <v>21.947945205479453</v>
      </c>
      <c r="H4471" s="61">
        <f ca="1">Table7[[#This Row],[Year]]*12</f>
        <v>263.37534246575342</v>
      </c>
      <c r="I4471" t="str">
        <f ca="1">IF(Table7[[#This Row],[Month]]&gt;=12,"Tenured","New Hire")</f>
        <v>Tenured</v>
      </c>
    </row>
    <row r="4472" spans="1:9">
      <c r="A4472" s="3" t="s">
        <v>103</v>
      </c>
      <c r="B4472" s="35" t="str">
        <f>_xlfn.XLOOKUP(Table7[[#This Row],[EID]],Roster!A:A,Roster!E:E)</f>
        <v>kig.imaz.62</v>
      </c>
      <c r="C4472" s="35" t="str">
        <f>_xlfn.XLOOKUP(Table7[[#This Row],[EID]],Roster!A:A,Roster!F:F)</f>
        <v>HR</v>
      </c>
      <c r="D4472">
        <v>8</v>
      </c>
      <c r="E4472" s="2">
        <v>45212</v>
      </c>
      <c r="F4472" s="2">
        <f>_xlfn.XLOOKUP(Table7[[#This Row],[EID]],Roster!A:A,Roster!G:G)</f>
        <v>44132</v>
      </c>
      <c r="G4472" s="61">
        <f ca="1">(TODAY()-Table7[[#This Row],[Hire Date]])/365</f>
        <v>4.5561643835616437</v>
      </c>
      <c r="H4472" s="61">
        <f ca="1">Table7[[#This Row],[Year]]*12</f>
        <v>54.673972602739724</v>
      </c>
      <c r="I4472" t="str">
        <f ca="1">IF(Table7[[#This Row],[Month]]&gt;=12,"Tenured","New Hire")</f>
        <v>Tenured</v>
      </c>
    </row>
    <row r="4473" spans="1:9">
      <c r="A4473" s="3" t="s">
        <v>104</v>
      </c>
      <c r="B4473" s="35" t="str">
        <f>_xlfn.XLOOKUP(Table7[[#This Row],[EID]],Roster!A:A,Roster!E:E)</f>
        <v>oka.koch.55</v>
      </c>
      <c r="C4473" s="35" t="str">
        <f>_xlfn.XLOOKUP(Table7[[#This Row],[EID]],Roster!A:A,Roster!F:F)</f>
        <v>F&amp;A</v>
      </c>
      <c r="D4473">
        <v>0</v>
      </c>
      <c r="E4473" s="2">
        <v>45212</v>
      </c>
      <c r="F4473" s="2">
        <f>_xlfn.XLOOKUP(Table7[[#This Row],[EID]],Roster!A:A,Roster!G:G)</f>
        <v>44977</v>
      </c>
      <c r="G4473" s="61">
        <f ca="1">(TODAY()-Table7[[#This Row],[Hire Date]])/365</f>
        <v>2.2410958904109588</v>
      </c>
      <c r="H4473" s="61">
        <f ca="1">Table7[[#This Row],[Year]]*12</f>
        <v>26.893150684931506</v>
      </c>
      <c r="I4473" t="str">
        <f ca="1">IF(Table7[[#This Row],[Month]]&gt;=12,"Tenured","New Hire")</f>
        <v>Tenured</v>
      </c>
    </row>
    <row r="4474" spans="1:9">
      <c r="A4474" s="3" t="s">
        <v>105</v>
      </c>
      <c r="B4474" s="35" t="str">
        <f>_xlfn.XLOOKUP(Table7[[#This Row],[EID]],Roster!A:A,Roster!E:E)</f>
        <v>oka.koch.55</v>
      </c>
      <c r="C4474" s="35" t="str">
        <f>_xlfn.XLOOKUP(Table7[[#This Row],[EID]],Roster!A:A,Roster!F:F)</f>
        <v>F&amp;A</v>
      </c>
      <c r="D4474">
        <v>9</v>
      </c>
      <c r="E4474" s="2">
        <v>45212</v>
      </c>
      <c r="F4474" s="2">
        <f>_xlfn.XLOOKUP(Table7[[#This Row],[EID]],Roster!A:A,Roster!G:G)</f>
        <v>37806</v>
      </c>
      <c r="G4474" s="61">
        <f ca="1">(TODAY()-Table7[[#This Row],[Hire Date]])/365</f>
        <v>21.887671232876713</v>
      </c>
      <c r="H4474" s="61">
        <f ca="1">Table7[[#This Row],[Year]]*12</f>
        <v>262.65205479452055</v>
      </c>
      <c r="I4474" t="str">
        <f ca="1">IF(Table7[[#This Row],[Month]]&gt;=12,"Tenured","New Hire")</f>
        <v>Tenured</v>
      </c>
    </row>
    <row r="4475" spans="1:9">
      <c r="A4475" s="3" t="s">
        <v>106</v>
      </c>
      <c r="B4475" s="35" t="str">
        <f>_xlfn.XLOOKUP(Table7[[#This Row],[EID]],Roster!A:A,Roster!E:E)</f>
        <v>hir.kame.31</v>
      </c>
      <c r="C4475" s="35" t="str">
        <f>_xlfn.XLOOKUP(Table7[[#This Row],[EID]],Roster!A:A,Roster!F:F)</f>
        <v>Health</v>
      </c>
      <c r="D4475">
        <v>9</v>
      </c>
      <c r="E4475" s="2">
        <v>45212</v>
      </c>
      <c r="F4475" s="2">
        <f>_xlfn.XLOOKUP(Table7[[#This Row],[EID]],Roster!A:A,Roster!G:G)</f>
        <v>40457</v>
      </c>
      <c r="G4475" s="61">
        <f ca="1">(TODAY()-Table7[[#This Row],[Hire Date]])/365</f>
        <v>14.624657534246575</v>
      </c>
      <c r="H4475" s="61">
        <f ca="1">Table7[[#This Row],[Year]]*12</f>
        <v>175.49589041095891</v>
      </c>
      <c r="I4475" t="str">
        <f ca="1">IF(Table7[[#This Row],[Month]]&gt;=12,"Tenured","New Hire")</f>
        <v>Tenured</v>
      </c>
    </row>
    <row r="4476" spans="1:9">
      <c r="A4476" s="3" t="s">
        <v>107</v>
      </c>
      <c r="B4476" s="35" t="str">
        <f>_xlfn.XLOOKUP(Table7[[#This Row],[EID]],Roster!A:A,Roster!E:E)</f>
        <v>oka.koch.55</v>
      </c>
      <c r="C4476" s="35" t="str">
        <f>_xlfn.XLOOKUP(Table7[[#This Row],[EID]],Roster!A:A,Roster!F:F)</f>
        <v>F&amp;A</v>
      </c>
      <c r="D4476">
        <v>5</v>
      </c>
      <c r="E4476" s="2">
        <v>45212</v>
      </c>
      <c r="F4476" s="2">
        <f>_xlfn.XLOOKUP(Table7[[#This Row],[EID]],Roster!A:A,Roster!G:G)</f>
        <v>45001</v>
      </c>
      <c r="G4476" s="61">
        <f ca="1">(TODAY()-Table7[[#This Row],[Hire Date]])/365</f>
        <v>2.1753424657534248</v>
      </c>
      <c r="H4476" s="61">
        <f ca="1">Table7[[#This Row],[Year]]*12</f>
        <v>26.104109589041098</v>
      </c>
      <c r="I4476" t="str">
        <f ca="1">IF(Table7[[#This Row],[Month]]&gt;=12,"Tenured","New Hire")</f>
        <v>Tenured</v>
      </c>
    </row>
    <row r="4477" spans="1:9">
      <c r="A4477" s="3" t="s">
        <v>108</v>
      </c>
      <c r="B4477" s="35" t="str">
        <f>_xlfn.XLOOKUP(Table7[[#This Row],[EID]],Roster!A:A,Roster!E:E)</f>
        <v>kig.imaz.62</v>
      </c>
      <c r="C4477" s="35" t="str">
        <f>_xlfn.XLOOKUP(Table7[[#This Row],[EID]],Roster!A:A,Roster!F:F)</f>
        <v>HR</v>
      </c>
      <c r="D4477">
        <v>8</v>
      </c>
      <c r="E4477" s="2">
        <v>45212</v>
      </c>
      <c r="F4477" s="2">
        <f>_xlfn.XLOOKUP(Table7[[#This Row],[EID]],Roster!A:A,Roster!G:G)</f>
        <v>41289</v>
      </c>
      <c r="G4477" s="61">
        <f ca="1">(TODAY()-Table7[[#This Row],[Hire Date]])/365</f>
        <v>12.345205479452055</v>
      </c>
      <c r="H4477" s="61">
        <f ca="1">Table7[[#This Row],[Year]]*12</f>
        <v>148.14246575342466</v>
      </c>
      <c r="I4477" t="str">
        <f ca="1">IF(Table7[[#This Row],[Month]]&gt;=12,"Tenured","New Hire")</f>
        <v>Tenured</v>
      </c>
    </row>
    <row r="4478" spans="1:9">
      <c r="A4478" s="3" t="s">
        <v>109</v>
      </c>
      <c r="B4478" s="35" t="str">
        <f>_xlfn.XLOOKUP(Table7[[#This Row],[EID]],Roster!A:A,Roster!E:E)</f>
        <v>han.oriz.24</v>
      </c>
      <c r="C4478" s="35" t="str">
        <f>_xlfn.XLOOKUP(Table7[[#This Row],[EID]],Roster!A:A,Roster!F:F)</f>
        <v>Strategy</v>
      </c>
      <c r="D4478">
        <v>10</v>
      </c>
      <c r="E4478" s="2">
        <v>45212</v>
      </c>
      <c r="F4478" s="2">
        <f>_xlfn.XLOOKUP(Table7[[#This Row],[EID]],Roster!A:A,Roster!G:G)</f>
        <v>39092</v>
      </c>
      <c r="G4478" s="61">
        <f ca="1">(TODAY()-Table7[[#This Row],[Hire Date]])/365</f>
        <v>18.364383561643837</v>
      </c>
      <c r="H4478" s="61">
        <f ca="1">Table7[[#This Row],[Year]]*12</f>
        <v>220.37260273972606</v>
      </c>
      <c r="I4478" t="str">
        <f ca="1">IF(Table7[[#This Row],[Month]]&gt;=12,"Tenured","New Hire")</f>
        <v>Tenured</v>
      </c>
    </row>
    <row r="4479" spans="1:9">
      <c r="A4479" s="3" t="s">
        <v>110</v>
      </c>
      <c r="B4479" s="35" t="str">
        <f>_xlfn.XLOOKUP(Table7[[#This Row],[EID]],Roster!A:A,Roster!E:E)</f>
        <v>oka.koch.55</v>
      </c>
      <c r="C4479" s="35" t="str">
        <f>_xlfn.XLOOKUP(Table7[[#This Row],[EID]],Roster!A:A,Roster!F:F)</f>
        <v>F&amp;A</v>
      </c>
      <c r="D4479">
        <v>8</v>
      </c>
      <c r="E4479" s="2">
        <v>45212</v>
      </c>
      <c r="F4479" s="2">
        <f>_xlfn.XLOOKUP(Table7[[#This Row],[EID]],Roster!A:A,Roster!G:G)</f>
        <v>45029</v>
      </c>
      <c r="G4479" s="61">
        <f ca="1">(TODAY()-Table7[[#This Row],[Hire Date]])/365</f>
        <v>2.0986301369863014</v>
      </c>
      <c r="H4479" s="61">
        <f ca="1">Table7[[#This Row],[Year]]*12</f>
        <v>25.183561643835617</v>
      </c>
      <c r="I4479" t="str">
        <f ca="1">IF(Table7[[#This Row],[Month]]&gt;=12,"Tenured","New Hire")</f>
        <v>Tenured</v>
      </c>
    </row>
    <row r="4480" spans="1:9">
      <c r="A4480" s="3" t="s">
        <v>111</v>
      </c>
      <c r="B4480" s="35" t="str">
        <f>_xlfn.XLOOKUP(Table7[[#This Row],[EID]],Roster!A:A,Roster!E:E)</f>
        <v>hir.kame.31</v>
      </c>
      <c r="C4480" s="35" t="str">
        <f>_xlfn.XLOOKUP(Table7[[#This Row],[EID]],Roster!A:A,Roster!F:F)</f>
        <v>Health</v>
      </c>
      <c r="D4480">
        <v>9</v>
      </c>
      <c r="E4480" s="2">
        <v>45212</v>
      </c>
      <c r="F4480" s="2">
        <f>_xlfn.XLOOKUP(Table7[[#This Row],[EID]],Roster!A:A,Roster!G:G)</f>
        <v>42145</v>
      </c>
      <c r="G4480" s="61">
        <f ca="1">(TODAY()-Table7[[#This Row],[Hire Date]])/365</f>
        <v>10</v>
      </c>
      <c r="H4480" s="61">
        <f ca="1">Table7[[#This Row],[Year]]*12</f>
        <v>120</v>
      </c>
      <c r="I4480" t="str">
        <f ca="1">IF(Table7[[#This Row],[Month]]&gt;=12,"Tenured","New Hire")</f>
        <v>Tenured</v>
      </c>
    </row>
    <row r="4481" spans="1:9">
      <c r="A4481" s="3" t="s">
        <v>112</v>
      </c>
      <c r="B4481" s="35" t="str">
        <f>_xlfn.XLOOKUP(Table7[[#This Row],[EID]],Roster!A:A,Roster!E:E)</f>
        <v>hir.kame.31</v>
      </c>
      <c r="C4481" s="35" t="str">
        <f>_xlfn.XLOOKUP(Table7[[#This Row],[EID]],Roster!A:A,Roster!F:F)</f>
        <v>Health</v>
      </c>
      <c r="D4481">
        <v>8</v>
      </c>
      <c r="E4481" s="2">
        <v>45212</v>
      </c>
      <c r="F4481" s="2">
        <f>_xlfn.XLOOKUP(Table7[[#This Row],[EID]],Roster!A:A,Roster!G:G)</f>
        <v>44989</v>
      </c>
      <c r="G4481" s="61">
        <f ca="1">(TODAY()-Table7[[#This Row],[Hire Date]])/365</f>
        <v>2.2082191780821918</v>
      </c>
      <c r="H4481" s="61">
        <f ca="1">Table7[[#This Row],[Year]]*12</f>
        <v>26.4986301369863</v>
      </c>
      <c r="I4481" t="str">
        <f ca="1">IF(Table7[[#This Row],[Month]]&gt;=12,"Tenured","New Hire")</f>
        <v>Tenured</v>
      </c>
    </row>
    <row r="4482" spans="1:9">
      <c r="A4482" s="3" t="s">
        <v>113</v>
      </c>
      <c r="B4482" s="35" t="str">
        <f>_xlfn.XLOOKUP(Table7[[#This Row],[EID]],Roster!A:A,Roster!E:E)</f>
        <v>kig.imaz.62</v>
      </c>
      <c r="C4482" s="35" t="str">
        <f>_xlfn.XLOOKUP(Table7[[#This Row],[EID]],Roster!A:A,Roster!F:F)</f>
        <v>HR</v>
      </c>
      <c r="D4482">
        <v>8</v>
      </c>
      <c r="E4482" s="2">
        <v>45212</v>
      </c>
      <c r="F4482" s="2">
        <f>_xlfn.XLOOKUP(Table7[[#This Row],[EID]],Roster!A:A,Roster!G:G)</f>
        <v>44152</v>
      </c>
      <c r="G4482" s="61">
        <f ca="1">(TODAY()-Table7[[#This Row],[Hire Date]])/365</f>
        <v>4.5013698630136982</v>
      </c>
      <c r="H4482" s="61">
        <f ca="1">Table7[[#This Row],[Year]]*12</f>
        <v>54.016438356164379</v>
      </c>
      <c r="I4482" t="str">
        <f ca="1">IF(Table7[[#This Row],[Month]]&gt;=12,"Tenured","New Hire")</f>
        <v>Tenured</v>
      </c>
    </row>
    <row r="4483" spans="1:9">
      <c r="A4483" s="3" t="s">
        <v>114</v>
      </c>
      <c r="B4483" s="35" t="str">
        <f>_xlfn.XLOOKUP(Table7[[#This Row],[EID]],Roster!A:A,Roster!E:E)</f>
        <v>han.oriz.24</v>
      </c>
      <c r="C4483" s="35" t="str">
        <f>_xlfn.XLOOKUP(Table7[[#This Row],[EID]],Roster!A:A,Roster!F:F)</f>
        <v>Strategy</v>
      </c>
      <c r="D4483">
        <v>9</v>
      </c>
      <c r="E4483" s="2">
        <v>45212</v>
      </c>
      <c r="F4483" s="2">
        <f>_xlfn.XLOOKUP(Table7[[#This Row],[EID]],Roster!A:A,Roster!G:G)</f>
        <v>37165</v>
      </c>
      <c r="G4483" s="61">
        <f ca="1">(TODAY()-Table7[[#This Row],[Hire Date]])/365</f>
        <v>23.643835616438356</v>
      </c>
      <c r="H4483" s="61">
        <f ca="1">Table7[[#This Row],[Year]]*12</f>
        <v>283.72602739726028</v>
      </c>
      <c r="I4483" t="str">
        <f ca="1">IF(Table7[[#This Row],[Month]]&gt;=12,"Tenured","New Hire")</f>
        <v>Tenured</v>
      </c>
    </row>
    <row r="4484" spans="1:9">
      <c r="A4484" s="3" t="s">
        <v>115</v>
      </c>
      <c r="B4484" s="35" t="str">
        <f>_xlfn.XLOOKUP(Table7[[#This Row],[EID]],Roster!A:A,Roster!E:E)</f>
        <v>oka.koch.55</v>
      </c>
      <c r="C4484" s="35" t="str">
        <f>_xlfn.XLOOKUP(Table7[[#This Row],[EID]],Roster!A:A,Roster!F:F)</f>
        <v>F&amp;A</v>
      </c>
      <c r="D4484">
        <v>9</v>
      </c>
      <c r="E4484" s="2">
        <v>45212</v>
      </c>
      <c r="F4484" s="2">
        <f>_xlfn.XLOOKUP(Table7[[#This Row],[EID]],Roster!A:A,Roster!G:G)</f>
        <v>44841</v>
      </c>
      <c r="G4484" s="61">
        <f ca="1">(TODAY()-Table7[[#This Row],[Hire Date]])/365</f>
        <v>2.6136986301369864</v>
      </c>
      <c r="H4484" s="61">
        <f ca="1">Table7[[#This Row],[Year]]*12</f>
        <v>31.364383561643837</v>
      </c>
      <c r="I4484" t="str">
        <f ca="1">IF(Table7[[#This Row],[Month]]&gt;=12,"Tenured","New Hire")</f>
        <v>Tenured</v>
      </c>
    </row>
    <row r="4485" spans="1:9">
      <c r="A4485" s="3" t="s">
        <v>116</v>
      </c>
      <c r="B4485" s="35" t="str">
        <f>_xlfn.XLOOKUP(Table7[[#This Row],[EID]],Roster!A:A,Roster!E:E)</f>
        <v>hir.kame.31</v>
      </c>
      <c r="C4485" s="35" t="str">
        <f>_xlfn.XLOOKUP(Table7[[#This Row],[EID]],Roster!A:A,Roster!F:F)</f>
        <v>Health</v>
      </c>
      <c r="D4485">
        <v>10</v>
      </c>
      <c r="E4485" s="2">
        <v>45212</v>
      </c>
      <c r="F4485" s="2">
        <f>_xlfn.XLOOKUP(Table7[[#This Row],[EID]],Roster!A:A,Roster!G:G)</f>
        <v>39490</v>
      </c>
      <c r="G4485" s="61">
        <f ca="1">(TODAY()-Table7[[#This Row],[Hire Date]])/365</f>
        <v>17.273972602739725</v>
      </c>
      <c r="H4485" s="61">
        <f ca="1">Table7[[#This Row],[Year]]*12</f>
        <v>207.2876712328767</v>
      </c>
      <c r="I4485" t="str">
        <f ca="1">IF(Table7[[#This Row],[Month]]&gt;=12,"Tenured","New Hire")</f>
        <v>Tenured</v>
      </c>
    </row>
    <row r="4486" spans="1:9">
      <c r="A4486" s="3" t="s">
        <v>117</v>
      </c>
      <c r="B4486" s="35" t="str">
        <f>_xlfn.XLOOKUP(Table7[[#This Row],[EID]],Roster!A:A,Roster!E:E)</f>
        <v>han.oriz.24</v>
      </c>
      <c r="C4486" s="35" t="str">
        <f>_xlfn.XLOOKUP(Table7[[#This Row],[EID]],Roster!A:A,Roster!F:F)</f>
        <v>Network</v>
      </c>
      <c r="D4486">
        <v>10</v>
      </c>
      <c r="E4486" s="2">
        <v>45212</v>
      </c>
      <c r="F4486" s="2">
        <f>_xlfn.XLOOKUP(Table7[[#This Row],[EID]],Roster!A:A,Roster!G:G)</f>
        <v>43495</v>
      </c>
      <c r="G4486" s="61">
        <f ca="1">(TODAY()-Table7[[#This Row],[Hire Date]])/365</f>
        <v>6.3013698630136989</v>
      </c>
      <c r="H4486" s="61">
        <f ca="1">Table7[[#This Row],[Year]]*12</f>
        <v>75.616438356164394</v>
      </c>
      <c r="I4486" t="str">
        <f ca="1">IF(Table7[[#This Row],[Month]]&gt;=12,"Tenured","New Hire")</f>
        <v>Tenured</v>
      </c>
    </row>
    <row r="4487" spans="1:9">
      <c r="A4487" s="3" t="s">
        <v>118</v>
      </c>
      <c r="B4487" s="35" t="str">
        <f>_xlfn.XLOOKUP(Table7[[#This Row],[EID]],Roster!A:A,Roster!E:E)</f>
        <v>kig.imaz.62</v>
      </c>
      <c r="C4487" s="35" t="str">
        <f>_xlfn.XLOOKUP(Table7[[#This Row],[EID]],Roster!A:A,Roster!F:F)</f>
        <v>HR</v>
      </c>
      <c r="D4487">
        <v>8</v>
      </c>
      <c r="E4487" s="2">
        <v>45212</v>
      </c>
      <c r="F4487" s="2">
        <f>_xlfn.XLOOKUP(Table7[[#This Row],[EID]],Roster!A:A,Roster!G:G)</f>
        <v>44965</v>
      </c>
      <c r="G4487" s="61">
        <f ca="1">(TODAY()-Table7[[#This Row],[Hire Date]])/365</f>
        <v>2.2739726027397262</v>
      </c>
      <c r="H4487" s="61">
        <f ca="1">Table7[[#This Row],[Year]]*12</f>
        <v>27.287671232876715</v>
      </c>
      <c r="I4487" t="str">
        <f ca="1">IF(Table7[[#This Row],[Month]]&gt;=12,"Tenured","New Hire")</f>
        <v>Tenured</v>
      </c>
    </row>
    <row r="4488" spans="1:9">
      <c r="A4488" s="3" t="s">
        <v>119</v>
      </c>
      <c r="B4488" s="35" t="str">
        <f>_xlfn.XLOOKUP(Table7[[#This Row],[EID]],Roster!A:A,Roster!E:E)</f>
        <v>hir.kame.31</v>
      </c>
      <c r="C4488" s="35" t="str">
        <f>_xlfn.XLOOKUP(Table7[[#This Row],[EID]],Roster!A:A,Roster!F:F)</f>
        <v>Health</v>
      </c>
      <c r="D4488">
        <v>8</v>
      </c>
      <c r="E4488" s="2">
        <v>45212</v>
      </c>
      <c r="F4488" s="2">
        <f>_xlfn.XLOOKUP(Table7[[#This Row],[EID]],Roster!A:A,Roster!G:G)</f>
        <v>38581</v>
      </c>
      <c r="G4488" s="61">
        <f ca="1">(TODAY()-Table7[[#This Row],[Hire Date]])/365</f>
        <v>19.764383561643836</v>
      </c>
      <c r="H4488" s="61">
        <f ca="1">Table7[[#This Row],[Year]]*12</f>
        <v>237.17260273972602</v>
      </c>
      <c r="I4488" t="str">
        <f ca="1">IF(Table7[[#This Row],[Month]]&gt;=12,"Tenured","New Hire")</f>
        <v>Tenured</v>
      </c>
    </row>
    <row r="4489" spans="1:9">
      <c r="A4489" s="3" t="s">
        <v>120</v>
      </c>
      <c r="B4489" s="35" t="str">
        <f>_xlfn.XLOOKUP(Table7[[#This Row],[EID]],Roster!A:A,Roster!E:E)</f>
        <v>oka.koch.55</v>
      </c>
      <c r="C4489" s="35" t="str">
        <f>_xlfn.XLOOKUP(Table7[[#This Row],[EID]],Roster!A:A,Roster!F:F)</f>
        <v>F&amp;A</v>
      </c>
      <c r="D4489">
        <v>9</v>
      </c>
      <c r="E4489" s="2">
        <v>45212</v>
      </c>
      <c r="F4489" s="2">
        <f>_xlfn.XLOOKUP(Table7[[#This Row],[EID]],Roster!A:A,Roster!G:G)</f>
        <v>45039</v>
      </c>
      <c r="G4489" s="61">
        <f ca="1">(TODAY()-Table7[[#This Row],[Hire Date]])/365</f>
        <v>2.0712328767123287</v>
      </c>
      <c r="H4489" s="61">
        <f ca="1">Table7[[#This Row],[Year]]*12</f>
        <v>24.854794520547944</v>
      </c>
      <c r="I4489" t="str">
        <f ca="1">IF(Table7[[#This Row],[Month]]&gt;=12,"Tenured","New Hire")</f>
        <v>Tenured</v>
      </c>
    </row>
    <row r="4490" spans="1:9">
      <c r="A4490" s="3" t="s">
        <v>121</v>
      </c>
      <c r="B4490" s="35" t="str">
        <f>_xlfn.XLOOKUP(Table7[[#This Row],[EID]],Roster!A:A,Roster!E:E)</f>
        <v>hir.kame.31</v>
      </c>
      <c r="C4490" s="35" t="str">
        <f>_xlfn.XLOOKUP(Table7[[#This Row],[EID]],Roster!A:A,Roster!F:F)</f>
        <v>Health</v>
      </c>
      <c r="D4490">
        <v>10</v>
      </c>
      <c r="E4490" s="2">
        <v>45212</v>
      </c>
      <c r="F4490" s="2">
        <f>_xlfn.XLOOKUP(Table7[[#This Row],[EID]],Roster!A:A,Roster!G:G)</f>
        <v>44420</v>
      </c>
      <c r="G4490" s="61">
        <f ca="1">(TODAY()-Table7[[#This Row],[Hire Date]])/365</f>
        <v>3.7671232876712328</v>
      </c>
      <c r="H4490" s="61">
        <f ca="1">Table7[[#This Row],[Year]]*12</f>
        <v>45.205479452054796</v>
      </c>
      <c r="I4490" t="str">
        <f ca="1">IF(Table7[[#This Row],[Month]]&gt;=12,"Tenured","New Hire")</f>
        <v>Tenured</v>
      </c>
    </row>
    <row r="4491" spans="1:9">
      <c r="A4491" s="3" t="s">
        <v>122</v>
      </c>
      <c r="B4491" s="35" t="str">
        <f>_xlfn.XLOOKUP(Table7[[#This Row],[EID]],Roster!A:A,Roster!E:E)</f>
        <v>han.oriz.24</v>
      </c>
      <c r="C4491" s="35" t="str">
        <f>_xlfn.XLOOKUP(Table7[[#This Row],[EID]],Roster!A:A,Roster!F:F)</f>
        <v>Network</v>
      </c>
      <c r="D4491">
        <v>10</v>
      </c>
      <c r="E4491" s="2">
        <v>45212</v>
      </c>
      <c r="F4491" s="2">
        <f>_xlfn.XLOOKUP(Table7[[#This Row],[EID]],Roster!A:A,Roster!G:G)</f>
        <v>44961</v>
      </c>
      <c r="G4491" s="61">
        <f ca="1">(TODAY()-Table7[[#This Row],[Hire Date]])/365</f>
        <v>2.2849315068493152</v>
      </c>
      <c r="H4491" s="61">
        <f ca="1">Table7[[#This Row],[Year]]*12</f>
        <v>27.419178082191785</v>
      </c>
      <c r="I4491" t="str">
        <f ca="1">IF(Table7[[#This Row],[Month]]&gt;=12,"Tenured","New Hire")</f>
        <v>Tenured</v>
      </c>
    </row>
    <row r="4492" spans="1:9">
      <c r="A4492" s="3" t="s">
        <v>123</v>
      </c>
      <c r="B4492" s="35" t="str">
        <f>_xlfn.XLOOKUP(Table7[[#This Row],[EID]],Roster!A:A,Roster!E:E)</f>
        <v>kig.imaz.62</v>
      </c>
      <c r="C4492" s="35" t="str">
        <f>_xlfn.XLOOKUP(Table7[[#This Row],[EID]],Roster!A:A,Roster!F:F)</f>
        <v>HR</v>
      </c>
      <c r="D4492">
        <v>10</v>
      </c>
      <c r="E4492" s="2">
        <v>45212</v>
      </c>
      <c r="F4492" s="2">
        <f>_xlfn.XLOOKUP(Table7[[#This Row],[EID]],Roster!A:A,Roster!G:G)</f>
        <v>41094</v>
      </c>
      <c r="G4492" s="61">
        <f ca="1">(TODAY()-Table7[[#This Row],[Hire Date]])/365</f>
        <v>12.87945205479452</v>
      </c>
      <c r="H4492" s="61">
        <f ca="1">Table7[[#This Row],[Year]]*12</f>
        <v>154.55342465753424</v>
      </c>
      <c r="I4492" t="str">
        <f ca="1">IF(Table7[[#This Row],[Month]]&gt;=12,"Tenured","New Hire")</f>
        <v>Tenured</v>
      </c>
    </row>
    <row r="4493" spans="1:9">
      <c r="A4493" s="3" t="s">
        <v>94</v>
      </c>
      <c r="B4493" s="35" t="str">
        <f>_xlfn.XLOOKUP(Table7[[#This Row],[EID]],Roster!A:A,Roster!E:E)</f>
        <v>oka.koch.55</v>
      </c>
      <c r="C4493" s="35" t="str">
        <f>_xlfn.XLOOKUP(Table7[[#This Row],[EID]],Roster!A:A,Roster!F:F)</f>
        <v>F&amp;A</v>
      </c>
      <c r="D4493">
        <v>9</v>
      </c>
      <c r="E4493" s="2">
        <v>45213</v>
      </c>
      <c r="F4493" s="2">
        <f>_xlfn.XLOOKUP(Table7[[#This Row],[EID]],Roster!A:A,Roster!G:G)</f>
        <v>45032</v>
      </c>
      <c r="G4493" s="61">
        <f ca="1">(TODAY()-Table7[[#This Row],[Hire Date]])/365</f>
        <v>2.0904109589041098</v>
      </c>
      <c r="H4493" s="61">
        <f ca="1">Table7[[#This Row],[Year]]*12</f>
        <v>25.084931506849315</v>
      </c>
      <c r="I4493" t="str">
        <f ca="1">IF(Table7[[#This Row],[Month]]&gt;=12,"Tenured","New Hire")</f>
        <v>Tenured</v>
      </c>
    </row>
    <row r="4494" spans="1:9">
      <c r="A4494" s="3" t="s">
        <v>95</v>
      </c>
      <c r="B4494" s="35" t="str">
        <f>_xlfn.XLOOKUP(Table7[[#This Row],[EID]],Roster!A:A,Roster!E:E)</f>
        <v>oka.koch.55</v>
      </c>
      <c r="C4494" s="35" t="str">
        <f>_xlfn.XLOOKUP(Table7[[#This Row],[EID]],Roster!A:A,Roster!F:F)</f>
        <v>F&amp;A</v>
      </c>
      <c r="D4494">
        <v>6</v>
      </c>
      <c r="E4494" s="2">
        <v>45213</v>
      </c>
      <c r="F4494" s="2">
        <f>_xlfn.XLOOKUP(Table7[[#This Row],[EID]],Roster!A:A,Roster!G:G)</f>
        <v>44990</v>
      </c>
      <c r="G4494" s="61">
        <f ca="1">(TODAY()-Table7[[#This Row],[Hire Date]])/365</f>
        <v>2.2054794520547945</v>
      </c>
      <c r="H4494" s="61">
        <f ca="1">Table7[[#This Row],[Year]]*12</f>
        <v>26.465753424657535</v>
      </c>
      <c r="I4494" t="str">
        <f ca="1">IF(Table7[[#This Row],[Month]]&gt;=12,"Tenured","New Hire")</f>
        <v>Tenured</v>
      </c>
    </row>
    <row r="4495" spans="1:9">
      <c r="A4495" s="3" t="s">
        <v>96</v>
      </c>
      <c r="B4495" s="35" t="str">
        <f>_xlfn.XLOOKUP(Table7[[#This Row],[EID]],Roster!A:A,Roster!E:E)</f>
        <v>hir.kame.31</v>
      </c>
      <c r="C4495" s="35" t="str">
        <f>_xlfn.XLOOKUP(Table7[[#This Row],[EID]],Roster!A:A,Roster!F:F)</f>
        <v>Health</v>
      </c>
      <c r="D4495">
        <v>10</v>
      </c>
      <c r="E4495" s="2">
        <v>45213</v>
      </c>
      <c r="F4495" s="2">
        <f>_xlfn.XLOOKUP(Table7[[#This Row],[EID]],Roster!A:A,Roster!G:G)</f>
        <v>44979</v>
      </c>
      <c r="G4495" s="61">
        <f ca="1">(TODAY()-Table7[[#This Row],[Hire Date]])/365</f>
        <v>2.2356164383561645</v>
      </c>
      <c r="H4495" s="61">
        <f ca="1">Table7[[#This Row],[Year]]*12</f>
        <v>26.827397260273976</v>
      </c>
      <c r="I4495" t="str">
        <f ca="1">IF(Table7[[#This Row],[Month]]&gt;=12,"Tenured","New Hire")</f>
        <v>Tenured</v>
      </c>
    </row>
    <row r="4496" spans="1:9">
      <c r="A4496" s="3" t="s">
        <v>97</v>
      </c>
      <c r="B4496" s="35" t="str">
        <f>_xlfn.XLOOKUP(Table7[[#This Row],[EID]],Roster!A:A,Roster!E:E)</f>
        <v>han.oriz.24</v>
      </c>
      <c r="C4496" s="35" t="str">
        <f>_xlfn.XLOOKUP(Table7[[#This Row],[EID]],Roster!A:A,Roster!F:F)</f>
        <v>Network</v>
      </c>
      <c r="D4496">
        <v>9</v>
      </c>
      <c r="E4496" s="2">
        <v>45213</v>
      </c>
      <c r="F4496" s="2">
        <f>_xlfn.XLOOKUP(Table7[[#This Row],[EID]],Roster!A:A,Roster!G:G)</f>
        <v>44419</v>
      </c>
      <c r="G4496" s="61">
        <f ca="1">(TODAY()-Table7[[#This Row],[Hire Date]])/365</f>
        <v>3.7698630136986302</v>
      </c>
      <c r="H4496" s="61">
        <f ca="1">Table7[[#This Row],[Year]]*12</f>
        <v>45.238356164383561</v>
      </c>
      <c r="I4496" t="str">
        <f ca="1">IF(Table7[[#This Row],[Month]]&gt;=12,"Tenured","New Hire")</f>
        <v>Tenured</v>
      </c>
    </row>
    <row r="4497" spans="1:9">
      <c r="A4497" s="3" t="s">
        <v>98</v>
      </c>
      <c r="B4497" s="35" t="str">
        <f>_xlfn.XLOOKUP(Table7[[#This Row],[EID]],Roster!A:A,Roster!E:E)</f>
        <v>kig.imaz.62</v>
      </c>
      <c r="C4497" s="35" t="str">
        <f>_xlfn.XLOOKUP(Table7[[#This Row],[EID]],Roster!A:A,Roster!F:F)</f>
        <v>HR</v>
      </c>
      <c r="D4497">
        <v>10</v>
      </c>
      <c r="E4497" s="2">
        <v>45213</v>
      </c>
      <c r="F4497" s="2">
        <f>_xlfn.XLOOKUP(Table7[[#This Row],[EID]],Roster!A:A,Roster!G:G)</f>
        <v>41964</v>
      </c>
      <c r="G4497" s="61">
        <f ca="1">(TODAY()-Table7[[#This Row],[Hire Date]])/365</f>
        <v>10.495890410958904</v>
      </c>
      <c r="H4497" s="61">
        <f ca="1">Table7[[#This Row],[Year]]*12</f>
        <v>125.95068493150684</v>
      </c>
      <c r="I4497" t="str">
        <f ca="1">IF(Table7[[#This Row],[Month]]&gt;=12,"Tenured","New Hire")</f>
        <v>Tenured</v>
      </c>
    </row>
    <row r="4498" spans="1:9">
      <c r="A4498" s="3" t="s">
        <v>99</v>
      </c>
      <c r="B4498" s="35" t="str">
        <f>_xlfn.XLOOKUP(Table7[[#This Row],[EID]],Roster!A:A,Roster!E:E)</f>
        <v>han.oriz.24</v>
      </c>
      <c r="C4498" s="35" t="str">
        <f>_xlfn.XLOOKUP(Table7[[#This Row],[EID]],Roster!A:A,Roster!F:F)</f>
        <v>Strategy</v>
      </c>
      <c r="D4498">
        <v>9</v>
      </c>
      <c r="E4498" s="2">
        <v>45213</v>
      </c>
      <c r="F4498" s="2">
        <f>_xlfn.XLOOKUP(Table7[[#This Row],[EID]],Roster!A:A,Roster!G:G)</f>
        <v>39732</v>
      </c>
      <c r="G4498" s="61">
        <f ca="1">(TODAY()-Table7[[#This Row],[Hire Date]])/365</f>
        <v>16.610958904109587</v>
      </c>
      <c r="H4498" s="61">
        <f ca="1">Table7[[#This Row],[Year]]*12</f>
        <v>199.33150684931505</v>
      </c>
      <c r="I4498" t="str">
        <f ca="1">IF(Table7[[#This Row],[Month]]&gt;=12,"Tenured","New Hire")</f>
        <v>Tenured</v>
      </c>
    </row>
    <row r="4499" spans="1:9">
      <c r="A4499" s="3" t="s">
        <v>100</v>
      </c>
      <c r="B4499" s="35" t="str">
        <f>_xlfn.XLOOKUP(Table7[[#This Row],[EID]],Roster!A:A,Roster!E:E)</f>
        <v>oka.koch.55</v>
      </c>
      <c r="C4499" s="35" t="str">
        <f>_xlfn.XLOOKUP(Table7[[#This Row],[EID]],Roster!A:A,Roster!F:F)</f>
        <v>F&amp;A</v>
      </c>
      <c r="D4499">
        <v>9</v>
      </c>
      <c r="E4499" s="2">
        <v>45213</v>
      </c>
      <c r="F4499" s="2">
        <f>_xlfn.XLOOKUP(Table7[[#This Row],[EID]],Roster!A:A,Roster!G:G)</f>
        <v>44956</v>
      </c>
      <c r="G4499" s="61">
        <f ca="1">(TODAY()-Table7[[#This Row],[Hire Date]])/365</f>
        <v>2.2986301369863016</v>
      </c>
      <c r="H4499" s="61">
        <f ca="1">Table7[[#This Row],[Year]]*12</f>
        <v>27.583561643835619</v>
      </c>
      <c r="I4499" t="str">
        <f ca="1">IF(Table7[[#This Row],[Month]]&gt;=12,"Tenured","New Hire")</f>
        <v>Tenured</v>
      </c>
    </row>
    <row r="4500" spans="1:9">
      <c r="A4500" s="3" t="s">
        <v>101</v>
      </c>
      <c r="B4500" s="35" t="str">
        <f>_xlfn.XLOOKUP(Table7[[#This Row],[EID]],Roster!A:A,Roster!E:E)</f>
        <v>hir.kame.31</v>
      </c>
      <c r="C4500" s="35" t="str">
        <f>_xlfn.XLOOKUP(Table7[[#This Row],[EID]],Roster!A:A,Roster!F:F)</f>
        <v>Health</v>
      </c>
      <c r="D4500">
        <v>8</v>
      </c>
      <c r="E4500" s="2">
        <v>45213</v>
      </c>
      <c r="F4500" s="2">
        <f>_xlfn.XLOOKUP(Table7[[#This Row],[EID]],Roster!A:A,Roster!G:G)</f>
        <v>42161</v>
      </c>
      <c r="G4500" s="61">
        <f ca="1">(TODAY()-Table7[[#This Row],[Hire Date]])/365</f>
        <v>9.956164383561644</v>
      </c>
      <c r="H4500" s="61">
        <f ca="1">Table7[[#This Row],[Year]]*12</f>
        <v>119.47397260273974</v>
      </c>
      <c r="I4500" t="str">
        <f ca="1">IF(Table7[[#This Row],[Month]]&gt;=12,"Tenured","New Hire")</f>
        <v>Tenured</v>
      </c>
    </row>
    <row r="4501" spans="1:9">
      <c r="A4501" s="3" t="s">
        <v>102</v>
      </c>
      <c r="B4501" s="35" t="str">
        <f>_xlfn.XLOOKUP(Table7[[#This Row],[EID]],Roster!A:A,Roster!E:E)</f>
        <v>han.oriz.24</v>
      </c>
      <c r="C4501" s="35" t="str">
        <f>_xlfn.XLOOKUP(Table7[[#This Row],[EID]],Roster!A:A,Roster!F:F)</f>
        <v>Network</v>
      </c>
      <c r="D4501">
        <v>8</v>
      </c>
      <c r="E4501" s="2">
        <v>45213</v>
      </c>
      <c r="F4501" s="2">
        <f>_xlfn.XLOOKUP(Table7[[#This Row],[EID]],Roster!A:A,Roster!G:G)</f>
        <v>37784</v>
      </c>
      <c r="G4501" s="61">
        <f ca="1">(TODAY()-Table7[[#This Row],[Hire Date]])/365</f>
        <v>21.947945205479453</v>
      </c>
      <c r="H4501" s="61">
        <f ca="1">Table7[[#This Row],[Year]]*12</f>
        <v>263.37534246575342</v>
      </c>
      <c r="I4501" t="str">
        <f ca="1">IF(Table7[[#This Row],[Month]]&gt;=12,"Tenured","New Hire")</f>
        <v>Tenured</v>
      </c>
    </row>
    <row r="4502" spans="1:9">
      <c r="A4502" s="3" t="s">
        <v>103</v>
      </c>
      <c r="B4502" s="35" t="str">
        <f>_xlfn.XLOOKUP(Table7[[#This Row],[EID]],Roster!A:A,Roster!E:E)</f>
        <v>kig.imaz.62</v>
      </c>
      <c r="C4502" s="35" t="str">
        <f>_xlfn.XLOOKUP(Table7[[#This Row],[EID]],Roster!A:A,Roster!F:F)</f>
        <v>HR</v>
      </c>
      <c r="D4502">
        <v>8</v>
      </c>
      <c r="E4502" s="2">
        <v>45213</v>
      </c>
      <c r="F4502" s="2">
        <f>_xlfn.XLOOKUP(Table7[[#This Row],[EID]],Roster!A:A,Roster!G:G)</f>
        <v>44132</v>
      </c>
      <c r="G4502" s="61">
        <f ca="1">(TODAY()-Table7[[#This Row],[Hire Date]])/365</f>
        <v>4.5561643835616437</v>
      </c>
      <c r="H4502" s="61">
        <f ca="1">Table7[[#This Row],[Year]]*12</f>
        <v>54.673972602739724</v>
      </c>
      <c r="I4502" t="str">
        <f ca="1">IF(Table7[[#This Row],[Month]]&gt;=12,"Tenured","New Hire")</f>
        <v>Tenured</v>
      </c>
    </row>
    <row r="4503" spans="1:9">
      <c r="A4503" s="3" t="s">
        <v>104</v>
      </c>
      <c r="B4503" s="35" t="str">
        <f>_xlfn.XLOOKUP(Table7[[#This Row],[EID]],Roster!A:A,Roster!E:E)</f>
        <v>oka.koch.55</v>
      </c>
      <c r="C4503" s="35" t="str">
        <f>_xlfn.XLOOKUP(Table7[[#This Row],[EID]],Roster!A:A,Roster!F:F)</f>
        <v>F&amp;A</v>
      </c>
      <c r="D4503">
        <v>4</v>
      </c>
      <c r="E4503" s="2">
        <v>45213</v>
      </c>
      <c r="F4503" s="2">
        <f>_xlfn.XLOOKUP(Table7[[#This Row],[EID]],Roster!A:A,Roster!G:G)</f>
        <v>44977</v>
      </c>
      <c r="G4503" s="61">
        <f ca="1">(TODAY()-Table7[[#This Row],[Hire Date]])/365</f>
        <v>2.2410958904109588</v>
      </c>
      <c r="H4503" s="61">
        <f ca="1">Table7[[#This Row],[Year]]*12</f>
        <v>26.893150684931506</v>
      </c>
      <c r="I4503" t="str">
        <f ca="1">IF(Table7[[#This Row],[Month]]&gt;=12,"Tenured","New Hire")</f>
        <v>Tenured</v>
      </c>
    </row>
    <row r="4504" spans="1:9">
      <c r="A4504" s="3" t="s">
        <v>105</v>
      </c>
      <c r="B4504" s="35" t="str">
        <f>_xlfn.XLOOKUP(Table7[[#This Row],[EID]],Roster!A:A,Roster!E:E)</f>
        <v>oka.koch.55</v>
      </c>
      <c r="C4504" s="35" t="str">
        <f>_xlfn.XLOOKUP(Table7[[#This Row],[EID]],Roster!A:A,Roster!F:F)</f>
        <v>F&amp;A</v>
      </c>
      <c r="D4504">
        <v>8</v>
      </c>
      <c r="E4504" s="2">
        <v>45213</v>
      </c>
      <c r="F4504" s="2">
        <f>_xlfn.XLOOKUP(Table7[[#This Row],[EID]],Roster!A:A,Roster!G:G)</f>
        <v>37806</v>
      </c>
      <c r="G4504" s="61">
        <f ca="1">(TODAY()-Table7[[#This Row],[Hire Date]])/365</f>
        <v>21.887671232876713</v>
      </c>
      <c r="H4504" s="61">
        <f ca="1">Table7[[#This Row],[Year]]*12</f>
        <v>262.65205479452055</v>
      </c>
      <c r="I4504" t="str">
        <f ca="1">IF(Table7[[#This Row],[Month]]&gt;=12,"Tenured","New Hire")</f>
        <v>Tenured</v>
      </c>
    </row>
    <row r="4505" spans="1:9">
      <c r="A4505" s="3" t="s">
        <v>106</v>
      </c>
      <c r="B4505" s="35" t="str">
        <f>_xlfn.XLOOKUP(Table7[[#This Row],[EID]],Roster!A:A,Roster!E:E)</f>
        <v>hir.kame.31</v>
      </c>
      <c r="C4505" s="35" t="str">
        <f>_xlfn.XLOOKUP(Table7[[#This Row],[EID]],Roster!A:A,Roster!F:F)</f>
        <v>Health</v>
      </c>
      <c r="D4505">
        <v>10</v>
      </c>
      <c r="E4505" s="2">
        <v>45213</v>
      </c>
      <c r="F4505" s="2">
        <f>_xlfn.XLOOKUP(Table7[[#This Row],[EID]],Roster!A:A,Roster!G:G)</f>
        <v>40457</v>
      </c>
      <c r="G4505" s="61">
        <f ca="1">(TODAY()-Table7[[#This Row],[Hire Date]])/365</f>
        <v>14.624657534246575</v>
      </c>
      <c r="H4505" s="61">
        <f ca="1">Table7[[#This Row],[Year]]*12</f>
        <v>175.49589041095891</v>
      </c>
      <c r="I4505" t="str">
        <f ca="1">IF(Table7[[#This Row],[Month]]&gt;=12,"Tenured","New Hire")</f>
        <v>Tenured</v>
      </c>
    </row>
    <row r="4506" spans="1:9">
      <c r="A4506" s="3" t="s">
        <v>107</v>
      </c>
      <c r="B4506" s="35" t="str">
        <f>_xlfn.XLOOKUP(Table7[[#This Row],[EID]],Roster!A:A,Roster!E:E)</f>
        <v>oka.koch.55</v>
      </c>
      <c r="C4506" s="35" t="str">
        <f>_xlfn.XLOOKUP(Table7[[#This Row],[EID]],Roster!A:A,Roster!F:F)</f>
        <v>F&amp;A</v>
      </c>
      <c r="D4506">
        <v>8</v>
      </c>
      <c r="E4506" s="2">
        <v>45213</v>
      </c>
      <c r="F4506" s="2">
        <f>_xlfn.XLOOKUP(Table7[[#This Row],[EID]],Roster!A:A,Roster!G:G)</f>
        <v>45001</v>
      </c>
      <c r="G4506" s="61">
        <f ca="1">(TODAY()-Table7[[#This Row],[Hire Date]])/365</f>
        <v>2.1753424657534248</v>
      </c>
      <c r="H4506" s="61">
        <f ca="1">Table7[[#This Row],[Year]]*12</f>
        <v>26.104109589041098</v>
      </c>
      <c r="I4506" t="str">
        <f ca="1">IF(Table7[[#This Row],[Month]]&gt;=12,"Tenured","New Hire")</f>
        <v>Tenured</v>
      </c>
    </row>
    <row r="4507" spans="1:9">
      <c r="A4507" s="3" t="s">
        <v>108</v>
      </c>
      <c r="B4507" s="35" t="str">
        <f>_xlfn.XLOOKUP(Table7[[#This Row],[EID]],Roster!A:A,Roster!E:E)</f>
        <v>kig.imaz.62</v>
      </c>
      <c r="C4507" s="35" t="str">
        <f>_xlfn.XLOOKUP(Table7[[#This Row],[EID]],Roster!A:A,Roster!F:F)</f>
        <v>HR</v>
      </c>
      <c r="D4507">
        <v>8</v>
      </c>
      <c r="E4507" s="2">
        <v>45213</v>
      </c>
      <c r="F4507" s="2">
        <f>_xlfn.XLOOKUP(Table7[[#This Row],[EID]],Roster!A:A,Roster!G:G)</f>
        <v>41289</v>
      </c>
      <c r="G4507" s="61">
        <f ca="1">(TODAY()-Table7[[#This Row],[Hire Date]])/365</f>
        <v>12.345205479452055</v>
      </c>
      <c r="H4507" s="61">
        <f ca="1">Table7[[#This Row],[Year]]*12</f>
        <v>148.14246575342466</v>
      </c>
      <c r="I4507" t="str">
        <f ca="1">IF(Table7[[#This Row],[Month]]&gt;=12,"Tenured","New Hire")</f>
        <v>Tenured</v>
      </c>
    </row>
    <row r="4508" spans="1:9">
      <c r="A4508" s="3" t="s">
        <v>109</v>
      </c>
      <c r="B4508" s="35" t="str">
        <f>_xlfn.XLOOKUP(Table7[[#This Row],[EID]],Roster!A:A,Roster!E:E)</f>
        <v>han.oriz.24</v>
      </c>
      <c r="C4508" s="35" t="str">
        <f>_xlfn.XLOOKUP(Table7[[#This Row],[EID]],Roster!A:A,Roster!F:F)</f>
        <v>Strategy</v>
      </c>
      <c r="D4508">
        <v>9</v>
      </c>
      <c r="E4508" s="2">
        <v>45213</v>
      </c>
      <c r="F4508" s="2">
        <f>_xlfn.XLOOKUP(Table7[[#This Row],[EID]],Roster!A:A,Roster!G:G)</f>
        <v>39092</v>
      </c>
      <c r="G4508" s="61">
        <f ca="1">(TODAY()-Table7[[#This Row],[Hire Date]])/365</f>
        <v>18.364383561643837</v>
      </c>
      <c r="H4508" s="61">
        <f ca="1">Table7[[#This Row],[Year]]*12</f>
        <v>220.37260273972606</v>
      </c>
      <c r="I4508" t="str">
        <f ca="1">IF(Table7[[#This Row],[Month]]&gt;=12,"Tenured","New Hire")</f>
        <v>Tenured</v>
      </c>
    </row>
    <row r="4509" spans="1:9">
      <c r="A4509" s="3" t="s">
        <v>110</v>
      </c>
      <c r="B4509" s="35" t="str">
        <f>_xlfn.XLOOKUP(Table7[[#This Row],[EID]],Roster!A:A,Roster!E:E)</f>
        <v>oka.koch.55</v>
      </c>
      <c r="C4509" s="35" t="str">
        <f>_xlfn.XLOOKUP(Table7[[#This Row],[EID]],Roster!A:A,Roster!F:F)</f>
        <v>F&amp;A</v>
      </c>
      <c r="D4509">
        <v>3</v>
      </c>
      <c r="E4509" s="2">
        <v>45213</v>
      </c>
      <c r="F4509" s="2">
        <f>_xlfn.XLOOKUP(Table7[[#This Row],[EID]],Roster!A:A,Roster!G:G)</f>
        <v>45029</v>
      </c>
      <c r="G4509" s="61">
        <f ca="1">(TODAY()-Table7[[#This Row],[Hire Date]])/365</f>
        <v>2.0986301369863014</v>
      </c>
      <c r="H4509" s="61">
        <f ca="1">Table7[[#This Row],[Year]]*12</f>
        <v>25.183561643835617</v>
      </c>
      <c r="I4509" t="str">
        <f ca="1">IF(Table7[[#This Row],[Month]]&gt;=12,"Tenured","New Hire")</f>
        <v>Tenured</v>
      </c>
    </row>
    <row r="4510" spans="1:9">
      <c r="A4510" s="3" t="s">
        <v>111</v>
      </c>
      <c r="B4510" s="35" t="str">
        <f>_xlfn.XLOOKUP(Table7[[#This Row],[EID]],Roster!A:A,Roster!E:E)</f>
        <v>hir.kame.31</v>
      </c>
      <c r="C4510" s="35" t="str">
        <f>_xlfn.XLOOKUP(Table7[[#This Row],[EID]],Roster!A:A,Roster!F:F)</f>
        <v>Health</v>
      </c>
      <c r="D4510">
        <v>8</v>
      </c>
      <c r="E4510" s="2">
        <v>45213</v>
      </c>
      <c r="F4510" s="2">
        <f>_xlfn.XLOOKUP(Table7[[#This Row],[EID]],Roster!A:A,Roster!G:G)</f>
        <v>42145</v>
      </c>
      <c r="G4510" s="61">
        <f ca="1">(TODAY()-Table7[[#This Row],[Hire Date]])/365</f>
        <v>10</v>
      </c>
      <c r="H4510" s="61">
        <f ca="1">Table7[[#This Row],[Year]]*12</f>
        <v>120</v>
      </c>
      <c r="I4510" t="str">
        <f ca="1">IF(Table7[[#This Row],[Month]]&gt;=12,"Tenured","New Hire")</f>
        <v>Tenured</v>
      </c>
    </row>
    <row r="4511" spans="1:9">
      <c r="A4511" s="3" t="s">
        <v>112</v>
      </c>
      <c r="B4511" s="35" t="str">
        <f>_xlfn.XLOOKUP(Table7[[#This Row],[EID]],Roster!A:A,Roster!E:E)</f>
        <v>hir.kame.31</v>
      </c>
      <c r="C4511" s="35" t="str">
        <f>_xlfn.XLOOKUP(Table7[[#This Row],[EID]],Roster!A:A,Roster!F:F)</f>
        <v>Health</v>
      </c>
      <c r="D4511">
        <v>8</v>
      </c>
      <c r="E4511" s="2">
        <v>45213</v>
      </c>
      <c r="F4511" s="2">
        <f>_xlfn.XLOOKUP(Table7[[#This Row],[EID]],Roster!A:A,Roster!G:G)</f>
        <v>44989</v>
      </c>
      <c r="G4511" s="61">
        <f ca="1">(TODAY()-Table7[[#This Row],[Hire Date]])/365</f>
        <v>2.2082191780821918</v>
      </c>
      <c r="H4511" s="61">
        <f ca="1">Table7[[#This Row],[Year]]*12</f>
        <v>26.4986301369863</v>
      </c>
      <c r="I4511" t="str">
        <f ca="1">IF(Table7[[#This Row],[Month]]&gt;=12,"Tenured","New Hire")</f>
        <v>Tenured</v>
      </c>
    </row>
    <row r="4512" spans="1:9">
      <c r="A4512" s="3" t="s">
        <v>113</v>
      </c>
      <c r="B4512" s="35" t="str">
        <f>_xlfn.XLOOKUP(Table7[[#This Row],[EID]],Roster!A:A,Roster!E:E)</f>
        <v>kig.imaz.62</v>
      </c>
      <c r="C4512" s="35" t="str">
        <f>_xlfn.XLOOKUP(Table7[[#This Row],[EID]],Roster!A:A,Roster!F:F)</f>
        <v>HR</v>
      </c>
      <c r="D4512">
        <v>9</v>
      </c>
      <c r="E4512" s="2">
        <v>45213</v>
      </c>
      <c r="F4512" s="2">
        <f>_xlfn.XLOOKUP(Table7[[#This Row],[EID]],Roster!A:A,Roster!G:G)</f>
        <v>44152</v>
      </c>
      <c r="G4512" s="61">
        <f ca="1">(TODAY()-Table7[[#This Row],[Hire Date]])/365</f>
        <v>4.5013698630136982</v>
      </c>
      <c r="H4512" s="61">
        <f ca="1">Table7[[#This Row],[Year]]*12</f>
        <v>54.016438356164379</v>
      </c>
      <c r="I4512" t="str">
        <f ca="1">IF(Table7[[#This Row],[Month]]&gt;=12,"Tenured","New Hire")</f>
        <v>Tenured</v>
      </c>
    </row>
    <row r="4513" spans="1:9">
      <c r="A4513" s="3" t="s">
        <v>114</v>
      </c>
      <c r="B4513" s="35" t="str">
        <f>_xlfn.XLOOKUP(Table7[[#This Row],[EID]],Roster!A:A,Roster!E:E)</f>
        <v>han.oriz.24</v>
      </c>
      <c r="C4513" s="35" t="str">
        <f>_xlfn.XLOOKUP(Table7[[#This Row],[EID]],Roster!A:A,Roster!F:F)</f>
        <v>Strategy</v>
      </c>
      <c r="D4513">
        <v>10</v>
      </c>
      <c r="E4513" s="2">
        <v>45213</v>
      </c>
      <c r="F4513" s="2">
        <f>_xlfn.XLOOKUP(Table7[[#This Row],[EID]],Roster!A:A,Roster!G:G)</f>
        <v>37165</v>
      </c>
      <c r="G4513" s="61">
        <f ca="1">(TODAY()-Table7[[#This Row],[Hire Date]])/365</f>
        <v>23.643835616438356</v>
      </c>
      <c r="H4513" s="61">
        <f ca="1">Table7[[#This Row],[Year]]*12</f>
        <v>283.72602739726028</v>
      </c>
      <c r="I4513" t="str">
        <f ca="1">IF(Table7[[#This Row],[Month]]&gt;=12,"Tenured","New Hire")</f>
        <v>Tenured</v>
      </c>
    </row>
    <row r="4514" spans="1:9">
      <c r="A4514" s="3" t="s">
        <v>115</v>
      </c>
      <c r="B4514" s="35" t="str">
        <f>_xlfn.XLOOKUP(Table7[[#This Row],[EID]],Roster!A:A,Roster!E:E)</f>
        <v>oka.koch.55</v>
      </c>
      <c r="C4514" s="35" t="str">
        <f>_xlfn.XLOOKUP(Table7[[#This Row],[EID]],Roster!A:A,Roster!F:F)</f>
        <v>F&amp;A</v>
      </c>
      <c r="D4514">
        <v>10</v>
      </c>
      <c r="E4514" s="2">
        <v>45213</v>
      </c>
      <c r="F4514" s="2">
        <f>_xlfn.XLOOKUP(Table7[[#This Row],[EID]],Roster!A:A,Roster!G:G)</f>
        <v>44841</v>
      </c>
      <c r="G4514" s="61">
        <f ca="1">(TODAY()-Table7[[#This Row],[Hire Date]])/365</f>
        <v>2.6136986301369864</v>
      </c>
      <c r="H4514" s="61">
        <f ca="1">Table7[[#This Row],[Year]]*12</f>
        <v>31.364383561643837</v>
      </c>
      <c r="I4514" t="str">
        <f ca="1">IF(Table7[[#This Row],[Month]]&gt;=12,"Tenured","New Hire")</f>
        <v>Tenured</v>
      </c>
    </row>
    <row r="4515" spans="1:9">
      <c r="A4515" s="3" t="s">
        <v>116</v>
      </c>
      <c r="B4515" s="35" t="str">
        <f>_xlfn.XLOOKUP(Table7[[#This Row],[EID]],Roster!A:A,Roster!E:E)</f>
        <v>hir.kame.31</v>
      </c>
      <c r="C4515" s="35" t="str">
        <f>_xlfn.XLOOKUP(Table7[[#This Row],[EID]],Roster!A:A,Roster!F:F)</f>
        <v>Health</v>
      </c>
      <c r="D4515">
        <v>9</v>
      </c>
      <c r="E4515" s="2">
        <v>45213</v>
      </c>
      <c r="F4515" s="2">
        <f>_xlfn.XLOOKUP(Table7[[#This Row],[EID]],Roster!A:A,Roster!G:G)</f>
        <v>39490</v>
      </c>
      <c r="G4515" s="61">
        <f ca="1">(TODAY()-Table7[[#This Row],[Hire Date]])/365</f>
        <v>17.273972602739725</v>
      </c>
      <c r="H4515" s="61">
        <f ca="1">Table7[[#This Row],[Year]]*12</f>
        <v>207.2876712328767</v>
      </c>
      <c r="I4515" t="str">
        <f ca="1">IF(Table7[[#This Row],[Month]]&gt;=12,"Tenured","New Hire")</f>
        <v>Tenured</v>
      </c>
    </row>
    <row r="4516" spans="1:9">
      <c r="A4516" s="3" t="s">
        <v>117</v>
      </c>
      <c r="B4516" s="35" t="str">
        <f>_xlfn.XLOOKUP(Table7[[#This Row],[EID]],Roster!A:A,Roster!E:E)</f>
        <v>han.oriz.24</v>
      </c>
      <c r="C4516" s="35" t="str">
        <f>_xlfn.XLOOKUP(Table7[[#This Row],[EID]],Roster!A:A,Roster!F:F)</f>
        <v>Network</v>
      </c>
      <c r="D4516">
        <v>10</v>
      </c>
      <c r="E4516" s="2">
        <v>45213</v>
      </c>
      <c r="F4516" s="2">
        <f>_xlfn.XLOOKUP(Table7[[#This Row],[EID]],Roster!A:A,Roster!G:G)</f>
        <v>43495</v>
      </c>
      <c r="G4516" s="61">
        <f ca="1">(TODAY()-Table7[[#This Row],[Hire Date]])/365</f>
        <v>6.3013698630136989</v>
      </c>
      <c r="H4516" s="61">
        <f ca="1">Table7[[#This Row],[Year]]*12</f>
        <v>75.616438356164394</v>
      </c>
      <c r="I4516" t="str">
        <f ca="1">IF(Table7[[#This Row],[Month]]&gt;=12,"Tenured","New Hire")</f>
        <v>Tenured</v>
      </c>
    </row>
    <row r="4517" spans="1:9">
      <c r="A4517" s="3" t="s">
        <v>118</v>
      </c>
      <c r="B4517" s="35" t="str">
        <f>_xlfn.XLOOKUP(Table7[[#This Row],[EID]],Roster!A:A,Roster!E:E)</f>
        <v>kig.imaz.62</v>
      </c>
      <c r="C4517" s="35" t="str">
        <f>_xlfn.XLOOKUP(Table7[[#This Row],[EID]],Roster!A:A,Roster!F:F)</f>
        <v>HR</v>
      </c>
      <c r="D4517">
        <v>10</v>
      </c>
      <c r="E4517" s="2">
        <v>45213</v>
      </c>
      <c r="F4517" s="2">
        <f>_xlfn.XLOOKUP(Table7[[#This Row],[EID]],Roster!A:A,Roster!G:G)</f>
        <v>44965</v>
      </c>
      <c r="G4517" s="61">
        <f ca="1">(TODAY()-Table7[[#This Row],[Hire Date]])/365</f>
        <v>2.2739726027397262</v>
      </c>
      <c r="H4517" s="61">
        <f ca="1">Table7[[#This Row],[Year]]*12</f>
        <v>27.287671232876715</v>
      </c>
      <c r="I4517" t="str">
        <f ca="1">IF(Table7[[#This Row],[Month]]&gt;=12,"Tenured","New Hire")</f>
        <v>Tenured</v>
      </c>
    </row>
    <row r="4518" spans="1:9">
      <c r="A4518" s="3" t="s">
        <v>119</v>
      </c>
      <c r="B4518" s="35" t="str">
        <f>_xlfn.XLOOKUP(Table7[[#This Row],[EID]],Roster!A:A,Roster!E:E)</f>
        <v>hir.kame.31</v>
      </c>
      <c r="C4518" s="35" t="str">
        <f>_xlfn.XLOOKUP(Table7[[#This Row],[EID]],Roster!A:A,Roster!F:F)</f>
        <v>Health</v>
      </c>
      <c r="D4518">
        <v>9</v>
      </c>
      <c r="E4518" s="2">
        <v>45213</v>
      </c>
      <c r="F4518" s="2">
        <f>_xlfn.XLOOKUP(Table7[[#This Row],[EID]],Roster!A:A,Roster!G:G)</f>
        <v>38581</v>
      </c>
      <c r="G4518" s="61">
        <f ca="1">(TODAY()-Table7[[#This Row],[Hire Date]])/365</f>
        <v>19.764383561643836</v>
      </c>
      <c r="H4518" s="61">
        <f ca="1">Table7[[#This Row],[Year]]*12</f>
        <v>237.17260273972602</v>
      </c>
      <c r="I4518" t="str">
        <f ca="1">IF(Table7[[#This Row],[Month]]&gt;=12,"Tenured","New Hire")</f>
        <v>Tenured</v>
      </c>
    </row>
    <row r="4519" spans="1:9">
      <c r="A4519" s="3" t="s">
        <v>120</v>
      </c>
      <c r="B4519" s="35" t="str">
        <f>_xlfn.XLOOKUP(Table7[[#This Row],[EID]],Roster!A:A,Roster!E:E)</f>
        <v>oka.koch.55</v>
      </c>
      <c r="C4519" s="35" t="str">
        <f>_xlfn.XLOOKUP(Table7[[#This Row],[EID]],Roster!A:A,Roster!F:F)</f>
        <v>F&amp;A</v>
      </c>
      <c r="D4519">
        <v>3</v>
      </c>
      <c r="E4519" s="2">
        <v>45213</v>
      </c>
      <c r="F4519" s="2">
        <f>_xlfn.XLOOKUP(Table7[[#This Row],[EID]],Roster!A:A,Roster!G:G)</f>
        <v>45039</v>
      </c>
      <c r="G4519" s="61">
        <f ca="1">(TODAY()-Table7[[#This Row],[Hire Date]])/365</f>
        <v>2.0712328767123287</v>
      </c>
      <c r="H4519" s="61">
        <f ca="1">Table7[[#This Row],[Year]]*12</f>
        <v>24.854794520547944</v>
      </c>
      <c r="I4519" t="str">
        <f ca="1">IF(Table7[[#This Row],[Month]]&gt;=12,"Tenured","New Hire")</f>
        <v>Tenured</v>
      </c>
    </row>
    <row r="4520" spans="1:9">
      <c r="A4520" s="3" t="s">
        <v>121</v>
      </c>
      <c r="B4520" s="35" t="str">
        <f>_xlfn.XLOOKUP(Table7[[#This Row],[EID]],Roster!A:A,Roster!E:E)</f>
        <v>hir.kame.31</v>
      </c>
      <c r="C4520" s="35" t="str">
        <f>_xlfn.XLOOKUP(Table7[[#This Row],[EID]],Roster!A:A,Roster!F:F)</f>
        <v>Health</v>
      </c>
      <c r="D4520">
        <v>10</v>
      </c>
      <c r="E4520" s="2">
        <v>45213</v>
      </c>
      <c r="F4520" s="2">
        <f>_xlfn.XLOOKUP(Table7[[#This Row],[EID]],Roster!A:A,Roster!G:G)</f>
        <v>44420</v>
      </c>
      <c r="G4520" s="61">
        <f ca="1">(TODAY()-Table7[[#This Row],[Hire Date]])/365</f>
        <v>3.7671232876712328</v>
      </c>
      <c r="H4520" s="61">
        <f ca="1">Table7[[#This Row],[Year]]*12</f>
        <v>45.205479452054796</v>
      </c>
      <c r="I4520" t="str">
        <f ca="1">IF(Table7[[#This Row],[Month]]&gt;=12,"Tenured","New Hire")</f>
        <v>Tenured</v>
      </c>
    </row>
    <row r="4521" spans="1:9">
      <c r="A4521" s="3" t="s">
        <v>122</v>
      </c>
      <c r="B4521" s="35" t="str">
        <f>_xlfn.XLOOKUP(Table7[[#This Row],[EID]],Roster!A:A,Roster!E:E)</f>
        <v>han.oriz.24</v>
      </c>
      <c r="C4521" s="35" t="str">
        <f>_xlfn.XLOOKUP(Table7[[#This Row],[EID]],Roster!A:A,Roster!F:F)</f>
        <v>Network</v>
      </c>
      <c r="D4521">
        <v>9</v>
      </c>
      <c r="E4521" s="2">
        <v>45213</v>
      </c>
      <c r="F4521" s="2">
        <f>_xlfn.XLOOKUP(Table7[[#This Row],[EID]],Roster!A:A,Roster!G:G)</f>
        <v>44961</v>
      </c>
      <c r="G4521" s="61">
        <f ca="1">(TODAY()-Table7[[#This Row],[Hire Date]])/365</f>
        <v>2.2849315068493152</v>
      </c>
      <c r="H4521" s="61">
        <f ca="1">Table7[[#This Row],[Year]]*12</f>
        <v>27.419178082191785</v>
      </c>
      <c r="I4521" t="str">
        <f ca="1">IF(Table7[[#This Row],[Month]]&gt;=12,"Tenured","New Hire")</f>
        <v>Tenured</v>
      </c>
    </row>
    <row r="4522" spans="1:9">
      <c r="A4522" s="3" t="s">
        <v>123</v>
      </c>
      <c r="B4522" s="35" t="str">
        <f>_xlfn.XLOOKUP(Table7[[#This Row],[EID]],Roster!A:A,Roster!E:E)</f>
        <v>kig.imaz.62</v>
      </c>
      <c r="C4522" s="35" t="str">
        <f>_xlfn.XLOOKUP(Table7[[#This Row],[EID]],Roster!A:A,Roster!F:F)</f>
        <v>HR</v>
      </c>
      <c r="D4522">
        <v>8</v>
      </c>
      <c r="E4522" s="2">
        <v>45213</v>
      </c>
      <c r="F4522" s="2">
        <f>_xlfn.XLOOKUP(Table7[[#This Row],[EID]],Roster!A:A,Roster!G:G)</f>
        <v>41094</v>
      </c>
      <c r="G4522" s="61">
        <f ca="1">(TODAY()-Table7[[#This Row],[Hire Date]])/365</f>
        <v>12.87945205479452</v>
      </c>
      <c r="H4522" s="61">
        <f ca="1">Table7[[#This Row],[Year]]*12</f>
        <v>154.55342465753424</v>
      </c>
      <c r="I4522" t="str">
        <f ca="1">IF(Table7[[#This Row],[Month]]&gt;=12,"Tenured","New Hire")</f>
        <v>Tenured</v>
      </c>
    </row>
    <row r="4523" spans="1:9">
      <c r="A4523" s="3" t="s">
        <v>94</v>
      </c>
      <c r="B4523" s="35" t="str">
        <f>_xlfn.XLOOKUP(Table7[[#This Row],[EID]],Roster!A:A,Roster!E:E)</f>
        <v>oka.koch.55</v>
      </c>
      <c r="C4523" s="35" t="str">
        <f>_xlfn.XLOOKUP(Table7[[#This Row],[EID]],Roster!A:A,Roster!F:F)</f>
        <v>F&amp;A</v>
      </c>
      <c r="D4523">
        <v>9</v>
      </c>
      <c r="E4523" s="2">
        <v>45214</v>
      </c>
      <c r="F4523" s="2">
        <f>_xlfn.XLOOKUP(Table7[[#This Row],[EID]],Roster!A:A,Roster!G:G)</f>
        <v>45032</v>
      </c>
      <c r="G4523" s="61">
        <f ca="1">(TODAY()-Table7[[#This Row],[Hire Date]])/365</f>
        <v>2.0904109589041098</v>
      </c>
      <c r="H4523" s="61">
        <f ca="1">Table7[[#This Row],[Year]]*12</f>
        <v>25.084931506849315</v>
      </c>
      <c r="I4523" t="str">
        <f ca="1">IF(Table7[[#This Row],[Month]]&gt;=12,"Tenured","New Hire")</f>
        <v>Tenured</v>
      </c>
    </row>
    <row r="4524" spans="1:9">
      <c r="A4524" s="3" t="s">
        <v>95</v>
      </c>
      <c r="B4524" s="35" t="str">
        <f>_xlfn.XLOOKUP(Table7[[#This Row],[EID]],Roster!A:A,Roster!E:E)</f>
        <v>oka.koch.55</v>
      </c>
      <c r="C4524" s="35" t="str">
        <f>_xlfn.XLOOKUP(Table7[[#This Row],[EID]],Roster!A:A,Roster!F:F)</f>
        <v>F&amp;A</v>
      </c>
      <c r="D4524">
        <v>9</v>
      </c>
      <c r="E4524" s="2">
        <v>45214</v>
      </c>
      <c r="F4524" s="2">
        <f>_xlfn.XLOOKUP(Table7[[#This Row],[EID]],Roster!A:A,Roster!G:G)</f>
        <v>44990</v>
      </c>
      <c r="G4524" s="61">
        <f ca="1">(TODAY()-Table7[[#This Row],[Hire Date]])/365</f>
        <v>2.2054794520547945</v>
      </c>
      <c r="H4524" s="61">
        <f ca="1">Table7[[#This Row],[Year]]*12</f>
        <v>26.465753424657535</v>
      </c>
      <c r="I4524" t="str">
        <f ca="1">IF(Table7[[#This Row],[Month]]&gt;=12,"Tenured","New Hire")</f>
        <v>Tenured</v>
      </c>
    </row>
    <row r="4525" spans="1:9">
      <c r="A4525" s="3" t="s">
        <v>96</v>
      </c>
      <c r="B4525" s="35" t="str">
        <f>_xlfn.XLOOKUP(Table7[[#This Row],[EID]],Roster!A:A,Roster!E:E)</f>
        <v>hir.kame.31</v>
      </c>
      <c r="C4525" s="35" t="str">
        <f>_xlfn.XLOOKUP(Table7[[#This Row],[EID]],Roster!A:A,Roster!F:F)</f>
        <v>Health</v>
      </c>
      <c r="D4525">
        <v>9</v>
      </c>
      <c r="E4525" s="2">
        <v>45214</v>
      </c>
      <c r="F4525" s="2">
        <f>_xlfn.XLOOKUP(Table7[[#This Row],[EID]],Roster!A:A,Roster!G:G)</f>
        <v>44979</v>
      </c>
      <c r="G4525" s="61">
        <f ca="1">(TODAY()-Table7[[#This Row],[Hire Date]])/365</f>
        <v>2.2356164383561645</v>
      </c>
      <c r="H4525" s="61">
        <f ca="1">Table7[[#This Row],[Year]]*12</f>
        <v>26.827397260273976</v>
      </c>
      <c r="I4525" t="str">
        <f ca="1">IF(Table7[[#This Row],[Month]]&gt;=12,"Tenured","New Hire")</f>
        <v>Tenured</v>
      </c>
    </row>
    <row r="4526" spans="1:9">
      <c r="A4526" s="3" t="s">
        <v>97</v>
      </c>
      <c r="B4526" s="35" t="str">
        <f>_xlfn.XLOOKUP(Table7[[#This Row],[EID]],Roster!A:A,Roster!E:E)</f>
        <v>han.oriz.24</v>
      </c>
      <c r="C4526" s="35" t="str">
        <f>_xlfn.XLOOKUP(Table7[[#This Row],[EID]],Roster!A:A,Roster!F:F)</f>
        <v>Network</v>
      </c>
      <c r="D4526">
        <v>10</v>
      </c>
      <c r="E4526" s="2">
        <v>45214</v>
      </c>
      <c r="F4526" s="2">
        <f>_xlfn.XLOOKUP(Table7[[#This Row],[EID]],Roster!A:A,Roster!G:G)</f>
        <v>44419</v>
      </c>
      <c r="G4526" s="61">
        <f ca="1">(TODAY()-Table7[[#This Row],[Hire Date]])/365</f>
        <v>3.7698630136986302</v>
      </c>
      <c r="H4526" s="61">
        <f ca="1">Table7[[#This Row],[Year]]*12</f>
        <v>45.238356164383561</v>
      </c>
      <c r="I4526" t="str">
        <f ca="1">IF(Table7[[#This Row],[Month]]&gt;=12,"Tenured","New Hire")</f>
        <v>Tenured</v>
      </c>
    </row>
    <row r="4527" spans="1:9">
      <c r="A4527" s="3" t="s">
        <v>98</v>
      </c>
      <c r="B4527" s="35" t="str">
        <f>_xlfn.XLOOKUP(Table7[[#This Row],[EID]],Roster!A:A,Roster!E:E)</f>
        <v>kig.imaz.62</v>
      </c>
      <c r="C4527" s="35" t="str">
        <f>_xlfn.XLOOKUP(Table7[[#This Row],[EID]],Roster!A:A,Roster!F:F)</f>
        <v>HR</v>
      </c>
      <c r="D4527">
        <v>9</v>
      </c>
      <c r="E4527" s="2">
        <v>45214</v>
      </c>
      <c r="F4527" s="2">
        <f>_xlfn.XLOOKUP(Table7[[#This Row],[EID]],Roster!A:A,Roster!G:G)</f>
        <v>41964</v>
      </c>
      <c r="G4527" s="61">
        <f ca="1">(TODAY()-Table7[[#This Row],[Hire Date]])/365</f>
        <v>10.495890410958904</v>
      </c>
      <c r="H4527" s="61">
        <f ca="1">Table7[[#This Row],[Year]]*12</f>
        <v>125.95068493150684</v>
      </c>
      <c r="I4527" t="str">
        <f ca="1">IF(Table7[[#This Row],[Month]]&gt;=12,"Tenured","New Hire")</f>
        <v>Tenured</v>
      </c>
    </row>
    <row r="4528" spans="1:9">
      <c r="A4528" s="3" t="s">
        <v>99</v>
      </c>
      <c r="B4528" s="35" t="str">
        <f>_xlfn.XLOOKUP(Table7[[#This Row],[EID]],Roster!A:A,Roster!E:E)</f>
        <v>han.oriz.24</v>
      </c>
      <c r="C4528" s="35" t="str">
        <f>_xlfn.XLOOKUP(Table7[[#This Row],[EID]],Roster!A:A,Roster!F:F)</f>
        <v>Strategy</v>
      </c>
      <c r="D4528">
        <v>10</v>
      </c>
      <c r="E4528" s="2">
        <v>45214</v>
      </c>
      <c r="F4528" s="2">
        <f>_xlfn.XLOOKUP(Table7[[#This Row],[EID]],Roster!A:A,Roster!G:G)</f>
        <v>39732</v>
      </c>
      <c r="G4528" s="61">
        <f ca="1">(TODAY()-Table7[[#This Row],[Hire Date]])/365</f>
        <v>16.610958904109587</v>
      </c>
      <c r="H4528" s="61">
        <f ca="1">Table7[[#This Row],[Year]]*12</f>
        <v>199.33150684931505</v>
      </c>
      <c r="I4528" t="str">
        <f ca="1">IF(Table7[[#This Row],[Month]]&gt;=12,"Tenured","New Hire")</f>
        <v>Tenured</v>
      </c>
    </row>
    <row r="4529" spans="1:9">
      <c r="A4529" s="3" t="s">
        <v>100</v>
      </c>
      <c r="B4529" s="35" t="str">
        <f>_xlfn.XLOOKUP(Table7[[#This Row],[EID]],Roster!A:A,Roster!E:E)</f>
        <v>oka.koch.55</v>
      </c>
      <c r="C4529" s="35" t="str">
        <f>_xlfn.XLOOKUP(Table7[[#This Row],[EID]],Roster!A:A,Roster!F:F)</f>
        <v>F&amp;A</v>
      </c>
      <c r="D4529">
        <v>8</v>
      </c>
      <c r="E4529" s="2">
        <v>45214</v>
      </c>
      <c r="F4529" s="2">
        <f>_xlfn.XLOOKUP(Table7[[#This Row],[EID]],Roster!A:A,Roster!G:G)</f>
        <v>44956</v>
      </c>
      <c r="G4529" s="61">
        <f ca="1">(TODAY()-Table7[[#This Row],[Hire Date]])/365</f>
        <v>2.2986301369863016</v>
      </c>
      <c r="H4529" s="61">
        <f ca="1">Table7[[#This Row],[Year]]*12</f>
        <v>27.583561643835619</v>
      </c>
      <c r="I4529" t="str">
        <f ca="1">IF(Table7[[#This Row],[Month]]&gt;=12,"Tenured","New Hire")</f>
        <v>Tenured</v>
      </c>
    </row>
    <row r="4530" spans="1:9">
      <c r="A4530" s="3" t="s">
        <v>101</v>
      </c>
      <c r="B4530" s="35" t="str">
        <f>_xlfn.XLOOKUP(Table7[[#This Row],[EID]],Roster!A:A,Roster!E:E)</f>
        <v>hir.kame.31</v>
      </c>
      <c r="C4530" s="35" t="str">
        <f>_xlfn.XLOOKUP(Table7[[#This Row],[EID]],Roster!A:A,Roster!F:F)</f>
        <v>Health</v>
      </c>
      <c r="D4530">
        <v>9</v>
      </c>
      <c r="E4530" s="2">
        <v>45214</v>
      </c>
      <c r="F4530" s="2">
        <f>_xlfn.XLOOKUP(Table7[[#This Row],[EID]],Roster!A:A,Roster!G:G)</f>
        <v>42161</v>
      </c>
      <c r="G4530" s="61">
        <f ca="1">(TODAY()-Table7[[#This Row],[Hire Date]])/365</f>
        <v>9.956164383561644</v>
      </c>
      <c r="H4530" s="61">
        <f ca="1">Table7[[#This Row],[Year]]*12</f>
        <v>119.47397260273974</v>
      </c>
      <c r="I4530" t="str">
        <f ca="1">IF(Table7[[#This Row],[Month]]&gt;=12,"Tenured","New Hire")</f>
        <v>Tenured</v>
      </c>
    </row>
    <row r="4531" spans="1:9">
      <c r="A4531" s="3" t="s">
        <v>102</v>
      </c>
      <c r="B4531" s="35" t="str">
        <f>_xlfn.XLOOKUP(Table7[[#This Row],[EID]],Roster!A:A,Roster!E:E)</f>
        <v>han.oriz.24</v>
      </c>
      <c r="C4531" s="35" t="str">
        <f>_xlfn.XLOOKUP(Table7[[#This Row],[EID]],Roster!A:A,Roster!F:F)</f>
        <v>Network</v>
      </c>
      <c r="D4531">
        <v>8</v>
      </c>
      <c r="E4531" s="2">
        <v>45214</v>
      </c>
      <c r="F4531" s="2">
        <f>_xlfn.XLOOKUP(Table7[[#This Row],[EID]],Roster!A:A,Roster!G:G)</f>
        <v>37784</v>
      </c>
      <c r="G4531" s="61">
        <f ca="1">(TODAY()-Table7[[#This Row],[Hire Date]])/365</f>
        <v>21.947945205479453</v>
      </c>
      <c r="H4531" s="61">
        <f ca="1">Table7[[#This Row],[Year]]*12</f>
        <v>263.37534246575342</v>
      </c>
      <c r="I4531" t="str">
        <f ca="1">IF(Table7[[#This Row],[Month]]&gt;=12,"Tenured","New Hire")</f>
        <v>Tenured</v>
      </c>
    </row>
    <row r="4532" spans="1:9">
      <c r="A4532" s="3" t="s">
        <v>103</v>
      </c>
      <c r="B4532" s="35" t="str">
        <f>_xlfn.XLOOKUP(Table7[[#This Row],[EID]],Roster!A:A,Roster!E:E)</f>
        <v>kig.imaz.62</v>
      </c>
      <c r="C4532" s="35" t="str">
        <f>_xlfn.XLOOKUP(Table7[[#This Row],[EID]],Roster!A:A,Roster!F:F)</f>
        <v>HR</v>
      </c>
      <c r="D4532">
        <v>10</v>
      </c>
      <c r="E4532" s="2">
        <v>45214</v>
      </c>
      <c r="F4532" s="2">
        <f>_xlfn.XLOOKUP(Table7[[#This Row],[EID]],Roster!A:A,Roster!G:G)</f>
        <v>44132</v>
      </c>
      <c r="G4532" s="61">
        <f ca="1">(TODAY()-Table7[[#This Row],[Hire Date]])/365</f>
        <v>4.5561643835616437</v>
      </c>
      <c r="H4532" s="61">
        <f ca="1">Table7[[#This Row],[Year]]*12</f>
        <v>54.673972602739724</v>
      </c>
      <c r="I4532" t="str">
        <f ca="1">IF(Table7[[#This Row],[Month]]&gt;=12,"Tenured","New Hire")</f>
        <v>Tenured</v>
      </c>
    </row>
    <row r="4533" spans="1:9">
      <c r="A4533" s="3" t="s">
        <v>104</v>
      </c>
      <c r="B4533" s="35" t="str">
        <f>_xlfn.XLOOKUP(Table7[[#This Row],[EID]],Roster!A:A,Roster!E:E)</f>
        <v>oka.koch.55</v>
      </c>
      <c r="C4533" s="35" t="str">
        <f>_xlfn.XLOOKUP(Table7[[#This Row],[EID]],Roster!A:A,Roster!F:F)</f>
        <v>F&amp;A</v>
      </c>
      <c r="D4533">
        <v>8</v>
      </c>
      <c r="E4533" s="2">
        <v>45214</v>
      </c>
      <c r="F4533" s="2">
        <f>_xlfn.XLOOKUP(Table7[[#This Row],[EID]],Roster!A:A,Roster!G:G)</f>
        <v>44977</v>
      </c>
      <c r="G4533" s="61">
        <f ca="1">(TODAY()-Table7[[#This Row],[Hire Date]])/365</f>
        <v>2.2410958904109588</v>
      </c>
      <c r="H4533" s="61">
        <f ca="1">Table7[[#This Row],[Year]]*12</f>
        <v>26.893150684931506</v>
      </c>
      <c r="I4533" t="str">
        <f ca="1">IF(Table7[[#This Row],[Month]]&gt;=12,"Tenured","New Hire")</f>
        <v>Tenured</v>
      </c>
    </row>
    <row r="4534" spans="1:9">
      <c r="A4534" s="3" t="s">
        <v>105</v>
      </c>
      <c r="B4534" s="35" t="str">
        <f>_xlfn.XLOOKUP(Table7[[#This Row],[EID]],Roster!A:A,Roster!E:E)</f>
        <v>oka.koch.55</v>
      </c>
      <c r="C4534" s="35" t="str">
        <f>_xlfn.XLOOKUP(Table7[[#This Row],[EID]],Roster!A:A,Roster!F:F)</f>
        <v>F&amp;A</v>
      </c>
      <c r="D4534">
        <v>8</v>
      </c>
      <c r="E4534" s="2">
        <v>45214</v>
      </c>
      <c r="F4534" s="2">
        <f>_xlfn.XLOOKUP(Table7[[#This Row],[EID]],Roster!A:A,Roster!G:G)</f>
        <v>37806</v>
      </c>
      <c r="G4534" s="61">
        <f ca="1">(TODAY()-Table7[[#This Row],[Hire Date]])/365</f>
        <v>21.887671232876713</v>
      </c>
      <c r="H4534" s="61">
        <f ca="1">Table7[[#This Row],[Year]]*12</f>
        <v>262.65205479452055</v>
      </c>
      <c r="I4534" t="str">
        <f ca="1">IF(Table7[[#This Row],[Month]]&gt;=12,"Tenured","New Hire")</f>
        <v>Tenured</v>
      </c>
    </row>
    <row r="4535" spans="1:9">
      <c r="A4535" s="3" t="s">
        <v>106</v>
      </c>
      <c r="B4535" s="35" t="str">
        <f>_xlfn.XLOOKUP(Table7[[#This Row],[EID]],Roster!A:A,Roster!E:E)</f>
        <v>hir.kame.31</v>
      </c>
      <c r="C4535" s="35" t="str">
        <f>_xlfn.XLOOKUP(Table7[[#This Row],[EID]],Roster!A:A,Roster!F:F)</f>
        <v>Health</v>
      </c>
      <c r="D4535">
        <v>8</v>
      </c>
      <c r="E4535" s="2">
        <v>45214</v>
      </c>
      <c r="F4535" s="2">
        <f>_xlfn.XLOOKUP(Table7[[#This Row],[EID]],Roster!A:A,Roster!G:G)</f>
        <v>40457</v>
      </c>
      <c r="G4535" s="61">
        <f ca="1">(TODAY()-Table7[[#This Row],[Hire Date]])/365</f>
        <v>14.624657534246575</v>
      </c>
      <c r="H4535" s="61">
        <f ca="1">Table7[[#This Row],[Year]]*12</f>
        <v>175.49589041095891</v>
      </c>
      <c r="I4535" t="str">
        <f ca="1">IF(Table7[[#This Row],[Month]]&gt;=12,"Tenured","New Hire")</f>
        <v>Tenured</v>
      </c>
    </row>
    <row r="4536" spans="1:9">
      <c r="A4536" s="3" t="s">
        <v>107</v>
      </c>
      <c r="B4536" s="35" t="str">
        <f>_xlfn.XLOOKUP(Table7[[#This Row],[EID]],Roster!A:A,Roster!E:E)</f>
        <v>oka.koch.55</v>
      </c>
      <c r="C4536" s="35" t="str">
        <f>_xlfn.XLOOKUP(Table7[[#This Row],[EID]],Roster!A:A,Roster!F:F)</f>
        <v>F&amp;A</v>
      </c>
      <c r="D4536">
        <v>5</v>
      </c>
      <c r="E4536" s="2">
        <v>45214</v>
      </c>
      <c r="F4536" s="2">
        <f>_xlfn.XLOOKUP(Table7[[#This Row],[EID]],Roster!A:A,Roster!G:G)</f>
        <v>45001</v>
      </c>
      <c r="G4536" s="61">
        <f ca="1">(TODAY()-Table7[[#This Row],[Hire Date]])/365</f>
        <v>2.1753424657534248</v>
      </c>
      <c r="H4536" s="61">
        <f ca="1">Table7[[#This Row],[Year]]*12</f>
        <v>26.104109589041098</v>
      </c>
      <c r="I4536" t="str">
        <f ca="1">IF(Table7[[#This Row],[Month]]&gt;=12,"Tenured","New Hire")</f>
        <v>Tenured</v>
      </c>
    </row>
    <row r="4537" spans="1:9">
      <c r="A4537" s="3" t="s">
        <v>108</v>
      </c>
      <c r="B4537" s="35" t="str">
        <f>_xlfn.XLOOKUP(Table7[[#This Row],[EID]],Roster!A:A,Roster!E:E)</f>
        <v>kig.imaz.62</v>
      </c>
      <c r="C4537" s="35" t="str">
        <f>_xlfn.XLOOKUP(Table7[[#This Row],[EID]],Roster!A:A,Roster!F:F)</f>
        <v>HR</v>
      </c>
      <c r="D4537">
        <v>8</v>
      </c>
      <c r="E4537" s="2">
        <v>45214</v>
      </c>
      <c r="F4537" s="2">
        <f>_xlfn.XLOOKUP(Table7[[#This Row],[EID]],Roster!A:A,Roster!G:G)</f>
        <v>41289</v>
      </c>
      <c r="G4537" s="61">
        <f ca="1">(TODAY()-Table7[[#This Row],[Hire Date]])/365</f>
        <v>12.345205479452055</v>
      </c>
      <c r="H4537" s="61">
        <f ca="1">Table7[[#This Row],[Year]]*12</f>
        <v>148.14246575342466</v>
      </c>
      <c r="I4537" t="str">
        <f ca="1">IF(Table7[[#This Row],[Month]]&gt;=12,"Tenured","New Hire")</f>
        <v>Tenured</v>
      </c>
    </row>
    <row r="4538" spans="1:9">
      <c r="A4538" s="3" t="s">
        <v>109</v>
      </c>
      <c r="B4538" s="35" t="str">
        <f>_xlfn.XLOOKUP(Table7[[#This Row],[EID]],Roster!A:A,Roster!E:E)</f>
        <v>han.oriz.24</v>
      </c>
      <c r="C4538" s="35" t="str">
        <f>_xlfn.XLOOKUP(Table7[[#This Row],[EID]],Roster!A:A,Roster!F:F)</f>
        <v>Strategy</v>
      </c>
      <c r="D4538">
        <v>9</v>
      </c>
      <c r="E4538" s="2">
        <v>45214</v>
      </c>
      <c r="F4538" s="2">
        <f>_xlfn.XLOOKUP(Table7[[#This Row],[EID]],Roster!A:A,Roster!G:G)</f>
        <v>39092</v>
      </c>
      <c r="G4538" s="61">
        <f ca="1">(TODAY()-Table7[[#This Row],[Hire Date]])/365</f>
        <v>18.364383561643837</v>
      </c>
      <c r="H4538" s="61">
        <f ca="1">Table7[[#This Row],[Year]]*12</f>
        <v>220.37260273972606</v>
      </c>
      <c r="I4538" t="str">
        <f ca="1">IF(Table7[[#This Row],[Month]]&gt;=12,"Tenured","New Hire")</f>
        <v>Tenured</v>
      </c>
    </row>
    <row r="4539" spans="1:9">
      <c r="A4539" s="3" t="s">
        <v>110</v>
      </c>
      <c r="B4539" s="35" t="str">
        <f>_xlfn.XLOOKUP(Table7[[#This Row],[EID]],Roster!A:A,Roster!E:E)</f>
        <v>oka.koch.55</v>
      </c>
      <c r="C4539" s="35" t="str">
        <f>_xlfn.XLOOKUP(Table7[[#This Row],[EID]],Roster!A:A,Roster!F:F)</f>
        <v>F&amp;A</v>
      </c>
      <c r="D4539">
        <v>10</v>
      </c>
      <c r="E4539" s="2">
        <v>45214</v>
      </c>
      <c r="F4539" s="2">
        <f>_xlfn.XLOOKUP(Table7[[#This Row],[EID]],Roster!A:A,Roster!G:G)</f>
        <v>45029</v>
      </c>
      <c r="G4539" s="61">
        <f ca="1">(TODAY()-Table7[[#This Row],[Hire Date]])/365</f>
        <v>2.0986301369863014</v>
      </c>
      <c r="H4539" s="61">
        <f ca="1">Table7[[#This Row],[Year]]*12</f>
        <v>25.183561643835617</v>
      </c>
      <c r="I4539" t="str">
        <f ca="1">IF(Table7[[#This Row],[Month]]&gt;=12,"Tenured","New Hire")</f>
        <v>Tenured</v>
      </c>
    </row>
    <row r="4540" spans="1:9">
      <c r="A4540" s="3" t="s">
        <v>111</v>
      </c>
      <c r="B4540" s="35" t="str">
        <f>_xlfn.XLOOKUP(Table7[[#This Row],[EID]],Roster!A:A,Roster!E:E)</f>
        <v>hir.kame.31</v>
      </c>
      <c r="C4540" s="35" t="str">
        <f>_xlfn.XLOOKUP(Table7[[#This Row],[EID]],Roster!A:A,Roster!F:F)</f>
        <v>Health</v>
      </c>
      <c r="D4540">
        <v>9</v>
      </c>
      <c r="E4540" s="2">
        <v>45214</v>
      </c>
      <c r="F4540" s="2">
        <f>_xlfn.XLOOKUP(Table7[[#This Row],[EID]],Roster!A:A,Roster!G:G)</f>
        <v>42145</v>
      </c>
      <c r="G4540" s="61">
        <f ca="1">(TODAY()-Table7[[#This Row],[Hire Date]])/365</f>
        <v>10</v>
      </c>
      <c r="H4540" s="61">
        <f ca="1">Table7[[#This Row],[Year]]*12</f>
        <v>120</v>
      </c>
      <c r="I4540" t="str">
        <f ca="1">IF(Table7[[#This Row],[Month]]&gt;=12,"Tenured","New Hire")</f>
        <v>Tenured</v>
      </c>
    </row>
    <row r="4541" spans="1:9">
      <c r="A4541" s="3" t="s">
        <v>112</v>
      </c>
      <c r="B4541" s="35" t="str">
        <f>_xlfn.XLOOKUP(Table7[[#This Row],[EID]],Roster!A:A,Roster!E:E)</f>
        <v>hir.kame.31</v>
      </c>
      <c r="C4541" s="35" t="str">
        <f>_xlfn.XLOOKUP(Table7[[#This Row],[EID]],Roster!A:A,Roster!F:F)</f>
        <v>Health</v>
      </c>
      <c r="D4541">
        <v>8</v>
      </c>
      <c r="E4541" s="2">
        <v>45214</v>
      </c>
      <c r="F4541" s="2">
        <f>_xlfn.XLOOKUP(Table7[[#This Row],[EID]],Roster!A:A,Roster!G:G)</f>
        <v>44989</v>
      </c>
      <c r="G4541" s="61">
        <f ca="1">(TODAY()-Table7[[#This Row],[Hire Date]])/365</f>
        <v>2.2082191780821918</v>
      </c>
      <c r="H4541" s="61">
        <f ca="1">Table7[[#This Row],[Year]]*12</f>
        <v>26.4986301369863</v>
      </c>
      <c r="I4541" t="str">
        <f ca="1">IF(Table7[[#This Row],[Month]]&gt;=12,"Tenured","New Hire")</f>
        <v>Tenured</v>
      </c>
    </row>
    <row r="4542" spans="1:9">
      <c r="A4542" s="3" t="s">
        <v>113</v>
      </c>
      <c r="B4542" s="35" t="str">
        <f>_xlfn.XLOOKUP(Table7[[#This Row],[EID]],Roster!A:A,Roster!E:E)</f>
        <v>kig.imaz.62</v>
      </c>
      <c r="C4542" s="35" t="str">
        <f>_xlfn.XLOOKUP(Table7[[#This Row],[EID]],Roster!A:A,Roster!F:F)</f>
        <v>HR</v>
      </c>
      <c r="D4542">
        <v>10</v>
      </c>
      <c r="E4542" s="2">
        <v>45214</v>
      </c>
      <c r="F4542" s="2">
        <f>_xlfn.XLOOKUP(Table7[[#This Row],[EID]],Roster!A:A,Roster!G:G)</f>
        <v>44152</v>
      </c>
      <c r="G4542" s="61">
        <f ca="1">(TODAY()-Table7[[#This Row],[Hire Date]])/365</f>
        <v>4.5013698630136982</v>
      </c>
      <c r="H4542" s="61">
        <f ca="1">Table7[[#This Row],[Year]]*12</f>
        <v>54.016438356164379</v>
      </c>
      <c r="I4542" t="str">
        <f ca="1">IF(Table7[[#This Row],[Month]]&gt;=12,"Tenured","New Hire")</f>
        <v>Tenured</v>
      </c>
    </row>
    <row r="4543" spans="1:9">
      <c r="A4543" s="3" t="s">
        <v>114</v>
      </c>
      <c r="B4543" s="35" t="str">
        <f>_xlfn.XLOOKUP(Table7[[#This Row],[EID]],Roster!A:A,Roster!E:E)</f>
        <v>han.oriz.24</v>
      </c>
      <c r="C4543" s="35" t="str">
        <f>_xlfn.XLOOKUP(Table7[[#This Row],[EID]],Roster!A:A,Roster!F:F)</f>
        <v>Strategy</v>
      </c>
      <c r="D4543">
        <v>8</v>
      </c>
      <c r="E4543" s="2">
        <v>45214</v>
      </c>
      <c r="F4543" s="2">
        <f>_xlfn.XLOOKUP(Table7[[#This Row],[EID]],Roster!A:A,Roster!G:G)</f>
        <v>37165</v>
      </c>
      <c r="G4543" s="61">
        <f ca="1">(TODAY()-Table7[[#This Row],[Hire Date]])/365</f>
        <v>23.643835616438356</v>
      </c>
      <c r="H4543" s="61">
        <f ca="1">Table7[[#This Row],[Year]]*12</f>
        <v>283.72602739726028</v>
      </c>
      <c r="I4543" t="str">
        <f ca="1">IF(Table7[[#This Row],[Month]]&gt;=12,"Tenured","New Hire")</f>
        <v>Tenured</v>
      </c>
    </row>
    <row r="4544" spans="1:9">
      <c r="A4544" s="3" t="s">
        <v>115</v>
      </c>
      <c r="B4544" s="35" t="str">
        <f>_xlfn.XLOOKUP(Table7[[#This Row],[EID]],Roster!A:A,Roster!E:E)</f>
        <v>oka.koch.55</v>
      </c>
      <c r="C4544" s="35" t="str">
        <f>_xlfn.XLOOKUP(Table7[[#This Row],[EID]],Roster!A:A,Roster!F:F)</f>
        <v>F&amp;A</v>
      </c>
      <c r="D4544">
        <v>8</v>
      </c>
      <c r="E4544" s="2">
        <v>45214</v>
      </c>
      <c r="F4544" s="2">
        <f>_xlfn.XLOOKUP(Table7[[#This Row],[EID]],Roster!A:A,Roster!G:G)</f>
        <v>44841</v>
      </c>
      <c r="G4544" s="61">
        <f ca="1">(TODAY()-Table7[[#This Row],[Hire Date]])/365</f>
        <v>2.6136986301369864</v>
      </c>
      <c r="H4544" s="61">
        <f ca="1">Table7[[#This Row],[Year]]*12</f>
        <v>31.364383561643837</v>
      </c>
      <c r="I4544" t="str">
        <f ca="1">IF(Table7[[#This Row],[Month]]&gt;=12,"Tenured","New Hire")</f>
        <v>Tenured</v>
      </c>
    </row>
    <row r="4545" spans="1:9">
      <c r="A4545" s="3" t="s">
        <v>116</v>
      </c>
      <c r="B4545" s="35" t="str">
        <f>_xlfn.XLOOKUP(Table7[[#This Row],[EID]],Roster!A:A,Roster!E:E)</f>
        <v>hir.kame.31</v>
      </c>
      <c r="C4545" s="35" t="str">
        <f>_xlfn.XLOOKUP(Table7[[#This Row],[EID]],Roster!A:A,Roster!F:F)</f>
        <v>Health</v>
      </c>
      <c r="D4545">
        <v>8</v>
      </c>
      <c r="E4545" s="2">
        <v>45214</v>
      </c>
      <c r="F4545" s="2">
        <f>_xlfn.XLOOKUP(Table7[[#This Row],[EID]],Roster!A:A,Roster!G:G)</f>
        <v>39490</v>
      </c>
      <c r="G4545" s="61">
        <f ca="1">(TODAY()-Table7[[#This Row],[Hire Date]])/365</f>
        <v>17.273972602739725</v>
      </c>
      <c r="H4545" s="61">
        <f ca="1">Table7[[#This Row],[Year]]*12</f>
        <v>207.2876712328767</v>
      </c>
      <c r="I4545" t="str">
        <f ca="1">IF(Table7[[#This Row],[Month]]&gt;=12,"Tenured","New Hire")</f>
        <v>Tenured</v>
      </c>
    </row>
    <row r="4546" spans="1:9">
      <c r="A4546" s="3" t="s">
        <v>117</v>
      </c>
      <c r="B4546" s="35" t="str">
        <f>_xlfn.XLOOKUP(Table7[[#This Row],[EID]],Roster!A:A,Roster!E:E)</f>
        <v>han.oriz.24</v>
      </c>
      <c r="C4546" s="35" t="str">
        <f>_xlfn.XLOOKUP(Table7[[#This Row],[EID]],Roster!A:A,Roster!F:F)</f>
        <v>Network</v>
      </c>
      <c r="D4546">
        <v>10</v>
      </c>
      <c r="E4546" s="2">
        <v>45214</v>
      </c>
      <c r="F4546" s="2">
        <f>_xlfn.XLOOKUP(Table7[[#This Row],[EID]],Roster!A:A,Roster!G:G)</f>
        <v>43495</v>
      </c>
      <c r="G4546" s="61">
        <f ca="1">(TODAY()-Table7[[#This Row],[Hire Date]])/365</f>
        <v>6.3013698630136989</v>
      </c>
      <c r="H4546" s="61">
        <f ca="1">Table7[[#This Row],[Year]]*12</f>
        <v>75.616438356164394</v>
      </c>
      <c r="I4546" t="str">
        <f ca="1">IF(Table7[[#This Row],[Month]]&gt;=12,"Tenured","New Hire")</f>
        <v>Tenured</v>
      </c>
    </row>
    <row r="4547" spans="1:9">
      <c r="A4547" s="3" t="s">
        <v>118</v>
      </c>
      <c r="B4547" s="35" t="str">
        <f>_xlfn.XLOOKUP(Table7[[#This Row],[EID]],Roster!A:A,Roster!E:E)</f>
        <v>kig.imaz.62</v>
      </c>
      <c r="C4547" s="35" t="str">
        <f>_xlfn.XLOOKUP(Table7[[#This Row],[EID]],Roster!A:A,Roster!F:F)</f>
        <v>HR</v>
      </c>
      <c r="D4547">
        <v>9</v>
      </c>
      <c r="E4547" s="2">
        <v>45214</v>
      </c>
      <c r="F4547" s="2">
        <f>_xlfn.XLOOKUP(Table7[[#This Row],[EID]],Roster!A:A,Roster!G:G)</f>
        <v>44965</v>
      </c>
      <c r="G4547" s="61">
        <f ca="1">(TODAY()-Table7[[#This Row],[Hire Date]])/365</f>
        <v>2.2739726027397262</v>
      </c>
      <c r="H4547" s="61">
        <f ca="1">Table7[[#This Row],[Year]]*12</f>
        <v>27.287671232876715</v>
      </c>
      <c r="I4547" t="str">
        <f ca="1">IF(Table7[[#This Row],[Month]]&gt;=12,"Tenured","New Hire")</f>
        <v>Tenured</v>
      </c>
    </row>
    <row r="4548" spans="1:9">
      <c r="A4548" s="3" t="s">
        <v>119</v>
      </c>
      <c r="B4548" s="35" t="str">
        <f>_xlfn.XLOOKUP(Table7[[#This Row],[EID]],Roster!A:A,Roster!E:E)</f>
        <v>hir.kame.31</v>
      </c>
      <c r="C4548" s="35" t="str">
        <f>_xlfn.XLOOKUP(Table7[[#This Row],[EID]],Roster!A:A,Roster!F:F)</f>
        <v>Health</v>
      </c>
      <c r="D4548">
        <v>9</v>
      </c>
      <c r="E4548" s="2">
        <v>45214</v>
      </c>
      <c r="F4548" s="2">
        <f>_xlfn.XLOOKUP(Table7[[#This Row],[EID]],Roster!A:A,Roster!G:G)</f>
        <v>38581</v>
      </c>
      <c r="G4548" s="61">
        <f ca="1">(TODAY()-Table7[[#This Row],[Hire Date]])/365</f>
        <v>19.764383561643836</v>
      </c>
      <c r="H4548" s="61">
        <f ca="1">Table7[[#This Row],[Year]]*12</f>
        <v>237.17260273972602</v>
      </c>
      <c r="I4548" t="str">
        <f ca="1">IF(Table7[[#This Row],[Month]]&gt;=12,"Tenured","New Hire")</f>
        <v>Tenured</v>
      </c>
    </row>
    <row r="4549" spans="1:9">
      <c r="A4549" s="3" t="s">
        <v>120</v>
      </c>
      <c r="B4549" s="35" t="str">
        <f>_xlfn.XLOOKUP(Table7[[#This Row],[EID]],Roster!A:A,Roster!E:E)</f>
        <v>oka.koch.55</v>
      </c>
      <c r="C4549" s="35" t="str">
        <f>_xlfn.XLOOKUP(Table7[[#This Row],[EID]],Roster!A:A,Roster!F:F)</f>
        <v>F&amp;A</v>
      </c>
      <c r="D4549">
        <v>7</v>
      </c>
      <c r="E4549" s="2">
        <v>45214</v>
      </c>
      <c r="F4549" s="2">
        <f>_xlfn.XLOOKUP(Table7[[#This Row],[EID]],Roster!A:A,Roster!G:G)</f>
        <v>45039</v>
      </c>
      <c r="G4549" s="61">
        <f ca="1">(TODAY()-Table7[[#This Row],[Hire Date]])/365</f>
        <v>2.0712328767123287</v>
      </c>
      <c r="H4549" s="61">
        <f ca="1">Table7[[#This Row],[Year]]*12</f>
        <v>24.854794520547944</v>
      </c>
      <c r="I4549" t="str">
        <f ca="1">IF(Table7[[#This Row],[Month]]&gt;=12,"Tenured","New Hire")</f>
        <v>Tenured</v>
      </c>
    </row>
    <row r="4550" spans="1:9">
      <c r="A4550" s="3" t="s">
        <v>121</v>
      </c>
      <c r="B4550" s="35" t="str">
        <f>_xlfn.XLOOKUP(Table7[[#This Row],[EID]],Roster!A:A,Roster!E:E)</f>
        <v>hir.kame.31</v>
      </c>
      <c r="C4550" s="35" t="str">
        <f>_xlfn.XLOOKUP(Table7[[#This Row],[EID]],Roster!A:A,Roster!F:F)</f>
        <v>Health</v>
      </c>
      <c r="D4550">
        <v>8</v>
      </c>
      <c r="E4550" s="2">
        <v>45214</v>
      </c>
      <c r="F4550" s="2">
        <f>_xlfn.XLOOKUP(Table7[[#This Row],[EID]],Roster!A:A,Roster!G:G)</f>
        <v>44420</v>
      </c>
      <c r="G4550" s="61">
        <f ca="1">(TODAY()-Table7[[#This Row],[Hire Date]])/365</f>
        <v>3.7671232876712328</v>
      </c>
      <c r="H4550" s="61">
        <f ca="1">Table7[[#This Row],[Year]]*12</f>
        <v>45.205479452054796</v>
      </c>
      <c r="I4550" t="str">
        <f ca="1">IF(Table7[[#This Row],[Month]]&gt;=12,"Tenured","New Hire")</f>
        <v>Tenured</v>
      </c>
    </row>
    <row r="4551" spans="1:9">
      <c r="A4551" s="3" t="s">
        <v>122</v>
      </c>
      <c r="B4551" s="35" t="str">
        <f>_xlfn.XLOOKUP(Table7[[#This Row],[EID]],Roster!A:A,Roster!E:E)</f>
        <v>han.oriz.24</v>
      </c>
      <c r="C4551" s="35" t="str">
        <f>_xlfn.XLOOKUP(Table7[[#This Row],[EID]],Roster!A:A,Roster!F:F)</f>
        <v>Network</v>
      </c>
      <c r="D4551">
        <v>9</v>
      </c>
      <c r="E4551" s="2">
        <v>45214</v>
      </c>
      <c r="F4551" s="2">
        <f>_xlfn.XLOOKUP(Table7[[#This Row],[EID]],Roster!A:A,Roster!G:G)</f>
        <v>44961</v>
      </c>
      <c r="G4551" s="61">
        <f ca="1">(TODAY()-Table7[[#This Row],[Hire Date]])/365</f>
        <v>2.2849315068493152</v>
      </c>
      <c r="H4551" s="61">
        <f ca="1">Table7[[#This Row],[Year]]*12</f>
        <v>27.419178082191785</v>
      </c>
      <c r="I4551" t="str">
        <f ca="1">IF(Table7[[#This Row],[Month]]&gt;=12,"Tenured","New Hire")</f>
        <v>Tenured</v>
      </c>
    </row>
    <row r="4552" spans="1:9">
      <c r="A4552" s="3" t="s">
        <v>123</v>
      </c>
      <c r="B4552" s="35" t="str">
        <f>_xlfn.XLOOKUP(Table7[[#This Row],[EID]],Roster!A:A,Roster!E:E)</f>
        <v>kig.imaz.62</v>
      </c>
      <c r="C4552" s="35" t="str">
        <f>_xlfn.XLOOKUP(Table7[[#This Row],[EID]],Roster!A:A,Roster!F:F)</f>
        <v>HR</v>
      </c>
      <c r="D4552">
        <v>9</v>
      </c>
      <c r="E4552" s="2">
        <v>45214</v>
      </c>
      <c r="F4552" s="2">
        <f>_xlfn.XLOOKUP(Table7[[#This Row],[EID]],Roster!A:A,Roster!G:G)</f>
        <v>41094</v>
      </c>
      <c r="G4552" s="61">
        <f ca="1">(TODAY()-Table7[[#This Row],[Hire Date]])/365</f>
        <v>12.87945205479452</v>
      </c>
      <c r="H4552" s="61">
        <f ca="1">Table7[[#This Row],[Year]]*12</f>
        <v>154.55342465753424</v>
      </c>
      <c r="I4552" t="str">
        <f ca="1">IF(Table7[[#This Row],[Month]]&gt;=12,"Tenured","New Hire")</f>
        <v>Tenured</v>
      </c>
    </row>
    <row r="4553" spans="1:9">
      <c r="A4553" s="3" t="s">
        <v>94</v>
      </c>
      <c r="B4553" s="35" t="str">
        <f>_xlfn.XLOOKUP(Table7[[#This Row],[EID]],Roster!A:A,Roster!E:E)</f>
        <v>oka.koch.55</v>
      </c>
      <c r="C4553" s="35" t="str">
        <f>_xlfn.XLOOKUP(Table7[[#This Row],[EID]],Roster!A:A,Roster!F:F)</f>
        <v>F&amp;A</v>
      </c>
      <c r="D4553">
        <v>8</v>
      </c>
      <c r="E4553" s="2">
        <v>45215</v>
      </c>
      <c r="F4553" s="2">
        <f>_xlfn.XLOOKUP(Table7[[#This Row],[EID]],Roster!A:A,Roster!G:G)</f>
        <v>45032</v>
      </c>
      <c r="G4553" s="61">
        <f ca="1">(TODAY()-Table7[[#This Row],[Hire Date]])/365</f>
        <v>2.0904109589041098</v>
      </c>
      <c r="H4553" s="61">
        <f ca="1">Table7[[#This Row],[Year]]*12</f>
        <v>25.084931506849315</v>
      </c>
      <c r="I4553" t="str">
        <f ca="1">IF(Table7[[#This Row],[Month]]&gt;=12,"Tenured","New Hire")</f>
        <v>Tenured</v>
      </c>
    </row>
    <row r="4554" spans="1:9">
      <c r="A4554" s="3" t="s">
        <v>95</v>
      </c>
      <c r="B4554" s="35" t="str">
        <f>_xlfn.XLOOKUP(Table7[[#This Row],[EID]],Roster!A:A,Roster!E:E)</f>
        <v>oka.koch.55</v>
      </c>
      <c r="C4554" s="35" t="str">
        <f>_xlfn.XLOOKUP(Table7[[#This Row],[EID]],Roster!A:A,Roster!F:F)</f>
        <v>F&amp;A</v>
      </c>
      <c r="D4554">
        <v>2</v>
      </c>
      <c r="E4554" s="2">
        <v>45215</v>
      </c>
      <c r="F4554" s="2">
        <f>_xlfn.XLOOKUP(Table7[[#This Row],[EID]],Roster!A:A,Roster!G:G)</f>
        <v>44990</v>
      </c>
      <c r="G4554" s="61">
        <f ca="1">(TODAY()-Table7[[#This Row],[Hire Date]])/365</f>
        <v>2.2054794520547945</v>
      </c>
      <c r="H4554" s="61">
        <f ca="1">Table7[[#This Row],[Year]]*12</f>
        <v>26.465753424657535</v>
      </c>
      <c r="I4554" t="str">
        <f ca="1">IF(Table7[[#This Row],[Month]]&gt;=12,"Tenured","New Hire")</f>
        <v>Tenured</v>
      </c>
    </row>
    <row r="4555" spans="1:9">
      <c r="A4555" s="3" t="s">
        <v>96</v>
      </c>
      <c r="B4555" s="35" t="str">
        <f>_xlfn.XLOOKUP(Table7[[#This Row],[EID]],Roster!A:A,Roster!E:E)</f>
        <v>hir.kame.31</v>
      </c>
      <c r="C4555" s="35" t="str">
        <f>_xlfn.XLOOKUP(Table7[[#This Row],[EID]],Roster!A:A,Roster!F:F)</f>
        <v>Health</v>
      </c>
      <c r="D4555">
        <v>8</v>
      </c>
      <c r="E4555" s="2">
        <v>45215</v>
      </c>
      <c r="F4555" s="2">
        <f>_xlfn.XLOOKUP(Table7[[#This Row],[EID]],Roster!A:A,Roster!G:G)</f>
        <v>44979</v>
      </c>
      <c r="G4555" s="61">
        <f ca="1">(TODAY()-Table7[[#This Row],[Hire Date]])/365</f>
        <v>2.2356164383561645</v>
      </c>
      <c r="H4555" s="61">
        <f ca="1">Table7[[#This Row],[Year]]*12</f>
        <v>26.827397260273976</v>
      </c>
      <c r="I4555" t="str">
        <f ca="1">IF(Table7[[#This Row],[Month]]&gt;=12,"Tenured","New Hire")</f>
        <v>Tenured</v>
      </c>
    </row>
    <row r="4556" spans="1:9">
      <c r="A4556" s="3" t="s">
        <v>97</v>
      </c>
      <c r="B4556" s="35" t="str">
        <f>_xlfn.XLOOKUP(Table7[[#This Row],[EID]],Roster!A:A,Roster!E:E)</f>
        <v>han.oriz.24</v>
      </c>
      <c r="C4556" s="35" t="str">
        <f>_xlfn.XLOOKUP(Table7[[#This Row],[EID]],Roster!A:A,Roster!F:F)</f>
        <v>Network</v>
      </c>
      <c r="D4556">
        <v>8</v>
      </c>
      <c r="E4556" s="2">
        <v>45215</v>
      </c>
      <c r="F4556" s="2">
        <f>_xlfn.XLOOKUP(Table7[[#This Row],[EID]],Roster!A:A,Roster!G:G)</f>
        <v>44419</v>
      </c>
      <c r="G4556" s="61">
        <f ca="1">(TODAY()-Table7[[#This Row],[Hire Date]])/365</f>
        <v>3.7698630136986302</v>
      </c>
      <c r="H4556" s="61">
        <f ca="1">Table7[[#This Row],[Year]]*12</f>
        <v>45.238356164383561</v>
      </c>
      <c r="I4556" t="str">
        <f ca="1">IF(Table7[[#This Row],[Month]]&gt;=12,"Tenured","New Hire")</f>
        <v>Tenured</v>
      </c>
    </row>
    <row r="4557" spans="1:9">
      <c r="A4557" s="3" t="s">
        <v>98</v>
      </c>
      <c r="B4557" s="35" t="str">
        <f>_xlfn.XLOOKUP(Table7[[#This Row],[EID]],Roster!A:A,Roster!E:E)</f>
        <v>kig.imaz.62</v>
      </c>
      <c r="C4557" s="35" t="str">
        <f>_xlfn.XLOOKUP(Table7[[#This Row],[EID]],Roster!A:A,Roster!F:F)</f>
        <v>HR</v>
      </c>
      <c r="D4557">
        <v>9</v>
      </c>
      <c r="E4557" s="2">
        <v>45215</v>
      </c>
      <c r="F4557" s="2">
        <f>_xlfn.XLOOKUP(Table7[[#This Row],[EID]],Roster!A:A,Roster!G:G)</f>
        <v>41964</v>
      </c>
      <c r="G4557" s="61">
        <f ca="1">(TODAY()-Table7[[#This Row],[Hire Date]])/365</f>
        <v>10.495890410958904</v>
      </c>
      <c r="H4557" s="61">
        <f ca="1">Table7[[#This Row],[Year]]*12</f>
        <v>125.95068493150684</v>
      </c>
      <c r="I4557" t="str">
        <f ca="1">IF(Table7[[#This Row],[Month]]&gt;=12,"Tenured","New Hire")</f>
        <v>Tenured</v>
      </c>
    </row>
    <row r="4558" spans="1:9">
      <c r="A4558" s="3" t="s">
        <v>99</v>
      </c>
      <c r="B4558" s="35" t="str">
        <f>_xlfn.XLOOKUP(Table7[[#This Row],[EID]],Roster!A:A,Roster!E:E)</f>
        <v>han.oriz.24</v>
      </c>
      <c r="C4558" s="35" t="str">
        <f>_xlfn.XLOOKUP(Table7[[#This Row],[EID]],Roster!A:A,Roster!F:F)</f>
        <v>Strategy</v>
      </c>
      <c r="D4558">
        <v>8</v>
      </c>
      <c r="E4558" s="2">
        <v>45215</v>
      </c>
      <c r="F4558" s="2">
        <f>_xlfn.XLOOKUP(Table7[[#This Row],[EID]],Roster!A:A,Roster!G:G)</f>
        <v>39732</v>
      </c>
      <c r="G4558" s="61">
        <f ca="1">(TODAY()-Table7[[#This Row],[Hire Date]])/365</f>
        <v>16.610958904109587</v>
      </c>
      <c r="H4558" s="61">
        <f ca="1">Table7[[#This Row],[Year]]*12</f>
        <v>199.33150684931505</v>
      </c>
      <c r="I4558" t="str">
        <f ca="1">IF(Table7[[#This Row],[Month]]&gt;=12,"Tenured","New Hire")</f>
        <v>Tenured</v>
      </c>
    </row>
    <row r="4559" spans="1:9">
      <c r="A4559" s="3" t="s">
        <v>100</v>
      </c>
      <c r="B4559" s="35" t="str">
        <f>_xlfn.XLOOKUP(Table7[[#This Row],[EID]],Roster!A:A,Roster!E:E)</f>
        <v>oka.koch.55</v>
      </c>
      <c r="C4559" s="35" t="str">
        <f>_xlfn.XLOOKUP(Table7[[#This Row],[EID]],Roster!A:A,Roster!F:F)</f>
        <v>F&amp;A</v>
      </c>
      <c r="D4559">
        <v>10</v>
      </c>
      <c r="E4559" s="2">
        <v>45215</v>
      </c>
      <c r="F4559" s="2">
        <f>_xlfn.XLOOKUP(Table7[[#This Row],[EID]],Roster!A:A,Roster!G:G)</f>
        <v>44956</v>
      </c>
      <c r="G4559" s="61">
        <f ca="1">(TODAY()-Table7[[#This Row],[Hire Date]])/365</f>
        <v>2.2986301369863016</v>
      </c>
      <c r="H4559" s="61">
        <f ca="1">Table7[[#This Row],[Year]]*12</f>
        <v>27.583561643835619</v>
      </c>
      <c r="I4559" t="str">
        <f ca="1">IF(Table7[[#This Row],[Month]]&gt;=12,"Tenured","New Hire")</f>
        <v>Tenured</v>
      </c>
    </row>
    <row r="4560" spans="1:9">
      <c r="A4560" s="3" t="s">
        <v>101</v>
      </c>
      <c r="B4560" s="35" t="str">
        <f>_xlfn.XLOOKUP(Table7[[#This Row],[EID]],Roster!A:A,Roster!E:E)</f>
        <v>hir.kame.31</v>
      </c>
      <c r="C4560" s="35" t="str">
        <f>_xlfn.XLOOKUP(Table7[[#This Row],[EID]],Roster!A:A,Roster!F:F)</f>
        <v>Health</v>
      </c>
      <c r="D4560">
        <v>10</v>
      </c>
      <c r="E4560" s="2">
        <v>45215</v>
      </c>
      <c r="F4560" s="2">
        <f>_xlfn.XLOOKUP(Table7[[#This Row],[EID]],Roster!A:A,Roster!G:G)</f>
        <v>42161</v>
      </c>
      <c r="G4560" s="61">
        <f ca="1">(TODAY()-Table7[[#This Row],[Hire Date]])/365</f>
        <v>9.956164383561644</v>
      </c>
      <c r="H4560" s="61">
        <f ca="1">Table7[[#This Row],[Year]]*12</f>
        <v>119.47397260273974</v>
      </c>
      <c r="I4560" t="str">
        <f ca="1">IF(Table7[[#This Row],[Month]]&gt;=12,"Tenured","New Hire")</f>
        <v>Tenured</v>
      </c>
    </row>
    <row r="4561" spans="1:9">
      <c r="A4561" s="3" t="s">
        <v>102</v>
      </c>
      <c r="B4561" s="35" t="str">
        <f>_xlfn.XLOOKUP(Table7[[#This Row],[EID]],Roster!A:A,Roster!E:E)</f>
        <v>han.oriz.24</v>
      </c>
      <c r="C4561" s="35" t="str">
        <f>_xlfn.XLOOKUP(Table7[[#This Row],[EID]],Roster!A:A,Roster!F:F)</f>
        <v>Network</v>
      </c>
      <c r="D4561">
        <v>8</v>
      </c>
      <c r="E4561" s="2">
        <v>45215</v>
      </c>
      <c r="F4561" s="2">
        <f>_xlfn.XLOOKUP(Table7[[#This Row],[EID]],Roster!A:A,Roster!G:G)</f>
        <v>37784</v>
      </c>
      <c r="G4561" s="61">
        <f ca="1">(TODAY()-Table7[[#This Row],[Hire Date]])/365</f>
        <v>21.947945205479453</v>
      </c>
      <c r="H4561" s="61">
        <f ca="1">Table7[[#This Row],[Year]]*12</f>
        <v>263.37534246575342</v>
      </c>
      <c r="I4561" t="str">
        <f ca="1">IF(Table7[[#This Row],[Month]]&gt;=12,"Tenured","New Hire")</f>
        <v>Tenured</v>
      </c>
    </row>
    <row r="4562" spans="1:9">
      <c r="A4562" s="3" t="s">
        <v>103</v>
      </c>
      <c r="B4562" s="35" t="str">
        <f>_xlfn.XLOOKUP(Table7[[#This Row],[EID]],Roster!A:A,Roster!E:E)</f>
        <v>kig.imaz.62</v>
      </c>
      <c r="C4562" s="35" t="str">
        <f>_xlfn.XLOOKUP(Table7[[#This Row],[EID]],Roster!A:A,Roster!F:F)</f>
        <v>HR</v>
      </c>
      <c r="D4562">
        <v>10</v>
      </c>
      <c r="E4562" s="2">
        <v>45215</v>
      </c>
      <c r="F4562" s="2">
        <f>_xlfn.XLOOKUP(Table7[[#This Row],[EID]],Roster!A:A,Roster!G:G)</f>
        <v>44132</v>
      </c>
      <c r="G4562" s="61">
        <f ca="1">(TODAY()-Table7[[#This Row],[Hire Date]])/365</f>
        <v>4.5561643835616437</v>
      </c>
      <c r="H4562" s="61">
        <f ca="1">Table7[[#This Row],[Year]]*12</f>
        <v>54.673972602739724</v>
      </c>
      <c r="I4562" t="str">
        <f ca="1">IF(Table7[[#This Row],[Month]]&gt;=12,"Tenured","New Hire")</f>
        <v>Tenured</v>
      </c>
    </row>
    <row r="4563" spans="1:9">
      <c r="A4563" s="3" t="s">
        <v>104</v>
      </c>
      <c r="B4563" s="35" t="str">
        <f>_xlfn.XLOOKUP(Table7[[#This Row],[EID]],Roster!A:A,Roster!E:E)</f>
        <v>oka.koch.55</v>
      </c>
      <c r="C4563" s="35" t="str">
        <f>_xlfn.XLOOKUP(Table7[[#This Row],[EID]],Roster!A:A,Roster!F:F)</f>
        <v>F&amp;A</v>
      </c>
      <c r="D4563">
        <v>3</v>
      </c>
      <c r="E4563" s="2">
        <v>45215</v>
      </c>
      <c r="F4563" s="2">
        <f>_xlfn.XLOOKUP(Table7[[#This Row],[EID]],Roster!A:A,Roster!G:G)</f>
        <v>44977</v>
      </c>
      <c r="G4563" s="61">
        <f ca="1">(TODAY()-Table7[[#This Row],[Hire Date]])/365</f>
        <v>2.2410958904109588</v>
      </c>
      <c r="H4563" s="61">
        <f ca="1">Table7[[#This Row],[Year]]*12</f>
        <v>26.893150684931506</v>
      </c>
      <c r="I4563" t="str">
        <f ca="1">IF(Table7[[#This Row],[Month]]&gt;=12,"Tenured","New Hire")</f>
        <v>Tenured</v>
      </c>
    </row>
    <row r="4564" spans="1:9">
      <c r="A4564" s="3" t="s">
        <v>105</v>
      </c>
      <c r="B4564" s="35" t="str">
        <f>_xlfn.XLOOKUP(Table7[[#This Row],[EID]],Roster!A:A,Roster!E:E)</f>
        <v>oka.koch.55</v>
      </c>
      <c r="C4564" s="35" t="str">
        <f>_xlfn.XLOOKUP(Table7[[#This Row],[EID]],Roster!A:A,Roster!F:F)</f>
        <v>F&amp;A</v>
      </c>
      <c r="D4564">
        <v>9</v>
      </c>
      <c r="E4564" s="2">
        <v>45215</v>
      </c>
      <c r="F4564" s="2">
        <f>_xlfn.XLOOKUP(Table7[[#This Row],[EID]],Roster!A:A,Roster!G:G)</f>
        <v>37806</v>
      </c>
      <c r="G4564" s="61">
        <f ca="1">(TODAY()-Table7[[#This Row],[Hire Date]])/365</f>
        <v>21.887671232876713</v>
      </c>
      <c r="H4564" s="61">
        <f ca="1">Table7[[#This Row],[Year]]*12</f>
        <v>262.65205479452055</v>
      </c>
      <c r="I4564" t="str">
        <f ca="1">IF(Table7[[#This Row],[Month]]&gt;=12,"Tenured","New Hire")</f>
        <v>Tenured</v>
      </c>
    </row>
    <row r="4565" spans="1:9">
      <c r="A4565" s="3" t="s">
        <v>106</v>
      </c>
      <c r="B4565" s="35" t="str">
        <f>_xlfn.XLOOKUP(Table7[[#This Row],[EID]],Roster!A:A,Roster!E:E)</f>
        <v>hir.kame.31</v>
      </c>
      <c r="C4565" s="35" t="str">
        <f>_xlfn.XLOOKUP(Table7[[#This Row],[EID]],Roster!A:A,Roster!F:F)</f>
        <v>Health</v>
      </c>
      <c r="D4565">
        <v>9</v>
      </c>
      <c r="E4565" s="2">
        <v>45215</v>
      </c>
      <c r="F4565" s="2">
        <f>_xlfn.XLOOKUP(Table7[[#This Row],[EID]],Roster!A:A,Roster!G:G)</f>
        <v>40457</v>
      </c>
      <c r="G4565" s="61">
        <f ca="1">(TODAY()-Table7[[#This Row],[Hire Date]])/365</f>
        <v>14.624657534246575</v>
      </c>
      <c r="H4565" s="61">
        <f ca="1">Table7[[#This Row],[Year]]*12</f>
        <v>175.49589041095891</v>
      </c>
      <c r="I4565" t="str">
        <f ca="1">IF(Table7[[#This Row],[Month]]&gt;=12,"Tenured","New Hire")</f>
        <v>Tenured</v>
      </c>
    </row>
    <row r="4566" spans="1:9">
      <c r="A4566" s="3" t="s">
        <v>107</v>
      </c>
      <c r="B4566" s="35" t="str">
        <f>_xlfn.XLOOKUP(Table7[[#This Row],[EID]],Roster!A:A,Roster!E:E)</f>
        <v>oka.koch.55</v>
      </c>
      <c r="C4566" s="35" t="str">
        <f>_xlfn.XLOOKUP(Table7[[#This Row],[EID]],Roster!A:A,Roster!F:F)</f>
        <v>F&amp;A</v>
      </c>
      <c r="D4566">
        <v>7</v>
      </c>
      <c r="E4566" s="2">
        <v>45215</v>
      </c>
      <c r="F4566" s="2">
        <f>_xlfn.XLOOKUP(Table7[[#This Row],[EID]],Roster!A:A,Roster!G:G)</f>
        <v>45001</v>
      </c>
      <c r="G4566" s="61">
        <f ca="1">(TODAY()-Table7[[#This Row],[Hire Date]])/365</f>
        <v>2.1753424657534248</v>
      </c>
      <c r="H4566" s="61">
        <f ca="1">Table7[[#This Row],[Year]]*12</f>
        <v>26.104109589041098</v>
      </c>
      <c r="I4566" t="str">
        <f ca="1">IF(Table7[[#This Row],[Month]]&gt;=12,"Tenured","New Hire")</f>
        <v>Tenured</v>
      </c>
    </row>
    <row r="4567" spans="1:9">
      <c r="A4567" s="3" t="s">
        <v>108</v>
      </c>
      <c r="B4567" s="35" t="str">
        <f>_xlfn.XLOOKUP(Table7[[#This Row],[EID]],Roster!A:A,Roster!E:E)</f>
        <v>kig.imaz.62</v>
      </c>
      <c r="C4567" s="35" t="str">
        <f>_xlfn.XLOOKUP(Table7[[#This Row],[EID]],Roster!A:A,Roster!F:F)</f>
        <v>HR</v>
      </c>
      <c r="D4567">
        <v>10</v>
      </c>
      <c r="E4567" s="2">
        <v>45215</v>
      </c>
      <c r="F4567" s="2">
        <f>_xlfn.XLOOKUP(Table7[[#This Row],[EID]],Roster!A:A,Roster!G:G)</f>
        <v>41289</v>
      </c>
      <c r="G4567" s="61">
        <f ca="1">(TODAY()-Table7[[#This Row],[Hire Date]])/365</f>
        <v>12.345205479452055</v>
      </c>
      <c r="H4567" s="61">
        <f ca="1">Table7[[#This Row],[Year]]*12</f>
        <v>148.14246575342466</v>
      </c>
      <c r="I4567" t="str">
        <f ca="1">IF(Table7[[#This Row],[Month]]&gt;=12,"Tenured","New Hire")</f>
        <v>Tenured</v>
      </c>
    </row>
    <row r="4568" spans="1:9">
      <c r="A4568" s="3" t="s">
        <v>109</v>
      </c>
      <c r="B4568" s="35" t="str">
        <f>_xlfn.XLOOKUP(Table7[[#This Row],[EID]],Roster!A:A,Roster!E:E)</f>
        <v>han.oriz.24</v>
      </c>
      <c r="C4568" s="35" t="str">
        <f>_xlfn.XLOOKUP(Table7[[#This Row],[EID]],Roster!A:A,Roster!F:F)</f>
        <v>Strategy</v>
      </c>
      <c r="D4568">
        <v>10</v>
      </c>
      <c r="E4568" s="2">
        <v>45215</v>
      </c>
      <c r="F4568" s="2">
        <f>_xlfn.XLOOKUP(Table7[[#This Row],[EID]],Roster!A:A,Roster!G:G)</f>
        <v>39092</v>
      </c>
      <c r="G4568" s="61">
        <f ca="1">(TODAY()-Table7[[#This Row],[Hire Date]])/365</f>
        <v>18.364383561643837</v>
      </c>
      <c r="H4568" s="61">
        <f ca="1">Table7[[#This Row],[Year]]*12</f>
        <v>220.37260273972606</v>
      </c>
      <c r="I4568" t="str">
        <f ca="1">IF(Table7[[#This Row],[Month]]&gt;=12,"Tenured","New Hire")</f>
        <v>Tenured</v>
      </c>
    </row>
    <row r="4569" spans="1:9">
      <c r="A4569" s="3" t="s">
        <v>110</v>
      </c>
      <c r="B4569" s="35" t="str">
        <f>_xlfn.XLOOKUP(Table7[[#This Row],[EID]],Roster!A:A,Roster!E:E)</f>
        <v>oka.koch.55</v>
      </c>
      <c r="C4569" s="35" t="str">
        <f>_xlfn.XLOOKUP(Table7[[#This Row],[EID]],Roster!A:A,Roster!F:F)</f>
        <v>F&amp;A</v>
      </c>
      <c r="D4569">
        <v>5</v>
      </c>
      <c r="E4569" s="2">
        <v>45215</v>
      </c>
      <c r="F4569" s="2">
        <f>_xlfn.XLOOKUP(Table7[[#This Row],[EID]],Roster!A:A,Roster!G:G)</f>
        <v>45029</v>
      </c>
      <c r="G4569" s="61">
        <f ca="1">(TODAY()-Table7[[#This Row],[Hire Date]])/365</f>
        <v>2.0986301369863014</v>
      </c>
      <c r="H4569" s="61">
        <f ca="1">Table7[[#This Row],[Year]]*12</f>
        <v>25.183561643835617</v>
      </c>
      <c r="I4569" t="str">
        <f ca="1">IF(Table7[[#This Row],[Month]]&gt;=12,"Tenured","New Hire")</f>
        <v>Tenured</v>
      </c>
    </row>
    <row r="4570" spans="1:9">
      <c r="A4570" s="3" t="s">
        <v>111</v>
      </c>
      <c r="B4570" s="35" t="str">
        <f>_xlfn.XLOOKUP(Table7[[#This Row],[EID]],Roster!A:A,Roster!E:E)</f>
        <v>hir.kame.31</v>
      </c>
      <c r="C4570" s="35" t="str">
        <f>_xlfn.XLOOKUP(Table7[[#This Row],[EID]],Roster!A:A,Roster!F:F)</f>
        <v>Health</v>
      </c>
      <c r="D4570">
        <v>8</v>
      </c>
      <c r="E4570" s="2">
        <v>45215</v>
      </c>
      <c r="F4570" s="2">
        <f>_xlfn.XLOOKUP(Table7[[#This Row],[EID]],Roster!A:A,Roster!G:G)</f>
        <v>42145</v>
      </c>
      <c r="G4570" s="61">
        <f ca="1">(TODAY()-Table7[[#This Row],[Hire Date]])/365</f>
        <v>10</v>
      </c>
      <c r="H4570" s="61">
        <f ca="1">Table7[[#This Row],[Year]]*12</f>
        <v>120</v>
      </c>
      <c r="I4570" t="str">
        <f ca="1">IF(Table7[[#This Row],[Month]]&gt;=12,"Tenured","New Hire")</f>
        <v>Tenured</v>
      </c>
    </row>
    <row r="4571" spans="1:9">
      <c r="A4571" s="3" t="s">
        <v>112</v>
      </c>
      <c r="B4571" s="35" t="str">
        <f>_xlfn.XLOOKUP(Table7[[#This Row],[EID]],Roster!A:A,Roster!E:E)</f>
        <v>hir.kame.31</v>
      </c>
      <c r="C4571" s="35" t="str">
        <f>_xlfn.XLOOKUP(Table7[[#This Row],[EID]],Roster!A:A,Roster!F:F)</f>
        <v>Health</v>
      </c>
      <c r="D4571">
        <v>10</v>
      </c>
      <c r="E4571" s="2">
        <v>45215</v>
      </c>
      <c r="F4571" s="2">
        <f>_xlfn.XLOOKUP(Table7[[#This Row],[EID]],Roster!A:A,Roster!G:G)</f>
        <v>44989</v>
      </c>
      <c r="G4571" s="61">
        <f ca="1">(TODAY()-Table7[[#This Row],[Hire Date]])/365</f>
        <v>2.2082191780821918</v>
      </c>
      <c r="H4571" s="61">
        <f ca="1">Table7[[#This Row],[Year]]*12</f>
        <v>26.4986301369863</v>
      </c>
      <c r="I4571" t="str">
        <f ca="1">IF(Table7[[#This Row],[Month]]&gt;=12,"Tenured","New Hire")</f>
        <v>Tenured</v>
      </c>
    </row>
    <row r="4572" spans="1:9">
      <c r="A4572" s="3" t="s">
        <v>113</v>
      </c>
      <c r="B4572" s="35" t="str">
        <f>_xlfn.XLOOKUP(Table7[[#This Row],[EID]],Roster!A:A,Roster!E:E)</f>
        <v>kig.imaz.62</v>
      </c>
      <c r="C4572" s="35" t="str">
        <f>_xlfn.XLOOKUP(Table7[[#This Row],[EID]],Roster!A:A,Roster!F:F)</f>
        <v>HR</v>
      </c>
      <c r="D4572">
        <v>9</v>
      </c>
      <c r="E4572" s="2">
        <v>45215</v>
      </c>
      <c r="F4572" s="2">
        <f>_xlfn.XLOOKUP(Table7[[#This Row],[EID]],Roster!A:A,Roster!G:G)</f>
        <v>44152</v>
      </c>
      <c r="G4572" s="61">
        <f ca="1">(TODAY()-Table7[[#This Row],[Hire Date]])/365</f>
        <v>4.5013698630136982</v>
      </c>
      <c r="H4572" s="61">
        <f ca="1">Table7[[#This Row],[Year]]*12</f>
        <v>54.016438356164379</v>
      </c>
      <c r="I4572" t="str">
        <f ca="1">IF(Table7[[#This Row],[Month]]&gt;=12,"Tenured","New Hire")</f>
        <v>Tenured</v>
      </c>
    </row>
    <row r="4573" spans="1:9">
      <c r="A4573" s="3" t="s">
        <v>114</v>
      </c>
      <c r="B4573" s="35" t="str">
        <f>_xlfn.XLOOKUP(Table7[[#This Row],[EID]],Roster!A:A,Roster!E:E)</f>
        <v>han.oriz.24</v>
      </c>
      <c r="C4573" s="35" t="str">
        <f>_xlfn.XLOOKUP(Table7[[#This Row],[EID]],Roster!A:A,Roster!F:F)</f>
        <v>Strategy</v>
      </c>
      <c r="D4573">
        <v>9</v>
      </c>
      <c r="E4573" s="2">
        <v>45215</v>
      </c>
      <c r="F4573" s="2">
        <f>_xlfn.XLOOKUP(Table7[[#This Row],[EID]],Roster!A:A,Roster!G:G)</f>
        <v>37165</v>
      </c>
      <c r="G4573" s="61">
        <f ca="1">(TODAY()-Table7[[#This Row],[Hire Date]])/365</f>
        <v>23.643835616438356</v>
      </c>
      <c r="H4573" s="61">
        <f ca="1">Table7[[#This Row],[Year]]*12</f>
        <v>283.72602739726028</v>
      </c>
      <c r="I4573" t="str">
        <f ca="1">IF(Table7[[#This Row],[Month]]&gt;=12,"Tenured","New Hire")</f>
        <v>Tenured</v>
      </c>
    </row>
    <row r="4574" spans="1:9">
      <c r="A4574" s="3" t="s">
        <v>115</v>
      </c>
      <c r="B4574" s="35" t="str">
        <f>_xlfn.XLOOKUP(Table7[[#This Row],[EID]],Roster!A:A,Roster!E:E)</f>
        <v>oka.koch.55</v>
      </c>
      <c r="C4574" s="35" t="str">
        <f>_xlfn.XLOOKUP(Table7[[#This Row],[EID]],Roster!A:A,Roster!F:F)</f>
        <v>F&amp;A</v>
      </c>
      <c r="D4574">
        <v>7</v>
      </c>
      <c r="E4574" s="2">
        <v>45215</v>
      </c>
      <c r="F4574" s="2">
        <f>_xlfn.XLOOKUP(Table7[[#This Row],[EID]],Roster!A:A,Roster!G:G)</f>
        <v>44841</v>
      </c>
      <c r="G4574" s="61">
        <f ca="1">(TODAY()-Table7[[#This Row],[Hire Date]])/365</f>
        <v>2.6136986301369864</v>
      </c>
      <c r="H4574" s="61">
        <f ca="1">Table7[[#This Row],[Year]]*12</f>
        <v>31.364383561643837</v>
      </c>
      <c r="I4574" t="str">
        <f ca="1">IF(Table7[[#This Row],[Month]]&gt;=12,"Tenured","New Hire")</f>
        <v>Tenured</v>
      </c>
    </row>
    <row r="4575" spans="1:9">
      <c r="A4575" s="3" t="s">
        <v>116</v>
      </c>
      <c r="B4575" s="35" t="str">
        <f>_xlfn.XLOOKUP(Table7[[#This Row],[EID]],Roster!A:A,Roster!E:E)</f>
        <v>hir.kame.31</v>
      </c>
      <c r="C4575" s="35" t="str">
        <f>_xlfn.XLOOKUP(Table7[[#This Row],[EID]],Roster!A:A,Roster!F:F)</f>
        <v>Health</v>
      </c>
      <c r="D4575">
        <v>8</v>
      </c>
      <c r="E4575" s="2">
        <v>45215</v>
      </c>
      <c r="F4575" s="2">
        <f>_xlfn.XLOOKUP(Table7[[#This Row],[EID]],Roster!A:A,Roster!G:G)</f>
        <v>39490</v>
      </c>
      <c r="G4575" s="61">
        <f ca="1">(TODAY()-Table7[[#This Row],[Hire Date]])/365</f>
        <v>17.273972602739725</v>
      </c>
      <c r="H4575" s="61">
        <f ca="1">Table7[[#This Row],[Year]]*12</f>
        <v>207.2876712328767</v>
      </c>
      <c r="I4575" t="str">
        <f ca="1">IF(Table7[[#This Row],[Month]]&gt;=12,"Tenured","New Hire")</f>
        <v>Tenured</v>
      </c>
    </row>
    <row r="4576" spans="1:9">
      <c r="A4576" s="3" t="s">
        <v>117</v>
      </c>
      <c r="B4576" s="35" t="str">
        <f>_xlfn.XLOOKUP(Table7[[#This Row],[EID]],Roster!A:A,Roster!E:E)</f>
        <v>han.oriz.24</v>
      </c>
      <c r="C4576" s="35" t="str">
        <f>_xlfn.XLOOKUP(Table7[[#This Row],[EID]],Roster!A:A,Roster!F:F)</f>
        <v>Network</v>
      </c>
      <c r="D4576">
        <v>7</v>
      </c>
      <c r="E4576" s="2">
        <v>45215</v>
      </c>
      <c r="F4576" s="2">
        <f>_xlfn.XLOOKUP(Table7[[#This Row],[EID]],Roster!A:A,Roster!G:G)</f>
        <v>43495</v>
      </c>
      <c r="G4576" s="61">
        <f ca="1">(TODAY()-Table7[[#This Row],[Hire Date]])/365</f>
        <v>6.3013698630136989</v>
      </c>
      <c r="H4576" s="61">
        <f ca="1">Table7[[#This Row],[Year]]*12</f>
        <v>75.616438356164394</v>
      </c>
      <c r="I4576" t="str">
        <f ca="1">IF(Table7[[#This Row],[Month]]&gt;=12,"Tenured","New Hire")</f>
        <v>Tenured</v>
      </c>
    </row>
    <row r="4577" spans="1:9">
      <c r="A4577" s="3" t="s">
        <v>118</v>
      </c>
      <c r="B4577" s="35" t="str">
        <f>_xlfn.XLOOKUP(Table7[[#This Row],[EID]],Roster!A:A,Roster!E:E)</f>
        <v>kig.imaz.62</v>
      </c>
      <c r="C4577" s="35" t="str">
        <f>_xlfn.XLOOKUP(Table7[[#This Row],[EID]],Roster!A:A,Roster!F:F)</f>
        <v>HR</v>
      </c>
      <c r="D4577">
        <v>10</v>
      </c>
      <c r="E4577" s="2">
        <v>45215</v>
      </c>
      <c r="F4577" s="2">
        <f>_xlfn.XLOOKUP(Table7[[#This Row],[EID]],Roster!A:A,Roster!G:G)</f>
        <v>44965</v>
      </c>
      <c r="G4577" s="61">
        <f ca="1">(TODAY()-Table7[[#This Row],[Hire Date]])/365</f>
        <v>2.2739726027397262</v>
      </c>
      <c r="H4577" s="61">
        <f ca="1">Table7[[#This Row],[Year]]*12</f>
        <v>27.287671232876715</v>
      </c>
      <c r="I4577" t="str">
        <f ca="1">IF(Table7[[#This Row],[Month]]&gt;=12,"Tenured","New Hire")</f>
        <v>Tenured</v>
      </c>
    </row>
    <row r="4578" spans="1:9">
      <c r="A4578" s="3" t="s">
        <v>119</v>
      </c>
      <c r="B4578" s="35" t="str">
        <f>_xlfn.XLOOKUP(Table7[[#This Row],[EID]],Roster!A:A,Roster!E:E)</f>
        <v>hir.kame.31</v>
      </c>
      <c r="C4578" s="35" t="str">
        <f>_xlfn.XLOOKUP(Table7[[#This Row],[EID]],Roster!A:A,Roster!F:F)</f>
        <v>Health</v>
      </c>
      <c r="D4578">
        <v>9</v>
      </c>
      <c r="E4578" s="2">
        <v>45215</v>
      </c>
      <c r="F4578" s="2">
        <f>_xlfn.XLOOKUP(Table7[[#This Row],[EID]],Roster!A:A,Roster!G:G)</f>
        <v>38581</v>
      </c>
      <c r="G4578" s="61">
        <f ca="1">(TODAY()-Table7[[#This Row],[Hire Date]])/365</f>
        <v>19.764383561643836</v>
      </c>
      <c r="H4578" s="61">
        <f ca="1">Table7[[#This Row],[Year]]*12</f>
        <v>237.17260273972602</v>
      </c>
      <c r="I4578" t="str">
        <f ca="1">IF(Table7[[#This Row],[Month]]&gt;=12,"Tenured","New Hire")</f>
        <v>Tenured</v>
      </c>
    </row>
    <row r="4579" spans="1:9">
      <c r="A4579" s="3" t="s">
        <v>120</v>
      </c>
      <c r="B4579" s="35" t="str">
        <f>_xlfn.XLOOKUP(Table7[[#This Row],[EID]],Roster!A:A,Roster!E:E)</f>
        <v>oka.koch.55</v>
      </c>
      <c r="C4579" s="35" t="str">
        <f>_xlfn.XLOOKUP(Table7[[#This Row],[EID]],Roster!A:A,Roster!F:F)</f>
        <v>F&amp;A</v>
      </c>
      <c r="D4579">
        <v>8</v>
      </c>
      <c r="E4579" s="2">
        <v>45215</v>
      </c>
      <c r="F4579" s="2">
        <f>_xlfn.XLOOKUP(Table7[[#This Row],[EID]],Roster!A:A,Roster!G:G)</f>
        <v>45039</v>
      </c>
      <c r="G4579" s="61">
        <f ca="1">(TODAY()-Table7[[#This Row],[Hire Date]])/365</f>
        <v>2.0712328767123287</v>
      </c>
      <c r="H4579" s="61">
        <f ca="1">Table7[[#This Row],[Year]]*12</f>
        <v>24.854794520547944</v>
      </c>
      <c r="I4579" t="str">
        <f ca="1">IF(Table7[[#This Row],[Month]]&gt;=12,"Tenured","New Hire")</f>
        <v>Tenured</v>
      </c>
    </row>
    <row r="4580" spans="1:9">
      <c r="A4580" s="3" t="s">
        <v>121</v>
      </c>
      <c r="B4580" s="35" t="str">
        <f>_xlfn.XLOOKUP(Table7[[#This Row],[EID]],Roster!A:A,Roster!E:E)</f>
        <v>hir.kame.31</v>
      </c>
      <c r="C4580" s="35" t="str">
        <f>_xlfn.XLOOKUP(Table7[[#This Row],[EID]],Roster!A:A,Roster!F:F)</f>
        <v>Health</v>
      </c>
      <c r="D4580">
        <v>9</v>
      </c>
      <c r="E4580" s="2">
        <v>45215</v>
      </c>
      <c r="F4580" s="2">
        <f>_xlfn.XLOOKUP(Table7[[#This Row],[EID]],Roster!A:A,Roster!G:G)</f>
        <v>44420</v>
      </c>
      <c r="G4580" s="61">
        <f ca="1">(TODAY()-Table7[[#This Row],[Hire Date]])/365</f>
        <v>3.7671232876712328</v>
      </c>
      <c r="H4580" s="61">
        <f ca="1">Table7[[#This Row],[Year]]*12</f>
        <v>45.205479452054796</v>
      </c>
      <c r="I4580" t="str">
        <f ca="1">IF(Table7[[#This Row],[Month]]&gt;=12,"Tenured","New Hire")</f>
        <v>Tenured</v>
      </c>
    </row>
    <row r="4581" spans="1:9">
      <c r="A4581" s="3" t="s">
        <v>122</v>
      </c>
      <c r="B4581" s="35" t="str">
        <f>_xlfn.XLOOKUP(Table7[[#This Row],[EID]],Roster!A:A,Roster!E:E)</f>
        <v>han.oriz.24</v>
      </c>
      <c r="C4581" s="35" t="str">
        <f>_xlfn.XLOOKUP(Table7[[#This Row],[EID]],Roster!A:A,Roster!F:F)</f>
        <v>Network</v>
      </c>
      <c r="D4581">
        <v>9</v>
      </c>
      <c r="E4581" s="2">
        <v>45215</v>
      </c>
      <c r="F4581" s="2">
        <f>_xlfn.XLOOKUP(Table7[[#This Row],[EID]],Roster!A:A,Roster!G:G)</f>
        <v>44961</v>
      </c>
      <c r="G4581" s="61">
        <f ca="1">(TODAY()-Table7[[#This Row],[Hire Date]])/365</f>
        <v>2.2849315068493152</v>
      </c>
      <c r="H4581" s="61">
        <f ca="1">Table7[[#This Row],[Year]]*12</f>
        <v>27.419178082191785</v>
      </c>
      <c r="I4581" t="str">
        <f ca="1">IF(Table7[[#This Row],[Month]]&gt;=12,"Tenured","New Hire")</f>
        <v>Tenured</v>
      </c>
    </row>
    <row r="4582" spans="1:9">
      <c r="A4582" s="3" t="s">
        <v>123</v>
      </c>
      <c r="B4582" s="35" t="str">
        <f>_xlfn.XLOOKUP(Table7[[#This Row],[EID]],Roster!A:A,Roster!E:E)</f>
        <v>kig.imaz.62</v>
      </c>
      <c r="C4582" s="35" t="str">
        <f>_xlfn.XLOOKUP(Table7[[#This Row],[EID]],Roster!A:A,Roster!F:F)</f>
        <v>HR</v>
      </c>
      <c r="D4582">
        <v>7</v>
      </c>
      <c r="E4582" s="2">
        <v>45215</v>
      </c>
      <c r="F4582" s="2">
        <f>_xlfn.XLOOKUP(Table7[[#This Row],[EID]],Roster!A:A,Roster!G:G)</f>
        <v>41094</v>
      </c>
      <c r="G4582" s="61">
        <f ca="1">(TODAY()-Table7[[#This Row],[Hire Date]])/365</f>
        <v>12.87945205479452</v>
      </c>
      <c r="H4582" s="61">
        <f ca="1">Table7[[#This Row],[Year]]*12</f>
        <v>154.55342465753424</v>
      </c>
      <c r="I4582" t="str">
        <f ca="1">IF(Table7[[#This Row],[Month]]&gt;=12,"Tenured","New Hire")</f>
        <v>Tenured</v>
      </c>
    </row>
    <row r="4583" spans="1:9">
      <c r="A4583" s="3" t="s">
        <v>94</v>
      </c>
      <c r="B4583" s="35" t="str">
        <f>_xlfn.XLOOKUP(Table7[[#This Row],[EID]],Roster!A:A,Roster!E:E)</f>
        <v>oka.koch.55</v>
      </c>
      <c r="C4583" s="35" t="str">
        <f>_xlfn.XLOOKUP(Table7[[#This Row],[EID]],Roster!A:A,Roster!F:F)</f>
        <v>F&amp;A</v>
      </c>
      <c r="D4583">
        <v>10</v>
      </c>
      <c r="E4583" s="2">
        <v>45216</v>
      </c>
      <c r="F4583" s="2">
        <f>_xlfn.XLOOKUP(Table7[[#This Row],[EID]],Roster!A:A,Roster!G:G)</f>
        <v>45032</v>
      </c>
      <c r="G4583" s="61">
        <f ca="1">(TODAY()-Table7[[#This Row],[Hire Date]])/365</f>
        <v>2.0904109589041098</v>
      </c>
      <c r="H4583" s="61">
        <f ca="1">Table7[[#This Row],[Year]]*12</f>
        <v>25.084931506849315</v>
      </c>
      <c r="I4583" t="str">
        <f ca="1">IF(Table7[[#This Row],[Month]]&gt;=12,"Tenured","New Hire")</f>
        <v>Tenured</v>
      </c>
    </row>
    <row r="4584" spans="1:9">
      <c r="A4584" s="3" t="s">
        <v>95</v>
      </c>
      <c r="B4584" s="35" t="str">
        <f>_xlfn.XLOOKUP(Table7[[#This Row],[EID]],Roster!A:A,Roster!E:E)</f>
        <v>oka.koch.55</v>
      </c>
      <c r="C4584" s="35" t="str">
        <f>_xlfn.XLOOKUP(Table7[[#This Row],[EID]],Roster!A:A,Roster!F:F)</f>
        <v>F&amp;A</v>
      </c>
      <c r="D4584">
        <v>9</v>
      </c>
      <c r="E4584" s="2">
        <v>45216</v>
      </c>
      <c r="F4584" s="2">
        <f>_xlfn.XLOOKUP(Table7[[#This Row],[EID]],Roster!A:A,Roster!G:G)</f>
        <v>44990</v>
      </c>
      <c r="G4584" s="61">
        <f ca="1">(TODAY()-Table7[[#This Row],[Hire Date]])/365</f>
        <v>2.2054794520547945</v>
      </c>
      <c r="H4584" s="61">
        <f ca="1">Table7[[#This Row],[Year]]*12</f>
        <v>26.465753424657535</v>
      </c>
      <c r="I4584" t="str">
        <f ca="1">IF(Table7[[#This Row],[Month]]&gt;=12,"Tenured","New Hire")</f>
        <v>Tenured</v>
      </c>
    </row>
    <row r="4585" spans="1:9">
      <c r="A4585" s="3" t="s">
        <v>96</v>
      </c>
      <c r="B4585" s="35" t="str">
        <f>_xlfn.XLOOKUP(Table7[[#This Row],[EID]],Roster!A:A,Roster!E:E)</f>
        <v>hir.kame.31</v>
      </c>
      <c r="C4585" s="35" t="str">
        <f>_xlfn.XLOOKUP(Table7[[#This Row],[EID]],Roster!A:A,Roster!F:F)</f>
        <v>Health</v>
      </c>
      <c r="D4585">
        <v>10</v>
      </c>
      <c r="E4585" s="2">
        <v>45216</v>
      </c>
      <c r="F4585" s="2">
        <f>_xlfn.XLOOKUP(Table7[[#This Row],[EID]],Roster!A:A,Roster!G:G)</f>
        <v>44979</v>
      </c>
      <c r="G4585" s="61">
        <f ca="1">(TODAY()-Table7[[#This Row],[Hire Date]])/365</f>
        <v>2.2356164383561645</v>
      </c>
      <c r="H4585" s="61">
        <f ca="1">Table7[[#This Row],[Year]]*12</f>
        <v>26.827397260273976</v>
      </c>
      <c r="I4585" t="str">
        <f ca="1">IF(Table7[[#This Row],[Month]]&gt;=12,"Tenured","New Hire")</f>
        <v>Tenured</v>
      </c>
    </row>
    <row r="4586" spans="1:9">
      <c r="A4586" s="3" t="s">
        <v>97</v>
      </c>
      <c r="B4586" s="35" t="str">
        <f>_xlfn.XLOOKUP(Table7[[#This Row],[EID]],Roster!A:A,Roster!E:E)</f>
        <v>han.oriz.24</v>
      </c>
      <c r="C4586" s="35" t="str">
        <f>_xlfn.XLOOKUP(Table7[[#This Row],[EID]],Roster!A:A,Roster!F:F)</f>
        <v>Network</v>
      </c>
      <c r="D4586">
        <v>10</v>
      </c>
      <c r="E4586" s="2">
        <v>45216</v>
      </c>
      <c r="F4586" s="2">
        <f>_xlfn.XLOOKUP(Table7[[#This Row],[EID]],Roster!A:A,Roster!G:G)</f>
        <v>44419</v>
      </c>
      <c r="G4586" s="61">
        <f ca="1">(TODAY()-Table7[[#This Row],[Hire Date]])/365</f>
        <v>3.7698630136986302</v>
      </c>
      <c r="H4586" s="61">
        <f ca="1">Table7[[#This Row],[Year]]*12</f>
        <v>45.238356164383561</v>
      </c>
      <c r="I4586" t="str">
        <f ca="1">IF(Table7[[#This Row],[Month]]&gt;=12,"Tenured","New Hire")</f>
        <v>Tenured</v>
      </c>
    </row>
    <row r="4587" spans="1:9">
      <c r="A4587" s="3" t="s">
        <v>98</v>
      </c>
      <c r="B4587" s="35" t="str">
        <f>_xlfn.XLOOKUP(Table7[[#This Row],[EID]],Roster!A:A,Roster!E:E)</f>
        <v>kig.imaz.62</v>
      </c>
      <c r="C4587" s="35" t="str">
        <f>_xlfn.XLOOKUP(Table7[[#This Row],[EID]],Roster!A:A,Roster!F:F)</f>
        <v>HR</v>
      </c>
      <c r="D4587">
        <v>8</v>
      </c>
      <c r="E4587" s="2">
        <v>45216</v>
      </c>
      <c r="F4587" s="2">
        <f>_xlfn.XLOOKUP(Table7[[#This Row],[EID]],Roster!A:A,Roster!G:G)</f>
        <v>41964</v>
      </c>
      <c r="G4587" s="61">
        <f ca="1">(TODAY()-Table7[[#This Row],[Hire Date]])/365</f>
        <v>10.495890410958904</v>
      </c>
      <c r="H4587" s="61">
        <f ca="1">Table7[[#This Row],[Year]]*12</f>
        <v>125.95068493150684</v>
      </c>
      <c r="I4587" t="str">
        <f ca="1">IF(Table7[[#This Row],[Month]]&gt;=12,"Tenured","New Hire")</f>
        <v>Tenured</v>
      </c>
    </row>
    <row r="4588" spans="1:9">
      <c r="A4588" s="3" t="s">
        <v>99</v>
      </c>
      <c r="B4588" s="35" t="str">
        <f>_xlfn.XLOOKUP(Table7[[#This Row],[EID]],Roster!A:A,Roster!E:E)</f>
        <v>han.oriz.24</v>
      </c>
      <c r="C4588" s="35" t="str">
        <f>_xlfn.XLOOKUP(Table7[[#This Row],[EID]],Roster!A:A,Roster!F:F)</f>
        <v>Strategy</v>
      </c>
      <c r="D4588">
        <v>9</v>
      </c>
      <c r="E4588" s="2">
        <v>45216</v>
      </c>
      <c r="F4588" s="2">
        <f>_xlfn.XLOOKUP(Table7[[#This Row],[EID]],Roster!A:A,Roster!G:G)</f>
        <v>39732</v>
      </c>
      <c r="G4588" s="61">
        <f ca="1">(TODAY()-Table7[[#This Row],[Hire Date]])/365</f>
        <v>16.610958904109587</v>
      </c>
      <c r="H4588" s="61">
        <f ca="1">Table7[[#This Row],[Year]]*12</f>
        <v>199.33150684931505</v>
      </c>
      <c r="I4588" t="str">
        <f ca="1">IF(Table7[[#This Row],[Month]]&gt;=12,"Tenured","New Hire")</f>
        <v>Tenured</v>
      </c>
    </row>
    <row r="4589" spans="1:9">
      <c r="A4589" s="3" t="s">
        <v>100</v>
      </c>
      <c r="B4589" s="35" t="str">
        <f>_xlfn.XLOOKUP(Table7[[#This Row],[EID]],Roster!A:A,Roster!E:E)</f>
        <v>oka.koch.55</v>
      </c>
      <c r="C4589" s="35" t="str">
        <f>_xlfn.XLOOKUP(Table7[[#This Row],[EID]],Roster!A:A,Roster!F:F)</f>
        <v>F&amp;A</v>
      </c>
      <c r="D4589">
        <v>10</v>
      </c>
      <c r="E4589" s="2">
        <v>45216</v>
      </c>
      <c r="F4589" s="2">
        <f>_xlfn.XLOOKUP(Table7[[#This Row],[EID]],Roster!A:A,Roster!G:G)</f>
        <v>44956</v>
      </c>
      <c r="G4589" s="61">
        <f ca="1">(TODAY()-Table7[[#This Row],[Hire Date]])/365</f>
        <v>2.2986301369863016</v>
      </c>
      <c r="H4589" s="61">
        <f ca="1">Table7[[#This Row],[Year]]*12</f>
        <v>27.583561643835619</v>
      </c>
      <c r="I4589" t="str">
        <f ca="1">IF(Table7[[#This Row],[Month]]&gt;=12,"Tenured","New Hire")</f>
        <v>Tenured</v>
      </c>
    </row>
    <row r="4590" spans="1:9">
      <c r="A4590" s="3" t="s">
        <v>101</v>
      </c>
      <c r="B4590" s="35" t="str">
        <f>_xlfn.XLOOKUP(Table7[[#This Row],[EID]],Roster!A:A,Roster!E:E)</f>
        <v>hir.kame.31</v>
      </c>
      <c r="C4590" s="35" t="str">
        <f>_xlfn.XLOOKUP(Table7[[#This Row],[EID]],Roster!A:A,Roster!F:F)</f>
        <v>Health</v>
      </c>
      <c r="D4590">
        <v>10</v>
      </c>
      <c r="E4590" s="2">
        <v>45216</v>
      </c>
      <c r="F4590" s="2">
        <f>_xlfn.XLOOKUP(Table7[[#This Row],[EID]],Roster!A:A,Roster!G:G)</f>
        <v>42161</v>
      </c>
      <c r="G4590" s="61">
        <f ca="1">(TODAY()-Table7[[#This Row],[Hire Date]])/365</f>
        <v>9.956164383561644</v>
      </c>
      <c r="H4590" s="61">
        <f ca="1">Table7[[#This Row],[Year]]*12</f>
        <v>119.47397260273974</v>
      </c>
      <c r="I4590" t="str">
        <f ca="1">IF(Table7[[#This Row],[Month]]&gt;=12,"Tenured","New Hire")</f>
        <v>Tenured</v>
      </c>
    </row>
    <row r="4591" spans="1:9">
      <c r="A4591" s="3" t="s">
        <v>102</v>
      </c>
      <c r="B4591" s="35" t="str">
        <f>_xlfn.XLOOKUP(Table7[[#This Row],[EID]],Roster!A:A,Roster!E:E)</f>
        <v>han.oriz.24</v>
      </c>
      <c r="C4591" s="35" t="str">
        <f>_xlfn.XLOOKUP(Table7[[#This Row],[EID]],Roster!A:A,Roster!F:F)</f>
        <v>Network</v>
      </c>
      <c r="D4591">
        <v>10</v>
      </c>
      <c r="E4591" s="2">
        <v>45216</v>
      </c>
      <c r="F4591" s="2">
        <f>_xlfn.XLOOKUP(Table7[[#This Row],[EID]],Roster!A:A,Roster!G:G)</f>
        <v>37784</v>
      </c>
      <c r="G4591" s="61">
        <f ca="1">(TODAY()-Table7[[#This Row],[Hire Date]])/365</f>
        <v>21.947945205479453</v>
      </c>
      <c r="H4591" s="61">
        <f ca="1">Table7[[#This Row],[Year]]*12</f>
        <v>263.37534246575342</v>
      </c>
      <c r="I4591" t="str">
        <f ca="1">IF(Table7[[#This Row],[Month]]&gt;=12,"Tenured","New Hire")</f>
        <v>Tenured</v>
      </c>
    </row>
    <row r="4592" spans="1:9">
      <c r="A4592" s="3" t="s">
        <v>103</v>
      </c>
      <c r="B4592" s="35" t="str">
        <f>_xlfn.XLOOKUP(Table7[[#This Row],[EID]],Roster!A:A,Roster!E:E)</f>
        <v>kig.imaz.62</v>
      </c>
      <c r="C4592" s="35" t="str">
        <f>_xlfn.XLOOKUP(Table7[[#This Row],[EID]],Roster!A:A,Roster!F:F)</f>
        <v>HR</v>
      </c>
      <c r="D4592">
        <v>10</v>
      </c>
      <c r="E4592" s="2">
        <v>45216</v>
      </c>
      <c r="F4592" s="2">
        <f>_xlfn.XLOOKUP(Table7[[#This Row],[EID]],Roster!A:A,Roster!G:G)</f>
        <v>44132</v>
      </c>
      <c r="G4592" s="61">
        <f ca="1">(TODAY()-Table7[[#This Row],[Hire Date]])/365</f>
        <v>4.5561643835616437</v>
      </c>
      <c r="H4592" s="61">
        <f ca="1">Table7[[#This Row],[Year]]*12</f>
        <v>54.673972602739724</v>
      </c>
      <c r="I4592" t="str">
        <f ca="1">IF(Table7[[#This Row],[Month]]&gt;=12,"Tenured","New Hire")</f>
        <v>Tenured</v>
      </c>
    </row>
    <row r="4593" spans="1:9">
      <c r="A4593" s="3" t="s">
        <v>104</v>
      </c>
      <c r="B4593" s="35" t="str">
        <f>_xlfn.XLOOKUP(Table7[[#This Row],[EID]],Roster!A:A,Roster!E:E)</f>
        <v>oka.koch.55</v>
      </c>
      <c r="C4593" s="35" t="str">
        <f>_xlfn.XLOOKUP(Table7[[#This Row],[EID]],Roster!A:A,Roster!F:F)</f>
        <v>F&amp;A</v>
      </c>
      <c r="D4593">
        <v>5</v>
      </c>
      <c r="E4593" s="2">
        <v>45216</v>
      </c>
      <c r="F4593" s="2">
        <f>_xlfn.XLOOKUP(Table7[[#This Row],[EID]],Roster!A:A,Roster!G:G)</f>
        <v>44977</v>
      </c>
      <c r="G4593" s="61">
        <f ca="1">(TODAY()-Table7[[#This Row],[Hire Date]])/365</f>
        <v>2.2410958904109588</v>
      </c>
      <c r="H4593" s="61">
        <f ca="1">Table7[[#This Row],[Year]]*12</f>
        <v>26.893150684931506</v>
      </c>
      <c r="I4593" t="str">
        <f ca="1">IF(Table7[[#This Row],[Month]]&gt;=12,"Tenured","New Hire")</f>
        <v>Tenured</v>
      </c>
    </row>
    <row r="4594" spans="1:9">
      <c r="A4594" s="3" t="s">
        <v>105</v>
      </c>
      <c r="B4594" s="35" t="str">
        <f>_xlfn.XLOOKUP(Table7[[#This Row],[EID]],Roster!A:A,Roster!E:E)</f>
        <v>oka.koch.55</v>
      </c>
      <c r="C4594" s="35" t="str">
        <f>_xlfn.XLOOKUP(Table7[[#This Row],[EID]],Roster!A:A,Roster!F:F)</f>
        <v>F&amp;A</v>
      </c>
      <c r="D4594">
        <v>8</v>
      </c>
      <c r="E4594" s="2">
        <v>45216</v>
      </c>
      <c r="F4594" s="2">
        <f>_xlfn.XLOOKUP(Table7[[#This Row],[EID]],Roster!A:A,Roster!G:G)</f>
        <v>37806</v>
      </c>
      <c r="G4594" s="61">
        <f ca="1">(TODAY()-Table7[[#This Row],[Hire Date]])/365</f>
        <v>21.887671232876713</v>
      </c>
      <c r="H4594" s="61">
        <f ca="1">Table7[[#This Row],[Year]]*12</f>
        <v>262.65205479452055</v>
      </c>
      <c r="I4594" t="str">
        <f ca="1">IF(Table7[[#This Row],[Month]]&gt;=12,"Tenured","New Hire")</f>
        <v>Tenured</v>
      </c>
    </row>
    <row r="4595" spans="1:9">
      <c r="A4595" s="3" t="s">
        <v>106</v>
      </c>
      <c r="B4595" s="35" t="str">
        <f>_xlfn.XLOOKUP(Table7[[#This Row],[EID]],Roster!A:A,Roster!E:E)</f>
        <v>hir.kame.31</v>
      </c>
      <c r="C4595" s="35" t="str">
        <f>_xlfn.XLOOKUP(Table7[[#This Row],[EID]],Roster!A:A,Roster!F:F)</f>
        <v>Health</v>
      </c>
      <c r="D4595">
        <v>9</v>
      </c>
      <c r="E4595" s="2">
        <v>45216</v>
      </c>
      <c r="F4595" s="2">
        <f>_xlfn.XLOOKUP(Table7[[#This Row],[EID]],Roster!A:A,Roster!G:G)</f>
        <v>40457</v>
      </c>
      <c r="G4595" s="61">
        <f ca="1">(TODAY()-Table7[[#This Row],[Hire Date]])/365</f>
        <v>14.624657534246575</v>
      </c>
      <c r="H4595" s="61">
        <f ca="1">Table7[[#This Row],[Year]]*12</f>
        <v>175.49589041095891</v>
      </c>
      <c r="I4595" t="str">
        <f ca="1">IF(Table7[[#This Row],[Month]]&gt;=12,"Tenured","New Hire")</f>
        <v>Tenured</v>
      </c>
    </row>
    <row r="4596" spans="1:9">
      <c r="A4596" s="3" t="s">
        <v>107</v>
      </c>
      <c r="B4596" s="35" t="str">
        <f>_xlfn.XLOOKUP(Table7[[#This Row],[EID]],Roster!A:A,Roster!E:E)</f>
        <v>oka.koch.55</v>
      </c>
      <c r="C4596" s="35" t="str">
        <f>_xlfn.XLOOKUP(Table7[[#This Row],[EID]],Roster!A:A,Roster!F:F)</f>
        <v>F&amp;A</v>
      </c>
      <c r="D4596">
        <v>3</v>
      </c>
      <c r="E4596" s="2">
        <v>45216</v>
      </c>
      <c r="F4596" s="2">
        <f>_xlfn.XLOOKUP(Table7[[#This Row],[EID]],Roster!A:A,Roster!G:G)</f>
        <v>45001</v>
      </c>
      <c r="G4596" s="61">
        <f ca="1">(TODAY()-Table7[[#This Row],[Hire Date]])/365</f>
        <v>2.1753424657534248</v>
      </c>
      <c r="H4596" s="61">
        <f ca="1">Table7[[#This Row],[Year]]*12</f>
        <v>26.104109589041098</v>
      </c>
      <c r="I4596" t="str">
        <f ca="1">IF(Table7[[#This Row],[Month]]&gt;=12,"Tenured","New Hire")</f>
        <v>Tenured</v>
      </c>
    </row>
    <row r="4597" spans="1:9">
      <c r="A4597" s="3" t="s">
        <v>108</v>
      </c>
      <c r="B4597" s="35" t="str">
        <f>_xlfn.XLOOKUP(Table7[[#This Row],[EID]],Roster!A:A,Roster!E:E)</f>
        <v>kig.imaz.62</v>
      </c>
      <c r="C4597" s="35" t="str">
        <f>_xlfn.XLOOKUP(Table7[[#This Row],[EID]],Roster!A:A,Roster!F:F)</f>
        <v>HR</v>
      </c>
      <c r="D4597">
        <v>8</v>
      </c>
      <c r="E4597" s="2">
        <v>45216</v>
      </c>
      <c r="F4597" s="2">
        <f>_xlfn.XLOOKUP(Table7[[#This Row],[EID]],Roster!A:A,Roster!G:G)</f>
        <v>41289</v>
      </c>
      <c r="G4597" s="61">
        <f ca="1">(TODAY()-Table7[[#This Row],[Hire Date]])/365</f>
        <v>12.345205479452055</v>
      </c>
      <c r="H4597" s="61">
        <f ca="1">Table7[[#This Row],[Year]]*12</f>
        <v>148.14246575342466</v>
      </c>
      <c r="I4597" t="str">
        <f ca="1">IF(Table7[[#This Row],[Month]]&gt;=12,"Tenured","New Hire")</f>
        <v>Tenured</v>
      </c>
    </row>
    <row r="4598" spans="1:9">
      <c r="A4598" s="3" t="s">
        <v>109</v>
      </c>
      <c r="B4598" s="35" t="str">
        <f>_xlfn.XLOOKUP(Table7[[#This Row],[EID]],Roster!A:A,Roster!E:E)</f>
        <v>han.oriz.24</v>
      </c>
      <c r="C4598" s="35" t="str">
        <f>_xlfn.XLOOKUP(Table7[[#This Row],[EID]],Roster!A:A,Roster!F:F)</f>
        <v>Strategy</v>
      </c>
      <c r="D4598">
        <v>10</v>
      </c>
      <c r="E4598" s="2">
        <v>45216</v>
      </c>
      <c r="F4598" s="2">
        <f>_xlfn.XLOOKUP(Table7[[#This Row],[EID]],Roster!A:A,Roster!G:G)</f>
        <v>39092</v>
      </c>
      <c r="G4598" s="61">
        <f ca="1">(TODAY()-Table7[[#This Row],[Hire Date]])/365</f>
        <v>18.364383561643837</v>
      </c>
      <c r="H4598" s="61">
        <f ca="1">Table7[[#This Row],[Year]]*12</f>
        <v>220.37260273972606</v>
      </c>
      <c r="I4598" t="str">
        <f ca="1">IF(Table7[[#This Row],[Month]]&gt;=12,"Tenured","New Hire")</f>
        <v>Tenured</v>
      </c>
    </row>
    <row r="4599" spans="1:9">
      <c r="A4599" s="3" t="s">
        <v>110</v>
      </c>
      <c r="B4599" s="35" t="str">
        <f>_xlfn.XLOOKUP(Table7[[#This Row],[EID]],Roster!A:A,Roster!E:E)</f>
        <v>oka.koch.55</v>
      </c>
      <c r="C4599" s="35" t="str">
        <f>_xlfn.XLOOKUP(Table7[[#This Row],[EID]],Roster!A:A,Roster!F:F)</f>
        <v>F&amp;A</v>
      </c>
      <c r="D4599">
        <v>10</v>
      </c>
      <c r="E4599" s="2">
        <v>45216</v>
      </c>
      <c r="F4599" s="2">
        <f>_xlfn.XLOOKUP(Table7[[#This Row],[EID]],Roster!A:A,Roster!G:G)</f>
        <v>45029</v>
      </c>
      <c r="G4599" s="61">
        <f ca="1">(TODAY()-Table7[[#This Row],[Hire Date]])/365</f>
        <v>2.0986301369863014</v>
      </c>
      <c r="H4599" s="61">
        <f ca="1">Table7[[#This Row],[Year]]*12</f>
        <v>25.183561643835617</v>
      </c>
      <c r="I4599" t="str">
        <f ca="1">IF(Table7[[#This Row],[Month]]&gt;=12,"Tenured","New Hire")</f>
        <v>Tenured</v>
      </c>
    </row>
    <row r="4600" spans="1:9">
      <c r="A4600" s="3" t="s">
        <v>111</v>
      </c>
      <c r="B4600" s="35" t="str">
        <f>_xlfn.XLOOKUP(Table7[[#This Row],[EID]],Roster!A:A,Roster!E:E)</f>
        <v>hir.kame.31</v>
      </c>
      <c r="C4600" s="35" t="str">
        <f>_xlfn.XLOOKUP(Table7[[#This Row],[EID]],Roster!A:A,Roster!F:F)</f>
        <v>Health</v>
      </c>
      <c r="D4600">
        <v>8</v>
      </c>
      <c r="E4600" s="2">
        <v>45216</v>
      </c>
      <c r="F4600" s="2">
        <f>_xlfn.XLOOKUP(Table7[[#This Row],[EID]],Roster!A:A,Roster!G:G)</f>
        <v>42145</v>
      </c>
      <c r="G4600" s="61">
        <f ca="1">(TODAY()-Table7[[#This Row],[Hire Date]])/365</f>
        <v>10</v>
      </c>
      <c r="H4600" s="61">
        <f ca="1">Table7[[#This Row],[Year]]*12</f>
        <v>120</v>
      </c>
      <c r="I4600" t="str">
        <f ca="1">IF(Table7[[#This Row],[Month]]&gt;=12,"Tenured","New Hire")</f>
        <v>Tenured</v>
      </c>
    </row>
    <row r="4601" spans="1:9">
      <c r="A4601" s="3" t="s">
        <v>112</v>
      </c>
      <c r="B4601" s="35" t="str">
        <f>_xlfn.XLOOKUP(Table7[[#This Row],[EID]],Roster!A:A,Roster!E:E)</f>
        <v>hir.kame.31</v>
      </c>
      <c r="C4601" s="35" t="str">
        <f>_xlfn.XLOOKUP(Table7[[#This Row],[EID]],Roster!A:A,Roster!F:F)</f>
        <v>Health</v>
      </c>
      <c r="D4601">
        <v>8</v>
      </c>
      <c r="E4601" s="2">
        <v>45216</v>
      </c>
      <c r="F4601" s="2">
        <f>_xlfn.XLOOKUP(Table7[[#This Row],[EID]],Roster!A:A,Roster!G:G)</f>
        <v>44989</v>
      </c>
      <c r="G4601" s="61">
        <f ca="1">(TODAY()-Table7[[#This Row],[Hire Date]])/365</f>
        <v>2.2082191780821918</v>
      </c>
      <c r="H4601" s="61">
        <f ca="1">Table7[[#This Row],[Year]]*12</f>
        <v>26.4986301369863</v>
      </c>
      <c r="I4601" t="str">
        <f ca="1">IF(Table7[[#This Row],[Month]]&gt;=12,"Tenured","New Hire")</f>
        <v>Tenured</v>
      </c>
    </row>
    <row r="4602" spans="1:9">
      <c r="A4602" s="3" t="s">
        <v>113</v>
      </c>
      <c r="B4602" s="35" t="str">
        <f>_xlfn.XLOOKUP(Table7[[#This Row],[EID]],Roster!A:A,Roster!E:E)</f>
        <v>kig.imaz.62</v>
      </c>
      <c r="C4602" s="35" t="str">
        <f>_xlfn.XLOOKUP(Table7[[#This Row],[EID]],Roster!A:A,Roster!F:F)</f>
        <v>HR</v>
      </c>
      <c r="D4602">
        <v>9</v>
      </c>
      <c r="E4602" s="2">
        <v>45216</v>
      </c>
      <c r="F4602" s="2">
        <f>_xlfn.XLOOKUP(Table7[[#This Row],[EID]],Roster!A:A,Roster!G:G)</f>
        <v>44152</v>
      </c>
      <c r="G4602" s="61">
        <f ca="1">(TODAY()-Table7[[#This Row],[Hire Date]])/365</f>
        <v>4.5013698630136982</v>
      </c>
      <c r="H4602" s="61">
        <f ca="1">Table7[[#This Row],[Year]]*12</f>
        <v>54.016438356164379</v>
      </c>
      <c r="I4602" t="str">
        <f ca="1">IF(Table7[[#This Row],[Month]]&gt;=12,"Tenured","New Hire")</f>
        <v>Tenured</v>
      </c>
    </row>
    <row r="4603" spans="1:9">
      <c r="A4603" s="3" t="s">
        <v>114</v>
      </c>
      <c r="B4603" s="35" t="str">
        <f>_xlfn.XLOOKUP(Table7[[#This Row],[EID]],Roster!A:A,Roster!E:E)</f>
        <v>han.oriz.24</v>
      </c>
      <c r="C4603" s="35" t="str">
        <f>_xlfn.XLOOKUP(Table7[[#This Row],[EID]],Roster!A:A,Roster!F:F)</f>
        <v>Strategy</v>
      </c>
      <c r="D4603">
        <v>8</v>
      </c>
      <c r="E4603" s="2">
        <v>45216</v>
      </c>
      <c r="F4603" s="2">
        <f>_xlfn.XLOOKUP(Table7[[#This Row],[EID]],Roster!A:A,Roster!G:G)</f>
        <v>37165</v>
      </c>
      <c r="G4603" s="61">
        <f ca="1">(TODAY()-Table7[[#This Row],[Hire Date]])/365</f>
        <v>23.643835616438356</v>
      </c>
      <c r="H4603" s="61">
        <f ca="1">Table7[[#This Row],[Year]]*12</f>
        <v>283.72602739726028</v>
      </c>
      <c r="I4603" t="str">
        <f ca="1">IF(Table7[[#This Row],[Month]]&gt;=12,"Tenured","New Hire")</f>
        <v>Tenured</v>
      </c>
    </row>
    <row r="4604" spans="1:9">
      <c r="A4604" s="3" t="s">
        <v>115</v>
      </c>
      <c r="B4604" s="35" t="str">
        <f>_xlfn.XLOOKUP(Table7[[#This Row],[EID]],Roster!A:A,Roster!E:E)</f>
        <v>oka.koch.55</v>
      </c>
      <c r="C4604" s="35" t="str">
        <f>_xlfn.XLOOKUP(Table7[[#This Row],[EID]],Roster!A:A,Roster!F:F)</f>
        <v>F&amp;A</v>
      </c>
      <c r="D4604">
        <v>8</v>
      </c>
      <c r="E4604" s="2">
        <v>45216</v>
      </c>
      <c r="F4604" s="2">
        <f>_xlfn.XLOOKUP(Table7[[#This Row],[EID]],Roster!A:A,Roster!G:G)</f>
        <v>44841</v>
      </c>
      <c r="G4604" s="61">
        <f ca="1">(TODAY()-Table7[[#This Row],[Hire Date]])/365</f>
        <v>2.6136986301369864</v>
      </c>
      <c r="H4604" s="61">
        <f ca="1">Table7[[#This Row],[Year]]*12</f>
        <v>31.364383561643837</v>
      </c>
      <c r="I4604" t="str">
        <f ca="1">IF(Table7[[#This Row],[Month]]&gt;=12,"Tenured","New Hire")</f>
        <v>Tenured</v>
      </c>
    </row>
    <row r="4605" spans="1:9">
      <c r="A4605" s="3" t="s">
        <v>116</v>
      </c>
      <c r="B4605" s="35" t="str">
        <f>_xlfn.XLOOKUP(Table7[[#This Row],[EID]],Roster!A:A,Roster!E:E)</f>
        <v>hir.kame.31</v>
      </c>
      <c r="C4605" s="35" t="str">
        <f>_xlfn.XLOOKUP(Table7[[#This Row],[EID]],Roster!A:A,Roster!F:F)</f>
        <v>Health</v>
      </c>
      <c r="D4605">
        <v>10</v>
      </c>
      <c r="E4605" s="2">
        <v>45216</v>
      </c>
      <c r="F4605" s="2">
        <f>_xlfn.XLOOKUP(Table7[[#This Row],[EID]],Roster!A:A,Roster!G:G)</f>
        <v>39490</v>
      </c>
      <c r="G4605" s="61">
        <f ca="1">(TODAY()-Table7[[#This Row],[Hire Date]])/365</f>
        <v>17.273972602739725</v>
      </c>
      <c r="H4605" s="61">
        <f ca="1">Table7[[#This Row],[Year]]*12</f>
        <v>207.2876712328767</v>
      </c>
      <c r="I4605" t="str">
        <f ca="1">IF(Table7[[#This Row],[Month]]&gt;=12,"Tenured","New Hire")</f>
        <v>Tenured</v>
      </c>
    </row>
    <row r="4606" spans="1:9">
      <c r="A4606" s="3" t="s">
        <v>117</v>
      </c>
      <c r="B4606" s="35" t="str">
        <f>_xlfn.XLOOKUP(Table7[[#This Row],[EID]],Roster!A:A,Roster!E:E)</f>
        <v>han.oriz.24</v>
      </c>
      <c r="C4606" s="35" t="str">
        <f>_xlfn.XLOOKUP(Table7[[#This Row],[EID]],Roster!A:A,Roster!F:F)</f>
        <v>Network</v>
      </c>
      <c r="D4606">
        <v>10</v>
      </c>
      <c r="E4606" s="2">
        <v>45216</v>
      </c>
      <c r="F4606" s="2">
        <f>_xlfn.XLOOKUP(Table7[[#This Row],[EID]],Roster!A:A,Roster!G:G)</f>
        <v>43495</v>
      </c>
      <c r="G4606" s="61">
        <f ca="1">(TODAY()-Table7[[#This Row],[Hire Date]])/365</f>
        <v>6.3013698630136989</v>
      </c>
      <c r="H4606" s="61">
        <f ca="1">Table7[[#This Row],[Year]]*12</f>
        <v>75.616438356164394</v>
      </c>
      <c r="I4606" t="str">
        <f ca="1">IF(Table7[[#This Row],[Month]]&gt;=12,"Tenured","New Hire")</f>
        <v>Tenured</v>
      </c>
    </row>
    <row r="4607" spans="1:9">
      <c r="A4607" s="3" t="s">
        <v>118</v>
      </c>
      <c r="B4607" s="35" t="str">
        <f>_xlfn.XLOOKUP(Table7[[#This Row],[EID]],Roster!A:A,Roster!E:E)</f>
        <v>kig.imaz.62</v>
      </c>
      <c r="C4607" s="35" t="str">
        <f>_xlfn.XLOOKUP(Table7[[#This Row],[EID]],Roster!A:A,Roster!F:F)</f>
        <v>HR</v>
      </c>
      <c r="D4607">
        <v>8</v>
      </c>
      <c r="E4607" s="2">
        <v>45216</v>
      </c>
      <c r="F4607" s="2">
        <f>_xlfn.XLOOKUP(Table7[[#This Row],[EID]],Roster!A:A,Roster!G:G)</f>
        <v>44965</v>
      </c>
      <c r="G4607" s="61">
        <f ca="1">(TODAY()-Table7[[#This Row],[Hire Date]])/365</f>
        <v>2.2739726027397262</v>
      </c>
      <c r="H4607" s="61">
        <f ca="1">Table7[[#This Row],[Year]]*12</f>
        <v>27.287671232876715</v>
      </c>
      <c r="I4607" t="str">
        <f ca="1">IF(Table7[[#This Row],[Month]]&gt;=12,"Tenured","New Hire")</f>
        <v>Tenured</v>
      </c>
    </row>
    <row r="4608" spans="1:9">
      <c r="A4608" s="3" t="s">
        <v>119</v>
      </c>
      <c r="B4608" s="35" t="str">
        <f>_xlfn.XLOOKUP(Table7[[#This Row],[EID]],Roster!A:A,Roster!E:E)</f>
        <v>hir.kame.31</v>
      </c>
      <c r="C4608" s="35" t="str">
        <f>_xlfn.XLOOKUP(Table7[[#This Row],[EID]],Roster!A:A,Roster!F:F)</f>
        <v>Health</v>
      </c>
      <c r="D4608">
        <v>10</v>
      </c>
      <c r="E4608" s="2">
        <v>45216</v>
      </c>
      <c r="F4608" s="2">
        <f>_xlfn.XLOOKUP(Table7[[#This Row],[EID]],Roster!A:A,Roster!G:G)</f>
        <v>38581</v>
      </c>
      <c r="G4608" s="61">
        <f ca="1">(TODAY()-Table7[[#This Row],[Hire Date]])/365</f>
        <v>19.764383561643836</v>
      </c>
      <c r="H4608" s="61">
        <f ca="1">Table7[[#This Row],[Year]]*12</f>
        <v>237.17260273972602</v>
      </c>
      <c r="I4608" t="str">
        <f ca="1">IF(Table7[[#This Row],[Month]]&gt;=12,"Tenured","New Hire")</f>
        <v>Tenured</v>
      </c>
    </row>
    <row r="4609" spans="1:9">
      <c r="A4609" s="3" t="s">
        <v>120</v>
      </c>
      <c r="B4609" s="35" t="str">
        <f>_xlfn.XLOOKUP(Table7[[#This Row],[EID]],Roster!A:A,Roster!E:E)</f>
        <v>oka.koch.55</v>
      </c>
      <c r="C4609" s="35" t="str">
        <f>_xlfn.XLOOKUP(Table7[[#This Row],[EID]],Roster!A:A,Roster!F:F)</f>
        <v>F&amp;A</v>
      </c>
      <c r="D4609">
        <v>8</v>
      </c>
      <c r="E4609" s="2">
        <v>45216</v>
      </c>
      <c r="F4609" s="2">
        <f>_xlfn.XLOOKUP(Table7[[#This Row],[EID]],Roster!A:A,Roster!G:G)</f>
        <v>45039</v>
      </c>
      <c r="G4609" s="61">
        <f ca="1">(TODAY()-Table7[[#This Row],[Hire Date]])/365</f>
        <v>2.0712328767123287</v>
      </c>
      <c r="H4609" s="61">
        <f ca="1">Table7[[#This Row],[Year]]*12</f>
        <v>24.854794520547944</v>
      </c>
      <c r="I4609" t="str">
        <f ca="1">IF(Table7[[#This Row],[Month]]&gt;=12,"Tenured","New Hire")</f>
        <v>Tenured</v>
      </c>
    </row>
    <row r="4610" spans="1:9">
      <c r="A4610" s="3" t="s">
        <v>121</v>
      </c>
      <c r="B4610" s="35" t="str">
        <f>_xlfn.XLOOKUP(Table7[[#This Row],[EID]],Roster!A:A,Roster!E:E)</f>
        <v>hir.kame.31</v>
      </c>
      <c r="C4610" s="35" t="str">
        <f>_xlfn.XLOOKUP(Table7[[#This Row],[EID]],Roster!A:A,Roster!F:F)</f>
        <v>Health</v>
      </c>
      <c r="D4610">
        <v>10</v>
      </c>
      <c r="E4610" s="2">
        <v>45216</v>
      </c>
      <c r="F4610" s="2">
        <f>_xlfn.XLOOKUP(Table7[[#This Row],[EID]],Roster!A:A,Roster!G:G)</f>
        <v>44420</v>
      </c>
      <c r="G4610" s="61">
        <f ca="1">(TODAY()-Table7[[#This Row],[Hire Date]])/365</f>
        <v>3.7671232876712328</v>
      </c>
      <c r="H4610" s="61">
        <f ca="1">Table7[[#This Row],[Year]]*12</f>
        <v>45.205479452054796</v>
      </c>
      <c r="I4610" t="str">
        <f ca="1">IF(Table7[[#This Row],[Month]]&gt;=12,"Tenured","New Hire")</f>
        <v>Tenured</v>
      </c>
    </row>
    <row r="4611" spans="1:9">
      <c r="A4611" s="3" t="s">
        <v>122</v>
      </c>
      <c r="B4611" s="35" t="str">
        <f>_xlfn.XLOOKUP(Table7[[#This Row],[EID]],Roster!A:A,Roster!E:E)</f>
        <v>han.oriz.24</v>
      </c>
      <c r="C4611" s="35" t="str">
        <f>_xlfn.XLOOKUP(Table7[[#This Row],[EID]],Roster!A:A,Roster!F:F)</f>
        <v>Network</v>
      </c>
      <c r="D4611">
        <v>9</v>
      </c>
      <c r="E4611" s="2">
        <v>45216</v>
      </c>
      <c r="F4611" s="2">
        <f>_xlfn.XLOOKUP(Table7[[#This Row],[EID]],Roster!A:A,Roster!G:G)</f>
        <v>44961</v>
      </c>
      <c r="G4611" s="61">
        <f ca="1">(TODAY()-Table7[[#This Row],[Hire Date]])/365</f>
        <v>2.2849315068493152</v>
      </c>
      <c r="H4611" s="61">
        <f ca="1">Table7[[#This Row],[Year]]*12</f>
        <v>27.419178082191785</v>
      </c>
      <c r="I4611" t="str">
        <f ca="1">IF(Table7[[#This Row],[Month]]&gt;=12,"Tenured","New Hire")</f>
        <v>Tenured</v>
      </c>
    </row>
    <row r="4612" spans="1:9">
      <c r="A4612" s="3" t="s">
        <v>123</v>
      </c>
      <c r="B4612" s="35" t="str">
        <f>_xlfn.XLOOKUP(Table7[[#This Row],[EID]],Roster!A:A,Roster!E:E)</f>
        <v>kig.imaz.62</v>
      </c>
      <c r="C4612" s="35" t="str">
        <f>_xlfn.XLOOKUP(Table7[[#This Row],[EID]],Roster!A:A,Roster!F:F)</f>
        <v>HR</v>
      </c>
      <c r="D4612">
        <v>10</v>
      </c>
      <c r="E4612" s="2">
        <v>45216</v>
      </c>
      <c r="F4612" s="2">
        <f>_xlfn.XLOOKUP(Table7[[#This Row],[EID]],Roster!A:A,Roster!G:G)</f>
        <v>41094</v>
      </c>
      <c r="G4612" s="61">
        <f ca="1">(TODAY()-Table7[[#This Row],[Hire Date]])/365</f>
        <v>12.87945205479452</v>
      </c>
      <c r="H4612" s="61">
        <f ca="1">Table7[[#This Row],[Year]]*12</f>
        <v>154.55342465753424</v>
      </c>
      <c r="I4612" t="str">
        <f ca="1">IF(Table7[[#This Row],[Month]]&gt;=12,"Tenured","New Hire")</f>
        <v>Tenured</v>
      </c>
    </row>
    <row r="4613" spans="1:9">
      <c r="A4613" s="3" t="s">
        <v>94</v>
      </c>
      <c r="B4613" s="35" t="str">
        <f>_xlfn.XLOOKUP(Table7[[#This Row],[EID]],Roster!A:A,Roster!E:E)</f>
        <v>oka.koch.55</v>
      </c>
      <c r="C4613" s="35" t="str">
        <f>_xlfn.XLOOKUP(Table7[[#This Row],[EID]],Roster!A:A,Roster!F:F)</f>
        <v>F&amp;A</v>
      </c>
      <c r="D4613">
        <v>9</v>
      </c>
      <c r="E4613" s="2">
        <v>45217</v>
      </c>
      <c r="F4613" s="2">
        <f>_xlfn.XLOOKUP(Table7[[#This Row],[EID]],Roster!A:A,Roster!G:G)</f>
        <v>45032</v>
      </c>
      <c r="G4613" s="61">
        <f ca="1">(TODAY()-Table7[[#This Row],[Hire Date]])/365</f>
        <v>2.0904109589041098</v>
      </c>
      <c r="H4613" s="61">
        <f ca="1">Table7[[#This Row],[Year]]*12</f>
        <v>25.084931506849315</v>
      </c>
      <c r="I4613" t="str">
        <f ca="1">IF(Table7[[#This Row],[Month]]&gt;=12,"Tenured","New Hire")</f>
        <v>Tenured</v>
      </c>
    </row>
    <row r="4614" spans="1:9">
      <c r="A4614" s="3" t="s">
        <v>95</v>
      </c>
      <c r="B4614" s="35" t="str">
        <f>_xlfn.XLOOKUP(Table7[[#This Row],[EID]],Roster!A:A,Roster!E:E)</f>
        <v>oka.koch.55</v>
      </c>
      <c r="C4614" s="35" t="str">
        <f>_xlfn.XLOOKUP(Table7[[#This Row],[EID]],Roster!A:A,Roster!F:F)</f>
        <v>F&amp;A</v>
      </c>
      <c r="D4614">
        <v>5</v>
      </c>
      <c r="E4614" s="2">
        <v>45217</v>
      </c>
      <c r="F4614" s="2">
        <f>_xlfn.XLOOKUP(Table7[[#This Row],[EID]],Roster!A:A,Roster!G:G)</f>
        <v>44990</v>
      </c>
      <c r="G4614" s="61">
        <f ca="1">(TODAY()-Table7[[#This Row],[Hire Date]])/365</f>
        <v>2.2054794520547945</v>
      </c>
      <c r="H4614" s="61">
        <f ca="1">Table7[[#This Row],[Year]]*12</f>
        <v>26.465753424657535</v>
      </c>
      <c r="I4614" t="str">
        <f ca="1">IF(Table7[[#This Row],[Month]]&gt;=12,"Tenured","New Hire")</f>
        <v>Tenured</v>
      </c>
    </row>
    <row r="4615" spans="1:9">
      <c r="A4615" s="3" t="s">
        <v>96</v>
      </c>
      <c r="B4615" s="35" t="str">
        <f>_xlfn.XLOOKUP(Table7[[#This Row],[EID]],Roster!A:A,Roster!E:E)</f>
        <v>hir.kame.31</v>
      </c>
      <c r="C4615" s="35" t="str">
        <f>_xlfn.XLOOKUP(Table7[[#This Row],[EID]],Roster!A:A,Roster!F:F)</f>
        <v>Health</v>
      </c>
      <c r="D4615">
        <v>10</v>
      </c>
      <c r="E4615" s="2">
        <v>45217</v>
      </c>
      <c r="F4615" s="2">
        <f>_xlfn.XLOOKUP(Table7[[#This Row],[EID]],Roster!A:A,Roster!G:G)</f>
        <v>44979</v>
      </c>
      <c r="G4615" s="61">
        <f ca="1">(TODAY()-Table7[[#This Row],[Hire Date]])/365</f>
        <v>2.2356164383561645</v>
      </c>
      <c r="H4615" s="61">
        <f ca="1">Table7[[#This Row],[Year]]*12</f>
        <v>26.827397260273976</v>
      </c>
      <c r="I4615" t="str">
        <f ca="1">IF(Table7[[#This Row],[Month]]&gt;=12,"Tenured","New Hire")</f>
        <v>Tenured</v>
      </c>
    </row>
    <row r="4616" spans="1:9">
      <c r="A4616" s="3" t="s">
        <v>97</v>
      </c>
      <c r="B4616" s="35" t="str">
        <f>_xlfn.XLOOKUP(Table7[[#This Row],[EID]],Roster!A:A,Roster!E:E)</f>
        <v>han.oriz.24</v>
      </c>
      <c r="C4616" s="35" t="str">
        <f>_xlfn.XLOOKUP(Table7[[#This Row],[EID]],Roster!A:A,Roster!F:F)</f>
        <v>Network</v>
      </c>
      <c r="D4616">
        <v>9</v>
      </c>
      <c r="E4616" s="2">
        <v>45217</v>
      </c>
      <c r="F4616" s="2">
        <f>_xlfn.XLOOKUP(Table7[[#This Row],[EID]],Roster!A:A,Roster!G:G)</f>
        <v>44419</v>
      </c>
      <c r="G4616" s="61">
        <f ca="1">(TODAY()-Table7[[#This Row],[Hire Date]])/365</f>
        <v>3.7698630136986302</v>
      </c>
      <c r="H4616" s="61">
        <f ca="1">Table7[[#This Row],[Year]]*12</f>
        <v>45.238356164383561</v>
      </c>
      <c r="I4616" t="str">
        <f ca="1">IF(Table7[[#This Row],[Month]]&gt;=12,"Tenured","New Hire")</f>
        <v>Tenured</v>
      </c>
    </row>
    <row r="4617" spans="1:9">
      <c r="A4617" s="3" t="s">
        <v>98</v>
      </c>
      <c r="B4617" s="35" t="str">
        <f>_xlfn.XLOOKUP(Table7[[#This Row],[EID]],Roster!A:A,Roster!E:E)</f>
        <v>kig.imaz.62</v>
      </c>
      <c r="C4617" s="35" t="str">
        <f>_xlfn.XLOOKUP(Table7[[#This Row],[EID]],Roster!A:A,Roster!F:F)</f>
        <v>HR</v>
      </c>
      <c r="D4617">
        <v>10</v>
      </c>
      <c r="E4617" s="2">
        <v>45217</v>
      </c>
      <c r="F4617" s="2">
        <f>_xlfn.XLOOKUP(Table7[[#This Row],[EID]],Roster!A:A,Roster!G:G)</f>
        <v>41964</v>
      </c>
      <c r="G4617" s="61">
        <f ca="1">(TODAY()-Table7[[#This Row],[Hire Date]])/365</f>
        <v>10.495890410958904</v>
      </c>
      <c r="H4617" s="61">
        <f ca="1">Table7[[#This Row],[Year]]*12</f>
        <v>125.95068493150684</v>
      </c>
      <c r="I4617" t="str">
        <f ca="1">IF(Table7[[#This Row],[Month]]&gt;=12,"Tenured","New Hire")</f>
        <v>Tenured</v>
      </c>
    </row>
    <row r="4618" spans="1:9">
      <c r="A4618" s="3" t="s">
        <v>99</v>
      </c>
      <c r="B4618" s="35" t="str">
        <f>_xlfn.XLOOKUP(Table7[[#This Row],[EID]],Roster!A:A,Roster!E:E)</f>
        <v>han.oriz.24</v>
      </c>
      <c r="C4618" s="35" t="str">
        <f>_xlfn.XLOOKUP(Table7[[#This Row],[EID]],Roster!A:A,Roster!F:F)</f>
        <v>Strategy</v>
      </c>
      <c r="D4618">
        <v>9</v>
      </c>
      <c r="E4618" s="2">
        <v>45217</v>
      </c>
      <c r="F4618" s="2">
        <f>_xlfn.XLOOKUP(Table7[[#This Row],[EID]],Roster!A:A,Roster!G:G)</f>
        <v>39732</v>
      </c>
      <c r="G4618" s="61">
        <f ca="1">(TODAY()-Table7[[#This Row],[Hire Date]])/365</f>
        <v>16.610958904109587</v>
      </c>
      <c r="H4618" s="61">
        <f ca="1">Table7[[#This Row],[Year]]*12</f>
        <v>199.33150684931505</v>
      </c>
      <c r="I4618" t="str">
        <f ca="1">IF(Table7[[#This Row],[Month]]&gt;=12,"Tenured","New Hire")</f>
        <v>Tenured</v>
      </c>
    </row>
    <row r="4619" spans="1:9">
      <c r="A4619" s="3" t="s">
        <v>100</v>
      </c>
      <c r="B4619" s="35" t="str">
        <f>_xlfn.XLOOKUP(Table7[[#This Row],[EID]],Roster!A:A,Roster!E:E)</f>
        <v>oka.koch.55</v>
      </c>
      <c r="C4619" s="35" t="str">
        <f>_xlfn.XLOOKUP(Table7[[#This Row],[EID]],Roster!A:A,Roster!F:F)</f>
        <v>F&amp;A</v>
      </c>
      <c r="D4619">
        <v>10</v>
      </c>
      <c r="E4619" s="2">
        <v>45217</v>
      </c>
      <c r="F4619" s="2">
        <f>_xlfn.XLOOKUP(Table7[[#This Row],[EID]],Roster!A:A,Roster!G:G)</f>
        <v>44956</v>
      </c>
      <c r="G4619" s="61">
        <f ca="1">(TODAY()-Table7[[#This Row],[Hire Date]])/365</f>
        <v>2.2986301369863016</v>
      </c>
      <c r="H4619" s="61">
        <f ca="1">Table7[[#This Row],[Year]]*12</f>
        <v>27.583561643835619</v>
      </c>
      <c r="I4619" t="str">
        <f ca="1">IF(Table7[[#This Row],[Month]]&gt;=12,"Tenured","New Hire")</f>
        <v>Tenured</v>
      </c>
    </row>
    <row r="4620" spans="1:9">
      <c r="A4620" s="3" t="s">
        <v>101</v>
      </c>
      <c r="B4620" s="35" t="str">
        <f>_xlfn.XLOOKUP(Table7[[#This Row],[EID]],Roster!A:A,Roster!E:E)</f>
        <v>hir.kame.31</v>
      </c>
      <c r="C4620" s="35" t="str">
        <f>_xlfn.XLOOKUP(Table7[[#This Row],[EID]],Roster!A:A,Roster!F:F)</f>
        <v>Health</v>
      </c>
      <c r="D4620">
        <v>10</v>
      </c>
      <c r="E4620" s="2">
        <v>45217</v>
      </c>
      <c r="F4620" s="2">
        <f>_xlfn.XLOOKUP(Table7[[#This Row],[EID]],Roster!A:A,Roster!G:G)</f>
        <v>42161</v>
      </c>
      <c r="G4620" s="61">
        <f ca="1">(TODAY()-Table7[[#This Row],[Hire Date]])/365</f>
        <v>9.956164383561644</v>
      </c>
      <c r="H4620" s="61">
        <f ca="1">Table7[[#This Row],[Year]]*12</f>
        <v>119.47397260273974</v>
      </c>
      <c r="I4620" t="str">
        <f ca="1">IF(Table7[[#This Row],[Month]]&gt;=12,"Tenured","New Hire")</f>
        <v>Tenured</v>
      </c>
    </row>
    <row r="4621" spans="1:9">
      <c r="A4621" s="3" t="s">
        <v>102</v>
      </c>
      <c r="B4621" s="35" t="str">
        <f>_xlfn.XLOOKUP(Table7[[#This Row],[EID]],Roster!A:A,Roster!E:E)</f>
        <v>han.oriz.24</v>
      </c>
      <c r="C4621" s="35" t="str">
        <f>_xlfn.XLOOKUP(Table7[[#This Row],[EID]],Roster!A:A,Roster!F:F)</f>
        <v>Network</v>
      </c>
      <c r="D4621">
        <v>10</v>
      </c>
      <c r="E4621" s="2">
        <v>45217</v>
      </c>
      <c r="F4621" s="2">
        <f>_xlfn.XLOOKUP(Table7[[#This Row],[EID]],Roster!A:A,Roster!G:G)</f>
        <v>37784</v>
      </c>
      <c r="G4621" s="61">
        <f ca="1">(TODAY()-Table7[[#This Row],[Hire Date]])/365</f>
        <v>21.947945205479453</v>
      </c>
      <c r="H4621" s="61">
        <f ca="1">Table7[[#This Row],[Year]]*12</f>
        <v>263.37534246575342</v>
      </c>
      <c r="I4621" t="str">
        <f ca="1">IF(Table7[[#This Row],[Month]]&gt;=12,"Tenured","New Hire")</f>
        <v>Tenured</v>
      </c>
    </row>
    <row r="4622" spans="1:9">
      <c r="A4622" s="3" t="s">
        <v>103</v>
      </c>
      <c r="B4622" s="35" t="str">
        <f>_xlfn.XLOOKUP(Table7[[#This Row],[EID]],Roster!A:A,Roster!E:E)</f>
        <v>kig.imaz.62</v>
      </c>
      <c r="C4622" s="35" t="str">
        <f>_xlfn.XLOOKUP(Table7[[#This Row],[EID]],Roster!A:A,Roster!F:F)</f>
        <v>HR</v>
      </c>
      <c r="D4622">
        <v>8</v>
      </c>
      <c r="E4622" s="2">
        <v>45217</v>
      </c>
      <c r="F4622" s="2">
        <f>_xlfn.XLOOKUP(Table7[[#This Row],[EID]],Roster!A:A,Roster!G:G)</f>
        <v>44132</v>
      </c>
      <c r="G4622" s="61">
        <f ca="1">(TODAY()-Table7[[#This Row],[Hire Date]])/365</f>
        <v>4.5561643835616437</v>
      </c>
      <c r="H4622" s="61">
        <f ca="1">Table7[[#This Row],[Year]]*12</f>
        <v>54.673972602739724</v>
      </c>
      <c r="I4622" t="str">
        <f ca="1">IF(Table7[[#This Row],[Month]]&gt;=12,"Tenured","New Hire")</f>
        <v>Tenured</v>
      </c>
    </row>
    <row r="4623" spans="1:9">
      <c r="A4623" s="3" t="s">
        <v>104</v>
      </c>
      <c r="B4623" s="35" t="str">
        <f>_xlfn.XLOOKUP(Table7[[#This Row],[EID]],Roster!A:A,Roster!E:E)</f>
        <v>oka.koch.55</v>
      </c>
      <c r="C4623" s="35" t="str">
        <f>_xlfn.XLOOKUP(Table7[[#This Row],[EID]],Roster!A:A,Roster!F:F)</f>
        <v>F&amp;A</v>
      </c>
      <c r="D4623">
        <v>10</v>
      </c>
      <c r="E4623" s="2">
        <v>45217</v>
      </c>
      <c r="F4623" s="2">
        <f>_xlfn.XLOOKUP(Table7[[#This Row],[EID]],Roster!A:A,Roster!G:G)</f>
        <v>44977</v>
      </c>
      <c r="G4623" s="61">
        <f ca="1">(TODAY()-Table7[[#This Row],[Hire Date]])/365</f>
        <v>2.2410958904109588</v>
      </c>
      <c r="H4623" s="61">
        <f ca="1">Table7[[#This Row],[Year]]*12</f>
        <v>26.893150684931506</v>
      </c>
      <c r="I4623" t="str">
        <f ca="1">IF(Table7[[#This Row],[Month]]&gt;=12,"Tenured","New Hire")</f>
        <v>Tenured</v>
      </c>
    </row>
    <row r="4624" spans="1:9">
      <c r="A4624" s="3" t="s">
        <v>105</v>
      </c>
      <c r="B4624" s="35" t="str">
        <f>_xlfn.XLOOKUP(Table7[[#This Row],[EID]],Roster!A:A,Roster!E:E)</f>
        <v>oka.koch.55</v>
      </c>
      <c r="C4624" s="35" t="str">
        <f>_xlfn.XLOOKUP(Table7[[#This Row],[EID]],Roster!A:A,Roster!F:F)</f>
        <v>F&amp;A</v>
      </c>
      <c r="D4624">
        <v>10</v>
      </c>
      <c r="E4624" s="2">
        <v>45217</v>
      </c>
      <c r="F4624" s="2">
        <f>_xlfn.XLOOKUP(Table7[[#This Row],[EID]],Roster!A:A,Roster!G:G)</f>
        <v>37806</v>
      </c>
      <c r="G4624" s="61">
        <f ca="1">(TODAY()-Table7[[#This Row],[Hire Date]])/365</f>
        <v>21.887671232876713</v>
      </c>
      <c r="H4624" s="61">
        <f ca="1">Table7[[#This Row],[Year]]*12</f>
        <v>262.65205479452055</v>
      </c>
      <c r="I4624" t="str">
        <f ca="1">IF(Table7[[#This Row],[Month]]&gt;=12,"Tenured","New Hire")</f>
        <v>Tenured</v>
      </c>
    </row>
    <row r="4625" spans="1:9">
      <c r="A4625" s="3" t="s">
        <v>106</v>
      </c>
      <c r="B4625" s="35" t="str">
        <f>_xlfn.XLOOKUP(Table7[[#This Row],[EID]],Roster!A:A,Roster!E:E)</f>
        <v>hir.kame.31</v>
      </c>
      <c r="C4625" s="35" t="str">
        <f>_xlfn.XLOOKUP(Table7[[#This Row],[EID]],Roster!A:A,Roster!F:F)</f>
        <v>Health</v>
      </c>
      <c r="D4625">
        <v>10</v>
      </c>
      <c r="E4625" s="2">
        <v>45217</v>
      </c>
      <c r="F4625" s="2">
        <f>_xlfn.XLOOKUP(Table7[[#This Row],[EID]],Roster!A:A,Roster!G:G)</f>
        <v>40457</v>
      </c>
      <c r="G4625" s="61">
        <f ca="1">(TODAY()-Table7[[#This Row],[Hire Date]])/365</f>
        <v>14.624657534246575</v>
      </c>
      <c r="H4625" s="61">
        <f ca="1">Table7[[#This Row],[Year]]*12</f>
        <v>175.49589041095891</v>
      </c>
      <c r="I4625" t="str">
        <f ca="1">IF(Table7[[#This Row],[Month]]&gt;=12,"Tenured","New Hire")</f>
        <v>Tenured</v>
      </c>
    </row>
    <row r="4626" spans="1:9">
      <c r="A4626" s="3" t="s">
        <v>107</v>
      </c>
      <c r="B4626" s="35" t="str">
        <f>_xlfn.XLOOKUP(Table7[[#This Row],[EID]],Roster!A:A,Roster!E:E)</f>
        <v>oka.koch.55</v>
      </c>
      <c r="C4626" s="35" t="str">
        <f>_xlfn.XLOOKUP(Table7[[#This Row],[EID]],Roster!A:A,Roster!F:F)</f>
        <v>F&amp;A</v>
      </c>
      <c r="D4626">
        <v>8</v>
      </c>
      <c r="E4626" s="2">
        <v>45217</v>
      </c>
      <c r="F4626" s="2">
        <f>_xlfn.XLOOKUP(Table7[[#This Row],[EID]],Roster!A:A,Roster!G:G)</f>
        <v>45001</v>
      </c>
      <c r="G4626" s="61">
        <f ca="1">(TODAY()-Table7[[#This Row],[Hire Date]])/365</f>
        <v>2.1753424657534248</v>
      </c>
      <c r="H4626" s="61">
        <f ca="1">Table7[[#This Row],[Year]]*12</f>
        <v>26.104109589041098</v>
      </c>
      <c r="I4626" t="str">
        <f ca="1">IF(Table7[[#This Row],[Month]]&gt;=12,"Tenured","New Hire")</f>
        <v>Tenured</v>
      </c>
    </row>
    <row r="4627" spans="1:9">
      <c r="A4627" s="3" t="s">
        <v>108</v>
      </c>
      <c r="B4627" s="35" t="str">
        <f>_xlfn.XLOOKUP(Table7[[#This Row],[EID]],Roster!A:A,Roster!E:E)</f>
        <v>kig.imaz.62</v>
      </c>
      <c r="C4627" s="35" t="str">
        <f>_xlfn.XLOOKUP(Table7[[#This Row],[EID]],Roster!A:A,Roster!F:F)</f>
        <v>HR</v>
      </c>
      <c r="D4627">
        <v>9</v>
      </c>
      <c r="E4627" s="2">
        <v>45217</v>
      </c>
      <c r="F4627" s="2">
        <f>_xlfn.XLOOKUP(Table7[[#This Row],[EID]],Roster!A:A,Roster!G:G)</f>
        <v>41289</v>
      </c>
      <c r="G4627" s="61">
        <f ca="1">(TODAY()-Table7[[#This Row],[Hire Date]])/365</f>
        <v>12.345205479452055</v>
      </c>
      <c r="H4627" s="61">
        <f ca="1">Table7[[#This Row],[Year]]*12</f>
        <v>148.14246575342466</v>
      </c>
      <c r="I4627" t="str">
        <f ca="1">IF(Table7[[#This Row],[Month]]&gt;=12,"Tenured","New Hire")</f>
        <v>Tenured</v>
      </c>
    </row>
    <row r="4628" spans="1:9">
      <c r="A4628" s="3" t="s">
        <v>109</v>
      </c>
      <c r="B4628" s="35" t="str">
        <f>_xlfn.XLOOKUP(Table7[[#This Row],[EID]],Roster!A:A,Roster!E:E)</f>
        <v>han.oriz.24</v>
      </c>
      <c r="C4628" s="35" t="str">
        <f>_xlfn.XLOOKUP(Table7[[#This Row],[EID]],Roster!A:A,Roster!F:F)</f>
        <v>Strategy</v>
      </c>
      <c r="D4628">
        <v>8</v>
      </c>
      <c r="E4628" s="2">
        <v>45217</v>
      </c>
      <c r="F4628" s="2">
        <f>_xlfn.XLOOKUP(Table7[[#This Row],[EID]],Roster!A:A,Roster!G:G)</f>
        <v>39092</v>
      </c>
      <c r="G4628" s="61">
        <f ca="1">(TODAY()-Table7[[#This Row],[Hire Date]])/365</f>
        <v>18.364383561643837</v>
      </c>
      <c r="H4628" s="61">
        <f ca="1">Table7[[#This Row],[Year]]*12</f>
        <v>220.37260273972606</v>
      </c>
      <c r="I4628" t="str">
        <f ca="1">IF(Table7[[#This Row],[Month]]&gt;=12,"Tenured","New Hire")</f>
        <v>Tenured</v>
      </c>
    </row>
    <row r="4629" spans="1:9">
      <c r="A4629" s="3" t="s">
        <v>110</v>
      </c>
      <c r="B4629" s="35" t="str">
        <f>_xlfn.XLOOKUP(Table7[[#This Row],[EID]],Roster!A:A,Roster!E:E)</f>
        <v>oka.koch.55</v>
      </c>
      <c r="C4629" s="35" t="str">
        <f>_xlfn.XLOOKUP(Table7[[#This Row],[EID]],Roster!A:A,Roster!F:F)</f>
        <v>F&amp;A</v>
      </c>
      <c r="D4629">
        <v>7</v>
      </c>
      <c r="E4629" s="2">
        <v>45217</v>
      </c>
      <c r="F4629" s="2">
        <f>_xlfn.XLOOKUP(Table7[[#This Row],[EID]],Roster!A:A,Roster!G:G)</f>
        <v>45029</v>
      </c>
      <c r="G4629" s="61">
        <f ca="1">(TODAY()-Table7[[#This Row],[Hire Date]])/365</f>
        <v>2.0986301369863014</v>
      </c>
      <c r="H4629" s="61">
        <f ca="1">Table7[[#This Row],[Year]]*12</f>
        <v>25.183561643835617</v>
      </c>
      <c r="I4629" t="str">
        <f ca="1">IF(Table7[[#This Row],[Month]]&gt;=12,"Tenured","New Hire")</f>
        <v>Tenured</v>
      </c>
    </row>
    <row r="4630" spans="1:9">
      <c r="A4630" s="3" t="s">
        <v>111</v>
      </c>
      <c r="B4630" s="35" t="str">
        <f>_xlfn.XLOOKUP(Table7[[#This Row],[EID]],Roster!A:A,Roster!E:E)</f>
        <v>hir.kame.31</v>
      </c>
      <c r="C4630" s="35" t="str">
        <f>_xlfn.XLOOKUP(Table7[[#This Row],[EID]],Roster!A:A,Roster!F:F)</f>
        <v>Health</v>
      </c>
      <c r="D4630">
        <v>8</v>
      </c>
      <c r="E4630" s="2">
        <v>45217</v>
      </c>
      <c r="F4630" s="2">
        <f>_xlfn.XLOOKUP(Table7[[#This Row],[EID]],Roster!A:A,Roster!G:G)</f>
        <v>42145</v>
      </c>
      <c r="G4630" s="61">
        <f ca="1">(TODAY()-Table7[[#This Row],[Hire Date]])/365</f>
        <v>10</v>
      </c>
      <c r="H4630" s="61">
        <f ca="1">Table7[[#This Row],[Year]]*12</f>
        <v>120</v>
      </c>
      <c r="I4630" t="str">
        <f ca="1">IF(Table7[[#This Row],[Month]]&gt;=12,"Tenured","New Hire")</f>
        <v>Tenured</v>
      </c>
    </row>
    <row r="4631" spans="1:9">
      <c r="A4631" s="3" t="s">
        <v>112</v>
      </c>
      <c r="B4631" s="35" t="str">
        <f>_xlfn.XLOOKUP(Table7[[#This Row],[EID]],Roster!A:A,Roster!E:E)</f>
        <v>hir.kame.31</v>
      </c>
      <c r="C4631" s="35" t="str">
        <f>_xlfn.XLOOKUP(Table7[[#This Row],[EID]],Roster!A:A,Roster!F:F)</f>
        <v>Health</v>
      </c>
      <c r="D4631">
        <v>9</v>
      </c>
      <c r="E4631" s="2">
        <v>45217</v>
      </c>
      <c r="F4631" s="2">
        <f>_xlfn.XLOOKUP(Table7[[#This Row],[EID]],Roster!A:A,Roster!G:G)</f>
        <v>44989</v>
      </c>
      <c r="G4631" s="61">
        <f ca="1">(TODAY()-Table7[[#This Row],[Hire Date]])/365</f>
        <v>2.2082191780821918</v>
      </c>
      <c r="H4631" s="61">
        <f ca="1">Table7[[#This Row],[Year]]*12</f>
        <v>26.4986301369863</v>
      </c>
      <c r="I4631" t="str">
        <f ca="1">IF(Table7[[#This Row],[Month]]&gt;=12,"Tenured","New Hire")</f>
        <v>Tenured</v>
      </c>
    </row>
    <row r="4632" spans="1:9">
      <c r="A4632" s="3" t="s">
        <v>113</v>
      </c>
      <c r="B4632" s="35" t="str">
        <f>_xlfn.XLOOKUP(Table7[[#This Row],[EID]],Roster!A:A,Roster!E:E)</f>
        <v>kig.imaz.62</v>
      </c>
      <c r="C4632" s="35" t="str">
        <f>_xlfn.XLOOKUP(Table7[[#This Row],[EID]],Roster!A:A,Roster!F:F)</f>
        <v>HR</v>
      </c>
      <c r="D4632">
        <v>8</v>
      </c>
      <c r="E4632" s="2">
        <v>45217</v>
      </c>
      <c r="F4632" s="2">
        <f>_xlfn.XLOOKUP(Table7[[#This Row],[EID]],Roster!A:A,Roster!G:G)</f>
        <v>44152</v>
      </c>
      <c r="G4632" s="61">
        <f ca="1">(TODAY()-Table7[[#This Row],[Hire Date]])/365</f>
        <v>4.5013698630136982</v>
      </c>
      <c r="H4632" s="61">
        <f ca="1">Table7[[#This Row],[Year]]*12</f>
        <v>54.016438356164379</v>
      </c>
      <c r="I4632" t="str">
        <f ca="1">IF(Table7[[#This Row],[Month]]&gt;=12,"Tenured","New Hire")</f>
        <v>Tenured</v>
      </c>
    </row>
    <row r="4633" spans="1:9">
      <c r="A4633" s="3" t="s">
        <v>114</v>
      </c>
      <c r="B4633" s="35" t="str">
        <f>_xlfn.XLOOKUP(Table7[[#This Row],[EID]],Roster!A:A,Roster!E:E)</f>
        <v>han.oriz.24</v>
      </c>
      <c r="C4633" s="35" t="str">
        <f>_xlfn.XLOOKUP(Table7[[#This Row],[EID]],Roster!A:A,Roster!F:F)</f>
        <v>Strategy</v>
      </c>
      <c r="D4633">
        <v>10</v>
      </c>
      <c r="E4633" s="2">
        <v>45217</v>
      </c>
      <c r="F4633" s="2">
        <f>_xlfn.XLOOKUP(Table7[[#This Row],[EID]],Roster!A:A,Roster!G:G)</f>
        <v>37165</v>
      </c>
      <c r="G4633" s="61">
        <f ca="1">(TODAY()-Table7[[#This Row],[Hire Date]])/365</f>
        <v>23.643835616438356</v>
      </c>
      <c r="H4633" s="61">
        <f ca="1">Table7[[#This Row],[Year]]*12</f>
        <v>283.72602739726028</v>
      </c>
      <c r="I4633" t="str">
        <f ca="1">IF(Table7[[#This Row],[Month]]&gt;=12,"Tenured","New Hire")</f>
        <v>Tenured</v>
      </c>
    </row>
    <row r="4634" spans="1:9">
      <c r="A4634" s="3" t="s">
        <v>115</v>
      </c>
      <c r="B4634" s="35" t="str">
        <f>_xlfn.XLOOKUP(Table7[[#This Row],[EID]],Roster!A:A,Roster!E:E)</f>
        <v>oka.koch.55</v>
      </c>
      <c r="C4634" s="35" t="str">
        <f>_xlfn.XLOOKUP(Table7[[#This Row],[EID]],Roster!A:A,Roster!F:F)</f>
        <v>F&amp;A</v>
      </c>
      <c r="D4634">
        <v>8</v>
      </c>
      <c r="E4634" s="2">
        <v>45217</v>
      </c>
      <c r="F4634" s="2">
        <f>_xlfn.XLOOKUP(Table7[[#This Row],[EID]],Roster!A:A,Roster!G:G)</f>
        <v>44841</v>
      </c>
      <c r="G4634" s="61">
        <f ca="1">(TODAY()-Table7[[#This Row],[Hire Date]])/365</f>
        <v>2.6136986301369864</v>
      </c>
      <c r="H4634" s="61">
        <f ca="1">Table7[[#This Row],[Year]]*12</f>
        <v>31.364383561643837</v>
      </c>
      <c r="I4634" t="str">
        <f ca="1">IF(Table7[[#This Row],[Month]]&gt;=12,"Tenured","New Hire")</f>
        <v>Tenured</v>
      </c>
    </row>
    <row r="4635" spans="1:9">
      <c r="A4635" s="3" t="s">
        <v>116</v>
      </c>
      <c r="B4635" s="35" t="str">
        <f>_xlfn.XLOOKUP(Table7[[#This Row],[EID]],Roster!A:A,Roster!E:E)</f>
        <v>hir.kame.31</v>
      </c>
      <c r="C4635" s="35" t="str">
        <f>_xlfn.XLOOKUP(Table7[[#This Row],[EID]],Roster!A:A,Roster!F:F)</f>
        <v>Health</v>
      </c>
      <c r="D4635">
        <v>9</v>
      </c>
      <c r="E4635" s="2">
        <v>45217</v>
      </c>
      <c r="F4635" s="2">
        <f>_xlfn.XLOOKUP(Table7[[#This Row],[EID]],Roster!A:A,Roster!G:G)</f>
        <v>39490</v>
      </c>
      <c r="G4635" s="61">
        <f ca="1">(TODAY()-Table7[[#This Row],[Hire Date]])/365</f>
        <v>17.273972602739725</v>
      </c>
      <c r="H4635" s="61">
        <f ca="1">Table7[[#This Row],[Year]]*12</f>
        <v>207.2876712328767</v>
      </c>
      <c r="I4635" t="str">
        <f ca="1">IF(Table7[[#This Row],[Month]]&gt;=12,"Tenured","New Hire")</f>
        <v>Tenured</v>
      </c>
    </row>
    <row r="4636" spans="1:9">
      <c r="A4636" s="3" t="s">
        <v>117</v>
      </c>
      <c r="B4636" s="35" t="str">
        <f>_xlfn.XLOOKUP(Table7[[#This Row],[EID]],Roster!A:A,Roster!E:E)</f>
        <v>han.oriz.24</v>
      </c>
      <c r="C4636" s="35" t="str">
        <f>_xlfn.XLOOKUP(Table7[[#This Row],[EID]],Roster!A:A,Roster!F:F)</f>
        <v>Network</v>
      </c>
      <c r="D4636">
        <v>10</v>
      </c>
      <c r="E4636" s="2">
        <v>45217</v>
      </c>
      <c r="F4636" s="2">
        <f>_xlfn.XLOOKUP(Table7[[#This Row],[EID]],Roster!A:A,Roster!G:G)</f>
        <v>43495</v>
      </c>
      <c r="G4636" s="61">
        <f ca="1">(TODAY()-Table7[[#This Row],[Hire Date]])/365</f>
        <v>6.3013698630136989</v>
      </c>
      <c r="H4636" s="61">
        <f ca="1">Table7[[#This Row],[Year]]*12</f>
        <v>75.616438356164394</v>
      </c>
      <c r="I4636" t="str">
        <f ca="1">IF(Table7[[#This Row],[Month]]&gt;=12,"Tenured","New Hire")</f>
        <v>Tenured</v>
      </c>
    </row>
    <row r="4637" spans="1:9">
      <c r="A4637" s="3" t="s">
        <v>118</v>
      </c>
      <c r="B4637" s="35" t="str">
        <f>_xlfn.XLOOKUP(Table7[[#This Row],[EID]],Roster!A:A,Roster!E:E)</f>
        <v>kig.imaz.62</v>
      </c>
      <c r="C4637" s="35" t="str">
        <f>_xlfn.XLOOKUP(Table7[[#This Row],[EID]],Roster!A:A,Roster!F:F)</f>
        <v>HR</v>
      </c>
      <c r="D4637">
        <v>8</v>
      </c>
      <c r="E4637" s="2">
        <v>45217</v>
      </c>
      <c r="F4637" s="2">
        <f>_xlfn.XLOOKUP(Table7[[#This Row],[EID]],Roster!A:A,Roster!G:G)</f>
        <v>44965</v>
      </c>
      <c r="G4637" s="61">
        <f ca="1">(TODAY()-Table7[[#This Row],[Hire Date]])/365</f>
        <v>2.2739726027397262</v>
      </c>
      <c r="H4637" s="61">
        <f ca="1">Table7[[#This Row],[Year]]*12</f>
        <v>27.287671232876715</v>
      </c>
      <c r="I4637" t="str">
        <f ca="1">IF(Table7[[#This Row],[Month]]&gt;=12,"Tenured","New Hire")</f>
        <v>Tenured</v>
      </c>
    </row>
    <row r="4638" spans="1:9">
      <c r="A4638" s="3" t="s">
        <v>119</v>
      </c>
      <c r="B4638" s="35" t="str">
        <f>_xlfn.XLOOKUP(Table7[[#This Row],[EID]],Roster!A:A,Roster!E:E)</f>
        <v>hir.kame.31</v>
      </c>
      <c r="C4638" s="35" t="str">
        <f>_xlfn.XLOOKUP(Table7[[#This Row],[EID]],Roster!A:A,Roster!F:F)</f>
        <v>Health</v>
      </c>
      <c r="D4638">
        <v>8</v>
      </c>
      <c r="E4638" s="2">
        <v>45217</v>
      </c>
      <c r="F4638" s="2">
        <f>_xlfn.XLOOKUP(Table7[[#This Row],[EID]],Roster!A:A,Roster!G:G)</f>
        <v>38581</v>
      </c>
      <c r="G4638" s="61">
        <f ca="1">(TODAY()-Table7[[#This Row],[Hire Date]])/365</f>
        <v>19.764383561643836</v>
      </c>
      <c r="H4638" s="61">
        <f ca="1">Table7[[#This Row],[Year]]*12</f>
        <v>237.17260273972602</v>
      </c>
      <c r="I4638" t="str">
        <f ca="1">IF(Table7[[#This Row],[Month]]&gt;=12,"Tenured","New Hire")</f>
        <v>Tenured</v>
      </c>
    </row>
    <row r="4639" spans="1:9">
      <c r="A4639" s="3" t="s">
        <v>120</v>
      </c>
      <c r="B4639" s="35" t="str">
        <f>_xlfn.XLOOKUP(Table7[[#This Row],[EID]],Roster!A:A,Roster!E:E)</f>
        <v>oka.koch.55</v>
      </c>
      <c r="C4639" s="35" t="str">
        <f>_xlfn.XLOOKUP(Table7[[#This Row],[EID]],Roster!A:A,Roster!F:F)</f>
        <v>F&amp;A</v>
      </c>
      <c r="D4639">
        <v>8</v>
      </c>
      <c r="E4639" s="2">
        <v>45217</v>
      </c>
      <c r="F4639" s="2">
        <f>_xlfn.XLOOKUP(Table7[[#This Row],[EID]],Roster!A:A,Roster!G:G)</f>
        <v>45039</v>
      </c>
      <c r="G4639" s="61">
        <f ca="1">(TODAY()-Table7[[#This Row],[Hire Date]])/365</f>
        <v>2.0712328767123287</v>
      </c>
      <c r="H4639" s="61">
        <f ca="1">Table7[[#This Row],[Year]]*12</f>
        <v>24.854794520547944</v>
      </c>
      <c r="I4639" t="str">
        <f ca="1">IF(Table7[[#This Row],[Month]]&gt;=12,"Tenured","New Hire")</f>
        <v>Tenured</v>
      </c>
    </row>
    <row r="4640" spans="1:9">
      <c r="A4640" s="3" t="s">
        <v>121</v>
      </c>
      <c r="B4640" s="35" t="str">
        <f>_xlfn.XLOOKUP(Table7[[#This Row],[EID]],Roster!A:A,Roster!E:E)</f>
        <v>hir.kame.31</v>
      </c>
      <c r="C4640" s="35" t="str">
        <f>_xlfn.XLOOKUP(Table7[[#This Row],[EID]],Roster!A:A,Roster!F:F)</f>
        <v>Health</v>
      </c>
      <c r="D4640">
        <v>10</v>
      </c>
      <c r="E4640" s="2">
        <v>45217</v>
      </c>
      <c r="F4640" s="2">
        <f>_xlfn.XLOOKUP(Table7[[#This Row],[EID]],Roster!A:A,Roster!G:G)</f>
        <v>44420</v>
      </c>
      <c r="G4640" s="61">
        <f ca="1">(TODAY()-Table7[[#This Row],[Hire Date]])/365</f>
        <v>3.7671232876712328</v>
      </c>
      <c r="H4640" s="61">
        <f ca="1">Table7[[#This Row],[Year]]*12</f>
        <v>45.205479452054796</v>
      </c>
      <c r="I4640" t="str">
        <f ca="1">IF(Table7[[#This Row],[Month]]&gt;=12,"Tenured","New Hire")</f>
        <v>Tenured</v>
      </c>
    </row>
    <row r="4641" spans="1:9">
      <c r="A4641" s="3" t="s">
        <v>122</v>
      </c>
      <c r="B4641" s="35" t="str">
        <f>_xlfn.XLOOKUP(Table7[[#This Row],[EID]],Roster!A:A,Roster!E:E)</f>
        <v>han.oriz.24</v>
      </c>
      <c r="C4641" s="35" t="str">
        <f>_xlfn.XLOOKUP(Table7[[#This Row],[EID]],Roster!A:A,Roster!F:F)</f>
        <v>Network</v>
      </c>
      <c r="D4641">
        <v>8</v>
      </c>
      <c r="E4641" s="2">
        <v>45217</v>
      </c>
      <c r="F4641" s="2">
        <f>_xlfn.XLOOKUP(Table7[[#This Row],[EID]],Roster!A:A,Roster!G:G)</f>
        <v>44961</v>
      </c>
      <c r="G4641" s="61">
        <f ca="1">(TODAY()-Table7[[#This Row],[Hire Date]])/365</f>
        <v>2.2849315068493152</v>
      </c>
      <c r="H4641" s="61">
        <f ca="1">Table7[[#This Row],[Year]]*12</f>
        <v>27.419178082191785</v>
      </c>
      <c r="I4641" t="str">
        <f ca="1">IF(Table7[[#This Row],[Month]]&gt;=12,"Tenured","New Hire")</f>
        <v>Tenured</v>
      </c>
    </row>
    <row r="4642" spans="1:9">
      <c r="A4642" s="3" t="s">
        <v>123</v>
      </c>
      <c r="B4642" s="35" t="str">
        <f>_xlfn.XLOOKUP(Table7[[#This Row],[EID]],Roster!A:A,Roster!E:E)</f>
        <v>kig.imaz.62</v>
      </c>
      <c r="C4642" s="35" t="str">
        <f>_xlfn.XLOOKUP(Table7[[#This Row],[EID]],Roster!A:A,Roster!F:F)</f>
        <v>HR</v>
      </c>
      <c r="D4642">
        <v>10</v>
      </c>
      <c r="E4642" s="2">
        <v>45217</v>
      </c>
      <c r="F4642" s="2">
        <f>_xlfn.XLOOKUP(Table7[[#This Row],[EID]],Roster!A:A,Roster!G:G)</f>
        <v>41094</v>
      </c>
      <c r="G4642" s="61">
        <f ca="1">(TODAY()-Table7[[#This Row],[Hire Date]])/365</f>
        <v>12.87945205479452</v>
      </c>
      <c r="H4642" s="61">
        <f ca="1">Table7[[#This Row],[Year]]*12</f>
        <v>154.55342465753424</v>
      </c>
      <c r="I4642" t="str">
        <f ca="1">IF(Table7[[#This Row],[Month]]&gt;=12,"Tenured","New Hire")</f>
        <v>Tenured</v>
      </c>
    </row>
    <row r="4643" spans="1:9">
      <c r="A4643" s="3" t="s">
        <v>94</v>
      </c>
      <c r="B4643" s="35" t="str">
        <f>_xlfn.XLOOKUP(Table7[[#This Row],[EID]],Roster!A:A,Roster!E:E)</f>
        <v>oka.koch.55</v>
      </c>
      <c r="C4643" s="35" t="str">
        <f>_xlfn.XLOOKUP(Table7[[#This Row],[EID]],Roster!A:A,Roster!F:F)</f>
        <v>F&amp;A</v>
      </c>
      <c r="D4643">
        <v>8</v>
      </c>
      <c r="E4643" s="2">
        <v>45218</v>
      </c>
      <c r="F4643" s="2">
        <f>_xlfn.XLOOKUP(Table7[[#This Row],[EID]],Roster!A:A,Roster!G:G)</f>
        <v>45032</v>
      </c>
      <c r="G4643" s="61">
        <f ca="1">(TODAY()-Table7[[#This Row],[Hire Date]])/365</f>
        <v>2.0904109589041098</v>
      </c>
      <c r="H4643" s="61">
        <f ca="1">Table7[[#This Row],[Year]]*12</f>
        <v>25.084931506849315</v>
      </c>
      <c r="I4643" t="str">
        <f ca="1">IF(Table7[[#This Row],[Month]]&gt;=12,"Tenured","New Hire")</f>
        <v>Tenured</v>
      </c>
    </row>
    <row r="4644" spans="1:9">
      <c r="A4644" s="3" t="s">
        <v>95</v>
      </c>
      <c r="B4644" s="35" t="str">
        <f>_xlfn.XLOOKUP(Table7[[#This Row],[EID]],Roster!A:A,Roster!E:E)</f>
        <v>oka.koch.55</v>
      </c>
      <c r="C4644" s="35" t="str">
        <f>_xlfn.XLOOKUP(Table7[[#This Row],[EID]],Roster!A:A,Roster!F:F)</f>
        <v>F&amp;A</v>
      </c>
      <c r="D4644">
        <v>8</v>
      </c>
      <c r="E4644" s="2">
        <v>45218</v>
      </c>
      <c r="F4644" s="2">
        <f>_xlfn.XLOOKUP(Table7[[#This Row],[EID]],Roster!A:A,Roster!G:G)</f>
        <v>44990</v>
      </c>
      <c r="G4644" s="61">
        <f ca="1">(TODAY()-Table7[[#This Row],[Hire Date]])/365</f>
        <v>2.2054794520547945</v>
      </c>
      <c r="H4644" s="61">
        <f ca="1">Table7[[#This Row],[Year]]*12</f>
        <v>26.465753424657535</v>
      </c>
      <c r="I4644" t="str">
        <f ca="1">IF(Table7[[#This Row],[Month]]&gt;=12,"Tenured","New Hire")</f>
        <v>Tenured</v>
      </c>
    </row>
    <row r="4645" spans="1:9">
      <c r="A4645" s="3" t="s">
        <v>96</v>
      </c>
      <c r="B4645" s="35" t="str">
        <f>_xlfn.XLOOKUP(Table7[[#This Row],[EID]],Roster!A:A,Roster!E:E)</f>
        <v>hir.kame.31</v>
      </c>
      <c r="C4645" s="35" t="str">
        <f>_xlfn.XLOOKUP(Table7[[#This Row],[EID]],Roster!A:A,Roster!F:F)</f>
        <v>Health</v>
      </c>
      <c r="D4645">
        <v>10</v>
      </c>
      <c r="E4645" s="2">
        <v>45218</v>
      </c>
      <c r="F4645" s="2">
        <f>_xlfn.XLOOKUP(Table7[[#This Row],[EID]],Roster!A:A,Roster!G:G)</f>
        <v>44979</v>
      </c>
      <c r="G4645" s="61">
        <f ca="1">(TODAY()-Table7[[#This Row],[Hire Date]])/365</f>
        <v>2.2356164383561645</v>
      </c>
      <c r="H4645" s="61">
        <f ca="1">Table7[[#This Row],[Year]]*12</f>
        <v>26.827397260273976</v>
      </c>
      <c r="I4645" t="str">
        <f ca="1">IF(Table7[[#This Row],[Month]]&gt;=12,"Tenured","New Hire")</f>
        <v>Tenured</v>
      </c>
    </row>
    <row r="4646" spans="1:9">
      <c r="A4646" s="3" t="s">
        <v>97</v>
      </c>
      <c r="B4646" s="35" t="str">
        <f>_xlfn.XLOOKUP(Table7[[#This Row],[EID]],Roster!A:A,Roster!E:E)</f>
        <v>han.oriz.24</v>
      </c>
      <c r="C4646" s="35" t="str">
        <f>_xlfn.XLOOKUP(Table7[[#This Row],[EID]],Roster!A:A,Roster!F:F)</f>
        <v>Network</v>
      </c>
      <c r="D4646">
        <v>10</v>
      </c>
      <c r="E4646" s="2">
        <v>45218</v>
      </c>
      <c r="F4646" s="2">
        <f>_xlfn.XLOOKUP(Table7[[#This Row],[EID]],Roster!A:A,Roster!G:G)</f>
        <v>44419</v>
      </c>
      <c r="G4646" s="61">
        <f ca="1">(TODAY()-Table7[[#This Row],[Hire Date]])/365</f>
        <v>3.7698630136986302</v>
      </c>
      <c r="H4646" s="61">
        <f ca="1">Table7[[#This Row],[Year]]*12</f>
        <v>45.238356164383561</v>
      </c>
      <c r="I4646" t="str">
        <f ca="1">IF(Table7[[#This Row],[Month]]&gt;=12,"Tenured","New Hire")</f>
        <v>Tenured</v>
      </c>
    </row>
    <row r="4647" spans="1:9">
      <c r="A4647" s="3" t="s">
        <v>98</v>
      </c>
      <c r="B4647" s="35" t="str">
        <f>_xlfn.XLOOKUP(Table7[[#This Row],[EID]],Roster!A:A,Roster!E:E)</f>
        <v>kig.imaz.62</v>
      </c>
      <c r="C4647" s="35" t="str">
        <f>_xlfn.XLOOKUP(Table7[[#This Row],[EID]],Roster!A:A,Roster!F:F)</f>
        <v>HR</v>
      </c>
      <c r="D4647">
        <v>10</v>
      </c>
      <c r="E4647" s="2">
        <v>45218</v>
      </c>
      <c r="F4647" s="2">
        <f>_xlfn.XLOOKUP(Table7[[#This Row],[EID]],Roster!A:A,Roster!G:G)</f>
        <v>41964</v>
      </c>
      <c r="G4647" s="61">
        <f ca="1">(TODAY()-Table7[[#This Row],[Hire Date]])/365</f>
        <v>10.495890410958904</v>
      </c>
      <c r="H4647" s="61">
        <f ca="1">Table7[[#This Row],[Year]]*12</f>
        <v>125.95068493150684</v>
      </c>
      <c r="I4647" t="str">
        <f ca="1">IF(Table7[[#This Row],[Month]]&gt;=12,"Tenured","New Hire")</f>
        <v>Tenured</v>
      </c>
    </row>
    <row r="4648" spans="1:9">
      <c r="A4648" s="3" t="s">
        <v>99</v>
      </c>
      <c r="B4648" s="35" t="str">
        <f>_xlfn.XLOOKUP(Table7[[#This Row],[EID]],Roster!A:A,Roster!E:E)</f>
        <v>han.oriz.24</v>
      </c>
      <c r="C4648" s="35" t="str">
        <f>_xlfn.XLOOKUP(Table7[[#This Row],[EID]],Roster!A:A,Roster!F:F)</f>
        <v>Strategy</v>
      </c>
      <c r="D4648">
        <v>8</v>
      </c>
      <c r="E4648" s="2">
        <v>45218</v>
      </c>
      <c r="F4648" s="2">
        <f>_xlfn.XLOOKUP(Table7[[#This Row],[EID]],Roster!A:A,Roster!G:G)</f>
        <v>39732</v>
      </c>
      <c r="G4648" s="61">
        <f ca="1">(TODAY()-Table7[[#This Row],[Hire Date]])/365</f>
        <v>16.610958904109587</v>
      </c>
      <c r="H4648" s="61">
        <f ca="1">Table7[[#This Row],[Year]]*12</f>
        <v>199.33150684931505</v>
      </c>
      <c r="I4648" t="str">
        <f ca="1">IF(Table7[[#This Row],[Month]]&gt;=12,"Tenured","New Hire")</f>
        <v>Tenured</v>
      </c>
    </row>
    <row r="4649" spans="1:9">
      <c r="A4649" s="3" t="s">
        <v>100</v>
      </c>
      <c r="B4649" s="35" t="str">
        <f>_xlfn.XLOOKUP(Table7[[#This Row],[EID]],Roster!A:A,Roster!E:E)</f>
        <v>oka.koch.55</v>
      </c>
      <c r="C4649" s="35" t="str">
        <f>_xlfn.XLOOKUP(Table7[[#This Row],[EID]],Roster!A:A,Roster!F:F)</f>
        <v>F&amp;A</v>
      </c>
      <c r="D4649">
        <v>10</v>
      </c>
      <c r="E4649" s="2">
        <v>45218</v>
      </c>
      <c r="F4649" s="2">
        <f>_xlfn.XLOOKUP(Table7[[#This Row],[EID]],Roster!A:A,Roster!G:G)</f>
        <v>44956</v>
      </c>
      <c r="G4649" s="61">
        <f ca="1">(TODAY()-Table7[[#This Row],[Hire Date]])/365</f>
        <v>2.2986301369863016</v>
      </c>
      <c r="H4649" s="61">
        <f ca="1">Table7[[#This Row],[Year]]*12</f>
        <v>27.583561643835619</v>
      </c>
      <c r="I4649" t="str">
        <f ca="1">IF(Table7[[#This Row],[Month]]&gt;=12,"Tenured","New Hire")</f>
        <v>Tenured</v>
      </c>
    </row>
    <row r="4650" spans="1:9">
      <c r="A4650" s="3" t="s">
        <v>101</v>
      </c>
      <c r="B4650" s="35" t="str">
        <f>_xlfn.XLOOKUP(Table7[[#This Row],[EID]],Roster!A:A,Roster!E:E)</f>
        <v>hir.kame.31</v>
      </c>
      <c r="C4650" s="35" t="str">
        <f>_xlfn.XLOOKUP(Table7[[#This Row],[EID]],Roster!A:A,Roster!F:F)</f>
        <v>Health</v>
      </c>
      <c r="D4650">
        <v>8</v>
      </c>
      <c r="E4650" s="2">
        <v>45218</v>
      </c>
      <c r="F4650" s="2">
        <f>_xlfn.XLOOKUP(Table7[[#This Row],[EID]],Roster!A:A,Roster!G:G)</f>
        <v>42161</v>
      </c>
      <c r="G4650" s="61">
        <f ca="1">(TODAY()-Table7[[#This Row],[Hire Date]])/365</f>
        <v>9.956164383561644</v>
      </c>
      <c r="H4650" s="61">
        <f ca="1">Table7[[#This Row],[Year]]*12</f>
        <v>119.47397260273974</v>
      </c>
      <c r="I4650" t="str">
        <f ca="1">IF(Table7[[#This Row],[Month]]&gt;=12,"Tenured","New Hire")</f>
        <v>Tenured</v>
      </c>
    </row>
    <row r="4651" spans="1:9">
      <c r="A4651" s="3" t="s">
        <v>102</v>
      </c>
      <c r="B4651" s="35" t="str">
        <f>_xlfn.XLOOKUP(Table7[[#This Row],[EID]],Roster!A:A,Roster!E:E)</f>
        <v>han.oriz.24</v>
      </c>
      <c r="C4651" s="35" t="str">
        <f>_xlfn.XLOOKUP(Table7[[#This Row],[EID]],Roster!A:A,Roster!F:F)</f>
        <v>Network</v>
      </c>
      <c r="D4651">
        <v>8</v>
      </c>
      <c r="E4651" s="2">
        <v>45218</v>
      </c>
      <c r="F4651" s="2">
        <f>_xlfn.XLOOKUP(Table7[[#This Row],[EID]],Roster!A:A,Roster!G:G)</f>
        <v>37784</v>
      </c>
      <c r="G4651" s="61">
        <f ca="1">(TODAY()-Table7[[#This Row],[Hire Date]])/365</f>
        <v>21.947945205479453</v>
      </c>
      <c r="H4651" s="61">
        <f ca="1">Table7[[#This Row],[Year]]*12</f>
        <v>263.37534246575342</v>
      </c>
      <c r="I4651" t="str">
        <f ca="1">IF(Table7[[#This Row],[Month]]&gt;=12,"Tenured","New Hire")</f>
        <v>Tenured</v>
      </c>
    </row>
    <row r="4652" spans="1:9">
      <c r="A4652" s="3" t="s">
        <v>103</v>
      </c>
      <c r="B4652" s="35" t="str">
        <f>_xlfn.XLOOKUP(Table7[[#This Row],[EID]],Roster!A:A,Roster!E:E)</f>
        <v>kig.imaz.62</v>
      </c>
      <c r="C4652" s="35" t="str">
        <f>_xlfn.XLOOKUP(Table7[[#This Row],[EID]],Roster!A:A,Roster!F:F)</f>
        <v>HR</v>
      </c>
      <c r="D4652">
        <v>9</v>
      </c>
      <c r="E4652" s="2">
        <v>45218</v>
      </c>
      <c r="F4652" s="2">
        <f>_xlfn.XLOOKUP(Table7[[#This Row],[EID]],Roster!A:A,Roster!G:G)</f>
        <v>44132</v>
      </c>
      <c r="G4652" s="61">
        <f ca="1">(TODAY()-Table7[[#This Row],[Hire Date]])/365</f>
        <v>4.5561643835616437</v>
      </c>
      <c r="H4652" s="61">
        <f ca="1">Table7[[#This Row],[Year]]*12</f>
        <v>54.673972602739724</v>
      </c>
      <c r="I4652" t="str">
        <f ca="1">IF(Table7[[#This Row],[Month]]&gt;=12,"Tenured","New Hire")</f>
        <v>Tenured</v>
      </c>
    </row>
    <row r="4653" spans="1:9">
      <c r="A4653" s="3" t="s">
        <v>104</v>
      </c>
      <c r="B4653" s="35" t="str">
        <f>_xlfn.XLOOKUP(Table7[[#This Row],[EID]],Roster!A:A,Roster!E:E)</f>
        <v>oka.koch.55</v>
      </c>
      <c r="C4653" s="35" t="str">
        <f>_xlfn.XLOOKUP(Table7[[#This Row],[EID]],Roster!A:A,Roster!F:F)</f>
        <v>F&amp;A</v>
      </c>
      <c r="D4653">
        <v>3</v>
      </c>
      <c r="E4653" s="2">
        <v>45218</v>
      </c>
      <c r="F4653" s="2">
        <f>_xlfn.XLOOKUP(Table7[[#This Row],[EID]],Roster!A:A,Roster!G:G)</f>
        <v>44977</v>
      </c>
      <c r="G4653" s="61">
        <f ca="1">(TODAY()-Table7[[#This Row],[Hire Date]])/365</f>
        <v>2.2410958904109588</v>
      </c>
      <c r="H4653" s="61">
        <f ca="1">Table7[[#This Row],[Year]]*12</f>
        <v>26.893150684931506</v>
      </c>
      <c r="I4653" t="str">
        <f ca="1">IF(Table7[[#This Row],[Month]]&gt;=12,"Tenured","New Hire")</f>
        <v>Tenured</v>
      </c>
    </row>
    <row r="4654" spans="1:9">
      <c r="A4654" s="3" t="s">
        <v>105</v>
      </c>
      <c r="B4654" s="35" t="str">
        <f>_xlfn.XLOOKUP(Table7[[#This Row],[EID]],Roster!A:A,Roster!E:E)</f>
        <v>oka.koch.55</v>
      </c>
      <c r="C4654" s="35" t="str">
        <f>_xlfn.XLOOKUP(Table7[[#This Row],[EID]],Roster!A:A,Roster!F:F)</f>
        <v>F&amp;A</v>
      </c>
      <c r="D4654">
        <v>9</v>
      </c>
      <c r="E4654" s="2">
        <v>45218</v>
      </c>
      <c r="F4654" s="2">
        <f>_xlfn.XLOOKUP(Table7[[#This Row],[EID]],Roster!A:A,Roster!G:G)</f>
        <v>37806</v>
      </c>
      <c r="G4654" s="61">
        <f ca="1">(TODAY()-Table7[[#This Row],[Hire Date]])/365</f>
        <v>21.887671232876713</v>
      </c>
      <c r="H4654" s="61">
        <f ca="1">Table7[[#This Row],[Year]]*12</f>
        <v>262.65205479452055</v>
      </c>
      <c r="I4654" t="str">
        <f ca="1">IF(Table7[[#This Row],[Month]]&gt;=12,"Tenured","New Hire")</f>
        <v>Tenured</v>
      </c>
    </row>
    <row r="4655" spans="1:9">
      <c r="A4655" s="3" t="s">
        <v>106</v>
      </c>
      <c r="B4655" s="35" t="str">
        <f>_xlfn.XLOOKUP(Table7[[#This Row],[EID]],Roster!A:A,Roster!E:E)</f>
        <v>hir.kame.31</v>
      </c>
      <c r="C4655" s="35" t="str">
        <f>_xlfn.XLOOKUP(Table7[[#This Row],[EID]],Roster!A:A,Roster!F:F)</f>
        <v>Health</v>
      </c>
      <c r="D4655">
        <v>9</v>
      </c>
      <c r="E4655" s="2">
        <v>45218</v>
      </c>
      <c r="F4655" s="2">
        <f>_xlfn.XLOOKUP(Table7[[#This Row],[EID]],Roster!A:A,Roster!G:G)</f>
        <v>40457</v>
      </c>
      <c r="G4655" s="61">
        <f ca="1">(TODAY()-Table7[[#This Row],[Hire Date]])/365</f>
        <v>14.624657534246575</v>
      </c>
      <c r="H4655" s="61">
        <f ca="1">Table7[[#This Row],[Year]]*12</f>
        <v>175.49589041095891</v>
      </c>
      <c r="I4655" t="str">
        <f ca="1">IF(Table7[[#This Row],[Month]]&gt;=12,"Tenured","New Hire")</f>
        <v>Tenured</v>
      </c>
    </row>
    <row r="4656" spans="1:9">
      <c r="A4656" s="3" t="s">
        <v>107</v>
      </c>
      <c r="B4656" s="35" t="str">
        <f>_xlfn.XLOOKUP(Table7[[#This Row],[EID]],Roster!A:A,Roster!E:E)</f>
        <v>oka.koch.55</v>
      </c>
      <c r="C4656" s="35" t="str">
        <f>_xlfn.XLOOKUP(Table7[[#This Row],[EID]],Roster!A:A,Roster!F:F)</f>
        <v>F&amp;A</v>
      </c>
      <c r="D4656">
        <v>4</v>
      </c>
      <c r="E4656" s="2">
        <v>45218</v>
      </c>
      <c r="F4656" s="2">
        <f>_xlfn.XLOOKUP(Table7[[#This Row],[EID]],Roster!A:A,Roster!G:G)</f>
        <v>45001</v>
      </c>
      <c r="G4656" s="61">
        <f ca="1">(TODAY()-Table7[[#This Row],[Hire Date]])/365</f>
        <v>2.1753424657534248</v>
      </c>
      <c r="H4656" s="61">
        <f ca="1">Table7[[#This Row],[Year]]*12</f>
        <v>26.104109589041098</v>
      </c>
      <c r="I4656" t="str">
        <f ca="1">IF(Table7[[#This Row],[Month]]&gt;=12,"Tenured","New Hire")</f>
        <v>Tenured</v>
      </c>
    </row>
    <row r="4657" spans="1:9">
      <c r="A4657" s="3" t="s">
        <v>108</v>
      </c>
      <c r="B4657" s="35" t="str">
        <f>_xlfn.XLOOKUP(Table7[[#This Row],[EID]],Roster!A:A,Roster!E:E)</f>
        <v>kig.imaz.62</v>
      </c>
      <c r="C4657" s="35" t="str">
        <f>_xlfn.XLOOKUP(Table7[[#This Row],[EID]],Roster!A:A,Roster!F:F)</f>
        <v>HR</v>
      </c>
      <c r="D4657">
        <v>8</v>
      </c>
      <c r="E4657" s="2">
        <v>45218</v>
      </c>
      <c r="F4657" s="2">
        <f>_xlfn.XLOOKUP(Table7[[#This Row],[EID]],Roster!A:A,Roster!G:G)</f>
        <v>41289</v>
      </c>
      <c r="G4657" s="61">
        <f ca="1">(TODAY()-Table7[[#This Row],[Hire Date]])/365</f>
        <v>12.345205479452055</v>
      </c>
      <c r="H4657" s="61">
        <f ca="1">Table7[[#This Row],[Year]]*12</f>
        <v>148.14246575342466</v>
      </c>
      <c r="I4657" t="str">
        <f ca="1">IF(Table7[[#This Row],[Month]]&gt;=12,"Tenured","New Hire")</f>
        <v>Tenured</v>
      </c>
    </row>
    <row r="4658" spans="1:9">
      <c r="A4658" s="3" t="s">
        <v>109</v>
      </c>
      <c r="B4658" s="35" t="str">
        <f>_xlfn.XLOOKUP(Table7[[#This Row],[EID]],Roster!A:A,Roster!E:E)</f>
        <v>han.oriz.24</v>
      </c>
      <c r="C4658" s="35" t="str">
        <f>_xlfn.XLOOKUP(Table7[[#This Row],[EID]],Roster!A:A,Roster!F:F)</f>
        <v>Strategy</v>
      </c>
      <c r="D4658">
        <v>8</v>
      </c>
      <c r="E4658" s="2">
        <v>45218</v>
      </c>
      <c r="F4658" s="2">
        <f>_xlfn.XLOOKUP(Table7[[#This Row],[EID]],Roster!A:A,Roster!G:G)</f>
        <v>39092</v>
      </c>
      <c r="G4658" s="61">
        <f ca="1">(TODAY()-Table7[[#This Row],[Hire Date]])/365</f>
        <v>18.364383561643837</v>
      </c>
      <c r="H4658" s="61">
        <f ca="1">Table7[[#This Row],[Year]]*12</f>
        <v>220.37260273972606</v>
      </c>
      <c r="I4658" t="str">
        <f ca="1">IF(Table7[[#This Row],[Month]]&gt;=12,"Tenured","New Hire")</f>
        <v>Tenured</v>
      </c>
    </row>
    <row r="4659" spans="1:9">
      <c r="A4659" s="3" t="s">
        <v>110</v>
      </c>
      <c r="B4659" s="35" t="str">
        <f>_xlfn.XLOOKUP(Table7[[#This Row],[EID]],Roster!A:A,Roster!E:E)</f>
        <v>oka.koch.55</v>
      </c>
      <c r="C4659" s="35" t="str">
        <f>_xlfn.XLOOKUP(Table7[[#This Row],[EID]],Roster!A:A,Roster!F:F)</f>
        <v>F&amp;A</v>
      </c>
      <c r="D4659">
        <v>8</v>
      </c>
      <c r="E4659" s="2">
        <v>45218</v>
      </c>
      <c r="F4659" s="2">
        <f>_xlfn.XLOOKUP(Table7[[#This Row],[EID]],Roster!A:A,Roster!G:G)</f>
        <v>45029</v>
      </c>
      <c r="G4659" s="61">
        <f ca="1">(TODAY()-Table7[[#This Row],[Hire Date]])/365</f>
        <v>2.0986301369863014</v>
      </c>
      <c r="H4659" s="61">
        <f ca="1">Table7[[#This Row],[Year]]*12</f>
        <v>25.183561643835617</v>
      </c>
      <c r="I4659" t="str">
        <f ca="1">IF(Table7[[#This Row],[Month]]&gt;=12,"Tenured","New Hire")</f>
        <v>Tenured</v>
      </c>
    </row>
    <row r="4660" spans="1:9">
      <c r="A4660" s="3" t="s">
        <v>111</v>
      </c>
      <c r="B4660" s="35" t="str">
        <f>_xlfn.XLOOKUP(Table7[[#This Row],[EID]],Roster!A:A,Roster!E:E)</f>
        <v>hir.kame.31</v>
      </c>
      <c r="C4660" s="35" t="str">
        <f>_xlfn.XLOOKUP(Table7[[#This Row],[EID]],Roster!A:A,Roster!F:F)</f>
        <v>Health</v>
      </c>
      <c r="D4660">
        <v>8</v>
      </c>
      <c r="E4660" s="2">
        <v>45218</v>
      </c>
      <c r="F4660" s="2">
        <f>_xlfn.XLOOKUP(Table7[[#This Row],[EID]],Roster!A:A,Roster!G:G)</f>
        <v>42145</v>
      </c>
      <c r="G4660" s="61">
        <f ca="1">(TODAY()-Table7[[#This Row],[Hire Date]])/365</f>
        <v>10</v>
      </c>
      <c r="H4660" s="61">
        <f ca="1">Table7[[#This Row],[Year]]*12</f>
        <v>120</v>
      </c>
      <c r="I4660" t="str">
        <f ca="1">IF(Table7[[#This Row],[Month]]&gt;=12,"Tenured","New Hire")</f>
        <v>Tenured</v>
      </c>
    </row>
    <row r="4661" spans="1:9">
      <c r="A4661" s="3" t="s">
        <v>112</v>
      </c>
      <c r="B4661" s="35" t="str">
        <f>_xlfn.XLOOKUP(Table7[[#This Row],[EID]],Roster!A:A,Roster!E:E)</f>
        <v>hir.kame.31</v>
      </c>
      <c r="C4661" s="35" t="str">
        <f>_xlfn.XLOOKUP(Table7[[#This Row],[EID]],Roster!A:A,Roster!F:F)</f>
        <v>Health</v>
      </c>
      <c r="D4661">
        <v>9</v>
      </c>
      <c r="E4661" s="2">
        <v>45218</v>
      </c>
      <c r="F4661" s="2">
        <f>_xlfn.XLOOKUP(Table7[[#This Row],[EID]],Roster!A:A,Roster!G:G)</f>
        <v>44989</v>
      </c>
      <c r="G4661" s="61">
        <f ca="1">(TODAY()-Table7[[#This Row],[Hire Date]])/365</f>
        <v>2.2082191780821918</v>
      </c>
      <c r="H4661" s="61">
        <f ca="1">Table7[[#This Row],[Year]]*12</f>
        <v>26.4986301369863</v>
      </c>
      <c r="I4661" t="str">
        <f ca="1">IF(Table7[[#This Row],[Month]]&gt;=12,"Tenured","New Hire")</f>
        <v>Tenured</v>
      </c>
    </row>
    <row r="4662" spans="1:9">
      <c r="A4662" s="3" t="s">
        <v>113</v>
      </c>
      <c r="B4662" s="35" t="str">
        <f>_xlfn.XLOOKUP(Table7[[#This Row],[EID]],Roster!A:A,Roster!E:E)</f>
        <v>kig.imaz.62</v>
      </c>
      <c r="C4662" s="35" t="str">
        <f>_xlfn.XLOOKUP(Table7[[#This Row],[EID]],Roster!A:A,Roster!F:F)</f>
        <v>HR</v>
      </c>
      <c r="D4662">
        <v>9</v>
      </c>
      <c r="E4662" s="2">
        <v>45218</v>
      </c>
      <c r="F4662" s="2">
        <f>_xlfn.XLOOKUP(Table7[[#This Row],[EID]],Roster!A:A,Roster!G:G)</f>
        <v>44152</v>
      </c>
      <c r="G4662" s="61">
        <f ca="1">(TODAY()-Table7[[#This Row],[Hire Date]])/365</f>
        <v>4.5013698630136982</v>
      </c>
      <c r="H4662" s="61">
        <f ca="1">Table7[[#This Row],[Year]]*12</f>
        <v>54.016438356164379</v>
      </c>
      <c r="I4662" t="str">
        <f ca="1">IF(Table7[[#This Row],[Month]]&gt;=12,"Tenured","New Hire")</f>
        <v>Tenured</v>
      </c>
    </row>
    <row r="4663" spans="1:9">
      <c r="A4663" s="3" t="s">
        <v>114</v>
      </c>
      <c r="B4663" s="35" t="str">
        <f>_xlfn.XLOOKUP(Table7[[#This Row],[EID]],Roster!A:A,Roster!E:E)</f>
        <v>han.oriz.24</v>
      </c>
      <c r="C4663" s="35" t="str">
        <f>_xlfn.XLOOKUP(Table7[[#This Row],[EID]],Roster!A:A,Roster!F:F)</f>
        <v>Strategy</v>
      </c>
      <c r="D4663">
        <v>8</v>
      </c>
      <c r="E4663" s="2">
        <v>45218</v>
      </c>
      <c r="F4663" s="2">
        <f>_xlfn.XLOOKUP(Table7[[#This Row],[EID]],Roster!A:A,Roster!G:G)</f>
        <v>37165</v>
      </c>
      <c r="G4663" s="61">
        <f ca="1">(TODAY()-Table7[[#This Row],[Hire Date]])/365</f>
        <v>23.643835616438356</v>
      </c>
      <c r="H4663" s="61">
        <f ca="1">Table7[[#This Row],[Year]]*12</f>
        <v>283.72602739726028</v>
      </c>
      <c r="I4663" t="str">
        <f ca="1">IF(Table7[[#This Row],[Month]]&gt;=12,"Tenured","New Hire")</f>
        <v>Tenured</v>
      </c>
    </row>
    <row r="4664" spans="1:9">
      <c r="A4664" s="3" t="s">
        <v>115</v>
      </c>
      <c r="B4664" s="35" t="str">
        <f>_xlfn.XLOOKUP(Table7[[#This Row],[EID]],Roster!A:A,Roster!E:E)</f>
        <v>oka.koch.55</v>
      </c>
      <c r="C4664" s="35" t="str">
        <f>_xlfn.XLOOKUP(Table7[[#This Row],[EID]],Roster!A:A,Roster!F:F)</f>
        <v>F&amp;A</v>
      </c>
      <c r="D4664">
        <v>9</v>
      </c>
      <c r="E4664" s="2">
        <v>45218</v>
      </c>
      <c r="F4664" s="2">
        <f>_xlfn.XLOOKUP(Table7[[#This Row],[EID]],Roster!A:A,Roster!G:G)</f>
        <v>44841</v>
      </c>
      <c r="G4664" s="61">
        <f ca="1">(TODAY()-Table7[[#This Row],[Hire Date]])/365</f>
        <v>2.6136986301369864</v>
      </c>
      <c r="H4664" s="61">
        <f ca="1">Table7[[#This Row],[Year]]*12</f>
        <v>31.364383561643837</v>
      </c>
      <c r="I4664" t="str">
        <f ca="1">IF(Table7[[#This Row],[Month]]&gt;=12,"Tenured","New Hire")</f>
        <v>Tenured</v>
      </c>
    </row>
    <row r="4665" spans="1:9">
      <c r="A4665" s="3" t="s">
        <v>116</v>
      </c>
      <c r="B4665" s="35" t="str">
        <f>_xlfn.XLOOKUP(Table7[[#This Row],[EID]],Roster!A:A,Roster!E:E)</f>
        <v>hir.kame.31</v>
      </c>
      <c r="C4665" s="35" t="str">
        <f>_xlfn.XLOOKUP(Table7[[#This Row],[EID]],Roster!A:A,Roster!F:F)</f>
        <v>Health</v>
      </c>
      <c r="D4665">
        <v>10</v>
      </c>
      <c r="E4665" s="2">
        <v>45218</v>
      </c>
      <c r="F4665" s="2">
        <f>_xlfn.XLOOKUP(Table7[[#This Row],[EID]],Roster!A:A,Roster!G:G)</f>
        <v>39490</v>
      </c>
      <c r="G4665" s="61">
        <f ca="1">(TODAY()-Table7[[#This Row],[Hire Date]])/365</f>
        <v>17.273972602739725</v>
      </c>
      <c r="H4665" s="61">
        <f ca="1">Table7[[#This Row],[Year]]*12</f>
        <v>207.2876712328767</v>
      </c>
      <c r="I4665" t="str">
        <f ca="1">IF(Table7[[#This Row],[Month]]&gt;=12,"Tenured","New Hire")</f>
        <v>Tenured</v>
      </c>
    </row>
    <row r="4666" spans="1:9">
      <c r="A4666" s="3" t="s">
        <v>117</v>
      </c>
      <c r="B4666" s="35" t="str">
        <f>_xlfn.XLOOKUP(Table7[[#This Row],[EID]],Roster!A:A,Roster!E:E)</f>
        <v>han.oriz.24</v>
      </c>
      <c r="C4666" s="35" t="str">
        <f>_xlfn.XLOOKUP(Table7[[#This Row],[EID]],Roster!A:A,Roster!F:F)</f>
        <v>Network</v>
      </c>
      <c r="D4666">
        <v>10</v>
      </c>
      <c r="E4666" s="2">
        <v>45218</v>
      </c>
      <c r="F4666" s="2">
        <f>_xlfn.XLOOKUP(Table7[[#This Row],[EID]],Roster!A:A,Roster!G:G)</f>
        <v>43495</v>
      </c>
      <c r="G4666" s="61">
        <f ca="1">(TODAY()-Table7[[#This Row],[Hire Date]])/365</f>
        <v>6.3013698630136989</v>
      </c>
      <c r="H4666" s="61">
        <f ca="1">Table7[[#This Row],[Year]]*12</f>
        <v>75.616438356164394</v>
      </c>
      <c r="I4666" t="str">
        <f ca="1">IF(Table7[[#This Row],[Month]]&gt;=12,"Tenured","New Hire")</f>
        <v>Tenured</v>
      </c>
    </row>
    <row r="4667" spans="1:9">
      <c r="A4667" s="3" t="s">
        <v>118</v>
      </c>
      <c r="B4667" s="35" t="str">
        <f>_xlfn.XLOOKUP(Table7[[#This Row],[EID]],Roster!A:A,Roster!E:E)</f>
        <v>kig.imaz.62</v>
      </c>
      <c r="C4667" s="35" t="str">
        <f>_xlfn.XLOOKUP(Table7[[#This Row],[EID]],Roster!A:A,Roster!F:F)</f>
        <v>HR</v>
      </c>
      <c r="D4667">
        <v>10</v>
      </c>
      <c r="E4667" s="2">
        <v>45218</v>
      </c>
      <c r="F4667" s="2">
        <f>_xlfn.XLOOKUP(Table7[[#This Row],[EID]],Roster!A:A,Roster!G:G)</f>
        <v>44965</v>
      </c>
      <c r="G4667" s="61">
        <f ca="1">(TODAY()-Table7[[#This Row],[Hire Date]])/365</f>
        <v>2.2739726027397262</v>
      </c>
      <c r="H4667" s="61">
        <f ca="1">Table7[[#This Row],[Year]]*12</f>
        <v>27.287671232876715</v>
      </c>
      <c r="I4667" t="str">
        <f ca="1">IF(Table7[[#This Row],[Month]]&gt;=12,"Tenured","New Hire")</f>
        <v>Tenured</v>
      </c>
    </row>
    <row r="4668" spans="1:9">
      <c r="A4668" s="3" t="s">
        <v>119</v>
      </c>
      <c r="B4668" s="35" t="str">
        <f>_xlfn.XLOOKUP(Table7[[#This Row],[EID]],Roster!A:A,Roster!E:E)</f>
        <v>hir.kame.31</v>
      </c>
      <c r="C4668" s="35" t="str">
        <f>_xlfn.XLOOKUP(Table7[[#This Row],[EID]],Roster!A:A,Roster!F:F)</f>
        <v>Health</v>
      </c>
      <c r="D4668">
        <v>9</v>
      </c>
      <c r="E4668" s="2">
        <v>45218</v>
      </c>
      <c r="F4668" s="2">
        <f>_xlfn.XLOOKUP(Table7[[#This Row],[EID]],Roster!A:A,Roster!G:G)</f>
        <v>38581</v>
      </c>
      <c r="G4668" s="61">
        <f ca="1">(TODAY()-Table7[[#This Row],[Hire Date]])/365</f>
        <v>19.764383561643836</v>
      </c>
      <c r="H4668" s="61">
        <f ca="1">Table7[[#This Row],[Year]]*12</f>
        <v>237.17260273972602</v>
      </c>
      <c r="I4668" t="str">
        <f ca="1">IF(Table7[[#This Row],[Month]]&gt;=12,"Tenured","New Hire")</f>
        <v>Tenured</v>
      </c>
    </row>
    <row r="4669" spans="1:9">
      <c r="A4669" s="3" t="s">
        <v>120</v>
      </c>
      <c r="B4669" s="35" t="str">
        <f>_xlfn.XLOOKUP(Table7[[#This Row],[EID]],Roster!A:A,Roster!E:E)</f>
        <v>oka.koch.55</v>
      </c>
      <c r="C4669" s="35" t="str">
        <f>_xlfn.XLOOKUP(Table7[[#This Row],[EID]],Roster!A:A,Roster!F:F)</f>
        <v>F&amp;A</v>
      </c>
      <c r="D4669">
        <v>8</v>
      </c>
      <c r="E4669" s="2">
        <v>45218</v>
      </c>
      <c r="F4669" s="2">
        <f>_xlfn.XLOOKUP(Table7[[#This Row],[EID]],Roster!A:A,Roster!G:G)</f>
        <v>45039</v>
      </c>
      <c r="G4669" s="61">
        <f ca="1">(TODAY()-Table7[[#This Row],[Hire Date]])/365</f>
        <v>2.0712328767123287</v>
      </c>
      <c r="H4669" s="61">
        <f ca="1">Table7[[#This Row],[Year]]*12</f>
        <v>24.854794520547944</v>
      </c>
      <c r="I4669" t="str">
        <f ca="1">IF(Table7[[#This Row],[Month]]&gt;=12,"Tenured","New Hire")</f>
        <v>Tenured</v>
      </c>
    </row>
    <row r="4670" spans="1:9">
      <c r="A4670" s="3" t="s">
        <v>121</v>
      </c>
      <c r="B4670" s="35" t="str">
        <f>_xlfn.XLOOKUP(Table7[[#This Row],[EID]],Roster!A:A,Roster!E:E)</f>
        <v>hir.kame.31</v>
      </c>
      <c r="C4670" s="35" t="str">
        <f>_xlfn.XLOOKUP(Table7[[#This Row],[EID]],Roster!A:A,Roster!F:F)</f>
        <v>Health</v>
      </c>
      <c r="D4670">
        <v>10</v>
      </c>
      <c r="E4670" s="2">
        <v>45218</v>
      </c>
      <c r="F4670" s="2">
        <f>_xlfn.XLOOKUP(Table7[[#This Row],[EID]],Roster!A:A,Roster!G:G)</f>
        <v>44420</v>
      </c>
      <c r="G4670" s="61">
        <f ca="1">(TODAY()-Table7[[#This Row],[Hire Date]])/365</f>
        <v>3.7671232876712328</v>
      </c>
      <c r="H4670" s="61">
        <f ca="1">Table7[[#This Row],[Year]]*12</f>
        <v>45.205479452054796</v>
      </c>
      <c r="I4670" t="str">
        <f ca="1">IF(Table7[[#This Row],[Month]]&gt;=12,"Tenured","New Hire")</f>
        <v>Tenured</v>
      </c>
    </row>
    <row r="4671" spans="1:9">
      <c r="A4671" s="3" t="s">
        <v>122</v>
      </c>
      <c r="B4671" s="35" t="str">
        <f>_xlfn.XLOOKUP(Table7[[#This Row],[EID]],Roster!A:A,Roster!E:E)</f>
        <v>han.oriz.24</v>
      </c>
      <c r="C4671" s="35" t="str">
        <f>_xlfn.XLOOKUP(Table7[[#This Row],[EID]],Roster!A:A,Roster!F:F)</f>
        <v>Network</v>
      </c>
      <c r="D4671">
        <v>8</v>
      </c>
      <c r="E4671" s="2">
        <v>45218</v>
      </c>
      <c r="F4671" s="2">
        <f>_xlfn.XLOOKUP(Table7[[#This Row],[EID]],Roster!A:A,Roster!G:G)</f>
        <v>44961</v>
      </c>
      <c r="G4671" s="61">
        <f ca="1">(TODAY()-Table7[[#This Row],[Hire Date]])/365</f>
        <v>2.2849315068493152</v>
      </c>
      <c r="H4671" s="61">
        <f ca="1">Table7[[#This Row],[Year]]*12</f>
        <v>27.419178082191785</v>
      </c>
      <c r="I4671" t="str">
        <f ca="1">IF(Table7[[#This Row],[Month]]&gt;=12,"Tenured","New Hire")</f>
        <v>Tenured</v>
      </c>
    </row>
    <row r="4672" spans="1:9">
      <c r="A4672" s="3" t="s">
        <v>123</v>
      </c>
      <c r="B4672" s="35" t="str">
        <f>_xlfn.XLOOKUP(Table7[[#This Row],[EID]],Roster!A:A,Roster!E:E)</f>
        <v>kig.imaz.62</v>
      </c>
      <c r="C4672" s="35" t="str">
        <f>_xlfn.XLOOKUP(Table7[[#This Row],[EID]],Roster!A:A,Roster!F:F)</f>
        <v>HR</v>
      </c>
      <c r="D4672">
        <v>8</v>
      </c>
      <c r="E4672" s="2">
        <v>45218</v>
      </c>
      <c r="F4672" s="2">
        <f>_xlfn.XLOOKUP(Table7[[#This Row],[EID]],Roster!A:A,Roster!G:G)</f>
        <v>41094</v>
      </c>
      <c r="G4672" s="61">
        <f ca="1">(TODAY()-Table7[[#This Row],[Hire Date]])/365</f>
        <v>12.87945205479452</v>
      </c>
      <c r="H4672" s="61">
        <f ca="1">Table7[[#This Row],[Year]]*12</f>
        <v>154.55342465753424</v>
      </c>
      <c r="I4672" t="str">
        <f ca="1">IF(Table7[[#This Row],[Month]]&gt;=12,"Tenured","New Hire")</f>
        <v>Tenured</v>
      </c>
    </row>
    <row r="4673" spans="1:9">
      <c r="A4673" s="3" t="s">
        <v>94</v>
      </c>
      <c r="B4673" s="35" t="str">
        <f>_xlfn.XLOOKUP(Table7[[#This Row],[EID]],Roster!A:A,Roster!E:E)</f>
        <v>oka.koch.55</v>
      </c>
      <c r="C4673" s="35" t="str">
        <f>_xlfn.XLOOKUP(Table7[[#This Row],[EID]],Roster!A:A,Roster!F:F)</f>
        <v>F&amp;A</v>
      </c>
      <c r="D4673">
        <v>10</v>
      </c>
      <c r="E4673" s="2">
        <v>45219</v>
      </c>
      <c r="F4673" s="2">
        <f>_xlfn.XLOOKUP(Table7[[#This Row],[EID]],Roster!A:A,Roster!G:G)</f>
        <v>45032</v>
      </c>
      <c r="G4673" s="61">
        <f ca="1">(TODAY()-Table7[[#This Row],[Hire Date]])/365</f>
        <v>2.0904109589041098</v>
      </c>
      <c r="H4673" s="61">
        <f ca="1">Table7[[#This Row],[Year]]*12</f>
        <v>25.084931506849315</v>
      </c>
      <c r="I4673" t="str">
        <f ca="1">IF(Table7[[#This Row],[Month]]&gt;=12,"Tenured","New Hire")</f>
        <v>Tenured</v>
      </c>
    </row>
    <row r="4674" spans="1:9">
      <c r="A4674" s="3" t="s">
        <v>95</v>
      </c>
      <c r="B4674" s="35" t="str">
        <f>_xlfn.XLOOKUP(Table7[[#This Row],[EID]],Roster!A:A,Roster!E:E)</f>
        <v>oka.koch.55</v>
      </c>
      <c r="C4674" s="35" t="str">
        <f>_xlfn.XLOOKUP(Table7[[#This Row],[EID]],Roster!A:A,Roster!F:F)</f>
        <v>F&amp;A</v>
      </c>
      <c r="D4674">
        <v>6</v>
      </c>
      <c r="E4674" s="2">
        <v>45219</v>
      </c>
      <c r="F4674" s="2">
        <f>_xlfn.XLOOKUP(Table7[[#This Row],[EID]],Roster!A:A,Roster!G:G)</f>
        <v>44990</v>
      </c>
      <c r="G4674" s="61">
        <f ca="1">(TODAY()-Table7[[#This Row],[Hire Date]])/365</f>
        <v>2.2054794520547945</v>
      </c>
      <c r="H4674" s="61">
        <f ca="1">Table7[[#This Row],[Year]]*12</f>
        <v>26.465753424657535</v>
      </c>
      <c r="I4674" t="str">
        <f ca="1">IF(Table7[[#This Row],[Month]]&gt;=12,"Tenured","New Hire")</f>
        <v>Tenured</v>
      </c>
    </row>
    <row r="4675" spans="1:9">
      <c r="A4675" s="3" t="s">
        <v>96</v>
      </c>
      <c r="B4675" s="35" t="str">
        <f>_xlfn.XLOOKUP(Table7[[#This Row],[EID]],Roster!A:A,Roster!E:E)</f>
        <v>hir.kame.31</v>
      </c>
      <c r="C4675" s="35" t="str">
        <f>_xlfn.XLOOKUP(Table7[[#This Row],[EID]],Roster!A:A,Roster!F:F)</f>
        <v>Health</v>
      </c>
      <c r="D4675">
        <v>10</v>
      </c>
      <c r="E4675" s="2">
        <v>45219</v>
      </c>
      <c r="F4675" s="2">
        <f>_xlfn.XLOOKUP(Table7[[#This Row],[EID]],Roster!A:A,Roster!G:G)</f>
        <v>44979</v>
      </c>
      <c r="G4675" s="61">
        <f ca="1">(TODAY()-Table7[[#This Row],[Hire Date]])/365</f>
        <v>2.2356164383561645</v>
      </c>
      <c r="H4675" s="61">
        <f ca="1">Table7[[#This Row],[Year]]*12</f>
        <v>26.827397260273976</v>
      </c>
      <c r="I4675" t="str">
        <f ca="1">IF(Table7[[#This Row],[Month]]&gt;=12,"Tenured","New Hire")</f>
        <v>Tenured</v>
      </c>
    </row>
    <row r="4676" spans="1:9">
      <c r="A4676" s="3" t="s">
        <v>97</v>
      </c>
      <c r="B4676" s="35" t="str">
        <f>_xlfn.XLOOKUP(Table7[[#This Row],[EID]],Roster!A:A,Roster!E:E)</f>
        <v>han.oriz.24</v>
      </c>
      <c r="C4676" s="35" t="str">
        <f>_xlfn.XLOOKUP(Table7[[#This Row],[EID]],Roster!A:A,Roster!F:F)</f>
        <v>Network</v>
      </c>
      <c r="D4676">
        <v>9</v>
      </c>
      <c r="E4676" s="2">
        <v>45219</v>
      </c>
      <c r="F4676" s="2">
        <f>_xlfn.XLOOKUP(Table7[[#This Row],[EID]],Roster!A:A,Roster!G:G)</f>
        <v>44419</v>
      </c>
      <c r="G4676" s="61">
        <f ca="1">(TODAY()-Table7[[#This Row],[Hire Date]])/365</f>
        <v>3.7698630136986302</v>
      </c>
      <c r="H4676" s="61">
        <f ca="1">Table7[[#This Row],[Year]]*12</f>
        <v>45.238356164383561</v>
      </c>
      <c r="I4676" t="str">
        <f ca="1">IF(Table7[[#This Row],[Month]]&gt;=12,"Tenured","New Hire")</f>
        <v>Tenured</v>
      </c>
    </row>
    <row r="4677" spans="1:9">
      <c r="A4677" s="3" t="s">
        <v>98</v>
      </c>
      <c r="B4677" s="35" t="str">
        <f>_xlfn.XLOOKUP(Table7[[#This Row],[EID]],Roster!A:A,Roster!E:E)</f>
        <v>kig.imaz.62</v>
      </c>
      <c r="C4677" s="35" t="str">
        <f>_xlfn.XLOOKUP(Table7[[#This Row],[EID]],Roster!A:A,Roster!F:F)</f>
        <v>HR</v>
      </c>
      <c r="D4677">
        <v>9</v>
      </c>
      <c r="E4677" s="2">
        <v>45219</v>
      </c>
      <c r="F4677" s="2">
        <f>_xlfn.XLOOKUP(Table7[[#This Row],[EID]],Roster!A:A,Roster!G:G)</f>
        <v>41964</v>
      </c>
      <c r="G4677" s="61">
        <f ca="1">(TODAY()-Table7[[#This Row],[Hire Date]])/365</f>
        <v>10.495890410958904</v>
      </c>
      <c r="H4677" s="61">
        <f ca="1">Table7[[#This Row],[Year]]*12</f>
        <v>125.95068493150684</v>
      </c>
      <c r="I4677" t="str">
        <f ca="1">IF(Table7[[#This Row],[Month]]&gt;=12,"Tenured","New Hire")</f>
        <v>Tenured</v>
      </c>
    </row>
    <row r="4678" spans="1:9">
      <c r="A4678" s="3" t="s">
        <v>99</v>
      </c>
      <c r="B4678" s="35" t="str">
        <f>_xlfn.XLOOKUP(Table7[[#This Row],[EID]],Roster!A:A,Roster!E:E)</f>
        <v>han.oriz.24</v>
      </c>
      <c r="C4678" s="35" t="str">
        <f>_xlfn.XLOOKUP(Table7[[#This Row],[EID]],Roster!A:A,Roster!F:F)</f>
        <v>Strategy</v>
      </c>
      <c r="D4678">
        <v>10</v>
      </c>
      <c r="E4678" s="2">
        <v>45219</v>
      </c>
      <c r="F4678" s="2">
        <f>_xlfn.XLOOKUP(Table7[[#This Row],[EID]],Roster!A:A,Roster!G:G)</f>
        <v>39732</v>
      </c>
      <c r="G4678" s="61">
        <f ca="1">(TODAY()-Table7[[#This Row],[Hire Date]])/365</f>
        <v>16.610958904109587</v>
      </c>
      <c r="H4678" s="61">
        <f ca="1">Table7[[#This Row],[Year]]*12</f>
        <v>199.33150684931505</v>
      </c>
      <c r="I4678" t="str">
        <f ca="1">IF(Table7[[#This Row],[Month]]&gt;=12,"Tenured","New Hire")</f>
        <v>Tenured</v>
      </c>
    </row>
    <row r="4679" spans="1:9">
      <c r="A4679" s="3" t="s">
        <v>100</v>
      </c>
      <c r="B4679" s="35" t="str">
        <f>_xlfn.XLOOKUP(Table7[[#This Row],[EID]],Roster!A:A,Roster!E:E)</f>
        <v>oka.koch.55</v>
      </c>
      <c r="C4679" s="35" t="str">
        <f>_xlfn.XLOOKUP(Table7[[#This Row],[EID]],Roster!A:A,Roster!F:F)</f>
        <v>F&amp;A</v>
      </c>
      <c r="D4679">
        <v>10</v>
      </c>
      <c r="E4679" s="2">
        <v>45219</v>
      </c>
      <c r="F4679" s="2">
        <f>_xlfn.XLOOKUP(Table7[[#This Row],[EID]],Roster!A:A,Roster!G:G)</f>
        <v>44956</v>
      </c>
      <c r="G4679" s="61">
        <f ca="1">(TODAY()-Table7[[#This Row],[Hire Date]])/365</f>
        <v>2.2986301369863016</v>
      </c>
      <c r="H4679" s="61">
        <f ca="1">Table7[[#This Row],[Year]]*12</f>
        <v>27.583561643835619</v>
      </c>
      <c r="I4679" t="str">
        <f ca="1">IF(Table7[[#This Row],[Month]]&gt;=12,"Tenured","New Hire")</f>
        <v>Tenured</v>
      </c>
    </row>
    <row r="4680" spans="1:9">
      <c r="A4680" s="3" t="s">
        <v>101</v>
      </c>
      <c r="B4680" s="35" t="str">
        <f>_xlfn.XLOOKUP(Table7[[#This Row],[EID]],Roster!A:A,Roster!E:E)</f>
        <v>hir.kame.31</v>
      </c>
      <c r="C4680" s="35" t="str">
        <f>_xlfn.XLOOKUP(Table7[[#This Row],[EID]],Roster!A:A,Roster!F:F)</f>
        <v>Health</v>
      </c>
      <c r="D4680">
        <v>10</v>
      </c>
      <c r="E4680" s="2">
        <v>45219</v>
      </c>
      <c r="F4680" s="2">
        <f>_xlfn.XLOOKUP(Table7[[#This Row],[EID]],Roster!A:A,Roster!G:G)</f>
        <v>42161</v>
      </c>
      <c r="G4680" s="61">
        <f ca="1">(TODAY()-Table7[[#This Row],[Hire Date]])/365</f>
        <v>9.956164383561644</v>
      </c>
      <c r="H4680" s="61">
        <f ca="1">Table7[[#This Row],[Year]]*12</f>
        <v>119.47397260273974</v>
      </c>
      <c r="I4680" t="str">
        <f ca="1">IF(Table7[[#This Row],[Month]]&gt;=12,"Tenured","New Hire")</f>
        <v>Tenured</v>
      </c>
    </row>
    <row r="4681" spans="1:9">
      <c r="A4681" s="3" t="s">
        <v>102</v>
      </c>
      <c r="B4681" s="35" t="str">
        <f>_xlfn.XLOOKUP(Table7[[#This Row],[EID]],Roster!A:A,Roster!E:E)</f>
        <v>han.oriz.24</v>
      </c>
      <c r="C4681" s="35" t="str">
        <f>_xlfn.XLOOKUP(Table7[[#This Row],[EID]],Roster!A:A,Roster!F:F)</f>
        <v>Network</v>
      </c>
      <c r="D4681">
        <v>10</v>
      </c>
      <c r="E4681" s="2">
        <v>45219</v>
      </c>
      <c r="F4681" s="2">
        <f>_xlfn.XLOOKUP(Table7[[#This Row],[EID]],Roster!A:A,Roster!G:G)</f>
        <v>37784</v>
      </c>
      <c r="G4681" s="61">
        <f ca="1">(TODAY()-Table7[[#This Row],[Hire Date]])/365</f>
        <v>21.947945205479453</v>
      </c>
      <c r="H4681" s="61">
        <f ca="1">Table7[[#This Row],[Year]]*12</f>
        <v>263.37534246575342</v>
      </c>
      <c r="I4681" t="str">
        <f ca="1">IF(Table7[[#This Row],[Month]]&gt;=12,"Tenured","New Hire")</f>
        <v>Tenured</v>
      </c>
    </row>
    <row r="4682" spans="1:9">
      <c r="A4682" s="3" t="s">
        <v>103</v>
      </c>
      <c r="B4682" s="35" t="str">
        <f>_xlfn.XLOOKUP(Table7[[#This Row],[EID]],Roster!A:A,Roster!E:E)</f>
        <v>kig.imaz.62</v>
      </c>
      <c r="C4682" s="35" t="str">
        <f>_xlfn.XLOOKUP(Table7[[#This Row],[EID]],Roster!A:A,Roster!F:F)</f>
        <v>HR</v>
      </c>
      <c r="D4682">
        <v>9</v>
      </c>
      <c r="E4682" s="2">
        <v>45219</v>
      </c>
      <c r="F4682" s="2">
        <f>_xlfn.XLOOKUP(Table7[[#This Row],[EID]],Roster!A:A,Roster!G:G)</f>
        <v>44132</v>
      </c>
      <c r="G4682" s="61">
        <f ca="1">(TODAY()-Table7[[#This Row],[Hire Date]])/365</f>
        <v>4.5561643835616437</v>
      </c>
      <c r="H4682" s="61">
        <f ca="1">Table7[[#This Row],[Year]]*12</f>
        <v>54.673972602739724</v>
      </c>
      <c r="I4682" t="str">
        <f ca="1">IF(Table7[[#This Row],[Month]]&gt;=12,"Tenured","New Hire")</f>
        <v>Tenured</v>
      </c>
    </row>
    <row r="4683" spans="1:9">
      <c r="A4683" s="3" t="s">
        <v>104</v>
      </c>
      <c r="B4683" s="35" t="str">
        <f>_xlfn.XLOOKUP(Table7[[#This Row],[EID]],Roster!A:A,Roster!E:E)</f>
        <v>oka.koch.55</v>
      </c>
      <c r="C4683" s="35" t="str">
        <f>_xlfn.XLOOKUP(Table7[[#This Row],[EID]],Roster!A:A,Roster!F:F)</f>
        <v>F&amp;A</v>
      </c>
      <c r="D4683">
        <v>8</v>
      </c>
      <c r="E4683" s="2">
        <v>45219</v>
      </c>
      <c r="F4683" s="2">
        <f>_xlfn.XLOOKUP(Table7[[#This Row],[EID]],Roster!A:A,Roster!G:G)</f>
        <v>44977</v>
      </c>
      <c r="G4683" s="61">
        <f ca="1">(TODAY()-Table7[[#This Row],[Hire Date]])/365</f>
        <v>2.2410958904109588</v>
      </c>
      <c r="H4683" s="61">
        <f ca="1">Table7[[#This Row],[Year]]*12</f>
        <v>26.893150684931506</v>
      </c>
      <c r="I4683" t="str">
        <f ca="1">IF(Table7[[#This Row],[Month]]&gt;=12,"Tenured","New Hire")</f>
        <v>Tenured</v>
      </c>
    </row>
    <row r="4684" spans="1:9">
      <c r="A4684" s="3" t="s">
        <v>105</v>
      </c>
      <c r="B4684" s="35" t="str">
        <f>_xlfn.XLOOKUP(Table7[[#This Row],[EID]],Roster!A:A,Roster!E:E)</f>
        <v>oka.koch.55</v>
      </c>
      <c r="C4684" s="35" t="str">
        <f>_xlfn.XLOOKUP(Table7[[#This Row],[EID]],Roster!A:A,Roster!F:F)</f>
        <v>F&amp;A</v>
      </c>
      <c r="D4684">
        <v>9</v>
      </c>
      <c r="E4684" s="2">
        <v>45219</v>
      </c>
      <c r="F4684" s="2">
        <f>_xlfn.XLOOKUP(Table7[[#This Row],[EID]],Roster!A:A,Roster!G:G)</f>
        <v>37806</v>
      </c>
      <c r="G4684" s="61">
        <f ca="1">(TODAY()-Table7[[#This Row],[Hire Date]])/365</f>
        <v>21.887671232876713</v>
      </c>
      <c r="H4684" s="61">
        <f ca="1">Table7[[#This Row],[Year]]*12</f>
        <v>262.65205479452055</v>
      </c>
      <c r="I4684" t="str">
        <f ca="1">IF(Table7[[#This Row],[Month]]&gt;=12,"Tenured","New Hire")</f>
        <v>Tenured</v>
      </c>
    </row>
    <row r="4685" spans="1:9">
      <c r="A4685" s="3" t="s">
        <v>106</v>
      </c>
      <c r="B4685" s="35" t="str">
        <f>_xlfn.XLOOKUP(Table7[[#This Row],[EID]],Roster!A:A,Roster!E:E)</f>
        <v>hir.kame.31</v>
      </c>
      <c r="C4685" s="35" t="str">
        <f>_xlfn.XLOOKUP(Table7[[#This Row],[EID]],Roster!A:A,Roster!F:F)</f>
        <v>Health</v>
      </c>
      <c r="D4685">
        <v>9</v>
      </c>
      <c r="E4685" s="2">
        <v>45219</v>
      </c>
      <c r="F4685" s="2">
        <f>_xlfn.XLOOKUP(Table7[[#This Row],[EID]],Roster!A:A,Roster!G:G)</f>
        <v>40457</v>
      </c>
      <c r="G4685" s="61">
        <f ca="1">(TODAY()-Table7[[#This Row],[Hire Date]])/365</f>
        <v>14.624657534246575</v>
      </c>
      <c r="H4685" s="61">
        <f ca="1">Table7[[#This Row],[Year]]*12</f>
        <v>175.49589041095891</v>
      </c>
      <c r="I4685" t="str">
        <f ca="1">IF(Table7[[#This Row],[Month]]&gt;=12,"Tenured","New Hire")</f>
        <v>Tenured</v>
      </c>
    </row>
    <row r="4686" spans="1:9">
      <c r="A4686" s="3" t="s">
        <v>107</v>
      </c>
      <c r="B4686" s="35" t="str">
        <f>_xlfn.XLOOKUP(Table7[[#This Row],[EID]],Roster!A:A,Roster!E:E)</f>
        <v>oka.koch.55</v>
      </c>
      <c r="C4686" s="35" t="str">
        <f>_xlfn.XLOOKUP(Table7[[#This Row],[EID]],Roster!A:A,Roster!F:F)</f>
        <v>F&amp;A</v>
      </c>
      <c r="D4686">
        <v>4</v>
      </c>
      <c r="E4686" s="2">
        <v>45219</v>
      </c>
      <c r="F4686" s="2">
        <f>_xlfn.XLOOKUP(Table7[[#This Row],[EID]],Roster!A:A,Roster!G:G)</f>
        <v>45001</v>
      </c>
      <c r="G4686" s="61">
        <f ca="1">(TODAY()-Table7[[#This Row],[Hire Date]])/365</f>
        <v>2.1753424657534248</v>
      </c>
      <c r="H4686" s="61">
        <f ca="1">Table7[[#This Row],[Year]]*12</f>
        <v>26.104109589041098</v>
      </c>
      <c r="I4686" t="str">
        <f ca="1">IF(Table7[[#This Row],[Month]]&gt;=12,"Tenured","New Hire")</f>
        <v>Tenured</v>
      </c>
    </row>
    <row r="4687" spans="1:9">
      <c r="A4687" s="3" t="s">
        <v>108</v>
      </c>
      <c r="B4687" s="35" t="str">
        <f>_xlfn.XLOOKUP(Table7[[#This Row],[EID]],Roster!A:A,Roster!E:E)</f>
        <v>kig.imaz.62</v>
      </c>
      <c r="C4687" s="35" t="str">
        <f>_xlfn.XLOOKUP(Table7[[#This Row],[EID]],Roster!A:A,Roster!F:F)</f>
        <v>HR</v>
      </c>
      <c r="D4687">
        <v>9</v>
      </c>
      <c r="E4687" s="2">
        <v>45219</v>
      </c>
      <c r="F4687" s="2">
        <f>_xlfn.XLOOKUP(Table7[[#This Row],[EID]],Roster!A:A,Roster!G:G)</f>
        <v>41289</v>
      </c>
      <c r="G4687" s="61">
        <f ca="1">(TODAY()-Table7[[#This Row],[Hire Date]])/365</f>
        <v>12.345205479452055</v>
      </c>
      <c r="H4687" s="61">
        <f ca="1">Table7[[#This Row],[Year]]*12</f>
        <v>148.14246575342466</v>
      </c>
      <c r="I4687" t="str">
        <f ca="1">IF(Table7[[#This Row],[Month]]&gt;=12,"Tenured","New Hire")</f>
        <v>Tenured</v>
      </c>
    </row>
    <row r="4688" spans="1:9">
      <c r="A4688" s="3" t="s">
        <v>109</v>
      </c>
      <c r="B4688" s="35" t="str">
        <f>_xlfn.XLOOKUP(Table7[[#This Row],[EID]],Roster!A:A,Roster!E:E)</f>
        <v>han.oriz.24</v>
      </c>
      <c r="C4688" s="35" t="str">
        <f>_xlfn.XLOOKUP(Table7[[#This Row],[EID]],Roster!A:A,Roster!F:F)</f>
        <v>Strategy</v>
      </c>
      <c r="D4688">
        <v>10</v>
      </c>
      <c r="E4688" s="2">
        <v>45219</v>
      </c>
      <c r="F4688" s="2">
        <f>_xlfn.XLOOKUP(Table7[[#This Row],[EID]],Roster!A:A,Roster!G:G)</f>
        <v>39092</v>
      </c>
      <c r="G4688" s="61">
        <f ca="1">(TODAY()-Table7[[#This Row],[Hire Date]])/365</f>
        <v>18.364383561643837</v>
      </c>
      <c r="H4688" s="61">
        <f ca="1">Table7[[#This Row],[Year]]*12</f>
        <v>220.37260273972606</v>
      </c>
      <c r="I4688" t="str">
        <f ca="1">IF(Table7[[#This Row],[Month]]&gt;=12,"Tenured","New Hire")</f>
        <v>Tenured</v>
      </c>
    </row>
    <row r="4689" spans="1:9">
      <c r="A4689" s="3" t="s">
        <v>110</v>
      </c>
      <c r="B4689" s="35" t="str">
        <f>_xlfn.XLOOKUP(Table7[[#This Row],[EID]],Roster!A:A,Roster!E:E)</f>
        <v>oka.koch.55</v>
      </c>
      <c r="C4689" s="35" t="str">
        <f>_xlfn.XLOOKUP(Table7[[#This Row],[EID]],Roster!A:A,Roster!F:F)</f>
        <v>F&amp;A</v>
      </c>
      <c r="D4689">
        <v>6</v>
      </c>
      <c r="E4689" s="2">
        <v>45219</v>
      </c>
      <c r="F4689" s="2">
        <f>_xlfn.XLOOKUP(Table7[[#This Row],[EID]],Roster!A:A,Roster!G:G)</f>
        <v>45029</v>
      </c>
      <c r="G4689" s="61">
        <f ca="1">(TODAY()-Table7[[#This Row],[Hire Date]])/365</f>
        <v>2.0986301369863014</v>
      </c>
      <c r="H4689" s="61">
        <f ca="1">Table7[[#This Row],[Year]]*12</f>
        <v>25.183561643835617</v>
      </c>
      <c r="I4689" t="str">
        <f ca="1">IF(Table7[[#This Row],[Month]]&gt;=12,"Tenured","New Hire")</f>
        <v>Tenured</v>
      </c>
    </row>
    <row r="4690" spans="1:9">
      <c r="A4690" s="3" t="s">
        <v>111</v>
      </c>
      <c r="B4690" s="35" t="str">
        <f>_xlfn.XLOOKUP(Table7[[#This Row],[EID]],Roster!A:A,Roster!E:E)</f>
        <v>hir.kame.31</v>
      </c>
      <c r="C4690" s="35" t="str">
        <f>_xlfn.XLOOKUP(Table7[[#This Row],[EID]],Roster!A:A,Roster!F:F)</f>
        <v>Health</v>
      </c>
      <c r="D4690">
        <v>9</v>
      </c>
      <c r="E4690" s="2">
        <v>45219</v>
      </c>
      <c r="F4690" s="2">
        <f>_xlfn.XLOOKUP(Table7[[#This Row],[EID]],Roster!A:A,Roster!G:G)</f>
        <v>42145</v>
      </c>
      <c r="G4690" s="61">
        <f ca="1">(TODAY()-Table7[[#This Row],[Hire Date]])/365</f>
        <v>10</v>
      </c>
      <c r="H4690" s="61">
        <f ca="1">Table7[[#This Row],[Year]]*12</f>
        <v>120</v>
      </c>
      <c r="I4690" t="str">
        <f ca="1">IF(Table7[[#This Row],[Month]]&gt;=12,"Tenured","New Hire")</f>
        <v>Tenured</v>
      </c>
    </row>
    <row r="4691" spans="1:9">
      <c r="A4691" s="3" t="s">
        <v>112</v>
      </c>
      <c r="B4691" s="35" t="str">
        <f>_xlfn.XLOOKUP(Table7[[#This Row],[EID]],Roster!A:A,Roster!E:E)</f>
        <v>hir.kame.31</v>
      </c>
      <c r="C4691" s="35" t="str">
        <f>_xlfn.XLOOKUP(Table7[[#This Row],[EID]],Roster!A:A,Roster!F:F)</f>
        <v>Health</v>
      </c>
      <c r="D4691">
        <v>9</v>
      </c>
      <c r="E4691" s="2">
        <v>45219</v>
      </c>
      <c r="F4691" s="2">
        <f>_xlfn.XLOOKUP(Table7[[#This Row],[EID]],Roster!A:A,Roster!G:G)</f>
        <v>44989</v>
      </c>
      <c r="G4691" s="61">
        <f ca="1">(TODAY()-Table7[[#This Row],[Hire Date]])/365</f>
        <v>2.2082191780821918</v>
      </c>
      <c r="H4691" s="61">
        <f ca="1">Table7[[#This Row],[Year]]*12</f>
        <v>26.4986301369863</v>
      </c>
      <c r="I4691" t="str">
        <f ca="1">IF(Table7[[#This Row],[Month]]&gt;=12,"Tenured","New Hire")</f>
        <v>Tenured</v>
      </c>
    </row>
    <row r="4692" spans="1:9">
      <c r="A4692" s="3" t="s">
        <v>113</v>
      </c>
      <c r="B4692" s="35" t="str">
        <f>_xlfn.XLOOKUP(Table7[[#This Row],[EID]],Roster!A:A,Roster!E:E)</f>
        <v>kig.imaz.62</v>
      </c>
      <c r="C4692" s="35" t="str">
        <f>_xlfn.XLOOKUP(Table7[[#This Row],[EID]],Roster!A:A,Roster!F:F)</f>
        <v>HR</v>
      </c>
      <c r="D4692">
        <v>10</v>
      </c>
      <c r="E4692" s="2">
        <v>45219</v>
      </c>
      <c r="F4692" s="2">
        <f>_xlfn.XLOOKUP(Table7[[#This Row],[EID]],Roster!A:A,Roster!G:G)</f>
        <v>44152</v>
      </c>
      <c r="G4692" s="61">
        <f ca="1">(TODAY()-Table7[[#This Row],[Hire Date]])/365</f>
        <v>4.5013698630136982</v>
      </c>
      <c r="H4692" s="61">
        <f ca="1">Table7[[#This Row],[Year]]*12</f>
        <v>54.016438356164379</v>
      </c>
      <c r="I4692" t="str">
        <f ca="1">IF(Table7[[#This Row],[Month]]&gt;=12,"Tenured","New Hire")</f>
        <v>Tenured</v>
      </c>
    </row>
    <row r="4693" spans="1:9">
      <c r="A4693" s="3" t="s">
        <v>114</v>
      </c>
      <c r="B4693" s="35" t="str">
        <f>_xlfn.XLOOKUP(Table7[[#This Row],[EID]],Roster!A:A,Roster!E:E)</f>
        <v>han.oriz.24</v>
      </c>
      <c r="C4693" s="35" t="str">
        <f>_xlfn.XLOOKUP(Table7[[#This Row],[EID]],Roster!A:A,Roster!F:F)</f>
        <v>Strategy</v>
      </c>
      <c r="D4693">
        <v>9</v>
      </c>
      <c r="E4693" s="2">
        <v>45219</v>
      </c>
      <c r="F4693" s="2">
        <f>_xlfn.XLOOKUP(Table7[[#This Row],[EID]],Roster!A:A,Roster!G:G)</f>
        <v>37165</v>
      </c>
      <c r="G4693" s="61">
        <f ca="1">(TODAY()-Table7[[#This Row],[Hire Date]])/365</f>
        <v>23.643835616438356</v>
      </c>
      <c r="H4693" s="61">
        <f ca="1">Table7[[#This Row],[Year]]*12</f>
        <v>283.72602739726028</v>
      </c>
      <c r="I4693" t="str">
        <f ca="1">IF(Table7[[#This Row],[Month]]&gt;=12,"Tenured","New Hire")</f>
        <v>Tenured</v>
      </c>
    </row>
    <row r="4694" spans="1:9">
      <c r="A4694" s="3" t="s">
        <v>115</v>
      </c>
      <c r="B4694" s="35" t="str">
        <f>_xlfn.XLOOKUP(Table7[[#This Row],[EID]],Roster!A:A,Roster!E:E)</f>
        <v>oka.koch.55</v>
      </c>
      <c r="C4694" s="35" t="str">
        <f>_xlfn.XLOOKUP(Table7[[#This Row],[EID]],Roster!A:A,Roster!F:F)</f>
        <v>F&amp;A</v>
      </c>
      <c r="D4694">
        <v>10</v>
      </c>
      <c r="E4694" s="2">
        <v>45219</v>
      </c>
      <c r="F4694" s="2">
        <f>_xlfn.XLOOKUP(Table7[[#This Row],[EID]],Roster!A:A,Roster!G:G)</f>
        <v>44841</v>
      </c>
      <c r="G4694" s="61">
        <f ca="1">(TODAY()-Table7[[#This Row],[Hire Date]])/365</f>
        <v>2.6136986301369864</v>
      </c>
      <c r="H4694" s="61">
        <f ca="1">Table7[[#This Row],[Year]]*12</f>
        <v>31.364383561643837</v>
      </c>
      <c r="I4694" t="str">
        <f ca="1">IF(Table7[[#This Row],[Month]]&gt;=12,"Tenured","New Hire")</f>
        <v>Tenured</v>
      </c>
    </row>
    <row r="4695" spans="1:9">
      <c r="A4695" s="3" t="s">
        <v>116</v>
      </c>
      <c r="B4695" s="35" t="str">
        <f>_xlfn.XLOOKUP(Table7[[#This Row],[EID]],Roster!A:A,Roster!E:E)</f>
        <v>hir.kame.31</v>
      </c>
      <c r="C4695" s="35" t="str">
        <f>_xlfn.XLOOKUP(Table7[[#This Row],[EID]],Roster!A:A,Roster!F:F)</f>
        <v>Health</v>
      </c>
      <c r="D4695">
        <v>10</v>
      </c>
      <c r="E4695" s="2">
        <v>45219</v>
      </c>
      <c r="F4695" s="2">
        <f>_xlfn.XLOOKUP(Table7[[#This Row],[EID]],Roster!A:A,Roster!G:G)</f>
        <v>39490</v>
      </c>
      <c r="G4695" s="61">
        <f ca="1">(TODAY()-Table7[[#This Row],[Hire Date]])/365</f>
        <v>17.273972602739725</v>
      </c>
      <c r="H4695" s="61">
        <f ca="1">Table7[[#This Row],[Year]]*12</f>
        <v>207.2876712328767</v>
      </c>
      <c r="I4695" t="str">
        <f ca="1">IF(Table7[[#This Row],[Month]]&gt;=12,"Tenured","New Hire")</f>
        <v>Tenured</v>
      </c>
    </row>
    <row r="4696" spans="1:9">
      <c r="A4696" s="3" t="s">
        <v>117</v>
      </c>
      <c r="B4696" s="35" t="str">
        <f>_xlfn.XLOOKUP(Table7[[#This Row],[EID]],Roster!A:A,Roster!E:E)</f>
        <v>han.oriz.24</v>
      </c>
      <c r="C4696" s="35" t="str">
        <f>_xlfn.XLOOKUP(Table7[[#This Row],[EID]],Roster!A:A,Roster!F:F)</f>
        <v>Network</v>
      </c>
      <c r="D4696">
        <v>9</v>
      </c>
      <c r="E4696" s="2">
        <v>45219</v>
      </c>
      <c r="F4696" s="2">
        <f>_xlfn.XLOOKUP(Table7[[#This Row],[EID]],Roster!A:A,Roster!G:G)</f>
        <v>43495</v>
      </c>
      <c r="G4696" s="61">
        <f ca="1">(TODAY()-Table7[[#This Row],[Hire Date]])/365</f>
        <v>6.3013698630136989</v>
      </c>
      <c r="H4696" s="61">
        <f ca="1">Table7[[#This Row],[Year]]*12</f>
        <v>75.616438356164394</v>
      </c>
      <c r="I4696" t="str">
        <f ca="1">IF(Table7[[#This Row],[Month]]&gt;=12,"Tenured","New Hire")</f>
        <v>Tenured</v>
      </c>
    </row>
    <row r="4697" spans="1:9">
      <c r="A4697" s="3" t="s">
        <v>118</v>
      </c>
      <c r="B4697" s="35" t="str">
        <f>_xlfn.XLOOKUP(Table7[[#This Row],[EID]],Roster!A:A,Roster!E:E)</f>
        <v>kig.imaz.62</v>
      </c>
      <c r="C4697" s="35" t="str">
        <f>_xlfn.XLOOKUP(Table7[[#This Row],[EID]],Roster!A:A,Roster!F:F)</f>
        <v>HR</v>
      </c>
      <c r="D4697">
        <v>10</v>
      </c>
      <c r="E4697" s="2">
        <v>45219</v>
      </c>
      <c r="F4697" s="2">
        <f>_xlfn.XLOOKUP(Table7[[#This Row],[EID]],Roster!A:A,Roster!G:G)</f>
        <v>44965</v>
      </c>
      <c r="G4697" s="61">
        <f ca="1">(TODAY()-Table7[[#This Row],[Hire Date]])/365</f>
        <v>2.2739726027397262</v>
      </c>
      <c r="H4697" s="61">
        <f ca="1">Table7[[#This Row],[Year]]*12</f>
        <v>27.287671232876715</v>
      </c>
      <c r="I4697" t="str">
        <f ca="1">IF(Table7[[#This Row],[Month]]&gt;=12,"Tenured","New Hire")</f>
        <v>Tenured</v>
      </c>
    </row>
    <row r="4698" spans="1:9">
      <c r="A4698" s="3" t="s">
        <v>119</v>
      </c>
      <c r="B4698" s="35" t="str">
        <f>_xlfn.XLOOKUP(Table7[[#This Row],[EID]],Roster!A:A,Roster!E:E)</f>
        <v>hir.kame.31</v>
      </c>
      <c r="C4698" s="35" t="str">
        <f>_xlfn.XLOOKUP(Table7[[#This Row],[EID]],Roster!A:A,Roster!F:F)</f>
        <v>Health</v>
      </c>
      <c r="D4698">
        <v>10</v>
      </c>
      <c r="E4698" s="2">
        <v>45219</v>
      </c>
      <c r="F4698" s="2">
        <f>_xlfn.XLOOKUP(Table7[[#This Row],[EID]],Roster!A:A,Roster!G:G)</f>
        <v>38581</v>
      </c>
      <c r="G4698" s="61">
        <f ca="1">(TODAY()-Table7[[#This Row],[Hire Date]])/365</f>
        <v>19.764383561643836</v>
      </c>
      <c r="H4698" s="61">
        <f ca="1">Table7[[#This Row],[Year]]*12</f>
        <v>237.17260273972602</v>
      </c>
      <c r="I4698" t="str">
        <f ca="1">IF(Table7[[#This Row],[Month]]&gt;=12,"Tenured","New Hire")</f>
        <v>Tenured</v>
      </c>
    </row>
    <row r="4699" spans="1:9">
      <c r="A4699" s="3" t="s">
        <v>120</v>
      </c>
      <c r="B4699" s="35" t="str">
        <f>_xlfn.XLOOKUP(Table7[[#This Row],[EID]],Roster!A:A,Roster!E:E)</f>
        <v>oka.koch.55</v>
      </c>
      <c r="C4699" s="35" t="str">
        <f>_xlfn.XLOOKUP(Table7[[#This Row],[EID]],Roster!A:A,Roster!F:F)</f>
        <v>F&amp;A</v>
      </c>
      <c r="D4699">
        <v>7</v>
      </c>
      <c r="E4699" s="2">
        <v>45219</v>
      </c>
      <c r="F4699" s="2">
        <f>_xlfn.XLOOKUP(Table7[[#This Row],[EID]],Roster!A:A,Roster!G:G)</f>
        <v>45039</v>
      </c>
      <c r="G4699" s="61">
        <f ca="1">(TODAY()-Table7[[#This Row],[Hire Date]])/365</f>
        <v>2.0712328767123287</v>
      </c>
      <c r="H4699" s="61">
        <f ca="1">Table7[[#This Row],[Year]]*12</f>
        <v>24.854794520547944</v>
      </c>
      <c r="I4699" t="str">
        <f ca="1">IF(Table7[[#This Row],[Month]]&gt;=12,"Tenured","New Hire")</f>
        <v>Tenured</v>
      </c>
    </row>
    <row r="4700" spans="1:9">
      <c r="A4700" s="3" t="s">
        <v>121</v>
      </c>
      <c r="B4700" s="35" t="str">
        <f>_xlfn.XLOOKUP(Table7[[#This Row],[EID]],Roster!A:A,Roster!E:E)</f>
        <v>hir.kame.31</v>
      </c>
      <c r="C4700" s="35" t="str">
        <f>_xlfn.XLOOKUP(Table7[[#This Row],[EID]],Roster!A:A,Roster!F:F)</f>
        <v>Health</v>
      </c>
      <c r="D4700">
        <v>9</v>
      </c>
      <c r="E4700" s="2">
        <v>45219</v>
      </c>
      <c r="F4700" s="2">
        <f>_xlfn.XLOOKUP(Table7[[#This Row],[EID]],Roster!A:A,Roster!G:G)</f>
        <v>44420</v>
      </c>
      <c r="G4700" s="61">
        <f ca="1">(TODAY()-Table7[[#This Row],[Hire Date]])/365</f>
        <v>3.7671232876712328</v>
      </c>
      <c r="H4700" s="61">
        <f ca="1">Table7[[#This Row],[Year]]*12</f>
        <v>45.205479452054796</v>
      </c>
      <c r="I4700" t="str">
        <f ca="1">IF(Table7[[#This Row],[Month]]&gt;=12,"Tenured","New Hire")</f>
        <v>Tenured</v>
      </c>
    </row>
    <row r="4701" spans="1:9">
      <c r="A4701" s="3" t="s">
        <v>122</v>
      </c>
      <c r="B4701" s="35" t="str">
        <f>_xlfn.XLOOKUP(Table7[[#This Row],[EID]],Roster!A:A,Roster!E:E)</f>
        <v>han.oriz.24</v>
      </c>
      <c r="C4701" s="35" t="str">
        <f>_xlfn.XLOOKUP(Table7[[#This Row],[EID]],Roster!A:A,Roster!F:F)</f>
        <v>Network</v>
      </c>
      <c r="D4701">
        <v>9</v>
      </c>
      <c r="E4701" s="2">
        <v>45219</v>
      </c>
      <c r="F4701" s="2">
        <f>_xlfn.XLOOKUP(Table7[[#This Row],[EID]],Roster!A:A,Roster!G:G)</f>
        <v>44961</v>
      </c>
      <c r="G4701" s="61">
        <f ca="1">(TODAY()-Table7[[#This Row],[Hire Date]])/365</f>
        <v>2.2849315068493152</v>
      </c>
      <c r="H4701" s="61">
        <f ca="1">Table7[[#This Row],[Year]]*12</f>
        <v>27.419178082191785</v>
      </c>
      <c r="I4701" t="str">
        <f ca="1">IF(Table7[[#This Row],[Month]]&gt;=12,"Tenured","New Hire")</f>
        <v>Tenured</v>
      </c>
    </row>
    <row r="4702" spans="1:9">
      <c r="A4702" s="3" t="s">
        <v>123</v>
      </c>
      <c r="B4702" s="35" t="str">
        <f>_xlfn.XLOOKUP(Table7[[#This Row],[EID]],Roster!A:A,Roster!E:E)</f>
        <v>kig.imaz.62</v>
      </c>
      <c r="C4702" s="35" t="str">
        <f>_xlfn.XLOOKUP(Table7[[#This Row],[EID]],Roster!A:A,Roster!F:F)</f>
        <v>HR</v>
      </c>
      <c r="D4702">
        <v>10</v>
      </c>
      <c r="E4702" s="2">
        <v>45219</v>
      </c>
      <c r="F4702" s="2">
        <f>_xlfn.XLOOKUP(Table7[[#This Row],[EID]],Roster!A:A,Roster!G:G)</f>
        <v>41094</v>
      </c>
      <c r="G4702" s="61">
        <f ca="1">(TODAY()-Table7[[#This Row],[Hire Date]])/365</f>
        <v>12.87945205479452</v>
      </c>
      <c r="H4702" s="61">
        <f ca="1">Table7[[#This Row],[Year]]*12</f>
        <v>154.55342465753424</v>
      </c>
      <c r="I4702" t="str">
        <f ca="1">IF(Table7[[#This Row],[Month]]&gt;=12,"Tenured","New Hire")</f>
        <v>Tenured</v>
      </c>
    </row>
    <row r="4703" spans="1:9">
      <c r="A4703" s="3" t="s">
        <v>94</v>
      </c>
      <c r="B4703" s="35" t="str">
        <f>_xlfn.XLOOKUP(Table7[[#This Row],[EID]],Roster!A:A,Roster!E:E)</f>
        <v>oka.koch.55</v>
      </c>
      <c r="C4703" s="35" t="str">
        <f>_xlfn.XLOOKUP(Table7[[#This Row],[EID]],Roster!A:A,Roster!F:F)</f>
        <v>F&amp;A</v>
      </c>
      <c r="D4703">
        <v>9</v>
      </c>
      <c r="E4703" s="2">
        <v>45220</v>
      </c>
      <c r="F4703" s="2">
        <f>_xlfn.XLOOKUP(Table7[[#This Row],[EID]],Roster!A:A,Roster!G:G)</f>
        <v>45032</v>
      </c>
      <c r="G4703" s="61">
        <f ca="1">(TODAY()-Table7[[#This Row],[Hire Date]])/365</f>
        <v>2.0904109589041098</v>
      </c>
      <c r="H4703" s="61">
        <f ca="1">Table7[[#This Row],[Year]]*12</f>
        <v>25.084931506849315</v>
      </c>
      <c r="I4703" t="str">
        <f ca="1">IF(Table7[[#This Row],[Month]]&gt;=12,"Tenured","New Hire")</f>
        <v>Tenured</v>
      </c>
    </row>
    <row r="4704" spans="1:9">
      <c r="A4704" s="3" t="s">
        <v>95</v>
      </c>
      <c r="B4704" s="35" t="str">
        <f>_xlfn.XLOOKUP(Table7[[#This Row],[EID]],Roster!A:A,Roster!E:E)</f>
        <v>oka.koch.55</v>
      </c>
      <c r="C4704" s="35" t="str">
        <f>_xlfn.XLOOKUP(Table7[[#This Row],[EID]],Roster!A:A,Roster!F:F)</f>
        <v>F&amp;A</v>
      </c>
      <c r="D4704">
        <v>8</v>
      </c>
      <c r="E4704" s="2">
        <v>45220</v>
      </c>
      <c r="F4704" s="2">
        <f>_xlfn.XLOOKUP(Table7[[#This Row],[EID]],Roster!A:A,Roster!G:G)</f>
        <v>44990</v>
      </c>
      <c r="G4704" s="61">
        <f ca="1">(TODAY()-Table7[[#This Row],[Hire Date]])/365</f>
        <v>2.2054794520547945</v>
      </c>
      <c r="H4704" s="61">
        <f ca="1">Table7[[#This Row],[Year]]*12</f>
        <v>26.465753424657535</v>
      </c>
      <c r="I4704" t="str">
        <f ca="1">IF(Table7[[#This Row],[Month]]&gt;=12,"Tenured","New Hire")</f>
        <v>Tenured</v>
      </c>
    </row>
    <row r="4705" spans="1:9">
      <c r="A4705" s="3" t="s">
        <v>96</v>
      </c>
      <c r="B4705" s="35" t="str">
        <f>_xlfn.XLOOKUP(Table7[[#This Row],[EID]],Roster!A:A,Roster!E:E)</f>
        <v>hir.kame.31</v>
      </c>
      <c r="C4705" s="35" t="str">
        <f>_xlfn.XLOOKUP(Table7[[#This Row],[EID]],Roster!A:A,Roster!F:F)</f>
        <v>Health</v>
      </c>
      <c r="D4705">
        <v>9</v>
      </c>
      <c r="E4705" s="2">
        <v>45220</v>
      </c>
      <c r="F4705" s="2">
        <f>_xlfn.XLOOKUP(Table7[[#This Row],[EID]],Roster!A:A,Roster!G:G)</f>
        <v>44979</v>
      </c>
      <c r="G4705" s="61">
        <f ca="1">(TODAY()-Table7[[#This Row],[Hire Date]])/365</f>
        <v>2.2356164383561645</v>
      </c>
      <c r="H4705" s="61">
        <f ca="1">Table7[[#This Row],[Year]]*12</f>
        <v>26.827397260273976</v>
      </c>
      <c r="I4705" t="str">
        <f ca="1">IF(Table7[[#This Row],[Month]]&gt;=12,"Tenured","New Hire")</f>
        <v>Tenured</v>
      </c>
    </row>
    <row r="4706" spans="1:9">
      <c r="A4706" s="3" t="s">
        <v>97</v>
      </c>
      <c r="B4706" s="35" t="str">
        <f>_xlfn.XLOOKUP(Table7[[#This Row],[EID]],Roster!A:A,Roster!E:E)</f>
        <v>han.oriz.24</v>
      </c>
      <c r="C4706" s="35" t="str">
        <f>_xlfn.XLOOKUP(Table7[[#This Row],[EID]],Roster!A:A,Roster!F:F)</f>
        <v>Network</v>
      </c>
      <c r="D4706">
        <v>10</v>
      </c>
      <c r="E4706" s="2">
        <v>45220</v>
      </c>
      <c r="F4706" s="2">
        <f>_xlfn.XLOOKUP(Table7[[#This Row],[EID]],Roster!A:A,Roster!G:G)</f>
        <v>44419</v>
      </c>
      <c r="G4706" s="61">
        <f ca="1">(TODAY()-Table7[[#This Row],[Hire Date]])/365</f>
        <v>3.7698630136986302</v>
      </c>
      <c r="H4706" s="61">
        <f ca="1">Table7[[#This Row],[Year]]*12</f>
        <v>45.238356164383561</v>
      </c>
      <c r="I4706" t="str">
        <f ca="1">IF(Table7[[#This Row],[Month]]&gt;=12,"Tenured","New Hire")</f>
        <v>Tenured</v>
      </c>
    </row>
    <row r="4707" spans="1:9">
      <c r="A4707" s="3" t="s">
        <v>98</v>
      </c>
      <c r="B4707" s="35" t="str">
        <f>_xlfn.XLOOKUP(Table7[[#This Row],[EID]],Roster!A:A,Roster!E:E)</f>
        <v>kig.imaz.62</v>
      </c>
      <c r="C4707" s="35" t="str">
        <f>_xlfn.XLOOKUP(Table7[[#This Row],[EID]],Roster!A:A,Roster!F:F)</f>
        <v>HR</v>
      </c>
      <c r="D4707">
        <v>9</v>
      </c>
      <c r="E4707" s="2">
        <v>45220</v>
      </c>
      <c r="F4707" s="2">
        <f>_xlfn.XLOOKUP(Table7[[#This Row],[EID]],Roster!A:A,Roster!G:G)</f>
        <v>41964</v>
      </c>
      <c r="G4707" s="61">
        <f ca="1">(TODAY()-Table7[[#This Row],[Hire Date]])/365</f>
        <v>10.495890410958904</v>
      </c>
      <c r="H4707" s="61">
        <f ca="1">Table7[[#This Row],[Year]]*12</f>
        <v>125.95068493150684</v>
      </c>
      <c r="I4707" t="str">
        <f ca="1">IF(Table7[[#This Row],[Month]]&gt;=12,"Tenured","New Hire")</f>
        <v>Tenured</v>
      </c>
    </row>
    <row r="4708" spans="1:9">
      <c r="A4708" s="3" t="s">
        <v>99</v>
      </c>
      <c r="B4708" s="35" t="str">
        <f>_xlfn.XLOOKUP(Table7[[#This Row],[EID]],Roster!A:A,Roster!E:E)</f>
        <v>han.oriz.24</v>
      </c>
      <c r="C4708" s="35" t="str">
        <f>_xlfn.XLOOKUP(Table7[[#This Row],[EID]],Roster!A:A,Roster!F:F)</f>
        <v>Strategy</v>
      </c>
      <c r="D4708">
        <v>10</v>
      </c>
      <c r="E4708" s="2">
        <v>45220</v>
      </c>
      <c r="F4708" s="2">
        <f>_xlfn.XLOOKUP(Table7[[#This Row],[EID]],Roster!A:A,Roster!G:G)</f>
        <v>39732</v>
      </c>
      <c r="G4708" s="61">
        <f ca="1">(TODAY()-Table7[[#This Row],[Hire Date]])/365</f>
        <v>16.610958904109587</v>
      </c>
      <c r="H4708" s="61">
        <f ca="1">Table7[[#This Row],[Year]]*12</f>
        <v>199.33150684931505</v>
      </c>
      <c r="I4708" t="str">
        <f ca="1">IF(Table7[[#This Row],[Month]]&gt;=12,"Tenured","New Hire")</f>
        <v>Tenured</v>
      </c>
    </row>
    <row r="4709" spans="1:9">
      <c r="A4709" s="3" t="s">
        <v>100</v>
      </c>
      <c r="B4709" s="35" t="str">
        <f>_xlfn.XLOOKUP(Table7[[#This Row],[EID]],Roster!A:A,Roster!E:E)</f>
        <v>oka.koch.55</v>
      </c>
      <c r="C4709" s="35" t="str">
        <f>_xlfn.XLOOKUP(Table7[[#This Row],[EID]],Roster!A:A,Roster!F:F)</f>
        <v>F&amp;A</v>
      </c>
      <c r="D4709">
        <v>10</v>
      </c>
      <c r="E4709" s="2">
        <v>45220</v>
      </c>
      <c r="F4709" s="2">
        <f>_xlfn.XLOOKUP(Table7[[#This Row],[EID]],Roster!A:A,Roster!G:G)</f>
        <v>44956</v>
      </c>
      <c r="G4709" s="61">
        <f ca="1">(TODAY()-Table7[[#This Row],[Hire Date]])/365</f>
        <v>2.2986301369863016</v>
      </c>
      <c r="H4709" s="61">
        <f ca="1">Table7[[#This Row],[Year]]*12</f>
        <v>27.583561643835619</v>
      </c>
      <c r="I4709" t="str">
        <f ca="1">IF(Table7[[#This Row],[Month]]&gt;=12,"Tenured","New Hire")</f>
        <v>Tenured</v>
      </c>
    </row>
    <row r="4710" spans="1:9">
      <c r="A4710" s="3" t="s">
        <v>101</v>
      </c>
      <c r="B4710" s="35" t="str">
        <f>_xlfn.XLOOKUP(Table7[[#This Row],[EID]],Roster!A:A,Roster!E:E)</f>
        <v>hir.kame.31</v>
      </c>
      <c r="C4710" s="35" t="str">
        <f>_xlfn.XLOOKUP(Table7[[#This Row],[EID]],Roster!A:A,Roster!F:F)</f>
        <v>Health</v>
      </c>
      <c r="D4710">
        <v>8</v>
      </c>
      <c r="E4710" s="2">
        <v>45220</v>
      </c>
      <c r="F4710" s="2">
        <f>_xlfn.XLOOKUP(Table7[[#This Row],[EID]],Roster!A:A,Roster!G:G)</f>
        <v>42161</v>
      </c>
      <c r="G4710" s="61">
        <f ca="1">(TODAY()-Table7[[#This Row],[Hire Date]])/365</f>
        <v>9.956164383561644</v>
      </c>
      <c r="H4710" s="61">
        <f ca="1">Table7[[#This Row],[Year]]*12</f>
        <v>119.47397260273974</v>
      </c>
      <c r="I4710" t="str">
        <f ca="1">IF(Table7[[#This Row],[Month]]&gt;=12,"Tenured","New Hire")</f>
        <v>Tenured</v>
      </c>
    </row>
    <row r="4711" spans="1:9">
      <c r="A4711" s="3" t="s">
        <v>102</v>
      </c>
      <c r="B4711" s="35" t="str">
        <f>_xlfn.XLOOKUP(Table7[[#This Row],[EID]],Roster!A:A,Roster!E:E)</f>
        <v>han.oriz.24</v>
      </c>
      <c r="C4711" s="35" t="str">
        <f>_xlfn.XLOOKUP(Table7[[#This Row],[EID]],Roster!A:A,Roster!F:F)</f>
        <v>Network</v>
      </c>
      <c r="D4711">
        <v>8</v>
      </c>
      <c r="E4711" s="2">
        <v>45220</v>
      </c>
      <c r="F4711" s="2">
        <f>_xlfn.XLOOKUP(Table7[[#This Row],[EID]],Roster!A:A,Roster!G:G)</f>
        <v>37784</v>
      </c>
      <c r="G4711" s="61">
        <f ca="1">(TODAY()-Table7[[#This Row],[Hire Date]])/365</f>
        <v>21.947945205479453</v>
      </c>
      <c r="H4711" s="61">
        <f ca="1">Table7[[#This Row],[Year]]*12</f>
        <v>263.37534246575342</v>
      </c>
      <c r="I4711" t="str">
        <f ca="1">IF(Table7[[#This Row],[Month]]&gt;=12,"Tenured","New Hire")</f>
        <v>Tenured</v>
      </c>
    </row>
    <row r="4712" spans="1:9">
      <c r="A4712" s="3" t="s">
        <v>103</v>
      </c>
      <c r="B4712" s="35" t="str">
        <f>_xlfn.XLOOKUP(Table7[[#This Row],[EID]],Roster!A:A,Roster!E:E)</f>
        <v>kig.imaz.62</v>
      </c>
      <c r="C4712" s="35" t="str">
        <f>_xlfn.XLOOKUP(Table7[[#This Row],[EID]],Roster!A:A,Roster!F:F)</f>
        <v>HR</v>
      </c>
      <c r="D4712">
        <v>9</v>
      </c>
      <c r="E4712" s="2">
        <v>45220</v>
      </c>
      <c r="F4712" s="2">
        <f>_xlfn.XLOOKUP(Table7[[#This Row],[EID]],Roster!A:A,Roster!G:G)</f>
        <v>44132</v>
      </c>
      <c r="G4712" s="61">
        <f ca="1">(TODAY()-Table7[[#This Row],[Hire Date]])/365</f>
        <v>4.5561643835616437</v>
      </c>
      <c r="H4712" s="61">
        <f ca="1">Table7[[#This Row],[Year]]*12</f>
        <v>54.673972602739724</v>
      </c>
      <c r="I4712" t="str">
        <f ca="1">IF(Table7[[#This Row],[Month]]&gt;=12,"Tenured","New Hire")</f>
        <v>Tenured</v>
      </c>
    </row>
    <row r="4713" spans="1:9">
      <c r="A4713" s="3" t="s">
        <v>104</v>
      </c>
      <c r="B4713" s="35" t="str">
        <f>_xlfn.XLOOKUP(Table7[[#This Row],[EID]],Roster!A:A,Roster!E:E)</f>
        <v>oka.koch.55</v>
      </c>
      <c r="C4713" s="35" t="str">
        <f>_xlfn.XLOOKUP(Table7[[#This Row],[EID]],Roster!A:A,Roster!F:F)</f>
        <v>F&amp;A</v>
      </c>
      <c r="D4713">
        <v>8</v>
      </c>
      <c r="E4713" s="2">
        <v>45220</v>
      </c>
      <c r="F4713" s="2">
        <f>_xlfn.XLOOKUP(Table7[[#This Row],[EID]],Roster!A:A,Roster!G:G)</f>
        <v>44977</v>
      </c>
      <c r="G4713" s="61">
        <f ca="1">(TODAY()-Table7[[#This Row],[Hire Date]])/365</f>
        <v>2.2410958904109588</v>
      </c>
      <c r="H4713" s="61">
        <f ca="1">Table7[[#This Row],[Year]]*12</f>
        <v>26.893150684931506</v>
      </c>
      <c r="I4713" t="str">
        <f ca="1">IF(Table7[[#This Row],[Month]]&gt;=12,"Tenured","New Hire")</f>
        <v>Tenured</v>
      </c>
    </row>
    <row r="4714" spans="1:9">
      <c r="A4714" s="3" t="s">
        <v>105</v>
      </c>
      <c r="B4714" s="35" t="str">
        <f>_xlfn.XLOOKUP(Table7[[#This Row],[EID]],Roster!A:A,Roster!E:E)</f>
        <v>oka.koch.55</v>
      </c>
      <c r="C4714" s="35" t="str">
        <f>_xlfn.XLOOKUP(Table7[[#This Row],[EID]],Roster!A:A,Roster!F:F)</f>
        <v>F&amp;A</v>
      </c>
      <c r="D4714">
        <v>8</v>
      </c>
      <c r="E4714" s="2">
        <v>45220</v>
      </c>
      <c r="F4714" s="2">
        <f>_xlfn.XLOOKUP(Table7[[#This Row],[EID]],Roster!A:A,Roster!G:G)</f>
        <v>37806</v>
      </c>
      <c r="G4714" s="61">
        <f ca="1">(TODAY()-Table7[[#This Row],[Hire Date]])/365</f>
        <v>21.887671232876713</v>
      </c>
      <c r="H4714" s="61">
        <f ca="1">Table7[[#This Row],[Year]]*12</f>
        <v>262.65205479452055</v>
      </c>
      <c r="I4714" t="str">
        <f ca="1">IF(Table7[[#This Row],[Month]]&gt;=12,"Tenured","New Hire")</f>
        <v>Tenured</v>
      </c>
    </row>
    <row r="4715" spans="1:9">
      <c r="A4715" s="3" t="s">
        <v>106</v>
      </c>
      <c r="B4715" s="35" t="str">
        <f>_xlfn.XLOOKUP(Table7[[#This Row],[EID]],Roster!A:A,Roster!E:E)</f>
        <v>hir.kame.31</v>
      </c>
      <c r="C4715" s="35" t="str">
        <f>_xlfn.XLOOKUP(Table7[[#This Row],[EID]],Roster!A:A,Roster!F:F)</f>
        <v>Health</v>
      </c>
      <c r="D4715">
        <v>10</v>
      </c>
      <c r="E4715" s="2">
        <v>45220</v>
      </c>
      <c r="F4715" s="2">
        <f>_xlfn.XLOOKUP(Table7[[#This Row],[EID]],Roster!A:A,Roster!G:G)</f>
        <v>40457</v>
      </c>
      <c r="G4715" s="61">
        <f ca="1">(TODAY()-Table7[[#This Row],[Hire Date]])/365</f>
        <v>14.624657534246575</v>
      </c>
      <c r="H4715" s="61">
        <f ca="1">Table7[[#This Row],[Year]]*12</f>
        <v>175.49589041095891</v>
      </c>
      <c r="I4715" t="str">
        <f ca="1">IF(Table7[[#This Row],[Month]]&gt;=12,"Tenured","New Hire")</f>
        <v>Tenured</v>
      </c>
    </row>
    <row r="4716" spans="1:9">
      <c r="A4716" s="3" t="s">
        <v>107</v>
      </c>
      <c r="B4716" s="35" t="str">
        <f>_xlfn.XLOOKUP(Table7[[#This Row],[EID]],Roster!A:A,Roster!E:E)</f>
        <v>oka.koch.55</v>
      </c>
      <c r="C4716" s="35" t="str">
        <f>_xlfn.XLOOKUP(Table7[[#This Row],[EID]],Roster!A:A,Roster!F:F)</f>
        <v>F&amp;A</v>
      </c>
      <c r="D4716">
        <v>0</v>
      </c>
      <c r="E4716" s="2">
        <v>45220</v>
      </c>
      <c r="F4716" s="2">
        <f>_xlfn.XLOOKUP(Table7[[#This Row],[EID]],Roster!A:A,Roster!G:G)</f>
        <v>45001</v>
      </c>
      <c r="G4716" s="61">
        <f ca="1">(TODAY()-Table7[[#This Row],[Hire Date]])/365</f>
        <v>2.1753424657534248</v>
      </c>
      <c r="H4716" s="61">
        <f ca="1">Table7[[#This Row],[Year]]*12</f>
        <v>26.104109589041098</v>
      </c>
      <c r="I4716" t="str">
        <f ca="1">IF(Table7[[#This Row],[Month]]&gt;=12,"Tenured","New Hire")</f>
        <v>Tenured</v>
      </c>
    </row>
    <row r="4717" spans="1:9">
      <c r="A4717" s="3" t="s">
        <v>108</v>
      </c>
      <c r="B4717" s="35" t="str">
        <f>_xlfn.XLOOKUP(Table7[[#This Row],[EID]],Roster!A:A,Roster!E:E)</f>
        <v>kig.imaz.62</v>
      </c>
      <c r="C4717" s="35" t="str">
        <f>_xlfn.XLOOKUP(Table7[[#This Row],[EID]],Roster!A:A,Roster!F:F)</f>
        <v>HR</v>
      </c>
      <c r="D4717">
        <v>8</v>
      </c>
      <c r="E4717" s="2">
        <v>45220</v>
      </c>
      <c r="F4717" s="2">
        <f>_xlfn.XLOOKUP(Table7[[#This Row],[EID]],Roster!A:A,Roster!G:G)</f>
        <v>41289</v>
      </c>
      <c r="G4717" s="61">
        <f ca="1">(TODAY()-Table7[[#This Row],[Hire Date]])/365</f>
        <v>12.345205479452055</v>
      </c>
      <c r="H4717" s="61">
        <f ca="1">Table7[[#This Row],[Year]]*12</f>
        <v>148.14246575342466</v>
      </c>
      <c r="I4717" t="str">
        <f ca="1">IF(Table7[[#This Row],[Month]]&gt;=12,"Tenured","New Hire")</f>
        <v>Tenured</v>
      </c>
    </row>
    <row r="4718" spans="1:9">
      <c r="A4718" s="3" t="s">
        <v>109</v>
      </c>
      <c r="B4718" s="35" t="str">
        <f>_xlfn.XLOOKUP(Table7[[#This Row],[EID]],Roster!A:A,Roster!E:E)</f>
        <v>han.oriz.24</v>
      </c>
      <c r="C4718" s="35" t="str">
        <f>_xlfn.XLOOKUP(Table7[[#This Row],[EID]],Roster!A:A,Roster!F:F)</f>
        <v>Strategy</v>
      </c>
      <c r="D4718">
        <v>9</v>
      </c>
      <c r="E4718" s="2">
        <v>45220</v>
      </c>
      <c r="F4718" s="2">
        <f>_xlfn.XLOOKUP(Table7[[#This Row],[EID]],Roster!A:A,Roster!G:G)</f>
        <v>39092</v>
      </c>
      <c r="G4718" s="61">
        <f ca="1">(TODAY()-Table7[[#This Row],[Hire Date]])/365</f>
        <v>18.364383561643837</v>
      </c>
      <c r="H4718" s="61">
        <f ca="1">Table7[[#This Row],[Year]]*12</f>
        <v>220.37260273972606</v>
      </c>
      <c r="I4718" t="str">
        <f ca="1">IF(Table7[[#This Row],[Month]]&gt;=12,"Tenured","New Hire")</f>
        <v>Tenured</v>
      </c>
    </row>
    <row r="4719" spans="1:9">
      <c r="A4719" s="3" t="s">
        <v>110</v>
      </c>
      <c r="B4719" s="35" t="str">
        <f>_xlfn.XLOOKUP(Table7[[#This Row],[EID]],Roster!A:A,Roster!E:E)</f>
        <v>oka.koch.55</v>
      </c>
      <c r="C4719" s="35" t="str">
        <f>_xlfn.XLOOKUP(Table7[[#This Row],[EID]],Roster!A:A,Roster!F:F)</f>
        <v>F&amp;A</v>
      </c>
      <c r="D4719">
        <v>8</v>
      </c>
      <c r="E4719" s="2">
        <v>45220</v>
      </c>
      <c r="F4719" s="2">
        <f>_xlfn.XLOOKUP(Table7[[#This Row],[EID]],Roster!A:A,Roster!G:G)</f>
        <v>45029</v>
      </c>
      <c r="G4719" s="61">
        <f ca="1">(TODAY()-Table7[[#This Row],[Hire Date]])/365</f>
        <v>2.0986301369863014</v>
      </c>
      <c r="H4719" s="61">
        <f ca="1">Table7[[#This Row],[Year]]*12</f>
        <v>25.183561643835617</v>
      </c>
      <c r="I4719" t="str">
        <f ca="1">IF(Table7[[#This Row],[Month]]&gt;=12,"Tenured","New Hire")</f>
        <v>Tenured</v>
      </c>
    </row>
    <row r="4720" spans="1:9">
      <c r="A4720" s="3" t="s">
        <v>111</v>
      </c>
      <c r="B4720" s="35" t="str">
        <f>_xlfn.XLOOKUP(Table7[[#This Row],[EID]],Roster!A:A,Roster!E:E)</f>
        <v>hir.kame.31</v>
      </c>
      <c r="C4720" s="35" t="str">
        <f>_xlfn.XLOOKUP(Table7[[#This Row],[EID]],Roster!A:A,Roster!F:F)</f>
        <v>Health</v>
      </c>
      <c r="D4720">
        <v>8</v>
      </c>
      <c r="E4720" s="2">
        <v>45220</v>
      </c>
      <c r="F4720" s="2">
        <f>_xlfn.XLOOKUP(Table7[[#This Row],[EID]],Roster!A:A,Roster!G:G)</f>
        <v>42145</v>
      </c>
      <c r="G4720" s="61">
        <f ca="1">(TODAY()-Table7[[#This Row],[Hire Date]])/365</f>
        <v>10</v>
      </c>
      <c r="H4720" s="61">
        <f ca="1">Table7[[#This Row],[Year]]*12</f>
        <v>120</v>
      </c>
      <c r="I4720" t="str">
        <f ca="1">IF(Table7[[#This Row],[Month]]&gt;=12,"Tenured","New Hire")</f>
        <v>Tenured</v>
      </c>
    </row>
    <row r="4721" spans="1:9">
      <c r="A4721" s="3" t="s">
        <v>112</v>
      </c>
      <c r="B4721" s="35" t="str">
        <f>_xlfn.XLOOKUP(Table7[[#This Row],[EID]],Roster!A:A,Roster!E:E)</f>
        <v>hir.kame.31</v>
      </c>
      <c r="C4721" s="35" t="str">
        <f>_xlfn.XLOOKUP(Table7[[#This Row],[EID]],Roster!A:A,Roster!F:F)</f>
        <v>Health</v>
      </c>
      <c r="D4721">
        <v>10</v>
      </c>
      <c r="E4721" s="2">
        <v>45220</v>
      </c>
      <c r="F4721" s="2">
        <f>_xlfn.XLOOKUP(Table7[[#This Row],[EID]],Roster!A:A,Roster!G:G)</f>
        <v>44989</v>
      </c>
      <c r="G4721" s="61">
        <f ca="1">(TODAY()-Table7[[#This Row],[Hire Date]])/365</f>
        <v>2.2082191780821918</v>
      </c>
      <c r="H4721" s="61">
        <f ca="1">Table7[[#This Row],[Year]]*12</f>
        <v>26.4986301369863</v>
      </c>
      <c r="I4721" t="str">
        <f ca="1">IF(Table7[[#This Row],[Month]]&gt;=12,"Tenured","New Hire")</f>
        <v>Tenured</v>
      </c>
    </row>
    <row r="4722" spans="1:9">
      <c r="A4722" s="3" t="s">
        <v>113</v>
      </c>
      <c r="B4722" s="35" t="str">
        <f>_xlfn.XLOOKUP(Table7[[#This Row],[EID]],Roster!A:A,Roster!E:E)</f>
        <v>kig.imaz.62</v>
      </c>
      <c r="C4722" s="35" t="str">
        <f>_xlfn.XLOOKUP(Table7[[#This Row],[EID]],Roster!A:A,Roster!F:F)</f>
        <v>HR</v>
      </c>
      <c r="D4722">
        <v>9</v>
      </c>
      <c r="E4722" s="2">
        <v>45220</v>
      </c>
      <c r="F4722" s="2">
        <f>_xlfn.XLOOKUP(Table7[[#This Row],[EID]],Roster!A:A,Roster!G:G)</f>
        <v>44152</v>
      </c>
      <c r="G4722" s="61">
        <f ca="1">(TODAY()-Table7[[#This Row],[Hire Date]])/365</f>
        <v>4.5013698630136982</v>
      </c>
      <c r="H4722" s="61">
        <f ca="1">Table7[[#This Row],[Year]]*12</f>
        <v>54.016438356164379</v>
      </c>
      <c r="I4722" t="str">
        <f ca="1">IF(Table7[[#This Row],[Month]]&gt;=12,"Tenured","New Hire")</f>
        <v>Tenured</v>
      </c>
    </row>
    <row r="4723" spans="1:9">
      <c r="A4723" s="3" t="s">
        <v>114</v>
      </c>
      <c r="B4723" s="35" t="str">
        <f>_xlfn.XLOOKUP(Table7[[#This Row],[EID]],Roster!A:A,Roster!E:E)</f>
        <v>han.oriz.24</v>
      </c>
      <c r="C4723" s="35" t="str">
        <f>_xlfn.XLOOKUP(Table7[[#This Row],[EID]],Roster!A:A,Roster!F:F)</f>
        <v>Strategy</v>
      </c>
      <c r="D4723">
        <v>8</v>
      </c>
      <c r="E4723" s="2">
        <v>45220</v>
      </c>
      <c r="F4723" s="2">
        <f>_xlfn.XLOOKUP(Table7[[#This Row],[EID]],Roster!A:A,Roster!G:G)</f>
        <v>37165</v>
      </c>
      <c r="G4723" s="61">
        <f ca="1">(TODAY()-Table7[[#This Row],[Hire Date]])/365</f>
        <v>23.643835616438356</v>
      </c>
      <c r="H4723" s="61">
        <f ca="1">Table7[[#This Row],[Year]]*12</f>
        <v>283.72602739726028</v>
      </c>
      <c r="I4723" t="str">
        <f ca="1">IF(Table7[[#This Row],[Month]]&gt;=12,"Tenured","New Hire")</f>
        <v>Tenured</v>
      </c>
    </row>
    <row r="4724" spans="1:9">
      <c r="A4724" s="3" t="s">
        <v>115</v>
      </c>
      <c r="B4724" s="35" t="str">
        <f>_xlfn.XLOOKUP(Table7[[#This Row],[EID]],Roster!A:A,Roster!E:E)</f>
        <v>oka.koch.55</v>
      </c>
      <c r="C4724" s="35" t="str">
        <f>_xlfn.XLOOKUP(Table7[[#This Row],[EID]],Roster!A:A,Roster!F:F)</f>
        <v>F&amp;A</v>
      </c>
      <c r="D4724">
        <v>10</v>
      </c>
      <c r="E4724" s="2">
        <v>45220</v>
      </c>
      <c r="F4724" s="2">
        <f>_xlfn.XLOOKUP(Table7[[#This Row],[EID]],Roster!A:A,Roster!G:G)</f>
        <v>44841</v>
      </c>
      <c r="G4724" s="61">
        <f ca="1">(TODAY()-Table7[[#This Row],[Hire Date]])/365</f>
        <v>2.6136986301369864</v>
      </c>
      <c r="H4724" s="61">
        <f ca="1">Table7[[#This Row],[Year]]*12</f>
        <v>31.364383561643837</v>
      </c>
      <c r="I4724" t="str">
        <f ca="1">IF(Table7[[#This Row],[Month]]&gt;=12,"Tenured","New Hire")</f>
        <v>Tenured</v>
      </c>
    </row>
    <row r="4725" spans="1:9">
      <c r="A4725" s="3" t="s">
        <v>116</v>
      </c>
      <c r="B4725" s="35" t="str">
        <f>_xlfn.XLOOKUP(Table7[[#This Row],[EID]],Roster!A:A,Roster!E:E)</f>
        <v>hir.kame.31</v>
      </c>
      <c r="C4725" s="35" t="str">
        <f>_xlfn.XLOOKUP(Table7[[#This Row],[EID]],Roster!A:A,Roster!F:F)</f>
        <v>Health</v>
      </c>
      <c r="D4725">
        <v>9</v>
      </c>
      <c r="E4725" s="2">
        <v>45220</v>
      </c>
      <c r="F4725" s="2">
        <f>_xlfn.XLOOKUP(Table7[[#This Row],[EID]],Roster!A:A,Roster!G:G)</f>
        <v>39490</v>
      </c>
      <c r="G4725" s="61">
        <f ca="1">(TODAY()-Table7[[#This Row],[Hire Date]])/365</f>
        <v>17.273972602739725</v>
      </c>
      <c r="H4725" s="61">
        <f ca="1">Table7[[#This Row],[Year]]*12</f>
        <v>207.2876712328767</v>
      </c>
      <c r="I4725" t="str">
        <f ca="1">IF(Table7[[#This Row],[Month]]&gt;=12,"Tenured","New Hire")</f>
        <v>Tenured</v>
      </c>
    </row>
    <row r="4726" spans="1:9">
      <c r="A4726" s="3" t="s">
        <v>117</v>
      </c>
      <c r="B4726" s="35" t="str">
        <f>_xlfn.XLOOKUP(Table7[[#This Row],[EID]],Roster!A:A,Roster!E:E)</f>
        <v>han.oriz.24</v>
      </c>
      <c r="C4726" s="35" t="str">
        <f>_xlfn.XLOOKUP(Table7[[#This Row],[EID]],Roster!A:A,Roster!F:F)</f>
        <v>Network</v>
      </c>
      <c r="D4726">
        <v>10</v>
      </c>
      <c r="E4726" s="2">
        <v>45220</v>
      </c>
      <c r="F4726" s="2">
        <f>_xlfn.XLOOKUP(Table7[[#This Row],[EID]],Roster!A:A,Roster!G:G)</f>
        <v>43495</v>
      </c>
      <c r="G4726" s="61">
        <f ca="1">(TODAY()-Table7[[#This Row],[Hire Date]])/365</f>
        <v>6.3013698630136989</v>
      </c>
      <c r="H4726" s="61">
        <f ca="1">Table7[[#This Row],[Year]]*12</f>
        <v>75.616438356164394</v>
      </c>
      <c r="I4726" t="str">
        <f ca="1">IF(Table7[[#This Row],[Month]]&gt;=12,"Tenured","New Hire")</f>
        <v>Tenured</v>
      </c>
    </row>
    <row r="4727" spans="1:9">
      <c r="A4727" s="3" t="s">
        <v>118</v>
      </c>
      <c r="B4727" s="35" t="str">
        <f>_xlfn.XLOOKUP(Table7[[#This Row],[EID]],Roster!A:A,Roster!E:E)</f>
        <v>kig.imaz.62</v>
      </c>
      <c r="C4727" s="35" t="str">
        <f>_xlfn.XLOOKUP(Table7[[#This Row],[EID]],Roster!A:A,Roster!F:F)</f>
        <v>HR</v>
      </c>
      <c r="D4727">
        <v>8</v>
      </c>
      <c r="E4727" s="2">
        <v>45220</v>
      </c>
      <c r="F4727" s="2">
        <f>_xlfn.XLOOKUP(Table7[[#This Row],[EID]],Roster!A:A,Roster!G:G)</f>
        <v>44965</v>
      </c>
      <c r="G4727" s="61">
        <f ca="1">(TODAY()-Table7[[#This Row],[Hire Date]])/365</f>
        <v>2.2739726027397262</v>
      </c>
      <c r="H4727" s="61">
        <f ca="1">Table7[[#This Row],[Year]]*12</f>
        <v>27.287671232876715</v>
      </c>
      <c r="I4727" t="str">
        <f ca="1">IF(Table7[[#This Row],[Month]]&gt;=12,"Tenured","New Hire")</f>
        <v>Tenured</v>
      </c>
    </row>
    <row r="4728" spans="1:9">
      <c r="A4728" s="3" t="s">
        <v>119</v>
      </c>
      <c r="B4728" s="35" t="str">
        <f>_xlfn.XLOOKUP(Table7[[#This Row],[EID]],Roster!A:A,Roster!E:E)</f>
        <v>hir.kame.31</v>
      </c>
      <c r="C4728" s="35" t="str">
        <f>_xlfn.XLOOKUP(Table7[[#This Row],[EID]],Roster!A:A,Roster!F:F)</f>
        <v>Health</v>
      </c>
      <c r="D4728">
        <v>9</v>
      </c>
      <c r="E4728" s="2">
        <v>45220</v>
      </c>
      <c r="F4728" s="2">
        <f>_xlfn.XLOOKUP(Table7[[#This Row],[EID]],Roster!A:A,Roster!G:G)</f>
        <v>38581</v>
      </c>
      <c r="G4728" s="61">
        <f ca="1">(TODAY()-Table7[[#This Row],[Hire Date]])/365</f>
        <v>19.764383561643836</v>
      </c>
      <c r="H4728" s="61">
        <f ca="1">Table7[[#This Row],[Year]]*12</f>
        <v>237.17260273972602</v>
      </c>
      <c r="I4728" t="str">
        <f ca="1">IF(Table7[[#This Row],[Month]]&gt;=12,"Tenured","New Hire")</f>
        <v>Tenured</v>
      </c>
    </row>
    <row r="4729" spans="1:9">
      <c r="A4729" s="3" t="s">
        <v>120</v>
      </c>
      <c r="B4729" s="35" t="str">
        <f>_xlfn.XLOOKUP(Table7[[#This Row],[EID]],Roster!A:A,Roster!E:E)</f>
        <v>oka.koch.55</v>
      </c>
      <c r="C4729" s="35" t="str">
        <f>_xlfn.XLOOKUP(Table7[[#This Row],[EID]],Roster!A:A,Roster!F:F)</f>
        <v>F&amp;A</v>
      </c>
      <c r="D4729">
        <v>9</v>
      </c>
      <c r="E4729" s="2">
        <v>45220</v>
      </c>
      <c r="F4729" s="2">
        <f>_xlfn.XLOOKUP(Table7[[#This Row],[EID]],Roster!A:A,Roster!G:G)</f>
        <v>45039</v>
      </c>
      <c r="G4729" s="61">
        <f ca="1">(TODAY()-Table7[[#This Row],[Hire Date]])/365</f>
        <v>2.0712328767123287</v>
      </c>
      <c r="H4729" s="61">
        <f ca="1">Table7[[#This Row],[Year]]*12</f>
        <v>24.854794520547944</v>
      </c>
      <c r="I4729" t="str">
        <f ca="1">IF(Table7[[#This Row],[Month]]&gt;=12,"Tenured","New Hire")</f>
        <v>Tenured</v>
      </c>
    </row>
    <row r="4730" spans="1:9">
      <c r="A4730" s="3" t="s">
        <v>121</v>
      </c>
      <c r="B4730" s="35" t="str">
        <f>_xlfn.XLOOKUP(Table7[[#This Row],[EID]],Roster!A:A,Roster!E:E)</f>
        <v>hir.kame.31</v>
      </c>
      <c r="C4730" s="35" t="str">
        <f>_xlfn.XLOOKUP(Table7[[#This Row],[EID]],Roster!A:A,Roster!F:F)</f>
        <v>Health</v>
      </c>
      <c r="D4730">
        <v>9</v>
      </c>
      <c r="E4730" s="2">
        <v>45220</v>
      </c>
      <c r="F4730" s="2">
        <f>_xlfn.XLOOKUP(Table7[[#This Row],[EID]],Roster!A:A,Roster!G:G)</f>
        <v>44420</v>
      </c>
      <c r="G4730" s="61">
        <f ca="1">(TODAY()-Table7[[#This Row],[Hire Date]])/365</f>
        <v>3.7671232876712328</v>
      </c>
      <c r="H4730" s="61">
        <f ca="1">Table7[[#This Row],[Year]]*12</f>
        <v>45.205479452054796</v>
      </c>
      <c r="I4730" t="str">
        <f ca="1">IF(Table7[[#This Row],[Month]]&gt;=12,"Tenured","New Hire")</f>
        <v>Tenured</v>
      </c>
    </row>
    <row r="4731" spans="1:9">
      <c r="A4731" s="3" t="s">
        <v>122</v>
      </c>
      <c r="B4731" s="35" t="str">
        <f>_xlfn.XLOOKUP(Table7[[#This Row],[EID]],Roster!A:A,Roster!E:E)</f>
        <v>han.oriz.24</v>
      </c>
      <c r="C4731" s="35" t="str">
        <f>_xlfn.XLOOKUP(Table7[[#This Row],[EID]],Roster!A:A,Roster!F:F)</f>
        <v>Network</v>
      </c>
      <c r="D4731">
        <v>10</v>
      </c>
      <c r="E4731" s="2">
        <v>45220</v>
      </c>
      <c r="F4731" s="2">
        <f>_xlfn.XLOOKUP(Table7[[#This Row],[EID]],Roster!A:A,Roster!G:G)</f>
        <v>44961</v>
      </c>
      <c r="G4731" s="61">
        <f ca="1">(TODAY()-Table7[[#This Row],[Hire Date]])/365</f>
        <v>2.2849315068493152</v>
      </c>
      <c r="H4731" s="61">
        <f ca="1">Table7[[#This Row],[Year]]*12</f>
        <v>27.419178082191785</v>
      </c>
      <c r="I4731" t="str">
        <f ca="1">IF(Table7[[#This Row],[Month]]&gt;=12,"Tenured","New Hire")</f>
        <v>Tenured</v>
      </c>
    </row>
    <row r="4732" spans="1:9">
      <c r="A4732" s="3" t="s">
        <v>123</v>
      </c>
      <c r="B4732" s="35" t="str">
        <f>_xlfn.XLOOKUP(Table7[[#This Row],[EID]],Roster!A:A,Roster!E:E)</f>
        <v>kig.imaz.62</v>
      </c>
      <c r="C4732" s="35" t="str">
        <f>_xlfn.XLOOKUP(Table7[[#This Row],[EID]],Roster!A:A,Roster!F:F)</f>
        <v>HR</v>
      </c>
      <c r="D4732">
        <v>9</v>
      </c>
      <c r="E4732" s="2">
        <v>45220</v>
      </c>
      <c r="F4732" s="2">
        <f>_xlfn.XLOOKUP(Table7[[#This Row],[EID]],Roster!A:A,Roster!G:G)</f>
        <v>41094</v>
      </c>
      <c r="G4732" s="61">
        <f ca="1">(TODAY()-Table7[[#This Row],[Hire Date]])/365</f>
        <v>12.87945205479452</v>
      </c>
      <c r="H4732" s="61">
        <f ca="1">Table7[[#This Row],[Year]]*12</f>
        <v>154.55342465753424</v>
      </c>
      <c r="I4732" t="str">
        <f ca="1">IF(Table7[[#This Row],[Month]]&gt;=12,"Tenured","New Hire")</f>
        <v>Tenured</v>
      </c>
    </row>
    <row r="4733" spans="1:9">
      <c r="A4733" s="3" t="s">
        <v>94</v>
      </c>
      <c r="B4733" s="35" t="str">
        <f>_xlfn.XLOOKUP(Table7[[#This Row],[EID]],Roster!A:A,Roster!E:E)</f>
        <v>oka.koch.55</v>
      </c>
      <c r="C4733" s="35" t="str">
        <f>_xlfn.XLOOKUP(Table7[[#This Row],[EID]],Roster!A:A,Roster!F:F)</f>
        <v>F&amp;A</v>
      </c>
      <c r="D4733">
        <v>9</v>
      </c>
      <c r="E4733" s="2">
        <v>45221</v>
      </c>
      <c r="F4733" s="2">
        <f>_xlfn.XLOOKUP(Table7[[#This Row],[EID]],Roster!A:A,Roster!G:G)</f>
        <v>45032</v>
      </c>
      <c r="G4733" s="61">
        <f ca="1">(TODAY()-Table7[[#This Row],[Hire Date]])/365</f>
        <v>2.0904109589041098</v>
      </c>
      <c r="H4733" s="61">
        <f ca="1">Table7[[#This Row],[Year]]*12</f>
        <v>25.084931506849315</v>
      </c>
      <c r="I4733" t="str">
        <f ca="1">IF(Table7[[#This Row],[Month]]&gt;=12,"Tenured","New Hire")</f>
        <v>Tenured</v>
      </c>
    </row>
    <row r="4734" spans="1:9">
      <c r="A4734" s="3" t="s">
        <v>95</v>
      </c>
      <c r="B4734" s="35" t="str">
        <f>_xlfn.XLOOKUP(Table7[[#This Row],[EID]],Roster!A:A,Roster!E:E)</f>
        <v>oka.koch.55</v>
      </c>
      <c r="C4734" s="35" t="str">
        <f>_xlfn.XLOOKUP(Table7[[#This Row],[EID]],Roster!A:A,Roster!F:F)</f>
        <v>F&amp;A</v>
      </c>
      <c r="D4734">
        <v>0</v>
      </c>
      <c r="E4734" s="2">
        <v>45221</v>
      </c>
      <c r="F4734" s="2">
        <f>_xlfn.XLOOKUP(Table7[[#This Row],[EID]],Roster!A:A,Roster!G:G)</f>
        <v>44990</v>
      </c>
      <c r="G4734" s="61">
        <f ca="1">(TODAY()-Table7[[#This Row],[Hire Date]])/365</f>
        <v>2.2054794520547945</v>
      </c>
      <c r="H4734" s="61">
        <f ca="1">Table7[[#This Row],[Year]]*12</f>
        <v>26.465753424657535</v>
      </c>
      <c r="I4734" t="str">
        <f ca="1">IF(Table7[[#This Row],[Month]]&gt;=12,"Tenured","New Hire")</f>
        <v>Tenured</v>
      </c>
    </row>
    <row r="4735" spans="1:9">
      <c r="A4735" s="3" t="s">
        <v>96</v>
      </c>
      <c r="B4735" s="35" t="str">
        <f>_xlfn.XLOOKUP(Table7[[#This Row],[EID]],Roster!A:A,Roster!E:E)</f>
        <v>hir.kame.31</v>
      </c>
      <c r="C4735" s="35" t="str">
        <f>_xlfn.XLOOKUP(Table7[[#This Row],[EID]],Roster!A:A,Roster!F:F)</f>
        <v>Health</v>
      </c>
      <c r="D4735">
        <v>9</v>
      </c>
      <c r="E4735" s="2">
        <v>45221</v>
      </c>
      <c r="F4735" s="2">
        <f>_xlfn.XLOOKUP(Table7[[#This Row],[EID]],Roster!A:A,Roster!G:G)</f>
        <v>44979</v>
      </c>
      <c r="G4735" s="61">
        <f ca="1">(TODAY()-Table7[[#This Row],[Hire Date]])/365</f>
        <v>2.2356164383561645</v>
      </c>
      <c r="H4735" s="61">
        <f ca="1">Table7[[#This Row],[Year]]*12</f>
        <v>26.827397260273976</v>
      </c>
      <c r="I4735" t="str">
        <f ca="1">IF(Table7[[#This Row],[Month]]&gt;=12,"Tenured","New Hire")</f>
        <v>Tenured</v>
      </c>
    </row>
    <row r="4736" spans="1:9">
      <c r="A4736" s="3" t="s">
        <v>97</v>
      </c>
      <c r="B4736" s="35" t="str">
        <f>_xlfn.XLOOKUP(Table7[[#This Row],[EID]],Roster!A:A,Roster!E:E)</f>
        <v>han.oriz.24</v>
      </c>
      <c r="C4736" s="35" t="str">
        <f>_xlfn.XLOOKUP(Table7[[#This Row],[EID]],Roster!A:A,Roster!F:F)</f>
        <v>Network</v>
      </c>
      <c r="D4736">
        <v>10</v>
      </c>
      <c r="E4736" s="2">
        <v>45221</v>
      </c>
      <c r="F4736" s="2">
        <f>_xlfn.XLOOKUP(Table7[[#This Row],[EID]],Roster!A:A,Roster!G:G)</f>
        <v>44419</v>
      </c>
      <c r="G4736" s="61">
        <f ca="1">(TODAY()-Table7[[#This Row],[Hire Date]])/365</f>
        <v>3.7698630136986302</v>
      </c>
      <c r="H4736" s="61">
        <f ca="1">Table7[[#This Row],[Year]]*12</f>
        <v>45.238356164383561</v>
      </c>
      <c r="I4736" t="str">
        <f ca="1">IF(Table7[[#This Row],[Month]]&gt;=12,"Tenured","New Hire")</f>
        <v>Tenured</v>
      </c>
    </row>
    <row r="4737" spans="1:9">
      <c r="A4737" s="3" t="s">
        <v>98</v>
      </c>
      <c r="B4737" s="35" t="str">
        <f>_xlfn.XLOOKUP(Table7[[#This Row],[EID]],Roster!A:A,Roster!E:E)</f>
        <v>kig.imaz.62</v>
      </c>
      <c r="C4737" s="35" t="str">
        <f>_xlfn.XLOOKUP(Table7[[#This Row],[EID]],Roster!A:A,Roster!F:F)</f>
        <v>HR</v>
      </c>
      <c r="D4737">
        <v>9</v>
      </c>
      <c r="E4737" s="2">
        <v>45221</v>
      </c>
      <c r="F4737" s="2">
        <f>_xlfn.XLOOKUP(Table7[[#This Row],[EID]],Roster!A:A,Roster!G:G)</f>
        <v>41964</v>
      </c>
      <c r="G4737" s="61">
        <f ca="1">(TODAY()-Table7[[#This Row],[Hire Date]])/365</f>
        <v>10.495890410958904</v>
      </c>
      <c r="H4737" s="61">
        <f ca="1">Table7[[#This Row],[Year]]*12</f>
        <v>125.95068493150684</v>
      </c>
      <c r="I4737" t="str">
        <f ca="1">IF(Table7[[#This Row],[Month]]&gt;=12,"Tenured","New Hire")</f>
        <v>Tenured</v>
      </c>
    </row>
    <row r="4738" spans="1:9">
      <c r="A4738" s="3" t="s">
        <v>99</v>
      </c>
      <c r="B4738" s="35" t="str">
        <f>_xlfn.XLOOKUP(Table7[[#This Row],[EID]],Roster!A:A,Roster!E:E)</f>
        <v>han.oriz.24</v>
      </c>
      <c r="C4738" s="35" t="str">
        <f>_xlfn.XLOOKUP(Table7[[#This Row],[EID]],Roster!A:A,Roster!F:F)</f>
        <v>Strategy</v>
      </c>
      <c r="D4738">
        <v>8</v>
      </c>
      <c r="E4738" s="2">
        <v>45221</v>
      </c>
      <c r="F4738" s="2">
        <f>_xlfn.XLOOKUP(Table7[[#This Row],[EID]],Roster!A:A,Roster!G:G)</f>
        <v>39732</v>
      </c>
      <c r="G4738" s="61">
        <f ca="1">(TODAY()-Table7[[#This Row],[Hire Date]])/365</f>
        <v>16.610958904109587</v>
      </c>
      <c r="H4738" s="61">
        <f ca="1">Table7[[#This Row],[Year]]*12</f>
        <v>199.33150684931505</v>
      </c>
      <c r="I4738" t="str">
        <f ca="1">IF(Table7[[#This Row],[Month]]&gt;=12,"Tenured","New Hire")</f>
        <v>Tenured</v>
      </c>
    </row>
    <row r="4739" spans="1:9">
      <c r="A4739" s="3" t="s">
        <v>100</v>
      </c>
      <c r="B4739" s="35" t="str">
        <f>_xlfn.XLOOKUP(Table7[[#This Row],[EID]],Roster!A:A,Roster!E:E)</f>
        <v>oka.koch.55</v>
      </c>
      <c r="C4739" s="35" t="str">
        <f>_xlfn.XLOOKUP(Table7[[#This Row],[EID]],Roster!A:A,Roster!F:F)</f>
        <v>F&amp;A</v>
      </c>
      <c r="D4739">
        <v>10</v>
      </c>
      <c r="E4739" s="2">
        <v>45221</v>
      </c>
      <c r="F4739" s="2">
        <f>_xlfn.XLOOKUP(Table7[[#This Row],[EID]],Roster!A:A,Roster!G:G)</f>
        <v>44956</v>
      </c>
      <c r="G4739" s="61">
        <f ca="1">(TODAY()-Table7[[#This Row],[Hire Date]])/365</f>
        <v>2.2986301369863016</v>
      </c>
      <c r="H4739" s="61">
        <f ca="1">Table7[[#This Row],[Year]]*12</f>
        <v>27.583561643835619</v>
      </c>
      <c r="I4739" t="str">
        <f ca="1">IF(Table7[[#This Row],[Month]]&gt;=12,"Tenured","New Hire")</f>
        <v>Tenured</v>
      </c>
    </row>
    <row r="4740" spans="1:9">
      <c r="A4740" s="3" t="s">
        <v>101</v>
      </c>
      <c r="B4740" s="35" t="str">
        <f>_xlfn.XLOOKUP(Table7[[#This Row],[EID]],Roster!A:A,Roster!E:E)</f>
        <v>hir.kame.31</v>
      </c>
      <c r="C4740" s="35" t="str">
        <f>_xlfn.XLOOKUP(Table7[[#This Row],[EID]],Roster!A:A,Roster!F:F)</f>
        <v>Health</v>
      </c>
      <c r="D4740">
        <v>9</v>
      </c>
      <c r="E4740" s="2">
        <v>45221</v>
      </c>
      <c r="F4740" s="2">
        <f>_xlfn.XLOOKUP(Table7[[#This Row],[EID]],Roster!A:A,Roster!G:G)</f>
        <v>42161</v>
      </c>
      <c r="G4740" s="61">
        <f ca="1">(TODAY()-Table7[[#This Row],[Hire Date]])/365</f>
        <v>9.956164383561644</v>
      </c>
      <c r="H4740" s="61">
        <f ca="1">Table7[[#This Row],[Year]]*12</f>
        <v>119.47397260273974</v>
      </c>
      <c r="I4740" t="str">
        <f ca="1">IF(Table7[[#This Row],[Month]]&gt;=12,"Tenured","New Hire")</f>
        <v>Tenured</v>
      </c>
    </row>
    <row r="4741" spans="1:9">
      <c r="A4741" s="3" t="s">
        <v>102</v>
      </c>
      <c r="B4741" s="35" t="str">
        <f>_xlfn.XLOOKUP(Table7[[#This Row],[EID]],Roster!A:A,Roster!E:E)</f>
        <v>han.oriz.24</v>
      </c>
      <c r="C4741" s="35" t="str">
        <f>_xlfn.XLOOKUP(Table7[[#This Row],[EID]],Roster!A:A,Roster!F:F)</f>
        <v>Network</v>
      </c>
      <c r="D4741">
        <v>8</v>
      </c>
      <c r="E4741" s="2">
        <v>45221</v>
      </c>
      <c r="F4741" s="2">
        <f>_xlfn.XLOOKUP(Table7[[#This Row],[EID]],Roster!A:A,Roster!G:G)</f>
        <v>37784</v>
      </c>
      <c r="G4741" s="61">
        <f ca="1">(TODAY()-Table7[[#This Row],[Hire Date]])/365</f>
        <v>21.947945205479453</v>
      </c>
      <c r="H4741" s="61">
        <f ca="1">Table7[[#This Row],[Year]]*12</f>
        <v>263.37534246575342</v>
      </c>
      <c r="I4741" t="str">
        <f ca="1">IF(Table7[[#This Row],[Month]]&gt;=12,"Tenured","New Hire")</f>
        <v>Tenured</v>
      </c>
    </row>
    <row r="4742" spans="1:9">
      <c r="A4742" s="3" t="s">
        <v>103</v>
      </c>
      <c r="B4742" s="35" t="str">
        <f>_xlfn.XLOOKUP(Table7[[#This Row],[EID]],Roster!A:A,Roster!E:E)</f>
        <v>kig.imaz.62</v>
      </c>
      <c r="C4742" s="35" t="str">
        <f>_xlfn.XLOOKUP(Table7[[#This Row],[EID]],Roster!A:A,Roster!F:F)</f>
        <v>HR</v>
      </c>
      <c r="D4742">
        <v>8</v>
      </c>
      <c r="E4742" s="2">
        <v>45221</v>
      </c>
      <c r="F4742" s="2">
        <f>_xlfn.XLOOKUP(Table7[[#This Row],[EID]],Roster!A:A,Roster!G:G)</f>
        <v>44132</v>
      </c>
      <c r="G4742" s="61">
        <f ca="1">(TODAY()-Table7[[#This Row],[Hire Date]])/365</f>
        <v>4.5561643835616437</v>
      </c>
      <c r="H4742" s="61">
        <f ca="1">Table7[[#This Row],[Year]]*12</f>
        <v>54.673972602739724</v>
      </c>
      <c r="I4742" t="str">
        <f ca="1">IF(Table7[[#This Row],[Month]]&gt;=12,"Tenured","New Hire")</f>
        <v>Tenured</v>
      </c>
    </row>
    <row r="4743" spans="1:9">
      <c r="A4743" s="3" t="s">
        <v>104</v>
      </c>
      <c r="B4743" s="35" t="str">
        <f>_xlfn.XLOOKUP(Table7[[#This Row],[EID]],Roster!A:A,Roster!E:E)</f>
        <v>oka.koch.55</v>
      </c>
      <c r="C4743" s="35" t="str">
        <f>_xlfn.XLOOKUP(Table7[[#This Row],[EID]],Roster!A:A,Roster!F:F)</f>
        <v>F&amp;A</v>
      </c>
      <c r="D4743">
        <v>6</v>
      </c>
      <c r="E4743" s="2">
        <v>45221</v>
      </c>
      <c r="F4743" s="2">
        <f>_xlfn.XLOOKUP(Table7[[#This Row],[EID]],Roster!A:A,Roster!G:G)</f>
        <v>44977</v>
      </c>
      <c r="G4743" s="61">
        <f ca="1">(TODAY()-Table7[[#This Row],[Hire Date]])/365</f>
        <v>2.2410958904109588</v>
      </c>
      <c r="H4743" s="61">
        <f ca="1">Table7[[#This Row],[Year]]*12</f>
        <v>26.893150684931506</v>
      </c>
      <c r="I4743" t="str">
        <f ca="1">IF(Table7[[#This Row],[Month]]&gt;=12,"Tenured","New Hire")</f>
        <v>Tenured</v>
      </c>
    </row>
    <row r="4744" spans="1:9">
      <c r="A4744" s="3" t="s">
        <v>105</v>
      </c>
      <c r="B4744" s="35" t="str">
        <f>_xlfn.XLOOKUP(Table7[[#This Row],[EID]],Roster!A:A,Roster!E:E)</f>
        <v>oka.koch.55</v>
      </c>
      <c r="C4744" s="35" t="str">
        <f>_xlfn.XLOOKUP(Table7[[#This Row],[EID]],Roster!A:A,Roster!F:F)</f>
        <v>F&amp;A</v>
      </c>
      <c r="D4744">
        <v>8</v>
      </c>
      <c r="E4744" s="2">
        <v>45221</v>
      </c>
      <c r="F4744" s="2">
        <f>_xlfn.XLOOKUP(Table7[[#This Row],[EID]],Roster!A:A,Roster!G:G)</f>
        <v>37806</v>
      </c>
      <c r="G4744" s="61">
        <f ca="1">(TODAY()-Table7[[#This Row],[Hire Date]])/365</f>
        <v>21.887671232876713</v>
      </c>
      <c r="H4744" s="61">
        <f ca="1">Table7[[#This Row],[Year]]*12</f>
        <v>262.65205479452055</v>
      </c>
      <c r="I4744" t="str">
        <f ca="1">IF(Table7[[#This Row],[Month]]&gt;=12,"Tenured","New Hire")</f>
        <v>Tenured</v>
      </c>
    </row>
    <row r="4745" spans="1:9">
      <c r="A4745" s="3" t="s">
        <v>106</v>
      </c>
      <c r="B4745" s="35" t="str">
        <f>_xlfn.XLOOKUP(Table7[[#This Row],[EID]],Roster!A:A,Roster!E:E)</f>
        <v>hir.kame.31</v>
      </c>
      <c r="C4745" s="35" t="str">
        <f>_xlfn.XLOOKUP(Table7[[#This Row],[EID]],Roster!A:A,Roster!F:F)</f>
        <v>Health</v>
      </c>
      <c r="D4745">
        <v>8</v>
      </c>
      <c r="E4745" s="2">
        <v>45221</v>
      </c>
      <c r="F4745" s="2">
        <f>_xlfn.XLOOKUP(Table7[[#This Row],[EID]],Roster!A:A,Roster!G:G)</f>
        <v>40457</v>
      </c>
      <c r="G4745" s="61">
        <f ca="1">(TODAY()-Table7[[#This Row],[Hire Date]])/365</f>
        <v>14.624657534246575</v>
      </c>
      <c r="H4745" s="61">
        <f ca="1">Table7[[#This Row],[Year]]*12</f>
        <v>175.49589041095891</v>
      </c>
      <c r="I4745" t="str">
        <f ca="1">IF(Table7[[#This Row],[Month]]&gt;=12,"Tenured","New Hire")</f>
        <v>Tenured</v>
      </c>
    </row>
    <row r="4746" spans="1:9">
      <c r="A4746" s="3" t="s">
        <v>107</v>
      </c>
      <c r="B4746" s="35" t="str">
        <f>_xlfn.XLOOKUP(Table7[[#This Row],[EID]],Roster!A:A,Roster!E:E)</f>
        <v>oka.koch.55</v>
      </c>
      <c r="C4746" s="35" t="str">
        <f>_xlfn.XLOOKUP(Table7[[#This Row],[EID]],Roster!A:A,Roster!F:F)</f>
        <v>F&amp;A</v>
      </c>
      <c r="D4746">
        <v>5</v>
      </c>
      <c r="E4746" s="2">
        <v>45221</v>
      </c>
      <c r="F4746" s="2">
        <f>_xlfn.XLOOKUP(Table7[[#This Row],[EID]],Roster!A:A,Roster!G:G)</f>
        <v>45001</v>
      </c>
      <c r="G4746" s="61">
        <f ca="1">(TODAY()-Table7[[#This Row],[Hire Date]])/365</f>
        <v>2.1753424657534248</v>
      </c>
      <c r="H4746" s="61">
        <f ca="1">Table7[[#This Row],[Year]]*12</f>
        <v>26.104109589041098</v>
      </c>
      <c r="I4746" t="str">
        <f ca="1">IF(Table7[[#This Row],[Month]]&gt;=12,"Tenured","New Hire")</f>
        <v>Tenured</v>
      </c>
    </row>
    <row r="4747" spans="1:9">
      <c r="A4747" s="3" t="s">
        <v>108</v>
      </c>
      <c r="B4747" s="35" t="str">
        <f>_xlfn.XLOOKUP(Table7[[#This Row],[EID]],Roster!A:A,Roster!E:E)</f>
        <v>kig.imaz.62</v>
      </c>
      <c r="C4747" s="35" t="str">
        <f>_xlfn.XLOOKUP(Table7[[#This Row],[EID]],Roster!A:A,Roster!F:F)</f>
        <v>HR</v>
      </c>
      <c r="D4747">
        <v>10</v>
      </c>
      <c r="E4747" s="2">
        <v>45221</v>
      </c>
      <c r="F4747" s="2">
        <f>_xlfn.XLOOKUP(Table7[[#This Row],[EID]],Roster!A:A,Roster!G:G)</f>
        <v>41289</v>
      </c>
      <c r="G4747" s="61">
        <f ca="1">(TODAY()-Table7[[#This Row],[Hire Date]])/365</f>
        <v>12.345205479452055</v>
      </c>
      <c r="H4747" s="61">
        <f ca="1">Table7[[#This Row],[Year]]*12</f>
        <v>148.14246575342466</v>
      </c>
      <c r="I4747" t="str">
        <f ca="1">IF(Table7[[#This Row],[Month]]&gt;=12,"Tenured","New Hire")</f>
        <v>Tenured</v>
      </c>
    </row>
    <row r="4748" spans="1:9">
      <c r="A4748" s="3" t="s">
        <v>109</v>
      </c>
      <c r="B4748" s="35" t="str">
        <f>_xlfn.XLOOKUP(Table7[[#This Row],[EID]],Roster!A:A,Roster!E:E)</f>
        <v>han.oriz.24</v>
      </c>
      <c r="C4748" s="35" t="str">
        <f>_xlfn.XLOOKUP(Table7[[#This Row],[EID]],Roster!A:A,Roster!F:F)</f>
        <v>Strategy</v>
      </c>
      <c r="D4748">
        <v>10</v>
      </c>
      <c r="E4748" s="2">
        <v>45221</v>
      </c>
      <c r="F4748" s="2">
        <f>_xlfn.XLOOKUP(Table7[[#This Row],[EID]],Roster!A:A,Roster!G:G)</f>
        <v>39092</v>
      </c>
      <c r="G4748" s="61">
        <f ca="1">(TODAY()-Table7[[#This Row],[Hire Date]])/365</f>
        <v>18.364383561643837</v>
      </c>
      <c r="H4748" s="61">
        <f ca="1">Table7[[#This Row],[Year]]*12</f>
        <v>220.37260273972606</v>
      </c>
      <c r="I4748" t="str">
        <f ca="1">IF(Table7[[#This Row],[Month]]&gt;=12,"Tenured","New Hire")</f>
        <v>Tenured</v>
      </c>
    </row>
    <row r="4749" spans="1:9">
      <c r="A4749" s="3" t="s">
        <v>110</v>
      </c>
      <c r="B4749" s="35" t="str">
        <f>_xlfn.XLOOKUP(Table7[[#This Row],[EID]],Roster!A:A,Roster!E:E)</f>
        <v>oka.koch.55</v>
      </c>
      <c r="C4749" s="35" t="str">
        <f>_xlfn.XLOOKUP(Table7[[#This Row],[EID]],Roster!A:A,Roster!F:F)</f>
        <v>F&amp;A</v>
      </c>
      <c r="D4749">
        <v>7</v>
      </c>
      <c r="E4749" s="2">
        <v>45221</v>
      </c>
      <c r="F4749" s="2">
        <f>_xlfn.XLOOKUP(Table7[[#This Row],[EID]],Roster!A:A,Roster!G:G)</f>
        <v>45029</v>
      </c>
      <c r="G4749" s="61">
        <f ca="1">(TODAY()-Table7[[#This Row],[Hire Date]])/365</f>
        <v>2.0986301369863014</v>
      </c>
      <c r="H4749" s="61">
        <f ca="1">Table7[[#This Row],[Year]]*12</f>
        <v>25.183561643835617</v>
      </c>
      <c r="I4749" t="str">
        <f ca="1">IF(Table7[[#This Row],[Month]]&gt;=12,"Tenured","New Hire")</f>
        <v>Tenured</v>
      </c>
    </row>
    <row r="4750" spans="1:9">
      <c r="A4750" s="3" t="s">
        <v>111</v>
      </c>
      <c r="B4750" s="35" t="str">
        <f>_xlfn.XLOOKUP(Table7[[#This Row],[EID]],Roster!A:A,Roster!E:E)</f>
        <v>hir.kame.31</v>
      </c>
      <c r="C4750" s="35" t="str">
        <f>_xlfn.XLOOKUP(Table7[[#This Row],[EID]],Roster!A:A,Roster!F:F)</f>
        <v>Health</v>
      </c>
      <c r="D4750">
        <v>10</v>
      </c>
      <c r="E4750" s="2">
        <v>45221</v>
      </c>
      <c r="F4750" s="2">
        <f>_xlfn.XLOOKUP(Table7[[#This Row],[EID]],Roster!A:A,Roster!G:G)</f>
        <v>42145</v>
      </c>
      <c r="G4750" s="61">
        <f ca="1">(TODAY()-Table7[[#This Row],[Hire Date]])/365</f>
        <v>10</v>
      </c>
      <c r="H4750" s="61">
        <f ca="1">Table7[[#This Row],[Year]]*12</f>
        <v>120</v>
      </c>
      <c r="I4750" t="str">
        <f ca="1">IF(Table7[[#This Row],[Month]]&gt;=12,"Tenured","New Hire")</f>
        <v>Tenured</v>
      </c>
    </row>
    <row r="4751" spans="1:9">
      <c r="A4751" s="3" t="s">
        <v>112</v>
      </c>
      <c r="B4751" s="35" t="str">
        <f>_xlfn.XLOOKUP(Table7[[#This Row],[EID]],Roster!A:A,Roster!E:E)</f>
        <v>hir.kame.31</v>
      </c>
      <c r="C4751" s="35" t="str">
        <f>_xlfn.XLOOKUP(Table7[[#This Row],[EID]],Roster!A:A,Roster!F:F)</f>
        <v>Health</v>
      </c>
      <c r="D4751">
        <v>9</v>
      </c>
      <c r="E4751" s="2">
        <v>45221</v>
      </c>
      <c r="F4751" s="2">
        <f>_xlfn.XLOOKUP(Table7[[#This Row],[EID]],Roster!A:A,Roster!G:G)</f>
        <v>44989</v>
      </c>
      <c r="G4751" s="61">
        <f ca="1">(TODAY()-Table7[[#This Row],[Hire Date]])/365</f>
        <v>2.2082191780821918</v>
      </c>
      <c r="H4751" s="61">
        <f ca="1">Table7[[#This Row],[Year]]*12</f>
        <v>26.4986301369863</v>
      </c>
      <c r="I4751" t="str">
        <f ca="1">IF(Table7[[#This Row],[Month]]&gt;=12,"Tenured","New Hire")</f>
        <v>Tenured</v>
      </c>
    </row>
    <row r="4752" spans="1:9">
      <c r="A4752" s="3" t="s">
        <v>113</v>
      </c>
      <c r="B4752" s="35" t="str">
        <f>_xlfn.XLOOKUP(Table7[[#This Row],[EID]],Roster!A:A,Roster!E:E)</f>
        <v>kig.imaz.62</v>
      </c>
      <c r="C4752" s="35" t="str">
        <f>_xlfn.XLOOKUP(Table7[[#This Row],[EID]],Roster!A:A,Roster!F:F)</f>
        <v>HR</v>
      </c>
      <c r="D4752">
        <v>9</v>
      </c>
      <c r="E4752" s="2">
        <v>45221</v>
      </c>
      <c r="F4752" s="2">
        <f>_xlfn.XLOOKUP(Table7[[#This Row],[EID]],Roster!A:A,Roster!G:G)</f>
        <v>44152</v>
      </c>
      <c r="G4752" s="61">
        <f ca="1">(TODAY()-Table7[[#This Row],[Hire Date]])/365</f>
        <v>4.5013698630136982</v>
      </c>
      <c r="H4752" s="61">
        <f ca="1">Table7[[#This Row],[Year]]*12</f>
        <v>54.016438356164379</v>
      </c>
      <c r="I4752" t="str">
        <f ca="1">IF(Table7[[#This Row],[Month]]&gt;=12,"Tenured","New Hire")</f>
        <v>Tenured</v>
      </c>
    </row>
    <row r="4753" spans="1:9">
      <c r="A4753" s="3" t="s">
        <v>114</v>
      </c>
      <c r="B4753" s="35" t="str">
        <f>_xlfn.XLOOKUP(Table7[[#This Row],[EID]],Roster!A:A,Roster!E:E)</f>
        <v>han.oriz.24</v>
      </c>
      <c r="C4753" s="35" t="str">
        <f>_xlfn.XLOOKUP(Table7[[#This Row],[EID]],Roster!A:A,Roster!F:F)</f>
        <v>Strategy</v>
      </c>
      <c r="D4753">
        <v>9</v>
      </c>
      <c r="E4753" s="2">
        <v>45221</v>
      </c>
      <c r="F4753" s="2">
        <f>_xlfn.XLOOKUP(Table7[[#This Row],[EID]],Roster!A:A,Roster!G:G)</f>
        <v>37165</v>
      </c>
      <c r="G4753" s="61">
        <f ca="1">(TODAY()-Table7[[#This Row],[Hire Date]])/365</f>
        <v>23.643835616438356</v>
      </c>
      <c r="H4753" s="61">
        <f ca="1">Table7[[#This Row],[Year]]*12</f>
        <v>283.72602739726028</v>
      </c>
      <c r="I4753" t="str">
        <f ca="1">IF(Table7[[#This Row],[Month]]&gt;=12,"Tenured","New Hire")</f>
        <v>Tenured</v>
      </c>
    </row>
    <row r="4754" spans="1:9">
      <c r="A4754" s="3" t="s">
        <v>115</v>
      </c>
      <c r="B4754" s="35" t="str">
        <f>_xlfn.XLOOKUP(Table7[[#This Row],[EID]],Roster!A:A,Roster!E:E)</f>
        <v>oka.koch.55</v>
      </c>
      <c r="C4754" s="35" t="str">
        <f>_xlfn.XLOOKUP(Table7[[#This Row],[EID]],Roster!A:A,Roster!F:F)</f>
        <v>F&amp;A</v>
      </c>
      <c r="D4754">
        <v>10</v>
      </c>
      <c r="E4754" s="2">
        <v>45221</v>
      </c>
      <c r="F4754" s="2">
        <f>_xlfn.XLOOKUP(Table7[[#This Row],[EID]],Roster!A:A,Roster!G:G)</f>
        <v>44841</v>
      </c>
      <c r="G4754" s="61">
        <f ca="1">(TODAY()-Table7[[#This Row],[Hire Date]])/365</f>
        <v>2.6136986301369864</v>
      </c>
      <c r="H4754" s="61">
        <f ca="1">Table7[[#This Row],[Year]]*12</f>
        <v>31.364383561643837</v>
      </c>
      <c r="I4754" t="str">
        <f ca="1">IF(Table7[[#This Row],[Month]]&gt;=12,"Tenured","New Hire")</f>
        <v>Tenured</v>
      </c>
    </row>
    <row r="4755" spans="1:9">
      <c r="A4755" s="3" t="s">
        <v>116</v>
      </c>
      <c r="B4755" s="35" t="str">
        <f>_xlfn.XLOOKUP(Table7[[#This Row],[EID]],Roster!A:A,Roster!E:E)</f>
        <v>hir.kame.31</v>
      </c>
      <c r="C4755" s="35" t="str">
        <f>_xlfn.XLOOKUP(Table7[[#This Row],[EID]],Roster!A:A,Roster!F:F)</f>
        <v>Health</v>
      </c>
      <c r="D4755">
        <v>8</v>
      </c>
      <c r="E4755" s="2">
        <v>45221</v>
      </c>
      <c r="F4755" s="2">
        <f>_xlfn.XLOOKUP(Table7[[#This Row],[EID]],Roster!A:A,Roster!G:G)</f>
        <v>39490</v>
      </c>
      <c r="G4755" s="61">
        <f ca="1">(TODAY()-Table7[[#This Row],[Hire Date]])/365</f>
        <v>17.273972602739725</v>
      </c>
      <c r="H4755" s="61">
        <f ca="1">Table7[[#This Row],[Year]]*12</f>
        <v>207.2876712328767</v>
      </c>
      <c r="I4755" t="str">
        <f ca="1">IF(Table7[[#This Row],[Month]]&gt;=12,"Tenured","New Hire")</f>
        <v>Tenured</v>
      </c>
    </row>
    <row r="4756" spans="1:9">
      <c r="A4756" s="3" t="s">
        <v>117</v>
      </c>
      <c r="B4756" s="35" t="str">
        <f>_xlfn.XLOOKUP(Table7[[#This Row],[EID]],Roster!A:A,Roster!E:E)</f>
        <v>han.oriz.24</v>
      </c>
      <c r="C4756" s="35" t="str">
        <f>_xlfn.XLOOKUP(Table7[[#This Row],[EID]],Roster!A:A,Roster!F:F)</f>
        <v>Network</v>
      </c>
      <c r="D4756">
        <v>10</v>
      </c>
      <c r="E4756" s="2">
        <v>45221</v>
      </c>
      <c r="F4756" s="2">
        <f>_xlfn.XLOOKUP(Table7[[#This Row],[EID]],Roster!A:A,Roster!G:G)</f>
        <v>43495</v>
      </c>
      <c r="G4756" s="61">
        <f ca="1">(TODAY()-Table7[[#This Row],[Hire Date]])/365</f>
        <v>6.3013698630136989</v>
      </c>
      <c r="H4756" s="61">
        <f ca="1">Table7[[#This Row],[Year]]*12</f>
        <v>75.616438356164394</v>
      </c>
      <c r="I4756" t="str">
        <f ca="1">IF(Table7[[#This Row],[Month]]&gt;=12,"Tenured","New Hire")</f>
        <v>Tenured</v>
      </c>
    </row>
    <row r="4757" spans="1:9">
      <c r="A4757" s="3" t="s">
        <v>118</v>
      </c>
      <c r="B4757" s="35" t="str">
        <f>_xlfn.XLOOKUP(Table7[[#This Row],[EID]],Roster!A:A,Roster!E:E)</f>
        <v>kig.imaz.62</v>
      </c>
      <c r="C4757" s="35" t="str">
        <f>_xlfn.XLOOKUP(Table7[[#This Row],[EID]],Roster!A:A,Roster!F:F)</f>
        <v>HR</v>
      </c>
      <c r="D4757">
        <v>8</v>
      </c>
      <c r="E4757" s="2">
        <v>45221</v>
      </c>
      <c r="F4757" s="2">
        <f>_xlfn.XLOOKUP(Table7[[#This Row],[EID]],Roster!A:A,Roster!G:G)</f>
        <v>44965</v>
      </c>
      <c r="G4757" s="61">
        <f ca="1">(TODAY()-Table7[[#This Row],[Hire Date]])/365</f>
        <v>2.2739726027397262</v>
      </c>
      <c r="H4757" s="61">
        <f ca="1">Table7[[#This Row],[Year]]*12</f>
        <v>27.287671232876715</v>
      </c>
      <c r="I4757" t="str">
        <f ca="1">IF(Table7[[#This Row],[Month]]&gt;=12,"Tenured","New Hire")</f>
        <v>Tenured</v>
      </c>
    </row>
    <row r="4758" spans="1:9">
      <c r="A4758" s="3" t="s">
        <v>119</v>
      </c>
      <c r="B4758" s="35" t="str">
        <f>_xlfn.XLOOKUP(Table7[[#This Row],[EID]],Roster!A:A,Roster!E:E)</f>
        <v>hir.kame.31</v>
      </c>
      <c r="C4758" s="35" t="str">
        <f>_xlfn.XLOOKUP(Table7[[#This Row],[EID]],Roster!A:A,Roster!F:F)</f>
        <v>Health</v>
      </c>
      <c r="D4758">
        <v>10</v>
      </c>
      <c r="E4758" s="2">
        <v>45221</v>
      </c>
      <c r="F4758" s="2">
        <f>_xlfn.XLOOKUP(Table7[[#This Row],[EID]],Roster!A:A,Roster!G:G)</f>
        <v>38581</v>
      </c>
      <c r="G4758" s="61">
        <f ca="1">(TODAY()-Table7[[#This Row],[Hire Date]])/365</f>
        <v>19.764383561643836</v>
      </c>
      <c r="H4758" s="61">
        <f ca="1">Table7[[#This Row],[Year]]*12</f>
        <v>237.17260273972602</v>
      </c>
      <c r="I4758" t="str">
        <f ca="1">IF(Table7[[#This Row],[Month]]&gt;=12,"Tenured","New Hire")</f>
        <v>Tenured</v>
      </c>
    </row>
    <row r="4759" spans="1:9">
      <c r="A4759" s="3" t="s">
        <v>120</v>
      </c>
      <c r="B4759" s="35" t="str">
        <f>_xlfn.XLOOKUP(Table7[[#This Row],[EID]],Roster!A:A,Roster!E:E)</f>
        <v>oka.koch.55</v>
      </c>
      <c r="C4759" s="35" t="str">
        <f>_xlfn.XLOOKUP(Table7[[#This Row],[EID]],Roster!A:A,Roster!F:F)</f>
        <v>F&amp;A</v>
      </c>
      <c r="D4759">
        <v>8</v>
      </c>
      <c r="E4759" s="2">
        <v>45221</v>
      </c>
      <c r="F4759" s="2">
        <f>_xlfn.XLOOKUP(Table7[[#This Row],[EID]],Roster!A:A,Roster!G:G)</f>
        <v>45039</v>
      </c>
      <c r="G4759" s="61">
        <f ca="1">(TODAY()-Table7[[#This Row],[Hire Date]])/365</f>
        <v>2.0712328767123287</v>
      </c>
      <c r="H4759" s="61">
        <f ca="1">Table7[[#This Row],[Year]]*12</f>
        <v>24.854794520547944</v>
      </c>
      <c r="I4759" t="str">
        <f ca="1">IF(Table7[[#This Row],[Month]]&gt;=12,"Tenured","New Hire")</f>
        <v>Tenured</v>
      </c>
    </row>
    <row r="4760" spans="1:9">
      <c r="A4760" s="3" t="s">
        <v>121</v>
      </c>
      <c r="B4760" s="35" t="str">
        <f>_xlfn.XLOOKUP(Table7[[#This Row],[EID]],Roster!A:A,Roster!E:E)</f>
        <v>hir.kame.31</v>
      </c>
      <c r="C4760" s="35" t="str">
        <f>_xlfn.XLOOKUP(Table7[[#This Row],[EID]],Roster!A:A,Roster!F:F)</f>
        <v>Health</v>
      </c>
      <c r="D4760">
        <v>10</v>
      </c>
      <c r="E4760" s="2">
        <v>45221</v>
      </c>
      <c r="F4760" s="2">
        <f>_xlfn.XLOOKUP(Table7[[#This Row],[EID]],Roster!A:A,Roster!G:G)</f>
        <v>44420</v>
      </c>
      <c r="G4760" s="61">
        <f ca="1">(TODAY()-Table7[[#This Row],[Hire Date]])/365</f>
        <v>3.7671232876712328</v>
      </c>
      <c r="H4760" s="61">
        <f ca="1">Table7[[#This Row],[Year]]*12</f>
        <v>45.205479452054796</v>
      </c>
      <c r="I4760" t="str">
        <f ca="1">IF(Table7[[#This Row],[Month]]&gt;=12,"Tenured","New Hire")</f>
        <v>Tenured</v>
      </c>
    </row>
    <row r="4761" spans="1:9">
      <c r="A4761" s="3" t="s">
        <v>122</v>
      </c>
      <c r="B4761" s="35" t="str">
        <f>_xlfn.XLOOKUP(Table7[[#This Row],[EID]],Roster!A:A,Roster!E:E)</f>
        <v>han.oriz.24</v>
      </c>
      <c r="C4761" s="35" t="str">
        <f>_xlfn.XLOOKUP(Table7[[#This Row],[EID]],Roster!A:A,Roster!F:F)</f>
        <v>Network</v>
      </c>
      <c r="D4761">
        <v>8</v>
      </c>
      <c r="E4761" s="2">
        <v>45221</v>
      </c>
      <c r="F4761" s="2">
        <f>_xlfn.XLOOKUP(Table7[[#This Row],[EID]],Roster!A:A,Roster!G:G)</f>
        <v>44961</v>
      </c>
      <c r="G4761" s="61">
        <f ca="1">(TODAY()-Table7[[#This Row],[Hire Date]])/365</f>
        <v>2.2849315068493152</v>
      </c>
      <c r="H4761" s="61">
        <f ca="1">Table7[[#This Row],[Year]]*12</f>
        <v>27.419178082191785</v>
      </c>
      <c r="I4761" t="str">
        <f ca="1">IF(Table7[[#This Row],[Month]]&gt;=12,"Tenured","New Hire")</f>
        <v>Tenured</v>
      </c>
    </row>
    <row r="4762" spans="1:9">
      <c r="A4762" s="3" t="s">
        <v>123</v>
      </c>
      <c r="B4762" s="35" t="str">
        <f>_xlfn.XLOOKUP(Table7[[#This Row],[EID]],Roster!A:A,Roster!E:E)</f>
        <v>kig.imaz.62</v>
      </c>
      <c r="C4762" s="35" t="str">
        <f>_xlfn.XLOOKUP(Table7[[#This Row],[EID]],Roster!A:A,Roster!F:F)</f>
        <v>HR</v>
      </c>
      <c r="D4762">
        <v>10</v>
      </c>
      <c r="E4762" s="2">
        <v>45221</v>
      </c>
      <c r="F4762" s="2">
        <f>_xlfn.XLOOKUP(Table7[[#This Row],[EID]],Roster!A:A,Roster!G:G)</f>
        <v>41094</v>
      </c>
      <c r="G4762" s="61">
        <f ca="1">(TODAY()-Table7[[#This Row],[Hire Date]])/365</f>
        <v>12.87945205479452</v>
      </c>
      <c r="H4762" s="61">
        <f ca="1">Table7[[#This Row],[Year]]*12</f>
        <v>154.55342465753424</v>
      </c>
      <c r="I4762" t="str">
        <f ca="1">IF(Table7[[#This Row],[Month]]&gt;=12,"Tenured","New Hire")</f>
        <v>Tenured</v>
      </c>
    </row>
    <row r="4763" spans="1:9">
      <c r="A4763" s="3" t="s">
        <v>94</v>
      </c>
      <c r="B4763" s="35" t="str">
        <f>_xlfn.XLOOKUP(Table7[[#This Row],[EID]],Roster!A:A,Roster!E:E)</f>
        <v>oka.koch.55</v>
      </c>
      <c r="C4763" s="35" t="str">
        <f>_xlfn.XLOOKUP(Table7[[#This Row],[EID]],Roster!A:A,Roster!F:F)</f>
        <v>F&amp;A</v>
      </c>
      <c r="D4763">
        <v>8</v>
      </c>
      <c r="E4763" s="2">
        <v>45222</v>
      </c>
      <c r="F4763" s="2">
        <f>_xlfn.XLOOKUP(Table7[[#This Row],[EID]],Roster!A:A,Roster!G:G)</f>
        <v>45032</v>
      </c>
      <c r="G4763" s="61">
        <f ca="1">(TODAY()-Table7[[#This Row],[Hire Date]])/365</f>
        <v>2.0904109589041098</v>
      </c>
      <c r="H4763" s="61">
        <f ca="1">Table7[[#This Row],[Year]]*12</f>
        <v>25.084931506849315</v>
      </c>
      <c r="I4763" t="str">
        <f ca="1">IF(Table7[[#This Row],[Month]]&gt;=12,"Tenured","New Hire")</f>
        <v>Tenured</v>
      </c>
    </row>
    <row r="4764" spans="1:9">
      <c r="A4764" s="3" t="s">
        <v>95</v>
      </c>
      <c r="B4764" s="35" t="str">
        <f>_xlfn.XLOOKUP(Table7[[#This Row],[EID]],Roster!A:A,Roster!E:E)</f>
        <v>oka.koch.55</v>
      </c>
      <c r="C4764" s="35" t="str">
        <f>_xlfn.XLOOKUP(Table7[[#This Row],[EID]],Roster!A:A,Roster!F:F)</f>
        <v>F&amp;A</v>
      </c>
      <c r="D4764">
        <v>8</v>
      </c>
      <c r="E4764" s="2">
        <v>45222</v>
      </c>
      <c r="F4764" s="2">
        <f>_xlfn.XLOOKUP(Table7[[#This Row],[EID]],Roster!A:A,Roster!G:G)</f>
        <v>44990</v>
      </c>
      <c r="G4764" s="61">
        <f ca="1">(TODAY()-Table7[[#This Row],[Hire Date]])/365</f>
        <v>2.2054794520547945</v>
      </c>
      <c r="H4764" s="61">
        <f ca="1">Table7[[#This Row],[Year]]*12</f>
        <v>26.465753424657535</v>
      </c>
      <c r="I4764" t="str">
        <f ca="1">IF(Table7[[#This Row],[Month]]&gt;=12,"Tenured","New Hire")</f>
        <v>Tenured</v>
      </c>
    </row>
    <row r="4765" spans="1:9">
      <c r="A4765" s="3" t="s">
        <v>96</v>
      </c>
      <c r="B4765" s="35" t="str">
        <f>_xlfn.XLOOKUP(Table7[[#This Row],[EID]],Roster!A:A,Roster!E:E)</f>
        <v>hir.kame.31</v>
      </c>
      <c r="C4765" s="35" t="str">
        <f>_xlfn.XLOOKUP(Table7[[#This Row],[EID]],Roster!A:A,Roster!F:F)</f>
        <v>Health</v>
      </c>
      <c r="D4765">
        <v>9</v>
      </c>
      <c r="E4765" s="2">
        <v>45222</v>
      </c>
      <c r="F4765" s="2">
        <f>_xlfn.XLOOKUP(Table7[[#This Row],[EID]],Roster!A:A,Roster!G:G)</f>
        <v>44979</v>
      </c>
      <c r="G4765" s="61">
        <f ca="1">(TODAY()-Table7[[#This Row],[Hire Date]])/365</f>
        <v>2.2356164383561645</v>
      </c>
      <c r="H4765" s="61">
        <f ca="1">Table7[[#This Row],[Year]]*12</f>
        <v>26.827397260273976</v>
      </c>
      <c r="I4765" t="str">
        <f ca="1">IF(Table7[[#This Row],[Month]]&gt;=12,"Tenured","New Hire")</f>
        <v>Tenured</v>
      </c>
    </row>
    <row r="4766" spans="1:9">
      <c r="A4766" s="3" t="s">
        <v>97</v>
      </c>
      <c r="B4766" s="35" t="str">
        <f>_xlfn.XLOOKUP(Table7[[#This Row],[EID]],Roster!A:A,Roster!E:E)</f>
        <v>han.oriz.24</v>
      </c>
      <c r="C4766" s="35" t="str">
        <f>_xlfn.XLOOKUP(Table7[[#This Row],[EID]],Roster!A:A,Roster!F:F)</f>
        <v>Network</v>
      </c>
      <c r="D4766">
        <v>10</v>
      </c>
      <c r="E4766" s="2">
        <v>45222</v>
      </c>
      <c r="F4766" s="2">
        <f>_xlfn.XLOOKUP(Table7[[#This Row],[EID]],Roster!A:A,Roster!G:G)</f>
        <v>44419</v>
      </c>
      <c r="G4766" s="61">
        <f ca="1">(TODAY()-Table7[[#This Row],[Hire Date]])/365</f>
        <v>3.7698630136986302</v>
      </c>
      <c r="H4766" s="61">
        <f ca="1">Table7[[#This Row],[Year]]*12</f>
        <v>45.238356164383561</v>
      </c>
      <c r="I4766" t="str">
        <f ca="1">IF(Table7[[#This Row],[Month]]&gt;=12,"Tenured","New Hire")</f>
        <v>Tenured</v>
      </c>
    </row>
    <row r="4767" spans="1:9">
      <c r="A4767" s="3" t="s">
        <v>98</v>
      </c>
      <c r="B4767" s="35" t="str">
        <f>_xlfn.XLOOKUP(Table7[[#This Row],[EID]],Roster!A:A,Roster!E:E)</f>
        <v>kig.imaz.62</v>
      </c>
      <c r="C4767" s="35" t="str">
        <f>_xlfn.XLOOKUP(Table7[[#This Row],[EID]],Roster!A:A,Roster!F:F)</f>
        <v>HR</v>
      </c>
      <c r="D4767">
        <v>9</v>
      </c>
      <c r="E4767" s="2">
        <v>45222</v>
      </c>
      <c r="F4767" s="2">
        <f>_xlfn.XLOOKUP(Table7[[#This Row],[EID]],Roster!A:A,Roster!G:G)</f>
        <v>41964</v>
      </c>
      <c r="G4767" s="61">
        <f ca="1">(TODAY()-Table7[[#This Row],[Hire Date]])/365</f>
        <v>10.495890410958904</v>
      </c>
      <c r="H4767" s="61">
        <f ca="1">Table7[[#This Row],[Year]]*12</f>
        <v>125.95068493150684</v>
      </c>
      <c r="I4767" t="str">
        <f ca="1">IF(Table7[[#This Row],[Month]]&gt;=12,"Tenured","New Hire")</f>
        <v>Tenured</v>
      </c>
    </row>
    <row r="4768" spans="1:9">
      <c r="A4768" s="3" t="s">
        <v>99</v>
      </c>
      <c r="B4768" s="35" t="str">
        <f>_xlfn.XLOOKUP(Table7[[#This Row],[EID]],Roster!A:A,Roster!E:E)</f>
        <v>han.oriz.24</v>
      </c>
      <c r="C4768" s="35" t="str">
        <f>_xlfn.XLOOKUP(Table7[[#This Row],[EID]],Roster!A:A,Roster!F:F)</f>
        <v>Strategy</v>
      </c>
      <c r="D4768">
        <v>8</v>
      </c>
      <c r="E4768" s="2">
        <v>45222</v>
      </c>
      <c r="F4768" s="2">
        <f>_xlfn.XLOOKUP(Table7[[#This Row],[EID]],Roster!A:A,Roster!G:G)</f>
        <v>39732</v>
      </c>
      <c r="G4768" s="61">
        <f ca="1">(TODAY()-Table7[[#This Row],[Hire Date]])/365</f>
        <v>16.610958904109587</v>
      </c>
      <c r="H4768" s="61">
        <f ca="1">Table7[[#This Row],[Year]]*12</f>
        <v>199.33150684931505</v>
      </c>
      <c r="I4768" t="str">
        <f ca="1">IF(Table7[[#This Row],[Month]]&gt;=12,"Tenured","New Hire")</f>
        <v>Tenured</v>
      </c>
    </row>
    <row r="4769" spans="1:9">
      <c r="A4769" s="3" t="s">
        <v>100</v>
      </c>
      <c r="B4769" s="35" t="str">
        <f>_xlfn.XLOOKUP(Table7[[#This Row],[EID]],Roster!A:A,Roster!E:E)</f>
        <v>oka.koch.55</v>
      </c>
      <c r="C4769" s="35" t="str">
        <f>_xlfn.XLOOKUP(Table7[[#This Row],[EID]],Roster!A:A,Roster!F:F)</f>
        <v>F&amp;A</v>
      </c>
      <c r="D4769">
        <v>8</v>
      </c>
      <c r="E4769" s="2">
        <v>45222</v>
      </c>
      <c r="F4769" s="2">
        <f>_xlfn.XLOOKUP(Table7[[#This Row],[EID]],Roster!A:A,Roster!G:G)</f>
        <v>44956</v>
      </c>
      <c r="G4769" s="61">
        <f ca="1">(TODAY()-Table7[[#This Row],[Hire Date]])/365</f>
        <v>2.2986301369863016</v>
      </c>
      <c r="H4769" s="61">
        <f ca="1">Table7[[#This Row],[Year]]*12</f>
        <v>27.583561643835619</v>
      </c>
      <c r="I4769" t="str">
        <f ca="1">IF(Table7[[#This Row],[Month]]&gt;=12,"Tenured","New Hire")</f>
        <v>Tenured</v>
      </c>
    </row>
    <row r="4770" spans="1:9">
      <c r="A4770" s="3" t="s">
        <v>101</v>
      </c>
      <c r="B4770" s="35" t="str">
        <f>_xlfn.XLOOKUP(Table7[[#This Row],[EID]],Roster!A:A,Roster!E:E)</f>
        <v>hir.kame.31</v>
      </c>
      <c r="C4770" s="35" t="str">
        <f>_xlfn.XLOOKUP(Table7[[#This Row],[EID]],Roster!A:A,Roster!F:F)</f>
        <v>Health</v>
      </c>
      <c r="D4770">
        <v>8</v>
      </c>
      <c r="E4770" s="2">
        <v>45222</v>
      </c>
      <c r="F4770" s="2">
        <f>_xlfn.XLOOKUP(Table7[[#This Row],[EID]],Roster!A:A,Roster!G:G)</f>
        <v>42161</v>
      </c>
      <c r="G4770" s="61">
        <f ca="1">(TODAY()-Table7[[#This Row],[Hire Date]])/365</f>
        <v>9.956164383561644</v>
      </c>
      <c r="H4770" s="61">
        <f ca="1">Table7[[#This Row],[Year]]*12</f>
        <v>119.47397260273974</v>
      </c>
      <c r="I4770" t="str">
        <f ca="1">IF(Table7[[#This Row],[Month]]&gt;=12,"Tenured","New Hire")</f>
        <v>Tenured</v>
      </c>
    </row>
    <row r="4771" spans="1:9">
      <c r="A4771" s="3" t="s">
        <v>102</v>
      </c>
      <c r="B4771" s="35" t="str">
        <f>_xlfn.XLOOKUP(Table7[[#This Row],[EID]],Roster!A:A,Roster!E:E)</f>
        <v>han.oriz.24</v>
      </c>
      <c r="C4771" s="35" t="str">
        <f>_xlfn.XLOOKUP(Table7[[#This Row],[EID]],Roster!A:A,Roster!F:F)</f>
        <v>Network</v>
      </c>
      <c r="D4771">
        <v>10</v>
      </c>
      <c r="E4771" s="2">
        <v>45222</v>
      </c>
      <c r="F4771" s="2">
        <f>_xlfn.XLOOKUP(Table7[[#This Row],[EID]],Roster!A:A,Roster!G:G)</f>
        <v>37784</v>
      </c>
      <c r="G4771" s="61">
        <f ca="1">(TODAY()-Table7[[#This Row],[Hire Date]])/365</f>
        <v>21.947945205479453</v>
      </c>
      <c r="H4771" s="61">
        <f ca="1">Table7[[#This Row],[Year]]*12</f>
        <v>263.37534246575342</v>
      </c>
      <c r="I4771" t="str">
        <f ca="1">IF(Table7[[#This Row],[Month]]&gt;=12,"Tenured","New Hire")</f>
        <v>Tenured</v>
      </c>
    </row>
    <row r="4772" spans="1:9">
      <c r="A4772" s="3" t="s">
        <v>103</v>
      </c>
      <c r="B4772" s="35" t="str">
        <f>_xlfn.XLOOKUP(Table7[[#This Row],[EID]],Roster!A:A,Roster!E:E)</f>
        <v>kig.imaz.62</v>
      </c>
      <c r="C4772" s="35" t="str">
        <f>_xlfn.XLOOKUP(Table7[[#This Row],[EID]],Roster!A:A,Roster!F:F)</f>
        <v>HR</v>
      </c>
      <c r="D4772">
        <v>9</v>
      </c>
      <c r="E4772" s="2">
        <v>45222</v>
      </c>
      <c r="F4772" s="2">
        <f>_xlfn.XLOOKUP(Table7[[#This Row],[EID]],Roster!A:A,Roster!G:G)</f>
        <v>44132</v>
      </c>
      <c r="G4772" s="61">
        <f ca="1">(TODAY()-Table7[[#This Row],[Hire Date]])/365</f>
        <v>4.5561643835616437</v>
      </c>
      <c r="H4772" s="61">
        <f ca="1">Table7[[#This Row],[Year]]*12</f>
        <v>54.673972602739724</v>
      </c>
      <c r="I4772" t="str">
        <f ca="1">IF(Table7[[#This Row],[Month]]&gt;=12,"Tenured","New Hire")</f>
        <v>Tenured</v>
      </c>
    </row>
    <row r="4773" spans="1:9">
      <c r="A4773" s="3" t="s">
        <v>104</v>
      </c>
      <c r="B4773" s="35" t="str">
        <f>_xlfn.XLOOKUP(Table7[[#This Row],[EID]],Roster!A:A,Roster!E:E)</f>
        <v>oka.koch.55</v>
      </c>
      <c r="C4773" s="35" t="str">
        <f>_xlfn.XLOOKUP(Table7[[#This Row],[EID]],Roster!A:A,Roster!F:F)</f>
        <v>F&amp;A</v>
      </c>
      <c r="D4773">
        <v>3</v>
      </c>
      <c r="E4773" s="2">
        <v>45222</v>
      </c>
      <c r="F4773" s="2">
        <f>_xlfn.XLOOKUP(Table7[[#This Row],[EID]],Roster!A:A,Roster!G:G)</f>
        <v>44977</v>
      </c>
      <c r="G4773" s="61">
        <f ca="1">(TODAY()-Table7[[#This Row],[Hire Date]])/365</f>
        <v>2.2410958904109588</v>
      </c>
      <c r="H4773" s="61">
        <f ca="1">Table7[[#This Row],[Year]]*12</f>
        <v>26.893150684931506</v>
      </c>
      <c r="I4773" t="str">
        <f ca="1">IF(Table7[[#This Row],[Month]]&gt;=12,"Tenured","New Hire")</f>
        <v>Tenured</v>
      </c>
    </row>
    <row r="4774" spans="1:9">
      <c r="A4774" s="3" t="s">
        <v>105</v>
      </c>
      <c r="B4774" s="35" t="str">
        <f>_xlfn.XLOOKUP(Table7[[#This Row],[EID]],Roster!A:A,Roster!E:E)</f>
        <v>oka.koch.55</v>
      </c>
      <c r="C4774" s="35" t="str">
        <f>_xlfn.XLOOKUP(Table7[[#This Row],[EID]],Roster!A:A,Roster!F:F)</f>
        <v>F&amp;A</v>
      </c>
      <c r="D4774">
        <v>8</v>
      </c>
      <c r="E4774" s="2">
        <v>45222</v>
      </c>
      <c r="F4774" s="2">
        <f>_xlfn.XLOOKUP(Table7[[#This Row],[EID]],Roster!A:A,Roster!G:G)</f>
        <v>37806</v>
      </c>
      <c r="G4774" s="61">
        <f ca="1">(TODAY()-Table7[[#This Row],[Hire Date]])/365</f>
        <v>21.887671232876713</v>
      </c>
      <c r="H4774" s="61">
        <f ca="1">Table7[[#This Row],[Year]]*12</f>
        <v>262.65205479452055</v>
      </c>
      <c r="I4774" t="str">
        <f ca="1">IF(Table7[[#This Row],[Month]]&gt;=12,"Tenured","New Hire")</f>
        <v>Tenured</v>
      </c>
    </row>
    <row r="4775" spans="1:9">
      <c r="A4775" s="3" t="s">
        <v>106</v>
      </c>
      <c r="B4775" s="35" t="str">
        <f>_xlfn.XLOOKUP(Table7[[#This Row],[EID]],Roster!A:A,Roster!E:E)</f>
        <v>hir.kame.31</v>
      </c>
      <c r="C4775" s="35" t="str">
        <f>_xlfn.XLOOKUP(Table7[[#This Row],[EID]],Roster!A:A,Roster!F:F)</f>
        <v>Health</v>
      </c>
      <c r="D4775">
        <v>10</v>
      </c>
      <c r="E4775" s="2">
        <v>45222</v>
      </c>
      <c r="F4775" s="2">
        <f>_xlfn.XLOOKUP(Table7[[#This Row],[EID]],Roster!A:A,Roster!G:G)</f>
        <v>40457</v>
      </c>
      <c r="G4775" s="61">
        <f ca="1">(TODAY()-Table7[[#This Row],[Hire Date]])/365</f>
        <v>14.624657534246575</v>
      </c>
      <c r="H4775" s="61">
        <f ca="1">Table7[[#This Row],[Year]]*12</f>
        <v>175.49589041095891</v>
      </c>
      <c r="I4775" t="str">
        <f ca="1">IF(Table7[[#This Row],[Month]]&gt;=12,"Tenured","New Hire")</f>
        <v>Tenured</v>
      </c>
    </row>
    <row r="4776" spans="1:9">
      <c r="A4776" s="3" t="s">
        <v>107</v>
      </c>
      <c r="B4776" s="35" t="str">
        <f>_xlfn.XLOOKUP(Table7[[#This Row],[EID]],Roster!A:A,Roster!E:E)</f>
        <v>oka.koch.55</v>
      </c>
      <c r="C4776" s="35" t="str">
        <f>_xlfn.XLOOKUP(Table7[[#This Row],[EID]],Roster!A:A,Roster!F:F)</f>
        <v>F&amp;A</v>
      </c>
      <c r="D4776">
        <v>4</v>
      </c>
      <c r="E4776" s="2">
        <v>45222</v>
      </c>
      <c r="F4776" s="2">
        <f>_xlfn.XLOOKUP(Table7[[#This Row],[EID]],Roster!A:A,Roster!G:G)</f>
        <v>45001</v>
      </c>
      <c r="G4776" s="61">
        <f ca="1">(TODAY()-Table7[[#This Row],[Hire Date]])/365</f>
        <v>2.1753424657534248</v>
      </c>
      <c r="H4776" s="61">
        <f ca="1">Table7[[#This Row],[Year]]*12</f>
        <v>26.104109589041098</v>
      </c>
      <c r="I4776" t="str">
        <f ca="1">IF(Table7[[#This Row],[Month]]&gt;=12,"Tenured","New Hire")</f>
        <v>Tenured</v>
      </c>
    </row>
    <row r="4777" spans="1:9">
      <c r="A4777" s="3" t="s">
        <v>108</v>
      </c>
      <c r="B4777" s="35" t="str">
        <f>_xlfn.XLOOKUP(Table7[[#This Row],[EID]],Roster!A:A,Roster!E:E)</f>
        <v>kig.imaz.62</v>
      </c>
      <c r="C4777" s="35" t="str">
        <f>_xlfn.XLOOKUP(Table7[[#This Row],[EID]],Roster!A:A,Roster!F:F)</f>
        <v>HR</v>
      </c>
      <c r="D4777">
        <v>9</v>
      </c>
      <c r="E4777" s="2">
        <v>45222</v>
      </c>
      <c r="F4777" s="2">
        <f>_xlfn.XLOOKUP(Table7[[#This Row],[EID]],Roster!A:A,Roster!G:G)</f>
        <v>41289</v>
      </c>
      <c r="G4777" s="61">
        <f ca="1">(TODAY()-Table7[[#This Row],[Hire Date]])/365</f>
        <v>12.345205479452055</v>
      </c>
      <c r="H4777" s="61">
        <f ca="1">Table7[[#This Row],[Year]]*12</f>
        <v>148.14246575342466</v>
      </c>
      <c r="I4777" t="str">
        <f ca="1">IF(Table7[[#This Row],[Month]]&gt;=12,"Tenured","New Hire")</f>
        <v>Tenured</v>
      </c>
    </row>
    <row r="4778" spans="1:9">
      <c r="A4778" s="3" t="s">
        <v>109</v>
      </c>
      <c r="B4778" s="35" t="str">
        <f>_xlfn.XLOOKUP(Table7[[#This Row],[EID]],Roster!A:A,Roster!E:E)</f>
        <v>han.oriz.24</v>
      </c>
      <c r="C4778" s="35" t="str">
        <f>_xlfn.XLOOKUP(Table7[[#This Row],[EID]],Roster!A:A,Roster!F:F)</f>
        <v>Strategy</v>
      </c>
      <c r="D4778">
        <v>10</v>
      </c>
      <c r="E4778" s="2">
        <v>45222</v>
      </c>
      <c r="F4778" s="2">
        <f>_xlfn.XLOOKUP(Table7[[#This Row],[EID]],Roster!A:A,Roster!G:G)</f>
        <v>39092</v>
      </c>
      <c r="G4778" s="61">
        <f ca="1">(TODAY()-Table7[[#This Row],[Hire Date]])/365</f>
        <v>18.364383561643837</v>
      </c>
      <c r="H4778" s="61">
        <f ca="1">Table7[[#This Row],[Year]]*12</f>
        <v>220.37260273972606</v>
      </c>
      <c r="I4778" t="str">
        <f ca="1">IF(Table7[[#This Row],[Month]]&gt;=12,"Tenured","New Hire")</f>
        <v>Tenured</v>
      </c>
    </row>
    <row r="4779" spans="1:9">
      <c r="A4779" s="3" t="s">
        <v>110</v>
      </c>
      <c r="B4779" s="35" t="str">
        <f>_xlfn.XLOOKUP(Table7[[#This Row],[EID]],Roster!A:A,Roster!E:E)</f>
        <v>oka.koch.55</v>
      </c>
      <c r="C4779" s="35" t="str">
        <f>_xlfn.XLOOKUP(Table7[[#This Row],[EID]],Roster!A:A,Roster!F:F)</f>
        <v>F&amp;A</v>
      </c>
      <c r="D4779">
        <v>8</v>
      </c>
      <c r="E4779" s="2">
        <v>45222</v>
      </c>
      <c r="F4779" s="2">
        <f>_xlfn.XLOOKUP(Table7[[#This Row],[EID]],Roster!A:A,Roster!G:G)</f>
        <v>45029</v>
      </c>
      <c r="G4779" s="61">
        <f ca="1">(TODAY()-Table7[[#This Row],[Hire Date]])/365</f>
        <v>2.0986301369863014</v>
      </c>
      <c r="H4779" s="61">
        <f ca="1">Table7[[#This Row],[Year]]*12</f>
        <v>25.183561643835617</v>
      </c>
      <c r="I4779" t="str">
        <f ca="1">IF(Table7[[#This Row],[Month]]&gt;=12,"Tenured","New Hire")</f>
        <v>Tenured</v>
      </c>
    </row>
    <row r="4780" spans="1:9">
      <c r="A4780" s="3" t="s">
        <v>111</v>
      </c>
      <c r="B4780" s="35" t="str">
        <f>_xlfn.XLOOKUP(Table7[[#This Row],[EID]],Roster!A:A,Roster!E:E)</f>
        <v>hir.kame.31</v>
      </c>
      <c r="C4780" s="35" t="str">
        <f>_xlfn.XLOOKUP(Table7[[#This Row],[EID]],Roster!A:A,Roster!F:F)</f>
        <v>Health</v>
      </c>
      <c r="D4780">
        <v>9</v>
      </c>
      <c r="E4780" s="2">
        <v>45222</v>
      </c>
      <c r="F4780" s="2">
        <f>_xlfn.XLOOKUP(Table7[[#This Row],[EID]],Roster!A:A,Roster!G:G)</f>
        <v>42145</v>
      </c>
      <c r="G4780" s="61">
        <f ca="1">(TODAY()-Table7[[#This Row],[Hire Date]])/365</f>
        <v>10</v>
      </c>
      <c r="H4780" s="61">
        <f ca="1">Table7[[#This Row],[Year]]*12</f>
        <v>120</v>
      </c>
      <c r="I4780" t="str">
        <f ca="1">IF(Table7[[#This Row],[Month]]&gt;=12,"Tenured","New Hire")</f>
        <v>Tenured</v>
      </c>
    </row>
    <row r="4781" spans="1:9">
      <c r="A4781" s="3" t="s">
        <v>112</v>
      </c>
      <c r="B4781" s="35" t="str">
        <f>_xlfn.XLOOKUP(Table7[[#This Row],[EID]],Roster!A:A,Roster!E:E)</f>
        <v>hir.kame.31</v>
      </c>
      <c r="C4781" s="35" t="str">
        <f>_xlfn.XLOOKUP(Table7[[#This Row],[EID]],Roster!A:A,Roster!F:F)</f>
        <v>Health</v>
      </c>
      <c r="D4781">
        <v>9</v>
      </c>
      <c r="E4781" s="2">
        <v>45222</v>
      </c>
      <c r="F4781" s="2">
        <f>_xlfn.XLOOKUP(Table7[[#This Row],[EID]],Roster!A:A,Roster!G:G)</f>
        <v>44989</v>
      </c>
      <c r="G4781" s="61">
        <f ca="1">(TODAY()-Table7[[#This Row],[Hire Date]])/365</f>
        <v>2.2082191780821918</v>
      </c>
      <c r="H4781" s="61">
        <f ca="1">Table7[[#This Row],[Year]]*12</f>
        <v>26.4986301369863</v>
      </c>
      <c r="I4781" t="str">
        <f ca="1">IF(Table7[[#This Row],[Month]]&gt;=12,"Tenured","New Hire")</f>
        <v>Tenured</v>
      </c>
    </row>
    <row r="4782" spans="1:9">
      <c r="A4782" s="3" t="s">
        <v>113</v>
      </c>
      <c r="B4782" s="35" t="str">
        <f>_xlfn.XLOOKUP(Table7[[#This Row],[EID]],Roster!A:A,Roster!E:E)</f>
        <v>kig.imaz.62</v>
      </c>
      <c r="C4782" s="35" t="str">
        <f>_xlfn.XLOOKUP(Table7[[#This Row],[EID]],Roster!A:A,Roster!F:F)</f>
        <v>HR</v>
      </c>
      <c r="D4782">
        <v>8</v>
      </c>
      <c r="E4782" s="2">
        <v>45222</v>
      </c>
      <c r="F4782" s="2">
        <f>_xlfn.XLOOKUP(Table7[[#This Row],[EID]],Roster!A:A,Roster!G:G)</f>
        <v>44152</v>
      </c>
      <c r="G4782" s="61">
        <f ca="1">(TODAY()-Table7[[#This Row],[Hire Date]])/365</f>
        <v>4.5013698630136982</v>
      </c>
      <c r="H4782" s="61">
        <f ca="1">Table7[[#This Row],[Year]]*12</f>
        <v>54.016438356164379</v>
      </c>
      <c r="I4782" t="str">
        <f ca="1">IF(Table7[[#This Row],[Month]]&gt;=12,"Tenured","New Hire")</f>
        <v>Tenured</v>
      </c>
    </row>
    <row r="4783" spans="1:9">
      <c r="A4783" s="3" t="s">
        <v>114</v>
      </c>
      <c r="B4783" s="35" t="str">
        <f>_xlfn.XLOOKUP(Table7[[#This Row],[EID]],Roster!A:A,Roster!E:E)</f>
        <v>han.oriz.24</v>
      </c>
      <c r="C4783" s="35" t="str">
        <f>_xlfn.XLOOKUP(Table7[[#This Row],[EID]],Roster!A:A,Roster!F:F)</f>
        <v>Strategy</v>
      </c>
      <c r="D4783">
        <v>8</v>
      </c>
      <c r="E4783" s="2">
        <v>45222</v>
      </c>
      <c r="F4783" s="2">
        <f>_xlfn.XLOOKUP(Table7[[#This Row],[EID]],Roster!A:A,Roster!G:G)</f>
        <v>37165</v>
      </c>
      <c r="G4783" s="61">
        <f ca="1">(TODAY()-Table7[[#This Row],[Hire Date]])/365</f>
        <v>23.643835616438356</v>
      </c>
      <c r="H4783" s="61">
        <f ca="1">Table7[[#This Row],[Year]]*12</f>
        <v>283.72602739726028</v>
      </c>
      <c r="I4783" t="str">
        <f ca="1">IF(Table7[[#This Row],[Month]]&gt;=12,"Tenured","New Hire")</f>
        <v>Tenured</v>
      </c>
    </row>
    <row r="4784" spans="1:9">
      <c r="A4784" s="3" t="s">
        <v>115</v>
      </c>
      <c r="B4784" s="35" t="str">
        <f>_xlfn.XLOOKUP(Table7[[#This Row],[EID]],Roster!A:A,Roster!E:E)</f>
        <v>oka.koch.55</v>
      </c>
      <c r="C4784" s="35" t="str">
        <f>_xlfn.XLOOKUP(Table7[[#This Row],[EID]],Roster!A:A,Roster!F:F)</f>
        <v>F&amp;A</v>
      </c>
      <c r="D4784">
        <v>9</v>
      </c>
      <c r="E4784" s="2">
        <v>45222</v>
      </c>
      <c r="F4784" s="2">
        <f>_xlfn.XLOOKUP(Table7[[#This Row],[EID]],Roster!A:A,Roster!G:G)</f>
        <v>44841</v>
      </c>
      <c r="G4784" s="61">
        <f ca="1">(TODAY()-Table7[[#This Row],[Hire Date]])/365</f>
        <v>2.6136986301369864</v>
      </c>
      <c r="H4784" s="61">
        <f ca="1">Table7[[#This Row],[Year]]*12</f>
        <v>31.364383561643837</v>
      </c>
      <c r="I4784" t="str">
        <f ca="1">IF(Table7[[#This Row],[Month]]&gt;=12,"Tenured","New Hire")</f>
        <v>Tenured</v>
      </c>
    </row>
    <row r="4785" spans="1:9">
      <c r="A4785" s="3" t="s">
        <v>116</v>
      </c>
      <c r="B4785" s="35" t="str">
        <f>_xlfn.XLOOKUP(Table7[[#This Row],[EID]],Roster!A:A,Roster!E:E)</f>
        <v>hir.kame.31</v>
      </c>
      <c r="C4785" s="35" t="str">
        <f>_xlfn.XLOOKUP(Table7[[#This Row],[EID]],Roster!A:A,Roster!F:F)</f>
        <v>Health</v>
      </c>
      <c r="D4785">
        <v>8</v>
      </c>
      <c r="E4785" s="2">
        <v>45222</v>
      </c>
      <c r="F4785" s="2">
        <f>_xlfn.XLOOKUP(Table7[[#This Row],[EID]],Roster!A:A,Roster!G:G)</f>
        <v>39490</v>
      </c>
      <c r="G4785" s="61">
        <f ca="1">(TODAY()-Table7[[#This Row],[Hire Date]])/365</f>
        <v>17.273972602739725</v>
      </c>
      <c r="H4785" s="61">
        <f ca="1">Table7[[#This Row],[Year]]*12</f>
        <v>207.2876712328767</v>
      </c>
      <c r="I4785" t="str">
        <f ca="1">IF(Table7[[#This Row],[Month]]&gt;=12,"Tenured","New Hire")</f>
        <v>Tenured</v>
      </c>
    </row>
    <row r="4786" spans="1:9">
      <c r="A4786" s="3" t="s">
        <v>117</v>
      </c>
      <c r="B4786" s="35" t="str">
        <f>_xlfn.XLOOKUP(Table7[[#This Row],[EID]],Roster!A:A,Roster!E:E)</f>
        <v>han.oriz.24</v>
      </c>
      <c r="C4786" s="35" t="str">
        <f>_xlfn.XLOOKUP(Table7[[#This Row],[EID]],Roster!A:A,Roster!F:F)</f>
        <v>Network</v>
      </c>
      <c r="D4786">
        <v>9</v>
      </c>
      <c r="E4786" s="2">
        <v>45222</v>
      </c>
      <c r="F4786" s="2">
        <f>_xlfn.XLOOKUP(Table7[[#This Row],[EID]],Roster!A:A,Roster!G:G)</f>
        <v>43495</v>
      </c>
      <c r="G4786" s="61">
        <f ca="1">(TODAY()-Table7[[#This Row],[Hire Date]])/365</f>
        <v>6.3013698630136989</v>
      </c>
      <c r="H4786" s="61">
        <f ca="1">Table7[[#This Row],[Year]]*12</f>
        <v>75.616438356164394</v>
      </c>
      <c r="I4786" t="str">
        <f ca="1">IF(Table7[[#This Row],[Month]]&gt;=12,"Tenured","New Hire")</f>
        <v>Tenured</v>
      </c>
    </row>
    <row r="4787" spans="1:9">
      <c r="A4787" s="3" t="s">
        <v>118</v>
      </c>
      <c r="B4787" s="35" t="str">
        <f>_xlfn.XLOOKUP(Table7[[#This Row],[EID]],Roster!A:A,Roster!E:E)</f>
        <v>kig.imaz.62</v>
      </c>
      <c r="C4787" s="35" t="str">
        <f>_xlfn.XLOOKUP(Table7[[#This Row],[EID]],Roster!A:A,Roster!F:F)</f>
        <v>HR</v>
      </c>
      <c r="D4787">
        <v>9</v>
      </c>
      <c r="E4787" s="2">
        <v>45222</v>
      </c>
      <c r="F4787" s="2">
        <f>_xlfn.XLOOKUP(Table7[[#This Row],[EID]],Roster!A:A,Roster!G:G)</f>
        <v>44965</v>
      </c>
      <c r="G4787" s="61">
        <f ca="1">(TODAY()-Table7[[#This Row],[Hire Date]])/365</f>
        <v>2.2739726027397262</v>
      </c>
      <c r="H4787" s="61">
        <f ca="1">Table7[[#This Row],[Year]]*12</f>
        <v>27.287671232876715</v>
      </c>
      <c r="I4787" t="str">
        <f ca="1">IF(Table7[[#This Row],[Month]]&gt;=12,"Tenured","New Hire")</f>
        <v>Tenured</v>
      </c>
    </row>
    <row r="4788" spans="1:9">
      <c r="A4788" s="3" t="s">
        <v>119</v>
      </c>
      <c r="B4788" s="35" t="str">
        <f>_xlfn.XLOOKUP(Table7[[#This Row],[EID]],Roster!A:A,Roster!E:E)</f>
        <v>hir.kame.31</v>
      </c>
      <c r="C4788" s="35" t="str">
        <f>_xlfn.XLOOKUP(Table7[[#This Row],[EID]],Roster!A:A,Roster!F:F)</f>
        <v>Health</v>
      </c>
      <c r="D4788">
        <v>10</v>
      </c>
      <c r="E4788" s="2">
        <v>45222</v>
      </c>
      <c r="F4788" s="2">
        <f>_xlfn.XLOOKUP(Table7[[#This Row],[EID]],Roster!A:A,Roster!G:G)</f>
        <v>38581</v>
      </c>
      <c r="G4788" s="61">
        <f ca="1">(TODAY()-Table7[[#This Row],[Hire Date]])/365</f>
        <v>19.764383561643836</v>
      </c>
      <c r="H4788" s="61">
        <f ca="1">Table7[[#This Row],[Year]]*12</f>
        <v>237.17260273972602</v>
      </c>
      <c r="I4788" t="str">
        <f ca="1">IF(Table7[[#This Row],[Month]]&gt;=12,"Tenured","New Hire")</f>
        <v>Tenured</v>
      </c>
    </row>
    <row r="4789" spans="1:9">
      <c r="A4789" s="3" t="s">
        <v>120</v>
      </c>
      <c r="B4789" s="35" t="str">
        <f>_xlfn.XLOOKUP(Table7[[#This Row],[EID]],Roster!A:A,Roster!E:E)</f>
        <v>oka.koch.55</v>
      </c>
      <c r="C4789" s="35" t="str">
        <f>_xlfn.XLOOKUP(Table7[[#This Row],[EID]],Roster!A:A,Roster!F:F)</f>
        <v>F&amp;A</v>
      </c>
      <c r="D4789">
        <v>8</v>
      </c>
      <c r="E4789" s="2">
        <v>45222</v>
      </c>
      <c r="F4789" s="2">
        <f>_xlfn.XLOOKUP(Table7[[#This Row],[EID]],Roster!A:A,Roster!G:G)</f>
        <v>45039</v>
      </c>
      <c r="G4789" s="61">
        <f ca="1">(TODAY()-Table7[[#This Row],[Hire Date]])/365</f>
        <v>2.0712328767123287</v>
      </c>
      <c r="H4789" s="61">
        <f ca="1">Table7[[#This Row],[Year]]*12</f>
        <v>24.854794520547944</v>
      </c>
      <c r="I4789" t="str">
        <f ca="1">IF(Table7[[#This Row],[Month]]&gt;=12,"Tenured","New Hire")</f>
        <v>Tenured</v>
      </c>
    </row>
    <row r="4790" spans="1:9">
      <c r="A4790" s="3" t="s">
        <v>121</v>
      </c>
      <c r="B4790" s="35" t="str">
        <f>_xlfn.XLOOKUP(Table7[[#This Row],[EID]],Roster!A:A,Roster!E:E)</f>
        <v>hir.kame.31</v>
      </c>
      <c r="C4790" s="35" t="str">
        <f>_xlfn.XLOOKUP(Table7[[#This Row],[EID]],Roster!A:A,Roster!F:F)</f>
        <v>Health</v>
      </c>
      <c r="D4790">
        <v>9</v>
      </c>
      <c r="E4790" s="2">
        <v>45222</v>
      </c>
      <c r="F4790" s="2">
        <f>_xlfn.XLOOKUP(Table7[[#This Row],[EID]],Roster!A:A,Roster!G:G)</f>
        <v>44420</v>
      </c>
      <c r="G4790" s="61">
        <f ca="1">(TODAY()-Table7[[#This Row],[Hire Date]])/365</f>
        <v>3.7671232876712328</v>
      </c>
      <c r="H4790" s="61">
        <f ca="1">Table7[[#This Row],[Year]]*12</f>
        <v>45.205479452054796</v>
      </c>
      <c r="I4790" t="str">
        <f ca="1">IF(Table7[[#This Row],[Month]]&gt;=12,"Tenured","New Hire")</f>
        <v>Tenured</v>
      </c>
    </row>
    <row r="4791" spans="1:9">
      <c r="A4791" s="3" t="s">
        <v>122</v>
      </c>
      <c r="B4791" s="35" t="str">
        <f>_xlfn.XLOOKUP(Table7[[#This Row],[EID]],Roster!A:A,Roster!E:E)</f>
        <v>han.oriz.24</v>
      </c>
      <c r="C4791" s="35" t="str">
        <f>_xlfn.XLOOKUP(Table7[[#This Row],[EID]],Roster!A:A,Roster!F:F)</f>
        <v>Network</v>
      </c>
      <c r="D4791">
        <v>10</v>
      </c>
      <c r="E4791" s="2">
        <v>45222</v>
      </c>
      <c r="F4791" s="2">
        <f>_xlfn.XLOOKUP(Table7[[#This Row],[EID]],Roster!A:A,Roster!G:G)</f>
        <v>44961</v>
      </c>
      <c r="G4791" s="61">
        <f ca="1">(TODAY()-Table7[[#This Row],[Hire Date]])/365</f>
        <v>2.2849315068493152</v>
      </c>
      <c r="H4791" s="61">
        <f ca="1">Table7[[#This Row],[Year]]*12</f>
        <v>27.419178082191785</v>
      </c>
      <c r="I4791" t="str">
        <f ca="1">IF(Table7[[#This Row],[Month]]&gt;=12,"Tenured","New Hire")</f>
        <v>Tenured</v>
      </c>
    </row>
    <row r="4792" spans="1:9">
      <c r="A4792" s="3" t="s">
        <v>123</v>
      </c>
      <c r="B4792" s="35" t="str">
        <f>_xlfn.XLOOKUP(Table7[[#This Row],[EID]],Roster!A:A,Roster!E:E)</f>
        <v>kig.imaz.62</v>
      </c>
      <c r="C4792" s="35" t="str">
        <f>_xlfn.XLOOKUP(Table7[[#This Row],[EID]],Roster!A:A,Roster!F:F)</f>
        <v>HR</v>
      </c>
      <c r="D4792">
        <v>9</v>
      </c>
      <c r="E4792" s="2">
        <v>45222</v>
      </c>
      <c r="F4792" s="2">
        <f>_xlfn.XLOOKUP(Table7[[#This Row],[EID]],Roster!A:A,Roster!G:G)</f>
        <v>41094</v>
      </c>
      <c r="G4792" s="61">
        <f ca="1">(TODAY()-Table7[[#This Row],[Hire Date]])/365</f>
        <v>12.87945205479452</v>
      </c>
      <c r="H4792" s="61">
        <f ca="1">Table7[[#This Row],[Year]]*12</f>
        <v>154.55342465753424</v>
      </c>
      <c r="I4792" t="str">
        <f ca="1">IF(Table7[[#This Row],[Month]]&gt;=12,"Tenured","New Hire")</f>
        <v>Tenured</v>
      </c>
    </row>
    <row r="4793" spans="1:9">
      <c r="A4793" s="3" t="s">
        <v>94</v>
      </c>
      <c r="B4793" s="35" t="str">
        <f>_xlfn.XLOOKUP(Table7[[#This Row],[EID]],Roster!A:A,Roster!E:E)</f>
        <v>oka.koch.55</v>
      </c>
      <c r="C4793" s="35" t="str">
        <f>_xlfn.XLOOKUP(Table7[[#This Row],[EID]],Roster!A:A,Roster!F:F)</f>
        <v>F&amp;A</v>
      </c>
      <c r="D4793">
        <v>9</v>
      </c>
      <c r="E4793" s="2">
        <v>45223</v>
      </c>
      <c r="F4793" s="2">
        <f>_xlfn.XLOOKUP(Table7[[#This Row],[EID]],Roster!A:A,Roster!G:G)</f>
        <v>45032</v>
      </c>
      <c r="G4793" s="61">
        <f ca="1">(TODAY()-Table7[[#This Row],[Hire Date]])/365</f>
        <v>2.0904109589041098</v>
      </c>
      <c r="H4793" s="61">
        <f ca="1">Table7[[#This Row],[Year]]*12</f>
        <v>25.084931506849315</v>
      </c>
      <c r="I4793" t="str">
        <f ca="1">IF(Table7[[#This Row],[Month]]&gt;=12,"Tenured","New Hire")</f>
        <v>Tenured</v>
      </c>
    </row>
    <row r="4794" spans="1:9">
      <c r="A4794" s="3" t="s">
        <v>95</v>
      </c>
      <c r="B4794" s="35" t="str">
        <f>_xlfn.XLOOKUP(Table7[[#This Row],[EID]],Roster!A:A,Roster!E:E)</f>
        <v>oka.koch.55</v>
      </c>
      <c r="C4794" s="35" t="str">
        <f>_xlfn.XLOOKUP(Table7[[#This Row],[EID]],Roster!A:A,Roster!F:F)</f>
        <v>F&amp;A</v>
      </c>
      <c r="D4794">
        <v>8</v>
      </c>
      <c r="E4794" s="2">
        <v>45223</v>
      </c>
      <c r="F4794" s="2">
        <f>_xlfn.XLOOKUP(Table7[[#This Row],[EID]],Roster!A:A,Roster!G:G)</f>
        <v>44990</v>
      </c>
      <c r="G4794" s="61">
        <f ca="1">(TODAY()-Table7[[#This Row],[Hire Date]])/365</f>
        <v>2.2054794520547945</v>
      </c>
      <c r="H4794" s="61">
        <f ca="1">Table7[[#This Row],[Year]]*12</f>
        <v>26.465753424657535</v>
      </c>
      <c r="I4794" t="str">
        <f ca="1">IF(Table7[[#This Row],[Month]]&gt;=12,"Tenured","New Hire")</f>
        <v>Tenured</v>
      </c>
    </row>
    <row r="4795" spans="1:9">
      <c r="A4795" s="3" t="s">
        <v>96</v>
      </c>
      <c r="B4795" s="35" t="str">
        <f>_xlfn.XLOOKUP(Table7[[#This Row],[EID]],Roster!A:A,Roster!E:E)</f>
        <v>hir.kame.31</v>
      </c>
      <c r="C4795" s="35" t="str">
        <f>_xlfn.XLOOKUP(Table7[[#This Row],[EID]],Roster!A:A,Roster!F:F)</f>
        <v>Health</v>
      </c>
      <c r="D4795">
        <v>10</v>
      </c>
      <c r="E4795" s="2">
        <v>45223</v>
      </c>
      <c r="F4795" s="2">
        <f>_xlfn.XLOOKUP(Table7[[#This Row],[EID]],Roster!A:A,Roster!G:G)</f>
        <v>44979</v>
      </c>
      <c r="G4795" s="61">
        <f ca="1">(TODAY()-Table7[[#This Row],[Hire Date]])/365</f>
        <v>2.2356164383561645</v>
      </c>
      <c r="H4795" s="61">
        <f ca="1">Table7[[#This Row],[Year]]*12</f>
        <v>26.827397260273976</v>
      </c>
      <c r="I4795" t="str">
        <f ca="1">IF(Table7[[#This Row],[Month]]&gt;=12,"Tenured","New Hire")</f>
        <v>Tenured</v>
      </c>
    </row>
    <row r="4796" spans="1:9">
      <c r="A4796" s="3" t="s">
        <v>97</v>
      </c>
      <c r="B4796" s="35" t="str">
        <f>_xlfn.XLOOKUP(Table7[[#This Row],[EID]],Roster!A:A,Roster!E:E)</f>
        <v>han.oriz.24</v>
      </c>
      <c r="C4796" s="35" t="str">
        <f>_xlfn.XLOOKUP(Table7[[#This Row],[EID]],Roster!A:A,Roster!F:F)</f>
        <v>Network</v>
      </c>
      <c r="D4796">
        <v>9</v>
      </c>
      <c r="E4796" s="2">
        <v>45223</v>
      </c>
      <c r="F4796" s="2">
        <f>_xlfn.XLOOKUP(Table7[[#This Row],[EID]],Roster!A:A,Roster!G:G)</f>
        <v>44419</v>
      </c>
      <c r="G4796" s="61">
        <f ca="1">(TODAY()-Table7[[#This Row],[Hire Date]])/365</f>
        <v>3.7698630136986302</v>
      </c>
      <c r="H4796" s="61">
        <f ca="1">Table7[[#This Row],[Year]]*12</f>
        <v>45.238356164383561</v>
      </c>
      <c r="I4796" t="str">
        <f ca="1">IF(Table7[[#This Row],[Month]]&gt;=12,"Tenured","New Hire")</f>
        <v>Tenured</v>
      </c>
    </row>
    <row r="4797" spans="1:9">
      <c r="A4797" s="3" t="s">
        <v>98</v>
      </c>
      <c r="B4797" s="35" t="str">
        <f>_xlfn.XLOOKUP(Table7[[#This Row],[EID]],Roster!A:A,Roster!E:E)</f>
        <v>kig.imaz.62</v>
      </c>
      <c r="C4797" s="35" t="str">
        <f>_xlfn.XLOOKUP(Table7[[#This Row],[EID]],Roster!A:A,Roster!F:F)</f>
        <v>HR</v>
      </c>
      <c r="D4797">
        <v>9</v>
      </c>
      <c r="E4797" s="2">
        <v>45223</v>
      </c>
      <c r="F4797" s="2">
        <f>_xlfn.XLOOKUP(Table7[[#This Row],[EID]],Roster!A:A,Roster!G:G)</f>
        <v>41964</v>
      </c>
      <c r="G4797" s="61">
        <f ca="1">(TODAY()-Table7[[#This Row],[Hire Date]])/365</f>
        <v>10.495890410958904</v>
      </c>
      <c r="H4797" s="61">
        <f ca="1">Table7[[#This Row],[Year]]*12</f>
        <v>125.95068493150684</v>
      </c>
      <c r="I4797" t="str">
        <f ca="1">IF(Table7[[#This Row],[Month]]&gt;=12,"Tenured","New Hire")</f>
        <v>Tenured</v>
      </c>
    </row>
    <row r="4798" spans="1:9">
      <c r="A4798" s="3" t="s">
        <v>99</v>
      </c>
      <c r="B4798" s="35" t="str">
        <f>_xlfn.XLOOKUP(Table7[[#This Row],[EID]],Roster!A:A,Roster!E:E)</f>
        <v>han.oriz.24</v>
      </c>
      <c r="C4798" s="35" t="str">
        <f>_xlfn.XLOOKUP(Table7[[#This Row],[EID]],Roster!A:A,Roster!F:F)</f>
        <v>Strategy</v>
      </c>
      <c r="D4798">
        <v>9</v>
      </c>
      <c r="E4798" s="2">
        <v>45223</v>
      </c>
      <c r="F4798" s="2">
        <f>_xlfn.XLOOKUP(Table7[[#This Row],[EID]],Roster!A:A,Roster!G:G)</f>
        <v>39732</v>
      </c>
      <c r="G4798" s="61">
        <f ca="1">(TODAY()-Table7[[#This Row],[Hire Date]])/365</f>
        <v>16.610958904109587</v>
      </c>
      <c r="H4798" s="61">
        <f ca="1">Table7[[#This Row],[Year]]*12</f>
        <v>199.33150684931505</v>
      </c>
      <c r="I4798" t="str">
        <f ca="1">IF(Table7[[#This Row],[Month]]&gt;=12,"Tenured","New Hire")</f>
        <v>Tenured</v>
      </c>
    </row>
    <row r="4799" spans="1:9">
      <c r="A4799" s="3" t="s">
        <v>100</v>
      </c>
      <c r="B4799" s="35" t="str">
        <f>_xlfn.XLOOKUP(Table7[[#This Row],[EID]],Roster!A:A,Roster!E:E)</f>
        <v>oka.koch.55</v>
      </c>
      <c r="C4799" s="35" t="str">
        <f>_xlfn.XLOOKUP(Table7[[#This Row],[EID]],Roster!A:A,Roster!F:F)</f>
        <v>F&amp;A</v>
      </c>
      <c r="D4799">
        <v>10</v>
      </c>
      <c r="E4799" s="2">
        <v>45223</v>
      </c>
      <c r="F4799" s="2">
        <f>_xlfn.XLOOKUP(Table7[[#This Row],[EID]],Roster!A:A,Roster!G:G)</f>
        <v>44956</v>
      </c>
      <c r="G4799" s="61">
        <f ca="1">(TODAY()-Table7[[#This Row],[Hire Date]])/365</f>
        <v>2.2986301369863016</v>
      </c>
      <c r="H4799" s="61">
        <f ca="1">Table7[[#This Row],[Year]]*12</f>
        <v>27.583561643835619</v>
      </c>
      <c r="I4799" t="str">
        <f ca="1">IF(Table7[[#This Row],[Month]]&gt;=12,"Tenured","New Hire")</f>
        <v>Tenured</v>
      </c>
    </row>
    <row r="4800" spans="1:9">
      <c r="A4800" s="3" t="s">
        <v>101</v>
      </c>
      <c r="B4800" s="35" t="str">
        <f>_xlfn.XLOOKUP(Table7[[#This Row],[EID]],Roster!A:A,Roster!E:E)</f>
        <v>hir.kame.31</v>
      </c>
      <c r="C4800" s="35" t="str">
        <f>_xlfn.XLOOKUP(Table7[[#This Row],[EID]],Roster!A:A,Roster!F:F)</f>
        <v>Health</v>
      </c>
      <c r="D4800">
        <v>8</v>
      </c>
      <c r="E4800" s="2">
        <v>45223</v>
      </c>
      <c r="F4800" s="2">
        <f>_xlfn.XLOOKUP(Table7[[#This Row],[EID]],Roster!A:A,Roster!G:G)</f>
        <v>42161</v>
      </c>
      <c r="G4800" s="61">
        <f ca="1">(TODAY()-Table7[[#This Row],[Hire Date]])/365</f>
        <v>9.956164383561644</v>
      </c>
      <c r="H4800" s="61">
        <f ca="1">Table7[[#This Row],[Year]]*12</f>
        <v>119.47397260273974</v>
      </c>
      <c r="I4800" t="str">
        <f ca="1">IF(Table7[[#This Row],[Month]]&gt;=12,"Tenured","New Hire")</f>
        <v>Tenured</v>
      </c>
    </row>
    <row r="4801" spans="1:9">
      <c r="A4801" s="3" t="s">
        <v>102</v>
      </c>
      <c r="B4801" s="35" t="str">
        <f>_xlfn.XLOOKUP(Table7[[#This Row],[EID]],Roster!A:A,Roster!E:E)</f>
        <v>han.oriz.24</v>
      </c>
      <c r="C4801" s="35" t="str">
        <f>_xlfn.XLOOKUP(Table7[[#This Row],[EID]],Roster!A:A,Roster!F:F)</f>
        <v>Network</v>
      </c>
      <c r="D4801">
        <v>10</v>
      </c>
      <c r="E4801" s="2">
        <v>45223</v>
      </c>
      <c r="F4801" s="2">
        <f>_xlfn.XLOOKUP(Table7[[#This Row],[EID]],Roster!A:A,Roster!G:G)</f>
        <v>37784</v>
      </c>
      <c r="G4801" s="61">
        <f ca="1">(TODAY()-Table7[[#This Row],[Hire Date]])/365</f>
        <v>21.947945205479453</v>
      </c>
      <c r="H4801" s="61">
        <f ca="1">Table7[[#This Row],[Year]]*12</f>
        <v>263.37534246575342</v>
      </c>
      <c r="I4801" t="str">
        <f ca="1">IF(Table7[[#This Row],[Month]]&gt;=12,"Tenured","New Hire")</f>
        <v>Tenured</v>
      </c>
    </row>
    <row r="4802" spans="1:9">
      <c r="A4802" s="3" t="s">
        <v>103</v>
      </c>
      <c r="B4802" s="35" t="str">
        <f>_xlfn.XLOOKUP(Table7[[#This Row],[EID]],Roster!A:A,Roster!E:E)</f>
        <v>kig.imaz.62</v>
      </c>
      <c r="C4802" s="35" t="str">
        <f>_xlfn.XLOOKUP(Table7[[#This Row],[EID]],Roster!A:A,Roster!F:F)</f>
        <v>HR</v>
      </c>
      <c r="D4802">
        <v>10</v>
      </c>
      <c r="E4802" s="2">
        <v>45223</v>
      </c>
      <c r="F4802" s="2">
        <f>_xlfn.XLOOKUP(Table7[[#This Row],[EID]],Roster!A:A,Roster!G:G)</f>
        <v>44132</v>
      </c>
      <c r="G4802" s="61">
        <f ca="1">(TODAY()-Table7[[#This Row],[Hire Date]])/365</f>
        <v>4.5561643835616437</v>
      </c>
      <c r="H4802" s="61">
        <f ca="1">Table7[[#This Row],[Year]]*12</f>
        <v>54.673972602739724</v>
      </c>
      <c r="I4802" t="str">
        <f ca="1">IF(Table7[[#This Row],[Month]]&gt;=12,"Tenured","New Hire")</f>
        <v>Tenured</v>
      </c>
    </row>
    <row r="4803" spans="1:9">
      <c r="A4803" s="3" t="s">
        <v>104</v>
      </c>
      <c r="B4803" s="35" t="str">
        <f>_xlfn.XLOOKUP(Table7[[#This Row],[EID]],Roster!A:A,Roster!E:E)</f>
        <v>oka.koch.55</v>
      </c>
      <c r="C4803" s="35" t="str">
        <f>_xlfn.XLOOKUP(Table7[[#This Row],[EID]],Roster!A:A,Roster!F:F)</f>
        <v>F&amp;A</v>
      </c>
      <c r="D4803">
        <v>8</v>
      </c>
      <c r="E4803" s="2">
        <v>45223</v>
      </c>
      <c r="F4803" s="2">
        <f>_xlfn.XLOOKUP(Table7[[#This Row],[EID]],Roster!A:A,Roster!G:G)</f>
        <v>44977</v>
      </c>
      <c r="G4803" s="61">
        <f ca="1">(TODAY()-Table7[[#This Row],[Hire Date]])/365</f>
        <v>2.2410958904109588</v>
      </c>
      <c r="H4803" s="61">
        <f ca="1">Table7[[#This Row],[Year]]*12</f>
        <v>26.893150684931506</v>
      </c>
      <c r="I4803" t="str">
        <f ca="1">IF(Table7[[#This Row],[Month]]&gt;=12,"Tenured","New Hire")</f>
        <v>Tenured</v>
      </c>
    </row>
    <row r="4804" spans="1:9">
      <c r="A4804" s="3" t="s">
        <v>105</v>
      </c>
      <c r="B4804" s="35" t="str">
        <f>_xlfn.XLOOKUP(Table7[[#This Row],[EID]],Roster!A:A,Roster!E:E)</f>
        <v>oka.koch.55</v>
      </c>
      <c r="C4804" s="35" t="str">
        <f>_xlfn.XLOOKUP(Table7[[#This Row],[EID]],Roster!A:A,Roster!F:F)</f>
        <v>F&amp;A</v>
      </c>
      <c r="D4804">
        <v>9</v>
      </c>
      <c r="E4804" s="2">
        <v>45223</v>
      </c>
      <c r="F4804" s="2">
        <f>_xlfn.XLOOKUP(Table7[[#This Row],[EID]],Roster!A:A,Roster!G:G)</f>
        <v>37806</v>
      </c>
      <c r="G4804" s="61">
        <f ca="1">(TODAY()-Table7[[#This Row],[Hire Date]])/365</f>
        <v>21.887671232876713</v>
      </c>
      <c r="H4804" s="61">
        <f ca="1">Table7[[#This Row],[Year]]*12</f>
        <v>262.65205479452055</v>
      </c>
      <c r="I4804" t="str">
        <f ca="1">IF(Table7[[#This Row],[Month]]&gt;=12,"Tenured","New Hire")</f>
        <v>Tenured</v>
      </c>
    </row>
    <row r="4805" spans="1:9">
      <c r="A4805" s="3" t="s">
        <v>106</v>
      </c>
      <c r="B4805" s="35" t="str">
        <f>_xlfn.XLOOKUP(Table7[[#This Row],[EID]],Roster!A:A,Roster!E:E)</f>
        <v>hir.kame.31</v>
      </c>
      <c r="C4805" s="35" t="str">
        <f>_xlfn.XLOOKUP(Table7[[#This Row],[EID]],Roster!A:A,Roster!F:F)</f>
        <v>Health</v>
      </c>
      <c r="D4805">
        <v>9</v>
      </c>
      <c r="E4805" s="2">
        <v>45223</v>
      </c>
      <c r="F4805" s="2">
        <f>_xlfn.XLOOKUP(Table7[[#This Row],[EID]],Roster!A:A,Roster!G:G)</f>
        <v>40457</v>
      </c>
      <c r="G4805" s="61">
        <f ca="1">(TODAY()-Table7[[#This Row],[Hire Date]])/365</f>
        <v>14.624657534246575</v>
      </c>
      <c r="H4805" s="61">
        <f ca="1">Table7[[#This Row],[Year]]*12</f>
        <v>175.49589041095891</v>
      </c>
      <c r="I4805" t="str">
        <f ca="1">IF(Table7[[#This Row],[Month]]&gt;=12,"Tenured","New Hire")</f>
        <v>Tenured</v>
      </c>
    </row>
    <row r="4806" spans="1:9">
      <c r="A4806" s="3" t="s">
        <v>107</v>
      </c>
      <c r="B4806" s="35" t="str">
        <f>_xlfn.XLOOKUP(Table7[[#This Row],[EID]],Roster!A:A,Roster!E:E)</f>
        <v>oka.koch.55</v>
      </c>
      <c r="C4806" s="35" t="str">
        <f>_xlfn.XLOOKUP(Table7[[#This Row],[EID]],Roster!A:A,Roster!F:F)</f>
        <v>F&amp;A</v>
      </c>
      <c r="D4806">
        <v>7</v>
      </c>
      <c r="E4806" s="2">
        <v>45223</v>
      </c>
      <c r="F4806" s="2">
        <f>_xlfn.XLOOKUP(Table7[[#This Row],[EID]],Roster!A:A,Roster!G:G)</f>
        <v>45001</v>
      </c>
      <c r="G4806" s="61">
        <f ca="1">(TODAY()-Table7[[#This Row],[Hire Date]])/365</f>
        <v>2.1753424657534248</v>
      </c>
      <c r="H4806" s="61">
        <f ca="1">Table7[[#This Row],[Year]]*12</f>
        <v>26.104109589041098</v>
      </c>
      <c r="I4806" t="str">
        <f ca="1">IF(Table7[[#This Row],[Month]]&gt;=12,"Tenured","New Hire")</f>
        <v>Tenured</v>
      </c>
    </row>
    <row r="4807" spans="1:9">
      <c r="A4807" s="3" t="s">
        <v>108</v>
      </c>
      <c r="B4807" s="35" t="str">
        <f>_xlfn.XLOOKUP(Table7[[#This Row],[EID]],Roster!A:A,Roster!E:E)</f>
        <v>kig.imaz.62</v>
      </c>
      <c r="C4807" s="35" t="str">
        <f>_xlfn.XLOOKUP(Table7[[#This Row],[EID]],Roster!A:A,Roster!F:F)</f>
        <v>HR</v>
      </c>
      <c r="D4807">
        <v>10</v>
      </c>
      <c r="E4807" s="2">
        <v>45223</v>
      </c>
      <c r="F4807" s="2">
        <f>_xlfn.XLOOKUP(Table7[[#This Row],[EID]],Roster!A:A,Roster!G:G)</f>
        <v>41289</v>
      </c>
      <c r="G4807" s="61">
        <f ca="1">(TODAY()-Table7[[#This Row],[Hire Date]])/365</f>
        <v>12.345205479452055</v>
      </c>
      <c r="H4807" s="61">
        <f ca="1">Table7[[#This Row],[Year]]*12</f>
        <v>148.14246575342466</v>
      </c>
      <c r="I4807" t="str">
        <f ca="1">IF(Table7[[#This Row],[Month]]&gt;=12,"Tenured","New Hire")</f>
        <v>Tenured</v>
      </c>
    </row>
    <row r="4808" spans="1:9">
      <c r="A4808" s="3" t="s">
        <v>109</v>
      </c>
      <c r="B4808" s="35" t="str">
        <f>_xlfn.XLOOKUP(Table7[[#This Row],[EID]],Roster!A:A,Roster!E:E)</f>
        <v>han.oriz.24</v>
      </c>
      <c r="C4808" s="35" t="str">
        <f>_xlfn.XLOOKUP(Table7[[#This Row],[EID]],Roster!A:A,Roster!F:F)</f>
        <v>Strategy</v>
      </c>
      <c r="D4808">
        <v>8</v>
      </c>
      <c r="E4808" s="2">
        <v>45223</v>
      </c>
      <c r="F4808" s="2">
        <f>_xlfn.XLOOKUP(Table7[[#This Row],[EID]],Roster!A:A,Roster!G:G)</f>
        <v>39092</v>
      </c>
      <c r="G4808" s="61">
        <f ca="1">(TODAY()-Table7[[#This Row],[Hire Date]])/365</f>
        <v>18.364383561643837</v>
      </c>
      <c r="H4808" s="61">
        <f ca="1">Table7[[#This Row],[Year]]*12</f>
        <v>220.37260273972606</v>
      </c>
      <c r="I4808" t="str">
        <f ca="1">IF(Table7[[#This Row],[Month]]&gt;=12,"Tenured","New Hire")</f>
        <v>Tenured</v>
      </c>
    </row>
    <row r="4809" spans="1:9">
      <c r="A4809" s="3" t="s">
        <v>110</v>
      </c>
      <c r="B4809" s="35" t="str">
        <f>_xlfn.XLOOKUP(Table7[[#This Row],[EID]],Roster!A:A,Roster!E:E)</f>
        <v>oka.koch.55</v>
      </c>
      <c r="C4809" s="35" t="str">
        <f>_xlfn.XLOOKUP(Table7[[#This Row],[EID]],Roster!A:A,Roster!F:F)</f>
        <v>F&amp;A</v>
      </c>
      <c r="D4809">
        <v>8</v>
      </c>
      <c r="E4809" s="2">
        <v>45223</v>
      </c>
      <c r="F4809" s="2">
        <f>_xlfn.XLOOKUP(Table7[[#This Row],[EID]],Roster!A:A,Roster!G:G)</f>
        <v>45029</v>
      </c>
      <c r="G4809" s="61">
        <f ca="1">(TODAY()-Table7[[#This Row],[Hire Date]])/365</f>
        <v>2.0986301369863014</v>
      </c>
      <c r="H4809" s="61">
        <f ca="1">Table7[[#This Row],[Year]]*12</f>
        <v>25.183561643835617</v>
      </c>
      <c r="I4809" t="str">
        <f ca="1">IF(Table7[[#This Row],[Month]]&gt;=12,"Tenured","New Hire")</f>
        <v>Tenured</v>
      </c>
    </row>
    <row r="4810" spans="1:9">
      <c r="A4810" s="3" t="s">
        <v>111</v>
      </c>
      <c r="B4810" s="35" t="str">
        <f>_xlfn.XLOOKUP(Table7[[#This Row],[EID]],Roster!A:A,Roster!E:E)</f>
        <v>hir.kame.31</v>
      </c>
      <c r="C4810" s="35" t="str">
        <f>_xlfn.XLOOKUP(Table7[[#This Row],[EID]],Roster!A:A,Roster!F:F)</f>
        <v>Health</v>
      </c>
      <c r="D4810">
        <v>10</v>
      </c>
      <c r="E4810" s="2">
        <v>45223</v>
      </c>
      <c r="F4810" s="2">
        <f>_xlfn.XLOOKUP(Table7[[#This Row],[EID]],Roster!A:A,Roster!G:G)</f>
        <v>42145</v>
      </c>
      <c r="G4810" s="61">
        <f ca="1">(TODAY()-Table7[[#This Row],[Hire Date]])/365</f>
        <v>10</v>
      </c>
      <c r="H4810" s="61">
        <f ca="1">Table7[[#This Row],[Year]]*12</f>
        <v>120</v>
      </c>
      <c r="I4810" t="str">
        <f ca="1">IF(Table7[[#This Row],[Month]]&gt;=12,"Tenured","New Hire")</f>
        <v>Tenured</v>
      </c>
    </row>
    <row r="4811" spans="1:9">
      <c r="A4811" s="3" t="s">
        <v>112</v>
      </c>
      <c r="B4811" s="35" t="str">
        <f>_xlfn.XLOOKUP(Table7[[#This Row],[EID]],Roster!A:A,Roster!E:E)</f>
        <v>hir.kame.31</v>
      </c>
      <c r="C4811" s="35" t="str">
        <f>_xlfn.XLOOKUP(Table7[[#This Row],[EID]],Roster!A:A,Roster!F:F)</f>
        <v>Health</v>
      </c>
      <c r="D4811">
        <v>10</v>
      </c>
      <c r="E4811" s="2">
        <v>45223</v>
      </c>
      <c r="F4811" s="2">
        <f>_xlfn.XLOOKUP(Table7[[#This Row],[EID]],Roster!A:A,Roster!G:G)</f>
        <v>44989</v>
      </c>
      <c r="G4811" s="61">
        <f ca="1">(TODAY()-Table7[[#This Row],[Hire Date]])/365</f>
        <v>2.2082191780821918</v>
      </c>
      <c r="H4811" s="61">
        <f ca="1">Table7[[#This Row],[Year]]*12</f>
        <v>26.4986301369863</v>
      </c>
      <c r="I4811" t="str">
        <f ca="1">IF(Table7[[#This Row],[Month]]&gt;=12,"Tenured","New Hire")</f>
        <v>Tenured</v>
      </c>
    </row>
    <row r="4812" spans="1:9">
      <c r="A4812" s="3" t="s">
        <v>113</v>
      </c>
      <c r="B4812" s="35" t="str">
        <f>_xlfn.XLOOKUP(Table7[[#This Row],[EID]],Roster!A:A,Roster!E:E)</f>
        <v>kig.imaz.62</v>
      </c>
      <c r="C4812" s="35" t="str">
        <f>_xlfn.XLOOKUP(Table7[[#This Row],[EID]],Roster!A:A,Roster!F:F)</f>
        <v>HR</v>
      </c>
      <c r="D4812">
        <v>10</v>
      </c>
      <c r="E4812" s="2">
        <v>45223</v>
      </c>
      <c r="F4812" s="2">
        <f>_xlfn.XLOOKUP(Table7[[#This Row],[EID]],Roster!A:A,Roster!G:G)</f>
        <v>44152</v>
      </c>
      <c r="G4812" s="61">
        <f ca="1">(TODAY()-Table7[[#This Row],[Hire Date]])/365</f>
        <v>4.5013698630136982</v>
      </c>
      <c r="H4812" s="61">
        <f ca="1">Table7[[#This Row],[Year]]*12</f>
        <v>54.016438356164379</v>
      </c>
      <c r="I4812" t="str">
        <f ca="1">IF(Table7[[#This Row],[Month]]&gt;=12,"Tenured","New Hire")</f>
        <v>Tenured</v>
      </c>
    </row>
    <row r="4813" spans="1:9">
      <c r="A4813" s="3" t="s">
        <v>114</v>
      </c>
      <c r="B4813" s="35" t="str">
        <f>_xlfn.XLOOKUP(Table7[[#This Row],[EID]],Roster!A:A,Roster!E:E)</f>
        <v>han.oriz.24</v>
      </c>
      <c r="C4813" s="35" t="str">
        <f>_xlfn.XLOOKUP(Table7[[#This Row],[EID]],Roster!A:A,Roster!F:F)</f>
        <v>Strategy</v>
      </c>
      <c r="D4813">
        <v>10</v>
      </c>
      <c r="E4813" s="2">
        <v>45223</v>
      </c>
      <c r="F4813" s="2">
        <f>_xlfn.XLOOKUP(Table7[[#This Row],[EID]],Roster!A:A,Roster!G:G)</f>
        <v>37165</v>
      </c>
      <c r="G4813" s="61">
        <f ca="1">(TODAY()-Table7[[#This Row],[Hire Date]])/365</f>
        <v>23.643835616438356</v>
      </c>
      <c r="H4813" s="61">
        <f ca="1">Table7[[#This Row],[Year]]*12</f>
        <v>283.72602739726028</v>
      </c>
      <c r="I4813" t="str">
        <f ca="1">IF(Table7[[#This Row],[Month]]&gt;=12,"Tenured","New Hire")</f>
        <v>Tenured</v>
      </c>
    </row>
    <row r="4814" spans="1:9">
      <c r="A4814" s="3" t="s">
        <v>115</v>
      </c>
      <c r="B4814" s="35" t="str">
        <f>_xlfn.XLOOKUP(Table7[[#This Row],[EID]],Roster!A:A,Roster!E:E)</f>
        <v>oka.koch.55</v>
      </c>
      <c r="C4814" s="35" t="str">
        <f>_xlfn.XLOOKUP(Table7[[#This Row],[EID]],Roster!A:A,Roster!F:F)</f>
        <v>F&amp;A</v>
      </c>
      <c r="D4814">
        <v>9</v>
      </c>
      <c r="E4814" s="2">
        <v>45223</v>
      </c>
      <c r="F4814" s="2">
        <f>_xlfn.XLOOKUP(Table7[[#This Row],[EID]],Roster!A:A,Roster!G:G)</f>
        <v>44841</v>
      </c>
      <c r="G4814" s="61">
        <f ca="1">(TODAY()-Table7[[#This Row],[Hire Date]])/365</f>
        <v>2.6136986301369864</v>
      </c>
      <c r="H4814" s="61">
        <f ca="1">Table7[[#This Row],[Year]]*12</f>
        <v>31.364383561643837</v>
      </c>
      <c r="I4814" t="str">
        <f ca="1">IF(Table7[[#This Row],[Month]]&gt;=12,"Tenured","New Hire")</f>
        <v>Tenured</v>
      </c>
    </row>
    <row r="4815" spans="1:9">
      <c r="A4815" s="3" t="s">
        <v>116</v>
      </c>
      <c r="B4815" s="35" t="str">
        <f>_xlfn.XLOOKUP(Table7[[#This Row],[EID]],Roster!A:A,Roster!E:E)</f>
        <v>hir.kame.31</v>
      </c>
      <c r="C4815" s="35" t="str">
        <f>_xlfn.XLOOKUP(Table7[[#This Row],[EID]],Roster!A:A,Roster!F:F)</f>
        <v>Health</v>
      </c>
      <c r="D4815">
        <v>8</v>
      </c>
      <c r="E4815" s="2">
        <v>45223</v>
      </c>
      <c r="F4815" s="2">
        <f>_xlfn.XLOOKUP(Table7[[#This Row],[EID]],Roster!A:A,Roster!G:G)</f>
        <v>39490</v>
      </c>
      <c r="G4815" s="61">
        <f ca="1">(TODAY()-Table7[[#This Row],[Hire Date]])/365</f>
        <v>17.273972602739725</v>
      </c>
      <c r="H4815" s="61">
        <f ca="1">Table7[[#This Row],[Year]]*12</f>
        <v>207.2876712328767</v>
      </c>
      <c r="I4815" t="str">
        <f ca="1">IF(Table7[[#This Row],[Month]]&gt;=12,"Tenured","New Hire")</f>
        <v>Tenured</v>
      </c>
    </row>
    <row r="4816" spans="1:9">
      <c r="A4816" s="3" t="s">
        <v>117</v>
      </c>
      <c r="B4816" s="35" t="str">
        <f>_xlfn.XLOOKUP(Table7[[#This Row],[EID]],Roster!A:A,Roster!E:E)</f>
        <v>han.oriz.24</v>
      </c>
      <c r="C4816" s="35" t="str">
        <f>_xlfn.XLOOKUP(Table7[[#This Row],[EID]],Roster!A:A,Roster!F:F)</f>
        <v>Network</v>
      </c>
      <c r="D4816">
        <v>9</v>
      </c>
      <c r="E4816" s="2">
        <v>45223</v>
      </c>
      <c r="F4816" s="2">
        <f>_xlfn.XLOOKUP(Table7[[#This Row],[EID]],Roster!A:A,Roster!G:G)</f>
        <v>43495</v>
      </c>
      <c r="G4816" s="61">
        <f ca="1">(TODAY()-Table7[[#This Row],[Hire Date]])/365</f>
        <v>6.3013698630136989</v>
      </c>
      <c r="H4816" s="61">
        <f ca="1">Table7[[#This Row],[Year]]*12</f>
        <v>75.616438356164394</v>
      </c>
      <c r="I4816" t="str">
        <f ca="1">IF(Table7[[#This Row],[Month]]&gt;=12,"Tenured","New Hire")</f>
        <v>Tenured</v>
      </c>
    </row>
    <row r="4817" spans="1:9">
      <c r="A4817" s="3" t="s">
        <v>118</v>
      </c>
      <c r="B4817" s="35" t="str">
        <f>_xlfn.XLOOKUP(Table7[[#This Row],[EID]],Roster!A:A,Roster!E:E)</f>
        <v>kig.imaz.62</v>
      </c>
      <c r="C4817" s="35" t="str">
        <f>_xlfn.XLOOKUP(Table7[[#This Row],[EID]],Roster!A:A,Roster!F:F)</f>
        <v>HR</v>
      </c>
      <c r="D4817">
        <v>10</v>
      </c>
      <c r="E4817" s="2">
        <v>45223</v>
      </c>
      <c r="F4817" s="2">
        <f>_xlfn.XLOOKUP(Table7[[#This Row],[EID]],Roster!A:A,Roster!G:G)</f>
        <v>44965</v>
      </c>
      <c r="G4817" s="61">
        <f ca="1">(TODAY()-Table7[[#This Row],[Hire Date]])/365</f>
        <v>2.2739726027397262</v>
      </c>
      <c r="H4817" s="61">
        <f ca="1">Table7[[#This Row],[Year]]*12</f>
        <v>27.287671232876715</v>
      </c>
      <c r="I4817" t="str">
        <f ca="1">IF(Table7[[#This Row],[Month]]&gt;=12,"Tenured","New Hire")</f>
        <v>Tenured</v>
      </c>
    </row>
    <row r="4818" spans="1:9">
      <c r="A4818" s="3" t="s">
        <v>119</v>
      </c>
      <c r="B4818" s="35" t="str">
        <f>_xlfn.XLOOKUP(Table7[[#This Row],[EID]],Roster!A:A,Roster!E:E)</f>
        <v>hir.kame.31</v>
      </c>
      <c r="C4818" s="35" t="str">
        <f>_xlfn.XLOOKUP(Table7[[#This Row],[EID]],Roster!A:A,Roster!F:F)</f>
        <v>Health</v>
      </c>
      <c r="D4818">
        <v>10</v>
      </c>
      <c r="E4818" s="2">
        <v>45223</v>
      </c>
      <c r="F4818" s="2">
        <f>_xlfn.XLOOKUP(Table7[[#This Row],[EID]],Roster!A:A,Roster!G:G)</f>
        <v>38581</v>
      </c>
      <c r="G4818" s="61">
        <f ca="1">(TODAY()-Table7[[#This Row],[Hire Date]])/365</f>
        <v>19.764383561643836</v>
      </c>
      <c r="H4818" s="61">
        <f ca="1">Table7[[#This Row],[Year]]*12</f>
        <v>237.17260273972602</v>
      </c>
      <c r="I4818" t="str">
        <f ca="1">IF(Table7[[#This Row],[Month]]&gt;=12,"Tenured","New Hire")</f>
        <v>Tenured</v>
      </c>
    </row>
    <row r="4819" spans="1:9">
      <c r="A4819" s="3" t="s">
        <v>120</v>
      </c>
      <c r="B4819" s="35" t="str">
        <f>_xlfn.XLOOKUP(Table7[[#This Row],[EID]],Roster!A:A,Roster!E:E)</f>
        <v>oka.koch.55</v>
      </c>
      <c r="C4819" s="35" t="str">
        <f>_xlfn.XLOOKUP(Table7[[#This Row],[EID]],Roster!A:A,Roster!F:F)</f>
        <v>F&amp;A</v>
      </c>
      <c r="D4819">
        <v>8</v>
      </c>
      <c r="E4819" s="2">
        <v>45223</v>
      </c>
      <c r="F4819" s="2">
        <f>_xlfn.XLOOKUP(Table7[[#This Row],[EID]],Roster!A:A,Roster!G:G)</f>
        <v>45039</v>
      </c>
      <c r="G4819" s="61">
        <f ca="1">(TODAY()-Table7[[#This Row],[Hire Date]])/365</f>
        <v>2.0712328767123287</v>
      </c>
      <c r="H4819" s="61">
        <f ca="1">Table7[[#This Row],[Year]]*12</f>
        <v>24.854794520547944</v>
      </c>
      <c r="I4819" t="str">
        <f ca="1">IF(Table7[[#This Row],[Month]]&gt;=12,"Tenured","New Hire")</f>
        <v>Tenured</v>
      </c>
    </row>
    <row r="4820" spans="1:9">
      <c r="A4820" s="3" t="s">
        <v>121</v>
      </c>
      <c r="B4820" s="35" t="str">
        <f>_xlfn.XLOOKUP(Table7[[#This Row],[EID]],Roster!A:A,Roster!E:E)</f>
        <v>hir.kame.31</v>
      </c>
      <c r="C4820" s="35" t="str">
        <f>_xlfn.XLOOKUP(Table7[[#This Row],[EID]],Roster!A:A,Roster!F:F)</f>
        <v>Health</v>
      </c>
      <c r="D4820">
        <v>10</v>
      </c>
      <c r="E4820" s="2">
        <v>45223</v>
      </c>
      <c r="F4820" s="2">
        <f>_xlfn.XLOOKUP(Table7[[#This Row],[EID]],Roster!A:A,Roster!G:G)</f>
        <v>44420</v>
      </c>
      <c r="G4820" s="61">
        <f ca="1">(TODAY()-Table7[[#This Row],[Hire Date]])/365</f>
        <v>3.7671232876712328</v>
      </c>
      <c r="H4820" s="61">
        <f ca="1">Table7[[#This Row],[Year]]*12</f>
        <v>45.205479452054796</v>
      </c>
      <c r="I4820" t="str">
        <f ca="1">IF(Table7[[#This Row],[Month]]&gt;=12,"Tenured","New Hire")</f>
        <v>Tenured</v>
      </c>
    </row>
    <row r="4821" spans="1:9">
      <c r="A4821" s="3" t="s">
        <v>122</v>
      </c>
      <c r="B4821" s="35" t="str">
        <f>_xlfn.XLOOKUP(Table7[[#This Row],[EID]],Roster!A:A,Roster!E:E)</f>
        <v>han.oriz.24</v>
      </c>
      <c r="C4821" s="35" t="str">
        <f>_xlfn.XLOOKUP(Table7[[#This Row],[EID]],Roster!A:A,Roster!F:F)</f>
        <v>Network</v>
      </c>
      <c r="D4821">
        <v>10</v>
      </c>
      <c r="E4821" s="2">
        <v>45223</v>
      </c>
      <c r="F4821" s="2">
        <f>_xlfn.XLOOKUP(Table7[[#This Row],[EID]],Roster!A:A,Roster!G:G)</f>
        <v>44961</v>
      </c>
      <c r="G4821" s="61">
        <f ca="1">(TODAY()-Table7[[#This Row],[Hire Date]])/365</f>
        <v>2.2849315068493152</v>
      </c>
      <c r="H4821" s="61">
        <f ca="1">Table7[[#This Row],[Year]]*12</f>
        <v>27.419178082191785</v>
      </c>
      <c r="I4821" t="str">
        <f ca="1">IF(Table7[[#This Row],[Month]]&gt;=12,"Tenured","New Hire")</f>
        <v>Tenured</v>
      </c>
    </row>
    <row r="4822" spans="1:9">
      <c r="A4822" s="3" t="s">
        <v>123</v>
      </c>
      <c r="B4822" s="35" t="str">
        <f>_xlfn.XLOOKUP(Table7[[#This Row],[EID]],Roster!A:A,Roster!E:E)</f>
        <v>kig.imaz.62</v>
      </c>
      <c r="C4822" s="35" t="str">
        <f>_xlfn.XLOOKUP(Table7[[#This Row],[EID]],Roster!A:A,Roster!F:F)</f>
        <v>HR</v>
      </c>
      <c r="D4822">
        <v>9</v>
      </c>
      <c r="E4822" s="2">
        <v>45223</v>
      </c>
      <c r="F4822" s="2">
        <f>_xlfn.XLOOKUP(Table7[[#This Row],[EID]],Roster!A:A,Roster!G:G)</f>
        <v>41094</v>
      </c>
      <c r="G4822" s="61">
        <f ca="1">(TODAY()-Table7[[#This Row],[Hire Date]])/365</f>
        <v>12.87945205479452</v>
      </c>
      <c r="H4822" s="61">
        <f ca="1">Table7[[#This Row],[Year]]*12</f>
        <v>154.55342465753424</v>
      </c>
      <c r="I4822" t="str">
        <f ca="1">IF(Table7[[#This Row],[Month]]&gt;=12,"Tenured","New Hire")</f>
        <v>Tenured</v>
      </c>
    </row>
    <row r="4823" spans="1:9">
      <c r="A4823" s="3" t="s">
        <v>94</v>
      </c>
      <c r="B4823" s="35" t="str">
        <f>_xlfn.XLOOKUP(Table7[[#This Row],[EID]],Roster!A:A,Roster!E:E)</f>
        <v>oka.koch.55</v>
      </c>
      <c r="C4823" s="35" t="str">
        <f>_xlfn.XLOOKUP(Table7[[#This Row],[EID]],Roster!A:A,Roster!F:F)</f>
        <v>F&amp;A</v>
      </c>
      <c r="D4823">
        <v>8</v>
      </c>
      <c r="E4823" s="2">
        <v>45224</v>
      </c>
      <c r="F4823" s="2">
        <f>_xlfn.XLOOKUP(Table7[[#This Row],[EID]],Roster!A:A,Roster!G:G)</f>
        <v>45032</v>
      </c>
      <c r="G4823" s="61">
        <f ca="1">(TODAY()-Table7[[#This Row],[Hire Date]])/365</f>
        <v>2.0904109589041098</v>
      </c>
      <c r="H4823" s="61">
        <f ca="1">Table7[[#This Row],[Year]]*12</f>
        <v>25.084931506849315</v>
      </c>
      <c r="I4823" t="str">
        <f ca="1">IF(Table7[[#This Row],[Month]]&gt;=12,"Tenured","New Hire")</f>
        <v>Tenured</v>
      </c>
    </row>
    <row r="4824" spans="1:9">
      <c r="A4824" s="3" t="s">
        <v>95</v>
      </c>
      <c r="B4824" s="35" t="str">
        <f>_xlfn.XLOOKUP(Table7[[#This Row],[EID]],Roster!A:A,Roster!E:E)</f>
        <v>oka.koch.55</v>
      </c>
      <c r="C4824" s="35" t="str">
        <f>_xlfn.XLOOKUP(Table7[[#This Row],[EID]],Roster!A:A,Roster!F:F)</f>
        <v>F&amp;A</v>
      </c>
      <c r="D4824">
        <v>8</v>
      </c>
      <c r="E4824" s="2">
        <v>45224</v>
      </c>
      <c r="F4824" s="2">
        <f>_xlfn.XLOOKUP(Table7[[#This Row],[EID]],Roster!A:A,Roster!G:G)</f>
        <v>44990</v>
      </c>
      <c r="G4824" s="61">
        <f ca="1">(TODAY()-Table7[[#This Row],[Hire Date]])/365</f>
        <v>2.2054794520547945</v>
      </c>
      <c r="H4824" s="61">
        <f ca="1">Table7[[#This Row],[Year]]*12</f>
        <v>26.465753424657535</v>
      </c>
      <c r="I4824" t="str">
        <f ca="1">IF(Table7[[#This Row],[Month]]&gt;=12,"Tenured","New Hire")</f>
        <v>Tenured</v>
      </c>
    </row>
    <row r="4825" spans="1:9">
      <c r="A4825" s="3" t="s">
        <v>96</v>
      </c>
      <c r="B4825" s="35" t="str">
        <f>_xlfn.XLOOKUP(Table7[[#This Row],[EID]],Roster!A:A,Roster!E:E)</f>
        <v>hir.kame.31</v>
      </c>
      <c r="C4825" s="35" t="str">
        <f>_xlfn.XLOOKUP(Table7[[#This Row],[EID]],Roster!A:A,Roster!F:F)</f>
        <v>Health</v>
      </c>
      <c r="D4825">
        <v>8</v>
      </c>
      <c r="E4825" s="2">
        <v>45224</v>
      </c>
      <c r="F4825" s="2">
        <f>_xlfn.XLOOKUP(Table7[[#This Row],[EID]],Roster!A:A,Roster!G:G)</f>
        <v>44979</v>
      </c>
      <c r="G4825" s="61">
        <f ca="1">(TODAY()-Table7[[#This Row],[Hire Date]])/365</f>
        <v>2.2356164383561645</v>
      </c>
      <c r="H4825" s="61">
        <f ca="1">Table7[[#This Row],[Year]]*12</f>
        <v>26.827397260273976</v>
      </c>
      <c r="I4825" t="str">
        <f ca="1">IF(Table7[[#This Row],[Month]]&gt;=12,"Tenured","New Hire")</f>
        <v>Tenured</v>
      </c>
    </row>
    <row r="4826" spans="1:9">
      <c r="A4826" s="3" t="s">
        <v>97</v>
      </c>
      <c r="B4826" s="35" t="str">
        <f>_xlfn.XLOOKUP(Table7[[#This Row],[EID]],Roster!A:A,Roster!E:E)</f>
        <v>han.oriz.24</v>
      </c>
      <c r="C4826" s="35" t="str">
        <f>_xlfn.XLOOKUP(Table7[[#This Row],[EID]],Roster!A:A,Roster!F:F)</f>
        <v>Network</v>
      </c>
      <c r="D4826">
        <v>10</v>
      </c>
      <c r="E4826" s="2">
        <v>45224</v>
      </c>
      <c r="F4826" s="2">
        <f>_xlfn.XLOOKUP(Table7[[#This Row],[EID]],Roster!A:A,Roster!G:G)</f>
        <v>44419</v>
      </c>
      <c r="G4826" s="61">
        <f ca="1">(TODAY()-Table7[[#This Row],[Hire Date]])/365</f>
        <v>3.7698630136986302</v>
      </c>
      <c r="H4826" s="61">
        <f ca="1">Table7[[#This Row],[Year]]*12</f>
        <v>45.238356164383561</v>
      </c>
      <c r="I4826" t="str">
        <f ca="1">IF(Table7[[#This Row],[Month]]&gt;=12,"Tenured","New Hire")</f>
        <v>Tenured</v>
      </c>
    </row>
    <row r="4827" spans="1:9">
      <c r="A4827" s="3" t="s">
        <v>98</v>
      </c>
      <c r="B4827" s="35" t="str">
        <f>_xlfn.XLOOKUP(Table7[[#This Row],[EID]],Roster!A:A,Roster!E:E)</f>
        <v>kig.imaz.62</v>
      </c>
      <c r="C4827" s="35" t="str">
        <f>_xlfn.XLOOKUP(Table7[[#This Row],[EID]],Roster!A:A,Roster!F:F)</f>
        <v>HR</v>
      </c>
      <c r="D4827">
        <v>10</v>
      </c>
      <c r="E4827" s="2">
        <v>45224</v>
      </c>
      <c r="F4827" s="2">
        <f>_xlfn.XLOOKUP(Table7[[#This Row],[EID]],Roster!A:A,Roster!G:G)</f>
        <v>41964</v>
      </c>
      <c r="G4827" s="61">
        <f ca="1">(TODAY()-Table7[[#This Row],[Hire Date]])/365</f>
        <v>10.495890410958904</v>
      </c>
      <c r="H4827" s="61">
        <f ca="1">Table7[[#This Row],[Year]]*12</f>
        <v>125.95068493150684</v>
      </c>
      <c r="I4827" t="str">
        <f ca="1">IF(Table7[[#This Row],[Month]]&gt;=12,"Tenured","New Hire")</f>
        <v>Tenured</v>
      </c>
    </row>
    <row r="4828" spans="1:9">
      <c r="A4828" s="3" t="s">
        <v>99</v>
      </c>
      <c r="B4828" s="35" t="str">
        <f>_xlfn.XLOOKUP(Table7[[#This Row],[EID]],Roster!A:A,Roster!E:E)</f>
        <v>han.oriz.24</v>
      </c>
      <c r="C4828" s="35" t="str">
        <f>_xlfn.XLOOKUP(Table7[[#This Row],[EID]],Roster!A:A,Roster!F:F)</f>
        <v>Strategy</v>
      </c>
      <c r="D4828">
        <v>9</v>
      </c>
      <c r="E4828" s="2">
        <v>45224</v>
      </c>
      <c r="F4828" s="2">
        <f>_xlfn.XLOOKUP(Table7[[#This Row],[EID]],Roster!A:A,Roster!G:G)</f>
        <v>39732</v>
      </c>
      <c r="G4828" s="61">
        <f ca="1">(TODAY()-Table7[[#This Row],[Hire Date]])/365</f>
        <v>16.610958904109587</v>
      </c>
      <c r="H4828" s="61">
        <f ca="1">Table7[[#This Row],[Year]]*12</f>
        <v>199.33150684931505</v>
      </c>
      <c r="I4828" t="str">
        <f ca="1">IF(Table7[[#This Row],[Month]]&gt;=12,"Tenured","New Hire")</f>
        <v>Tenured</v>
      </c>
    </row>
    <row r="4829" spans="1:9">
      <c r="A4829" s="3" t="s">
        <v>100</v>
      </c>
      <c r="B4829" s="35" t="str">
        <f>_xlfn.XLOOKUP(Table7[[#This Row],[EID]],Roster!A:A,Roster!E:E)</f>
        <v>oka.koch.55</v>
      </c>
      <c r="C4829" s="35" t="str">
        <f>_xlfn.XLOOKUP(Table7[[#This Row],[EID]],Roster!A:A,Roster!F:F)</f>
        <v>F&amp;A</v>
      </c>
      <c r="D4829">
        <v>10</v>
      </c>
      <c r="E4829" s="2">
        <v>45224</v>
      </c>
      <c r="F4829" s="2">
        <f>_xlfn.XLOOKUP(Table7[[#This Row],[EID]],Roster!A:A,Roster!G:G)</f>
        <v>44956</v>
      </c>
      <c r="G4829" s="61">
        <f ca="1">(TODAY()-Table7[[#This Row],[Hire Date]])/365</f>
        <v>2.2986301369863016</v>
      </c>
      <c r="H4829" s="61">
        <f ca="1">Table7[[#This Row],[Year]]*12</f>
        <v>27.583561643835619</v>
      </c>
      <c r="I4829" t="str">
        <f ca="1">IF(Table7[[#This Row],[Month]]&gt;=12,"Tenured","New Hire")</f>
        <v>Tenured</v>
      </c>
    </row>
    <row r="4830" spans="1:9">
      <c r="A4830" s="3" t="s">
        <v>101</v>
      </c>
      <c r="B4830" s="35" t="str">
        <f>_xlfn.XLOOKUP(Table7[[#This Row],[EID]],Roster!A:A,Roster!E:E)</f>
        <v>hir.kame.31</v>
      </c>
      <c r="C4830" s="35" t="str">
        <f>_xlfn.XLOOKUP(Table7[[#This Row],[EID]],Roster!A:A,Roster!F:F)</f>
        <v>Health</v>
      </c>
      <c r="D4830">
        <v>8</v>
      </c>
      <c r="E4830" s="2">
        <v>45224</v>
      </c>
      <c r="F4830" s="2">
        <f>_xlfn.XLOOKUP(Table7[[#This Row],[EID]],Roster!A:A,Roster!G:G)</f>
        <v>42161</v>
      </c>
      <c r="G4830" s="61">
        <f ca="1">(TODAY()-Table7[[#This Row],[Hire Date]])/365</f>
        <v>9.956164383561644</v>
      </c>
      <c r="H4830" s="61">
        <f ca="1">Table7[[#This Row],[Year]]*12</f>
        <v>119.47397260273974</v>
      </c>
      <c r="I4830" t="str">
        <f ca="1">IF(Table7[[#This Row],[Month]]&gt;=12,"Tenured","New Hire")</f>
        <v>Tenured</v>
      </c>
    </row>
    <row r="4831" spans="1:9">
      <c r="A4831" s="3" t="s">
        <v>102</v>
      </c>
      <c r="B4831" s="35" t="str">
        <f>_xlfn.XLOOKUP(Table7[[#This Row],[EID]],Roster!A:A,Roster!E:E)</f>
        <v>han.oriz.24</v>
      </c>
      <c r="C4831" s="35" t="str">
        <f>_xlfn.XLOOKUP(Table7[[#This Row],[EID]],Roster!A:A,Roster!F:F)</f>
        <v>Network</v>
      </c>
      <c r="D4831">
        <v>8</v>
      </c>
      <c r="E4831" s="2">
        <v>45224</v>
      </c>
      <c r="F4831" s="2">
        <f>_xlfn.XLOOKUP(Table7[[#This Row],[EID]],Roster!A:A,Roster!G:G)</f>
        <v>37784</v>
      </c>
      <c r="G4831" s="61">
        <f ca="1">(TODAY()-Table7[[#This Row],[Hire Date]])/365</f>
        <v>21.947945205479453</v>
      </c>
      <c r="H4831" s="61">
        <f ca="1">Table7[[#This Row],[Year]]*12</f>
        <v>263.37534246575342</v>
      </c>
      <c r="I4831" t="str">
        <f ca="1">IF(Table7[[#This Row],[Month]]&gt;=12,"Tenured","New Hire")</f>
        <v>Tenured</v>
      </c>
    </row>
    <row r="4832" spans="1:9">
      <c r="A4832" s="3" t="s">
        <v>103</v>
      </c>
      <c r="B4832" s="35" t="str">
        <f>_xlfn.XLOOKUP(Table7[[#This Row],[EID]],Roster!A:A,Roster!E:E)</f>
        <v>kig.imaz.62</v>
      </c>
      <c r="C4832" s="35" t="str">
        <f>_xlfn.XLOOKUP(Table7[[#This Row],[EID]],Roster!A:A,Roster!F:F)</f>
        <v>HR</v>
      </c>
      <c r="D4832">
        <v>10</v>
      </c>
      <c r="E4832" s="2">
        <v>45224</v>
      </c>
      <c r="F4832" s="2">
        <f>_xlfn.XLOOKUP(Table7[[#This Row],[EID]],Roster!A:A,Roster!G:G)</f>
        <v>44132</v>
      </c>
      <c r="G4832" s="61">
        <f ca="1">(TODAY()-Table7[[#This Row],[Hire Date]])/365</f>
        <v>4.5561643835616437</v>
      </c>
      <c r="H4832" s="61">
        <f ca="1">Table7[[#This Row],[Year]]*12</f>
        <v>54.673972602739724</v>
      </c>
      <c r="I4832" t="str">
        <f ca="1">IF(Table7[[#This Row],[Month]]&gt;=12,"Tenured","New Hire")</f>
        <v>Tenured</v>
      </c>
    </row>
    <row r="4833" spans="1:9">
      <c r="A4833" s="3" t="s">
        <v>104</v>
      </c>
      <c r="B4833" s="35" t="str">
        <f>_xlfn.XLOOKUP(Table7[[#This Row],[EID]],Roster!A:A,Roster!E:E)</f>
        <v>oka.koch.55</v>
      </c>
      <c r="C4833" s="35" t="str">
        <f>_xlfn.XLOOKUP(Table7[[#This Row],[EID]],Roster!A:A,Roster!F:F)</f>
        <v>F&amp;A</v>
      </c>
      <c r="D4833">
        <v>6</v>
      </c>
      <c r="E4833" s="2">
        <v>45224</v>
      </c>
      <c r="F4833" s="2">
        <f>_xlfn.XLOOKUP(Table7[[#This Row],[EID]],Roster!A:A,Roster!G:G)</f>
        <v>44977</v>
      </c>
      <c r="G4833" s="61">
        <f ca="1">(TODAY()-Table7[[#This Row],[Hire Date]])/365</f>
        <v>2.2410958904109588</v>
      </c>
      <c r="H4833" s="61">
        <f ca="1">Table7[[#This Row],[Year]]*12</f>
        <v>26.893150684931506</v>
      </c>
      <c r="I4833" t="str">
        <f ca="1">IF(Table7[[#This Row],[Month]]&gt;=12,"Tenured","New Hire")</f>
        <v>Tenured</v>
      </c>
    </row>
    <row r="4834" spans="1:9">
      <c r="A4834" s="3" t="s">
        <v>105</v>
      </c>
      <c r="B4834" s="35" t="str">
        <f>_xlfn.XLOOKUP(Table7[[#This Row],[EID]],Roster!A:A,Roster!E:E)</f>
        <v>oka.koch.55</v>
      </c>
      <c r="C4834" s="35" t="str">
        <f>_xlfn.XLOOKUP(Table7[[#This Row],[EID]],Roster!A:A,Roster!F:F)</f>
        <v>F&amp;A</v>
      </c>
      <c r="D4834">
        <v>8</v>
      </c>
      <c r="E4834" s="2">
        <v>45224</v>
      </c>
      <c r="F4834" s="2">
        <f>_xlfn.XLOOKUP(Table7[[#This Row],[EID]],Roster!A:A,Roster!G:G)</f>
        <v>37806</v>
      </c>
      <c r="G4834" s="61">
        <f ca="1">(TODAY()-Table7[[#This Row],[Hire Date]])/365</f>
        <v>21.887671232876713</v>
      </c>
      <c r="H4834" s="61">
        <f ca="1">Table7[[#This Row],[Year]]*12</f>
        <v>262.65205479452055</v>
      </c>
      <c r="I4834" t="str">
        <f ca="1">IF(Table7[[#This Row],[Month]]&gt;=12,"Tenured","New Hire")</f>
        <v>Tenured</v>
      </c>
    </row>
    <row r="4835" spans="1:9">
      <c r="A4835" s="3" t="s">
        <v>106</v>
      </c>
      <c r="B4835" s="35" t="str">
        <f>_xlfn.XLOOKUP(Table7[[#This Row],[EID]],Roster!A:A,Roster!E:E)</f>
        <v>hir.kame.31</v>
      </c>
      <c r="C4835" s="35" t="str">
        <f>_xlfn.XLOOKUP(Table7[[#This Row],[EID]],Roster!A:A,Roster!F:F)</f>
        <v>Health</v>
      </c>
      <c r="D4835">
        <v>8</v>
      </c>
      <c r="E4835" s="2">
        <v>45224</v>
      </c>
      <c r="F4835" s="2">
        <f>_xlfn.XLOOKUP(Table7[[#This Row],[EID]],Roster!A:A,Roster!G:G)</f>
        <v>40457</v>
      </c>
      <c r="G4835" s="61">
        <f ca="1">(TODAY()-Table7[[#This Row],[Hire Date]])/365</f>
        <v>14.624657534246575</v>
      </c>
      <c r="H4835" s="61">
        <f ca="1">Table7[[#This Row],[Year]]*12</f>
        <v>175.49589041095891</v>
      </c>
      <c r="I4835" t="str">
        <f ca="1">IF(Table7[[#This Row],[Month]]&gt;=12,"Tenured","New Hire")</f>
        <v>Tenured</v>
      </c>
    </row>
    <row r="4836" spans="1:9">
      <c r="A4836" s="3" t="s">
        <v>107</v>
      </c>
      <c r="B4836" s="35" t="str">
        <f>_xlfn.XLOOKUP(Table7[[#This Row],[EID]],Roster!A:A,Roster!E:E)</f>
        <v>oka.koch.55</v>
      </c>
      <c r="C4836" s="35" t="str">
        <f>_xlfn.XLOOKUP(Table7[[#This Row],[EID]],Roster!A:A,Roster!F:F)</f>
        <v>F&amp;A</v>
      </c>
      <c r="D4836">
        <v>7</v>
      </c>
      <c r="E4836" s="2">
        <v>45224</v>
      </c>
      <c r="F4836" s="2">
        <f>_xlfn.XLOOKUP(Table7[[#This Row],[EID]],Roster!A:A,Roster!G:G)</f>
        <v>45001</v>
      </c>
      <c r="G4836" s="61">
        <f ca="1">(TODAY()-Table7[[#This Row],[Hire Date]])/365</f>
        <v>2.1753424657534248</v>
      </c>
      <c r="H4836" s="61">
        <f ca="1">Table7[[#This Row],[Year]]*12</f>
        <v>26.104109589041098</v>
      </c>
      <c r="I4836" t="str">
        <f ca="1">IF(Table7[[#This Row],[Month]]&gt;=12,"Tenured","New Hire")</f>
        <v>Tenured</v>
      </c>
    </row>
    <row r="4837" spans="1:9">
      <c r="A4837" s="3" t="s">
        <v>108</v>
      </c>
      <c r="B4837" s="35" t="str">
        <f>_xlfn.XLOOKUP(Table7[[#This Row],[EID]],Roster!A:A,Roster!E:E)</f>
        <v>kig.imaz.62</v>
      </c>
      <c r="C4837" s="35" t="str">
        <f>_xlfn.XLOOKUP(Table7[[#This Row],[EID]],Roster!A:A,Roster!F:F)</f>
        <v>HR</v>
      </c>
      <c r="D4837">
        <v>8</v>
      </c>
      <c r="E4837" s="2">
        <v>45224</v>
      </c>
      <c r="F4837" s="2">
        <f>_xlfn.XLOOKUP(Table7[[#This Row],[EID]],Roster!A:A,Roster!G:G)</f>
        <v>41289</v>
      </c>
      <c r="G4837" s="61">
        <f ca="1">(TODAY()-Table7[[#This Row],[Hire Date]])/365</f>
        <v>12.345205479452055</v>
      </c>
      <c r="H4837" s="61">
        <f ca="1">Table7[[#This Row],[Year]]*12</f>
        <v>148.14246575342466</v>
      </c>
      <c r="I4837" t="str">
        <f ca="1">IF(Table7[[#This Row],[Month]]&gt;=12,"Tenured","New Hire")</f>
        <v>Tenured</v>
      </c>
    </row>
    <row r="4838" spans="1:9">
      <c r="A4838" s="3" t="s">
        <v>109</v>
      </c>
      <c r="B4838" s="35" t="str">
        <f>_xlfn.XLOOKUP(Table7[[#This Row],[EID]],Roster!A:A,Roster!E:E)</f>
        <v>han.oriz.24</v>
      </c>
      <c r="C4838" s="35" t="str">
        <f>_xlfn.XLOOKUP(Table7[[#This Row],[EID]],Roster!A:A,Roster!F:F)</f>
        <v>Strategy</v>
      </c>
      <c r="D4838">
        <v>9</v>
      </c>
      <c r="E4838" s="2">
        <v>45224</v>
      </c>
      <c r="F4838" s="2">
        <f>_xlfn.XLOOKUP(Table7[[#This Row],[EID]],Roster!A:A,Roster!G:G)</f>
        <v>39092</v>
      </c>
      <c r="G4838" s="61">
        <f ca="1">(TODAY()-Table7[[#This Row],[Hire Date]])/365</f>
        <v>18.364383561643837</v>
      </c>
      <c r="H4838" s="61">
        <f ca="1">Table7[[#This Row],[Year]]*12</f>
        <v>220.37260273972606</v>
      </c>
      <c r="I4838" t="str">
        <f ca="1">IF(Table7[[#This Row],[Month]]&gt;=12,"Tenured","New Hire")</f>
        <v>Tenured</v>
      </c>
    </row>
    <row r="4839" spans="1:9">
      <c r="A4839" s="3" t="s">
        <v>110</v>
      </c>
      <c r="B4839" s="35" t="str">
        <f>_xlfn.XLOOKUP(Table7[[#This Row],[EID]],Roster!A:A,Roster!E:E)</f>
        <v>oka.koch.55</v>
      </c>
      <c r="C4839" s="35" t="str">
        <f>_xlfn.XLOOKUP(Table7[[#This Row],[EID]],Roster!A:A,Roster!F:F)</f>
        <v>F&amp;A</v>
      </c>
      <c r="D4839">
        <v>5</v>
      </c>
      <c r="E4839" s="2">
        <v>45224</v>
      </c>
      <c r="F4839" s="2">
        <f>_xlfn.XLOOKUP(Table7[[#This Row],[EID]],Roster!A:A,Roster!G:G)</f>
        <v>45029</v>
      </c>
      <c r="G4839" s="61">
        <f ca="1">(TODAY()-Table7[[#This Row],[Hire Date]])/365</f>
        <v>2.0986301369863014</v>
      </c>
      <c r="H4839" s="61">
        <f ca="1">Table7[[#This Row],[Year]]*12</f>
        <v>25.183561643835617</v>
      </c>
      <c r="I4839" t="str">
        <f ca="1">IF(Table7[[#This Row],[Month]]&gt;=12,"Tenured","New Hire")</f>
        <v>Tenured</v>
      </c>
    </row>
    <row r="4840" spans="1:9">
      <c r="A4840" s="3" t="s">
        <v>111</v>
      </c>
      <c r="B4840" s="35" t="str">
        <f>_xlfn.XLOOKUP(Table7[[#This Row],[EID]],Roster!A:A,Roster!E:E)</f>
        <v>hir.kame.31</v>
      </c>
      <c r="C4840" s="35" t="str">
        <f>_xlfn.XLOOKUP(Table7[[#This Row],[EID]],Roster!A:A,Roster!F:F)</f>
        <v>Health</v>
      </c>
      <c r="D4840">
        <v>8</v>
      </c>
      <c r="E4840" s="2">
        <v>45224</v>
      </c>
      <c r="F4840" s="2">
        <f>_xlfn.XLOOKUP(Table7[[#This Row],[EID]],Roster!A:A,Roster!G:G)</f>
        <v>42145</v>
      </c>
      <c r="G4840" s="61">
        <f ca="1">(TODAY()-Table7[[#This Row],[Hire Date]])/365</f>
        <v>10</v>
      </c>
      <c r="H4840" s="61">
        <f ca="1">Table7[[#This Row],[Year]]*12</f>
        <v>120</v>
      </c>
      <c r="I4840" t="str">
        <f ca="1">IF(Table7[[#This Row],[Month]]&gt;=12,"Tenured","New Hire")</f>
        <v>Tenured</v>
      </c>
    </row>
    <row r="4841" spans="1:9">
      <c r="A4841" s="3" t="s">
        <v>112</v>
      </c>
      <c r="B4841" s="35" t="str">
        <f>_xlfn.XLOOKUP(Table7[[#This Row],[EID]],Roster!A:A,Roster!E:E)</f>
        <v>hir.kame.31</v>
      </c>
      <c r="C4841" s="35" t="str">
        <f>_xlfn.XLOOKUP(Table7[[#This Row],[EID]],Roster!A:A,Roster!F:F)</f>
        <v>Health</v>
      </c>
      <c r="D4841">
        <v>9</v>
      </c>
      <c r="E4841" s="2">
        <v>45224</v>
      </c>
      <c r="F4841" s="2">
        <f>_xlfn.XLOOKUP(Table7[[#This Row],[EID]],Roster!A:A,Roster!G:G)</f>
        <v>44989</v>
      </c>
      <c r="G4841" s="61">
        <f ca="1">(TODAY()-Table7[[#This Row],[Hire Date]])/365</f>
        <v>2.2082191780821918</v>
      </c>
      <c r="H4841" s="61">
        <f ca="1">Table7[[#This Row],[Year]]*12</f>
        <v>26.4986301369863</v>
      </c>
      <c r="I4841" t="str">
        <f ca="1">IF(Table7[[#This Row],[Month]]&gt;=12,"Tenured","New Hire")</f>
        <v>Tenured</v>
      </c>
    </row>
    <row r="4842" spans="1:9">
      <c r="A4842" s="3" t="s">
        <v>113</v>
      </c>
      <c r="B4842" s="35" t="str">
        <f>_xlfn.XLOOKUP(Table7[[#This Row],[EID]],Roster!A:A,Roster!E:E)</f>
        <v>kig.imaz.62</v>
      </c>
      <c r="C4842" s="35" t="str">
        <f>_xlfn.XLOOKUP(Table7[[#This Row],[EID]],Roster!A:A,Roster!F:F)</f>
        <v>HR</v>
      </c>
      <c r="D4842">
        <v>10</v>
      </c>
      <c r="E4842" s="2">
        <v>45224</v>
      </c>
      <c r="F4842" s="2">
        <f>_xlfn.XLOOKUP(Table7[[#This Row],[EID]],Roster!A:A,Roster!G:G)</f>
        <v>44152</v>
      </c>
      <c r="G4842" s="61">
        <f ca="1">(TODAY()-Table7[[#This Row],[Hire Date]])/365</f>
        <v>4.5013698630136982</v>
      </c>
      <c r="H4842" s="61">
        <f ca="1">Table7[[#This Row],[Year]]*12</f>
        <v>54.016438356164379</v>
      </c>
      <c r="I4842" t="str">
        <f ca="1">IF(Table7[[#This Row],[Month]]&gt;=12,"Tenured","New Hire")</f>
        <v>Tenured</v>
      </c>
    </row>
    <row r="4843" spans="1:9">
      <c r="A4843" s="3" t="s">
        <v>114</v>
      </c>
      <c r="B4843" s="35" t="str">
        <f>_xlfn.XLOOKUP(Table7[[#This Row],[EID]],Roster!A:A,Roster!E:E)</f>
        <v>han.oriz.24</v>
      </c>
      <c r="C4843" s="35" t="str">
        <f>_xlfn.XLOOKUP(Table7[[#This Row],[EID]],Roster!A:A,Roster!F:F)</f>
        <v>Strategy</v>
      </c>
      <c r="D4843">
        <v>8</v>
      </c>
      <c r="E4843" s="2">
        <v>45224</v>
      </c>
      <c r="F4843" s="2">
        <f>_xlfn.XLOOKUP(Table7[[#This Row],[EID]],Roster!A:A,Roster!G:G)</f>
        <v>37165</v>
      </c>
      <c r="G4843" s="61">
        <f ca="1">(TODAY()-Table7[[#This Row],[Hire Date]])/365</f>
        <v>23.643835616438356</v>
      </c>
      <c r="H4843" s="61">
        <f ca="1">Table7[[#This Row],[Year]]*12</f>
        <v>283.72602739726028</v>
      </c>
      <c r="I4843" t="str">
        <f ca="1">IF(Table7[[#This Row],[Month]]&gt;=12,"Tenured","New Hire")</f>
        <v>Tenured</v>
      </c>
    </row>
    <row r="4844" spans="1:9">
      <c r="A4844" s="3" t="s">
        <v>115</v>
      </c>
      <c r="B4844" s="35" t="str">
        <f>_xlfn.XLOOKUP(Table7[[#This Row],[EID]],Roster!A:A,Roster!E:E)</f>
        <v>oka.koch.55</v>
      </c>
      <c r="C4844" s="35" t="str">
        <f>_xlfn.XLOOKUP(Table7[[#This Row],[EID]],Roster!A:A,Roster!F:F)</f>
        <v>F&amp;A</v>
      </c>
      <c r="D4844">
        <v>10</v>
      </c>
      <c r="E4844" s="2">
        <v>45224</v>
      </c>
      <c r="F4844" s="2">
        <f>_xlfn.XLOOKUP(Table7[[#This Row],[EID]],Roster!A:A,Roster!G:G)</f>
        <v>44841</v>
      </c>
      <c r="G4844" s="61">
        <f ca="1">(TODAY()-Table7[[#This Row],[Hire Date]])/365</f>
        <v>2.6136986301369864</v>
      </c>
      <c r="H4844" s="61">
        <f ca="1">Table7[[#This Row],[Year]]*12</f>
        <v>31.364383561643837</v>
      </c>
      <c r="I4844" t="str">
        <f ca="1">IF(Table7[[#This Row],[Month]]&gt;=12,"Tenured","New Hire")</f>
        <v>Tenured</v>
      </c>
    </row>
    <row r="4845" spans="1:9">
      <c r="A4845" s="3" t="s">
        <v>116</v>
      </c>
      <c r="B4845" s="35" t="str">
        <f>_xlfn.XLOOKUP(Table7[[#This Row],[EID]],Roster!A:A,Roster!E:E)</f>
        <v>hir.kame.31</v>
      </c>
      <c r="C4845" s="35" t="str">
        <f>_xlfn.XLOOKUP(Table7[[#This Row],[EID]],Roster!A:A,Roster!F:F)</f>
        <v>Health</v>
      </c>
      <c r="D4845">
        <v>8</v>
      </c>
      <c r="E4845" s="2">
        <v>45224</v>
      </c>
      <c r="F4845" s="2">
        <f>_xlfn.XLOOKUP(Table7[[#This Row],[EID]],Roster!A:A,Roster!G:G)</f>
        <v>39490</v>
      </c>
      <c r="G4845" s="61">
        <f ca="1">(TODAY()-Table7[[#This Row],[Hire Date]])/365</f>
        <v>17.273972602739725</v>
      </c>
      <c r="H4845" s="61">
        <f ca="1">Table7[[#This Row],[Year]]*12</f>
        <v>207.2876712328767</v>
      </c>
      <c r="I4845" t="str">
        <f ca="1">IF(Table7[[#This Row],[Month]]&gt;=12,"Tenured","New Hire")</f>
        <v>Tenured</v>
      </c>
    </row>
    <row r="4846" spans="1:9">
      <c r="A4846" s="3" t="s">
        <v>117</v>
      </c>
      <c r="B4846" s="35" t="str">
        <f>_xlfn.XLOOKUP(Table7[[#This Row],[EID]],Roster!A:A,Roster!E:E)</f>
        <v>han.oriz.24</v>
      </c>
      <c r="C4846" s="35" t="str">
        <f>_xlfn.XLOOKUP(Table7[[#This Row],[EID]],Roster!A:A,Roster!F:F)</f>
        <v>Network</v>
      </c>
      <c r="D4846">
        <v>8</v>
      </c>
      <c r="E4846" s="2">
        <v>45224</v>
      </c>
      <c r="F4846" s="2">
        <f>_xlfn.XLOOKUP(Table7[[#This Row],[EID]],Roster!A:A,Roster!G:G)</f>
        <v>43495</v>
      </c>
      <c r="G4846" s="61">
        <f ca="1">(TODAY()-Table7[[#This Row],[Hire Date]])/365</f>
        <v>6.3013698630136989</v>
      </c>
      <c r="H4846" s="61">
        <f ca="1">Table7[[#This Row],[Year]]*12</f>
        <v>75.616438356164394</v>
      </c>
      <c r="I4846" t="str">
        <f ca="1">IF(Table7[[#This Row],[Month]]&gt;=12,"Tenured","New Hire")</f>
        <v>Tenured</v>
      </c>
    </row>
    <row r="4847" spans="1:9">
      <c r="A4847" s="3" t="s">
        <v>118</v>
      </c>
      <c r="B4847" s="35" t="str">
        <f>_xlfn.XLOOKUP(Table7[[#This Row],[EID]],Roster!A:A,Roster!E:E)</f>
        <v>kig.imaz.62</v>
      </c>
      <c r="C4847" s="35" t="str">
        <f>_xlfn.XLOOKUP(Table7[[#This Row],[EID]],Roster!A:A,Roster!F:F)</f>
        <v>HR</v>
      </c>
      <c r="D4847">
        <v>9</v>
      </c>
      <c r="E4847" s="2">
        <v>45224</v>
      </c>
      <c r="F4847" s="2">
        <f>_xlfn.XLOOKUP(Table7[[#This Row],[EID]],Roster!A:A,Roster!G:G)</f>
        <v>44965</v>
      </c>
      <c r="G4847" s="61">
        <f ca="1">(TODAY()-Table7[[#This Row],[Hire Date]])/365</f>
        <v>2.2739726027397262</v>
      </c>
      <c r="H4847" s="61">
        <f ca="1">Table7[[#This Row],[Year]]*12</f>
        <v>27.287671232876715</v>
      </c>
      <c r="I4847" t="str">
        <f ca="1">IF(Table7[[#This Row],[Month]]&gt;=12,"Tenured","New Hire")</f>
        <v>Tenured</v>
      </c>
    </row>
    <row r="4848" spans="1:9">
      <c r="A4848" s="3" t="s">
        <v>119</v>
      </c>
      <c r="B4848" s="35" t="str">
        <f>_xlfn.XLOOKUP(Table7[[#This Row],[EID]],Roster!A:A,Roster!E:E)</f>
        <v>hir.kame.31</v>
      </c>
      <c r="C4848" s="35" t="str">
        <f>_xlfn.XLOOKUP(Table7[[#This Row],[EID]],Roster!A:A,Roster!F:F)</f>
        <v>Health</v>
      </c>
      <c r="D4848">
        <v>8</v>
      </c>
      <c r="E4848" s="2">
        <v>45224</v>
      </c>
      <c r="F4848" s="2">
        <f>_xlfn.XLOOKUP(Table7[[#This Row],[EID]],Roster!A:A,Roster!G:G)</f>
        <v>38581</v>
      </c>
      <c r="G4848" s="61">
        <f ca="1">(TODAY()-Table7[[#This Row],[Hire Date]])/365</f>
        <v>19.764383561643836</v>
      </c>
      <c r="H4848" s="61">
        <f ca="1">Table7[[#This Row],[Year]]*12</f>
        <v>237.17260273972602</v>
      </c>
      <c r="I4848" t="str">
        <f ca="1">IF(Table7[[#This Row],[Month]]&gt;=12,"Tenured","New Hire")</f>
        <v>Tenured</v>
      </c>
    </row>
    <row r="4849" spans="1:9">
      <c r="A4849" s="3" t="s">
        <v>120</v>
      </c>
      <c r="B4849" s="35" t="str">
        <f>_xlfn.XLOOKUP(Table7[[#This Row],[EID]],Roster!A:A,Roster!E:E)</f>
        <v>oka.koch.55</v>
      </c>
      <c r="C4849" s="35" t="str">
        <f>_xlfn.XLOOKUP(Table7[[#This Row],[EID]],Roster!A:A,Roster!F:F)</f>
        <v>F&amp;A</v>
      </c>
      <c r="D4849">
        <v>8</v>
      </c>
      <c r="E4849" s="2">
        <v>45224</v>
      </c>
      <c r="F4849" s="2">
        <f>_xlfn.XLOOKUP(Table7[[#This Row],[EID]],Roster!A:A,Roster!G:G)</f>
        <v>45039</v>
      </c>
      <c r="G4849" s="61">
        <f ca="1">(TODAY()-Table7[[#This Row],[Hire Date]])/365</f>
        <v>2.0712328767123287</v>
      </c>
      <c r="H4849" s="61">
        <f ca="1">Table7[[#This Row],[Year]]*12</f>
        <v>24.854794520547944</v>
      </c>
      <c r="I4849" t="str">
        <f ca="1">IF(Table7[[#This Row],[Month]]&gt;=12,"Tenured","New Hire")</f>
        <v>Tenured</v>
      </c>
    </row>
    <row r="4850" spans="1:9">
      <c r="A4850" s="3" t="s">
        <v>121</v>
      </c>
      <c r="B4850" s="35" t="str">
        <f>_xlfn.XLOOKUP(Table7[[#This Row],[EID]],Roster!A:A,Roster!E:E)</f>
        <v>hir.kame.31</v>
      </c>
      <c r="C4850" s="35" t="str">
        <f>_xlfn.XLOOKUP(Table7[[#This Row],[EID]],Roster!A:A,Roster!F:F)</f>
        <v>Health</v>
      </c>
      <c r="D4850">
        <v>10</v>
      </c>
      <c r="E4850" s="2">
        <v>45224</v>
      </c>
      <c r="F4850" s="2">
        <f>_xlfn.XLOOKUP(Table7[[#This Row],[EID]],Roster!A:A,Roster!G:G)</f>
        <v>44420</v>
      </c>
      <c r="G4850" s="61">
        <f ca="1">(TODAY()-Table7[[#This Row],[Hire Date]])/365</f>
        <v>3.7671232876712328</v>
      </c>
      <c r="H4850" s="61">
        <f ca="1">Table7[[#This Row],[Year]]*12</f>
        <v>45.205479452054796</v>
      </c>
      <c r="I4850" t="str">
        <f ca="1">IF(Table7[[#This Row],[Month]]&gt;=12,"Tenured","New Hire")</f>
        <v>Tenured</v>
      </c>
    </row>
    <row r="4851" spans="1:9">
      <c r="A4851" s="3" t="s">
        <v>122</v>
      </c>
      <c r="B4851" s="35" t="str">
        <f>_xlfn.XLOOKUP(Table7[[#This Row],[EID]],Roster!A:A,Roster!E:E)</f>
        <v>han.oriz.24</v>
      </c>
      <c r="C4851" s="35" t="str">
        <f>_xlfn.XLOOKUP(Table7[[#This Row],[EID]],Roster!A:A,Roster!F:F)</f>
        <v>Network</v>
      </c>
      <c r="D4851">
        <v>9</v>
      </c>
      <c r="E4851" s="2">
        <v>45224</v>
      </c>
      <c r="F4851" s="2">
        <f>_xlfn.XLOOKUP(Table7[[#This Row],[EID]],Roster!A:A,Roster!G:G)</f>
        <v>44961</v>
      </c>
      <c r="G4851" s="61">
        <f ca="1">(TODAY()-Table7[[#This Row],[Hire Date]])/365</f>
        <v>2.2849315068493152</v>
      </c>
      <c r="H4851" s="61">
        <f ca="1">Table7[[#This Row],[Year]]*12</f>
        <v>27.419178082191785</v>
      </c>
      <c r="I4851" t="str">
        <f ca="1">IF(Table7[[#This Row],[Month]]&gt;=12,"Tenured","New Hire")</f>
        <v>Tenured</v>
      </c>
    </row>
    <row r="4852" spans="1:9">
      <c r="A4852" s="3" t="s">
        <v>123</v>
      </c>
      <c r="B4852" s="35" t="str">
        <f>_xlfn.XLOOKUP(Table7[[#This Row],[EID]],Roster!A:A,Roster!E:E)</f>
        <v>kig.imaz.62</v>
      </c>
      <c r="C4852" s="35" t="str">
        <f>_xlfn.XLOOKUP(Table7[[#This Row],[EID]],Roster!A:A,Roster!F:F)</f>
        <v>HR</v>
      </c>
      <c r="D4852">
        <v>8</v>
      </c>
      <c r="E4852" s="2">
        <v>45224</v>
      </c>
      <c r="F4852" s="2">
        <f>_xlfn.XLOOKUP(Table7[[#This Row],[EID]],Roster!A:A,Roster!G:G)</f>
        <v>41094</v>
      </c>
      <c r="G4852" s="61">
        <f ca="1">(TODAY()-Table7[[#This Row],[Hire Date]])/365</f>
        <v>12.87945205479452</v>
      </c>
      <c r="H4852" s="61">
        <f ca="1">Table7[[#This Row],[Year]]*12</f>
        <v>154.55342465753424</v>
      </c>
      <c r="I4852" t="str">
        <f ca="1">IF(Table7[[#This Row],[Month]]&gt;=12,"Tenured","New Hire")</f>
        <v>Tenured</v>
      </c>
    </row>
    <row r="4853" spans="1:9">
      <c r="A4853" s="3" t="s">
        <v>94</v>
      </c>
      <c r="B4853" s="35" t="str">
        <f>_xlfn.XLOOKUP(Table7[[#This Row],[EID]],Roster!A:A,Roster!E:E)</f>
        <v>oka.koch.55</v>
      </c>
      <c r="C4853" s="35" t="str">
        <f>_xlfn.XLOOKUP(Table7[[#This Row],[EID]],Roster!A:A,Roster!F:F)</f>
        <v>F&amp;A</v>
      </c>
      <c r="D4853">
        <v>9</v>
      </c>
      <c r="E4853" s="2">
        <v>45225</v>
      </c>
      <c r="F4853" s="2">
        <f>_xlfn.XLOOKUP(Table7[[#This Row],[EID]],Roster!A:A,Roster!G:G)</f>
        <v>45032</v>
      </c>
      <c r="G4853" s="61">
        <f ca="1">(TODAY()-Table7[[#This Row],[Hire Date]])/365</f>
        <v>2.0904109589041098</v>
      </c>
      <c r="H4853" s="61">
        <f ca="1">Table7[[#This Row],[Year]]*12</f>
        <v>25.084931506849315</v>
      </c>
      <c r="I4853" t="str">
        <f ca="1">IF(Table7[[#This Row],[Month]]&gt;=12,"Tenured","New Hire")</f>
        <v>Tenured</v>
      </c>
    </row>
    <row r="4854" spans="1:9">
      <c r="A4854" s="3" t="s">
        <v>95</v>
      </c>
      <c r="B4854" s="35" t="str">
        <f>_xlfn.XLOOKUP(Table7[[#This Row],[EID]],Roster!A:A,Roster!E:E)</f>
        <v>oka.koch.55</v>
      </c>
      <c r="C4854" s="35" t="str">
        <f>_xlfn.XLOOKUP(Table7[[#This Row],[EID]],Roster!A:A,Roster!F:F)</f>
        <v>F&amp;A</v>
      </c>
      <c r="D4854">
        <v>8</v>
      </c>
      <c r="E4854" s="2">
        <v>45225</v>
      </c>
      <c r="F4854" s="2">
        <f>_xlfn.XLOOKUP(Table7[[#This Row],[EID]],Roster!A:A,Roster!G:G)</f>
        <v>44990</v>
      </c>
      <c r="G4854" s="61">
        <f ca="1">(TODAY()-Table7[[#This Row],[Hire Date]])/365</f>
        <v>2.2054794520547945</v>
      </c>
      <c r="H4854" s="61">
        <f ca="1">Table7[[#This Row],[Year]]*12</f>
        <v>26.465753424657535</v>
      </c>
      <c r="I4854" t="str">
        <f ca="1">IF(Table7[[#This Row],[Month]]&gt;=12,"Tenured","New Hire")</f>
        <v>Tenured</v>
      </c>
    </row>
    <row r="4855" spans="1:9">
      <c r="A4855" s="3" t="s">
        <v>96</v>
      </c>
      <c r="B4855" s="35" t="str">
        <f>_xlfn.XLOOKUP(Table7[[#This Row],[EID]],Roster!A:A,Roster!E:E)</f>
        <v>hir.kame.31</v>
      </c>
      <c r="C4855" s="35" t="str">
        <f>_xlfn.XLOOKUP(Table7[[#This Row],[EID]],Roster!A:A,Roster!F:F)</f>
        <v>Health</v>
      </c>
      <c r="D4855">
        <v>10</v>
      </c>
      <c r="E4855" s="2">
        <v>45225</v>
      </c>
      <c r="F4855" s="2">
        <f>_xlfn.XLOOKUP(Table7[[#This Row],[EID]],Roster!A:A,Roster!G:G)</f>
        <v>44979</v>
      </c>
      <c r="G4855" s="61">
        <f ca="1">(TODAY()-Table7[[#This Row],[Hire Date]])/365</f>
        <v>2.2356164383561645</v>
      </c>
      <c r="H4855" s="61">
        <f ca="1">Table7[[#This Row],[Year]]*12</f>
        <v>26.827397260273976</v>
      </c>
      <c r="I4855" t="str">
        <f ca="1">IF(Table7[[#This Row],[Month]]&gt;=12,"Tenured","New Hire")</f>
        <v>Tenured</v>
      </c>
    </row>
    <row r="4856" spans="1:9">
      <c r="A4856" s="3" t="s">
        <v>97</v>
      </c>
      <c r="B4856" s="35" t="str">
        <f>_xlfn.XLOOKUP(Table7[[#This Row],[EID]],Roster!A:A,Roster!E:E)</f>
        <v>han.oriz.24</v>
      </c>
      <c r="C4856" s="35" t="str">
        <f>_xlfn.XLOOKUP(Table7[[#This Row],[EID]],Roster!A:A,Roster!F:F)</f>
        <v>Network</v>
      </c>
      <c r="D4856">
        <v>9</v>
      </c>
      <c r="E4856" s="2">
        <v>45225</v>
      </c>
      <c r="F4856" s="2">
        <f>_xlfn.XLOOKUP(Table7[[#This Row],[EID]],Roster!A:A,Roster!G:G)</f>
        <v>44419</v>
      </c>
      <c r="G4856" s="61">
        <f ca="1">(TODAY()-Table7[[#This Row],[Hire Date]])/365</f>
        <v>3.7698630136986302</v>
      </c>
      <c r="H4856" s="61">
        <f ca="1">Table7[[#This Row],[Year]]*12</f>
        <v>45.238356164383561</v>
      </c>
      <c r="I4856" t="str">
        <f ca="1">IF(Table7[[#This Row],[Month]]&gt;=12,"Tenured","New Hire")</f>
        <v>Tenured</v>
      </c>
    </row>
    <row r="4857" spans="1:9">
      <c r="A4857" s="3" t="s">
        <v>98</v>
      </c>
      <c r="B4857" s="35" t="str">
        <f>_xlfn.XLOOKUP(Table7[[#This Row],[EID]],Roster!A:A,Roster!E:E)</f>
        <v>kig.imaz.62</v>
      </c>
      <c r="C4857" s="35" t="str">
        <f>_xlfn.XLOOKUP(Table7[[#This Row],[EID]],Roster!A:A,Roster!F:F)</f>
        <v>HR</v>
      </c>
      <c r="D4857">
        <v>8</v>
      </c>
      <c r="E4857" s="2">
        <v>45225</v>
      </c>
      <c r="F4857" s="2">
        <f>_xlfn.XLOOKUP(Table7[[#This Row],[EID]],Roster!A:A,Roster!G:G)</f>
        <v>41964</v>
      </c>
      <c r="G4857" s="61">
        <f ca="1">(TODAY()-Table7[[#This Row],[Hire Date]])/365</f>
        <v>10.495890410958904</v>
      </c>
      <c r="H4857" s="61">
        <f ca="1">Table7[[#This Row],[Year]]*12</f>
        <v>125.95068493150684</v>
      </c>
      <c r="I4857" t="str">
        <f ca="1">IF(Table7[[#This Row],[Month]]&gt;=12,"Tenured","New Hire")</f>
        <v>Tenured</v>
      </c>
    </row>
    <row r="4858" spans="1:9">
      <c r="A4858" s="3" t="s">
        <v>99</v>
      </c>
      <c r="B4858" s="35" t="str">
        <f>_xlfn.XLOOKUP(Table7[[#This Row],[EID]],Roster!A:A,Roster!E:E)</f>
        <v>han.oriz.24</v>
      </c>
      <c r="C4858" s="35" t="str">
        <f>_xlfn.XLOOKUP(Table7[[#This Row],[EID]],Roster!A:A,Roster!F:F)</f>
        <v>Strategy</v>
      </c>
      <c r="D4858">
        <v>10</v>
      </c>
      <c r="E4858" s="2">
        <v>45225</v>
      </c>
      <c r="F4858" s="2">
        <f>_xlfn.XLOOKUP(Table7[[#This Row],[EID]],Roster!A:A,Roster!G:G)</f>
        <v>39732</v>
      </c>
      <c r="G4858" s="61">
        <f ca="1">(TODAY()-Table7[[#This Row],[Hire Date]])/365</f>
        <v>16.610958904109587</v>
      </c>
      <c r="H4858" s="61">
        <f ca="1">Table7[[#This Row],[Year]]*12</f>
        <v>199.33150684931505</v>
      </c>
      <c r="I4858" t="str">
        <f ca="1">IF(Table7[[#This Row],[Month]]&gt;=12,"Tenured","New Hire")</f>
        <v>Tenured</v>
      </c>
    </row>
    <row r="4859" spans="1:9">
      <c r="A4859" s="3" t="s">
        <v>100</v>
      </c>
      <c r="B4859" s="35" t="str">
        <f>_xlfn.XLOOKUP(Table7[[#This Row],[EID]],Roster!A:A,Roster!E:E)</f>
        <v>oka.koch.55</v>
      </c>
      <c r="C4859" s="35" t="str">
        <f>_xlfn.XLOOKUP(Table7[[#This Row],[EID]],Roster!A:A,Roster!F:F)</f>
        <v>F&amp;A</v>
      </c>
      <c r="D4859">
        <v>9</v>
      </c>
      <c r="E4859" s="2">
        <v>45225</v>
      </c>
      <c r="F4859" s="2">
        <f>_xlfn.XLOOKUP(Table7[[#This Row],[EID]],Roster!A:A,Roster!G:G)</f>
        <v>44956</v>
      </c>
      <c r="G4859" s="61">
        <f ca="1">(TODAY()-Table7[[#This Row],[Hire Date]])/365</f>
        <v>2.2986301369863016</v>
      </c>
      <c r="H4859" s="61">
        <f ca="1">Table7[[#This Row],[Year]]*12</f>
        <v>27.583561643835619</v>
      </c>
      <c r="I4859" t="str">
        <f ca="1">IF(Table7[[#This Row],[Month]]&gt;=12,"Tenured","New Hire")</f>
        <v>Tenured</v>
      </c>
    </row>
    <row r="4860" spans="1:9">
      <c r="A4860" s="3" t="s">
        <v>101</v>
      </c>
      <c r="B4860" s="35" t="str">
        <f>_xlfn.XLOOKUP(Table7[[#This Row],[EID]],Roster!A:A,Roster!E:E)</f>
        <v>hir.kame.31</v>
      </c>
      <c r="C4860" s="35" t="str">
        <f>_xlfn.XLOOKUP(Table7[[#This Row],[EID]],Roster!A:A,Roster!F:F)</f>
        <v>Health</v>
      </c>
      <c r="D4860">
        <v>8</v>
      </c>
      <c r="E4860" s="2">
        <v>45225</v>
      </c>
      <c r="F4860" s="2">
        <f>_xlfn.XLOOKUP(Table7[[#This Row],[EID]],Roster!A:A,Roster!G:G)</f>
        <v>42161</v>
      </c>
      <c r="G4860" s="61">
        <f ca="1">(TODAY()-Table7[[#This Row],[Hire Date]])/365</f>
        <v>9.956164383561644</v>
      </c>
      <c r="H4860" s="61">
        <f ca="1">Table7[[#This Row],[Year]]*12</f>
        <v>119.47397260273974</v>
      </c>
      <c r="I4860" t="str">
        <f ca="1">IF(Table7[[#This Row],[Month]]&gt;=12,"Tenured","New Hire")</f>
        <v>Tenured</v>
      </c>
    </row>
    <row r="4861" spans="1:9">
      <c r="A4861" s="3" t="s">
        <v>102</v>
      </c>
      <c r="B4861" s="35" t="str">
        <f>_xlfn.XLOOKUP(Table7[[#This Row],[EID]],Roster!A:A,Roster!E:E)</f>
        <v>han.oriz.24</v>
      </c>
      <c r="C4861" s="35" t="str">
        <f>_xlfn.XLOOKUP(Table7[[#This Row],[EID]],Roster!A:A,Roster!F:F)</f>
        <v>Network</v>
      </c>
      <c r="D4861">
        <v>9</v>
      </c>
      <c r="E4861" s="2">
        <v>45225</v>
      </c>
      <c r="F4861" s="2">
        <f>_xlfn.XLOOKUP(Table7[[#This Row],[EID]],Roster!A:A,Roster!G:G)</f>
        <v>37784</v>
      </c>
      <c r="G4861" s="61">
        <f ca="1">(TODAY()-Table7[[#This Row],[Hire Date]])/365</f>
        <v>21.947945205479453</v>
      </c>
      <c r="H4861" s="61">
        <f ca="1">Table7[[#This Row],[Year]]*12</f>
        <v>263.37534246575342</v>
      </c>
      <c r="I4861" t="str">
        <f ca="1">IF(Table7[[#This Row],[Month]]&gt;=12,"Tenured","New Hire")</f>
        <v>Tenured</v>
      </c>
    </row>
    <row r="4862" spans="1:9">
      <c r="A4862" s="3" t="s">
        <v>103</v>
      </c>
      <c r="B4862" s="35" t="str">
        <f>_xlfn.XLOOKUP(Table7[[#This Row],[EID]],Roster!A:A,Roster!E:E)</f>
        <v>kig.imaz.62</v>
      </c>
      <c r="C4862" s="35" t="str">
        <f>_xlfn.XLOOKUP(Table7[[#This Row],[EID]],Roster!A:A,Roster!F:F)</f>
        <v>HR</v>
      </c>
      <c r="D4862">
        <v>10</v>
      </c>
      <c r="E4862" s="2">
        <v>45225</v>
      </c>
      <c r="F4862" s="2">
        <f>_xlfn.XLOOKUP(Table7[[#This Row],[EID]],Roster!A:A,Roster!G:G)</f>
        <v>44132</v>
      </c>
      <c r="G4862" s="61">
        <f ca="1">(TODAY()-Table7[[#This Row],[Hire Date]])/365</f>
        <v>4.5561643835616437</v>
      </c>
      <c r="H4862" s="61">
        <f ca="1">Table7[[#This Row],[Year]]*12</f>
        <v>54.673972602739724</v>
      </c>
      <c r="I4862" t="str">
        <f ca="1">IF(Table7[[#This Row],[Month]]&gt;=12,"Tenured","New Hire")</f>
        <v>Tenured</v>
      </c>
    </row>
    <row r="4863" spans="1:9">
      <c r="A4863" s="3" t="s">
        <v>104</v>
      </c>
      <c r="B4863" s="35" t="str">
        <f>_xlfn.XLOOKUP(Table7[[#This Row],[EID]],Roster!A:A,Roster!E:E)</f>
        <v>oka.koch.55</v>
      </c>
      <c r="C4863" s="35" t="str">
        <f>_xlfn.XLOOKUP(Table7[[#This Row],[EID]],Roster!A:A,Roster!F:F)</f>
        <v>F&amp;A</v>
      </c>
      <c r="D4863">
        <v>8</v>
      </c>
      <c r="E4863" s="2">
        <v>45225</v>
      </c>
      <c r="F4863" s="2">
        <f>_xlfn.XLOOKUP(Table7[[#This Row],[EID]],Roster!A:A,Roster!G:G)</f>
        <v>44977</v>
      </c>
      <c r="G4863" s="61">
        <f ca="1">(TODAY()-Table7[[#This Row],[Hire Date]])/365</f>
        <v>2.2410958904109588</v>
      </c>
      <c r="H4863" s="61">
        <f ca="1">Table7[[#This Row],[Year]]*12</f>
        <v>26.893150684931506</v>
      </c>
      <c r="I4863" t="str">
        <f ca="1">IF(Table7[[#This Row],[Month]]&gt;=12,"Tenured","New Hire")</f>
        <v>Tenured</v>
      </c>
    </row>
    <row r="4864" spans="1:9">
      <c r="A4864" s="3" t="s">
        <v>105</v>
      </c>
      <c r="B4864" s="35" t="str">
        <f>_xlfn.XLOOKUP(Table7[[#This Row],[EID]],Roster!A:A,Roster!E:E)</f>
        <v>oka.koch.55</v>
      </c>
      <c r="C4864" s="35" t="str">
        <f>_xlfn.XLOOKUP(Table7[[#This Row],[EID]],Roster!A:A,Roster!F:F)</f>
        <v>F&amp;A</v>
      </c>
      <c r="D4864">
        <v>9</v>
      </c>
      <c r="E4864" s="2">
        <v>45225</v>
      </c>
      <c r="F4864" s="2">
        <f>_xlfn.XLOOKUP(Table7[[#This Row],[EID]],Roster!A:A,Roster!G:G)</f>
        <v>37806</v>
      </c>
      <c r="G4864" s="61">
        <f ca="1">(TODAY()-Table7[[#This Row],[Hire Date]])/365</f>
        <v>21.887671232876713</v>
      </c>
      <c r="H4864" s="61">
        <f ca="1">Table7[[#This Row],[Year]]*12</f>
        <v>262.65205479452055</v>
      </c>
      <c r="I4864" t="str">
        <f ca="1">IF(Table7[[#This Row],[Month]]&gt;=12,"Tenured","New Hire")</f>
        <v>Tenured</v>
      </c>
    </row>
    <row r="4865" spans="1:9">
      <c r="A4865" s="3" t="s">
        <v>106</v>
      </c>
      <c r="B4865" s="35" t="str">
        <f>_xlfn.XLOOKUP(Table7[[#This Row],[EID]],Roster!A:A,Roster!E:E)</f>
        <v>hir.kame.31</v>
      </c>
      <c r="C4865" s="35" t="str">
        <f>_xlfn.XLOOKUP(Table7[[#This Row],[EID]],Roster!A:A,Roster!F:F)</f>
        <v>Health</v>
      </c>
      <c r="D4865">
        <v>9</v>
      </c>
      <c r="E4865" s="2">
        <v>45225</v>
      </c>
      <c r="F4865" s="2">
        <f>_xlfn.XLOOKUP(Table7[[#This Row],[EID]],Roster!A:A,Roster!G:G)</f>
        <v>40457</v>
      </c>
      <c r="G4865" s="61">
        <f ca="1">(TODAY()-Table7[[#This Row],[Hire Date]])/365</f>
        <v>14.624657534246575</v>
      </c>
      <c r="H4865" s="61">
        <f ca="1">Table7[[#This Row],[Year]]*12</f>
        <v>175.49589041095891</v>
      </c>
      <c r="I4865" t="str">
        <f ca="1">IF(Table7[[#This Row],[Month]]&gt;=12,"Tenured","New Hire")</f>
        <v>Tenured</v>
      </c>
    </row>
    <row r="4866" spans="1:9">
      <c r="A4866" s="3" t="s">
        <v>107</v>
      </c>
      <c r="B4866" s="35" t="str">
        <f>_xlfn.XLOOKUP(Table7[[#This Row],[EID]],Roster!A:A,Roster!E:E)</f>
        <v>oka.koch.55</v>
      </c>
      <c r="C4866" s="35" t="str">
        <f>_xlfn.XLOOKUP(Table7[[#This Row],[EID]],Roster!A:A,Roster!F:F)</f>
        <v>F&amp;A</v>
      </c>
      <c r="D4866">
        <v>8</v>
      </c>
      <c r="E4866" s="2">
        <v>45225</v>
      </c>
      <c r="F4866" s="2">
        <f>_xlfn.XLOOKUP(Table7[[#This Row],[EID]],Roster!A:A,Roster!G:G)</f>
        <v>45001</v>
      </c>
      <c r="G4866" s="61">
        <f ca="1">(TODAY()-Table7[[#This Row],[Hire Date]])/365</f>
        <v>2.1753424657534248</v>
      </c>
      <c r="H4866" s="61">
        <f ca="1">Table7[[#This Row],[Year]]*12</f>
        <v>26.104109589041098</v>
      </c>
      <c r="I4866" t="str">
        <f ca="1">IF(Table7[[#This Row],[Month]]&gt;=12,"Tenured","New Hire")</f>
        <v>Tenured</v>
      </c>
    </row>
    <row r="4867" spans="1:9">
      <c r="A4867" s="3" t="s">
        <v>108</v>
      </c>
      <c r="B4867" s="35" t="str">
        <f>_xlfn.XLOOKUP(Table7[[#This Row],[EID]],Roster!A:A,Roster!E:E)</f>
        <v>kig.imaz.62</v>
      </c>
      <c r="C4867" s="35" t="str">
        <f>_xlfn.XLOOKUP(Table7[[#This Row],[EID]],Roster!A:A,Roster!F:F)</f>
        <v>HR</v>
      </c>
      <c r="D4867">
        <v>9</v>
      </c>
      <c r="E4867" s="2">
        <v>45225</v>
      </c>
      <c r="F4867" s="2">
        <f>_xlfn.XLOOKUP(Table7[[#This Row],[EID]],Roster!A:A,Roster!G:G)</f>
        <v>41289</v>
      </c>
      <c r="G4867" s="61">
        <f ca="1">(TODAY()-Table7[[#This Row],[Hire Date]])/365</f>
        <v>12.345205479452055</v>
      </c>
      <c r="H4867" s="61">
        <f ca="1">Table7[[#This Row],[Year]]*12</f>
        <v>148.14246575342466</v>
      </c>
      <c r="I4867" t="str">
        <f ca="1">IF(Table7[[#This Row],[Month]]&gt;=12,"Tenured","New Hire")</f>
        <v>Tenured</v>
      </c>
    </row>
    <row r="4868" spans="1:9">
      <c r="A4868" s="3" t="s">
        <v>109</v>
      </c>
      <c r="B4868" s="35" t="str">
        <f>_xlfn.XLOOKUP(Table7[[#This Row],[EID]],Roster!A:A,Roster!E:E)</f>
        <v>han.oriz.24</v>
      </c>
      <c r="C4868" s="35" t="str">
        <f>_xlfn.XLOOKUP(Table7[[#This Row],[EID]],Roster!A:A,Roster!F:F)</f>
        <v>Strategy</v>
      </c>
      <c r="D4868">
        <v>8</v>
      </c>
      <c r="E4868" s="2">
        <v>45225</v>
      </c>
      <c r="F4868" s="2">
        <f>_xlfn.XLOOKUP(Table7[[#This Row],[EID]],Roster!A:A,Roster!G:G)</f>
        <v>39092</v>
      </c>
      <c r="G4868" s="61">
        <f ca="1">(TODAY()-Table7[[#This Row],[Hire Date]])/365</f>
        <v>18.364383561643837</v>
      </c>
      <c r="H4868" s="61">
        <f ca="1">Table7[[#This Row],[Year]]*12</f>
        <v>220.37260273972606</v>
      </c>
      <c r="I4868" t="str">
        <f ca="1">IF(Table7[[#This Row],[Month]]&gt;=12,"Tenured","New Hire")</f>
        <v>Tenured</v>
      </c>
    </row>
    <row r="4869" spans="1:9">
      <c r="A4869" s="3" t="s">
        <v>110</v>
      </c>
      <c r="B4869" s="35" t="str">
        <f>_xlfn.XLOOKUP(Table7[[#This Row],[EID]],Roster!A:A,Roster!E:E)</f>
        <v>oka.koch.55</v>
      </c>
      <c r="C4869" s="35" t="str">
        <f>_xlfn.XLOOKUP(Table7[[#This Row],[EID]],Roster!A:A,Roster!F:F)</f>
        <v>F&amp;A</v>
      </c>
      <c r="D4869">
        <v>10</v>
      </c>
      <c r="E4869" s="2">
        <v>45225</v>
      </c>
      <c r="F4869" s="2">
        <f>_xlfn.XLOOKUP(Table7[[#This Row],[EID]],Roster!A:A,Roster!G:G)</f>
        <v>45029</v>
      </c>
      <c r="G4869" s="61">
        <f ca="1">(TODAY()-Table7[[#This Row],[Hire Date]])/365</f>
        <v>2.0986301369863014</v>
      </c>
      <c r="H4869" s="61">
        <f ca="1">Table7[[#This Row],[Year]]*12</f>
        <v>25.183561643835617</v>
      </c>
      <c r="I4869" t="str">
        <f ca="1">IF(Table7[[#This Row],[Month]]&gt;=12,"Tenured","New Hire")</f>
        <v>Tenured</v>
      </c>
    </row>
    <row r="4870" spans="1:9">
      <c r="A4870" s="3" t="s">
        <v>111</v>
      </c>
      <c r="B4870" s="35" t="str">
        <f>_xlfn.XLOOKUP(Table7[[#This Row],[EID]],Roster!A:A,Roster!E:E)</f>
        <v>hir.kame.31</v>
      </c>
      <c r="C4870" s="35" t="str">
        <f>_xlfn.XLOOKUP(Table7[[#This Row],[EID]],Roster!A:A,Roster!F:F)</f>
        <v>Health</v>
      </c>
      <c r="D4870">
        <v>8</v>
      </c>
      <c r="E4870" s="2">
        <v>45225</v>
      </c>
      <c r="F4870" s="2">
        <f>_xlfn.XLOOKUP(Table7[[#This Row],[EID]],Roster!A:A,Roster!G:G)</f>
        <v>42145</v>
      </c>
      <c r="G4870" s="61">
        <f ca="1">(TODAY()-Table7[[#This Row],[Hire Date]])/365</f>
        <v>10</v>
      </c>
      <c r="H4870" s="61">
        <f ca="1">Table7[[#This Row],[Year]]*12</f>
        <v>120</v>
      </c>
      <c r="I4870" t="str">
        <f ca="1">IF(Table7[[#This Row],[Month]]&gt;=12,"Tenured","New Hire")</f>
        <v>Tenured</v>
      </c>
    </row>
    <row r="4871" spans="1:9">
      <c r="A4871" s="3" t="s">
        <v>112</v>
      </c>
      <c r="B4871" s="35" t="str">
        <f>_xlfn.XLOOKUP(Table7[[#This Row],[EID]],Roster!A:A,Roster!E:E)</f>
        <v>hir.kame.31</v>
      </c>
      <c r="C4871" s="35" t="str">
        <f>_xlfn.XLOOKUP(Table7[[#This Row],[EID]],Roster!A:A,Roster!F:F)</f>
        <v>Health</v>
      </c>
      <c r="D4871">
        <v>8</v>
      </c>
      <c r="E4871" s="2">
        <v>45225</v>
      </c>
      <c r="F4871" s="2">
        <f>_xlfn.XLOOKUP(Table7[[#This Row],[EID]],Roster!A:A,Roster!G:G)</f>
        <v>44989</v>
      </c>
      <c r="G4871" s="61">
        <f ca="1">(TODAY()-Table7[[#This Row],[Hire Date]])/365</f>
        <v>2.2082191780821918</v>
      </c>
      <c r="H4871" s="61">
        <f ca="1">Table7[[#This Row],[Year]]*12</f>
        <v>26.4986301369863</v>
      </c>
      <c r="I4871" t="str">
        <f ca="1">IF(Table7[[#This Row],[Month]]&gt;=12,"Tenured","New Hire")</f>
        <v>Tenured</v>
      </c>
    </row>
    <row r="4872" spans="1:9">
      <c r="A4872" s="3" t="s">
        <v>113</v>
      </c>
      <c r="B4872" s="35" t="str">
        <f>_xlfn.XLOOKUP(Table7[[#This Row],[EID]],Roster!A:A,Roster!E:E)</f>
        <v>kig.imaz.62</v>
      </c>
      <c r="C4872" s="35" t="str">
        <f>_xlfn.XLOOKUP(Table7[[#This Row],[EID]],Roster!A:A,Roster!F:F)</f>
        <v>HR</v>
      </c>
      <c r="D4872">
        <v>8</v>
      </c>
      <c r="E4872" s="2">
        <v>45225</v>
      </c>
      <c r="F4872" s="2">
        <f>_xlfn.XLOOKUP(Table7[[#This Row],[EID]],Roster!A:A,Roster!G:G)</f>
        <v>44152</v>
      </c>
      <c r="G4872" s="61">
        <f ca="1">(TODAY()-Table7[[#This Row],[Hire Date]])/365</f>
        <v>4.5013698630136982</v>
      </c>
      <c r="H4872" s="61">
        <f ca="1">Table7[[#This Row],[Year]]*12</f>
        <v>54.016438356164379</v>
      </c>
      <c r="I4872" t="str">
        <f ca="1">IF(Table7[[#This Row],[Month]]&gt;=12,"Tenured","New Hire")</f>
        <v>Tenured</v>
      </c>
    </row>
    <row r="4873" spans="1:9">
      <c r="A4873" s="3" t="s">
        <v>114</v>
      </c>
      <c r="B4873" s="35" t="str">
        <f>_xlfn.XLOOKUP(Table7[[#This Row],[EID]],Roster!A:A,Roster!E:E)</f>
        <v>han.oriz.24</v>
      </c>
      <c r="C4873" s="35" t="str">
        <f>_xlfn.XLOOKUP(Table7[[#This Row],[EID]],Roster!A:A,Roster!F:F)</f>
        <v>Strategy</v>
      </c>
      <c r="D4873">
        <v>8</v>
      </c>
      <c r="E4873" s="2">
        <v>45225</v>
      </c>
      <c r="F4873" s="2">
        <f>_xlfn.XLOOKUP(Table7[[#This Row],[EID]],Roster!A:A,Roster!G:G)</f>
        <v>37165</v>
      </c>
      <c r="G4873" s="61">
        <f ca="1">(TODAY()-Table7[[#This Row],[Hire Date]])/365</f>
        <v>23.643835616438356</v>
      </c>
      <c r="H4873" s="61">
        <f ca="1">Table7[[#This Row],[Year]]*12</f>
        <v>283.72602739726028</v>
      </c>
      <c r="I4873" t="str">
        <f ca="1">IF(Table7[[#This Row],[Month]]&gt;=12,"Tenured","New Hire")</f>
        <v>Tenured</v>
      </c>
    </row>
    <row r="4874" spans="1:9">
      <c r="A4874" s="3" t="s">
        <v>115</v>
      </c>
      <c r="B4874" s="35" t="str">
        <f>_xlfn.XLOOKUP(Table7[[#This Row],[EID]],Roster!A:A,Roster!E:E)</f>
        <v>oka.koch.55</v>
      </c>
      <c r="C4874" s="35" t="str">
        <f>_xlfn.XLOOKUP(Table7[[#This Row],[EID]],Roster!A:A,Roster!F:F)</f>
        <v>F&amp;A</v>
      </c>
      <c r="D4874">
        <v>9</v>
      </c>
      <c r="E4874" s="2">
        <v>45225</v>
      </c>
      <c r="F4874" s="2">
        <f>_xlfn.XLOOKUP(Table7[[#This Row],[EID]],Roster!A:A,Roster!G:G)</f>
        <v>44841</v>
      </c>
      <c r="G4874" s="61">
        <f ca="1">(TODAY()-Table7[[#This Row],[Hire Date]])/365</f>
        <v>2.6136986301369864</v>
      </c>
      <c r="H4874" s="61">
        <f ca="1">Table7[[#This Row],[Year]]*12</f>
        <v>31.364383561643837</v>
      </c>
      <c r="I4874" t="str">
        <f ca="1">IF(Table7[[#This Row],[Month]]&gt;=12,"Tenured","New Hire")</f>
        <v>Tenured</v>
      </c>
    </row>
    <row r="4875" spans="1:9">
      <c r="A4875" s="3" t="s">
        <v>116</v>
      </c>
      <c r="B4875" s="35" t="str">
        <f>_xlfn.XLOOKUP(Table7[[#This Row],[EID]],Roster!A:A,Roster!E:E)</f>
        <v>hir.kame.31</v>
      </c>
      <c r="C4875" s="35" t="str">
        <f>_xlfn.XLOOKUP(Table7[[#This Row],[EID]],Roster!A:A,Roster!F:F)</f>
        <v>Health</v>
      </c>
      <c r="D4875">
        <v>8</v>
      </c>
      <c r="E4875" s="2">
        <v>45225</v>
      </c>
      <c r="F4875" s="2">
        <f>_xlfn.XLOOKUP(Table7[[#This Row],[EID]],Roster!A:A,Roster!G:G)</f>
        <v>39490</v>
      </c>
      <c r="G4875" s="61">
        <f ca="1">(TODAY()-Table7[[#This Row],[Hire Date]])/365</f>
        <v>17.273972602739725</v>
      </c>
      <c r="H4875" s="61">
        <f ca="1">Table7[[#This Row],[Year]]*12</f>
        <v>207.2876712328767</v>
      </c>
      <c r="I4875" t="str">
        <f ca="1">IF(Table7[[#This Row],[Month]]&gt;=12,"Tenured","New Hire")</f>
        <v>Tenured</v>
      </c>
    </row>
    <row r="4876" spans="1:9">
      <c r="A4876" s="3" t="s">
        <v>117</v>
      </c>
      <c r="B4876" s="35" t="str">
        <f>_xlfn.XLOOKUP(Table7[[#This Row],[EID]],Roster!A:A,Roster!E:E)</f>
        <v>han.oriz.24</v>
      </c>
      <c r="C4876" s="35" t="str">
        <f>_xlfn.XLOOKUP(Table7[[#This Row],[EID]],Roster!A:A,Roster!F:F)</f>
        <v>Network</v>
      </c>
      <c r="D4876">
        <v>8</v>
      </c>
      <c r="E4876" s="2">
        <v>45225</v>
      </c>
      <c r="F4876" s="2">
        <f>_xlfn.XLOOKUP(Table7[[#This Row],[EID]],Roster!A:A,Roster!G:G)</f>
        <v>43495</v>
      </c>
      <c r="G4876" s="61">
        <f ca="1">(TODAY()-Table7[[#This Row],[Hire Date]])/365</f>
        <v>6.3013698630136989</v>
      </c>
      <c r="H4876" s="61">
        <f ca="1">Table7[[#This Row],[Year]]*12</f>
        <v>75.616438356164394</v>
      </c>
      <c r="I4876" t="str">
        <f ca="1">IF(Table7[[#This Row],[Month]]&gt;=12,"Tenured","New Hire")</f>
        <v>Tenured</v>
      </c>
    </row>
    <row r="4877" spans="1:9">
      <c r="A4877" s="3" t="s">
        <v>118</v>
      </c>
      <c r="B4877" s="35" t="str">
        <f>_xlfn.XLOOKUP(Table7[[#This Row],[EID]],Roster!A:A,Roster!E:E)</f>
        <v>kig.imaz.62</v>
      </c>
      <c r="C4877" s="35" t="str">
        <f>_xlfn.XLOOKUP(Table7[[#This Row],[EID]],Roster!A:A,Roster!F:F)</f>
        <v>HR</v>
      </c>
      <c r="D4877">
        <v>8</v>
      </c>
      <c r="E4877" s="2">
        <v>45225</v>
      </c>
      <c r="F4877" s="2">
        <f>_xlfn.XLOOKUP(Table7[[#This Row],[EID]],Roster!A:A,Roster!G:G)</f>
        <v>44965</v>
      </c>
      <c r="G4877" s="61">
        <f ca="1">(TODAY()-Table7[[#This Row],[Hire Date]])/365</f>
        <v>2.2739726027397262</v>
      </c>
      <c r="H4877" s="61">
        <f ca="1">Table7[[#This Row],[Year]]*12</f>
        <v>27.287671232876715</v>
      </c>
      <c r="I4877" t="str">
        <f ca="1">IF(Table7[[#This Row],[Month]]&gt;=12,"Tenured","New Hire")</f>
        <v>Tenured</v>
      </c>
    </row>
    <row r="4878" spans="1:9">
      <c r="A4878" s="3" t="s">
        <v>119</v>
      </c>
      <c r="B4878" s="35" t="str">
        <f>_xlfn.XLOOKUP(Table7[[#This Row],[EID]],Roster!A:A,Roster!E:E)</f>
        <v>hir.kame.31</v>
      </c>
      <c r="C4878" s="35" t="str">
        <f>_xlfn.XLOOKUP(Table7[[#This Row],[EID]],Roster!A:A,Roster!F:F)</f>
        <v>Health</v>
      </c>
      <c r="D4878">
        <v>10</v>
      </c>
      <c r="E4878" s="2">
        <v>45225</v>
      </c>
      <c r="F4878" s="2">
        <f>_xlfn.XLOOKUP(Table7[[#This Row],[EID]],Roster!A:A,Roster!G:G)</f>
        <v>38581</v>
      </c>
      <c r="G4878" s="61">
        <f ca="1">(TODAY()-Table7[[#This Row],[Hire Date]])/365</f>
        <v>19.764383561643836</v>
      </c>
      <c r="H4878" s="61">
        <f ca="1">Table7[[#This Row],[Year]]*12</f>
        <v>237.17260273972602</v>
      </c>
      <c r="I4878" t="str">
        <f ca="1">IF(Table7[[#This Row],[Month]]&gt;=12,"Tenured","New Hire")</f>
        <v>Tenured</v>
      </c>
    </row>
    <row r="4879" spans="1:9">
      <c r="A4879" s="3" t="s">
        <v>120</v>
      </c>
      <c r="B4879" s="35" t="str">
        <f>_xlfn.XLOOKUP(Table7[[#This Row],[EID]],Roster!A:A,Roster!E:E)</f>
        <v>oka.koch.55</v>
      </c>
      <c r="C4879" s="35" t="str">
        <f>_xlfn.XLOOKUP(Table7[[#This Row],[EID]],Roster!A:A,Roster!F:F)</f>
        <v>F&amp;A</v>
      </c>
      <c r="D4879">
        <v>8</v>
      </c>
      <c r="E4879" s="2">
        <v>45225</v>
      </c>
      <c r="F4879" s="2">
        <f>_xlfn.XLOOKUP(Table7[[#This Row],[EID]],Roster!A:A,Roster!G:G)</f>
        <v>45039</v>
      </c>
      <c r="G4879" s="61">
        <f ca="1">(TODAY()-Table7[[#This Row],[Hire Date]])/365</f>
        <v>2.0712328767123287</v>
      </c>
      <c r="H4879" s="61">
        <f ca="1">Table7[[#This Row],[Year]]*12</f>
        <v>24.854794520547944</v>
      </c>
      <c r="I4879" t="str">
        <f ca="1">IF(Table7[[#This Row],[Month]]&gt;=12,"Tenured","New Hire")</f>
        <v>Tenured</v>
      </c>
    </row>
    <row r="4880" spans="1:9">
      <c r="A4880" s="3" t="s">
        <v>121</v>
      </c>
      <c r="B4880" s="35" t="str">
        <f>_xlfn.XLOOKUP(Table7[[#This Row],[EID]],Roster!A:A,Roster!E:E)</f>
        <v>hir.kame.31</v>
      </c>
      <c r="C4880" s="35" t="str">
        <f>_xlfn.XLOOKUP(Table7[[#This Row],[EID]],Roster!A:A,Roster!F:F)</f>
        <v>Health</v>
      </c>
      <c r="D4880">
        <v>10</v>
      </c>
      <c r="E4880" s="2">
        <v>45225</v>
      </c>
      <c r="F4880" s="2">
        <f>_xlfn.XLOOKUP(Table7[[#This Row],[EID]],Roster!A:A,Roster!G:G)</f>
        <v>44420</v>
      </c>
      <c r="G4880" s="61">
        <f ca="1">(TODAY()-Table7[[#This Row],[Hire Date]])/365</f>
        <v>3.7671232876712328</v>
      </c>
      <c r="H4880" s="61">
        <f ca="1">Table7[[#This Row],[Year]]*12</f>
        <v>45.205479452054796</v>
      </c>
      <c r="I4880" t="str">
        <f ca="1">IF(Table7[[#This Row],[Month]]&gt;=12,"Tenured","New Hire")</f>
        <v>Tenured</v>
      </c>
    </row>
    <row r="4881" spans="1:9">
      <c r="A4881" s="3" t="s">
        <v>122</v>
      </c>
      <c r="B4881" s="35" t="str">
        <f>_xlfn.XLOOKUP(Table7[[#This Row],[EID]],Roster!A:A,Roster!E:E)</f>
        <v>han.oriz.24</v>
      </c>
      <c r="C4881" s="35" t="str">
        <f>_xlfn.XLOOKUP(Table7[[#This Row],[EID]],Roster!A:A,Roster!F:F)</f>
        <v>Network</v>
      </c>
      <c r="D4881">
        <v>8</v>
      </c>
      <c r="E4881" s="2">
        <v>45225</v>
      </c>
      <c r="F4881" s="2">
        <f>_xlfn.XLOOKUP(Table7[[#This Row],[EID]],Roster!A:A,Roster!G:G)</f>
        <v>44961</v>
      </c>
      <c r="G4881" s="61">
        <f ca="1">(TODAY()-Table7[[#This Row],[Hire Date]])/365</f>
        <v>2.2849315068493152</v>
      </c>
      <c r="H4881" s="61">
        <f ca="1">Table7[[#This Row],[Year]]*12</f>
        <v>27.419178082191785</v>
      </c>
      <c r="I4881" t="str">
        <f ca="1">IF(Table7[[#This Row],[Month]]&gt;=12,"Tenured","New Hire")</f>
        <v>Tenured</v>
      </c>
    </row>
    <row r="4882" spans="1:9">
      <c r="A4882" s="3" t="s">
        <v>123</v>
      </c>
      <c r="B4882" s="35" t="str">
        <f>_xlfn.XLOOKUP(Table7[[#This Row],[EID]],Roster!A:A,Roster!E:E)</f>
        <v>kig.imaz.62</v>
      </c>
      <c r="C4882" s="35" t="str">
        <f>_xlfn.XLOOKUP(Table7[[#This Row],[EID]],Roster!A:A,Roster!F:F)</f>
        <v>HR</v>
      </c>
      <c r="D4882">
        <v>10</v>
      </c>
      <c r="E4882" s="2">
        <v>45225</v>
      </c>
      <c r="F4882" s="2">
        <f>_xlfn.XLOOKUP(Table7[[#This Row],[EID]],Roster!A:A,Roster!G:G)</f>
        <v>41094</v>
      </c>
      <c r="G4882" s="61">
        <f ca="1">(TODAY()-Table7[[#This Row],[Hire Date]])/365</f>
        <v>12.87945205479452</v>
      </c>
      <c r="H4882" s="61">
        <f ca="1">Table7[[#This Row],[Year]]*12</f>
        <v>154.55342465753424</v>
      </c>
      <c r="I4882" t="str">
        <f ca="1">IF(Table7[[#This Row],[Month]]&gt;=12,"Tenured","New Hire")</f>
        <v>Tenured</v>
      </c>
    </row>
    <row r="4883" spans="1:9">
      <c r="A4883" s="3" t="s">
        <v>94</v>
      </c>
      <c r="B4883" s="35" t="str">
        <f>_xlfn.XLOOKUP(Table7[[#This Row],[EID]],Roster!A:A,Roster!E:E)</f>
        <v>oka.koch.55</v>
      </c>
      <c r="C4883" s="35" t="str">
        <f>_xlfn.XLOOKUP(Table7[[#This Row],[EID]],Roster!A:A,Roster!F:F)</f>
        <v>F&amp;A</v>
      </c>
      <c r="D4883">
        <v>10</v>
      </c>
      <c r="E4883" s="2">
        <v>45226</v>
      </c>
      <c r="F4883" s="2">
        <f>_xlfn.XLOOKUP(Table7[[#This Row],[EID]],Roster!A:A,Roster!G:G)</f>
        <v>45032</v>
      </c>
      <c r="G4883" s="61">
        <f ca="1">(TODAY()-Table7[[#This Row],[Hire Date]])/365</f>
        <v>2.0904109589041098</v>
      </c>
      <c r="H4883" s="61">
        <f ca="1">Table7[[#This Row],[Year]]*12</f>
        <v>25.084931506849315</v>
      </c>
      <c r="I4883" t="str">
        <f ca="1">IF(Table7[[#This Row],[Month]]&gt;=12,"Tenured","New Hire")</f>
        <v>Tenured</v>
      </c>
    </row>
    <row r="4884" spans="1:9">
      <c r="A4884" s="3" t="s">
        <v>95</v>
      </c>
      <c r="B4884" s="35" t="str">
        <f>_xlfn.XLOOKUP(Table7[[#This Row],[EID]],Roster!A:A,Roster!E:E)</f>
        <v>oka.koch.55</v>
      </c>
      <c r="C4884" s="35" t="str">
        <f>_xlfn.XLOOKUP(Table7[[#This Row],[EID]],Roster!A:A,Roster!F:F)</f>
        <v>F&amp;A</v>
      </c>
      <c r="D4884">
        <v>0</v>
      </c>
      <c r="E4884" s="2">
        <v>45226</v>
      </c>
      <c r="F4884" s="2">
        <f>_xlfn.XLOOKUP(Table7[[#This Row],[EID]],Roster!A:A,Roster!G:G)</f>
        <v>44990</v>
      </c>
      <c r="G4884" s="61">
        <f ca="1">(TODAY()-Table7[[#This Row],[Hire Date]])/365</f>
        <v>2.2054794520547945</v>
      </c>
      <c r="H4884" s="61">
        <f ca="1">Table7[[#This Row],[Year]]*12</f>
        <v>26.465753424657535</v>
      </c>
      <c r="I4884" t="str">
        <f ca="1">IF(Table7[[#This Row],[Month]]&gt;=12,"Tenured","New Hire")</f>
        <v>Tenured</v>
      </c>
    </row>
    <row r="4885" spans="1:9">
      <c r="A4885" s="3" t="s">
        <v>96</v>
      </c>
      <c r="B4885" s="35" t="str">
        <f>_xlfn.XLOOKUP(Table7[[#This Row],[EID]],Roster!A:A,Roster!E:E)</f>
        <v>hir.kame.31</v>
      </c>
      <c r="C4885" s="35" t="str">
        <f>_xlfn.XLOOKUP(Table7[[#This Row],[EID]],Roster!A:A,Roster!F:F)</f>
        <v>Health</v>
      </c>
      <c r="D4885">
        <v>8</v>
      </c>
      <c r="E4885" s="2">
        <v>45226</v>
      </c>
      <c r="F4885" s="2">
        <f>_xlfn.XLOOKUP(Table7[[#This Row],[EID]],Roster!A:A,Roster!G:G)</f>
        <v>44979</v>
      </c>
      <c r="G4885" s="61">
        <f ca="1">(TODAY()-Table7[[#This Row],[Hire Date]])/365</f>
        <v>2.2356164383561645</v>
      </c>
      <c r="H4885" s="61">
        <f ca="1">Table7[[#This Row],[Year]]*12</f>
        <v>26.827397260273976</v>
      </c>
      <c r="I4885" t="str">
        <f ca="1">IF(Table7[[#This Row],[Month]]&gt;=12,"Tenured","New Hire")</f>
        <v>Tenured</v>
      </c>
    </row>
    <row r="4886" spans="1:9">
      <c r="A4886" s="3" t="s">
        <v>97</v>
      </c>
      <c r="B4886" s="35" t="str">
        <f>_xlfn.XLOOKUP(Table7[[#This Row],[EID]],Roster!A:A,Roster!E:E)</f>
        <v>han.oriz.24</v>
      </c>
      <c r="C4886" s="35" t="str">
        <f>_xlfn.XLOOKUP(Table7[[#This Row],[EID]],Roster!A:A,Roster!F:F)</f>
        <v>Network</v>
      </c>
      <c r="D4886">
        <v>8</v>
      </c>
      <c r="E4886" s="2">
        <v>45226</v>
      </c>
      <c r="F4886" s="2">
        <f>_xlfn.XLOOKUP(Table7[[#This Row],[EID]],Roster!A:A,Roster!G:G)</f>
        <v>44419</v>
      </c>
      <c r="G4886" s="61">
        <f ca="1">(TODAY()-Table7[[#This Row],[Hire Date]])/365</f>
        <v>3.7698630136986302</v>
      </c>
      <c r="H4886" s="61">
        <f ca="1">Table7[[#This Row],[Year]]*12</f>
        <v>45.238356164383561</v>
      </c>
      <c r="I4886" t="str">
        <f ca="1">IF(Table7[[#This Row],[Month]]&gt;=12,"Tenured","New Hire")</f>
        <v>Tenured</v>
      </c>
    </row>
    <row r="4887" spans="1:9">
      <c r="A4887" s="3" t="s">
        <v>98</v>
      </c>
      <c r="B4887" s="35" t="str">
        <f>_xlfn.XLOOKUP(Table7[[#This Row],[EID]],Roster!A:A,Roster!E:E)</f>
        <v>kig.imaz.62</v>
      </c>
      <c r="C4887" s="35" t="str">
        <f>_xlfn.XLOOKUP(Table7[[#This Row],[EID]],Roster!A:A,Roster!F:F)</f>
        <v>HR</v>
      </c>
      <c r="D4887">
        <v>9</v>
      </c>
      <c r="E4887" s="2">
        <v>45226</v>
      </c>
      <c r="F4887" s="2">
        <f>_xlfn.XLOOKUP(Table7[[#This Row],[EID]],Roster!A:A,Roster!G:G)</f>
        <v>41964</v>
      </c>
      <c r="G4887" s="61">
        <f ca="1">(TODAY()-Table7[[#This Row],[Hire Date]])/365</f>
        <v>10.495890410958904</v>
      </c>
      <c r="H4887" s="61">
        <f ca="1">Table7[[#This Row],[Year]]*12</f>
        <v>125.95068493150684</v>
      </c>
      <c r="I4887" t="str">
        <f ca="1">IF(Table7[[#This Row],[Month]]&gt;=12,"Tenured","New Hire")</f>
        <v>Tenured</v>
      </c>
    </row>
    <row r="4888" spans="1:9">
      <c r="A4888" s="3" t="s">
        <v>99</v>
      </c>
      <c r="B4888" s="35" t="str">
        <f>_xlfn.XLOOKUP(Table7[[#This Row],[EID]],Roster!A:A,Roster!E:E)</f>
        <v>han.oriz.24</v>
      </c>
      <c r="C4888" s="35" t="str">
        <f>_xlfn.XLOOKUP(Table7[[#This Row],[EID]],Roster!A:A,Roster!F:F)</f>
        <v>Strategy</v>
      </c>
      <c r="D4888">
        <v>8</v>
      </c>
      <c r="E4888" s="2">
        <v>45226</v>
      </c>
      <c r="F4888" s="2">
        <f>_xlfn.XLOOKUP(Table7[[#This Row],[EID]],Roster!A:A,Roster!G:G)</f>
        <v>39732</v>
      </c>
      <c r="G4888" s="61">
        <f ca="1">(TODAY()-Table7[[#This Row],[Hire Date]])/365</f>
        <v>16.610958904109587</v>
      </c>
      <c r="H4888" s="61">
        <f ca="1">Table7[[#This Row],[Year]]*12</f>
        <v>199.33150684931505</v>
      </c>
      <c r="I4888" t="str">
        <f ca="1">IF(Table7[[#This Row],[Month]]&gt;=12,"Tenured","New Hire")</f>
        <v>Tenured</v>
      </c>
    </row>
    <row r="4889" spans="1:9">
      <c r="A4889" s="3" t="s">
        <v>100</v>
      </c>
      <c r="B4889" s="35" t="str">
        <f>_xlfn.XLOOKUP(Table7[[#This Row],[EID]],Roster!A:A,Roster!E:E)</f>
        <v>oka.koch.55</v>
      </c>
      <c r="C4889" s="35" t="str">
        <f>_xlfn.XLOOKUP(Table7[[#This Row],[EID]],Roster!A:A,Roster!F:F)</f>
        <v>F&amp;A</v>
      </c>
      <c r="D4889">
        <v>8</v>
      </c>
      <c r="E4889" s="2">
        <v>45226</v>
      </c>
      <c r="F4889" s="2">
        <f>_xlfn.XLOOKUP(Table7[[#This Row],[EID]],Roster!A:A,Roster!G:G)</f>
        <v>44956</v>
      </c>
      <c r="G4889" s="61">
        <f ca="1">(TODAY()-Table7[[#This Row],[Hire Date]])/365</f>
        <v>2.2986301369863016</v>
      </c>
      <c r="H4889" s="61">
        <f ca="1">Table7[[#This Row],[Year]]*12</f>
        <v>27.583561643835619</v>
      </c>
      <c r="I4889" t="str">
        <f ca="1">IF(Table7[[#This Row],[Month]]&gt;=12,"Tenured","New Hire")</f>
        <v>Tenured</v>
      </c>
    </row>
    <row r="4890" spans="1:9">
      <c r="A4890" s="3" t="s">
        <v>101</v>
      </c>
      <c r="B4890" s="35" t="str">
        <f>_xlfn.XLOOKUP(Table7[[#This Row],[EID]],Roster!A:A,Roster!E:E)</f>
        <v>hir.kame.31</v>
      </c>
      <c r="C4890" s="35" t="str">
        <f>_xlfn.XLOOKUP(Table7[[#This Row],[EID]],Roster!A:A,Roster!F:F)</f>
        <v>Health</v>
      </c>
      <c r="D4890">
        <v>9</v>
      </c>
      <c r="E4890" s="2">
        <v>45226</v>
      </c>
      <c r="F4890" s="2">
        <f>_xlfn.XLOOKUP(Table7[[#This Row],[EID]],Roster!A:A,Roster!G:G)</f>
        <v>42161</v>
      </c>
      <c r="G4890" s="61">
        <f ca="1">(TODAY()-Table7[[#This Row],[Hire Date]])/365</f>
        <v>9.956164383561644</v>
      </c>
      <c r="H4890" s="61">
        <f ca="1">Table7[[#This Row],[Year]]*12</f>
        <v>119.47397260273974</v>
      </c>
      <c r="I4890" t="str">
        <f ca="1">IF(Table7[[#This Row],[Month]]&gt;=12,"Tenured","New Hire")</f>
        <v>Tenured</v>
      </c>
    </row>
    <row r="4891" spans="1:9">
      <c r="A4891" s="3" t="s">
        <v>102</v>
      </c>
      <c r="B4891" s="35" t="str">
        <f>_xlfn.XLOOKUP(Table7[[#This Row],[EID]],Roster!A:A,Roster!E:E)</f>
        <v>han.oriz.24</v>
      </c>
      <c r="C4891" s="35" t="str">
        <f>_xlfn.XLOOKUP(Table7[[#This Row],[EID]],Roster!A:A,Roster!F:F)</f>
        <v>Network</v>
      </c>
      <c r="D4891">
        <v>10</v>
      </c>
      <c r="E4891" s="2">
        <v>45226</v>
      </c>
      <c r="F4891" s="2">
        <f>_xlfn.XLOOKUP(Table7[[#This Row],[EID]],Roster!A:A,Roster!G:G)</f>
        <v>37784</v>
      </c>
      <c r="G4891" s="61">
        <f ca="1">(TODAY()-Table7[[#This Row],[Hire Date]])/365</f>
        <v>21.947945205479453</v>
      </c>
      <c r="H4891" s="61">
        <f ca="1">Table7[[#This Row],[Year]]*12</f>
        <v>263.37534246575342</v>
      </c>
      <c r="I4891" t="str">
        <f ca="1">IF(Table7[[#This Row],[Month]]&gt;=12,"Tenured","New Hire")</f>
        <v>Tenured</v>
      </c>
    </row>
    <row r="4892" spans="1:9">
      <c r="A4892" s="3" t="s">
        <v>103</v>
      </c>
      <c r="B4892" s="35" t="str">
        <f>_xlfn.XLOOKUP(Table7[[#This Row],[EID]],Roster!A:A,Roster!E:E)</f>
        <v>kig.imaz.62</v>
      </c>
      <c r="C4892" s="35" t="str">
        <f>_xlfn.XLOOKUP(Table7[[#This Row],[EID]],Roster!A:A,Roster!F:F)</f>
        <v>HR</v>
      </c>
      <c r="D4892">
        <v>9</v>
      </c>
      <c r="E4892" s="2">
        <v>45226</v>
      </c>
      <c r="F4892" s="2">
        <f>_xlfn.XLOOKUP(Table7[[#This Row],[EID]],Roster!A:A,Roster!G:G)</f>
        <v>44132</v>
      </c>
      <c r="G4892" s="61">
        <f ca="1">(TODAY()-Table7[[#This Row],[Hire Date]])/365</f>
        <v>4.5561643835616437</v>
      </c>
      <c r="H4892" s="61">
        <f ca="1">Table7[[#This Row],[Year]]*12</f>
        <v>54.673972602739724</v>
      </c>
      <c r="I4892" t="str">
        <f ca="1">IF(Table7[[#This Row],[Month]]&gt;=12,"Tenured","New Hire")</f>
        <v>Tenured</v>
      </c>
    </row>
    <row r="4893" spans="1:9">
      <c r="A4893" s="3" t="s">
        <v>104</v>
      </c>
      <c r="B4893" s="35" t="str">
        <f>_xlfn.XLOOKUP(Table7[[#This Row],[EID]],Roster!A:A,Roster!E:E)</f>
        <v>oka.koch.55</v>
      </c>
      <c r="C4893" s="35" t="str">
        <f>_xlfn.XLOOKUP(Table7[[#This Row],[EID]],Roster!A:A,Roster!F:F)</f>
        <v>F&amp;A</v>
      </c>
      <c r="D4893">
        <v>0</v>
      </c>
      <c r="E4893" s="2">
        <v>45226</v>
      </c>
      <c r="F4893" s="2">
        <f>_xlfn.XLOOKUP(Table7[[#This Row],[EID]],Roster!A:A,Roster!G:G)</f>
        <v>44977</v>
      </c>
      <c r="G4893" s="61">
        <f ca="1">(TODAY()-Table7[[#This Row],[Hire Date]])/365</f>
        <v>2.2410958904109588</v>
      </c>
      <c r="H4893" s="61">
        <f ca="1">Table7[[#This Row],[Year]]*12</f>
        <v>26.893150684931506</v>
      </c>
      <c r="I4893" t="str">
        <f ca="1">IF(Table7[[#This Row],[Month]]&gt;=12,"Tenured","New Hire")</f>
        <v>Tenured</v>
      </c>
    </row>
    <row r="4894" spans="1:9">
      <c r="A4894" s="3" t="s">
        <v>105</v>
      </c>
      <c r="B4894" s="35" t="str">
        <f>_xlfn.XLOOKUP(Table7[[#This Row],[EID]],Roster!A:A,Roster!E:E)</f>
        <v>oka.koch.55</v>
      </c>
      <c r="C4894" s="35" t="str">
        <f>_xlfn.XLOOKUP(Table7[[#This Row],[EID]],Roster!A:A,Roster!F:F)</f>
        <v>F&amp;A</v>
      </c>
      <c r="D4894">
        <v>8</v>
      </c>
      <c r="E4894" s="2">
        <v>45226</v>
      </c>
      <c r="F4894" s="2">
        <f>_xlfn.XLOOKUP(Table7[[#This Row],[EID]],Roster!A:A,Roster!G:G)</f>
        <v>37806</v>
      </c>
      <c r="G4894" s="61">
        <f ca="1">(TODAY()-Table7[[#This Row],[Hire Date]])/365</f>
        <v>21.887671232876713</v>
      </c>
      <c r="H4894" s="61">
        <f ca="1">Table7[[#This Row],[Year]]*12</f>
        <v>262.65205479452055</v>
      </c>
      <c r="I4894" t="str">
        <f ca="1">IF(Table7[[#This Row],[Month]]&gt;=12,"Tenured","New Hire")</f>
        <v>Tenured</v>
      </c>
    </row>
    <row r="4895" spans="1:9">
      <c r="A4895" s="3" t="s">
        <v>106</v>
      </c>
      <c r="B4895" s="35" t="str">
        <f>_xlfn.XLOOKUP(Table7[[#This Row],[EID]],Roster!A:A,Roster!E:E)</f>
        <v>hir.kame.31</v>
      </c>
      <c r="C4895" s="35" t="str">
        <f>_xlfn.XLOOKUP(Table7[[#This Row],[EID]],Roster!A:A,Roster!F:F)</f>
        <v>Health</v>
      </c>
      <c r="D4895">
        <v>10</v>
      </c>
      <c r="E4895" s="2">
        <v>45226</v>
      </c>
      <c r="F4895" s="2">
        <f>_xlfn.XLOOKUP(Table7[[#This Row],[EID]],Roster!A:A,Roster!G:G)</f>
        <v>40457</v>
      </c>
      <c r="G4895" s="61">
        <f ca="1">(TODAY()-Table7[[#This Row],[Hire Date]])/365</f>
        <v>14.624657534246575</v>
      </c>
      <c r="H4895" s="61">
        <f ca="1">Table7[[#This Row],[Year]]*12</f>
        <v>175.49589041095891</v>
      </c>
      <c r="I4895" t="str">
        <f ca="1">IF(Table7[[#This Row],[Month]]&gt;=12,"Tenured","New Hire")</f>
        <v>Tenured</v>
      </c>
    </row>
    <row r="4896" spans="1:9">
      <c r="A4896" s="3" t="s">
        <v>107</v>
      </c>
      <c r="B4896" s="35" t="str">
        <f>_xlfn.XLOOKUP(Table7[[#This Row],[EID]],Roster!A:A,Roster!E:E)</f>
        <v>oka.koch.55</v>
      </c>
      <c r="C4896" s="35" t="str">
        <f>_xlfn.XLOOKUP(Table7[[#This Row],[EID]],Roster!A:A,Roster!F:F)</f>
        <v>F&amp;A</v>
      </c>
      <c r="D4896">
        <v>0</v>
      </c>
      <c r="E4896" s="2">
        <v>45226</v>
      </c>
      <c r="F4896" s="2">
        <f>_xlfn.XLOOKUP(Table7[[#This Row],[EID]],Roster!A:A,Roster!G:G)</f>
        <v>45001</v>
      </c>
      <c r="G4896" s="61">
        <f ca="1">(TODAY()-Table7[[#This Row],[Hire Date]])/365</f>
        <v>2.1753424657534248</v>
      </c>
      <c r="H4896" s="61">
        <f ca="1">Table7[[#This Row],[Year]]*12</f>
        <v>26.104109589041098</v>
      </c>
      <c r="I4896" t="str">
        <f ca="1">IF(Table7[[#This Row],[Month]]&gt;=12,"Tenured","New Hire")</f>
        <v>Tenured</v>
      </c>
    </row>
    <row r="4897" spans="1:9">
      <c r="A4897" s="3" t="s">
        <v>108</v>
      </c>
      <c r="B4897" s="35" t="str">
        <f>_xlfn.XLOOKUP(Table7[[#This Row],[EID]],Roster!A:A,Roster!E:E)</f>
        <v>kig.imaz.62</v>
      </c>
      <c r="C4897" s="35" t="str">
        <f>_xlfn.XLOOKUP(Table7[[#This Row],[EID]],Roster!A:A,Roster!F:F)</f>
        <v>HR</v>
      </c>
      <c r="D4897">
        <v>10</v>
      </c>
      <c r="E4897" s="2">
        <v>45226</v>
      </c>
      <c r="F4897" s="2">
        <f>_xlfn.XLOOKUP(Table7[[#This Row],[EID]],Roster!A:A,Roster!G:G)</f>
        <v>41289</v>
      </c>
      <c r="G4897" s="61">
        <f ca="1">(TODAY()-Table7[[#This Row],[Hire Date]])/365</f>
        <v>12.345205479452055</v>
      </c>
      <c r="H4897" s="61">
        <f ca="1">Table7[[#This Row],[Year]]*12</f>
        <v>148.14246575342466</v>
      </c>
      <c r="I4897" t="str">
        <f ca="1">IF(Table7[[#This Row],[Month]]&gt;=12,"Tenured","New Hire")</f>
        <v>Tenured</v>
      </c>
    </row>
    <row r="4898" spans="1:9">
      <c r="A4898" s="3" t="s">
        <v>109</v>
      </c>
      <c r="B4898" s="35" t="str">
        <f>_xlfn.XLOOKUP(Table7[[#This Row],[EID]],Roster!A:A,Roster!E:E)</f>
        <v>han.oriz.24</v>
      </c>
      <c r="C4898" s="35" t="str">
        <f>_xlfn.XLOOKUP(Table7[[#This Row],[EID]],Roster!A:A,Roster!F:F)</f>
        <v>Strategy</v>
      </c>
      <c r="D4898">
        <v>10</v>
      </c>
      <c r="E4898" s="2">
        <v>45226</v>
      </c>
      <c r="F4898" s="2">
        <f>_xlfn.XLOOKUP(Table7[[#This Row],[EID]],Roster!A:A,Roster!G:G)</f>
        <v>39092</v>
      </c>
      <c r="G4898" s="61">
        <f ca="1">(TODAY()-Table7[[#This Row],[Hire Date]])/365</f>
        <v>18.364383561643837</v>
      </c>
      <c r="H4898" s="61">
        <f ca="1">Table7[[#This Row],[Year]]*12</f>
        <v>220.37260273972606</v>
      </c>
      <c r="I4898" t="str">
        <f ca="1">IF(Table7[[#This Row],[Month]]&gt;=12,"Tenured","New Hire")</f>
        <v>Tenured</v>
      </c>
    </row>
    <row r="4899" spans="1:9">
      <c r="A4899" s="3" t="s">
        <v>110</v>
      </c>
      <c r="B4899" s="35" t="str">
        <f>_xlfn.XLOOKUP(Table7[[#This Row],[EID]],Roster!A:A,Roster!E:E)</f>
        <v>oka.koch.55</v>
      </c>
      <c r="C4899" s="35" t="str">
        <f>_xlfn.XLOOKUP(Table7[[#This Row],[EID]],Roster!A:A,Roster!F:F)</f>
        <v>F&amp;A</v>
      </c>
      <c r="D4899">
        <v>9</v>
      </c>
      <c r="E4899" s="2">
        <v>45226</v>
      </c>
      <c r="F4899" s="2">
        <f>_xlfn.XLOOKUP(Table7[[#This Row],[EID]],Roster!A:A,Roster!G:G)</f>
        <v>45029</v>
      </c>
      <c r="G4899" s="61">
        <f ca="1">(TODAY()-Table7[[#This Row],[Hire Date]])/365</f>
        <v>2.0986301369863014</v>
      </c>
      <c r="H4899" s="61">
        <f ca="1">Table7[[#This Row],[Year]]*12</f>
        <v>25.183561643835617</v>
      </c>
      <c r="I4899" t="str">
        <f ca="1">IF(Table7[[#This Row],[Month]]&gt;=12,"Tenured","New Hire")</f>
        <v>Tenured</v>
      </c>
    </row>
    <row r="4900" spans="1:9">
      <c r="A4900" s="3" t="s">
        <v>111</v>
      </c>
      <c r="B4900" s="35" t="str">
        <f>_xlfn.XLOOKUP(Table7[[#This Row],[EID]],Roster!A:A,Roster!E:E)</f>
        <v>hir.kame.31</v>
      </c>
      <c r="C4900" s="35" t="str">
        <f>_xlfn.XLOOKUP(Table7[[#This Row],[EID]],Roster!A:A,Roster!F:F)</f>
        <v>Health</v>
      </c>
      <c r="D4900">
        <v>8</v>
      </c>
      <c r="E4900" s="2">
        <v>45226</v>
      </c>
      <c r="F4900" s="2">
        <f>_xlfn.XLOOKUP(Table7[[#This Row],[EID]],Roster!A:A,Roster!G:G)</f>
        <v>42145</v>
      </c>
      <c r="G4900" s="61">
        <f ca="1">(TODAY()-Table7[[#This Row],[Hire Date]])/365</f>
        <v>10</v>
      </c>
      <c r="H4900" s="61">
        <f ca="1">Table7[[#This Row],[Year]]*12</f>
        <v>120</v>
      </c>
      <c r="I4900" t="str">
        <f ca="1">IF(Table7[[#This Row],[Month]]&gt;=12,"Tenured","New Hire")</f>
        <v>Tenured</v>
      </c>
    </row>
    <row r="4901" spans="1:9">
      <c r="A4901" s="3" t="s">
        <v>112</v>
      </c>
      <c r="B4901" s="35" t="str">
        <f>_xlfn.XLOOKUP(Table7[[#This Row],[EID]],Roster!A:A,Roster!E:E)</f>
        <v>hir.kame.31</v>
      </c>
      <c r="C4901" s="35" t="str">
        <f>_xlfn.XLOOKUP(Table7[[#This Row],[EID]],Roster!A:A,Roster!F:F)</f>
        <v>Health</v>
      </c>
      <c r="D4901">
        <v>8</v>
      </c>
      <c r="E4901" s="2">
        <v>45226</v>
      </c>
      <c r="F4901" s="2">
        <f>_xlfn.XLOOKUP(Table7[[#This Row],[EID]],Roster!A:A,Roster!G:G)</f>
        <v>44989</v>
      </c>
      <c r="G4901" s="61">
        <f ca="1">(TODAY()-Table7[[#This Row],[Hire Date]])/365</f>
        <v>2.2082191780821918</v>
      </c>
      <c r="H4901" s="61">
        <f ca="1">Table7[[#This Row],[Year]]*12</f>
        <v>26.4986301369863</v>
      </c>
      <c r="I4901" t="str">
        <f ca="1">IF(Table7[[#This Row],[Month]]&gt;=12,"Tenured","New Hire")</f>
        <v>Tenured</v>
      </c>
    </row>
    <row r="4902" spans="1:9">
      <c r="A4902" s="3" t="s">
        <v>113</v>
      </c>
      <c r="B4902" s="35" t="str">
        <f>_xlfn.XLOOKUP(Table7[[#This Row],[EID]],Roster!A:A,Roster!E:E)</f>
        <v>kig.imaz.62</v>
      </c>
      <c r="C4902" s="35" t="str">
        <f>_xlfn.XLOOKUP(Table7[[#This Row],[EID]],Roster!A:A,Roster!F:F)</f>
        <v>HR</v>
      </c>
      <c r="D4902">
        <v>9</v>
      </c>
      <c r="E4902" s="2">
        <v>45226</v>
      </c>
      <c r="F4902" s="2">
        <f>_xlfn.XLOOKUP(Table7[[#This Row],[EID]],Roster!A:A,Roster!G:G)</f>
        <v>44152</v>
      </c>
      <c r="G4902" s="61">
        <f ca="1">(TODAY()-Table7[[#This Row],[Hire Date]])/365</f>
        <v>4.5013698630136982</v>
      </c>
      <c r="H4902" s="61">
        <f ca="1">Table7[[#This Row],[Year]]*12</f>
        <v>54.016438356164379</v>
      </c>
      <c r="I4902" t="str">
        <f ca="1">IF(Table7[[#This Row],[Month]]&gt;=12,"Tenured","New Hire")</f>
        <v>Tenured</v>
      </c>
    </row>
    <row r="4903" spans="1:9">
      <c r="A4903" s="3" t="s">
        <v>114</v>
      </c>
      <c r="B4903" s="35" t="str">
        <f>_xlfn.XLOOKUP(Table7[[#This Row],[EID]],Roster!A:A,Roster!E:E)</f>
        <v>han.oriz.24</v>
      </c>
      <c r="C4903" s="35" t="str">
        <f>_xlfn.XLOOKUP(Table7[[#This Row],[EID]],Roster!A:A,Roster!F:F)</f>
        <v>Strategy</v>
      </c>
      <c r="D4903">
        <v>8</v>
      </c>
      <c r="E4903" s="2">
        <v>45226</v>
      </c>
      <c r="F4903" s="2">
        <f>_xlfn.XLOOKUP(Table7[[#This Row],[EID]],Roster!A:A,Roster!G:G)</f>
        <v>37165</v>
      </c>
      <c r="G4903" s="61">
        <f ca="1">(TODAY()-Table7[[#This Row],[Hire Date]])/365</f>
        <v>23.643835616438356</v>
      </c>
      <c r="H4903" s="61">
        <f ca="1">Table7[[#This Row],[Year]]*12</f>
        <v>283.72602739726028</v>
      </c>
      <c r="I4903" t="str">
        <f ca="1">IF(Table7[[#This Row],[Month]]&gt;=12,"Tenured","New Hire")</f>
        <v>Tenured</v>
      </c>
    </row>
    <row r="4904" spans="1:9">
      <c r="A4904" s="3" t="s">
        <v>115</v>
      </c>
      <c r="B4904" s="35" t="str">
        <f>_xlfn.XLOOKUP(Table7[[#This Row],[EID]],Roster!A:A,Roster!E:E)</f>
        <v>oka.koch.55</v>
      </c>
      <c r="C4904" s="35" t="str">
        <f>_xlfn.XLOOKUP(Table7[[#This Row],[EID]],Roster!A:A,Roster!F:F)</f>
        <v>F&amp;A</v>
      </c>
      <c r="D4904">
        <v>10</v>
      </c>
      <c r="E4904" s="2">
        <v>45226</v>
      </c>
      <c r="F4904" s="2">
        <f>_xlfn.XLOOKUP(Table7[[#This Row],[EID]],Roster!A:A,Roster!G:G)</f>
        <v>44841</v>
      </c>
      <c r="G4904" s="61">
        <f ca="1">(TODAY()-Table7[[#This Row],[Hire Date]])/365</f>
        <v>2.6136986301369864</v>
      </c>
      <c r="H4904" s="61">
        <f ca="1">Table7[[#This Row],[Year]]*12</f>
        <v>31.364383561643837</v>
      </c>
      <c r="I4904" t="str">
        <f ca="1">IF(Table7[[#This Row],[Month]]&gt;=12,"Tenured","New Hire")</f>
        <v>Tenured</v>
      </c>
    </row>
    <row r="4905" spans="1:9">
      <c r="A4905" s="3" t="s">
        <v>116</v>
      </c>
      <c r="B4905" s="35" t="str">
        <f>_xlfn.XLOOKUP(Table7[[#This Row],[EID]],Roster!A:A,Roster!E:E)</f>
        <v>hir.kame.31</v>
      </c>
      <c r="C4905" s="35" t="str">
        <f>_xlfn.XLOOKUP(Table7[[#This Row],[EID]],Roster!A:A,Roster!F:F)</f>
        <v>Health</v>
      </c>
      <c r="D4905">
        <v>10</v>
      </c>
      <c r="E4905" s="2">
        <v>45226</v>
      </c>
      <c r="F4905" s="2">
        <f>_xlfn.XLOOKUP(Table7[[#This Row],[EID]],Roster!A:A,Roster!G:G)</f>
        <v>39490</v>
      </c>
      <c r="G4905" s="61">
        <f ca="1">(TODAY()-Table7[[#This Row],[Hire Date]])/365</f>
        <v>17.273972602739725</v>
      </c>
      <c r="H4905" s="61">
        <f ca="1">Table7[[#This Row],[Year]]*12</f>
        <v>207.2876712328767</v>
      </c>
      <c r="I4905" t="str">
        <f ca="1">IF(Table7[[#This Row],[Month]]&gt;=12,"Tenured","New Hire")</f>
        <v>Tenured</v>
      </c>
    </row>
    <row r="4906" spans="1:9">
      <c r="A4906" s="3" t="s">
        <v>117</v>
      </c>
      <c r="B4906" s="35" t="str">
        <f>_xlfn.XLOOKUP(Table7[[#This Row],[EID]],Roster!A:A,Roster!E:E)</f>
        <v>han.oriz.24</v>
      </c>
      <c r="C4906" s="35" t="str">
        <f>_xlfn.XLOOKUP(Table7[[#This Row],[EID]],Roster!A:A,Roster!F:F)</f>
        <v>Network</v>
      </c>
      <c r="D4906">
        <v>10</v>
      </c>
      <c r="E4906" s="2">
        <v>45226</v>
      </c>
      <c r="F4906" s="2">
        <f>_xlfn.XLOOKUP(Table7[[#This Row],[EID]],Roster!A:A,Roster!G:G)</f>
        <v>43495</v>
      </c>
      <c r="G4906" s="61">
        <f ca="1">(TODAY()-Table7[[#This Row],[Hire Date]])/365</f>
        <v>6.3013698630136989</v>
      </c>
      <c r="H4906" s="61">
        <f ca="1">Table7[[#This Row],[Year]]*12</f>
        <v>75.616438356164394</v>
      </c>
      <c r="I4906" t="str">
        <f ca="1">IF(Table7[[#This Row],[Month]]&gt;=12,"Tenured","New Hire")</f>
        <v>Tenured</v>
      </c>
    </row>
    <row r="4907" spans="1:9">
      <c r="A4907" s="3" t="s">
        <v>118</v>
      </c>
      <c r="B4907" s="35" t="str">
        <f>_xlfn.XLOOKUP(Table7[[#This Row],[EID]],Roster!A:A,Roster!E:E)</f>
        <v>kig.imaz.62</v>
      </c>
      <c r="C4907" s="35" t="str">
        <f>_xlfn.XLOOKUP(Table7[[#This Row],[EID]],Roster!A:A,Roster!F:F)</f>
        <v>HR</v>
      </c>
      <c r="D4907">
        <v>9</v>
      </c>
      <c r="E4907" s="2">
        <v>45226</v>
      </c>
      <c r="F4907" s="2">
        <f>_xlfn.XLOOKUP(Table7[[#This Row],[EID]],Roster!A:A,Roster!G:G)</f>
        <v>44965</v>
      </c>
      <c r="G4907" s="61">
        <f ca="1">(TODAY()-Table7[[#This Row],[Hire Date]])/365</f>
        <v>2.2739726027397262</v>
      </c>
      <c r="H4907" s="61">
        <f ca="1">Table7[[#This Row],[Year]]*12</f>
        <v>27.287671232876715</v>
      </c>
      <c r="I4907" t="str">
        <f ca="1">IF(Table7[[#This Row],[Month]]&gt;=12,"Tenured","New Hire")</f>
        <v>Tenured</v>
      </c>
    </row>
    <row r="4908" spans="1:9">
      <c r="A4908" s="3" t="s">
        <v>119</v>
      </c>
      <c r="B4908" s="35" t="str">
        <f>_xlfn.XLOOKUP(Table7[[#This Row],[EID]],Roster!A:A,Roster!E:E)</f>
        <v>hir.kame.31</v>
      </c>
      <c r="C4908" s="35" t="str">
        <f>_xlfn.XLOOKUP(Table7[[#This Row],[EID]],Roster!A:A,Roster!F:F)</f>
        <v>Health</v>
      </c>
      <c r="D4908">
        <v>9</v>
      </c>
      <c r="E4908" s="2">
        <v>45226</v>
      </c>
      <c r="F4908" s="2">
        <f>_xlfn.XLOOKUP(Table7[[#This Row],[EID]],Roster!A:A,Roster!G:G)</f>
        <v>38581</v>
      </c>
      <c r="G4908" s="61">
        <f ca="1">(TODAY()-Table7[[#This Row],[Hire Date]])/365</f>
        <v>19.764383561643836</v>
      </c>
      <c r="H4908" s="61">
        <f ca="1">Table7[[#This Row],[Year]]*12</f>
        <v>237.17260273972602</v>
      </c>
      <c r="I4908" t="str">
        <f ca="1">IF(Table7[[#This Row],[Month]]&gt;=12,"Tenured","New Hire")</f>
        <v>Tenured</v>
      </c>
    </row>
    <row r="4909" spans="1:9">
      <c r="A4909" s="3" t="s">
        <v>120</v>
      </c>
      <c r="B4909" s="35" t="str">
        <f>_xlfn.XLOOKUP(Table7[[#This Row],[EID]],Roster!A:A,Roster!E:E)</f>
        <v>oka.koch.55</v>
      </c>
      <c r="C4909" s="35" t="str">
        <f>_xlfn.XLOOKUP(Table7[[#This Row],[EID]],Roster!A:A,Roster!F:F)</f>
        <v>F&amp;A</v>
      </c>
      <c r="D4909">
        <v>9</v>
      </c>
      <c r="E4909" s="2">
        <v>45226</v>
      </c>
      <c r="F4909" s="2">
        <f>_xlfn.XLOOKUP(Table7[[#This Row],[EID]],Roster!A:A,Roster!G:G)</f>
        <v>45039</v>
      </c>
      <c r="G4909" s="61">
        <f ca="1">(TODAY()-Table7[[#This Row],[Hire Date]])/365</f>
        <v>2.0712328767123287</v>
      </c>
      <c r="H4909" s="61">
        <f ca="1">Table7[[#This Row],[Year]]*12</f>
        <v>24.854794520547944</v>
      </c>
      <c r="I4909" t="str">
        <f ca="1">IF(Table7[[#This Row],[Month]]&gt;=12,"Tenured","New Hire")</f>
        <v>Tenured</v>
      </c>
    </row>
    <row r="4910" spans="1:9">
      <c r="A4910" s="3" t="s">
        <v>121</v>
      </c>
      <c r="B4910" s="35" t="str">
        <f>_xlfn.XLOOKUP(Table7[[#This Row],[EID]],Roster!A:A,Roster!E:E)</f>
        <v>hir.kame.31</v>
      </c>
      <c r="C4910" s="35" t="str">
        <f>_xlfn.XLOOKUP(Table7[[#This Row],[EID]],Roster!A:A,Roster!F:F)</f>
        <v>Health</v>
      </c>
      <c r="D4910">
        <v>8</v>
      </c>
      <c r="E4910" s="2">
        <v>45226</v>
      </c>
      <c r="F4910" s="2">
        <f>_xlfn.XLOOKUP(Table7[[#This Row],[EID]],Roster!A:A,Roster!G:G)</f>
        <v>44420</v>
      </c>
      <c r="G4910" s="61">
        <f ca="1">(TODAY()-Table7[[#This Row],[Hire Date]])/365</f>
        <v>3.7671232876712328</v>
      </c>
      <c r="H4910" s="61">
        <f ca="1">Table7[[#This Row],[Year]]*12</f>
        <v>45.205479452054796</v>
      </c>
      <c r="I4910" t="str">
        <f ca="1">IF(Table7[[#This Row],[Month]]&gt;=12,"Tenured","New Hire")</f>
        <v>Tenured</v>
      </c>
    </row>
    <row r="4911" spans="1:9">
      <c r="A4911" s="3" t="s">
        <v>122</v>
      </c>
      <c r="B4911" s="35" t="str">
        <f>_xlfn.XLOOKUP(Table7[[#This Row],[EID]],Roster!A:A,Roster!E:E)</f>
        <v>han.oriz.24</v>
      </c>
      <c r="C4911" s="35" t="str">
        <f>_xlfn.XLOOKUP(Table7[[#This Row],[EID]],Roster!A:A,Roster!F:F)</f>
        <v>Network</v>
      </c>
      <c r="D4911">
        <v>9</v>
      </c>
      <c r="E4911" s="2">
        <v>45226</v>
      </c>
      <c r="F4911" s="2">
        <f>_xlfn.XLOOKUP(Table7[[#This Row],[EID]],Roster!A:A,Roster!G:G)</f>
        <v>44961</v>
      </c>
      <c r="G4911" s="61">
        <f ca="1">(TODAY()-Table7[[#This Row],[Hire Date]])/365</f>
        <v>2.2849315068493152</v>
      </c>
      <c r="H4911" s="61">
        <f ca="1">Table7[[#This Row],[Year]]*12</f>
        <v>27.419178082191785</v>
      </c>
      <c r="I4911" t="str">
        <f ca="1">IF(Table7[[#This Row],[Month]]&gt;=12,"Tenured","New Hire")</f>
        <v>Tenured</v>
      </c>
    </row>
    <row r="4912" spans="1:9">
      <c r="A4912" s="3" t="s">
        <v>123</v>
      </c>
      <c r="B4912" s="35" t="str">
        <f>_xlfn.XLOOKUP(Table7[[#This Row],[EID]],Roster!A:A,Roster!E:E)</f>
        <v>kig.imaz.62</v>
      </c>
      <c r="C4912" s="35" t="str">
        <f>_xlfn.XLOOKUP(Table7[[#This Row],[EID]],Roster!A:A,Roster!F:F)</f>
        <v>HR</v>
      </c>
      <c r="D4912">
        <v>9</v>
      </c>
      <c r="E4912" s="2">
        <v>45226</v>
      </c>
      <c r="F4912" s="2">
        <f>_xlfn.XLOOKUP(Table7[[#This Row],[EID]],Roster!A:A,Roster!G:G)</f>
        <v>41094</v>
      </c>
      <c r="G4912" s="61">
        <f ca="1">(TODAY()-Table7[[#This Row],[Hire Date]])/365</f>
        <v>12.87945205479452</v>
      </c>
      <c r="H4912" s="61">
        <f ca="1">Table7[[#This Row],[Year]]*12</f>
        <v>154.55342465753424</v>
      </c>
      <c r="I4912" t="str">
        <f ca="1">IF(Table7[[#This Row],[Month]]&gt;=12,"Tenured","New Hire")</f>
        <v>Tenured</v>
      </c>
    </row>
    <row r="4913" spans="1:9">
      <c r="A4913" s="3" t="s">
        <v>94</v>
      </c>
      <c r="B4913" s="35" t="str">
        <f>_xlfn.XLOOKUP(Table7[[#This Row],[EID]],Roster!A:A,Roster!E:E)</f>
        <v>oka.koch.55</v>
      </c>
      <c r="C4913" s="35" t="str">
        <f>_xlfn.XLOOKUP(Table7[[#This Row],[EID]],Roster!A:A,Roster!F:F)</f>
        <v>F&amp;A</v>
      </c>
      <c r="D4913">
        <v>10</v>
      </c>
      <c r="E4913" s="2">
        <v>45227</v>
      </c>
      <c r="F4913" s="2">
        <f>_xlfn.XLOOKUP(Table7[[#This Row],[EID]],Roster!A:A,Roster!G:G)</f>
        <v>45032</v>
      </c>
      <c r="G4913" s="61">
        <f ca="1">(TODAY()-Table7[[#This Row],[Hire Date]])/365</f>
        <v>2.0904109589041098</v>
      </c>
      <c r="H4913" s="61">
        <f ca="1">Table7[[#This Row],[Year]]*12</f>
        <v>25.084931506849315</v>
      </c>
      <c r="I4913" t="str">
        <f ca="1">IF(Table7[[#This Row],[Month]]&gt;=12,"Tenured","New Hire")</f>
        <v>Tenured</v>
      </c>
    </row>
    <row r="4914" spans="1:9">
      <c r="A4914" s="3" t="s">
        <v>95</v>
      </c>
      <c r="B4914" s="35" t="str">
        <f>_xlfn.XLOOKUP(Table7[[#This Row],[EID]],Roster!A:A,Roster!E:E)</f>
        <v>oka.koch.55</v>
      </c>
      <c r="C4914" s="35" t="str">
        <f>_xlfn.XLOOKUP(Table7[[#This Row],[EID]],Roster!A:A,Roster!F:F)</f>
        <v>F&amp;A</v>
      </c>
      <c r="D4914">
        <v>10</v>
      </c>
      <c r="E4914" s="2">
        <v>45227</v>
      </c>
      <c r="F4914" s="2">
        <f>_xlfn.XLOOKUP(Table7[[#This Row],[EID]],Roster!A:A,Roster!G:G)</f>
        <v>44990</v>
      </c>
      <c r="G4914" s="61">
        <f ca="1">(TODAY()-Table7[[#This Row],[Hire Date]])/365</f>
        <v>2.2054794520547945</v>
      </c>
      <c r="H4914" s="61">
        <f ca="1">Table7[[#This Row],[Year]]*12</f>
        <v>26.465753424657535</v>
      </c>
      <c r="I4914" t="str">
        <f ca="1">IF(Table7[[#This Row],[Month]]&gt;=12,"Tenured","New Hire")</f>
        <v>Tenured</v>
      </c>
    </row>
    <row r="4915" spans="1:9">
      <c r="A4915" s="3" t="s">
        <v>96</v>
      </c>
      <c r="B4915" s="35" t="str">
        <f>_xlfn.XLOOKUP(Table7[[#This Row],[EID]],Roster!A:A,Roster!E:E)</f>
        <v>hir.kame.31</v>
      </c>
      <c r="C4915" s="35" t="str">
        <f>_xlfn.XLOOKUP(Table7[[#This Row],[EID]],Roster!A:A,Roster!F:F)</f>
        <v>Health</v>
      </c>
      <c r="D4915">
        <v>10</v>
      </c>
      <c r="E4915" s="2">
        <v>45227</v>
      </c>
      <c r="F4915" s="2">
        <f>_xlfn.XLOOKUP(Table7[[#This Row],[EID]],Roster!A:A,Roster!G:G)</f>
        <v>44979</v>
      </c>
      <c r="G4915" s="61">
        <f ca="1">(TODAY()-Table7[[#This Row],[Hire Date]])/365</f>
        <v>2.2356164383561645</v>
      </c>
      <c r="H4915" s="61">
        <f ca="1">Table7[[#This Row],[Year]]*12</f>
        <v>26.827397260273976</v>
      </c>
      <c r="I4915" t="str">
        <f ca="1">IF(Table7[[#This Row],[Month]]&gt;=12,"Tenured","New Hire")</f>
        <v>Tenured</v>
      </c>
    </row>
    <row r="4916" spans="1:9">
      <c r="A4916" s="3" t="s">
        <v>97</v>
      </c>
      <c r="B4916" s="35" t="str">
        <f>_xlfn.XLOOKUP(Table7[[#This Row],[EID]],Roster!A:A,Roster!E:E)</f>
        <v>han.oriz.24</v>
      </c>
      <c r="C4916" s="35" t="str">
        <f>_xlfn.XLOOKUP(Table7[[#This Row],[EID]],Roster!A:A,Roster!F:F)</f>
        <v>Network</v>
      </c>
      <c r="D4916">
        <v>10</v>
      </c>
      <c r="E4916" s="2">
        <v>45227</v>
      </c>
      <c r="F4916" s="2">
        <f>_xlfn.XLOOKUP(Table7[[#This Row],[EID]],Roster!A:A,Roster!G:G)</f>
        <v>44419</v>
      </c>
      <c r="G4916" s="61">
        <f ca="1">(TODAY()-Table7[[#This Row],[Hire Date]])/365</f>
        <v>3.7698630136986302</v>
      </c>
      <c r="H4916" s="61">
        <f ca="1">Table7[[#This Row],[Year]]*12</f>
        <v>45.238356164383561</v>
      </c>
      <c r="I4916" t="str">
        <f ca="1">IF(Table7[[#This Row],[Month]]&gt;=12,"Tenured","New Hire")</f>
        <v>Tenured</v>
      </c>
    </row>
    <row r="4917" spans="1:9">
      <c r="A4917" s="3" t="s">
        <v>98</v>
      </c>
      <c r="B4917" s="35" t="str">
        <f>_xlfn.XLOOKUP(Table7[[#This Row],[EID]],Roster!A:A,Roster!E:E)</f>
        <v>kig.imaz.62</v>
      </c>
      <c r="C4917" s="35" t="str">
        <f>_xlfn.XLOOKUP(Table7[[#This Row],[EID]],Roster!A:A,Roster!F:F)</f>
        <v>HR</v>
      </c>
      <c r="D4917">
        <v>10</v>
      </c>
      <c r="E4917" s="2">
        <v>45227</v>
      </c>
      <c r="F4917" s="2">
        <f>_xlfn.XLOOKUP(Table7[[#This Row],[EID]],Roster!A:A,Roster!G:G)</f>
        <v>41964</v>
      </c>
      <c r="G4917" s="61">
        <f ca="1">(TODAY()-Table7[[#This Row],[Hire Date]])/365</f>
        <v>10.495890410958904</v>
      </c>
      <c r="H4917" s="61">
        <f ca="1">Table7[[#This Row],[Year]]*12</f>
        <v>125.95068493150684</v>
      </c>
      <c r="I4917" t="str">
        <f ca="1">IF(Table7[[#This Row],[Month]]&gt;=12,"Tenured","New Hire")</f>
        <v>Tenured</v>
      </c>
    </row>
    <row r="4918" spans="1:9">
      <c r="A4918" s="3" t="s">
        <v>99</v>
      </c>
      <c r="B4918" s="35" t="str">
        <f>_xlfn.XLOOKUP(Table7[[#This Row],[EID]],Roster!A:A,Roster!E:E)</f>
        <v>han.oriz.24</v>
      </c>
      <c r="C4918" s="35" t="str">
        <f>_xlfn.XLOOKUP(Table7[[#This Row],[EID]],Roster!A:A,Roster!F:F)</f>
        <v>Strategy</v>
      </c>
      <c r="D4918">
        <v>9</v>
      </c>
      <c r="E4918" s="2">
        <v>45227</v>
      </c>
      <c r="F4918" s="2">
        <f>_xlfn.XLOOKUP(Table7[[#This Row],[EID]],Roster!A:A,Roster!G:G)</f>
        <v>39732</v>
      </c>
      <c r="G4918" s="61">
        <f ca="1">(TODAY()-Table7[[#This Row],[Hire Date]])/365</f>
        <v>16.610958904109587</v>
      </c>
      <c r="H4918" s="61">
        <f ca="1">Table7[[#This Row],[Year]]*12</f>
        <v>199.33150684931505</v>
      </c>
      <c r="I4918" t="str">
        <f ca="1">IF(Table7[[#This Row],[Month]]&gt;=12,"Tenured","New Hire")</f>
        <v>Tenured</v>
      </c>
    </row>
    <row r="4919" spans="1:9">
      <c r="A4919" s="3" t="s">
        <v>100</v>
      </c>
      <c r="B4919" s="35" t="str">
        <f>_xlfn.XLOOKUP(Table7[[#This Row],[EID]],Roster!A:A,Roster!E:E)</f>
        <v>oka.koch.55</v>
      </c>
      <c r="C4919" s="35" t="str">
        <f>_xlfn.XLOOKUP(Table7[[#This Row],[EID]],Roster!A:A,Roster!F:F)</f>
        <v>F&amp;A</v>
      </c>
      <c r="D4919">
        <v>9</v>
      </c>
      <c r="E4919" s="2">
        <v>45227</v>
      </c>
      <c r="F4919" s="2">
        <f>_xlfn.XLOOKUP(Table7[[#This Row],[EID]],Roster!A:A,Roster!G:G)</f>
        <v>44956</v>
      </c>
      <c r="G4919" s="61">
        <f ca="1">(TODAY()-Table7[[#This Row],[Hire Date]])/365</f>
        <v>2.2986301369863016</v>
      </c>
      <c r="H4919" s="61">
        <f ca="1">Table7[[#This Row],[Year]]*12</f>
        <v>27.583561643835619</v>
      </c>
      <c r="I4919" t="str">
        <f ca="1">IF(Table7[[#This Row],[Month]]&gt;=12,"Tenured","New Hire")</f>
        <v>Tenured</v>
      </c>
    </row>
    <row r="4920" spans="1:9">
      <c r="A4920" s="3" t="s">
        <v>101</v>
      </c>
      <c r="B4920" s="35" t="str">
        <f>_xlfn.XLOOKUP(Table7[[#This Row],[EID]],Roster!A:A,Roster!E:E)</f>
        <v>hir.kame.31</v>
      </c>
      <c r="C4920" s="35" t="str">
        <f>_xlfn.XLOOKUP(Table7[[#This Row],[EID]],Roster!A:A,Roster!F:F)</f>
        <v>Health</v>
      </c>
      <c r="D4920">
        <v>9</v>
      </c>
      <c r="E4920" s="2">
        <v>45227</v>
      </c>
      <c r="F4920" s="2">
        <f>_xlfn.XLOOKUP(Table7[[#This Row],[EID]],Roster!A:A,Roster!G:G)</f>
        <v>42161</v>
      </c>
      <c r="G4920" s="61">
        <f ca="1">(TODAY()-Table7[[#This Row],[Hire Date]])/365</f>
        <v>9.956164383561644</v>
      </c>
      <c r="H4920" s="61">
        <f ca="1">Table7[[#This Row],[Year]]*12</f>
        <v>119.47397260273974</v>
      </c>
      <c r="I4920" t="str">
        <f ca="1">IF(Table7[[#This Row],[Month]]&gt;=12,"Tenured","New Hire")</f>
        <v>Tenured</v>
      </c>
    </row>
    <row r="4921" spans="1:9">
      <c r="A4921" s="3" t="s">
        <v>102</v>
      </c>
      <c r="B4921" s="35" t="str">
        <f>_xlfn.XLOOKUP(Table7[[#This Row],[EID]],Roster!A:A,Roster!E:E)</f>
        <v>han.oriz.24</v>
      </c>
      <c r="C4921" s="35" t="str">
        <f>_xlfn.XLOOKUP(Table7[[#This Row],[EID]],Roster!A:A,Roster!F:F)</f>
        <v>Network</v>
      </c>
      <c r="D4921">
        <v>8</v>
      </c>
      <c r="E4921" s="2">
        <v>45227</v>
      </c>
      <c r="F4921" s="2">
        <f>_xlfn.XLOOKUP(Table7[[#This Row],[EID]],Roster!A:A,Roster!G:G)</f>
        <v>37784</v>
      </c>
      <c r="G4921" s="61">
        <f ca="1">(TODAY()-Table7[[#This Row],[Hire Date]])/365</f>
        <v>21.947945205479453</v>
      </c>
      <c r="H4921" s="61">
        <f ca="1">Table7[[#This Row],[Year]]*12</f>
        <v>263.37534246575342</v>
      </c>
      <c r="I4921" t="str">
        <f ca="1">IF(Table7[[#This Row],[Month]]&gt;=12,"Tenured","New Hire")</f>
        <v>Tenured</v>
      </c>
    </row>
    <row r="4922" spans="1:9">
      <c r="A4922" s="3" t="s">
        <v>103</v>
      </c>
      <c r="B4922" s="35" t="str">
        <f>_xlfn.XLOOKUP(Table7[[#This Row],[EID]],Roster!A:A,Roster!E:E)</f>
        <v>kig.imaz.62</v>
      </c>
      <c r="C4922" s="35" t="str">
        <f>_xlfn.XLOOKUP(Table7[[#This Row],[EID]],Roster!A:A,Roster!F:F)</f>
        <v>HR</v>
      </c>
      <c r="D4922">
        <v>9</v>
      </c>
      <c r="E4922" s="2">
        <v>45227</v>
      </c>
      <c r="F4922" s="2">
        <f>_xlfn.XLOOKUP(Table7[[#This Row],[EID]],Roster!A:A,Roster!G:G)</f>
        <v>44132</v>
      </c>
      <c r="G4922" s="61">
        <f ca="1">(TODAY()-Table7[[#This Row],[Hire Date]])/365</f>
        <v>4.5561643835616437</v>
      </c>
      <c r="H4922" s="61">
        <f ca="1">Table7[[#This Row],[Year]]*12</f>
        <v>54.673972602739724</v>
      </c>
      <c r="I4922" t="str">
        <f ca="1">IF(Table7[[#This Row],[Month]]&gt;=12,"Tenured","New Hire")</f>
        <v>Tenured</v>
      </c>
    </row>
    <row r="4923" spans="1:9">
      <c r="A4923" s="3" t="s">
        <v>104</v>
      </c>
      <c r="B4923" s="35" t="str">
        <f>_xlfn.XLOOKUP(Table7[[#This Row],[EID]],Roster!A:A,Roster!E:E)</f>
        <v>oka.koch.55</v>
      </c>
      <c r="C4923" s="35" t="str">
        <f>_xlfn.XLOOKUP(Table7[[#This Row],[EID]],Roster!A:A,Roster!F:F)</f>
        <v>F&amp;A</v>
      </c>
      <c r="D4923">
        <v>4</v>
      </c>
      <c r="E4923" s="2">
        <v>45227</v>
      </c>
      <c r="F4923" s="2">
        <f>_xlfn.XLOOKUP(Table7[[#This Row],[EID]],Roster!A:A,Roster!G:G)</f>
        <v>44977</v>
      </c>
      <c r="G4923" s="61">
        <f ca="1">(TODAY()-Table7[[#This Row],[Hire Date]])/365</f>
        <v>2.2410958904109588</v>
      </c>
      <c r="H4923" s="61">
        <f ca="1">Table7[[#This Row],[Year]]*12</f>
        <v>26.893150684931506</v>
      </c>
      <c r="I4923" t="str">
        <f ca="1">IF(Table7[[#This Row],[Month]]&gt;=12,"Tenured","New Hire")</f>
        <v>Tenured</v>
      </c>
    </row>
    <row r="4924" spans="1:9">
      <c r="A4924" s="3" t="s">
        <v>105</v>
      </c>
      <c r="B4924" s="35" t="str">
        <f>_xlfn.XLOOKUP(Table7[[#This Row],[EID]],Roster!A:A,Roster!E:E)</f>
        <v>oka.koch.55</v>
      </c>
      <c r="C4924" s="35" t="str">
        <f>_xlfn.XLOOKUP(Table7[[#This Row],[EID]],Roster!A:A,Roster!F:F)</f>
        <v>F&amp;A</v>
      </c>
      <c r="D4924">
        <v>8</v>
      </c>
      <c r="E4924" s="2">
        <v>45227</v>
      </c>
      <c r="F4924" s="2">
        <f>_xlfn.XLOOKUP(Table7[[#This Row],[EID]],Roster!A:A,Roster!G:G)</f>
        <v>37806</v>
      </c>
      <c r="G4924" s="61">
        <f ca="1">(TODAY()-Table7[[#This Row],[Hire Date]])/365</f>
        <v>21.887671232876713</v>
      </c>
      <c r="H4924" s="61">
        <f ca="1">Table7[[#This Row],[Year]]*12</f>
        <v>262.65205479452055</v>
      </c>
      <c r="I4924" t="str">
        <f ca="1">IF(Table7[[#This Row],[Month]]&gt;=12,"Tenured","New Hire")</f>
        <v>Tenured</v>
      </c>
    </row>
    <row r="4925" spans="1:9">
      <c r="A4925" s="3" t="s">
        <v>106</v>
      </c>
      <c r="B4925" s="35" t="str">
        <f>_xlfn.XLOOKUP(Table7[[#This Row],[EID]],Roster!A:A,Roster!E:E)</f>
        <v>hir.kame.31</v>
      </c>
      <c r="C4925" s="35" t="str">
        <f>_xlfn.XLOOKUP(Table7[[#This Row],[EID]],Roster!A:A,Roster!F:F)</f>
        <v>Health</v>
      </c>
      <c r="D4925">
        <v>10</v>
      </c>
      <c r="E4925" s="2">
        <v>45227</v>
      </c>
      <c r="F4925" s="2">
        <f>_xlfn.XLOOKUP(Table7[[#This Row],[EID]],Roster!A:A,Roster!G:G)</f>
        <v>40457</v>
      </c>
      <c r="G4925" s="61">
        <f ca="1">(TODAY()-Table7[[#This Row],[Hire Date]])/365</f>
        <v>14.624657534246575</v>
      </c>
      <c r="H4925" s="61">
        <f ca="1">Table7[[#This Row],[Year]]*12</f>
        <v>175.49589041095891</v>
      </c>
      <c r="I4925" t="str">
        <f ca="1">IF(Table7[[#This Row],[Month]]&gt;=12,"Tenured","New Hire")</f>
        <v>Tenured</v>
      </c>
    </row>
    <row r="4926" spans="1:9">
      <c r="A4926" s="3" t="s">
        <v>107</v>
      </c>
      <c r="B4926" s="35" t="str">
        <f>_xlfn.XLOOKUP(Table7[[#This Row],[EID]],Roster!A:A,Roster!E:E)</f>
        <v>oka.koch.55</v>
      </c>
      <c r="C4926" s="35" t="str">
        <f>_xlfn.XLOOKUP(Table7[[#This Row],[EID]],Roster!A:A,Roster!F:F)</f>
        <v>F&amp;A</v>
      </c>
      <c r="D4926">
        <v>5</v>
      </c>
      <c r="E4926" s="2">
        <v>45227</v>
      </c>
      <c r="F4926" s="2">
        <f>_xlfn.XLOOKUP(Table7[[#This Row],[EID]],Roster!A:A,Roster!G:G)</f>
        <v>45001</v>
      </c>
      <c r="G4926" s="61">
        <f ca="1">(TODAY()-Table7[[#This Row],[Hire Date]])/365</f>
        <v>2.1753424657534248</v>
      </c>
      <c r="H4926" s="61">
        <f ca="1">Table7[[#This Row],[Year]]*12</f>
        <v>26.104109589041098</v>
      </c>
      <c r="I4926" t="str">
        <f ca="1">IF(Table7[[#This Row],[Month]]&gt;=12,"Tenured","New Hire")</f>
        <v>Tenured</v>
      </c>
    </row>
    <row r="4927" spans="1:9">
      <c r="A4927" s="3" t="s">
        <v>108</v>
      </c>
      <c r="B4927" s="35" t="str">
        <f>_xlfn.XLOOKUP(Table7[[#This Row],[EID]],Roster!A:A,Roster!E:E)</f>
        <v>kig.imaz.62</v>
      </c>
      <c r="C4927" s="35" t="str">
        <f>_xlfn.XLOOKUP(Table7[[#This Row],[EID]],Roster!A:A,Roster!F:F)</f>
        <v>HR</v>
      </c>
      <c r="D4927">
        <v>10</v>
      </c>
      <c r="E4927" s="2">
        <v>45227</v>
      </c>
      <c r="F4927" s="2">
        <f>_xlfn.XLOOKUP(Table7[[#This Row],[EID]],Roster!A:A,Roster!G:G)</f>
        <v>41289</v>
      </c>
      <c r="G4927" s="61">
        <f ca="1">(TODAY()-Table7[[#This Row],[Hire Date]])/365</f>
        <v>12.345205479452055</v>
      </c>
      <c r="H4927" s="61">
        <f ca="1">Table7[[#This Row],[Year]]*12</f>
        <v>148.14246575342466</v>
      </c>
      <c r="I4927" t="str">
        <f ca="1">IF(Table7[[#This Row],[Month]]&gt;=12,"Tenured","New Hire")</f>
        <v>Tenured</v>
      </c>
    </row>
    <row r="4928" spans="1:9">
      <c r="A4928" s="3" t="s">
        <v>109</v>
      </c>
      <c r="B4928" s="35" t="str">
        <f>_xlfn.XLOOKUP(Table7[[#This Row],[EID]],Roster!A:A,Roster!E:E)</f>
        <v>han.oriz.24</v>
      </c>
      <c r="C4928" s="35" t="str">
        <f>_xlfn.XLOOKUP(Table7[[#This Row],[EID]],Roster!A:A,Roster!F:F)</f>
        <v>Strategy</v>
      </c>
      <c r="D4928">
        <v>8</v>
      </c>
      <c r="E4928" s="2">
        <v>45227</v>
      </c>
      <c r="F4928" s="2">
        <f>_xlfn.XLOOKUP(Table7[[#This Row],[EID]],Roster!A:A,Roster!G:G)</f>
        <v>39092</v>
      </c>
      <c r="G4928" s="61">
        <f ca="1">(TODAY()-Table7[[#This Row],[Hire Date]])/365</f>
        <v>18.364383561643837</v>
      </c>
      <c r="H4928" s="61">
        <f ca="1">Table7[[#This Row],[Year]]*12</f>
        <v>220.37260273972606</v>
      </c>
      <c r="I4928" t="str">
        <f ca="1">IF(Table7[[#This Row],[Month]]&gt;=12,"Tenured","New Hire")</f>
        <v>Tenured</v>
      </c>
    </row>
    <row r="4929" spans="1:9">
      <c r="A4929" s="3" t="s">
        <v>110</v>
      </c>
      <c r="B4929" s="35" t="str">
        <f>_xlfn.XLOOKUP(Table7[[#This Row],[EID]],Roster!A:A,Roster!E:E)</f>
        <v>oka.koch.55</v>
      </c>
      <c r="C4929" s="35" t="str">
        <f>_xlfn.XLOOKUP(Table7[[#This Row],[EID]],Roster!A:A,Roster!F:F)</f>
        <v>F&amp;A</v>
      </c>
      <c r="D4929">
        <v>6</v>
      </c>
      <c r="E4929" s="2">
        <v>45227</v>
      </c>
      <c r="F4929" s="2">
        <f>_xlfn.XLOOKUP(Table7[[#This Row],[EID]],Roster!A:A,Roster!G:G)</f>
        <v>45029</v>
      </c>
      <c r="G4929" s="61">
        <f ca="1">(TODAY()-Table7[[#This Row],[Hire Date]])/365</f>
        <v>2.0986301369863014</v>
      </c>
      <c r="H4929" s="61">
        <f ca="1">Table7[[#This Row],[Year]]*12</f>
        <v>25.183561643835617</v>
      </c>
      <c r="I4929" t="str">
        <f ca="1">IF(Table7[[#This Row],[Month]]&gt;=12,"Tenured","New Hire")</f>
        <v>Tenured</v>
      </c>
    </row>
    <row r="4930" spans="1:9">
      <c r="A4930" s="3" t="s">
        <v>111</v>
      </c>
      <c r="B4930" s="35" t="str">
        <f>_xlfn.XLOOKUP(Table7[[#This Row],[EID]],Roster!A:A,Roster!E:E)</f>
        <v>hir.kame.31</v>
      </c>
      <c r="C4930" s="35" t="str">
        <f>_xlfn.XLOOKUP(Table7[[#This Row],[EID]],Roster!A:A,Roster!F:F)</f>
        <v>Health</v>
      </c>
      <c r="D4930">
        <v>10</v>
      </c>
      <c r="E4930" s="2">
        <v>45227</v>
      </c>
      <c r="F4930" s="2">
        <f>_xlfn.XLOOKUP(Table7[[#This Row],[EID]],Roster!A:A,Roster!G:G)</f>
        <v>42145</v>
      </c>
      <c r="G4930" s="61">
        <f ca="1">(TODAY()-Table7[[#This Row],[Hire Date]])/365</f>
        <v>10</v>
      </c>
      <c r="H4930" s="61">
        <f ca="1">Table7[[#This Row],[Year]]*12</f>
        <v>120</v>
      </c>
      <c r="I4930" t="str">
        <f ca="1">IF(Table7[[#This Row],[Month]]&gt;=12,"Tenured","New Hire")</f>
        <v>Tenured</v>
      </c>
    </row>
    <row r="4931" spans="1:9">
      <c r="A4931" s="3" t="s">
        <v>112</v>
      </c>
      <c r="B4931" s="35" t="str">
        <f>_xlfn.XLOOKUP(Table7[[#This Row],[EID]],Roster!A:A,Roster!E:E)</f>
        <v>hir.kame.31</v>
      </c>
      <c r="C4931" s="35" t="str">
        <f>_xlfn.XLOOKUP(Table7[[#This Row],[EID]],Roster!A:A,Roster!F:F)</f>
        <v>Health</v>
      </c>
      <c r="D4931">
        <v>10</v>
      </c>
      <c r="E4931" s="2">
        <v>45227</v>
      </c>
      <c r="F4931" s="2">
        <f>_xlfn.XLOOKUP(Table7[[#This Row],[EID]],Roster!A:A,Roster!G:G)</f>
        <v>44989</v>
      </c>
      <c r="G4931" s="61">
        <f ca="1">(TODAY()-Table7[[#This Row],[Hire Date]])/365</f>
        <v>2.2082191780821918</v>
      </c>
      <c r="H4931" s="61">
        <f ca="1">Table7[[#This Row],[Year]]*12</f>
        <v>26.4986301369863</v>
      </c>
      <c r="I4931" t="str">
        <f ca="1">IF(Table7[[#This Row],[Month]]&gt;=12,"Tenured","New Hire")</f>
        <v>Tenured</v>
      </c>
    </row>
    <row r="4932" spans="1:9">
      <c r="A4932" s="3" t="s">
        <v>113</v>
      </c>
      <c r="B4932" s="35" t="str">
        <f>_xlfn.XLOOKUP(Table7[[#This Row],[EID]],Roster!A:A,Roster!E:E)</f>
        <v>kig.imaz.62</v>
      </c>
      <c r="C4932" s="35" t="str">
        <f>_xlfn.XLOOKUP(Table7[[#This Row],[EID]],Roster!A:A,Roster!F:F)</f>
        <v>HR</v>
      </c>
      <c r="D4932">
        <v>9</v>
      </c>
      <c r="E4932" s="2">
        <v>45227</v>
      </c>
      <c r="F4932" s="2">
        <f>_xlfn.XLOOKUP(Table7[[#This Row],[EID]],Roster!A:A,Roster!G:G)</f>
        <v>44152</v>
      </c>
      <c r="G4932" s="61">
        <f ca="1">(TODAY()-Table7[[#This Row],[Hire Date]])/365</f>
        <v>4.5013698630136982</v>
      </c>
      <c r="H4932" s="61">
        <f ca="1">Table7[[#This Row],[Year]]*12</f>
        <v>54.016438356164379</v>
      </c>
      <c r="I4932" t="str">
        <f ca="1">IF(Table7[[#This Row],[Month]]&gt;=12,"Tenured","New Hire")</f>
        <v>Tenured</v>
      </c>
    </row>
    <row r="4933" spans="1:9">
      <c r="A4933" s="3" t="s">
        <v>114</v>
      </c>
      <c r="B4933" s="35" t="str">
        <f>_xlfn.XLOOKUP(Table7[[#This Row],[EID]],Roster!A:A,Roster!E:E)</f>
        <v>han.oriz.24</v>
      </c>
      <c r="C4933" s="35" t="str">
        <f>_xlfn.XLOOKUP(Table7[[#This Row],[EID]],Roster!A:A,Roster!F:F)</f>
        <v>Strategy</v>
      </c>
      <c r="D4933">
        <v>8</v>
      </c>
      <c r="E4933" s="2">
        <v>45227</v>
      </c>
      <c r="F4933" s="2">
        <f>_xlfn.XLOOKUP(Table7[[#This Row],[EID]],Roster!A:A,Roster!G:G)</f>
        <v>37165</v>
      </c>
      <c r="G4933" s="61">
        <f ca="1">(TODAY()-Table7[[#This Row],[Hire Date]])/365</f>
        <v>23.643835616438356</v>
      </c>
      <c r="H4933" s="61">
        <f ca="1">Table7[[#This Row],[Year]]*12</f>
        <v>283.72602739726028</v>
      </c>
      <c r="I4933" t="str">
        <f ca="1">IF(Table7[[#This Row],[Month]]&gt;=12,"Tenured","New Hire")</f>
        <v>Tenured</v>
      </c>
    </row>
    <row r="4934" spans="1:9">
      <c r="A4934" s="3" t="s">
        <v>115</v>
      </c>
      <c r="B4934" s="35" t="str">
        <f>_xlfn.XLOOKUP(Table7[[#This Row],[EID]],Roster!A:A,Roster!E:E)</f>
        <v>oka.koch.55</v>
      </c>
      <c r="C4934" s="35" t="str">
        <f>_xlfn.XLOOKUP(Table7[[#This Row],[EID]],Roster!A:A,Roster!F:F)</f>
        <v>F&amp;A</v>
      </c>
      <c r="D4934">
        <v>8</v>
      </c>
      <c r="E4934" s="2">
        <v>45227</v>
      </c>
      <c r="F4934" s="2">
        <f>_xlfn.XLOOKUP(Table7[[#This Row],[EID]],Roster!A:A,Roster!G:G)</f>
        <v>44841</v>
      </c>
      <c r="G4934" s="61">
        <f ca="1">(TODAY()-Table7[[#This Row],[Hire Date]])/365</f>
        <v>2.6136986301369864</v>
      </c>
      <c r="H4934" s="61">
        <f ca="1">Table7[[#This Row],[Year]]*12</f>
        <v>31.364383561643837</v>
      </c>
      <c r="I4934" t="str">
        <f ca="1">IF(Table7[[#This Row],[Month]]&gt;=12,"Tenured","New Hire")</f>
        <v>Tenured</v>
      </c>
    </row>
    <row r="4935" spans="1:9">
      <c r="A4935" s="3" t="s">
        <v>116</v>
      </c>
      <c r="B4935" s="35" t="str">
        <f>_xlfn.XLOOKUP(Table7[[#This Row],[EID]],Roster!A:A,Roster!E:E)</f>
        <v>hir.kame.31</v>
      </c>
      <c r="C4935" s="35" t="str">
        <f>_xlfn.XLOOKUP(Table7[[#This Row],[EID]],Roster!A:A,Roster!F:F)</f>
        <v>Health</v>
      </c>
      <c r="D4935">
        <v>10</v>
      </c>
      <c r="E4935" s="2">
        <v>45227</v>
      </c>
      <c r="F4935" s="2">
        <f>_xlfn.XLOOKUP(Table7[[#This Row],[EID]],Roster!A:A,Roster!G:G)</f>
        <v>39490</v>
      </c>
      <c r="G4935" s="61">
        <f ca="1">(TODAY()-Table7[[#This Row],[Hire Date]])/365</f>
        <v>17.273972602739725</v>
      </c>
      <c r="H4935" s="61">
        <f ca="1">Table7[[#This Row],[Year]]*12</f>
        <v>207.2876712328767</v>
      </c>
      <c r="I4935" t="str">
        <f ca="1">IF(Table7[[#This Row],[Month]]&gt;=12,"Tenured","New Hire")</f>
        <v>Tenured</v>
      </c>
    </row>
    <row r="4936" spans="1:9">
      <c r="A4936" s="3" t="s">
        <v>117</v>
      </c>
      <c r="B4936" s="35" t="str">
        <f>_xlfn.XLOOKUP(Table7[[#This Row],[EID]],Roster!A:A,Roster!E:E)</f>
        <v>han.oriz.24</v>
      </c>
      <c r="C4936" s="35" t="str">
        <f>_xlfn.XLOOKUP(Table7[[#This Row],[EID]],Roster!A:A,Roster!F:F)</f>
        <v>Network</v>
      </c>
      <c r="D4936">
        <v>8</v>
      </c>
      <c r="E4936" s="2">
        <v>45227</v>
      </c>
      <c r="F4936" s="2">
        <f>_xlfn.XLOOKUP(Table7[[#This Row],[EID]],Roster!A:A,Roster!G:G)</f>
        <v>43495</v>
      </c>
      <c r="G4936" s="61">
        <f ca="1">(TODAY()-Table7[[#This Row],[Hire Date]])/365</f>
        <v>6.3013698630136989</v>
      </c>
      <c r="H4936" s="61">
        <f ca="1">Table7[[#This Row],[Year]]*12</f>
        <v>75.616438356164394</v>
      </c>
      <c r="I4936" t="str">
        <f ca="1">IF(Table7[[#This Row],[Month]]&gt;=12,"Tenured","New Hire")</f>
        <v>Tenured</v>
      </c>
    </row>
    <row r="4937" spans="1:9">
      <c r="A4937" s="3" t="s">
        <v>118</v>
      </c>
      <c r="B4937" s="35" t="str">
        <f>_xlfn.XLOOKUP(Table7[[#This Row],[EID]],Roster!A:A,Roster!E:E)</f>
        <v>kig.imaz.62</v>
      </c>
      <c r="C4937" s="35" t="str">
        <f>_xlfn.XLOOKUP(Table7[[#This Row],[EID]],Roster!A:A,Roster!F:F)</f>
        <v>HR</v>
      </c>
      <c r="D4937">
        <v>9</v>
      </c>
      <c r="E4937" s="2">
        <v>45227</v>
      </c>
      <c r="F4937" s="2">
        <f>_xlfn.XLOOKUP(Table7[[#This Row],[EID]],Roster!A:A,Roster!G:G)</f>
        <v>44965</v>
      </c>
      <c r="G4937" s="61">
        <f ca="1">(TODAY()-Table7[[#This Row],[Hire Date]])/365</f>
        <v>2.2739726027397262</v>
      </c>
      <c r="H4937" s="61">
        <f ca="1">Table7[[#This Row],[Year]]*12</f>
        <v>27.287671232876715</v>
      </c>
      <c r="I4937" t="str">
        <f ca="1">IF(Table7[[#This Row],[Month]]&gt;=12,"Tenured","New Hire")</f>
        <v>Tenured</v>
      </c>
    </row>
    <row r="4938" spans="1:9">
      <c r="A4938" s="3" t="s">
        <v>119</v>
      </c>
      <c r="B4938" s="35" t="str">
        <f>_xlfn.XLOOKUP(Table7[[#This Row],[EID]],Roster!A:A,Roster!E:E)</f>
        <v>hir.kame.31</v>
      </c>
      <c r="C4938" s="35" t="str">
        <f>_xlfn.XLOOKUP(Table7[[#This Row],[EID]],Roster!A:A,Roster!F:F)</f>
        <v>Health</v>
      </c>
      <c r="D4938">
        <v>9</v>
      </c>
      <c r="E4938" s="2">
        <v>45227</v>
      </c>
      <c r="F4938" s="2">
        <f>_xlfn.XLOOKUP(Table7[[#This Row],[EID]],Roster!A:A,Roster!G:G)</f>
        <v>38581</v>
      </c>
      <c r="G4938" s="61">
        <f ca="1">(TODAY()-Table7[[#This Row],[Hire Date]])/365</f>
        <v>19.764383561643836</v>
      </c>
      <c r="H4938" s="61">
        <f ca="1">Table7[[#This Row],[Year]]*12</f>
        <v>237.17260273972602</v>
      </c>
      <c r="I4938" t="str">
        <f ca="1">IF(Table7[[#This Row],[Month]]&gt;=12,"Tenured","New Hire")</f>
        <v>Tenured</v>
      </c>
    </row>
    <row r="4939" spans="1:9">
      <c r="A4939" s="3" t="s">
        <v>120</v>
      </c>
      <c r="B4939" s="35" t="str">
        <f>_xlfn.XLOOKUP(Table7[[#This Row],[EID]],Roster!A:A,Roster!E:E)</f>
        <v>oka.koch.55</v>
      </c>
      <c r="C4939" s="35" t="str">
        <f>_xlfn.XLOOKUP(Table7[[#This Row],[EID]],Roster!A:A,Roster!F:F)</f>
        <v>F&amp;A</v>
      </c>
      <c r="D4939">
        <v>10</v>
      </c>
      <c r="E4939" s="2">
        <v>45227</v>
      </c>
      <c r="F4939" s="2">
        <f>_xlfn.XLOOKUP(Table7[[#This Row],[EID]],Roster!A:A,Roster!G:G)</f>
        <v>45039</v>
      </c>
      <c r="G4939" s="61">
        <f ca="1">(TODAY()-Table7[[#This Row],[Hire Date]])/365</f>
        <v>2.0712328767123287</v>
      </c>
      <c r="H4939" s="61">
        <f ca="1">Table7[[#This Row],[Year]]*12</f>
        <v>24.854794520547944</v>
      </c>
      <c r="I4939" t="str">
        <f ca="1">IF(Table7[[#This Row],[Month]]&gt;=12,"Tenured","New Hire")</f>
        <v>Tenured</v>
      </c>
    </row>
    <row r="4940" spans="1:9">
      <c r="A4940" s="3" t="s">
        <v>121</v>
      </c>
      <c r="B4940" s="35" t="str">
        <f>_xlfn.XLOOKUP(Table7[[#This Row],[EID]],Roster!A:A,Roster!E:E)</f>
        <v>hir.kame.31</v>
      </c>
      <c r="C4940" s="35" t="str">
        <f>_xlfn.XLOOKUP(Table7[[#This Row],[EID]],Roster!A:A,Roster!F:F)</f>
        <v>Health</v>
      </c>
      <c r="D4940">
        <v>8</v>
      </c>
      <c r="E4940" s="2">
        <v>45227</v>
      </c>
      <c r="F4940" s="2">
        <f>_xlfn.XLOOKUP(Table7[[#This Row],[EID]],Roster!A:A,Roster!G:G)</f>
        <v>44420</v>
      </c>
      <c r="G4940" s="61">
        <f ca="1">(TODAY()-Table7[[#This Row],[Hire Date]])/365</f>
        <v>3.7671232876712328</v>
      </c>
      <c r="H4940" s="61">
        <f ca="1">Table7[[#This Row],[Year]]*12</f>
        <v>45.205479452054796</v>
      </c>
      <c r="I4940" t="str">
        <f ca="1">IF(Table7[[#This Row],[Month]]&gt;=12,"Tenured","New Hire")</f>
        <v>Tenured</v>
      </c>
    </row>
    <row r="4941" spans="1:9">
      <c r="A4941" s="3" t="s">
        <v>122</v>
      </c>
      <c r="B4941" s="35" t="str">
        <f>_xlfn.XLOOKUP(Table7[[#This Row],[EID]],Roster!A:A,Roster!E:E)</f>
        <v>han.oriz.24</v>
      </c>
      <c r="C4941" s="35" t="str">
        <f>_xlfn.XLOOKUP(Table7[[#This Row],[EID]],Roster!A:A,Roster!F:F)</f>
        <v>Network</v>
      </c>
      <c r="D4941">
        <v>10</v>
      </c>
      <c r="E4941" s="2">
        <v>45227</v>
      </c>
      <c r="F4941" s="2">
        <f>_xlfn.XLOOKUP(Table7[[#This Row],[EID]],Roster!A:A,Roster!G:G)</f>
        <v>44961</v>
      </c>
      <c r="G4941" s="61">
        <f ca="1">(TODAY()-Table7[[#This Row],[Hire Date]])/365</f>
        <v>2.2849315068493152</v>
      </c>
      <c r="H4941" s="61">
        <f ca="1">Table7[[#This Row],[Year]]*12</f>
        <v>27.419178082191785</v>
      </c>
      <c r="I4941" t="str">
        <f ca="1">IF(Table7[[#This Row],[Month]]&gt;=12,"Tenured","New Hire")</f>
        <v>Tenured</v>
      </c>
    </row>
    <row r="4942" spans="1:9">
      <c r="A4942" s="3" t="s">
        <v>123</v>
      </c>
      <c r="B4942" s="35" t="str">
        <f>_xlfn.XLOOKUP(Table7[[#This Row],[EID]],Roster!A:A,Roster!E:E)</f>
        <v>kig.imaz.62</v>
      </c>
      <c r="C4942" s="35" t="str">
        <f>_xlfn.XLOOKUP(Table7[[#This Row],[EID]],Roster!A:A,Roster!F:F)</f>
        <v>HR</v>
      </c>
      <c r="D4942">
        <v>10</v>
      </c>
      <c r="E4942" s="2">
        <v>45227</v>
      </c>
      <c r="F4942" s="2">
        <f>_xlfn.XLOOKUP(Table7[[#This Row],[EID]],Roster!A:A,Roster!G:G)</f>
        <v>41094</v>
      </c>
      <c r="G4942" s="61">
        <f ca="1">(TODAY()-Table7[[#This Row],[Hire Date]])/365</f>
        <v>12.87945205479452</v>
      </c>
      <c r="H4942" s="61">
        <f ca="1">Table7[[#This Row],[Year]]*12</f>
        <v>154.55342465753424</v>
      </c>
      <c r="I4942" t="str">
        <f ca="1">IF(Table7[[#This Row],[Month]]&gt;=12,"Tenured","New Hire")</f>
        <v>Tenured</v>
      </c>
    </row>
    <row r="4943" spans="1:9">
      <c r="A4943" s="3" t="s">
        <v>94</v>
      </c>
      <c r="B4943" s="35" t="str">
        <f>_xlfn.XLOOKUP(Table7[[#This Row],[EID]],Roster!A:A,Roster!E:E)</f>
        <v>oka.koch.55</v>
      </c>
      <c r="C4943" s="35" t="str">
        <f>_xlfn.XLOOKUP(Table7[[#This Row],[EID]],Roster!A:A,Roster!F:F)</f>
        <v>F&amp;A</v>
      </c>
      <c r="D4943">
        <v>9</v>
      </c>
      <c r="E4943" s="2">
        <v>45228</v>
      </c>
      <c r="F4943" s="2">
        <f>_xlfn.XLOOKUP(Table7[[#This Row],[EID]],Roster!A:A,Roster!G:G)</f>
        <v>45032</v>
      </c>
      <c r="G4943" s="61">
        <f ca="1">(TODAY()-Table7[[#This Row],[Hire Date]])/365</f>
        <v>2.0904109589041098</v>
      </c>
      <c r="H4943" s="61">
        <f ca="1">Table7[[#This Row],[Year]]*12</f>
        <v>25.084931506849315</v>
      </c>
      <c r="I4943" t="str">
        <f ca="1">IF(Table7[[#This Row],[Month]]&gt;=12,"Tenured","New Hire")</f>
        <v>Tenured</v>
      </c>
    </row>
    <row r="4944" spans="1:9">
      <c r="A4944" s="3" t="s">
        <v>95</v>
      </c>
      <c r="B4944" s="35" t="str">
        <f>_xlfn.XLOOKUP(Table7[[#This Row],[EID]],Roster!A:A,Roster!E:E)</f>
        <v>oka.koch.55</v>
      </c>
      <c r="C4944" s="35" t="str">
        <f>_xlfn.XLOOKUP(Table7[[#This Row],[EID]],Roster!A:A,Roster!F:F)</f>
        <v>F&amp;A</v>
      </c>
      <c r="D4944">
        <v>2</v>
      </c>
      <c r="E4944" s="2">
        <v>45228</v>
      </c>
      <c r="F4944" s="2">
        <f>_xlfn.XLOOKUP(Table7[[#This Row],[EID]],Roster!A:A,Roster!G:G)</f>
        <v>44990</v>
      </c>
      <c r="G4944" s="61">
        <f ca="1">(TODAY()-Table7[[#This Row],[Hire Date]])/365</f>
        <v>2.2054794520547945</v>
      </c>
      <c r="H4944" s="61">
        <f ca="1">Table7[[#This Row],[Year]]*12</f>
        <v>26.465753424657535</v>
      </c>
      <c r="I4944" t="str">
        <f ca="1">IF(Table7[[#This Row],[Month]]&gt;=12,"Tenured","New Hire")</f>
        <v>Tenured</v>
      </c>
    </row>
    <row r="4945" spans="1:9">
      <c r="A4945" s="3" t="s">
        <v>96</v>
      </c>
      <c r="B4945" s="35" t="str">
        <f>_xlfn.XLOOKUP(Table7[[#This Row],[EID]],Roster!A:A,Roster!E:E)</f>
        <v>hir.kame.31</v>
      </c>
      <c r="C4945" s="35" t="str">
        <f>_xlfn.XLOOKUP(Table7[[#This Row],[EID]],Roster!A:A,Roster!F:F)</f>
        <v>Health</v>
      </c>
      <c r="D4945">
        <v>9</v>
      </c>
      <c r="E4945" s="2">
        <v>45228</v>
      </c>
      <c r="F4945" s="2">
        <f>_xlfn.XLOOKUP(Table7[[#This Row],[EID]],Roster!A:A,Roster!G:G)</f>
        <v>44979</v>
      </c>
      <c r="G4945" s="61">
        <f ca="1">(TODAY()-Table7[[#This Row],[Hire Date]])/365</f>
        <v>2.2356164383561645</v>
      </c>
      <c r="H4945" s="61">
        <f ca="1">Table7[[#This Row],[Year]]*12</f>
        <v>26.827397260273976</v>
      </c>
      <c r="I4945" t="str">
        <f ca="1">IF(Table7[[#This Row],[Month]]&gt;=12,"Tenured","New Hire")</f>
        <v>Tenured</v>
      </c>
    </row>
    <row r="4946" spans="1:9">
      <c r="A4946" s="3" t="s">
        <v>97</v>
      </c>
      <c r="B4946" s="35" t="str">
        <f>_xlfn.XLOOKUP(Table7[[#This Row],[EID]],Roster!A:A,Roster!E:E)</f>
        <v>han.oriz.24</v>
      </c>
      <c r="C4946" s="35" t="str">
        <f>_xlfn.XLOOKUP(Table7[[#This Row],[EID]],Roster!A:A,Roster!F:F)</f>
        <v>Network</v>
      </c>
      <c r="D4946">
        <v>9</v>
      </c>
      <c r="E4946" s="2">
        <v>45228</v>
      </c>
      <c r="F4946" s="2">
        <f>_xlfn.XLOOKUP(Table7[[#This Row],[EID]],Roster!A:A,Roster!G:G)</f>
        <v>44419</v>
      </c>
      <c r="G4946" s="61">
        <f ca="1">(TODAY()-Table7[[#This Row],[Hire Date]])/365</f>
        <v>3.7698630136986302</v>
      </c>
      <c r="H4946" s="61">
        <f ca="1">Table7[[#This Row],[Year]]*12</f>
        <v>45.238356164383561</v>
      </c>
      <c r="I4946" t="str">
        <f ca="1">IF(Table7[[#This Row],[Month]]&gt;=12,"Tenured","New Hire")</f>
        <v>Tenured</v>
      </c>
    </row>
    <row r="4947" spans="1:9">
      <c r="A4947" s="3" t="s">
        <v>98</v>
      </c>
      <c r="B4947" s="35" t="str">
        <f>_xlfn.XLOOKUP(Table7[[#This Row],[EID]],Roster!A:A,Roster!E:E)</f>
        <v>kig.imaz.62</v>
      </c>
      <c r="C4947" s="35" t="str">
        <f>_xlfn.XLOOKUP(Table7[[#This Row],[EID]],Roster!A:A,Roster!F:F)</f>
        <v>HR</v>
      </c>
      <c r="D4947">
        <v>10</v>
      </c>
      <c r="E4947" s="2">
        <v>45228</v>
      </c>
      <c r="F4947" s="2">
        <f>_xlfn.XLOOKUP(Table7[[#This Row],[EID]],Roster!A:A,Roster!G:G)</f>
        <v>41964</v>
      </c>
      <c r="G4947" s="61">
        <f ca="1">(TODAY()-Table7[[#This Row],[Hire Date]])/365</f>
        <v>10.495890410958904</v>
      </c>
      <c r="H4947" s="61">
        <f ca="1">Table7[[#This Row],[Year]]*12</f>
        <v>125.95068493150684</v>
      </c>
      <c r="I4947" t="str">
        <f ca="1">IF(Table7[[#This Row],[Month]]&gt;=12,"Tenured","New Hire")</f>
        <v>Tenured</v>
      </c>
    </row>
    <row r="4948" spans="1:9">
      <c r="A4948" s="3" t="s">
        <v>99</v>
      </c>
      <c r="B4948" s="35" t="str">
        <f>_xlfn.XLOOKUP(Table7[[#This Row],[EID]],Roster!A:A,Roster!E:E)</f>
        <v>han.oriz.24</v>
      </c>
      <c r="C4948" s="35" t="str">
        <f>_xlfn.XLOOKUP(Table7[[#This Row],[EID]],Roster!A:A,Roster!F:F)</f>
        <v>Strategy</v>
      </c>
      <c r="D4948">
        <v>10</v>
      </c>
      <c r="E4948" s="2">
        <v>45228</v>
      </c>
      <c r="F4948" s="2">
        <f>_xlfn.XLOOKUP(Table7[[#This Row],[EID]],Roster!A:A,Roster!G:G)</f>
        <v>39732</v>
      </c>
      <c r="G4948" s="61">
        <f ca="1">(TODAY()-Table7[[#This Row],[Hire Date]])/365</f>
        <v>16.610958904109587</v>
      </c>
      <c r="H4948" s="61">
        <f ca="1">Table7[[#This Row],[Year]]*12</f>
        <v>199.33150684931505</v>
      </c>
      <c r="I4948" t="str">
        <f ca="1">IF(Table7[[#This Row],[Month]]&gt;=12,"Tenured","New Hire")</f>
        <v>Tenured</v>
      </c>
    </row>
    <row r="4949" spans="1:9">
      <c r="A4949" s="3" t="s">
        <v>100</v>
      </c>
      <c r="B4949" s="35" t="str">
        <f>_xlfn.XLOOKUP(Table7[[#This Row],[EID]],Roster!A:A,Roster!E:E)</f>
        <v>oka.koch.55</v>
      </c>
      <c r="C4949" s="35" t="str">
        <f>_xlfn.XLOOKUP(Table7[[#This Row],[EID]],Roster!A:A,Roster!F:F)</f>
        <v>F&amp;A</v>
      </c>
      <c r="D4949">
        <v>9</v>
      </c>
      <c r="E4949" s="2">
        <v>45228</v>
      </c>
      <c r="F4949" s="2">
        <f>_xlfn.XLOOKUP(Table7[[#This Row],[EID]],Roster!A:A,Roster!G:G)</f>
        <v>44956</v>
      </c>
      <c r="G4949" s="61">
        <f ca="1">(TODAY()-Table7[[#This Row],[Hire Date]])/365</f>
        <v>2.2986301369863016</v>
      </c>
      <c r="H4949" s="61">
        <f ca="1">Table7[[#This Row],[Year]]*12</f>
        <v>27.583561643835619</v>
      </c>
      <c r="I4949" t="str">
        <f ca="1">IF(Table7[[#This Row],[Month]]&gt;=12,"Tenured","New Hire")</f>
        <v>Tenured</v>
      </c>
    </row>
    <row r="4950" spans="1:9">
      <c r="A4950" s="3" t="s">
        <v>101</v>
      </c>
      <c r="B4950" s="35" t="str">
        <f>_xlfn.XLOOKUP(Table7[[#This Row],[EID]],Roster!A:A,Roster!E:E)</f>
        <v>hir.kame.31</v>
      </c>
      <c r="C4950" s="35" t="str">
        <f>_xlfn.XLOOKUP(Table7[[#This Row],[EID]],Roster!A:A,Roster!F:F)</f>
        <v>Health</v>
      </c>
      <c r="D4950">
        <v>9</v>
      </c>
      <c r="E4950" s="2">
        <v>45228</v>
      </c>
      <c r="F4950" s="2">
        <f>_xlfn.XLOOKUP(Table7[[#This Row],[EID]],Roster!A:A,Roster!G:G)</f>
        <v>42161</v>
      </c>
      <c r="G4950" s="61">
        <f ca="1">(TODAY()-Table7[[#This Row],[Hire Date]])/365</f>
        <v>9.956164383561644</v>
      </c>
      <c r="H4950" s="61">
        <f ca="1">Table7[[#This Row],[Year]]*12</f>
        <v>119.47397260273974</v>
      </c>
      <c r="I4950" t="str">
        <f ca="1">IF(Table7[[#This Row],[Month]]&gt;=12,"Tenured","New Hire")</f>
        <v>Tenured</v>
      </c>
    </row>
    <row r="4951" spans="1:9">
      <c r="A4951" s="3" t="s">
        <v>102</v>
      </c>
      <c r="B4951" s="35" t="str">
        <f>_xlfn.XLOOKUP(Table7[[#This Row],[EID]],Roster!A:A,Roster!E:E)</f>
        <v>han.oriz.24</v>
      </c>
      <c r="C4951" s="35" t="str">
        <f>_xlfn.XLOOKUP(Table7[[#This Row],[EID]],Roster!A:A,Roster!F:F)</f>
        <v>Network</v>
      </c>
      <c r="D4951">
        <v>10</v>
      </c>
      <c r="E4951" s="2">
        <v>45228</v>
      </c>
      <c r="F4951" s="2">
        <f>_xlfn.XLOOKUP(Table7[[#This Row],[EID]],Roster!A:A,Roster!G:G)</f>
        <v>37784</v>
      </c>
      <c r="G4951" s="61">
        <f ca="1">(TODAY()-Table7[[#This Row],[Hire Date]])/365</f>
        <v>21.947945205479453</v>
      </c>
      <c r="H4951" s="61">
        <f ca="1">Table7[[#This Row],[Year]]*12</f>
        <v>263.37534246575342</v>
      </c>
      <c r="I4951" t="str">
        <f ca="1">IF(Table7[[#This Row],[Month]]&gt;=12,"Tenured","New Hire")</f>
        <v>Tenured</v>
      </c>
    </row>
    <row r="4952" spans="1:9">
      <c r="A4952" s="3" t="s">
        <v>103</v>
      </c>
      <c r="B4952" s="35" t="str">
        <f>_xlfn.XLOOKUP(Table7[[#This Row],[EID]],Roster!A:A,Roster!E:E)</f>
        <v>kig.imaz.62</v>
      </c>
      <c r="C4952" s="35" t="str">
        <f>_xlfn.XLOOKUP(Table7[[#This Row],[EID]],Roster!A:A,Roster!F:F)</f>
        <v>HR</v>
      </c>
      <c r="D4952">
        <v>10</v>
      </c>
      <c r="E4952" s="2">
        <v>45228</v>
      </c>
      <c r="F4952" s="2">
        <f>_xlfn.XLOOKUP(Table7[[#This Row],[EID]],Roster!A:A,Roster!G:G)</f>
        <v>44132</v>
      </c>
      <c r="G4952" s="61">
        <f ca="1">(TODAY()-Table7[[#This Row],[Hire Date]])/365</f>
        <v>4.5561643835616437</v>
      </c>
      <c r="H4952" s="61">
        <f ca="1">Table7[[#This Row],[Year]]*12</f>
        <v>54.673972602739724</v>
      </c>
      <c r="I4952" t="str">
        <f ca="1">IF(Table7[[#This Row],[Month]]&gt;=12,"Tenured","New Hire")</f>
        <v>Tenured</v>
      </c>
    </row>
    <row r="4953" spans="1:9">
      <c r="A4953" s="3" t="s">
        <v>104</v>
      </c>
      <c r="B4953" s="35" t="str">
        <f>_xlfn.XLOOKUP(Table7[[#This Row],[EID]],Roster!A:A,Roster!E:E)</f>
        <v>oka.koch.55</v>
      </c>
      <c r="C4953" s="35" t="str">
        <f>_xlfn.XLOOKUP(Table7[[#This Row],[EID]],Roster!A:A,Roster!F:F)</f>
        <v>F&amp;A</v>
      </c>
      <c r="D4953">
        <v>3</v>
      </c>
      <c r="E4953" s="2">
        <v>45228</v>
      </c>
      <c r="F4953" s="2">
        <f>_xlfn.XLOOKUP(Table7[[#This Row],[EID]],Roster!A:A,Roster!G:G)</f>
        <v>44977</v>
      </c>
      <c r="G4953" s="61">
        <f ca="1">(TODAY()-Table7[[#This Row],[Hire Date]])/365</f>
        <v>2.2410958904109588</v>
      </c>
      <c r="H4953" s="61">
        <f ca="1">Table7[[#This Row],[Year]]*12</f>
        <v>26.893150684931506</v>
      </c>
      <c r="I4953" t="str">
        <f ca="1">IF(Table7[[#This Row],[Month]]&gt;=12,"Tenured","New Hire")</f>
        <v>Tenured</v>
      </c>
    </row>
    <row r="4954" spans="1:9">
      <c r="A4954" s="3" t="s">
        <v>105</v>
      </c>
      <c r="B4954" s="35" t="str">
        <f>_xlfn.XLOOKUP(Table7[[#This Row],[EID]],Roster!A:A,Roster!E:E)</f>
        <v>oka.koch.55</v>
      </c>
      <c r="C4954" s="35" t="str">
        <f>_xlfn.XLOOKUP(Table7[[#This Row],[EID]],Roster!A:A,Roster!F:F)</f>
        <v>F&amp;A</v>
      </c>
      <c r="D4954">
        <v>10</v>
      </c>
      <c r="E4954" s="2">
        <v>45228</v>
      </c>
      <c r="F4954" s="2">
        <f>_xlfn.XLOOKUP(Table7[[#This Row],[EID]],Roster!A:A,Roster!G:G)</f>
        <v>37806</v>
      </c>
      <c r="G4954" s="61">
        <f ca="1">(TODAY()-Table7[[#This Row],[Hire Date]])/365</f>
        <v>21.887671232876713</v>
      </c>
      <c r="H4954" s="61">
        <f ca="1">Table7[[#This Row],[Year]]*12</f>
        <v>262.65205479452055</v>
      </c>
      <c r="I4954" t="str">
        <f ca="1">IF(Table7[[#This Row],[Month]]&gt;=12,"Tenured","New Hire")</f>
        <v>Tenured</v>
      </c>
    </row>
    <row r="4955" spans="1:9">
      <c r="A4955" s="3" t="s">
        <v>106</v>
      </c>
      <c r="B4955" s="35" t="str">
        <f>_xlfn.XLOOKUP(Table7[[#This Row],[EID]],Roster!A:A,Roster!E:E)</f>
        <v>hir.kame.31</v>
      </c>
      <c r="C4955" s="35" t="str">
        <f>_xlfn.XLOOKUP(Table7[[#This Row],[EID]],Roster!A:A,Roster!F:F)</f>
        <v>Health</v>
      </c>
      <c r="D4955">
        <v>10</v>
      </c>
      <c r="E4955" s="2">
        <v>45228</v>
      </c>
      <c r="F4955" s="2">
        <f>_xlfn.XLOOKUP(Table7[[#This Row],[EID]],Roster!A:A,Roster!G:G)</f>
        <v>40457</v>
      </c>
      <c r="G4955" s="61">
        <f ca="1">(TODAY()-Table7[[#This Row],[Hire Date]])/365</f>
        <v>14.624657534246575</v>
      </c>
      <c r="H4955" s="61">
        <f ca="1">Table7[[#This Row],[Year]]*12</f>
        <v>175.49589041095891</v>
      </c>
      <c r="I4955" t="str">
        <f ca="1">IF(Table7[[#This Row],[Month]]&gt;=12,"Tenured","New Hire")</f>
        <v>Tenured</v>
      </c>
    </row>
    <row r="4956" spans="1:9">
      <c r="A4956" s="3" t="s">
        <v>107</v>
      </c>
      <c r="B4956" s="35" t="str">
        <f>_xlfn.XLOOKUP(Table7[[#This Row],[EID]],Roster!A:A,Roster!E:E)</f>
        <v>oka.koch.55</v>
      </c>
      <c r="C4956" s="35" t="str">
        <f>_xlfn.XLOOKUP(Table7[[#This Row],[EID]],Roster!A:A,Roster!F:F)</f>
        <v>F&amp;A</v>
      </c>
      <c r="D4956">
        <v>4</v>
      </c>
      <c r="E4956" s="2">
        <v>45228</v>
      </c>
      <c r="F4956" s="2">
        <f>_xlfn.XLOOKUP(Table7[[#This Row],[EID]],Roster!A:A,Roster!G:G)</f>
        <v>45001</v>
      </c>
      <c r="G4956" s="61">
        <f ca="1">(TODAY()-Table7[[#This Row],[Hire Date]])/365</f>
        <v>2.1753424657534248</v>
      </c>
      <c r="H4956" s="61">
        <f ca="1">Table7[[#This Row],[Year]]*12</f>
        <v>26.104109589041098</v>
      </c>
      <c r="I4956" t="str">
        <f ca="1">IF(Table7[[#This Row],[Month]]&gt;=12,"Tenured","New Hire")</f>
        <v>Tenured</v>
      </c>
    </row>
    <row r="4957" spans="1:9">
      <c r="A4957" s="3" t="s">
        <v>108</v>
      </c>
      <c r="B4957" s="35" t="str">
        <f>_xlfn.XLOOKUP(Table7[[#This Row],[EID]],Roster!A:A,Roster!E:E)</f>
        <v>kig.imaz.62</v>
      </c>
      <c r="C4957" s="35" t="str">
        <f>_xlfn.XLOOKUP(Table7[[#This Row],[EID]],Roster!A:A,Roster!F:F)</f>
        <v>HR</v>
      </c>
      <c r="D4957">
        <v>10</v>
      </c>
      <c r="E4957" s="2">
        <v>45228</v>
      </c>
      <c r="F4957" s="2">
        <f>_xlfn.XLOOKUP(Table7[[#This Row],[EID]],Roster!A:A,Roster!G:G)</f>
        <v>41289</v>
      </c>
      <c r="G4957" s="61">
        <f ca="1">(TODAY()-Table7[[#This Row],[Hire Date]])/365</f>
        <v>12.345205479452055</v>
      </c>
      <c r="H4957" s="61">
        <f ca="1">Table7[[#This Row],[Year]]*12</f>
        <v>148.14246575342466</v>
      </c>
      <c r="I4957" t="str">
        <f ca="1">IF(Table7[[#This Row],[Month]]&gt;=12,"Tenured","New Hire")</f>
        <v>Tenured</v>
      </c>
    </row>
    <row r="4958" spans="1:9">
      <c r="A4958" s="3" t="s">
        <v>109</v>
      </c>
      <c r="B4958" s="35" t="str">
        <f>_xlfn.XLOOKUP(Table7[[#This Row],[EID]],Roster!A:A,Roster!E:E)</f>
        <v>han.oriz.24</v>
      </c>
      <c r="C4958" s="35" t="str">
        <f>_xlfn.XLOOKUP(Table7[[#This Row],[EID]],Roster!A:A,Roster!F:F)</f>
        <v>Strategy</v>
      </c>
      <c r="D4958">
        <v>9</v>
      </c>
      <c r="E4958" s="2">
        <v>45228</v>
      </c>
      <c r="F4958" s="2">
        <f>_xlfn.XLOOKUP(Table7[[#This Row],[EID]],Roster!A:A,Roster!G:G)</f>
        <v>39092</v>
      </c>
      <c r="G4958" s="61">
        <f ca="1">(TODAY()-Table7[[#This Row],[Hire Date]])/365</f>
        <v>18.364383561643837</v>
      </c>
      <c r="H4958" s="61">
        <f ca="1">Table7[[#This Row],[Year]]*12</f>
        <v>220.37260273972606</v>
      </c>
      <c r="I4958" t="str">
        <f ca="1">IF(Table7[[#This Row],[Month]]&gt;=12,"Tenured","New Hire")</f>
        <v>Tenured</v>
      </c>
    </row>
    <row r="4959" spans="1:9">
      <c r="A4959" s="3" t="s">
        <v>110</v>
      </c>
      <c r="B4959" s="35" t="str">
        <f>_xlfn.XLOOKUP(Table7[[#This Row],[EID]],Roster!A:A,Roster!E:E)</f>
        <v>oka.koch.55</v>
      </c>
      <c r="C4959" s="35" t="str">
        <f>_xlfn.XLOOKUP(Table7[[#This Row],[EID]],Roster!A:A,Roster!F:F)</f>
        <v>F&amp;A</v>
      </c>
      <c r="D4959">
        <v>6</v>
      </c>
      <c r="E4959" s="2">
        <v>45228</v>
      </c>
      <c r="F4959" s="2">
        <f>_xlfn.XLOOKUP(Table7[[#This Row],[EID]],Roster!A:A,Roster!G:G)</f>
        <v>45029</v>
      </c>
      <c r="G4959" s="61">
        <f ca="1">(TODAY()-Table7[[#This Row],[Hire Date]])/365</f>
        <v>2.0986301369863014</v>
      </c>
      <c r="H4959" s="61">
        <f ca="1">Table7[[#This Row],[Year]]*12</f>
        <v>25.183561643835617</v>
      </c>
      <c r="I4959" t="str">
        <f ca="1">IF(Table7[[#This Row],[Month]]&gt;=12,"Tenured","New Hire")</f>
        <v>Tenured</v>
      </c>
    </row>
    <row r="4960" spans="1:9">
      <c r="A4960" s="3" t="s">
        <v>111</v>
      </c>
      <c r="B4960" s="35" t="str">
        <f>_xlfn.XLOOKUP(Table7[[#This Row],[EID]],Roster!A:A,Roster!E:E)</f>
        <v>hir.kame.31</v>
      </c>
      <c r="C4960" s="35" t="str">
        <f>_xlfn.XLOOKUP(Table7[[#This Row],[EID]],Roster!A:A,Roster!F:F)</f>
        <v>Health</v>
      </c>
      <c r="D4960">
        <v>9</v>
      </c>
      <c r="E4960" s="2">
        <v>45228</v>
      </c>
      <c r="F4960" s="2">
        <f>_xlfn.XLOOKUP(Table7[[#This Row],[EID]],Roster!A:A,Roster!G:G)</f>
        <v>42145</v>
      </c>
      <c r="G4960" s="61">
        <f ca="1">(TODAY()-Table7[[#This Row],[Hire Date]])/365</f>
        <v>10</v>
      </c>
      <c r="H4960" s="61">
        <f ca="1">Table7[[#This Row],[Year]]*12</f>
        <v>120</v>
      </c>
      <c r="I4960" t="str">
        <f ca="1">IF(Table7[[#This Row],[Month]]&gt;=12,"Tenured","New Hire")</f>
        <v>Tenured</v>
      </c>
    </row>
    <row r="4961" spans="1:9">
      <c r="A4961" s="3" t="s">
        <v>112</v>
      </c>
      <c r="B4961" s="35" t="str">
        <f>_xlfn.XLOOKUP(Table7[[#This Row],[EID]],Roster!A:A,Roster!E:E)</f>
        <v>hir.kame.31</v>
      </c>
      <c r="C4961" s="35" t="str">
        <f>_xlfn.XLOOKUP(Table7[[#This Row],[EID]],Roster!A:A,Roster!F:F)</f>
        <v>Health</v>
      </c>
      <c r="D4961">
        <v>9</v>
      </c>
      <c r="E4961" s="2">
        <v>45228</v>
      </c>
      <c r="F4961" s="2">
        <f>_xlfn.XLOOKUP(Table7[[#This Row],[EID]],Roster!A:A,Roster!G:G)</f>
        <v>44989</v>
      </c>
      <c r="G4961" s="61">
        <f ca="1">(TODAY()-Table7[[#This Row],[Hire Date]])/365</f>
        <v>2.2082191780821918</v>
      </c>
      <c r="H4961" s="61">
        <f ca="1">Table7[[#This Row],[Year]]*12</f>
        <v>26.4986301369863</v>
      </c>
      <c r="I4961" t="str">
        <f ca="1">IF(Table7[[#This Row],[Month]]&gt;=12,"Tenured","New Hire")</f>
        <v>Tenured</v>
      </c>
    </row>
    <row r="4962" spans="1:9">
      <c r="A4962" s="3" t="s">
        <v>113</v>
      </c>
      <c r="B4962" s="35" t="str">
        <f>_xlfn.XLOOKUP(Table7[[#This Row],[EID]],Roster!A:A,Roster!E:E)</f>
        <v>kig.imaz.62</v>
      </c>
      <c r="C4962" s="35" t="str">
        <f>_xlfn.XLOOKUP(Table7[[#This Row],[EID]],Roster!A:A,Roster!F:F)</f>
        <v>HR</v>
      </c>
      <c r="D4962">
        <v>10</v>
      </c>
      <c r="E4962" s="2">
        <v>45228</v>
      </c>
      <c r="F4962" s="2">
        <f>_xlfn.XLOOKUP(Table7[[#This Row],[EID]],Roster!A:A,Roster!G:G)</f>
        <v>44152</v>
      </c>
      <c r="G4962" s="61">
        <f ca="1">(TODAY()-Table7[[#This Row],[Hire Date]])/365</f>
        <v>4.5013698630136982</v>
      </c>
      <c r="H4962" s="61">
        <f ca="1">Table7[[#This Row],[Year]]*12</f>
        <v>54.016438356164379</v>
      </c>
      <c r="I4962" t="str">
        <f ca="1">IF(Table7[[#This Row],[Month]]&gt;=12,"Tenured","New Hire")</f>
        <v>Tenured</v>
      </c>
    </row>
    <row r="4963" spans="1:9">
      <c r="A4963" s="3" t="s">
        <v>114</v>
      </c>
      <c r="B4963" s="35" t="str">
        <f>_xlfn.XLOOKUP(Table7[[#This Row],[EID]],Roster!A:A,Roster!E:E)</f>
        <v>han.oriz.24</v>
      </c>
      <c r="C4963" s="35" t="str">
        <f>_xlfn.XLOOKUP(Table7[[#This Row],[EID]],Roster!A:A,Roster!F:F)</f>
        <v>Strategy</v>
      </c>
      <c r="D4963">
        <v>10</v>
      </c>
      <c r="E4963" s="2">
        <v>45228</v>
      </c>
      <c r="F4963" s="2">
        <f>_xlfn.XLOOKUP(Table7[[#This Row],[EID]],Roster!A:A,Roster!G:G)</f>
        <v>37165</v>
      </c>
      <c r="G4963" s="61">
        <f ca="1">(TODAY()-Table7[[#This Row],[Hire Date]])/365</f>
        <v>23.643835616438356</v>
      </c>
      <c r="H4963" s="61">
        <f ca="1">Table7[[#This Row],[Year]]*12</f>
        <v>283.72602739726028</v>
      </c>
      <c r="I4963" t="str">
        <f ca="1">IF(Table7[[#This Row],[Month]]&gt;=12,"Tenured","New Hire")</f>
        <v>Tenured</v>
      </c>
    </row>
    <row r="4964" spans="1:9">
      <c r="A4964" s="3" t="s">
        <v>115</v>
      </c>
      <c r="B4964" s="35" t="str">
        <f>_xlfn.XLOOKUP(Table7[[#This Row],[EID]],Roster!A:A,Roster!E:E)</f>
        <v>oka.koch.55</v>
      </c>
      <c r="C4964" s="35" t="str">
        <f>_xlfn.XLOOKUP(Table7[[#This Row],[EID]],Roster!A:A,Roster!F:F)</f>
        <v>F&amp;A</v>
      </c>
      <c r="D4964">
        <v>9</v>
      </c>
      <c r="E4964" s="2">
        <v>45228</v>
      </c>
      <c r="F4964" s="2">
        <f>_xlfn.XLOOKUP(Table7[[#This Row],[EID]],Roster!A:A,Roster!G:G)</f>
        <v>44841</v>
      </c>
      <c r="G4964" s="61">
        <f ca="1">(TODAY()-Table7[[#This Row],[Hire Date]])/365</f>
        <v>2.6136986301369864</v>
      </c>
      <c r="H4964" s="61">
        <f ca="1">Table7[[#This Row],[Year]]*12</f>
        <v>31.364383561643837</v>
      </c>
      <c r="I4964" t="str">
        <f ca="1">IF(Table7[[#This Row],[Month]]&gt;=12,"Tenured","New Hire")</f>
        <v>Tenured</v>
      </c>
    </row>
    <row r="4965" spans="1:9">
      <c r="A4965" s="3" t="s">
        <v>116</v>
      </c>
      <c r="B4965" s="35" t="str">
        <f>_xlfn.XLOOKUP(Table7[[#This Row],[EID]],Roster!A:A,Roster!E:E)</f>
        <v>hir.kame.31</v>
      </c>
      <c r="C4965" s="35" t="str">
        <f>_xlfn.XLOOKUP(Table7[[#This Row],[EID]],Roster!A:A,Roster!F:F)</f>
        <v>Health</v>
      </c>
      <c r="D4965">
        <v>10</v>
      </c>
      <c r="E4965" s="2">
        <v>45228</v>
      </c>
      <c r="F4965" s="2">
        <f>_xlfn.XLOOKUP(Table7[[#This Row],[EID]],Roster!A:A,Roster!G:G)</f>
        <v>39490</v>
      </c>
      <c r="G4965" s="61">
        <f ca="1">(TODAY()-Table7[[#This Row],[Hire Date]])/365</f>
        <v>17.273972602739725</v>
      </c>
      <c r="H4965" s="61">
        <f ca="1">Table7[[#This Row],[Year]]*12</f>
        <v>207.2876712328767</v>
      </c>
      <c r="I4965" t="str">
        <f ca="1">IF(Table7[[#This Row],[Month]]&gt;=12,"Tenured","New Hire")</f>
        <v>Tenured</v>
      </c>
    </row>
    <row r="4966" spans="1:9">
      <c r="A4966" s="3" t="s">
        <v>117</v>
      </c>
      <c r="B4966" s="35" t="str">
        <f>_xlfn.XLOOKUP(Table7[[#This Row],[EID]],Roster!A:A,Roster!E:E)</f>
        <v>han.oriz.24</v>
      </c>
      <c r="C4966" s="35" t="str">
        <f>_xlfn.XLOOKUP(Table7[[#This Row],[EID]],Roster!A:A,Roster!F:F)</f>
        <v>Network</v>
      </c>
      <c r="D4966">
        <v>9</v>
      </c>
      <c r="E4966" s="2">
        <v>45228</v>
      </c>
      <c r="F4966" s="2">
        <f>_xlfn.XLOOKUP(Table7[[#This Row],[EID]],Roster!A:A,Roster!G:G)</f>
        <v>43495</v>
      </c>
      <c r="G4966" s="61">
        <f ca="1">(TODAY()-Table7[[#This Row],[Hire Date]])/365</f>
        <v>6.3013698630136989</v>
      </c>
      <c r="H4966" s="61">
        <f ca="1">Table7[[#This Row],[Year]]*12</f>
        <v>75.616438356164394</v>
      </c>
      <c r="I4966" t="str">
        <f ca="1">IF(Table7[[#This Row],[Month]]&gt;=12,"Tenured","New Hire")</f>
        <v>Tenured</v>
      </c>
    </row>
    <row r="4967" spans="1:9">
      <c r="A4967" s="3" t="s">
        <v>118</v>
      </c>
      <c r="B4967" s="35" t="str">
        <f>_xlfn.XLOOKUP(Table7[[#This Row],[EID]],Roster!A:A,Roster!E:E)</f>
        <v>kig.imaz.62</v>
      </c>
      <c r="C4967" s="35" t="str">
        <f>_xlfn.XLOOKUP(Table7[[#This Row],[EID]],Roster!A:A,Roster!F:F)</f>
        <v>HR</v>
      </c>
      <c r="D4967">
        <v>9</v>
      </c>
      <c r="E4967" s="2">
        <v>45228</v>
      </c>
      <c r="F4967" s="2">
        <f>_xlfn.XLOOKUP(Table7[[#This Row],[EID]],Roster!A:A,Roster!G:G)</f>
        <v>44965</v>
      </c>
      <c r="G4967" s="61">
        <f ca="1">(TODAY()-Table7[[#This Row],[Hire Date]])/365</f>
        <v>2.2739726027397262</v>
      </c>
      <c r="H4967" s="61">
        <f ca="1">Table7[[#This Row],[Year]]*12</f>
        <v>27.287671232876715</v>
      </c>
      <c r="I4967" t="str">
        <f ca="1">IF(Table7[[#This Row],[Month]]&gt;=12,"Tenured","New Hire")</f>
        <v>Tenured</v>
      </c>
    </row>
    <row r="4968" spans="1:9">
      <c r="A4968" s="3" t="s">
        <v>119</v>
      </c>
      <c r="B4968" s="35" t="str">
        <f>_xlfn.XLOOKUP(Table7[[#This Row],[EID]],Roster!A:A,Roster!E:E)</f>
        <v>hir.kame.31</v>
      </c>
      <c r="C4968" s="35" t="str">
        <f>_xlfn.XLOOKUP(Table7[[#This Row],[EID]],Roster!A:A,Roster!F:F)</f>
        <v>Health</v>
      </c>
      <c r="D4968">
        <v>10</v>
      </c>
      <c r="E4968" s="2">
        <v>45228</v>
      </c>
      <c r="F4968" s="2">
        <f>_xlfn.XLOOKUP(Table7[[#This Row],[EID]],Roster!A:A,Roster!G:G)</f>
        <v>38581</v>
      </c>
      <c r="G4968" s="61">
        <f ca="1">(TODAY()-Table7[[#This Row],[Hire Date]])/365</f>
        <v>19.764383561643836</v>
      </c>
      <c r="H4968" s="61">
        <f ca="1">Table7[[#This Row],[Year]]*12</f>
        <v>237.17260273972602</v>
      </c>
      <c r="I4968" t="str">
        <f ca="1">IF(Table7[[#This Row],[Month]]&gt;=12,"Tenured","New Hire")</f>
        <v>Tenured</v>
      </c>
    </row>
    <row r="4969" spans="1:9">
      <c r="A4969" s="3" t="s">
        <v>120</v>
      </c>
      <c r="B4969" s="35" t="str">
        <f>_xlfn.XLOOKUP(Table7[[#This Row],[EID]],Roster!A:A,Roster!E:E)</f>
        <v>oka.koch.55</v>
      </c>
      <c r="C4969" s="35" t="str">
        <f>_xlfn.XLOOKUP(Table7[[#This Row],[EID]],Roster!A:A,Roster!F:F)</f>
        <v>F&amp;A</v>
      </c>
      <c r="D4969">
        <v>7</v>
      </c>
      <c r="E4969" s="2">
        <v>45228</v>
      </c>
      <c r="F4969" s="2">
        <f>_xlfn.XLOOKUP(Table7[[#This Row],[EID]],Roster!A:A,Roster!G:G)</f>
        <v>45039</v>
      </c>
      <c r="G4969" s="61">
        <f ca="1">(TODAY()-Table7[[#This Row],[Hire Date]])/365</f>
        <v>2.0712328767123287</v>
      </c>
      <c r="H4969" s="61">
        <f ca="1">Table7[[#This Row],[Year]]*12</f>
        <v>24.854794520547944</v>
      </c>
      <c r="I4969" t="str">
        <f ca="1">IF(Table7[[#This Row],[Month]]&gt;=12,"Tenured","New Hire")</f>
        <v>Tenured</v>
      </c>
    </row>
    <row r="4970" spans="1:9">
      <c r="A4970" s="3" t="s">
        <v>121</v>
      </c>
      <c r="B4970" s="35" t="str">
        <f>_xlfn.XLOOKUP(Table7[[#This Row],[EID]],Roster!A:A,Roster!E:E)</f>
        <v>hir.kame.31</v>
      </c>
      <c r="C4970" s="35" t="str">
        <f>_xlfn.XLOOKUP(Table7[[#This Row],[EID]],Roster!A:A,Roster!F:F)</f>
        <v>Health</v>
      </c>
      <c r="D4970">
        <v>9</v>
      </c>
      <c r="E4970" s="2">
        <v>45228</v>
      </c>
      <c r="F4970" s="2">
        <f>_xlfn.XLOOKUP(Table7[[#This Row],[EID]],Roster!A:A,Roster!G:G)</f>
        <v>44420</v>
      </c>
      <c r="G4970" s="61">
        <f ca="1">(TODAY()-Table7[[#This Row],[Hire Date]])/365</f>
        <v>3.7671232876712328</v>
      </c>
      <c r="H4970" s="61">
        <f ca="1">Table7[[#This Row],[Year]]*12</f>
        <v>45.205479452054796</v>
      </c>
      <c r="I4970" t="str">
        <f ca="1">IF(Table7[[#This Row],[Month]]&gt;=12,"Tenured","New Hire")</f>
        <v>Tenured</v>
      </c>
    </row>
    <row r="4971" spans="1:9">
      <c r="A4971" s="3" t="s">
        <v>122</v>
      </c>
      <c r="B4971" s="35" t="str">
        <f>_xlfn.XLOOKUP(Table7[[#This Row],[EID]],Roster!A:A,Roster!E:E)</f>
        <v>han.oriz.24</v>
      </c>
      <c r="C4971" s="35" t="str">
        <f>_xlfn.XLOOKUP(Table7[[#This Row],[EID]],Roster!A:A,Roster!F:F)</f>
        <v>Network</v>
      </c>
      <c r="D4971">
        <v>9</v>
      </c>
      <c r="E4971" s="2">
        <v>45228</v>
      </c>
      <c r="F4971" s="2">
        <f>_xlfn.XLOOKUP(Table7[[#This Row],[EID]],Roster!A:A,Roster!G:G)</f>
        <v>44961</v>
      </c>
      <c r="G4971" s="61">
        <f ca="1">(TODAY()-Table7[[#This Row],[Hire Date]])/365</f>
        <v>2.2849315068493152</v>
      </c>
      <c r="H4971" s="61">
        <f ca="1">Table7[[#This Row],[Year]]*12</f>
        <v>27.419178082191785</v>
      </c>
      <c r="I4971" t="str">
        <f ca="1">IF(Table7[[#This Row],[Month]]&gt;=12,"Tenured","New Hire")</f>
        <v>Tenured</v>
      </c>
    </row>
    <row r="4972" spans="1:9">
      <c r="A4972" s="3" t="s">
        <v>123</v>
      </c>
      <c r="B4972" s="35" t="str">
        <f>_xlfn.XLOOKUP(Table7[[#This Row],[EID]],Roster!A:A,Roster!E:E)</f>
        <v>kig.imaz.62</v>
      </c>
      <c r="C4972" s="35" t="str">
        <f>_xlfn.XLOOKUP(Table7[[#This Row],[EID]],Roster!A:A,Roster!F:F)</f>
        <v>HR</v>
      </c>
      <c r="D4972">
        <v>10</v>
      </c>
      <c r="E4972" s="2">
        <v>45228</v>
      </c>
      <c r="F4972" s="2">
        <f>_xlfn.XLOOKUP(Table7[[#This Row],[EID]],Roster!A:A,Roster!G:G)</f>
        <v>41094</v>
      </c>
      <c r="G4972" s="61">
        <f ca="1">(TODAY()-Table7[[#This Row],[Hire Date]])/365</f>
        <v>12.87945205479452</v>
      </c>
      <c r="H4972" s="61">
        <f ca="1">Table7[[#This Row],[Year]]*12</f>
        <v>154.55342465753424</v>
      </c>
      <c r="I4972" t="str">
        <f ca="1">IF(Table7[[#This Row],[Month]]&gt;=12,"Tenured","New Hire")</f>
        <v>Tenured</v>
      </c>
    </row>
    <row r="4973" spans="1:9">
      <c r="A4973" s="3" t="s">
        <v>94</v>
      </c>
      <c r="B4973" s="35" t="str">
        <f>_xlfn.XLOOKUP(Table7[[#This Row],[EID]],Roster!A:A,Roster!E:E)</f>
        <v>oka.koch.55</v>
      </c>
      <c r="C4973" s="35" t="str">
        <f>_xlfn.XLOOKUP(Table7[[#This Row],[EID]],Roster!A:A,Roster!F:F)</f>
        <v>F&amp;A</v>
      </c>
      <c r="D4973">
        <v>7</v>
      </c>
      <c r="E4973" s="2">
        <v>45229</v>
      </c>
      <c r="F4973" s="2">
        <f>_xlfn.XLOOKUP(Table7[[#This Row],[EID]],Roster!A:A,Roster!G:G)</f>
        <v>45032</v>
      </c>
      <c r="G4973" s="61">
        <f ca="1">(TODAY()-Table7[[#This Row],[Hire Date]])/365</f>
        <v>2.0904109589041098</v>
      </c>
      <c r="H4973" s="61">
        <f ca="1">Table7[[#This Row],[Year]]*12</f>
        <v>25.084931506849315</v>
      </c>
      <c r="I4973" t="str">
        <f ca="1">IF(Table7[[#This Row],[Month]]&gt;=12,"Tenured","New Hire")</f>
        <v>Tenured</v>
      </c>
    </row>
    <row r="4974" spans="1:9">
      <c r="A4974" s="3" t="s">
        <v>95</v>
      </c>
      <c r="B4974" s="35" t="str">
        <f>_xlfn.XLOOKUP(Table7[[#This Row],[EID]],Roster!A:A,Roster!E:E)</f>
        <v>oka.koch.55</v>
      </c>
      <c r="C4974" s="35" t="str">
        <f>_xlfn.XLOOKUP(Table7[[#This Row],[EID]],Roster!A:A,Roster!F:F)</f>
        <v>F&amp;A</v>
      </c>
      <c r="D4974">
        <v>5</v>
      </c>
      <c r="E4974" s="2">
        <v>45229</v>
      </c>
      <c r="F4974" s="2">
        <f>_xlfn.XLOOKUP(Table7[[#This Row],[EID]],Roster!A:A,Roster!G:G)</f>
        <v>44990</v>
      </c>
      <c r="G4974" s="61">
        <f ca="1">(TODAY()-Table7[[#This Row],[Hire Date]])/365</f>
        <v>2.2054794520547945</v>
      </c>
      <c r="H4974" s="61">
        <f ca="1">Table7[[#This Row],[Year]]*12</f>
        <v>26.465753424657535</v>
      </c>
      <c r="I4974" t="str">
        <f ca="1">IF(Table7[[#This Row],[Month]]&gt;=12,"Tenured","New Hire")</f>
        <v>Tenured</v>
      </c>
    </row>
    <row r="4975" spans="1:9">
      <c r="A4975" s="3" t="s">
        <v>96</v>
      </c>
      <c r="B4975" s="35" t="str">
        <f>_xlfn.XLOOKUP(Table7[[#This Row],[EID]],Roster!A:A,Roster!E:E)</f>
        <v>hir.kame.31</v>
      </c>
      <c r="C4975" s="35" t="str">
        <f>_xlfn.XLOOKUP(Table7[[#This Row],[EID]],Roster!A:A,Roster!F:F)</f>
        <v>Health</v>
      </c>
      <c r="D4975">
        <v>10</v>
      </c>
      <c r="E4975" s="2">
        <v>45229</v>
      </c>
      <c r="F4975" s="2">
        <f>_xlfn.XLOOKUP(Table7[[#This Row],[EID]],Roster!A:A,Roster!G:G)</f>
        <v>44979</v>
      </c>
      <c r="G4975" s="61">
        <f ca="1">(TODAY()-Table7[[#This Row],[Hire Date]])/365</f>
        <v>2.2356164383561645</v>
      </c>
      <c r="H4975" s="61">
        <f ca="1">Table7[[#This Row],[Year]]*12</f>
        <v>26.827397260273976</v>
      </c>
      <c r="I4975" t="str">
        <f ca="1">IF(Table7[[#This Row],[Month]]&gt;=12,"Tenured","New Hire")</f>
        <v>Tenured</v>
      </c>
    </row>
    <row r="4976" spans="1:9">
      <c r="A4976" s="3" t="s">
        <v>97</v>
      </c>
      <c r="B4976" s="35" t="str">
        <f>_xlfn.XLOOKUP(Table7[[#This Row],[EID]],Roster!A:A,Roster!E:E)</f>
        <v>han.oriz.24</v>
      </c>
      <c r="C4976" s="35" t="str">
        <f>_xlfn.XLOOKUP(Table7[[#This Row],[EID]],Roster!A:A,Roster!F:F)</f>
        <v>Network</v>
      </c>
      <c r="D4976">
        <v>10</v>
      </c>
      <c r="E4976" s="2">
        <v>45229</v>
      </c>
      <c r="F4976" s="2">
        <f>_xlfn.XLOOKUP(Table7[[#This Row],[EID]],Roster!A:A,Roster!G:G)</f>
        <v>44419</v>
      </c>
      <c r="G4976" s="61">
        <f ca="1">(TODAY()-Table7[[#This Row],[Hire Date]])/365</f>
        <v>3.7698630136986302</v>
      </c>
      <c r="H4976" s="61">
        <f ca="1">Table7[[#This Row],[Year]]*12</f>
        <v>45.238356164383561</v>
      </c>
      <c r="I4976" t="str">
        <f ca="1">IF(Table7[[#This Row],[Month]]&gt;=12,"Tenured","New Hire")</f>
        <v>Tenured</v>
      </c>
    </row>
    <row r="4977" spans="1:9">
      <c r="A4977" s="3" t="s">
        <v>98</v>
      </c>
      <c r="B4977" s="35" t="str">
        <f>_xlfn.XLOOKUP(Table7[[#This Row],[EID]],Roster!A:A,Roster!E:E)</f>
        <v>kig.imaz.62</v>
      </c>
      <c r="C4977" s="35" t="str">
        <f>_xlfn.XLOOKUP(Table7[[#This Row],[EID]],Roster!A:A,Roster!F:F)</f>
        <v>HR</v>
      </c>
      <c r="D4977">
        <v>7</v>
      </c>
      <c r="E4977" s="2">
        <v>45229</v>
      </c>
      <c r="F4977" s="2">
        <f>_xlfn.XLOOKUP(Table7[[#This Row],[EID]],Roster!A:A,Roster!G:G)</f>
        <v>41964</v>
      </c>
      <c r="G4977" s="61">
        <f ca="1">(TODAY()-Table7[[#This Row],[Hire Date]])/365</f>
        <v>10.495890410958904</v>
      </c>
      <c r="H4977" s="61">
        <f ca="1">Table7[[#This Row],[Year]]*12</f>
        <v>125.95068493150684</v>
      </c>
      <c r="I4977" t="str">
        <f ca="1">IF(Table7[[#This Row],[Month]]&gt;=12,"Tenured","New Hire")</f>
        <v>Tenured</v>
      </c>
    </row>
    <row r="4978" spans="1:9">
      <c r="A4978" s="3" t="s">
        <v>99</v>
      </c>
      <c r="B4978" s="35" t="str">
        <f>_xlfn.XLOOKUP(Table7[[#This Row],[EID]],Roster!A:A,Roster!E:E)</f>
        <v>han.oriz.24</v>
      </c>
      <c r="C4978" s="35" t="str">
        <f>_xlfn.XLOOKUP(Table7[[#This Row],[EID]],Roster!A:A,Roster!F:F)</f>
        <v>Strategy</v>
      </c>
      <c r="D4978">
        <v>9</v>
      </c>
      <c r="E4978" s="2">
        <v>45229</v>
      </c>
      <c r="F4978" s="2">
        <f>_xlfn.XLOOKUP(Table7[[#This Row],[EID]],Roster!A:A,Roster!G:G)</f>
        <v>39732</v>
      </c>
      <c r="G4978" s="61">
        <f ca="1">(TODAY()-Table7[[#This Row],[Hire Date]])/365</f>
        <v>16.610958904109587</v>
      </c>
      <c r="H4978" s="61">
        <f ca="1">Table7[[#This Row],[Year]]*12</f>
        <v>199.33150684931505</v>
      </c>
      <c r="I4978" t="str">
        <f ca="1">IF(Table7[[#This Row],[Month]]&gt;=12,"Tenured","New Hire")</f>
        <v>Tenured</v>
      </c>
    </row>
    <row r="4979" spans="1:9">
      <c r="A4979" s="3" t="s">
        <v>100</v>
      </c>
      <c r="B4979" s="35" t="str">
        <f>_xlfn.XLOOKUP(Table7[[#This Row],[EID]],Roster!A:A,Roster!E:E)</f>
        <v>oka.koch.55</v>
      </c>
      <c r="C4979" s="35" t="str">
        <f>_xlfn.XLOOKUP(Table7[[#This Row],[EID]],Roster!A:A,Roster!F:F)</f>
        <v>F&amp;A</v>
      </c>
      <c r="D4979">
        <v>7</v>
      </c>
      <c r="E4979" s="2">
        <v>45229</v>
      </c>
      <c r="F4979" s="2">
        <f>_xlfn.XLOOKUP(Table7[[#This Row],[EID]],Roster!A:A,Roster!G:G)</f>
        <v>44956</v>
      </c>
      <c r="G4979" s="61">
        <f ca="1">(TODAY()-Table7[[#This Row],[Hire Date]])/365</f>
        <v>2.2986301369863016</v>
      </c>
      <c r="H4979" s="61">
        <f ca="1">Table7[[#This Row],[Year]]*12</f>
        <v>27.583561643835619</v>
      </c>
      <c r="I4979" t="str">
        <f ca="1">IF(Table7[[#This Row],[Month]]&gt;=12,"Tenured","New Hire")</f>
        <v>Tenured</v>
      </c>
    </row>
    <row r="4980" spans="1:9">
      <c r="A4980" s="3" t="s">
        <v>101</v>
      </c>
      <c r="B4980" s="35" t="str">
        <f>_xlfn.XLOOKUP(Table7[[#This Row],[EID]],Roster!A:A,Roster!E:E)</f>
        <v>hir.kame.31</v>
      </c>
      <c r="C4980" s="35" t="str">
        <f>_xlfn.XLOOKUP(Table7[[#This Row],[EID]],Roster!A:A,Roster!F:F)</f>
        <v>Health</v>
      </c>
      <c r="D4980">
        <v>9</v>
      </c>
      <c r="E4980" s="2">
        <v>45229</v>
      </c>
      <c r="F4980" s="2">
        <f>_xlfn.XLOOKUP(Table7[[#This Row],[EID]],Roster!A:A,Roster!G:G)</f>
        <v>42161</v>
      </c>
      <c r="G4980" s="61">
        <f ca="1">(TODAY()-Table7[[#This Row],[Hire Date]])/365</f>
        <v>9.956164383561644</v>
      </c>
      <c r="H4980" s="61">
        <f ca="1">Table7[[#This Row],[Year]]*12</f>
        <v>119.47397260273974</v>
      </c>
      <c r="I4980" t="str">
        <f ca="1">IF(Table7[[#This Row],[Month]]&gt;=12,"Tenured","New Hire")</f>
        <v>Tenured</v>
      </c>
    </row>
    <row r="4981" spans="1:9">
      <c r="A4981" s="3" t="s">
        <v>102</v>
      </c>
      <c r="B4981" s="35" t="str">
        <f>_xlfn.XLOOKUP(Table7[[#This Row],[EID]],Roster!A:A,Roster!E:E)</f>
        <v>han.oriz.24</v>
      </c>
      <c r="C4981" s="35" t="str">
        <f>_xlfn.XLOOKUP(Table7[[#This Row],[EID]],Roster!A:A,Roster!F:F)</f>
        <v>Network</v>
      </c>
      <c r="D4981">
        <v>9</v>
      </c>
      <c r="E4981" s="2">
        <v>45229</v>
      </c>
      <c r="F4981" s="2">
        <f>_xlfn.XLOOKUP(Table7[[#This Row],[EID]],Roster!A:A,Roster!G:G)</f>
        <v>37784</v>
      </c>
      <c r="G4981" s="61">
        <f ca="1">(TODAY()-Table7[[#This Row],[Hire Date]])/365</f>
        <v>21.947945205479453</v>
      </c>
      <c r="H4981" s="61">
        <f ca="1">Table7[[#This Row],[Year]]*12</f>
        <v>263.37534246575342</v>
      </c>
      <c r="I4981" t="str">
        <f ca="1">IF(Table7[[#This Row],[Month]]&gt;=12,"Tenured","New Hire")</f>
        <v>Tenured</v>
      </c>
    </row>
    <row r="4982" spans="1:9">
      <c r="A4982" s="3" t="s">
        <v>103</v>
      </c>
      <c r="B4982" s="35" t="str">
        <f>_xlfn.XLOOKUP(Table7[[#This Row],[EID]],Roster!A:A,Roster!E:E)</f>
        <v>kig.imaz.62</v>
      </c>
      <c r="C4982" s="35" t="str">
        <f>_xlfn.XLOOKUP(Table7[[#This Row],[EID]],Roster!A:A,Roster!F:F)</f>
        <v>HR</v>
      </c>
      <c r="D4982">
        <v>8</v>
      </c>
      <c r="E4982" s="2">
        <v>45229</v>
      </c>
      <c r="F4982" s="2">
        <f>_xlfn.XLOOKUP(Table7[[#This Row],[EID]],Roster!A:A,Roster!G:G)</f>
        <v>44132</v>
      </c>
      <c r="G4982" s="61">
        <f ca="1">(TODAY()-Table7[[#This Row],[Hire Date]])/365</f>
        <v>4.5561643835616437</v>
      </c>
      <c r="H4982" s="61">
        <f ca="1">Table7[[#This Row],[Year]]*12</f>
        <v>54.673972602739724</v>
      </c>
      <c r="I4982" t="str">
        <f ca="1">IF(Table7[[#This Row],[Month]]&gt;=12,"Tenured","New Hire")</f>
        <v>Tenured</v>
      </c>
    </row>
    <row r="4983" spans="1:9">
      <c r="A4983" s="3" t="s">
        <v>104</v>
      </c>
      <c r="B4983" s="35" t="str">
        <f>_xlfn.XLOOKUP(Table7[[#This Row],[EID]],Roster!A:A,Roster!E:E)</f>
        <v>oka.koch.55</v>
      </c>
      <c r="C4983" s="35" t="str">
        <f>_xlfn.XLOOKUP(Table7[[#This Row],[EID]],Roster!A:A,Roster!F:F)</f>
        <v>F&amp;A</v>
      </c>
      <c r="D4983">
        <v>4</v>
      </c>
      <c r="E4983" s="2">
        <v>45229</v>
      </c>
      <c r="F4983" s="2">
        <f>_xlfn.XLOOKUP(Table7[[#This Row],[EID]],Roster!A:A,Roster!G:G)</f>
        <v>44977</v>
      </c>
      <c r="G4983" s="61">
        <f ca="1">(TODAY()-Table7[[#This Row],[Hire Date]])/365</f>
        <v>2.2410958904109588</v>
      </c>
      <c r="H4983" s="61">
        <f ca="1">Table7[[#This Row],[Year]]*12</f>
        <v>26.893150684931506</v>
      </c>
      <c r="I4983" t="str">
        <f ca="1">IF(Table7[[#This Row],[Month]]&gt;=12,"Tenured","New Hire")</f>
        <v>Tenured</v>
      </c>
    </row>
    <row r="4984" spans="1:9">
      <c r="A4984" s="3" t="s">
        <v>105</v>
      </c>
      <c r="B4984" s="35" t="str">
        <f>_xlfn.XLOOKUP(Table7[[#This Row],[EID]],Roster!A:A,Roster!E:E)</f>
        <v>oka.koch.55</v>
      </c>
      <c r="C4984" s="35" t="str">
        <f>_xlfn.XLOOKUP(Table7[[#This Row],[EID]],Roster!A:A,Roster!F:F)</f>
        <v>F&amp;A</v>
      </c>
      <c r="D4984">
        <v>8</v>
      </c>
      <c r="E4984" s="2">
        <v>45229</v>
      </c>
      <c r="F4984" s="2">
        <f>_xlfn.XLOOKUP(Table7[[#This Row],[EID]],Roster!A:A,Roster!G:G)</f>
        <v>37806</v>
      </c>
      <c r="G4984" s="61">
        <f ca="1">(TODAY()-Table7[[#This Row],[Hire Date]])/365</f>
        <v>21.887671232876713</v>
      </c>
      <c r="H4984" s="61">
        <f ca="1">Table7[[#This Row],[Year]]*12</f>
        <v>262.65205479452055</v>
      </c>
      <c r="I4984" t="str">
        <f ca="1">IF(Table7[[#This Row],[Month]]&gt;=12,"Tenured","New Hire")</f>
        <v>Tenured</v>
      </c>
    </row>
    <row r="4985" spans="1:9">
      <c r="A4985" s="3" t="s">
        <v>106</v>
      </c>
      <c r="B4985" s="35" t="str">
        <f>_xlfn.XLOOKUP(Table7[[#This Row],[EID]],Roster!A:A,Roster!E:E)</f>
        <v>hir.kame.31</v>
      </c>
      <c r="C4985" s="35" t="str">
        <f>_xlfn.XLOOKUP(Table7[[#This Row],[EID]],Roster!A:A,Roster!F:F)</f>
        <v>Health</v>
      </c>
      <c r="D4985">
        <v>8</v>
      </c>
      <c r="E4985" s="2">
        <v>45229</v>
      </c>
      <c r="F4985" s="2">
        <f>_xlfn.XLOOKUP(Table7[[#This Row],[EID]],Roster!A:A,Roster!G:G)</f>
        <v>40457</v>
      </c>
      <c r="G4985" s="61">
        <f ca="1">(TODAY()-Table7[[#This Row],[Hire Date]])/365</f>
        <v>14.624657534246575</v>
      </c>
      <c r="H4985" s="61">
        <f ca="1">Table7[[#This Row],[Year]]*12</f>
        <v>175.49589041095891</v>
      </c>
      <c r="I4985" t="str">
        <f ca="1">IF(Table7[[#This Row],[Month]]&gt;=12,"Tenured","New Hire")</f>
        <v>Tenured</v>
      </c>
    </row>
    <row r="4986" spans="1:9">
      <c r="A4986" s="3" t="s">
        <v>107</v>
      </c>
      <c r="B4986" s="35" t="str">
        <f>_xlfn.XLOOKUP(Table7[[#This Row],[EID]],Roster!A:A,Roster!E:E)</f>
        <v>oka.koch.55</v>
      </c>
      <c r="C4986" s="35" t="str">
        <f>_xlfn.XLOOKUP(Table7[[#This Row],[EID]],Roster!A:A,Roster!F:F)</f>
        <v>F&amp;A</v>
      </c>
      <c r="D4986">
        <v>8</v>
      </c>
      <c r="E4986" s="2">
        <v>45229</v>
      </c>
      <c r="F4986" s="2">
        <f>_xlfn.XLOOKUP(Table7[[#This Row],[EID]],Roster!A:A,Roster!G:G)</f>
        <v>45001</v>
      </c>
      <c r="G4986" s="61">
        <f ca="1">(TODAY()-Table7[[#This Row],[Hire Date]])/365</f>
        <v>2.1753424657534248</v>
      </c>
      <c r="H4986" s="61">
        <f ca="1">Table7[[#This Row],[Year]]*12</f>
        <v>26.104109589041098</v>
      </c>
      <c r="I4986" t="str">
        <f ca="1">IF(Table7[[#This Row],[Month]]&gt;=12,"Tenured","New Hire")</f>
        <v>Tenured</v>
      </c>
    </row>
    <row r="4987" spans="1:9">
      <c r="A4987" s="3" t="s">
        <v>108</v>
      </c>
      <c r="B4987" s="35" t="str">
        <f>_xlfn.XLOOKUP(Table7[[#This Row],[EID]],Roster!A:A,Roster!E:E)</f>
        <v>kig.imaz.62</v>
      </c>
      <c r="C4987" s="35" t="str">
        <f>_xlfn.XLOOKUP(Table7[[#This Row],[EID]],Roster!A:A,Roster!F:F)</f>
        <v>HR</v>
      </c>
      <c r="D4987">
        <v>10</v>
      </c>
      <c r="E4987" s="2">
        <v>45229</v>
      </c>
      <c r="F4987" s="2">
        <f>_xlfn.XLOOKUP(Table7[[#This Row],[EID]],Roster!A:A,Roster!G:G)</f>
        <v>41289</v>
      </c>
      <c r="G4987" s="61">
        <f ca="1">(TODAY()-Table7[[#This Row],[Hire Date]])/365</f>
        <v>12.345205479452055</v>
      </c>
      <c r="H4987" s="61">
        <f ca="1">Table7[[#This Row],[Year]]*12</f>
        <v>148.14246575342466</v>
      </c>
      <c r="I4987" t="str">
        <f ca="1">IF(Table7[[#This Row],[Month]]&gt;=12,"Tenured","New Hire")</f>
        <v>Tenured</v>
      </c>
    </row>
    <row r="4988" spans="1:9">
      <c r="A4988" s="3" t="s">
        <v>109</v>
      </c>
      <c r="B4988" s="35" t="str">
        <f>_xlfn.XLOOKUP(Table7[[#This Row],[EID]],Roster!A:A,Roster!E:E)</f>
        <v>han.oriz.24</v>
      </c>
      <c r="C4988" s="35" t="str">
        <f>_xlfn.XLOOKUP(Table7[[#This Row],[EID]],Roster!A:A,Roster!F:F)</f>
        <v>Strategy</v>
      </c>
      <c r="D4988">
        <v>10</v>
      </c>
      <c r="E4988" s="2">
        <v>45229</v>
      </c>
      <c r="F4988" s="2">
        <f>_xlfn.XLOOKUP(Table7[[#This Row],[EID]],Roster!A:A,Roster!G:G)</f>
        <v>39092</v>
      </c>
      <c r="G4988" s="61">
        <f ca="1">(TODAY()-Table7[[#This Row],[Hire Date]])/365</f>
        <v>18.364383561643837</v>
      </c>
      <c r="H4988" s="61">
        <f ca="1">Table7[[#This Row],[Year]]*12</f>
        <v>220.37260273972606</v>
      </c>
      <c r="I4988" t="str">
        <f ca="1">IF(Table7[[#This Row],[Month]]&gt;=12,"Tenured","New Hire")</f>
        <v>Tenured</v>
      </c>
    </row>
    <row r="4989" spans="1:9">
      <c r="A4989" s="3" t="s">
        <v>110</v>
      </c>
      <c r="B4989" s="35" t="str">
        <f>_xlfn.XLOOKUP(Table7[[#This Row],[EID]],Roster!A:A,Roster!E:E)</f>
        <v>oka.koch.55</v>
      </c>
      <c r="C4989" s="35" t="str">
        <f>_xlfn.XLOOKUP(Table7[[#This Row],[EID]],Roster!A:A,Roster!F:F)</f>
        <v>F&amp;A</v>
      </c>
      <c r="D4989">
        <v>8</v>
      </c>
      <c r="E4989" s="2">
        <v>45229</v>
      </c>
      <c r="F4989" s="2">
        <f>_xlfn.XLOOKUP(Table7[[#This Row],[EID]],Roster!A:A,Roster!G:G)</f>
        <v>45029</v>
      </c>
      <c r="G4989" s="61">
        <f ca="1">(TODAY()-Table7[[#This Row],[Hire Date]])/365</f>
        <v>2.0986301369863014</v>
      </c>
      <c r="H4989" s="61">
        <f ca="1">Table7[[#This Row],[Year]]*12</f>
        <v>25.183561643835617</v>
      </c>
      <c r="I4989" t="str">
        <f ca="1">IF(Table7[[#This Row],[Month]]&gt;=12,"Tenured","New Hire")</f>
        <v>Tenured</v>
      </c>
    </row>
    <row r="4990" spans="1:9">
      <c r="A4990" s="3" t="s">
        <v>111</v>
      </c>
      <c r="B4990" s="35" t="str">
        <f>_xlfn.XLOOKUP(Table7[[#This Row],[EID]],Roster!A:A,Roster!E:E)</f>
        <v>hir.kame.31</v>
      </c>
      <c r="C4990" s="35" t="str">
        <f>_xlfn.XLOOKUP(Table7[[#This Row],[EID]],Roster!A:A,Roster!F:F)</f>
        <v>Health</v>
      </c>
      <c r="D4990">
        <v>9</v>
      </c>
      <c r="E4990" s="2">
        <v>45229</v>
      </c>
      <c r="F4990" s="2">
        <f>_xlfn.XLOOKUP(Table7[[#This Row],[EID]],Roster!A:A,Roster!G:G)</f>
        <v>42145</v>
      </c>
      <c r="G4990" s="61">
        <f ca="1">(TODAY()-Table7[[#This Row],[Hire Date]])/365</f>
        <v>10</v>
      </c>
      <c r="H4990" s="61">
        <f ca="1">Table7[[#This Row],[Year]]*12</f>
        <v>120</v>
      </c>
      <c r="I4990" t="str">
        <f ca="1">IF(Table7[[#This Row],[Month]]&gt;=12,"Tenured","New Hire")</f>
        <v>Tenured</v>
      </c>
    </row>
    <row r="4991" spans="1:9">
      <c r="A4991" s="3" t="s">
        <v>112</v>
      </c>
      <c r="B4991" s="35" t="str">
        <f>_xlfn.XLOOKUP(Table7[[#This Row],[EID]],Roster!A:A,Roster!E:E)</f>
        <v>hir.kame.31</v>
      </c>
      <c r="C4991" s="35" t="str">
        <f>_xlfn.XLOOKUP(Table7[[#This Row],[EID]],Roster!A:A,Roster!F:F)</f>
        <v>Health</v>
      </c>
      <c r="D4991">
        <v>9</v>
      </c>
      <c r="E4991" s="2">
        <v>45229</v>
      </c>
      <c r="F4991" s="2">
        <f>_xlfn.XLOOKUP(Table7[[#This Row],[EID]],Roster!A:A,Roster!G:G)</f>
        <v>44989</v>
      </c>
      <c r="G4991" s="61">
        <f ca="1">(TODAY()-Table7[[#This Row],[Hire Date]])/365</f>
        <v>2.2082191780821918</v>
      </c>
      <c r="H4991" s="61">
        <f ca="1">Table7[[#This Row],[Year]]*12</f>
        <v>26.4986301369863</v>
      </c>
      <c r="I4991" t="str">
        <f ca="1">IF(Table7[[#This Row],[Month]]&gt;=12,"Tenured","New Hire")</f>
        <v>Tenured</v>
      </c>
    </row>
    <row r="4992" spans="1:9">
      <c r="A4992" s="3" t="s">
        <v>113</v>
      </c>
      <c r="B4992" s="35" t="str">
        <f>_xlfn.XLOOKUP(Table7[[#This Row],[EID]],Roster!A:A,Roster!E:E)</f>
        <v>kig.imaz.62</v>
      </c>
      <c r="C4992" s="35" t="str">
        <f>_xlfn.XLOOKUP(Table7[[#This Row],[EID]],Roster!A:A,Roster!F:F)</f>
        <v>HR</v>
      </c>
      <c r="D4992">
        <v>10</v>
      </c>
      <c r="E4992" s="2">
        <v>45229</v>
      </c>
      <c r="F4992" s="2">
        <f>_xlfn.XLOOKUP(Table7[[#This Row],[EID]],Roster!A:A,Roster!G:G)</f>
        <v>44152</v>
      </c>
      <c r="G4992" s="61">
        <f ca="1">(TODAY()-Table7[[#This Row],[Hire Date]])/365</f>
        <v>4.5013698630136982</v>
      </c>
      <c r="H4992" s="61">
        <f ca="1">Table7[[#This Row],[Year]]*12</f>
        <v>54.016438356164379</v>
      </c>
      <c r="I4992" t="str">
        <f ca="1">IF(Table7[[#This Row],[Month]]&gt;=12,"Tenured","New Hire")</f>
        <v>Tenured</v>
      </c>
    </row>
    <row r="4993" spans="1:9">
      <c r="A4993" s="3" t="s">
        <v>114</v>
      </c>
      <c r="B4993" s="35" t="str">
        <f>_xlfn.XLOOKUP(Table7[[#This Row],[EID]],Roster!A:A,Roster!E:E)</f>
        <v>han.oriz.24</v>
      </c>
      <c r="C4993" s="35" t="str">
        <f>_xlfn.XLOOKUP(Table7[[#This Row],[EID]],Roster!A:A,Roster!F:F)</f>
        <v>Strategy</v>
      </c>
      <c r="D4993">
        <v>10</v>
      </c>
      <c r="E4993" s="2">
        <v>45229</v>
      </c>
      <c r="F4993" s="2">
        <f>_xlfn.XLOOKUP(Table7[[#This Row],[EID]],Roster!A:A,Roster!G:G)</f>
        <v>37165</v>
      </c>
      <c r="G4993" s="61">
        <f ca="1">(TODAY()-Table7[[#This Row],[Hire Date]])/365</f>
        <v>23.643835616438356</v>
      </c>
      <c r="H4993" s="61">
        <f ca="1">Table7[[#This Row],[Year]]*12</f>
        <v>283.72602739726028</v>
      </c>
      <c r="I4993" t="str">
        <f ca="1">IF(Table7[[#This Row],[Month]]&gt;=12,"Tenured","New Hire")</f>
        <v>Tenured</v>
      </c>
    </row>
    <row r="4994" spans="1:9">
      <c r="A4994" s="3" t="s">
        <v>115</v>
      </c>
      <c r="B4994" s="35" t="str">
        <f>_xlfn.XLOOKUP(Table7[[#This Row],[EID]],Roster!A:A,Roster!E:E)</f>
        <v>oka.koch.55</v>
      </c>
      <c r="C4994" s="35" t="str">
        <f>_xlfn.XLOOKUP(Table7[[#This Row],[EID]],Roster!A:A,Roster!F:F)</f>
        <v>F&amp;A</v>
      </c>
      <c r="D4994">
        <v>9</v>
      </c>
      <c r="E4994" s="2">
        <v>45229</v>
      </c>
      <c r="F4994" s="2">
        <f>_xlfn.XLOOKUP(Table7[[#This Row],[EID]],Roster!A:A,Roster!G:G)</f>
        <v>44841</v>
      </c>
      <c r="G4994" s="61">
        <f ca="1">(TODAY()-Table7[[#This Row],[Hire Date]])/365</f>
        <v>2.6136986301369864</v>
      </c>
      <c r="H4994" s="61">
        <f ca="1">Table7[[#This Row],[Year]]*12</f>
        <v>31.364383561643837</v>
      </c>
      <c r="I4994" t="str">
        <f ca="1">IF(Table7[[#This Row],[Month]]&gt;=12,"Tenured","New Hire")</f>
        <v>Tenured</v>
      </c>
    </row>
    <row r="4995" spans="1:9">
      <c r="A4995" s="3" t="s">
        <v>116</v>
      </c>
      <c r="B4995" s="35" t="str">
        <f>_xlfn.XLOOKUP(Table7[[#This Row],[EID]],Roster!A:A,Roster!E:E)</f>
        <v>hir.kame.31</v>
      </c>
      <c r="C4995" s="35" t="str">
        <f>_xlfn.XLOOKUP(Table7[[#This Row],[EID]],Roster!A:A,Roster!F:F)</f>
        <v>Health</v>
      </c>
      <c r="D4995">
        <v>10</v>
      </c>
      <c r="E4995" s="2">
        <v>45229</v>
      </c>
      <c r="F4995" s="2">
        <f>_xlfn.XLOOKUP(Table7[[#This Row],[EID]],Roster!A:A,Roster!G:G)</f>
        <v>39490</v>
      </c>
      <c r="G4995" s="61">
        <f ca="1">(TODAY()-Table7[[#This Row],[Hire Date]])/365</f>
        <v>17.273972602739725</v>
      </c>
      <c r="H4995" s="61">
        <f ca="1">Table7[[#This Row],[Year]]*12</f>
        <v>207.2876712328767</v>
      </c>
      <c r="I4995" t="str">
        <f ca="1">IF(Table7[[#This Row],[Month]]&gt;=12,"Tenured","New Hire")</f>
        <v>Tenured</v>
      </c>
    </row>
    <row r="4996" spans="1:9">
      <c r="A4996" s="3" t="s">
        <v>117</v>
      </c>
      <c r="B4996" s="35" t="str">
        <f>_xlfn.XLOOKUP(Table7[[#This Row],[EID]],Roster!A:A,Roster!E:E)</f>
        <v>han.oriz.24</v>
      </c>
      <c r="C4996" s="35" t="str">
        <f>_xlfn.XLOOKUP(Table7[[#This Row],[EID]],Roster!A:A,Roster!F:F)</f>
        <v>Network</v>
      </c>
      <c r="D4996">
        <v>9</v>
      </c>
      <c r="E4996" s="2">
        <v>45229</v>
      </c>
      <c r="F4996" s="2">
        <f>_xlfn.XLOOKUP(Table7[[#This Row],[EID]],Roster!A:A,Roster!G:G)</f>
        <v>43495</v>
      </c>
      <c r="G4996" s="61">
        <f ca="1">(TODAY()-Table7[[#This Row],[Hire Date]])/365</f>
        <v>6.3013698630136989</v>
      </c>
      <c r="H4996" s="61">
        <f ca="1">Table7[[#This Row],[Year]]*12</f>
        <v>75.616438356164394</v>
      </c>
      <c r="I4996" t="str">
        <f ca="1">IF(Table7[[#This Row],[Month]]&gt;=12,"Tenured","New Hire")</f>
        <v>Tenured</v>
      </c>
    </row>
    <row r="4997" spans="1:9">
      <c r="A4997" s="3" t="s">
        <v>118</v>
      </c>
      <c r="B4997" s="35" t="str">
        <f>_xlfn.XLOOKUP(Table7[[#This Row],[EID]],Roster!A:A,Roster!E:E)</f>
        <v>kig.imaz.62</v>
      </c>
      <c r="C4997" s="35" t="str">
        <f>_xlfn.XLOOKUP(Table7[[#This Row],[EID]],Roster!A:A,Roster!F:F)</f>
        <v>HR</v>
      </c>
      <c r="D4997">
        <v>9</v>
      </c>
      <c r="E4997" s="2">
        <v>45229</v>
      </c>
      <c r="F4997" s="2">
        <f>_xlfn.XLOOKUP(Table7[[#This Row],[EID]],Roster!A:A,Roster!G:G)</f>
        <v>44965</v>
      </c>
      <c r="G4997" s="61">
        <f ca="1">(TODAY()-Table7[[#This Row],[Hire Date]])/365</f>
        <v>2.2739726027397262</v>
      </c>
      <c r="H4997" s="61">
        <f ca="1">Table7[[#This Row],[Year]]*12</f>
        <v>27.287671232876715</v>
      </c>
      <c r="I4997" t="str">
        <f ca="1">IF(Table7[[#This Row],[Month]]&gt;=12,"Tenured","New Hire")</f>
        <v>Tenured</v>
      </c>
    </row>
    <row r="4998" spans="1:9">
      <c r="A4998" s="3" t="s">
        <v>119</v>
      </c>
      <c r="B4998" s="35" t="str">
        <f>_xlfn.XLOOKUP(Table7[[#This Row],[EID]],Roster!A:A,Roster!E:E)</f>
        <v>hir.kame.31</v>
      </c>
      <c r="C4998" s="35" t="str">
        <f>_xlfn.XLOOKUP(Table7[[#This Row],[EID]],Roster!A:A,Roster!F:F)</f>
        <v>Health</v>
      </c>
      <c r="D4998">
        <v>7</v>
      </c>
      <c r="E4998" s="2">
        <v>45229</v>
      </c>
      <c r="F4998" s="2">
        <f>_xlfn.XLOOKUP(Table7[[#This Row],[EID]],Roster!A:A,Roster!G:G)</f>
        <v>38581</v>
      </c>
      <c r="G4998" s="61">
        <f ca="1">(TODAY()-Table7[[#This Row],[Hire Date]])/365</f>
        <v>19.764383561643836</v>
      </c>
      <c r="H4998" s="61">
        <f ca="1">Table7[[#This Row],[Year]]*12</f>
        <v>237.17260273972602</v>
      </c>
      <c r="I4998" t="str">
        <f ca="1">IF(Table7[[#This Row],[Month]]&gt;=12,"Tenured","New Hire")</f>
        <v>Tenured</v>
      </c>
    </row>
    <row r="4999" spans="1:9">
      <c r="A4999" s="3" t="s">
        <v>120</v>
      </c>
      <c r="B4999" s="35" t="str">
        <f>_xlfn.XLOOKUP(Table7[[#This Row],[EID]],Roster!A:A,Roster!E:E)</f>
        <v>oka.koch.55</v>
      </c>
      <c r="C4999" s="35" t="str">
        <f>_xlfn.XLOOKUP(Table7[[#This Row],[EID]],Roster!A:A,Roster!F:F)</f>
        <v>F&amp;A</v>
      </c>
      <c r="D4999">
        <v>9</v>
      </c>
      <c r="E4999" s="2">
        <v>45229</v>
      </c>
      <c r="F4999" s="2">
        <f>_xlfn.XLOOKUP(Table7[[#This Row],[EID]],Roster!A:A,Roster!G:G)</f>
        <v>45039</v>
      </c>
      <c r="G4999" s="61">
        <f ca="1">(TODAY()-Table7[[#This Row],[Hire Date]])/365</f>
        <v>2.0712328767123287</v>
      </c>
      <c r="H4999" s="61">
        <f ca="1">Table7[[#This Row],[Year]]*12</f>
        <v>24.854794520547944</v>
      </c>
      <c r="I4999" t="str">
        <f ca="1">IF(Table7[[#This Row],[Month]]&gt;=12,"Tenured","New Hire")</f>
        <v>Tenured</v>
      </c>
    </row>
    <row r="5000" spans="1:9">
      <c r="A5000" s="3" t="s">
        <v>121</v>
      </c>
      <c r="B5000" s="35" t="str">
        <f>_xlfn.XLOOKUP(Table7[[#This Row],[EID]],Roster!A:A,Roster!E:E)</f>
        <v>hir.kame.31</v>
      </c>
      <c r="C5000" s="35" t="str">
        <f>_xlfn.XLOOKUP(Table7[[#This Row],[EID]],Roster!A:A,Roster!F:F)</f>
        <v>Health</v>
      </c>
      <c r="D5000">
        <v>9</v>
      </c>
      <c r="E5000" s="2">
        <v>45229</v>
      </c>
      <c r="F5000" s="2">
        <f>_xlfn.XLOOKUP(Table7[[#This Row],[EID]],Roster!A:A,Roster!G:G)</f>
        <v>44420</v>
      </c>
      <c r="G5000" s="61">
        <f ca="1">(TODAY()-Table7[[#This Row],[Hire Date]])/365</f>
        <v>3.7671232876712328</v>
      </c>
      <c r="H5000" s="61">
        <f ca="1">Table7[[#This Row],[Year]]*12</f>
        <v>45.205479452054796</v>
      </c>
      <c r="I5000" t="str">
        <f ca="1">IF(Table7[[#This Row],[Month]]&gt;=12,"Tenured","New Hire")</f>
        <v>Tenured</v>
      </c>
    </row>
    <row r="5001" spans="1:9">
      <c r="A5001" s="3" t="s">
        <v>122</v>
      </c>
      <c r="B5001" s="35" t="str">
        <f>_xlfn.XLOOKUP(Table7[[#This Row],[EID]],Roster!A:A,Roster!E:E)</f>
        <v>han.oriz.24</v>
      </c>
      <c r="C5001" s="35" t="str">
        <f>_xlfn.XLOOKUP(Table7[[#This Row],[EID]],Roster!A:A,Roster!F:F)</f>
        <v>Network</v>
      </c>
      <c r="D5001">
        <v>9</v>
      </c>
      <c r="E5001" s="2">
        <v>45229</v>
      </c>
      <c r="F5001" s="2">
        <f>_xlfn.XLOOKUP(Table7[[#This Row],[EID]],Roster!A:A,Roster!G:G)</f>
        <v>44961</v>
      </c>
      <c r="G5001" s="61">
        <f ca="1">(TODAY()-Table7[[#This Row],[Hire Date]])/365</f>
        <v>2.2849315068493152</v>
      </c>
      <c r="H5001" s="61">
        <f ca="1">Table7[[#This Row],[Year]]*12</f>
        <v>27.419178082191785</v>
      </c>
      <c r="I5001" t="str">
        <f ca="1">IF(Table7[[#This Row],[Month]]&gt;=12,"Tenured","New Hire")</f>
        <v>Tenured</v>
      </c>
    </row>
    <row r="5002" spans="1:9">
      <c r="A5002" s="3" t="s">
        <v>123</v>
      </c>
      <c r="B5002" s="35" t="str">
        <f>_xlfn.XLOOKUP(Table7[[#This Row],[EID]],Roster!A:A,Roster!E:E)</f>
        <v>kig.imaz.62</v>
      </c>
      <c r="C5002" s="35" t="str">
        <f>_xlfn.XLOOKUP(Table7[[#This Row],[EID]],Roster!A:A,Roster!F:F)</f>
        <v>HR</v>
      </c>
      <c r="D5002">
        <v>10</v>
      </c>
      <c r="E5002" s="2">
        <v>45229</v>
      </c>
      <c r="F5002" s="2">
        <f>_xlfn.XLOOKUP(Table7[[#This Row],[EID]],Roster!A:A,Roster!G:G)</f>
        <v>41094</v>
      </c>
      <c r="G5002" s="61">
        <f ca="1">(TODAY()-Table7[[#This Row],[Hire Date]])/365</f>
        <v>12.87945205479452</v>
      </c>
      <c r="H5002" s="61">
        <f ca="1">Table7[[#This Row],[Year]]*12</f>
        <v>154.55342465753424</v>
      </c>
      <c r="I5002" t="str">
        <f ca="1">IF(Table7[[#This Row],[Month]]&gt;=12,"Tenured","New Hire")</f>
        <v>Tenured</v>
      </c>
    </row>
    <row r="5003" spans="1:9">
      <c r="A5003" s="3" t="s">
        <v>94</v>
      </c>
      <c r="B5003" s="35" t="str">
        <f>_xlfn.XLOOKUP(Table7[[#This Row],[EID]],Roster!A:A,Roster!E:E)</f>
        <v>oka.koch.55</v>
      </c>
      <c r="C5003" s="35" t="str">
        <f>_xlfn.XLOOKUP(Table7[[#This Row],[EID]],Roster!A:A,Roster!F:F)</f>
        <v>F&amp;A</v>
      </c>
      <c r="D5003">
        <v>8</v>
      </c>
      <c r="E5003" s="2">
        <v>45230</v>
      </c>
      <c r="F5003" s="2">
        <f>_xlfn.XLOOKUP(Table7[[#This Row],[EID]],Roster!A:A,Roster!G:G)</f>
        <v>45032</v>
      </c>
      <c r="G5003" s="61">
        <f ca="1">(TODAY()-Table7[[#This Row],[Hire Date]])/365</f>
        <v>2.0904109589041098</v>
      </c>
      <c r="H5003" s="61">
        <f ca="1">Table7[[#This Row],[Year]]*12</f>
        <v>25.084931506849315</v>
      </c>
      <c r="I5003" t="str">
        <f ca="1">IF(Table7[[#This Row],[Month]]&gt;=12,"Tenured","New Hire")</f>
        <v>Tenured</v>
      </c>
    </row>
    <row r="5004" spans="1:9">
      <c r="A5004" s="3" t="s">
        <v>95</v>
      </c>
      <c r="B5004" s="35" t="str">
        <f>_xlfn.XLOOKUP(Table7[[#This Row],[EID]],Roster!A:A,Roster!E:E)</f>
        <v>oka.koch.55</v>
      </c>
      <c r="C5004" s="35" t="str">
        <f>_xlfn.XLOOKUP(Table7[[#This Row],[EID]],Roster!A:A,Roster!F:F)</f>
        <v>F&amp;A</v>
      </c>
      <c r="D5004">
        <v>5</v>
      </c>
      <c r="E5004" s="2">
        <v>45230</v>
      </c>
      <c r="F5004" s="2">
        <f>_xlfn.XLOOKUP(Table7[[#This Row],[EID]],Roster!A:A,Roster!G:G)</f>
        <v>44990</v>
      </c>
      <c r="G5004" s="61">
        <f ca="1">(TODAY()-Table7[[#This Row],[Hire Date]])/365</f>
        <v>2.2054794520547945</v>
      </c>
      <c r="H5004" s="61">
        <f ca="1">Table7[[#This Row],[Year]]*12</f>
        <v>26.465753424657535</v>
      </c>
      <c r="I5004" t="str">
        <f ca="1">IF(Table7[[#This Row],[Month]]&gt;=12,"Tenured","New Hire")</f>
        <v>Tenured</v>
      </c>
    </row>
    <row r="5005" spans="1:9">
      <c r="A5005" s="3" t="s">
        <v>96</v>
      </c>
      <c r="B5005" s="35" t="str">
        <f>_xlfn.XLOOKUP(Table7[[#This Row],[EID]],Roster!A:A,Roster!E:E)</f>
        <v>hir.kame.31</v>
      </c>
      <c r="C5005" s="35" t="str">
        <f>_xlfn.XLOOKUP(Table7[[#This Row],[EID]],Roster!A:A,Roster!F:F)</f>
        <v>Health</v>
      </c>
      <c r="D5005">
        <v>9</v>
      </c>
      <c r="E5005" s="2">
        <v>45230</v>
      </c>
      <c r="F5005" s="2">
        <f>_xlfn.XLOOKUP(Table7[[#This Row],[EID]],Roster!A:A,Roster!G:G)</f>
        <v>44979</v>
      </c>
      <c r="G5005" s="61">
        <f ca="1">(TODAY()-Table7[[#This Row],[Hire Date]])/365</f>
        <v>2.2356164383561645</v>
      </c>
      <c r="H5005" s="61">
        <f ca="1">Table7[[#This Row],[Year]]*12</f>
        <v>26.827397260273976</v>
      </c>
      <c r="I5005" t="str">
        <f ca="1">IF(Table7[[#This Row],[Month]]&gt;=12,"Tenured","New Hire")</f>
        <v>Tenured</v>
      </c>
    </row>
    <row r="5006" spans="1:9">
      <c r="A5006" s="3" t="s">
        <v>97</v>
      </c>
      <c r="B5006" s="35" t="str">
        <f>_xlfn.XLOOKUP(Table7[[#This Row],[EID]],Roster!A:A,Roster!E:E)</f>
        <v>han.oriz.24</v>
      </c>
      <c r="C5006" s="35" t="str">
        <f>_xlfn.XLOOKUP(Table7[[#This Row],[EID]],Roster!A:A,Roster!F:F)</f>
        <v>Network</v>
      </c>
      <c r="D5006">
        <v>8</v>
      </c>
      <c r="E5006" s="2">
        <v>45230</v>
      </c>
      <c r="F5006" s="2">
        <f>_xlfn.XLOOKUP(Table7[[#This Row],[EID]],Roster!A:A,Roster!G:G)</f>
        <v>44419</v>
      </c>
      <c r="G5006" s="61">
        <f ca="1">(TODAY()-Table7[[#This Row],[Hire Date]])/365</f>
        <v>3.7698630136986302</v>
      </c>
      <c r="H5006" s="61">
        <f ca="1">Table7[[#This Row],[Year]]*12</f>
        <v>45.238356164383561</v>
      </c>
      <c r="I5006" t="str">
        <f ca="1">IF(Table7[[#This Row],[Month]]&gt;=12,"Tenured","New Hire")</f>
        <v>Tenured</v>
      </c>
    </row>
    <row r="5007" spans="1:9">
      <c r="A5007" s="3" t="s">
        <v>98</v>
      </c>
      <c r="B5007" s="35" t="str">
        <f>_xlfn.XLOOKUP(Table7[[#This Row],[EID]],Roster!A:A,Roster!E:E)</f>
        <v>kig.imaz.62</v>
      </c>
      <c r="C5007" s="35" t="str">
        <f>_xlfn.XLOOKUP(Table7[[#This Row],[EID]],Roster!A:A,Roster!F:F)</f>
        <v>HR</v>
      </c>
      <c r="D5007">
        <v>9</v>
      </c>
      <c r="E5007" s="2">
        <v>45230</v>
      </c>
      <c r="F5007" s="2">
        <f>_xlfn.XLOOKUP(Table7[[#This Row],[EID]],Roster!A:A,Roster!G:G)</f>
        <v>41964</v>
      </c>
      <c r="G5007" s="61">
        <f ca="1">(TODAY()-Table7[[#This Row],[Hire Date]])/365</f>
        <v>10.495890410958904</v>
      </c>
      <c r="H5007" s="61">
        <f ca="1">Table7[[#This Row],[Year]]*12</f>
        <v>125.95068493150684</v>
      </c>
      <c r="I5007" t="str">
        <f ca="1">IF(Table7[[#This Row],[Month]]&gt;=12,"Tenured","New Hire")</f>
        <v>Tenured</v>
      </c>
    </row>
    <row r="5008" spans="1:9">
      <c r="A5008" s="3" t="s">
        <v>99</v>
      </c>
      <c r="B5008" s="35" t="str">
        <f>_xlfn.XLOOKUP(Table7[[#This Row],[EID]],Roster!A:A,Roster!E:E)</f>
        <v>han.oriz.24</v>
      </c>
      <c r="C5008" s="35" t="str">
        <f>_xlfn.XLOOKUP(Table7[[#This Row],[EID]],Roster!A:A,Roster!F:F)</f>
        <v>Strategy</v>
      </c>
      <c r="D5008">
        <v>10</v>
      </c>
      <c r="E5008" s="2">
        <v>45230</v>
      </c>
      <c r="F5008" s="2">
        <f>_xlfn.XLOOKUP(Table7[[#This Row],[EID]],Roster!A:A,Roster!G:G)</f>
        <v>39732</v>
      </c>
      <c r="G5008" s="61">
        <f ca="1">(TODAY()-Table7[[#This Row],[Hire Date]])/365</f>
        <v>16.610958904109587</v>
      </c>
      <c r="H5008" s="61">
        <f ca="1">Table7[[#This Row],[Year]]*12</f>
        <v>199.33150684931505</v>
      </c>
      <c r="I5008" t="str">
        <f ca="1">IF(Table7[[#This Row],[Month]]&gt;=12,"Tenured","New Hire")</f>
        <v>Tenured</v>
      </c>
    </row>
    <row r="5009" spans="1:9">
      <c r="A5009" s="3" t="s">
        <v>100</v>
      </c>
      <c r="B5009" s="35" t="str">
        <f>_xlfn.XLOOKUP(Table7[[#This Row],[EID]],Roster!A:A,Roster!E:E)</f>
        <v>oka.koch.55</v>
      </c>
      <c r="C5009" s="35" t="str">
        <f>_xlfn.XLOOKUP(Table7[[#This Row],[EID]],Roster!A:A,Roster!F:F)</f>
        <v>F&amp;A</v>
      </c>
      <c r="D5009">
        <v>8</v>
      </c>
      <c r="E5009" s="2">
        <v>45230</v>
      </c>
      <c r="F5009" s="2">
        <f>_xlfn.XLOOKUP(Table7[[#This Row],[EID]],Roster!A:A,Roster!G:G)</f>
        <v>44956</v>
      </c>
      <c r="G5009" s="61">
        <f ca="1">(TODAY()-Table7[[#This Row],[Hire Date]])/365</f>
        <v>2.2986301369863016</v>
      </c>
      <c r="H5009" s="61">
        <f ca="1">Table7[[#This Row],[Year]]*12</f>
        <v>27.583561643835619</v>
      </c>
      <c r="I5009" t="str">
        <f ca="1">IF(Table7[[#This Row],[Month]]&gt;=12,"Tenured","New Hire")</f>
        <v>Tenured</v>
      </c>
    </row>
    <row r="5010" spans="1:9">
      <c r="A5010" s="3" t="s">
        <v>101</v>
      </c>
      <c r="B5010" s="35" t="str">
        <f>_xlfn.XLOOKUP(Table7[[#This Row],[EID]],Roster!A:A,Roster!E:E)</f>
        <v>hir.kame.31</v>
      </c>
      <c r="C5010" s="35" t="str">
        <f>_xlfn.XLOOKUP(Table7[[#This Row],[EID]],Roster!A:A,Roster!F:F)</f>
        <v>Health</v>
      </c>
      <c r="D5010">
        <v>9</v>
      </c>
      <c r="E5010" s="2">
        <v>45230</v>
      </c>
      <c r="F5010" s="2">
        <f>_xlfn.XLOOKUP(Table7[[#This Row],[EID]],Roster!A:A,Roster!G:G)</f>
        <v>42161</v>
      </c>
      <c r="G5010" s="61">
        <f ca="1">(TODAY()-Table7[[#This Row],[Hire Date]])/365</f>
        <v>9.956164383561644</v>
      </c>
      <c r="H5010" s="61">
        <f ca="1">Table7[[#This Row],[Year]]*12</f>
        <v>119.47397260273974</v>
      </c>
      <c r="I5010" t="str">
        <f ca="1">IF(Table7[[#This Row],[Month]]&gt;=12,"Tenured","New Hire")</f>
        <v>Tenured</v>
      </c>
    </row>
    <row r="5011" spans="1:9">
      <c r="A5011" s="3" t="s">
        <v>102</v>
      </c>
      <c r="B5011" s="35" t="str">
        <f>_xlfn.XLOOKUP(Table7[[#This Row],[EID]],Roster!A:A,Roster!E:E)</f>
        <v>han.oriz.24</v>
      </c>
      <c r="C5011" s="35" t="str">
        <f>_xlfn.XLOOKUP(Table7[[#This Row],[EID]],Roster!A:A,Roster!F:F)</f>
        <v>Network</v>
      </c>
      <c r="D5011">
        <v>9</v>
      </c>
      <c r="E5011" s="2">
        <v>45230</v>
      </c>
      <c r="F5011" s="2">
        <f>_xlfn.XLOOKUP(Table7[[#This Row],[EID]],Roster!A:A,Roster!G:G)</f>
        <v>37784</v>
      </c>
      <c r="G5011" s="61">
        <f ca="1">(TODAY()-Table7[[#This Row],[Hire Date]])/365</f>
        <v>21.947945205479453</v>
      </c>
      <c r="H5011" s="61">
        <f ca="1">Table7[[#This Row],[Year]]*12</f>
        <v>263.37534246575342</v>
      </c>
      <c r="I5011" t="str">
        <f ca="1">IF(Table7[[#This Row],[Month]]&gt;=12,"Tenured","New Hire")</f>
        <v>Tenured</v>
      </c>
    </row>
    <row r="5012" spans="1:9">
      <c r="A5012" s="3" t="s">
        <v>103</v>
      </c>
      <c r="B5012" s="35" t="str">
        <f>_xlfn.XLOOKUP(Table7[[#This Row],[EID]],Roster!A:A,Roster!E:E)</f>
        <v>kig.imaz.62</v>
      </c>
      <c r="C5012" s="35" t="str">
        <f>_xlfn.XLOOKUP(Table7[[#This Row],[EID]],Roster!A:A,Roster!F:F)</f>
        <v>HR</v>
      </c>
      <c r="D5012">
        <v>10</v>
      </c>
      <c r="E5012" s="2">
        <v>45230</v>
      </c>
      <c r="F5012" s="2">
        <f>_xlfn.XLOOKUP(Table7[[#This Row],[EID]],Roster!A:A,Roster!G:G)</f>
        <v>44132</v>
      </c>
      <c r="G5012" s="61">
        <f ca="1">(TODAY()-Table7[[#This Row],[Hire Date]])/365</f>
        <v>4.5561643835616437</v>
      </c>
      <c r="H5012" s="61">
        <f ca="1">Table7[[#This Row],[Year]]*12</f>
        <v>54.673972602739724</v>
      </c>
      <c r="I5012" t="str">
        <f ca="1">IF(Table7[[#This Row],[Month]]&gt;=12,"Tenured","New Hire")</f>
        <v>Tenured</v>
      </c>
    </row>
    <row r="5013" spans="1:9">
      <c r="A5013" s="3" t="s">
        <v>104</v>
      </c>
      <c r="B5013" s="35" t="str">
        <f>_xlfn.XLOOKUP(Table7[[#This Row],[EID]],Roster!A:A,Roster!E:E)</f>
        <v>oka.koch.55</v>
      </c>
      <c r="C5013" s="35" t="str">
        <f>_xlfn.XLOOKUP(Table7[[#This Row],[EID]],Roster!A:A,Roster!F:F)</f>
        <v>F&amp;A</v>
      </c>
      <c r="D5013">
        <v>6</v>
      </c>
      <c r="E5013" s="2">
        <v>45230</v>
      </c>
      <c r="F5013" s="2">
        <f>_xlfn.XLOOKUP(Table7[[#This Row],[EID]],Roster!A:A,Roster!G:G)</f>
        <v>44977</v>
      </c>
      <c r="G5013" s="61">
        <f ca="1">(TODAY()-Table7[[#This Row],[Hire Date]])/365</f>
        <v>2.2410958904109588</v>
      </c>
      <c r="H5013" s="61">
        <f ca="1">Table7[[#This Row],[Year]]*12</f>
        <v>26.893150684931506</v>
      </c>
      <c r="I5013" t="str">
        <f ca="1">IF(Table7[[#This Row],[Month]]&gt;=12,"Tenured","New Hire")</f>
        <v>Tenured</v>
      </c>
    </row>
    <row r="5014" spans="1:9">
      <c r="A5014" s="3" t="s">
        <v>105</v>
      </c>
      <c r="B5014" s="35" t="str">
        <f>_xlfn.XLOOKUP(Table7[[#This Row],[EID]],Roster!A:A,Roster!E:E)</f>
        <v>oka.koch.55</v>
      </c>
      <c r="C5014" s="35" t="str">
        <f>_xlfn.XLOOKUP(Table7[[#This Row],[EID]],Roster!A:A,Roster!F:F)</f>
        <v>F&amp;A</v>
      </c>
      <c r="D5014">
        <v>9</v>
      </c>
      <c r="E5014" s="2">
        <v>45230</v>
      </c>
      <c r="F5014" s="2">
        <f>_xlfn.XLOOKUP(Table7[[#This Row],[EID]],Roster!A:A,Roster!G:G)</f>
        <v>37806</v>
      </c>
      <c r="G5014" s="61">
        <f ca="1">(TODAY()-Table7[[#This Row],[Hire Date]])/365</f>
        <v>21.887671232876713</v>
      </c>
      <c r="H5014" s="61">
        <f ca="1">Table7[[#This Row],[Year]]*12</f>
        <v>262.65205479452055</v>
      </c>
      <c r="I5014" t="str">
        <f ca="1">IF(Table7[[#This Row],[Month]]&gt;=12,"Tenured","New Hire")</f>
        <v>Tenured</v>
      </c>
    </row>
    <row r="5015" spans="1:9">
      <c r="A5015" s="3" t="s">
        <v>106</v>
      </c>
      <c r="B5015" s="35" t="str">
        <f>_xlfn.XLOOKUP(Table7[[#This Row],[EID]],Roster!A:A,Roster!E:E)</f>
        <v>hir.kame.31</v>
      </c>
      <c r="C5015" s="35" t="str">
        <f>_xlfn.XLOOKUP(Table7[[#This Row],[EID]],Roster!A:A,Roster!F:F)</f>
        <v>Health</v>
      </c>
      <c r="D5015">
        <v>8</v>
      </c>
      <c r="E5015" s="2">
        <v>45230</v>
      </c>
      <c r="F5015" s="2">
        <f>_xlfn.XLOOKUP(Table7[[#This Row],[EID]],Roster!A:A,Roster!G:G)</f>
        <v>40457</v>
      </c>
      <c r="G5015" s="61">
        <f ca="1">(TODAY()-Table7[[#This Row],[Hire Date]])/365</f>
        <v>14.624657534246575</v>
      </c>
      <c r="H5015" s="61">
        <f ca="1">Table7[[#This Row],[Year]]*12</f>
        <v>175.49589041095891</v>
      </c>
      <c r="I5015" t="str">
        <f ca="1">IF(Table7[[#This Row],[Month]]&gt;=12,"Tenured","New Hire")</f>
        <v>Tenured</v>
      </c>
    </row>
    <row r="5016" spans="1:9">
      <c r="A5016" s="3" t="s">
        <v>107</v>
      </c>
      <c r="B5016" s="35" t="str">
        <f>_xlfn.XLOOKUP(Table7[[#This Row],[EID]],Roster!A:A,Roster!E:E)</f>
        <v>oka.koch.55</v>
      </c>
      <c r="C5016" s="35" t="str">
        <f>_xlfn.XLOOKUP(Table7[[#This Row],[EID]],Roster!A:A,Roster!F:F)</f>
        <v>F&amp;A</v>
      </c>
      <c r="D5016">
        <v>10</v>
      </c>
      <c r="E5016" s="2">
        <v>45230</v>
      </c>
      <c r="F5016" s="2">
        <f>_xlfn.XLOOKUP(Table7[[#This Row],[EID]],Roster!A:A,Roster!G:G)</f>
        <v>45001</v>
      </c>
      <c r="G5016" s="61">
        <f ca="1">(TODAY()-Table7[[#This Row],[Hire Date]])/365</f>
        <v>2.1753424657534248</v>
      </c>
      <c r="H5016" s="61">
        <f ca="1">Table7[[#This Row],[Year]]*12</f>
        <v>26.104109589041098</v>
      </c>
      <c r="I5016" t="str">
        <f ca="1">IF(Table7[[#This Row],[Month]]&gt;=12,"Tenured","New Hire")</f>
        <v>Tenured</v>
      </c>
    </row>
    <row r="5017" spans="1:9">
      <c r="A5017" s="3" t="s">
        <v>108</v>
      </c>
      <c r="B5017" s="35" t="str">
        <f>_xlfn.XLOOKUP(Table7[[#This Row],[EID]],Roster!A:A,Roster!E:E)</f>
        <v>kig.imaz.62</v>
      </c>
      <c r="C5017" s="35" t="str">
        <f>_xlfn.XLOOKUP(Table7[[#This Row],[EID]],Roster!A:A,Roster!F:F)</f>
        <v>HR</v>
      </c>
      <c r="D5017">
        <v>10</v>
      </c>
      <c r="E5017" s="2">
        <v>45230</v>
      </c>
      <c r="F5017" s="2">
        <f>_xlfn.XLOOKUP(Table7[[#This Row],[EID]],Roster!A:A,Roster!G:G)</f>
        <v>41289</v>
      </c>
      <c r="G5017" s="61">
        <f ca="1">(TODAY()-Table7[[#This Row],[Hire Date]])/365</f>
        <v>12.345205479452055</v>
      </c>
      <c r="H5017" s="61">
        <f ca="1">Table7[[#This Row],[Year]]*12</f>
        <v>148.14246575342466</v>
      </c>
      <c r="I5017" t="str">
        <f ca="1">IF(Table7[[#This Row],[Month]]&gt;=12,"Tenured","New Hire")</f>
        <v>Tenured</v>
      </c>
    </row>
    <row r="5018" spans="1:9">
      <c r="A5018" s="3" t="s">
        <v>109</v>
      </c>
      <c r="B5018" s="35" t="str">
        <f>_xlfn.XLOOKUP(Table7[[#This Row],[EID]],Roster!A:A,Roster!E:E)</f>
        <v>han.oriz.24</v>
      </c>
      <c r="C5018" s="35" t="str">
        <f>_xlfn.XLOOKUP(Table7[[#This Row],[EID]],Roster!A:A,Roster!F:F)</f>
        <v>Strategy</v>
      </c>
      <c r="D5018">
        <v>10</v>
      </c>
      <c r="E5018" s="2">
        <v>45230</v>
      </c>
      <c r="F5018" s="2">
        <f>_xlfn.XLOOKUP(Table7[[#This Row],[EID]],Roster!A:A,Roster!G:G)</f>
        <v>39092</v>
      </c>
      <c r="G5018" s="61">
        <f ca="1">(TODAY()-Table7[[#This Row],[Hire Date]])/365</f>
        <v>18.364383561643837</v>
      </c>
      <c r="H5018" s="61">
        <f ca="1">Table7[[#This Row],[Year]]*12</f>
        <v>220.37260273972606</v>
      </c>
      <c r="I5018" t="str">
        <f ca="1">IF(Table7[[#This Row],[Month]]&gt;=12,"Tenured","New Hire")</f>
        <v>Tenured</v>
      </c>
    </row>
    <row r="5019" spans="1:9">
      <c r="A5019" s="3" t="s">
        <v>110</v>
      </c>
      <c r="B5019" s="35" t="str">
        <f>_xlfn.XLOOKUP(Table7[[#This Row],[EID]],Roster!A:A,Roster!E:E)</f>
        <v>oka.koch.55</v>
      </c>
      <c r="C5019" s="35" t="str">
        <f>_xlfn.XLOOKUP(Table7[[#This Row],[EID]],Roster!A:A,Roster!F:F)</f>
        <v>F&amp;A</v>
      </c>
      <c r="D5019">
        <v>8</v>
      </c>
      <c r="E5019" s="2">
        <v>45230</v>
      </c>
      <c r="F5019" s="2">
        <f>_xlfn.XLOOKUP(Table7[[#This Row],[EID]],Roster!A:A,Roster!G:G)</f>
        <v>45029</v>
      </c>
      <c r="G5019" s="61">
        <f ca="1">(TODAY()-Table7[[#This Row],[Hire Date]])/365</f>
        <v>2.0986301369863014</v>
      </c>
      <c r="H5019" s="61">
        <f ca="1">Table7[[#This Row],[Year]]*12</f>
        <v>25.183561643835617</v>
      </c>
      <c r="I5019" t="str">
        <f ca="1">IF(Table7[[#This Row],[Month]]&gt;=12,"Tenured","New Hire")</f>
        <v>Tenured</v>
      </c>
    </row>
    <row r="5020" spans="1:9">
      <c r="A5020" s="3" t="s">
        <v>111</v>
      </c>
      <c r="B5020" s="35" t="str">
        <f>_xlfn.XLOOKUP(Table7[[#This Row],[EID]],Roster!A:A,Roster!E:E)</f>
        <v>hir.kame.31</v>
      </c>
      <c r="C5020" s="35" t="str">
        <f>_xlfn.XLOOKUP(Table7[[#This Row],[EID]],Roster!A:A,Roster!F:F)</f>
        <v>Health</v>
      </c>
      <c r="D5020">
        <v>9</v>
      </c>
      <c r="E5020" s="2">
        <v>45230</v>
      </c>
      <c r="F5020" s="2">
        <f>_xlfn.XLOOKUP(Table7[[#This Row],[EID]],Roster!A:A,Roster!G:G)</f>
        <v>42145</v>
      </c>
      <c r="G5020" s="61">
        <f ca="1">(TODAY()-Table7[[#This Row],[Hire Date]])/365</f>
        <v>10</v>
      </c>
      <c r="H5020" s="61">
        <f ca="1">Table7[[#This Row],[Year]]*12</f>
        <v>120</v>
      </c>
      <c r="I5020" t="str">
        <f ca="1">IF(Table7[[#This Row],[Month]]&gt;=12,"Tenured","New Hire")</f>
        <v>Tenured</v>
      </c>
    </row>
    <row r="5021" spans="1:9">
      <c r="A5021" s="3" t="s">
        <v>112</v>
      </c>
      <c r="B5021" s="35" t="str">
        <f>_xlfn.XLOOKUP(Table7[[#This Row],[EID]],Roster!A:A,Roster!E:E)</f>
        <v>hir.kame.31</v>
      </c>
      <c r="C5021" s="35" t="str">
        <f>_xlfn.XLOOKUP(Table7[[#This Row],[EID]],Roster!A:A,Roster!F:F)</f>
        <v>Health</v>
      </c>
      <c r="D5021">
        <v>10</v>
      </c>
      <c r="E5021" s="2">
        <v>45230</v>
      </c>
      <c r="F5021" s="2">
        <f>_xlfn.XLOOKUP(Table7[[#This Row],[EID]],Roster!A:A,Roster!G:G)</f>
        <v>44989</v>
      </c>
      <c r="G5021" s="61">
        <f ca="1">(TODAY()-Table7[[#This Row],[Hire Date]])/365</f>
        <v>2.2082191780821918</v>
      </c>
      <c r="H5021" s="61">
        <f ca="1">Table7[[#This Row],[Year]]*12</f>
        <v>26.4986301369863</v>
      </c>
      <c r="I5021" t="str">
        <f ca="1">IF(Table7[[#This Row],[Month]]&gt;=12,"Tenured","New Hire")</f>
        <v>Tenured</v>
      </c>
    </row>
    <row r="5022" spans="1:9">
      <c r="A5022" s="3" t="s">
        <v>113</v>
      </c>
      <c r="B5022" s="35" t="str">
        <f>_xlfn.XLOOKUP(Table7[[#This Row],[EID]],Roster!A:A,Roster!E:E)</f>
        <v>kig.imaz.62</v>
      </c>
      <c r="C5022" s="35" t="str">
        <f>_xlfn.XLOOKUP(Table7[[#This Row],[EID]],Roster!A:A,Roster!F:F)</f>
        <v>HR</v>
      </c>
      <c r="D5022">
        <v>10</v>
      </c>
      <c r="E5022" s="2">
        <v>45230</v>
      </c>
      <c r="F5022" s="2">
        <f>_xlfn.XLOOKUP(Table7[[#This Row],[EID]],Roster!A:A,Roster!G:G)</f>
        <v>44152</v>
      </c>
      <c r="G5022" s="61">
        <f ca="1">(TODAY()-Table7[[#This Row],[Hire Date]])/365</f>
        <v>4.5013698630136982</v>
      </c>
      <c r="H5022" s="61">
        <f ca="1">Table7[[#This Row],[Year]]*12</f>
        <v>54.016438356164379</v>
      </c>
      <c r="I5022" t="str">
        <f ca="1">IF(Table7[[#This Row],[Month]]&gt;=12,"Tenured","New Hire")</f>
        <v>Tenured</v>
      </c>
    </row>
    <row r="5023" spans="1:9">
      <c r="A5023" s="3" t="s">
        <v>114</v>
      </c>
      <c r="B5023" s="35" t="str">
        <f>_xlfn.XLOOKUP(Table7[[#This Row],[EID]],Roster!A:A,Roster!E:E)</f>
        <v>han.oriz.24</v>
      </c>
      <c r="C5023" s="35" t="str">
        <f>_xlfn.XLOOKUP(Table7[[#This Row],[EID]],Roster!A:A,Roster!F:F)</f>
        <v>Strategy</v>
      </c>
      <c r="D5023">
        <v>10</v>
      </c>
      <c r="E5023" s="2">
        <v>45230</v>
      </c>
      <c r="F5023" s="2">
        <f>_xlfn.XLOOKUP(Table7[[#This Row],[EID]],Roster!A:A,Roster!G:G)</f>
        <v>37165</v>
      </c>
      <c r="G5023" s="61">
        <f ca="1">(TODAY()-Table7[[#This Row],[Hire Date]])/365</f>
        <v>23.643835616438356</v>
      </c>
      <c r="H5023" s="61">
        <f ca="1">Table7[[#This Row],[Year]]*12</f>
        <v>283.72602739726028</v>
      </c>
      <c r="I5023" t="str">
        <f ca="1">IF(Table7[[#This Row],[Month]]&gt;=12,"Tenured","New Hire")</f>
        <v>Tenured</v>
      </c>
    </row>
    <row r="5024" spans="1:9">
      <c r="A5024" s="3" t="s">
        <v>115</v>
      </c>
      <c r="B5024" s="35" t="str">
        <f>_xlfn.XLOOKUP(Table7[[#This Row],[EID]],Roster!A:A,Roster!E:E)</f>
        <v>oka.koch.55</v>
      </c>
      <c r="C5024" s="35" t="str">
        <f>_xlfn.XLOOKUP(Table7[[#This Row],[EID]],Roster!A:A,Roster!F:F)</f>
        <v>F&amp;A</v>
      </c>
      <c r="D5024">
        <v>8</v>
      </c>
      <c r="E5024" s="2">
        <v>45230</v>
      </c>
      <c r="F5024" s="2">
        <f>_xlfn.XLOOKUP(Table7[[#This Row],[EID]],Roster!A:A,Roster!G:G)</f>
        <v>44841</v>
      </c>
      <c r="G5024" s="61">
        <f ca="1">(TODAY()-Table7[[#This Row],[Hire Date]])/365</f>
        <v>2.6136986301369864</v>
      </c>
      <c r="H5024" s="61">
        <f ca="1">Table7[[#This Row],[Year]]*12</f>
        <v>31.364383561643837</v>
      </c>
      <c r="I5024" t="str">
        <f ca="1">IF(Table7[[#This Row],[Month]]&gt;=12,"Tenured","New Hire")</f>
        <v>Tenured</v>
      </c>
    </row>
    <row r="5025" spans="1:9">
      <c r="A5025" s="3" t="s">
        <v>116</v>
      </c>
      <c r="B5025" s="35" t="str">
        <f>_xlfn.XLOOKUP(Table7[[#This Row],[EID]],Roster!A:A,Roster!E:E)</f>
        <v>hir.kame.31</v>
      </c>
      <c r="C5025" s="35" t="str">
        <f>_xlfn.XLOOKUP(Table7[[#This Row],[EID]],Roster!A:A,Roster!F:F)</f>
        <v>Health</v>
      </c>
      <c r="D5025">
        <v>8</v>
      </c>
      <c r="E5025" s="2">
        <v>45230</v>
      </c>
      <c r="F5025" s="2">
        <f>_xlfn.XLOOKUP(Table7[[#This Row],[EID]],Roster!A:A,Roster!G:G)</f>
        <v>39490</v>
      </c>
      <c r="G5025" s="61">
        <f ca="1">(TODAY()-Table7[[#This Row],[Hire Date]])/365</f>
        <v>17.273972602739725</v>
      </c>
      <c r="H5025" s="61">
        <f ca="1">Table7[[#This Row],[Year]]*12</f>
        <v>207.2876712328767</v>
      </c>
      <c r="I5025" t="str">
        <f ca="1">IF(Table7[[#This Row],[Month]]&gt;=12,"Tenured","New Hire")</f>
        <v>Tenured</v>
      </c>
    </row>
    <row r="5026" spans="1:9">
      <c r="A5026" s="3" t="s">
        <v>117</v>
      </c>
      <c r="B5026" s="35" t="str">
        <f>_xlfn.XLOOKUP(Table7[[#This Row],[EID]],Roster!A:A,Roster!E:E)</f>
        <v>han.oriz.24</v>
      </c>
      <c r="C5026" s="35" t="str">
        <f>_xlfn.XLOOKUP(Table7[[#This Row],[EID]],Roster!A:A,Roster!F:F)</f>
        <v>Network</v>
      </c>
      <c r="D5026">
        <v>9</v>
      </c>
      <c r="E5026" s="2">
        <v>45230</v>
      </c>
      <c r="F5026" s="2">
        <f>_xlfn.XLOOKUP(Table7[[#This Row],[EID]],Roster!A:A,Roster!G:G)</f>
        <v>43495</v>
      </c>
      <c r="G5026" s="61">
        <f ca="1">(TODAY()-Table7[[#This Row],[Hire Date]])/365</f>
        <v>6.3013698630136989</v>
      </c>
      <c r="H5026" s="61">
        <f ca="1">Table7[[#This Row],[Year]]*12</f>
        <v>75.616438356164394</v>
      </c>
      <c r="I5026" t="str">
        <f ca="1">IF(Table7[[#This Row],[Month]]&gt;=12,"Tenured","New Hire")</f>
        <v>Tenured</v>
      </c>
    </row>
    <row r="5027" spans="1:9">
      <c r="A5027" s="3" t="s">
        <v>118</v>
      </c>
      <c r="B5027" s="35" t="str">
        <f>_xlfn.XLOOKUP(Table7[[#This Row],[EID]],Roster!A:A,Roster!E:E)</f>
        <v>kig.imaz.62</v>
      </c>
      <c r="C5027" s="35" t="str">
        <f>_xlfn.XLOOKUP(Table7[[#This Row],[EID]],Roster!A:A,Roster!F:F)</f>
        <v>HR</v>
      </c>
      <c r="D5027">
        <v>9</v>
      </c>
      <c r="E5027" s="2">
        <v>45230</v>
      </c>
      <c r="F5027" s="2">
        <f>_xlfn.XLOOKUP(Table7[[#This Row],[EID]],Roster!A:A,Roster!G:G)</f>
        <v>44965</v>
      </c>
      <c r="G5027" s="61">
        <f ca="1">(TODAY()-Table7[[#This Row],[Hire Date]])/365</f>
        <v>2.2739726027397262</v>
      </c>
      <c r="H5027" s="61">
        <f ca="1">Table7[[#This Row],[Year]]*12</f>
        <v>27.287671232876715</v>
      </c>
      <c r="I5027" t="str">
        <f ca="1">IF(Table7[[#This Row],[Month]]&gt;=12,"Tenured","New Hire")</f>
        <v>Tenured</v>
      </c>
    </row>
    <row r="5028" spans="1:9">
      <c r="A5028" s="3" t="s">
        <v>119</v>
      </c>
      <c r="B5028" s="35" t="str">
        <f>_xlfn.XLOOKUP(Table7[[#This Row],[EID]],Roster!A:A,Roster!E:E)</f>
        <v>hir.kame.31</v>
      </c>
      <c r="C5028" s="35" t="str">
        <f>_xlfn.XLOOKUP(Table7[[#This Row],[EID]],Roster!A:A,Roster!F:F)</f>
        <v>Health</v>
      </c>
      <c r="D5028">
        <v>8</v>
      </c>
      <c r="E5028" s="2">
        <v>45230</v>
      </c>
      <c r="F5028" s="2">
        <f>_xlfn.XLOOKUP(Table7[[#This Row],[EID]],Roster!A:A,Roster!G:G)</f>
        <v>38581</v>
      </c>
      <c r="G5028" s="61">
        <f ca="1">(TODAY()-Table7[[#This Row],[Hire Date]])/365</f>
        <v>19.764383561643836</v>
      </c>
      <c r="H5028" s="61">
        <f ca="1">Table7[[#This Row],[Year]]*12</f>
        <v>237.17260273972602</v>
      </c>
      <c r="I5028" t="str">
        <f ca="1">IF(Table7[[#This Row],[Month]]&gt;=12,"Tenured","New Hire")</f>
        <v>Tenured</v>
      </c>
    </row>
    <row r="5029" spans="1:9">
      <c r="A5029" s="3" t="s">
        <v>120</v>
      </c>
      <c r="B5029" s="35" t="str">
        <f>_xlfn.XLOOKUP(Table7[[#This Row],[EID]],Roster!A:A,Roster!E:E)</f>
        <v>oka.koch.55</v>
      </c>
      <c r="C5029" s="35" t="str">
        <f>_xlfn.XLOOKUP(Table7[[#This Row],[EID]],Roster!A:A,Roster!F:F)</f>
        <v>F&amp;A</v>
      </c>
      <c r="D5029">
        <v>8</v>
      </c>
      <c r="E5029" s="2">
        <v>45230</v>
      </c>
      <c r="F5029" s="2">
        <f>_xlfn.XLOOKUP(Table7[[#This Row],[EID]],Roster!A:A,Roster!G:G)</f>
        <v>45039</v>
      </c>
      <c r="G5029" s="61">
        <f ca="1">(TODAY()-Table7[[#This Row],[Hire Date]])/365</f>
        <v>2.0712328767123287</v>
      </c>
      <c r="H5029" s="61">
        <f ca="1">Table7[[#This Row],[Year]]*12</f>
        <v>24.854794520547944</v>
      </c>
      <c r="I5029" t="str">
        <f ca="1">IF(Table7[[#This Row],[Month]]&gt;=12,"Tenured","New Hire")</f>
        <v>Tenured</v>
      </c>
    </row>
    <row r="5030" spans="1:9">
      <c r="A5030" s="3" t="s">
        <v>121</v>
      </c>
      <c r="B5030" s="35" t="str">
        <f>_xlfn.XLOOKUP(Table7[[#This Row],[EID]],Roster!A:A,Roster!E:E)</f>
        <v>hir.kame.31</v>
      </c>
      <c r="C5030" s="35" t="str">
        <f>_xlfn.XLOOKUP(Table7[[#This Row],[EID]],Roster!A:A,Roster!F:F)</f>
        <v>Health</v>
      </c>
      <c r="D5030">
        <v>10</v>
      </c>
      <c r="E5030" s="2">
        <v>45230</v>
      </c>
      <c r="F5030" s="2">
        <f>_xlfn.XLOOKUP(Table7[[#This Row],[EID]],Roster!A:A,Roster!G:G)</f>
        <v>44420</v>
      </c>
      <c r="G5030" s="61">
        <f ca="1">(TODAY()-Table7[[#This Row],[Hire Date]])/365</f>
        <v>3.7671232876712328</v>
      </c>
      <c r="H5030" s="61">
        <f ca="1">Table7[[#This Row],[Year]]*12</f>
        <v>45.205479452054796</v>
      </c>
      <c r="I5030" t="str">
        <f ca="1">IF(Table7[[#This Row],[Month]]&gt;=12,"Tenured","New Hire")</f>
        <v>Tenured</v>
      </c>
    </row>
    <row r="5031" spans="1:9">
      <c r="A5031" s="3" t="s">
        <v>122</v>
      </c>
      <c r="B5031" s="35" t="str">
        <f>_xlfn.XLOOKUP(Table7[[#This Row],[EID]],Roster!A:A,Roster!E:E)</f>
        <v>han.oriz.24</v>
      </c>
      <c r="C5031" s="35" t="str">
        <f>_xlfn.XLOOKUP(Table7[[#This Row],[EID]],Roster!A:A,Roster!F:F)</f>
        <v>Network</v>
      </c>
      <c r="D5031">
        <v>10</v>
      </c>
      <c r="E5031" s="2">
        <v>45230</v>
      </c>
      <c r="F5031" s="2">
        <f>_xlfn.XLOOKUP(Table7[[#This Row],[EID]],Roster!A:A,Roster!G:G)</f>
        <v>44961</v>
      </c>
      <c r="G5031" s="61">
        <f ca="1">(TODAY()-Table7[[#This Row],[Hire Date]])/365</f>
        <v>2.2849315068493152</v>
      </c>
      <c r="H5031" s="61">
        <f ca="1">Table7[[#This Row],[Year]]*12</f>
        <v>27.419178082191785</v>
      </c>
      <c r="I5031" t="str">
        <f ca="1">IF(Table7[[#This Row],[Month]]&gt;=12,"Tenured","New Hire")</f>
        <v>Tenured</v>
      </c>
    </row>
    <row r="5032" spans="1:9">
      <c r="A5032" s="3" t="s">
        <v>123</v>
      </c>
      <c r="B5032" s="35" t="str">
        <f>_xlfn.XLOOKUP(Table7[[#This Row],[EID]],Roster!A:A,Roster!E:E)</f>
        <v>kig.imaz.62</v>
      </c>
      <c r="C5032" s="35" t="str">
        <f>_xlfn.XLOOKUP(Table7[[#This Row],[EID]],Roster!A:A,Roster!F:F)</f>
        <v>HR</v>
      </c>
      <c r="D5032">
        <v>8</v>
      </c>
      <c r="E5032" s="2">
        <v>45230</v>
      </c>
      <c r="F5032" s="2">
        <f>_xlfn.XLOOKUP(Table7[[#This Row],[EID]],Roster!A:A,Roster!G:G)</f>
        <v>41094</v>
      </c>
      <c r="G5032" s="61">
        <f ca="1">(TODAY()-Table7[[#This Row],[Hire Date]])/365</f>
        <v>12.87945205479452</v>
      </c>
      <c r="H5032" s="61">
        <f ca="1">Table7[[#This Row],[Year]]*12</f>
        <v>154.55342465753424</v>
      </c>
      <c r="I5032" t="str">
        <f ca="1">IF(Table7[[#This Row],[Month]]&gt;=12,"Tenured","New Hire")</f>
        <v>Tenured</v>
      </c>
    </row>
    <row r="5033" spans="1:9">
      <c r="A5033" s="3" t="s">
        <v>94</v>
      </c>
      <c r="B5033" s="35" t="str">
        <f>_xlfn.XLOOKUP(Table7[[#This Row],[EID]],Roster!A:A,Roster!E:E)</f>
        <v>oka.koch.55</v>
      </c>
      <c r="C5033" s="35" t="str">
        <f>_xlfn.XLOOKUP(Table7[[#This Row],[EID]],Roster!A:A,Roster!F:F)</f>
        <v>F&amp;A</v>
      </c>
      <c r="D5033">
        <v>9</v>
      </c>
      <c r="E5033" s="2">
        <v>45231</v>
      </c>
      <c r="F5033" s="2">
        <f>_xlfn.XLOOKUP(Table7[[#This Row],[EID]],Roster!A:A,Roster!G:G)</f>
        <v>45032</v>
      </c>
      <c r="G5033" s="61">
        <f ca="1">(TODAY()-Table7[[#This Row],[Hire Date]])/365</f>
        <v>2.0904109589041098</v>
      </c>
      <c r="H5033" s="61">
        <f ca="1">Table7[[#This Row],[Year]]*12</f>
        <v>25.084931506849315</v>
      </c>
      <c r="I5033" t="str">
        <f ca="1">IF(Table7[[#This Row],[Month]]&gt;=12,"Tenured","New Hire")</f>
        <v>Tenured</v>
      </c>
    </row>
    <row r="5034" spans="1:9">
      <c r="A5034" s="3" t="s">
        <v>95</v>
      </c>
      <c r="B5034" s="35" t="str">
        <f>_xlfn.XLOOKUP(Table7[[#This Row],[EID]],Roster!A:A,Roster!E:E)</f>
        <v>oka.koch.55</v>
      </c>
      <c r="C5034" s="35" t="str">
        <f>_xlfn.XLOOKUP(Table7[[#This Row],[EID]],Roster!A:A,Roster!F:F)</f>
        <v>F&amp;A</v>
      </c>
      <c r="D5034">
        <v>8</v>
      </c>
      <c r="E5034" s="2">
        <v>45231</v>
      </c>
      <c r="F5034" s="2">
        <f>_xlfn.XLOOKUP(Table7[[#This Row],[EID]],Roster!A:A,Roster!G:G)</f>
        <v>44990</v>
      </c>
      <c r="G5034" s="61">
        <f ca="1">(TODAY()-Table7[[#This Row],[Hire Date]])/365</f>
        <v>2.2054794520547945</v>
      </c>
      <c r="H5034" s="61">
        <f ca="1">Table7[[#This Row],[Year]]*12</f>
        <v>26.465753424657535</v>
      </c>
      <c r="I5034" t="str">
        <f ca="1">IF(Table7[[#This Row],[Month]]&gt;=12,"Tenured","New Hire")</f>
        <v>Tenured</v>
      </c>
    </row>
    <row r="5035" spans="1:9">
      <c r="A5035" s="3" t="s">
        <v>96</v>
      </c>
      <c r="B5035" s="35" t="str">
        <f>_xlfn.XLOOKUP(Table7[[#This Row],[EID]],Roster!A:A,Roster!E:E)</f>
        <v>hir.kame.31</v>
      </c>
      <c r="C5035" s="35" t="str">
        <f>_xlfn.XLOOKUP(Table7[[#This Row],[EID]],Roster!A:A,Roster!F:F)</f>
        <v>Health</v>
      </c>
      <c r="D5035">
        <v>9</v>
      </c>
      <c r="E5035" s="2">
        <v>45231</v>
      </c>
      <c r="F5035" s="2">
        <f>_xlfn.XLOOKUP(Table7[[#This Row],[EID]],Roster!A:A,Roster!G:G)</f>
        <v>44979</v>
      </c>
      <c r="G5035" s="61">
        <f ca="1">(TODAY()-Table7[[#This Row],[Hire Date]])/365</f>
        <v>2.2356164383561645</v>
      </c>
      <c r="H5035" s="61">
        <f ca="1">Table7[[#This Row],[Year]]*12</f>
        <v>26.827397260273976</v>
      </c>
      <c r="I5035" t="str">
        <f ca="1">IF(Table7[[#This Row],[Month]]&gt;=12,"Tenured","New Hire")</f>
        <v>Tenured</v>
      </c>
    </row>
    <row r="5036" spans="1:9">
      <c r="A5036" s="3" t="s">
        <v>97</v>
      </c>
      <c r="B5036" s="35" t="str">
        <f>_xlfn.XLOOKUP(Table7[[#This Row],[EID]],Roster!A:A,Roster!E:E)</f>
        <v>han.oriz.24</v>
      </c>
      <c r="C5036" s="35" t="str">
        <f>_xlfn.XLOOKUP(Table7[[#This Row],[EID]],Roster!A:A,Roster!F:F)</f>
        <v>Network</v>
      </c>
      <c r="D5036">
        <v>8</v>
      </c>
      <c r="E5036" s="2">
        <v>45231</v>
      </c>
      <c r="F5036" s="2">
        <f>_xlfn.XLOOKUP(Table7[[#This Row],[EID]],Roster!A:A,Roster!G:G)</f>
        <v>44419</v>
      </c>
      <c r="G5036" s="61">
        <f ca="1">(TODAY()-Table7[[#This Row],[Hire Date]])/365</f>
        <v>3.7698630136986302</v>
      </c>
      <c r="H5036" s="61">
        <f ca="1">Table7[[#This Row],[Year]]*12</f>
        <v>45.238356164383561</v>
      </c>
      <c r="I5036" t="str">
        <f ca="1">IF(Table7[[#This Row],[Month]]&gt;=12,"Tenured","New Hire")</f>
        <v>Tenured</v>
      </c>
    </row>
    <row r="5037" spans="1:9">
      <c r="A5037" s="3" t="s">
        <v>98</v>
      </c>
      <c r="B5037" s="35" t="str">
        <f>_xlfn.XLOOKUP(Table7[[#This Row],[EID]],Roster!A:A,Roster!E:E)</f>
        <v>kig.imaz.62</v>
      </c>
      <c r="C5037" s="35" t="str">
        <f>_xlfn.XLOOKUP(Table7[[#This Row],[EID]],Roster!A:A,Roster!F:F)</f>
        <v>HR</v>
      </c>
      <c r="D5037">
        <v>8</v>
      </c>
      <c r="E5037" s="2">
        <v>45231</v>
      </c>
      <c r="F5037" s="2">
        <f>_xlfn.XLOOKUP(Table7[[#This Row],[EID]],Roster!A:A,Roster!G:G)</f>
        <v>41964</v>
      </c>
      <c r="G5037" s="61">
        <f ca="1">(TODAY()-Table7[[#This Row],[Hire Date]])/365</f>
        <v>10.495890410958904</v>
      </c>
      <c r="H5037" s="61">
        <f ca="1">Table7[[#This Row],[Year]]*12</f>
        <v>125.95068493150684</v>
      </c>
      <c r="I5037" t="str">
        <f ca="1">IF(Table7[[#This Row],[Month]]&gt;=12,"Tenured","New Hire")</f>
        <v>Tenured</v>
      </c>
    </row>
    <row r="5038" spans="1:9">
      <c r="A5038" s="3" t="s">
        <v>99</v>
      </c>
      <c r="B5038" s="35" t="str">
        <f>_xlfn.XLOOKUP(Table7[[#This Row],[EID]],Roster!A:A,Roster!E:E)</f>
        <v>han.oriz.24</v>
      </c>
      <c r="C5038" s="35" t="str">
        <f>_xlfn.XLOOKUP(Table7[[#This Row],[EID]],Roster!A:A,Roster!F:F)</f>
        <v>Strategy</v>
      </c>
      <c r="D5038">
        <v>8</v>
      </c>
      <c r="E5038" s="2">
        <v>45231</v>
      </c>
      <c r="F5038" s="2">
        <f>_xlfn.XLOOKUP(Table7[[#This Row],[EID]],Roster!A:A,Roster!G:G)</f>
        <v>39732</v>
      </c>
      <c r="G5038" s="61">
        <f ca="1">(TODAY()-Table7[[#This Row],[Hire Date]])/365</f>
        <v>16.610958904109587</v>
      </c>
      <c r="H5038" s="61">
        <f ca="1">Table7[[#This Row],[Year]]*12</f>
        <v>199.33150684931505</v>
      </c>
      <c r="I5038" t="str">
        <f ca="1">IF(Table7[[#This Row],[Month]]&gt;=12,"Tenured","New Hire")</f>
        <v>Tenured</v>
      </c>
    </row>
    <row r="5039" spans="1:9">
      <c r="A5039" s="3" t="s">
        <v>100</v>
      </c>
      <c r="B5039" s="35" t="str">
        <f>_xlfn.XLOOKUP(Table7[[#This Row],[EID]],Roster!A:A,Roster!E:E)</f>
        <v>oka.koch.55</v>
      </c>
      <c r="C5039" s="35" t="str">
        <f>_xlfn.XLOOKUP(Table7[[#This Row],[EID]],Roster!A:A,Roster!F:F)</f>
        <v>F&amp;A</v>
      </c>
      <c r="D5039">
        <v>9</v>
      </c>
      <c r="E5039" s="2">
        <v>45231</v>
      </c>
      <c r="F5039" s="2">
        <f>_xlfn.XLOOKUP(Table7[[#This Row],[EID]],Roster!A:A,Roster!G:G)</f>
        <v>44956</v>
      </c>
      <c r="G5039" s="61">
        <f ca="1">(TODAY()-Table7[[#This Row],[Hire Date]])/365</f>
        <v>2.2986301369863016</v>
      </c>
      <c r="H5039" s="61">
        <f ca="1">Table7[[#This Row],[Year]]*12</f>
        <v>27.583561643835619</v>
      </c>
      <c r="I5039" t="str">
        <f ca="1">IF(Table7[[#This Row],[Month]]&gt;=12,"Tenured","New Hire")</f>
        <v>Tenured</v>
      </c>
    </row>
    <row r="5040" spans="1:9">
      <c r="A5040" s="3" t="s">
        <v>101</v>
      </c>
      <c r="B5040" s="35" t="str">
        <f>_xlfn.XLOOKUP(Table7[[#This Row],[EID]],Roster!A:A,Roster!E:E)</f>
        <v>hir.kame.31</v>
      </c>
      <c r="C5040" s="35" t="str">
        <f>_xlfn.XLOOKUP(Table7[[#This Row],[EID]],Roster!A:A,Roster!F:F)</f>
        <v>Health</v>
      </c>
      <c r="D5040">
        <v>9</v>
      </c>
      <c r="E5040" s="2">
        <v>45231</v>
      </c>
      <c r="F5040" s="2">
        <f>_xlfn.XLOOKUP(Table7[[#This Row],[EID]],Roster!A:A,Roster!G:G)</f>
        <v>42161</v>
      </c>
      <c r="G5040" s="61">
        <f ca="1">(TODAY()-Table7[[#This Row],[Hire Date]])/365</f>
        <v>9.956164383561644</v>
      </c>
      <c r="H5040" s="61">
        <f ca="1">Table7[[#This Row],[Year]]*12</f>
        <v>119.47397260273974</v>
      </c>
      <c r="I5040" t="str">
        <f ca="1">IF(Table7[[#This Row],[Month]]&gt;=12,"Tenured","New Hire")</f>
        <v>Tenured</v>
      </c>
    </row>
    <row r="5041" spans="1:9">
      <c r="A5041" s="3" t="s">
        <v>102</v>
      </c>
      <c r="B5041" s="35" t="str">
        <f>_xlfn.XLOOKUP(Table7[[#This Row],[EID]],Roster!A:A,Roster!E:E)</f>
        <v>han.oriz.24</v>
      </c>
      <c r="C5041" s="35" t="str">
        <f>_xlfn.XLOOKUP(Table7[[#This Row],[EID]],Roster!A:A,Roster!F:F)</f>
        <v>Network</v>
      </c>
      <c r="D5041">
        <v>9</v>
      </c>
      <c r="E5041" s="2">
        <v>45231</v>
      </c>
      <c r="F5041" s="2">
        <f>_xlfn.XLOOKUP(Table7[[#This Row],[EID]],Roster!A:A,Roster!G:G)</f>
        <v>37784</v>
      </c>
      <c r="G5041" s="61">
        <f ca="1">(TODAY()-Table7[[#This Row],[Hire Date]])/365</f>
        <v>21.947945205479453</v>
      </c>
      <c r="H5041" s="61">
        <f ca="1">Table7[[#This Row],[Year]]*12</f>
        <v>263.37534246575342</v>
      </c>
      <c r="I5041" t="str">
        <f ca="1">IF(Table7[[#This Row],[Month]]&gt;=12,"Tenured","New Hire")</f>
        <v>Tenured</v>
      </c>
    </row>
    <row r="5042" spans="1:9">
      <c r="A5042" s="3" t="s">
        <v>103</v>
      </c>
      <c r="B5042" s="35" t="str">
        <f>_xlfn.XLOOKUP(Table7[[#This Row],[EID]],Roster!A:A,Roster!E:E)</f>
        <v>kig.imaz.62</v>
      </c>
      <c r="C5042" s="35" t="str">
        <f>_xlfn.XLOOKUP(Table7[[#This Row],[EID]],Roster!A:A,Roster!F:F)</f>
        <v>HR</v>
      </c>
      <c r="D5042">
        <v>10</v>
      </c>
      <c r="E5042" s="2">
        <v>45231</v>
      </c>
      <c r="F5042" s="2">
        <f>_xlfn.XLOOKUP(Table7[[#This Row],[EID]],Roster!A:A,Roster!G:G)</f>
        <v>44132</v>
      </c>
      <c r="G5042" s="61">
        <f ca="1">(TODAY()-Table7[[#This Row],[Hire Date]])/365</f>
        <v>4.5561643835616437</v>
      </c>
      <c r="H5042" s="61">
        <f ca="1">Table7[[#This Row],[Year]]*12</f>
        <v>54.673972602739724</v>
      </c>
      <c r="I5042" t="str">
        <f ca="1">IF(Table7[[#This Row],[Month]]&gt;=12,"Tenured","New Hire")</f>
        <v>Tenured</v>
      </c>
    </row>
    <row r="5043" spans="1:9">
      <c r="A5043" s="3" t="s">
        <v>104</v>
      </c>
      <c r="B5043" s="35" t="str">
        <f>_xlfn.XLOOKUP(Table7[[#This Row],[EID]],Roster!A:A,Roster!E:E)</f>
        <v>oka.koch.55</v>
      </c>
      <c r="C5043" s="35" t="str">
        <f>_xlfn.XLOOKUP(Table7[[#This Row],[EID]],Roster!A:A,Roster!F:F)</f>
        <v>F&amp;A</v>
      </c>
      <c r="D5043">
        <v>8</v>
      </c>
      <c r="E5043" s="2">
        <v>45231</v>
      </c>
      <c r="F5043" s="2">
        <f>_xlfn.XLOOKUP(Table7[[#This Row],[EID]],Roster!A:A,Roster!G:G)</f>
        <v>44977</v>
      </c>
      <c r="G5043" s="61">
        <f ca="1">(TODAY()-Table7[[#This Row],[Hire Date]])/365</f>
        <v>2.2410958904109588</v>
      </c>
      <c r="H5043" s="61">
        <f ca="1">Table7[[#This Row],[Year]]*12</f>
        <v>26.893150684931506</v>
      </c>
      <c r="I5043" t="str">
        <f ca="1">IF(Table7[[#This Row],[Month]]&gt;=12,"Tenured","New Hire")</f>
        <v>Tenured</v>
      </c>
    </row>
    <row r="5044" spans="1:9">
      <c r="A5044" s="3" t="s">
        <v>105</v>
      </c>
      <c r="B5044" s="35" t="str">
        <f>_xlfn.XLOOKUP(Table7[[#This Row],[EID]],Roster!A:A,Roster!E:E)</f>
        <v>oka.koch.55</v>
      </c>
      <c r="C5044" s="35" t="str">
        <f>_xlfn.XLOOKUP(Table7[[#This Row],[EID]],Roster!A:A,Roster!F:F)</f>
        <v>F&amp;A</v>
      </c>
      <c r="D5044">
        <v>8</v>
      </c>
      <c r="E5044" s="2">
        <v>45231</v>
      </c>
      <c r="F5044" s="2">
        <f>_xlfn.XLOOKUP(Table7[[#This Row],[EID]],Roster!A:A,Roster!G:G)</f>
        <v>37806</v>
      </c>
      <c r="G5044" s="61">
        <f ca="1">(TODAY()-Table7[[#This Row],[Hire Date]])/365</f>
        <v>21.887671232876713</v>
      </c>
      <c r="H5044" s="61">
        <f ca="1">Table7[[#This Row],[Year]]*12</f>
        <v>262.65205479452055</v>
      </c>
      <c r="I5044" t="str">
        <f ca="1">IF(Table7[[#This Row],[Month]]&gt;=12,"Tenured","New Hire")</f>
        <v>Tenured</v>
      </c>
    </row>
    <row r="5045" spans="1:9">
      <c r="A5045" s="3" t="s">
        <v>106</v>
      </c>
      <c r="B5045" s="35" t="str">
        <f>_xlfn.XLOOKUP(Table7[[#This Row],[EID]],Roster!A:A,Roster!E:E)</f>
        <v>hir.kame.31</v>
      </c>
      <c r="C5045" s="35" t="str">
        <f>_xlfn.XLOOKUP(Table7[[#This Row],[EID]],Roster!A:A,Roster!F:F)</f>
        <v>Health</v>
      </c>
      <c r="D5045">
        <v>8</v>
      </c>
      <c r="E5045" s="2">
        <v>45231</v>
      </c>
      <c r="F5045" s="2">
        <f>_xlfn.XLOOKUP(Table7[[#This Row],[EID]],Roster!A:A,Roster!G:G)</f>
        <v>40457</v>
      </c>
      <c r="G5045" s="61">
        <f ca="1">(TODAY()-Table7[[#This Row],[Hire Date]])/365</f>
        <v>14.624657534246575</v>
      </c>
      <c r="H5045" s="61">
        <f ca="1">Table7[[#This Row],[Year]]*12</f>
        <v>175.49589041095891</v>
      </c>
      <c r="I5045" t="str">
        <f ca="1">IF(Table7[[#This Row],[Month]]&gt;=12,"Tenured","New Hire")</f>
        <v>Tenured</v>
      </c>
    </row>
    <row r="5046" spans="1:9">
      <c r="A5046" s="3" t="s">
        <v>107</v>
      </c>
      <c r="B5046" s="35" t="str">
        <f>_xlfn.XLOOKUP(Table7[[#This Row],[EID]],Roster!A:A,Roster!E:E)</f>
        <v>oka.koch.55</v>
      </c>
      <c r="C5046" s="35" t="str">
        <f>_xlfn.XLOOKUP(Table7[[#This Row],[EID]],Roster!A:A,Roster!F:F)</f>
        <v>F&amp;A</v>
      </c>
      <c r="D5046">
        <v>3</v>
      </c>
      <c r="E5046" s="2">
        <v>45231</v>
      </c>
      <c r="F5046" s="2">
        <f>_xlfn.XLOOKUP(Table7[[#This Row],[EID]],Roster!A:A,Roster!G:G)</f>
        <v>45001</v>
      </c>
      <c r="G5046" s="61">
        <f ca="1">(TODAY()-Table7[[#This Row],[Hire Date]])/365</f>
        <v>2.1753424657534248</v>
      </c>
      <c r="H5046" s="61">
        <f ca="1">Table7[[#This Row],[Year]]*12</f>
        <v>26.104109589041098</v>
      </c>
      <c r="I5046" t="str">
        <f ca="1">IF(Table7[[#This Row],[Month]]&gt;=12,"Tenured","New Hire")</f>
        <v>Tenured</v>
      </c>
    </row>
    <row r="5047" spans="1:9">
      <c r="A5047" s="3" t="s">
        <v>108</v>
      </c>
      <c r="B5047" s="35" t="str">
        <f>_xlfn.XLOOKUP(Table7[[#This Row],[EID]],Roster!A:A,Roster!E:E)</f>
        <v>kig.imaz.62</v>
      </c>
      <c r="C5047" s="35" t="str">
        <f>_xlfn.XLOOKUP(Table7[[#This Row],[EID]],Roster!A:A,Roster!F:F)</f>
        <v>HR</v>
      </c>
      <c r="D5047">
        <v>8</v>
      </c>
      <c r="E5047" s="2">
        <v>45231</v>
      </c>
      <c r="F5047" s="2">
        <f>_xlfn.XLOOKUP(Table7[[#This Row],[EID]],Roster!A:A,Roster!G:G)</f>
        <v>41289</v>
      </c>
      <c r="G5047" s="61">
        <f ca="1">(TODAY()-Table7[[#This Row],[Hire Date]])/365</f>
        <v>12.345205479452055</v>
      </c>
      <c r="H5047" s="61">
        <f ca="1">Table7[[#This Row],[Year]]*12</f>
        <v>148.14246575342466</v>
      </c>
      <c r="I5047" t="str">
        <f ca="1">IF(Table7[[#This Row],[Month]]&gt;=12,"Tenured","New Hire")</f>
        <v>Tenured</v>
      </c>
    </row>
    <row r="5048" spans="1:9">
      <c r="A5048" s="3" t="s">
        <v>109</v>
      </c>
      <c r="B5048" s="35" t="str">
        <f>_xlfn.XLOOKUP(Table7[[#This Row],[EID]],Roster!A:A,Roster!E:E)</f>
        <v>han.oriz.24</v>
      </c>
      <c r="C5048" s="35" t="str">
        <f>_xlfn.XLOOKUP(Table7[[#This Row],[EID]],Roster!A:A,Roster!F:F)</f>
        <v>Strategy</v>
      </c>
      <c r="D5048">
        <v>9</v>
      </c>
      <c r="E5048" s="2">
        <v>45231</v>
      </c>
      <c r="F5048" s="2">
        <f>_xlfn.XLOOKUP(Table7[[#This Row],[EID]],Roster!A:A,Roster!G:G)</f>
        <v>39092</v>
      </c>
      <c r="G5048" s="61">
        <f ca="1">(TODAY()-Table7[[#This Row],[Hire Date]])/365</f>
        <v>18.364383561643837</v>
      </c>
      <c r="H5048" s="61">
        <f ca="1">Table7[[#This Row],[Year]]*12</f>
        <v>220.37260273972606</v>
      </c>
      <c r="I5048" t="str">
        <f ca="1">IF(Table7[[#This Row],[Month]]&gt;=12,"Tenured","New Hire")</f>
        <v>Tenured</v>
      </c>
    </row>
    <row r="5049" spans="1:9">
      <c r="A5049" s="3" t="s">
        <v>110</v>
      </c>
      <c r="B5049" s="35" t="str">
        <f>_xlfn.XLOOKUP(Table7[[#This Row],[EID]],Roster!A:A,Roster!E:E)</f>
        <v>oka.koch.55</v>
      </c>
      <c r="C5049" s="35" t="str">
        <f>_xlfn.XLOOKUP(Table7[[#This Row],[EID]],Roster!A:A,Roster!F:F)</f>
        <v>F&amp;A</v>
      </c>
      <c r="D5049">
        <v>10</v>
      </c>
      <c r="E5049" s="2">
        <v>45231</v>
      </c>
      <c r="F5049" s="2">
        <f>_xlfn.XLOOKUP(Table7[[#This Row],[EID]],Roster!A:A,Roster!G:G)</f>
        <v>45029</v>
      </c>
      <c r="G5049" s="61">
        <f ca="1">(TODAY()-Table7[[#This Row],[Hire Date]])/365</f>
        <v>2.0986301369863014</v>
      </c>
      <c r="H5049" s="61">
        <f ca="1">Table7[[#This Row],[Year]]*12</f>
        <v>25.183561643835617</v>
      </c>
      <c r="I5049" t="str">
        <f ca="1">IF(Table7[[#This Row],[Month]]&gt;=12,"Tenured","New Hire")</f>
        <v>Tenured</v>
      </c>
    </row>
    <row r="5050" spans="1:9">
      <c r="A5050" s="3" t="s">
        <v>111</v>
      </c>
      <c r="B5050" s="35" t="str">
        <f>_xlfn.XLOOKUP(Table7[[#This Row],[EID]],Roster!A:A,Roster!E:E)</f>
        <v>hir.kame.31</v>
      </c>
      <c r="C5050" s="35" t="str">
        <f>_xlfn.XLOOKUP(Table7[[#This Row],[EID]],Roster!A:A,Roster!F:F)</f>
        <v>Health</v>
      </c>
      <c r="D5050">
        <v>9</v>
      </c>
      <c r="E5050" s="2">
        <v>45231</v>
      </c>
      <c r="F5050" s="2">
        <f>_xlfn.XLOOKUP(Table7[[#This Row],[EID]],Roster!A:A,Roster!G:G)</f>
        <v>42145</v>
      </c>
      <c r="G5050" s="61">
        <f ca="1">(TODAY()-Table7[[#This Row],[Hire Date]])/365</f>
        <v>10</v>
      </c>
      <c r="H5050" s="61">
        <f ca="1">Table7[[#This Row],[Year]]*12</f>
        <v>120</v>
      </c>
      <c r="I5050" t="str">
        <f ca="1">IF(Table7[[#This Row],[Month]]&gt;=12,"Tenured","New Hire")</f>
        <v>Tenured</v>
      </c>
    </row>
    <row r="5051" spans="1:9">
      <c r="A5051" s="3" t="s">
        <v>112</v>
      </c>
      <c r="B5051" s="35" t="str">
        <f>_xlfn.XLOOKUP(Table7[[#This Row],[EID]],Roster!A:A,Roster!E:E)</f>
        <v>hir.kame.31</v>
      </c>
      <c r="C5051" s="35" t="str">
        <f>_xlfn.XLOOKUP(Table7[[#This Row],[EID]],Roster!A:A,Roster!F:F)</f>
        <v>Health</v>
      </c>
      <c r="D5051">
        <v>10</v>
      </c>
      <c r="E5051" s="2">
        <v>45231</v>
      </c>
      <c r="F5051" s="2">
        <f>_xlfn.XLOOKUP(Table7[[#This Row],[EID]],Roster!A:A,Roster!G:G)</f>
        <v>44989</v>
      </c>
      <c r="G5051" s="61">
        <f ca="1">(TODAY()-Table7[[#This Row],[Hire Date]])/365</f>
        <v>2.2082191780821918</v>
      </c>
      <c r="H5051" s="61">
        <f ca="1">Table7[[#This Row],[Year]]*12</f>
        <v>26.4986301369863</v>
      </c>
      <c r="I5051" t="str">
        <f ca="1">IF(Table7[[#This Row],[Month]]&gt;=12,"Tenured","New Hire")</f>
        <v>Tenured</v>
      </c>
    </row>
    <row r="5052" spans="1:9">
      <c r="A5052" s="3" t="s">
        <v>113</v>
      </c>
      <c r="B5052" s="35" t="str">
        <f>_xlfn.XLOOKUP(Table7[[#This Row],[EID]],Roster!A:A,Roster!E:E)</f>
        <v>kig.imaz.62</v>
      </c>
      <c r="C5052" s="35" t="str">
        <f>_xlfn.XLOOKUP(Table7[[#This Row],[EID]],Roster!A:A,Roster!F:F)</f>
        <v>HR</v>
      </c>
      <c r="D5052">
        <v>9</v>
      </c>
      <c r="E5052" s="2">
        <v>45231</v>
      </c>
      <c r="F5052" s="2">
        <f>_xlfn.XLOOKUP(Table7[[#This Row],[EID]],Roster!A:A,Roster!G:G)</f>
        <v>44152</v>
      </c>
      <c r="G5052" s="61">
        <f ca="1">(TODAY()-Table7[[#This Row],[Hire Date]])/365</f>
        <v>4.5013698630136982</v>
      </c>
      <c r="H5052" s="61">
        <f ca="1">Table7[[#This Row],[Year]]*12</f>
        <v>54.016438356164379</v>
      </c>
      <c r="I5052" t="str">
        <f ca="1">IF(Table7[[#This Row],[Month]]&gt;=12,"Tenured","New Hire")</f>
        <v>Tenured</v>
      </c>
    </row>
    <row r="5053" spans="1:9">
      <c r="A5053" s="3" t="s">
        <v>114</v>
      </c>
      <c r="B5053" s="35" t="str">
        <f>_xlfn.XLOOKUP(Table7[[#This Row],[EID]],Roster!A:A,Roster!E:E)</f>
        <v>han.oriz.24</v>
      </c>
      <c r="C5053" s="35" t="str">
        <f>_xlfn.XLOOKUP(Table7[[#This Row],[EID]],Roster!A:A,Roster!F:F)</f>
        <v>Strategy</v>
      </c>
      <c r="D5053">
        <v>8</v>
      </c>
      <c r="E5053" s="2">
        <v>45231</v>
      </c>
      <c r="F5053" s="2">
        <f>_xlfn.XLOOKUP(Table7[[#This Row],[EID]],Roster!A:A,Roster!G:G)</f>
        <v>37165</v>
      </c>
      <c r="G5053" s="61">
        <f ca="1">(TODAY()-Table7[[#This Row],[Hire Date]])/365</f>
        <v>23.643835616438356</v>
      </c>
      <c r="H5053" s="61">
        <f ca="1">Table7[[#This Row],[Year]]*12</f>
        <v>283.72602739726028</v>
      </c>
      <c r="I5053" t="str">
        <f ca="1">IF(Table7[[#This Row],[Month]]&gt;=12,"Tenured","New Hire")</f>
        <v>Tenured</v>
      </c>
    </row>
    <row r="5054" spans="1:9">
      <c r="A5054" s="3" t="s">
        <v>115</v>
      </c>
      <c r="B5054" s="35" t="str">
        <f>_xlfn.XLOOKUP(Table7[[#This Row],[EID]],Roster!A:A,Roster!E:E)</f>
        <v>oka.koch.55</v>
      </c>
      <c r="C5054" s="35" t="str">
        <f>_xlfn.XLOOKUP(Table7[[#This Row],[EID]],Roster!A:A,Roster!F:F)</f>
        <v>F&amp;A</v>
      </c>
      <c r="D5054">
        <v>8</v>
      </c>
      <c r="E5054" s="2">
        <v>45231</v>
      </c>
      <c r="F5054" s="2">
        <f>_xlfn.XLOOKUP(Table7[[#This Row],[EID]],Roster!A:A,Roster!G:G)</f>
        <v>44841</v>
      </c>
      <c r="G5054" s="61">
        <f ca="1">(TODAY()-Table7[[#This Row],[Hire Date]])/365</f>
        <v>2.6136986301369864</v>
      </c>
      <c r="H5054" s="61">
        <f ca="1">Table7[[#This Row],[Year]]*12</f>
        <v>31.364383561643837</v>
      </c>
      <c r="I5054" t="str">
        <f ca="1">IF(Table7[[#This Row],[Month]]&gt;=12,"Tenured","New Hire")</f>
        <v>Tenured</v>
      </c>
    </row>
    <row r="5055" spans="1:9">
      <c r="A5055" s="3" t="s">
        <v>116</v>
      </c>
      <c r="B5055" s="35" t="str">
        <f>_xlfn.XLOOKUP(Table7[[#This Row],[EID]],Roster!A:A,Roster!E:E)</f>
        <v>hir.kame.31</v>
      </c>
      <c r="C5055" s="35" t="str">
        <f>_xlfn.XLOOKUP(Table7[[#This Row],[EID]],Roster!A:A,Roster!F:F)</f>
        <v>Health</v>
      </c>
      <c r="D5055">
        <v>8</v>
      </c>
      <c r="E5055" s="2">
        <v>45231</v>
      </c>
      <c r="F5055" s="2">
        <f>_xlfn.XLOOKUP(Table7[[#This Row],[EID]],Roster!A:A,Roster!G:G)</f>
        <v>39490</v>
      </c>
      <c r="G5055" s="61">
        <f ca="1">(TODAY()-Table7[[#This Row],[Hire Date]])/365</f>
        <v>17.273972602739725</v>
      </c>
      <c r="H5055" s="61">
        <f ca="1">Table7[[#This Row],[Year]]*12</f>
        <v>207.2876712328767</v>
      </c>
      <c r="I5055" t="str">
        <f ca="1">IF(Table7[[#This Row],[Month]]&gt;=12,"Tenured","New Hire")</f>
        <v>Tenured</v>
      </c>
    </row>
    <row r="5056" spans="1:9">
      <c r="A5056" s="3" t="s">
        <v>117</v>
      </c>
      <c r="B5056" s="35" t="str">
        <f>_xlfn.XLOOKUP(Table7[[#This Row],[EID]],Roster!A:A,Roster!E:E)</f>
        <v>han.oriz.24</v>
      </c>
      <c r="C5056" s="35" t="str">
        <f>_xlfn.XLOOKUP(Table7[[#This Row],[EID]],Roster!A:A,Roster!F:F)</f>
        <v>Network</v>
      </c>
      <c r="D5056">
        <v>8</v>
      </c>
      <c r="E5056" s="2">
        <v>45231</v>
      </c>
      <c r="F5056" s="2">
        <f>_xlfn.XLOOKUP(Table7[[#This Row],[EID]],Roster!A:A,Roster!G:G)</f>
        <v>43495</v>
      </c>
      <c r="G5056" s="61">
        <f ca="1">(TODAY()-Table7[[#This Row],[Hire Date]])/365</f>
        <v>6.3013698630136989</v>
      </c>
      <c r="H5056" s="61">
        <f ca="1">Table7[[#This Row],[Year]]*12</f>
        <v>75.616438356164394</v>
      </c>
      <c r="I5056" t="str">
        <f ca="1">IF(Table7[[#This Row],[Month]]&gt;=12,"Tenured","New Hire")</f>
        <v>Tenured</v>
      </c>
    </row>
    <row r="5057" spans="1:9">
      <c r="A5057" s="3" t="s">
        <v>118</v>
      </c>
      <c r="B5057" s="35" t="str">
        <f>_xlfn.XLOOKUP(Table7[[#This Row],[EID]],Roster!A:A,Roster!E:E)</f>
        <v>kig.imaz.62</v>
      </c>
      <c r="C5057" s="35" t="str">
        <f>_xlfn.XLOOKUP(Table7[[#This Row],[EID]],Roster!A:A,Roster!F:F)</f>
        <v>HR</v>
      </c>
      <c r="D5057">
        <v>9</v>
      </c>
      <c r="E5057" s="2">
        <v>45231</v>
      </c>
      <c r="F5057" s="2">
        <f>_xlfn.XLOOKUP(Table7[[#This Row],[EID]],Roster!A:A,Roster!G:G)</f>
        <v>44965</v>
      </c>
      <c r="G5057" s="61">
        <f ca="1">(TODAY()-Table7[[#This Row],[Hire Date]])/365</f>
        <v>2.2739726027397262</v>
      </c>
      <c r="H5057" s="61">
        <f ca="1">Table7[[#This Row],[Year]]*12</f>
        <v>27.287671232876715</v>
      </c>
      <c r="I5057" t="str">
        <f ca="1">IF(Table7[[#This Row],[Month]]&gt;=12,"Tenured","New Hire")</f>
        <v>Tenured</v>
      </c>
    </row>
    <row r="5058" spans="1:9">
      <c r="A5058" s="3" t="s">
        <v>119</v>
      </c>
      <c r="B5058" s="35" t="str">
        <f>_xlfn.XLOOKUP(Table7[[#This Row],[EID]],Roster!A:A,Roster!E:E)</f>
        <v>hir.kame.31</v>
      </c>
      <c r="C5058" s="35" t="str">
        <f>_xlfn.XLOOKUP(Table7[[#This Row],[EID]],Roster!A:A,Roster!F:F)</f>
        <v>Health</v>
      </c>
      <c r="D5058">
        <v>10</v>
      </c>
      <c r="E5058" s="2">
        <v>45231</v>
      </c>
      <c r="F5058" s="2">
        <f>_xlfn.XLOOKUP(Table7[[#This Row],[EID]],Roster!A:A,Roster!G:G)</f>
        <v>38581</v>
      </c>
      <c r="G5058" s="61">
        <f ca="1">(TODAY()-Table7[[#This Row],[Hire Date]])/365</f>
        <v>19.764383561643836</v>
      </c>
      <c r="H5058" s="61">
        <f ca="1">Table7[[#This Row],[Year]]*12</f>
        <v>237.17260273972602</v>
      </c>
      <c r="I5058" t="str">
        <f ca="1">IF(Table7[[#This Row],[Month]]&gt;=12,"Tenured","New Hire")</f>
        <v>Tenured</v>
      </c>
    </row>
    <row r="5059" spans="1:9">
      <c r="A5059" s="3" t="s">
        <v>120</v>
      </c>
      <c r="B5059" s="35" t="str">
        <f>_xlfn.XLOOKUP(Table7[[#This Row],[EID]],Roster!A:A,Roster!E:E)</f>
        <v>oka.koch.55</v>
      </c>
      <c r="C5059" s="35" t="str">
        <f>_xlfn.XLOOKUP(Table7[[#This Row],[EID]],Roster!A:A,Roster!F:F)</f>
        <v>F&amp;A</v>
      </c>
      <c r="D5059">
        <v>8</v>
      </c>
      <c r="E5059" s="2">
        <v>45231</v>
      </c>
      <c r="F5059" s="2">
        <f>_xlfn.XLOOKUP(Table7[[#This Row],[EID]],Roster!A:A,Roster!G:G)</f>
        <v>45039</v>
      </c>
      <c r="G5059" s="61">
        <f ca="1">(TODAY()-Table7[[#This Row],[Hire Date]])/365</f>
        <v>2.0712328767123287</v>
      </c>
      <c r="H5059" s="61">
        <f ca="1">Table7[[#This Row],[Year]]*12</f>
        <v>24.854794520547944</v>
      </c>
      <c r="I5059" t="str">
        <f ca="1">IF(Table7[[#This Row],[Month]]&gt;=12,"Tenured","New Hire")</f>
        <v>Tenured</v>
      </c>
    </row>
    <row r="5060" spans="1:9">
      <c r="A5060" s="3" t="s">
        <v>121</v>
      </c>
      <c r="B5060" s="35" t="str">
        <f>_xlfn.XLOOKUP(Table7[[#This Row],[EID]],Roster!A:A,Roster!E:E)</f>
        <v>hir.kame.31</v>
      </c>
      <c r="C5060" s="35" t="str">
        <f>_xlfn.XLOOKUP(Table7[[#This Row],[EID]],Roster!A:A,Roster!F:F)</f>
        <v>Health</v>
      </c>
      <c r="D5060">
        <v>9</v>
      </c>
      <c r="E5060" s="2">
        <v>45231</v>
      </c>
      <c r="F5060" s="2">
        <f>_xlfn.XLOOKUP(Table7[[#This Row],[EID]],Roster!A:A,Roster!G:G)</f>
        <v>44420</v>
      </c>
      <c r="G5060" s="61">
        <f ca="1">(TODAY()-Table7[[#This Row],[Hire Date]])/365</f>
        <v>3.7671232876712328</v>
      </c>
      <c r="H5060" s="61">
        <f ca="1">Table7[[#This Row],[Year]]*12</f>
        <v>45.205479452054796</v>
      </c>
      <c r="I5060" t="str">
        <f ca="1">IF(Table7[[#This Row],[Month]]&gt;=12,"Tenured","New Hire")</f>
        <v>Tenured</v>
      </c>
    </row>
    <row r="5061" spans="1:9">
      <c r="A5061" s="3" t="s">
        <v>122</v>
      </c>
      <c r="B5061" s="35" t="str">
        <f>_xlfn.XLOOKUP(Table7[[#This Row],[EID]],Roster!A:A,Roster!E:E)</f>
        <v>han.oriz.24</v>
      </c>
      <c r="C5061" s="35" t="str">
        <f>_xlfn.XLOOKUP(Table7[[#This Row],[EID]],Roster!A:A,Roster!F:F)</f>
        <v>Network</v>
      </c>
      <c r="D5061">
        <v>8</v>
      </c>
      <c r="E5061" s="2">
        <v>45231</v>
      </c>
      <c r="F5061" s="2">
        <f>_xlfn.XLOOKUP(Table7[[#This Row],[EID]],Roster!A:A,Roster!G:G)</f>
        <v>44961</v>
      </c>
      <c r="G5061" s="61">
        <f ca="1">(TODAY()-Table7[[#This Row],[Hire Date]])/365</f>
        <v>2.2849315068493152</v>
      </c>
      <c r="H5061" s="61">
        <f ca="1">Table7[[#This Row],[Year]]*12</f>
        <v>27.419178082191785</v>
      </c>
      <c r="I5061" t="str">
        <f ca="1">IF(Table7[[#This Row],[Month]]&gt;=12,"Tenured","New Hire")</f>
        <v>Tenured</v>
      </c>
    </row>
    <row r="5062" spans="1:9">
      <c r="A5062" s="3" t="s">
        <v>123</v>
      </c>
      <c r="B5062" s="35" t="str">
        <f>_xlfn.XLOOKUP(Table7[[#This Row],[EID]],Roster!A:A,Roster!E:E)</f>
        <v>kig.imaz.62</v>
      </c>
      <c r="C5062" s="35" t="str">
        <f>_xlfn.XLOOKUP(Table7[[#This Row],[EID]],Roster!A:A,Roster!F:F)</f>
        <v>HR</v>
      </c>
      <c r="D5062">
        <v>8</v>
      </c>
      <c r="E5062" s="2">
        <v>45231</v>
      </c>
      <c r="F5062" s="2">
        <f>_xlfn.XLOOKUP(Table7[[#This Row],[EID]],Roster!A:A,Roster!G:G)</f>
        <v>41094</v>
      </c>
      <c r="G5062" s="61">
        <f ca="1">(TODAY()-Table7[[#This Row],[Hire Date]])/365</f>
        <v>12.87945205479452</v>
      </c>
      <c r="H5062" s="61">
        <f ca="1">Table7[[#This Row],[Year]]*12</f>
        <v>154.55342465753424</v>
      </c>
      <c r="I5062" t="str">
        <f ca="1">IF(Table7[[#This Row],[Month]]&gt;=12,"Tenured","New Hire")</f>
        <v>Tenured</v>
      </c>
    </row>
    <row r="5063" spans="1:9">
      <c r="A5063" s="3" t="s">
        <v>94</v>
      </c>
      <c r="B5063" s="35" t="str">
        <f>_xlfn.XLOOKUP(Table7[[#This Row],[EID]],Roster!A:A,Roster!E:E)</f>
        <v>oka.koch.55</v>
      </c>
      <c r="C5063" s="35" t="str">
        <f>_xlfn.XLOOKUP(Table7[[#This Row],[EID]],Roster!A:A,Roster!F:F)</f>
        <v>F&amp;A</v>
      </c>
      <c r="D5063">
        <v>10</v>
      </c>
      <c r="E5063" s="2">
        <v>45232</v>
      </c>
      <c r="F5063" s="2">
        <f>_xlfn.XLOOKUP(Table7[[#This Row],[EID]],Roster!A:A,Roster!G:G)</f>
        <v>45032</v>
      </c>
      <c r="G5063" s="61">
        <f ca="1">(TODAY()-Table7[[#This Row],[Hire Date]])/365</f>
        <v>2.0904109589041098</v>
      </c>
      <c r="H5063" s="61">
        <f ca="1">Table7[[#This Row],[Year]]*12</f>
        <v>25.084931506849315</v>
      </c>
      <c r="I5063" t="str">
        <f ca="1">IF(Table7[[#This Row],[Month]]&gt;=12,"Tenured","New Hire")</f>
        <v>Tenured</v>
      </c>
    </row>
    <row r="5064" spans="1:9">
      <c r="A5064" s="3" t="s">
        <v>95</v>
      </c>
      <c r="B5064" s="35" t="str">
        <f>_xlfn.XLOOKUP(Table7[[#This Row],[EID]],Roster!A:A,Roster!E:E)</f>
        <v>oka.koch.55</v>
      </c>
      <c r="C5064" s="35" t="str">
        <f>_xlfn.XLOOKUP(Table7[[#This Row],[EID]],Roster!A:A,Roster!F:F)</f>
        <v>F&amp;A</v>
      </c>
      <c r="D5064">
        <v>10</v>
      </c>
      <c r="E5064" s="2">
        <v>45232</v>
      </c>
      <c r="F5064" s="2">
        <f>_xlfn.XLOOKUP(Table7[[#This Row],[EID]],Roster!A:A,Roster!G:G)</f>
        <v>44990</v>
      </c>
      <c r="G5064" s="61">
        <f ca="1">(TODAY()-Table7[[#This Row],[Hire Date]])/365</f>
        <v>2.2054794520547945</v>
      </c>
      <c r="H5064" s="61">
        <f ca="1">Table7[[#This Row],[Year]]*12</f>
        <v>26.465753424657535</v>
      </c>
      <c r="I5064" t="str">
        <f ca="1">IF(Table7[[#This Row],[Month]]&gt;=12,"Tenured","New Hire")</f>
        <v>Tenured</v>
      </c>
    </row>
    <row r="5065" spans="1:9">
      <c r="A5065" s="3" t="s">
        <v>96</v>
      </c>
      <c r="B5065" s="35" t="str">
        <f>_xlfn.XLOOKUP(Table7[[#This Row],[EID]],Roster!A:A,Roster!E:E)</f>
        <v>hir.kame.31</v>
      </c>
      <c r="C5065" s="35" t="str">
        <f>_xlfn.XLOOKUP(Table7[[#This Row],[EID]],Roster!A:A,Roster!F:F)</f>
        <v>Health</v>
      </c>
      <c r="D5065">
        <v>9</v>
      </c>
      <c r="E5065" s="2">
        <v>45232</v>
      </c>
      <c r="F5065" s="2">
        <f>_xlfn.XLOOKUP(Table7[[#This Row],[EID]],Roster!A:A,Roster!G:G)</f>
        <v>44979</v>
      </c>
      <c r="G5065" s="61">
        <f ca="1">(TODAY()-Table7[[#This Row],[Hire Date]])/365</f>
        <v>2.2356164383561645</v>
      </c>
      <c r="H5065" s="61">
        <f ca="1">Table7[[#This Row],[Year]]*12</f>
        <v>26.827397260273976</v>
      </c>
      <c r="I5065" t="str">
        <f ca="1">IF(Table7[[#This Row],[Month]]&gt;=12,"Tenured","New Hire")</f>
        <v>Tenured</v>
      </c>
    </row>
    <row r="5066" spans="1:9">
      <c r="A5066" s="3" t="s">
        <v>97</v>
      </c>
      <c r="B5066" s="35" t="str">
        <f>_xlfn.XLOOKUP(Table7[[#This Row],[EID]],Roster!A:A,Roster!E:E)</f>
        <v>han.oriz.24</v>
      </c>
      <c r="C5066" s="35" t="str">
        <f>_xlfn.XLOOKUP(Table7[[#This Row],[EID]],Roster!A:A,Roster!F:F)</f>
        <v>Network</v>
      </c>
      <c r="D5066">
        <v>10</v>
      </c>
      <c r="E5066" s="2">
        <v>45232</v>
      </c>
      <c r="F5066" s="2">
        <f>_xlfn.XLOOKUP(Table7[[#This Row],[EID]],Roster!A:A,Roster!G:G)</f>
        <v>44419</v>
      </c>
      <c r="G5066" s="61">
        <f ca="1">(TODAY()-Table7[[#This Row],[Hire Date]])/365</f>
        <v>3.7698630136986302</v>
      </c>
      <c r="H5066" s="61">
        <f ca="1">Table7[[#This Row],[Year]]*12</f>
        <v>45.238356164383561</v>
      </c>
      <c r="I5066" t="str">
        <f ca="1">IF(Table7[[#This Row],[Month]]&gt;=12,"Tenured","New Hire")</f>
        <v>Tenured</v>
      </c>
    </row>
    <row r="5067" spans="1:9">
      <c r="A5067" s="3" t="s">
        <v>98</v>
      </c>
      <c r="B5067" s="35" t="str">
        <f>_xlfn.XLOOKUP(Table7[[#This Row],[EID]],Roster!A:A,Roster!E:E)</f>
        <v>kig.imaz.62</v>
      </c>
      <c r="C5067" s="35" t="str">
        <f>_xlfn.XLOOKUP(Table7[[#This Row],[EID]],Roster!A:A,Roster!F:F)</f>
        <v>HR</v>
      </c>
      <c r="D5067">
        <v>8</v>
      </c>
      <c r="E5067" s="2">
        <v>45232</v>
      </c>
      <c r="F5067" s="2">
        <f>_xlfn.XLOOKUP(Table7[[#This Row],[EID]],Roster!A:A,Roster!G:G)</f>
        <v>41964</v>
      </c>
      <c r="G5067" s="61">
        <f ca="1">(TODAY()-Table7[[#This Row],[Hire Date]])/365</f>
        <v>10.495890410958904</v>
      </c>
      <c r="H5067" s="61">
        <f ca="1">Table7[[#This Row],[Year]]*12</f>
        <v>125.95068493150684</v>
      </c>
      <c r="I5067" t="str">
        <f ca="1">IF(Table7[[#This Row],[Month]]&gt;=12,"Tenured","New Hire")</f>
        <v>Tenured</v>
      </c>
    </row>
    <row r="5068" spans="1:9">
      <c r="A5068" s="3" t="s">
        <v>99</v>
      </c>
      <c r="B5068" s="35" t="str">
        <f>_xlfn.XLOOKUP(Table7[[#This Row],[EID]],Roster!A:A,Roster!E:E)</f>
        <v>han.oriz.24</v>
      </c>
      <c r="C5068" s="35" t="str">
        <f>_xlfn.XLOOKUP(Table7[[#This Row],[EID]],Roster!A:A,Roster!F:F)</f>
        <v>Strategy</v>
      </c>
      <c r="D5068">
        <v>9</v>
      </c>
      <c r="E5068" s="2">
        <v>45232</v>
      </c>
      <c r="F5068" s="2">
        <f>_xlfn.XLOOKUP(Table7[[#This Row],[EID]],Roster!A:A,Roster!G:G)</f>
        <v>39732</v>
      </c>
      <c r="G5068" s="61">
        <f ca="1">(TODAY()-Table7[[#This Row],[Hire Date]])/365</f>
        <v>16.610958904109587</v>
      </c>
      <c r="H5068" s="61">
        <f ca="1">Table7[[#This Row],[Year]]*12</f>
        <v>199.33150684931505</v>
      </c>
      <c r="I5068" t="str">
        <f ca="1">IF(Table7[[#This Row],[Month]]&gt;=12,"Tenured","New Hire")</f>
        <v>Tenured</v>
      </c>
    </row>
    <row r="5069" spans="1:9">
      <c r="A5069" s="3" t="s">
        <v>100</v>
      </c>
      <c r="B5069" s="35" t="str">
        <f>_xlfn.XLOOKUP(Table7[[#This Row],[EID]],Roster!A:A,Roster!E:E)</f>
        <v>oka.koch.55</v>
      </c>
      <c r="C5069" s="35" t="str">
        <f>_xlfn.XLOOKUP(Table7[[#This Row],[EID]],Roster!A:A,Roster!F:F)</f>
        <v>F&amp;A</v>
      </c>
      <c r="D5069">
        <v>8</v>
      </c>
      <c r="E5069" s="2">
        <v>45232</v>
      </c>
      <c r="F5069" s="2">
        <f>_xlfn.XLOOKUP(Table7[[#This Row],[EID]],Roster!A:A,Roster!G:G)</f>
        <v>44956</v>
      </c>
      <c r="G5069" s="61">
        <f ca="1">(TODAY()-Table7[[#This Row],[Hire Date]])/365</f>
        <v>2.2986301369863016</v>
      </c>
      <c r="H5069" s="61">
        <f ca="1">Table7[[#This Row],[Year]]*12</f>
        <v>27.583561643835619</v>
      </c>
      <c r="I5069" t="str">
        <f ca="1">IF(Table7[[#This Row],[Month]]&gt;=12,"Tenured","New Hire")</f>
        <v>Tenured</v>
      </c>
    </row>
    <row r="5070" spans="1:9">
      <c r="A5070" s="3" t="s">
        <v>101</v>
      </c>
      <c r="B5070" s="35" t="str">
        <f>_xlfn.XLOOKUP(Table7[[#This Row],[EID]],Roster!A:A,Roster!E:E)</f>
        <v>hir.kame.31</v>
      </c>
      <c r="C5070" s="35" t="str">
        <f>_xlfn.XLOOKUP(Table7[[#This Row],[EID]],Roster!A:A,Roster!F:F)</f>
        <v>Health</v>
      </c>
      <c r="D5070">
        <v>10</v>
      </c>
      <c r="E5070" s="2">
        <v>45232</v>
      </c>
      <c r="F5070" s="2">
        <f>_xlfn.XLOOKUP(Table7[[#This Row],[EID]],Roster!A:A,Roster!G:G)</f>
        <v>42161</v>
      </c>
      <c r="G5070" s="61">
        <f ca="1">(TODAY()-Table7[[#This Row],[Hire Date]])/365</f>
        <v>9.956164383561644</v>
      </c>
      <c r="H5070" s="61">
        <f ca="1">Table7[[#This Row],[Year]]*12</f>
        <v>119.47397260273974</v>
      </c>
      <c r="I5070" t="str">
        <f ca="1">IF(Table7[[#This Row],[Month]]&gt;=12,"Tenured","New Hire")</f>
        <v>Tenured</v>
      </c>
    </row>
    <row r="5071" spans="1:9">
      <c r="A5071" s="3" t="s">
        <v>102</v>
      </c>
      <c r="B5071" s="35" t="str">
        <f>_xlfn.XLOOKUP(Table7[[#This Row],[EID]],Roster!A:A,Roster!E:E)</f>
        <v>han.oriz.24</v>
      </c>
      <c r="C5071" s="35" t="str">
        <f>_xlfn.XLOOKUP(Table7[[#This Row],[EID]],Roster!A:A,Roster!F:F)</f>
        <v>Network</v>
      </c>
      <c r="D5071">
        <v>9</v>
      </c>
      <c r="E5071" s="2">
        <v>45232</v>
      </c>
      <c r="F5071" s="2">
        <f>_xlfn.XLOOKUP(Table7[[#This Row],[EID]],Roster!A:A,Roster!G:G)</f>
        <v>37784</v>
      </c>
      <c r="G5071" s="61">
        <f ca="1">(TODAY()-Table7[[#This Row],[Hire Date]])/365</f>
        <v>21.947945205479453</v>
      </c>
      <c r="H5071" s="61">
        <f ca="1">Table7[[#This Row],[Year]]*12</f>
        <v>263.37534246575342</v>
      </c>
      <c r="I5071" t="str">
        <f ca="1">IF(Table7[[#This Row],[Month]]&gt;=12,"Tenured","New Hire")</f>
        <v>Tenured</v>
      </c>
    </row>
    <row r="5072" spans="1:9">
      <c r="A5072" s="3" t="s">
        <v>103</v>
      </c>
      <c r="B5072" s="35" t="str">
        <f>_xlfn.XLOOKUP(Table7[[#This Row],[EID]],Roster!A:A,Roster!E:E)</f>
        <v>kig.imaz.62</v>
      </c>
      <c r="C5072" s="35" t="str">
        <f>_xlfn.XLOOKUP(Table7[[#This Row],[EID]],Roster!A:A,Roster!F:F)</f>
        <v>HR</v>
      </c>
      <c r="D5072">
        <v>9</v>
      </c>
      <c r="E5072" s="2">
        <v>45232</v>
      </c>
      <c r="F5072" s="2">
        <f>_xlfn.XLOOKUP(Table7[[#This Row],[EID]],Roster!A:A,Roster!G:G)</f>
        <v>44132</v>
      </c>
      <c r="G5072" s="61">
        <f ca="1">(TODAY()-Table7[[#This Row],[Hire Date]])/365</f>
        <v>4.5561643835616437</v>
      </c>
      <c r="H5072" s="61">
        <f ca="1">Table7[[#This Row],[Year]]*12</f>
        <v>54.673972602739724</v>
      </c>
      <c r="I5072" t="str">
        <f ca="1">IF(Table7[[#This Row],[Month]]&gt;=12,"Tenured","New Hire")</f>
        <v>Tenured</v>
      </c>
    </row>
    <row r="5073" spans="1:9">
      <c r="A5073" s="3" t="s">
        <v>104</v>
      </c>
      <c r="B5073" s="35" t="str">
        <f>_xlfn.XLOOKUP(Table7[[#This Row],[EID]],Roster!A:A,Roster!E:E)</f>
        <v>oka.koch.55</v>
      </c>
      <c r="C5073" s="35" t="str">
        <f>_xlfn.XLOOKUP(Table7[[#This Row],[EID]],Roster!A:A,Roster!F:F)</f>
        <v>F&amp;A</v>
      </c>
      <c r="D5073">
        <v>6</v>
      </c>
      <c r="E5073" s="2">
        <v>45232</v>
      </c>
      <c r="F5073" s="2">
        <f>_xlfn.XLOOKUP(Table7[[#This Row],[EID]],Roster!A:A,Roster!G:G)</f>
        <v>44977</v>
      </c>
      <c r="G5073" s="61">
        <f ca="1">(TODAY()-Table7[[#This Row],[Hire Date]])/365</f>
        <v>2.2410958904109588</v>
      </c>
      <c r="H5073" s="61">
        <f ca="1">Table7[[#This Row],[Year]]*12</f>
        <v>26.893150684931506</v>
      </c>
      <c r="I5073" t="str">
        <f ca="1">IF(Table7[[#This Row],[Month]]&gt;=12,"Tenured","New Hire")</f>
        <v>Tenured</v>
      </c>
    </row>
    <row r="5074" spans="1:9">
      <c r="A5074" s="3" t="s">
        <v>105</v>
      </c>
      <c r="B5074" s="35" t="str">
        <f>_xlfn.XLOOKUP(Table7[[#This Row],[EID]],Roster!A:A,Roster!E:E)</f>
        <v>oka.koch.55</v>
      </c>
      <c r="C5074" s="35" t="str">
        <f>_xlfn.XLOOKUP(Table7[[#This Row],[EID]],Roster!A:A,Roster!F:F)</f>
        <v>F&amp;A</v>
      </c>
      <c r="D5074">
        <v>10</v>
      </c>
      <c r="E5074" s="2">
        <v>45232</v>
      </c>
      <c r="F5074" s="2">
        <f>_xlfn.XLOOKUP(Table7[[#This Row],[EID]],Roster!A:A,Roster!G:G)</f>
        <v>37806</v>
      </c>
      <c r="G5074" s="61">
        <f ca="1">(TODAY()-Table7[[#This Row],[Hire Date]])/365</f>
        <v>21.887671232876713</v>
      </c>
      <c r="H5074" s="61">
        <f ca="1">Table7[[#This Row],[Year]]*12</f>
        <v>262.65205479452055</v>
      </c>
      <c r="I5074" t="str">
        <f ca="1">IF(Table7[[#This Row],[Month]]&gt;=12,"Tenured","New Hire")</f>
        <v>Tenured</v>
      </c>
    </row>
    <row r="5075" spans="1:9">
      <c r="A5075" s="3" t="s">
        <v>106</v>
      </c>
      <c r="B5075" s="35" t="str">
        <f>_xlfn.XLOOKUP(Table7[[#This Row],[EID]],Roster!A:A,Roster!E:E)</f>
        <v>hir.kame.31</v>
      </c>
      <c r="C5075" s="35" t="str">
        <f>_xlfn.XLOOKUP(Table7[[#This Row],[EID]],Roster!A:A,Roster!F:F)</f>
        <v>Health</v>
      </c>
      <c r="D5075">
        <v>10</v>
      </c>
      <c r="E5075" s="2">
        <v>45232</v>
      </c>
      <c r="F5075" s="2">
        <f>_xlfn.XLOOKUP(Table7[[#This Row],[EID]],Roster!A:A,Roster!G:G)</f>
        <v>40457</v>
      </c>
      <c r="G5075" s="61">
        <f ca="1">(TODAY()-Table7[[#This Row],[Hire Date]])/365</f>
        <v>14.624657534246575</v>
      </c>
      <c r="H5075" s="61">
        <f ca="1">Table7[[#This Row],[Year]]*12</f>
        <v>175.49589041095891</v>
      </c>
      <c r="I5075" t="str">
        <f ca="1">IF(Table7[[#This Row],[Month]]&gt;=12,"Tenured","New Hire")</f>
        <v>Tenured</v>
      </c>
    </row>
    <row r="5076" spans="1:9">
      <c r="A5076" s="3" t="s">
        <v>107</v>
      </c>
      <c r="B5076" s="35" t="str">
        <f>_xlfn.XLOOKUP(Table7[[#This Row],[EID]],Roster!A:A,Roster!E:E)</f>
        <v>oka.koch.55</v>
      </c>
      <c r="C5076" s="35" t="str">
        <f>_xlfn.XLOOKUP(Table7[[#This Row],[EID]],Roster!A:A,Roster!F:F)</f>
        <v>F&amp;A</v>
      </c>
      <c r="D5076">
        <v>7</v>
      </c>
      <c r="E5076" s="2">
        <v>45232</v>
      </c>
      <c r="F5076" s="2">
        <f>_xlfn.XLOOKUP(Table7[[#This Row],[EID]],Roster!A:A,Roster!G:G)</f>
        <v>45001</v>
      </c>
      <c r="G5076" s="61">
        <f ca="1">(TODAY()-Table7[[#This Row],[Hire Date]])/365</f>
        <v>2.1753424657534248</v>
      </c>
      <c r="H5076" s="61">
        <f ca="1">Table7[[#This Row],[Year]]*12</f>
        <v>26.104109589041098</v>
      </c>
      <c r="I5076" t="str">
        <f ca="1">IF(Table7[[#This Row],[Month]]&gt;=12,"Tenured","New Hire")</f>
        <v>Tenured</v>
      </c>
    </row>
    <row r="5077" spans="1:9">
      <c r="A5077" s="3" t="s">
        <v>108</v>
      </c>
      <c r="B5077" s="35" t="str">
        <f>_xlfn.XLOOKUP(Table7[[#This Row],[EID]],Roster!A:A,Roster!E:E)</f>
        <v>kig.imaz.62</v>
      </c>
      <c r="C5077" s="35" t="str">
        <f>_xlfn.XLOOKUP(Table7[[#This Row],[EID]],Roster!A:A,Roster!F:F)</f>
        <v>HR</v>
      </c>
      <c r="D5077">
        <v>9</v>
      </c>
      <c r="E5077" s="2">
        <v>45232</v>
      </c>
      <c r="F5077" s="2">
        <f>_xlfn.XLOOKUP(Table7[[#This Row],[EID]],Roster!A:A,Roster!G:G)</f>
        <v>41289</v>
      </c>
      <c r="G5077" s="61">
        <f ca="1">(TODAY()-Table7[[#This Row],[Hire Date]])/365</f>
        <v>12.345205479452055</v>
      </c>
      <c r="H5077" s="61">
        <f ca="1">Table7[[#This Row],[Year]]*12</f>
        <v>148.14246575342466</v>
      </c>
      <c r="I5077" t="str">
        <f ca="1">IF(Table7[[#This Row],[Month]]&gt;=12,"Tenured","New Hire")</f>
        <v>Tenured</v>
      </c>
    </row>
    <row r="5078" spans="1:9">
      <c r="A5078" s="3" t="s">
        <v>109</v>
      </c>
      <c r="B5078" s="35" t="str">
        <f>_xlfn.XLOOKUP(Table7[[#This Row],[EID]],Roster!A:A,Roster!E:E)</f>
        <v>han.oriz.24</v>
      </c>
      <c r="C5078" s="35" t="str">
        <f>_xlfn.XLOOKUP(Table7[[#This Row],[EID]],Roster!A:A,Roster!F:F)</f>
        <v>Strategy</v>
      </c>
      <c r="D5078">
        <v>10</v>
      </c>
      <c r="E5078" s="2">
        <v>45232</v>
      </c>
      <c r="F5078" s="2">
        <f>_xlfn.XLOOKUP(Table7[[#This Row],[EID]],Roster!A:A,Roster!G:G)</f>
        <v>39092</v>
      </c>
      <c r="G5078" s="61">
        <f ca="1">(TODAY()-Table7[[#This Row],[Hire Date]])/365</f>
        <v>18.364383561643837</v>
      </c>
      <c r="H5078" s="61">
        <f ca="1">Table7[[#This Row],[Year]]*12</f>
        <v>220.37260273972606</v>
      </c>
      <c r="I5078" t="str">
        <f ca="1">IF(Table7[[#This Row],[Month]]&gt;=12,"Tenured","New Hire")</f>
        <v>Tenured</v>
      </c>
    </row>
    <row r="5079" spans="1:9">
      <c r="A5079" s="3" t="s">
        <v>110</v>
      </c>
      <c r="B5079" s="35" t="str">
        <f>_xlfn.XLOOKUP(Table7[[#This Row],[EID]],Roster!A:A,Roster!E:E)</f>
        <v>oka.koch.55</v>
      </c>
      <c r="C5079" s="35" t="str">
        <f>_xlfn.XLOOKUP(Table7[[#This Row],[EID]],Roster!A:A,Roster!F:F)</f>
        <v>F&amp;A</v>
      </c>
      <c r="D5079">
        <v>8</v>
      </c>
      <c r="E5079" s="2">
        <v>45232</v>
      </c>
      <c r="F5079" s="2">
        <f>_xlfn.XLOOKUP(Table7[[#This Row],[EID]],Roster!A:A,Roster!G:G)</f>
        <v>45029</v>
      </c>
      <c r="G5079" s="61">
        <f ca="1">(TODAY()-Table7[[#This Row],[Hire Date]])/365</f>
        <v>2.0986301369863014</v>
      </c>
      <c r="H5079" s="61">
        <f ca="1">Table7[[#This Row],[Year]]*12</f>
        <v>25.183561643835617</v>
      </c>
      <c r="I5079" t="str">
        <f ca="1">IF(Table7[[#This Row],[Month]]&gt;=12,"Tenured","New Hire")</f>
        <v>Tenured</v>
      </c>
    </row>
    <row r="5080" spans="1:9">
      <c r="A5080" s="3" t="s">
        <v>111</v>
      </c>
      <c r="B5080" s="35" t="str">
        <f>_xlfn.XLOOKUP(Table7[[#This Row],[EID]],Roster!A:A,Roster!E:E)</f>
        <v>hir.kame.31</v>
      </c>
      <c r="C5080" s="35" t="str">
        <f>_xlfn.XLOOKUP(Table7[[#This Row],[EID]],Roster!A:A,Roster!F:F)</f>
        <v>Health</v>
      </c>
      <c r="D5080">
        <v>10</v>
      </c>
      <c r="E5080" s="2">
        <v>45232</v>
      </c>
      <c r="F5080" s="2">
        <f>_xlfn.XLOOKUP(Table7[[#This Row],[EID]],Roster!A:A,Roster!G:G)</f>
        <v>42145</v>
      </c>
      <c r="G5080" s="61">
        <f ca="1">(TODAY()-Table7[[#This Row],[Hire Date]])/365</f>
        <v>10</v>
      </c>
      <c r="H5080" s="61">
        <f ca="1">Table7[[#This Row],[Year]]*12</f>
        <v>120</v>
      </c>
      <c r="I5080" t="str">
        <f ca="1">IF(Table7[[#This Row],[Month]]&gt;=12,"Tenured","New Hire")</f>
        <v>Tenured</v>
      </c>
    </row>
    <row r="5081" spans="1:9">
      <c r="A5081" s="3" t="s">
        <v>112</v>
      </c>
      <c r="B5081" s="35" t="str">
        <f>_xlfn.XLOOKUP(Table7[[#This Row],[EID]],Roster!A:A,Roster!E:E)</f>
        <v>hir.kame.31</v>
      </c>
      <c r="C5081" s="35" t="str">
        <f>_xlfn.XLOOKUP(Table7[[#This Row],[EID]],Roster!A:A,Roster!F:F)</f>
        <v>Health</v>
      </c>
      <c r="D5081">
        <v>8</v>
      </c>
      <c r="E5081" s="2">
        <v>45232</v>
      </c>
      <c r="F5081" s="2">
        <f>_xlfn.XLOOKUP(Table7[[#This Row],[EID]],Roster!A:A,Roster!G:G)</f>
        <v>44989</v>
      </c>
      <c r="G5081" s="61">
        <f ca="1">(TODAY()-Table7[[#This Row],[Hire Date]])/365</f>
        <v>2.2082191780821918</v>
      </c>
      <c r="H5081" s="61">
        <f ca="1">Table7[[#This Row],[Year]]*12</f>
        <v>26.4986301369863</v>
      </c>
      <c r="I5081" t="str">
        <f ca="1">IF(Table7[[#This Row],[Month]]&gt;=12,"Tenured","New Hire")</f>
        <v>Tenured</v>
      </c>
    </row>
    <row r="5082" spans="1:9">
      <c r="A5082" s="3" t="s">
        <v>113</v>
      </c>
      <c r="B5082" s="35" t="str">
        <f>_xlfn.XLOOKUP(Table7[[#This Row],[EID]],Roster!A:A,Roster!E:E)</f>
        <v>kig.imaz.62</v>
      </c>
      <c r="C5082" s="35" t="str">
        <f>_xlfn.XLOOKUP(Table7[[#This Row],[EID]],Roster!A:A,Roster!F:F)</f>
        <v>HR</v>
      </c>
      <c r="D5082">
        <v>8</v>
      </c>
      <c r="E5082" s="2">
        <v>45232</v>
      </c>
      <c r="F5082" s="2">
        <f>_xlfn.XLOOKUP(Table7[[#This Row],[EID]],Roster!A:A,Roster!G:G)</f>
        <v>44152</v>
      </c>
      <c r="G5082" s="61">
        <f ca="1">(TODAY()-Table7[[#This Row],[Hire Date]])/365</f>
        <v>4.5013698630136982</v>
      </c>
      <c r="H5082" s="61">
        <f ca="1">Table7[[#This Row],[Year]]*12</f>
        <v>54.016438356164379</v>
      </c>
      <c r="I5082" t="str">
        <f ca="1">IF(Table7[[#This Row],[Month]]&gt;=12,"Tenured","New Hire")</f>
        <v>Tenured</v>
      </c>
    </row>
    <row r="5083" spans="1:9">
      <c r="A5083" s="3" t="s">
        <v>114</v>
      </c>
      <c r="B5083" s="35" t="str">
        <f>_xlfn.XLOOKUP(Table7[[#This Row],[EID]],Roster!A:A,Roster!E:E)</f>
        <v>han.oriz.24</v>
      </c>
      <c r="C5083" s="35" t="str">
        <f>_xlfn.XLOOKUP(Table7[[#This Row],[EID]],Roster!A:A,Roster!F:F)</f>
        <v>Strategy</v>
      </c>
      <c r="D5083">
        <v>10</v>
      </c>
      <c r="E5083" s="2">
        <v>45232</v>
      </c>
      <c r="F5083" s="2">
        <f>_xlfn.XLOOKUP(Table7[[#This Row],[EID]],Roster!A:A,Roster!G:G)</f>
        <v>37165</v>
      </c>
      <c r="G5083" s="61">
        <f ca="1">(TODAY()-Table7[[#This Row],[Hire Date]])/365</f>
        <v>23.643835616438356</v>
      </c>
      <c r="H5083" s="61">
        <f ca="1">Table7[[#This Row],[Year]]*12</f>
        <v>283.72602739726028</v>
      </c>
      <c r="I5083" t="str">
        <f ca="1">IF(Table7[[#This Row],[Month]]&gt;=12,"Tenured","New Hire")</f>
        <v>Tenured</v>
      </c>
    </row>
    <row r="5084" spans="1:9">
      <c r="A5084" s="3" t="s">
        <v>115</v>
      </c>
      <c r="B5084" s="35" t="str">
        <f>_xlfn.XLOOKUP(Table7[[#This Row],[EID]],Roster!A:A,Roster!E:E)</f>
        <v>oka.koch.55</v>
      </c>
      <c r="C5084" s="35" t="str">
        <f>_xlfn.XLOOKUP(Table7[[#This Row],[EID]],Roster!A:A,Roster!F:F)</f>
        <v>F&amp;A</v>
      </c>
      <c r="D5084">
        <v>9</v>
      </c>
      <c r="E5084" s="2">
        <v>45232</v>
      </c>
      <c r="F5084" s="2">
        <f>_xlfn.XLOOKUP(Table7[[#This Row],[EID]],Roster!A:A,Roster!G:G)</f>
        <v>44841</v>
      </c>
      <c r="G5084" s="61">
        <f ca="1">(TODAY()-Table7[[#This Row],[Hire Date]])/365</f>
        <v>2.6136986301369864</v>
      </c>
      <c r="H5084" s="61">
        <f ca="1">Table7[[#This Row],[Year]]*12</f>
        <v>31.364383561643837</v>
      </c>
      <c r="I5084" t="str">
        <f ca="1">IF(Table7[[#This Row],[Month]]&gt;=12,"Tenured","New Hire")</f>
        <v>Tenured</v>
      </c>
    </row>
    <row r="5085" spans="1:9">
      <c r="A5085" s="3" t="s">
        <v>116</v>
      </c>
      <c r="B5085" s="35" t="str">
        <f>_xlfn.XLOOKUP(Table7[[#This Row],[EID]],Roster!A:A,Roster!E:E)</f>
        <v>hir.kame.31</v>
      </c>
      <c r="C5085" s="35" t="str">
        <f>_xlfn.XLOOKUP(Table7[[#This Row],[EID]],Roster!A:A,Roster!F:F)</f>
        <v>Health</v>
      </c>
      <c r="D5085">
        <v>9</v>
      </c>
      <c r="E5085" s="2">
        <v>45232</v>
      </c>
      <c r="F5085" s="2">
        <f>_xlfn.XLOOKUP(Table7[[#This Row],[EID]],Roster!A:A,Roster!G:G)</f>
        <v>39490</v>
      </c>
      <c r="G5085" s="61">
        <f ca="1">(TODAY()-Table7[[#This Row],[Hire Date]])/365</f>
        <v>17.273972602739725</v>
      </c>
      <c r="H5085" s="61">
        <f ca="1">Table7[[#This Row],[Year]]*12</f>
        <v>207.2876712328767</v>
      </c>
      <c r="I5085" t="str">
        <f ca="1">IF(Table7[[#This Row],[Month]]&gt;=12,"Tenured","New Hire")</f>
        <v>Tenured</v>
      </c>
    </row>
    <row r="5086" spans="1:9">
      <c r="A5086" s="3" t="s">
        <v>117</v>
      </c>
      <c r="B5086" s="35" t="str">
        <f>_xlfn.XLOOKUP(Table7[[#This Row],[EID]],Roster!A:A,Roster!E:E)</f>
        <v>han.oriz.24</v>
      </c>
      <c r="C5086" s="35" t="str">
        <f>_xlfn.XLOOKUP(Table7[[#This Row],[EID]],Roster!A:A,Roster!F:F)</f>
        <v>Network</v>
      </c>
      <c r="D5086">
        <v>8</v>
      </c>
      <c r="E5086" s="2">
        <v>45232</v>
      </c>
      <c r="F5086" s="2">
        <f>_xlfn.XLOOKUP(Table7[[#This Row],[EID]],Roster!A:A,Roster!G:G)</f>
        <v>43495</v>
      </c>
      <c r="G5086" s="61">
        <f ca="1">(TODAY()-Table7[[#This Row],[Hire Date]])/365</f>
        <v>6.3013698630136989</v>
      </c>
      <c r="H5086" s="61">
        <f ca="1">Table7[[#This Row],[Year]]*12</f>
        <v>75.616438356164394</v>
      </c>
      <c r="I5086" t="str">
        <f ca="1">IF(Table7[[#This Row],[Month]]&gt;=12,"Tenured","New Hire")</f>
        <v>Tenured</v>
      </c>
    </row>
    <row r="5087" spans="1:9">
      <c r="A5087" s="3" t="s">
        <v>118</v>
      </c>
      <c r="B5087" s="35" t="str">
        <f>_xlfn.XLOOKUP(Table7[[#This Row],[EID]],Roster!A:A,Roster!E:E)</f>
        <v>kig.imaz.62</v>
      </c>
      <c r="C5087" s="35" t="str">
        <f>_xlfn.XLOOKUP(Table7[[#This Row],[EID]],Roster!A:A,Roster!F:F)</f>
        <v>HR</v>
      </c>
      <c r="D5087">
        <v>10</v>
      </c>
      <c r="E5087" s="2">
        <v>45232</v>
      </c>
      <c r="F5087" s="2">
        <f>_xlfn.XLOOKUP(Table7[[#This Row],[EID]],Roster!A:A,Roster!G:G)</f>
        <v>44965</v>
      </c>
      <c r="G5087" s="61">
        <f ca="1">(TODAY()-Table7[[#This Row],[Hire Date]])/365</f>
        <v>2.2739726027397262</v>
      </c>
      <c r="H5087" s="61">
        <f ca="1">Table7[[#This Row],[Year]]*12</f>
        <v>27.287671232876715</v>
      </c>
      <c r="I5087" t="str">
        <f ca="1">IF(Table7[[#This Row],[Month]]&gt;=12,"Tenured","New Hire")</f>
        <v>Tenured</v>
      </c>
    </row>
    <row r="5088" spans="1:9">
      <c r="A5088" s="3" t="s">
        <v>119</v>
      </c>
      <c r="B5088" s="35" t="str">
        <f>_xlfn.XLOOKUP(Table7[[#This Row],[EID]],Roster!A:A,Roster!E:E)</f>
        <v>hir.kame.31</v>
      </c>
      <c r="C5088" s="35" t="str">
        <f>_xlfn.XLOOKUP(Table7[[#This Row],[EID]],Roster!A:A,Roster!F:F)</f>
        <v>Health</v>
      </c>
      <c r="D5088">
        <v>9</v>
      </c>
      <c r="E5088" s="2">
        <v>45232</v>
      </c>
      <c r="F5088" s="2">
        <f>_xlfn.XLOOKUP(Table7[[#This Row],[EID]],Roster!A:A,Roster!G:G)</f>
        <v>38581</v>
      </c>
      <c r="G5088" s="61">
        <f ca="1">(TODAY()-Table7[[#This Row],[Hire Date]])/365</f>
        <v>19.764383561643836</v>
      </c>
      <c r="H5088" s="61">
        <f ca="1">Table7[[#This Row],[Year]]*12</f>
        <v>237.17260273972602</v>
      </c>
      <c r="I5088" t="str">
        <f ca="1">IF(Table7[[#This Row],[Month]]&gt;=12,"Tenured","New Hire")</f>
        <v>Tenured</v>
      </c>
    </row>
    <row r="5089" spans="1:9">
      <c r="A5089" s="3" t="s">
        <v>120</v>
      </c>
      <c r="B5089" s="35" t="str">
        <f>_xlfn.XLOOKUP(Table7[[#This Row],[EID]],Roster!A:A,Roster!E:E)</f>
        <v>oka.koch.55</v>
      </c>
      <c r="C5089" s="35" t="str">
        <f>_xlfn.XLOOKUP(Table7[[#This Row],[EID]],Roster!A:A,Roster!F:F)</f>
        <v>F&amp;A</v>
      </c>
      <c r="D5089">
        <v>8</v>
      </c>
      <c r="E5089" s="2">
        <v>45232</v>
      </c>
      <c r="F5089" s="2">
        <f>_xlfn.XLOOKUP(Table7[[#This Row],[EID]],Roster!A:A,Roster!G:G)</f>
        <v>45039</v>
      </c>
      <c r="G5089" s="61">
        <f ca="1">(TODAY()-Table7[[#This Row],[Hire Date]])/365</f>
        <v>2.0712328767123287</v>
      </c>
      <c r="H5089" s="61">
        <f ca="1">Table7[[#This Row],[Year]]*12</f>
        <v>24.854794520547944</v>
      </c>
      <c r="I5089" t="str">
        <f ca="1">IF(Table7[[#This Row],[Month]]&gt;=12,"Tenured","New Hire")</f>
        <v>Tenured</v>
      </c>
    </row>
    <row r="5090" spans="1:9">
      <c r="A5090" s="3" t="s">
        <v>121</v>
      </c>
      <c r="B5090" s="35" t="str">
        <f>_xlfn.XLOOKUP(Table7[[#This Row],[EID]],Roster!A:A,Roster!E:E)</f>
        <v>hir.kame.31</v>
      </c>
      <c r="C5090" s="35" t="str">
        <f>_xlfn.XLOOKUP(Table7[[#This Row],[EID]],Roster!A:A,Roster!F:F)</f>
        <v>Health</v>
      </c>
      <c r="D5090">
        <v>10</v>
      </c>
      <c r="E5090" s="2">
        <v>45232</v>
      </c>
      <c r="F5090" s="2">
        <f>_xlfn.XLOOKUP(Table7[[#This Row],[EID]],Roster!A:A,Roster!G:G)</f>
        <v>44420</v>
      </c>
      <c r="G5090" s="61">
        <f ca="1">(TODAY()-Table7[[#This Row],[Hire Date]])/365</f>
        <v>3.7671232876712328</v>
      </c>
      <c r="H5090" s="61">
        <f ca="1">Table7[[#This Row],[Year]]*12</f>
        <v>45.205479452054796</v>
      </c>
      <c r="I5090" t="str">
        <f ca="1">IF(Table7[[#This Row],[Month]]&gt;=12,"Tenured","New Hire")</f>
        <v>Tenured</v>
      </c>
    </row>
    <row r="5091" spans="1:9">
      <c r="A5091" s="3" t="s">
        <v>122</v>
      </c>
      <c r="B5091" s="35" t="str">
        <f>_xlfn.XLOOKUP(Table7[[#This Row],[EID]],Roster!A:A,Roster!E:E)</f>
        <v>han.oriz.24</v>
      </c>
      <c r="C5091" s="35" t="str">
        <f>_xlfn.XLOOKUP(Table7[[#This Row],[EID]],Roster!A:A,Roster!F:F)</f>
        <v>Network</v>
      </c>
      <c r="D5091">
        <v>8</v>
      </c>
      <c r="E5091" s="2">
        <v>45232</v>
      </c>
      <c r="F5091" s="2">
        <f>_xlfn.XLOOKUP(Table7[[#This Row],[EID]],Roster!A:A,Roster!G:G)</f>
        <v>44961</v>
      </c>
      <c r="G5091" s="61">
        <f ca="1">(TODAY()-Table7[[#This Row],[Hire Date]])/365</f>
        <v>2.2849315068493152</v>
      </c>
      <c r="H5091" s="61">
        <f ca="1">Table7[[#This Row],[Year]]*12</f>
        <v>27.419178082191785</v>
      </c>
      <c r="I5091" t="str">
        <f ca="1">IF(Table7[[#This Row],[Month]]&gt;=12,"Tenured","New Hire")</f>
        <v>Tenured</v>
      </c>
    </row>
    <row r="5092" spans="1:9">
      <c r="A5092" s="3" t="s">
        <v>123</v>
      </c>
      <c r="B5092" s="35" t="str">
        <f>_xlfn.XLOOKUP(Table7[[#This Row],[EID]],Roster!A:A,Roster!E:E)</f>
        <v>kig.imaz.62</v>
      </c>
      <c r="C5092" s="35" t="str">
        <f>_xlfn.XLOOKUP(Table7[[#This Row],[EID]],Roster!A:A,Roster!F:F)</f>
        <v>HR</v>
      </c>
      <c r="D5092">
        <v>9</v>
      </c>
      <c r="E5092" s="2">
        <v>45232</v>
      </c>
      <c r="F5092" s="2">
        <f>_xlfn.XLOOKUP(Table7[[#This Row],[EID]],Roster!A:A,Roster!G:G)</f>
        <v>41094</v>
      </c>
      <c r="G5092" s="61">
        <f ca="1">(TODAY()-Table7[[#This Row],[Hire Date]])/365</f>
        <v>12.87945205479452</v>
      </c>
      <c r="H5092" s="61">
        <f ca="1">Table7[[#This Row],[Year]]*12</f>
        <v>154.55342465753424</v>
      </c>
      <c r="I5092" t="str">
        <f ca="1">IF(Table7[[#This Row],[Month]]&gt;=12,"Tenured","New Hire")</f>
        <v>Tenured</v>
      </c>
    </row>
    <row r="5093" spans="1:9">
      <c r="A5093" s="3" t="s">
        <v>94</v>
      </c>
      <c r="B5093" s="35" t="str">
        <f>_xlfn.XLOOKUP(Table7[[#This Row],[EID]],Roster!A:A,Roster!E:E)</f>
        <v>oka.koch.55</v>
      </c>
      <c r="C5093" s="35" t="str">
        <f>_xlfn.XLOOKUP(Table7[[#This Row],[EID]],Roster!A:A,Roster!F:F)</f>
        <v>F&amp;A</v>
      </c>
      <c r="D5093">
        <v>8</v>
      </c>
      <c r="E5093" s="2">
        <v>45233</v>
      </c>
      <c r="F5093" s="2">
        <f>_xlfn.XLOOKUP(Table7[[#This Row],[EID]],Roster!A:A,Roster!G:G)</f>
        <v>45032</v>
      </c>
      <c r="G5093" s="61">
        <f ca="1">(TODAY()-Table7[[#This Row],[Hire Date]])/365</f>
        <v>2.0904109589041098</v>
      </c>
      <c r="H5093" s="61">
        <f ca="1">Table7[[#This Row],[Year]]*12</f>
        <v>25.084931506849315</v>
      </c>
      <c r="I5093" t="str">
        <f ca="1">IF(Table7[[#This Row],[Month]]&gt;=12,"Tenured","New Hire")</f>
        <v>Tenured</v>
      </c>
    </row>
    <row r="5094" spans="1:9">
      <c r="A5094" s="3" t="s">
        <v>95</v>
      </c>
      <c r="B5094" s="35" t="str">
        <f>_xlfn.XLOOKUP(Table7[[#This Row],[EID]],Roster!A:A,Roster!E:E)</f>
        <v>oka.koch.55</v>
      </c>
      <c r="C5094" s="35" t="str">
        <f>_xlfn.XLOOKUP(Table7[[#This Row],[EID]],Roster!A:A,Roster!F:F)</f>
        <v>F&amp;A</v>
      </c>
      <c r="D5094">
        <v>9</v>
      </c>
      <c r="E5094" s="2">
        <v>45233</v>
      </c>
      <c r="F5094" s="2">
        <f>_xlfn.XLOOKUP(Table7[[#This Row],[EID]],Roster!A:A,Roster!G:G)</f>
        <v>44990</v>
      </c>
      <c r="G5094" s="61">
        <f ca="1">(TODAY()-Table7[[#This Row],[Hire Date]])/365</f>
        <v>2.2054794520547945</v>
      </c>
      <c r="H5094" s="61">
        <f ca="1">Table7[[#This Row],[Year]]*12</f>
        <v>26.465753424657535</v>
      </c>
      <c r="I5094" t="str">
        <f ca="1">IF(Table7[[#This Row],[Month]]&gt;=12,"Tenured","New Hire")</f>
        <v>Tenured</v>
      </c>
    </row>
    <row r="5095" spans="1:9">
      <c r="A5095" s="3" t="s">
        <v>96</v>
      </c>
      <c r="B5095" s="35" t="str">
        <f>_xlfn.XLOOKUP(Table7[[#This Row],[EID]],Roster!A:A,Roster!E:E)</f>
        <v>hir.kame.31</v>
      </c>
      <c r="C5095" s="35" t="str">
        <f>_xlfn.XLOOKUP(Table7[[#This Row],[EID]],Roster!A:A,Roster!F:F)</f>
        <v>Health</v>
      </c>
      <c r="D5095">
        <v>10</v>
      </c>
      <c r="E5095" s="2">
        <v>45233</v>
      </c>
      <c r="F5095" s="2">
        <f>_xlfn.XLOOKUP(Table7[[#This Row],[EID]],Roster!A:A,Roster!G:G)</f>
        <v>44979</v>
      </c>
      <c r="G5095" s="61">
        <f ca="1">(TODAY()-Table7[[#This Row],[Hire Date]])/365</f>
        <v>2.2356164383561645</v>
      </c>
      <c r="H5095" s="61">
        <f ca="1">Table7[[#This Row],[Year]]*12</f>
        <v>26.827397260273976</v>
      </c>
      <c r="I5095" t="str">
        <f ca="1">IF(Table7[[#This Row],[Month]]&gt;=12,"Tenured","New Hire")</f>
        <v>Tenured</v>
      </c>
    </row>
    <row r="5096" spans="1:9">
      <c r="A5096" s="3" t="s">
        <v>97</v>
      </c>
      <c r="B5096" s="35" t="str">
        <f>_xlfn.XLOOKUP(Table7[[#This Row],[EID]],Roster!A:A,Roster!E:E)</f>
        <v>han.oriz.24</v>
      </c>
      <c r="C5096" s="35" t="str">
        <f>_xlfn.XLOOKUP(Table7[[#This Row],[EID]],Roster!A:A,Roster!F:F)</f>
        <v>Network</v>
      </c>
      <c r="D5096">
        <v>10</v>
      </c>
      <c r="E5096" s="2">
        <v>45233</v>
      </c>
      <c r="F5096" s="2">
        <f>_xlfn.XLOOKUP(Table7[[#This Row],[EID]],Roster!A:A,Roster!G:G)</f>
        <v>44419</v>
      </c>
      <c r="G5096" s="61">
        <f ca="1">(TODAY()-Table7[[#This Row],[Hire Date]])/365</f>
        <v>3.7698630136986302</v>
      </c>
      <c r="H5096" s="61">
        <f ca="1">Table7[[#This Row],[Year]]*12</f>
        <v>45.238356164383561</v>
      </c>
      <c r="I5096" t="str">
        <f ca="1">IF(Table7[[#This Row],[Month]]&gt;=12,"Tenured","New Hire")</f>
        <v>Tenured</v>
      </c>
    </row>
    <row r="5097" spans="1:9">
      <c r="A5097" s="3" t="s">
        <v>98</v>
      </c>
      <c r="B5097" s="35" t="str">
        <f>_xlfn.XLOOKUP(Table7[[#This Row],[EID]],Roster!A:A,Roster!E:E)</f>
        <v>kig.imaz.62</v>
      </c>
      <c r="C5097" s="35" t="str">
        <f>_xlfn.XLOOKUP(Table7[[#This Row],[EID]],Roster!A:A,Roster!F:F)</f>
        <v>HR</v>
      </c>
      <c r="D5097">
        <v>8</v>
      </c>
      <c r="E5097" s="2">
        <v>45233</v>
      </c>
      <c r="F5097" s="2">
        <f>_xlfn.XLOOKUP(Table7[[#This Row],[EID]],Roster!A:A,Roster!G:G)</f>
        <v>41964</v>
      </c>
      <c r="G5097" s="61">
        <f ca="1">(TODAY()-Table7[[#This Row],[Hire Date]])/365</f>
        <v>10.495890410958904</v>
      </c>
      <c r="H5097" s="61">
        <f ca="1">Table7[[#This Row],[Year]]*12</f>
        <v>125.95068493150684</v>
      </c>
      <c r="I5097" t="str">
        <f ca="1">IF(Table7[[#This Row],[Month]]&gt;=12,"Tenured","New Hire")</f>
        <v>Tenured</v>
      </c>
    </row>
    <row r="5098" spans="1:9">
      <c r="A5098" s="3" t="s">
        <v>99</v>
      </c>
      <c r="B5098" s="35" t="str">
        <f>_xlfn.XLOOKUP(Table7[[#This Row],[EID]],Roster!A:A,Roster!E:E)</f>
        <v>han.oriz.24</v>
      </c>
      <c r="C5098" s="35" t="str">
        <f>_xlfn.XLOOKUP(Table7[[#This Row],[EID]],Roster!A:A,Roster!F:F)</f>
        <v>Strategy</v>
      </c>
      <c r="D5098">
        <v>10</v>
      </c>
      <c r="E5098" s="2">
        <v>45233</v>
      </c>
      <c r="F5098" s="2">
        <f>_xlfn.XLOOKUP(Table7[[#This Row],[EID]],Roster!A:A,Roster!G:G)</f>
        <v>39732</v>
      </c>
      <c r="G5098" s="61">
        <f ca="1">(TODAY()-Table7[[#This Row],[Hire Date]])/365</f>
        <v>16.610958904109587</v>
      </c>
      <c r="H5098" s="61">
        <f ca="1">Table7[[#This Row],[Year]]*12</f>
        <v>199.33150684931505</v>
      </c>
      <c r="I5098" t="str">
        <f ca="1">IF(Table7[[#This Row],[Month]]&gt;=12,"Tenured","New Hire")</f>
        <v>Tenured</v>
      </c>
    </row>
    <row r="5099" spans="1:9">
      <c r="A5099" s="3" t="s">
        <v>100</v>
      </c>
      <c r="B5099" s="35" t="str">
        <f>_xlfn.XLOOKUP(Table7[[#This Row],[EID]],Roster!A:A,Roster!E:E)</f>
        <v>oka.koch.55</v>
      </c>
      <c r="C5099" s="35" t="str">
        <f>_xlfn.XLOOKUP(Table7[[#This Row],[EID]],Roster!A:A,Roster!F:F)</f>
        <v>F&amp;A</v>
      </c>
      <c r="D5099">
        <v>10</v>
      </c>
      <c r="E5099" s="2">
        <v>45233</v>
      </c>
      <c r="F5099" s="2">
        <f>_xlfn.XLOOKUP(Table7[[#This Row],[EID]],Roster!A:A,Roster!G:G)</f>
        <v>44956</v>
      </c>
      <c r="G5099" s="61">
        <f ca="1">(TODAY()-Table7[[#This Row],[Hire Date]])/365</f>
        <v>2.2986301369863016</v>
      </c>
      <c r="H5099" s="61">
        <f ca="1">Table7[[#This Row],[Year]]*12</f>
        <v>27.583561643835619</v>
      </c>
      <c r="I5099" t="str">
        <f ca="1">IF(Table7[[#This Row],[Month]]&gt;=12,"Tenured","New Hire")</f>
        <v>Tenured</v>
      </c>
    </row>
    <row r="5100" spans="1:9">
      <c r="A5100" s="3" t="s">
        <v>101</v>
      </c>
      <c r="B5100" s="35" t="str">
        <f>_xlfn.XLOOKUP(Table7[[#This Row],[EID]],Roster!A:A,Roster!E:E)</f>
        <v>hir.kame.31</v>
      </c>
      <c r="C5100" s="35" t="str">
        <f>_xlfn.XLOOKUP(Table7[[#This Row],[EID]],Roster!A:A,Roster!F:F)</f>
        <v>Health</v>
      </c>
      <c r="D5100">
        <v>10</v>
      </c>
      <c r="E5100" s="2">
        <v>45233</v>
      </c>
      <c r="F5100" s="2">
        <f>_xlfn.XLOOKUP(Table7[[#This Row],[EID]],Roster!A:A,Roster!G:G)</f>
        <v>42161</v>
      </c>
      <c r="G5100" s="61">
        <f ca="1">(TODAY()-Table7[[#This Row],[Hire Date]])/365</f>
        <v>9.956164383561644</v>
      </c>
      <c r="H5100" s="61">
        <f ca="1">Table7[[#This Row],[Year]]*12</f>
        <v>119.47397260273974</v>
      </c>
      <c r="I5100" t="str">
        <f ca="1">IF(Table7[[#This Row],[Month]]&gt;=12,"Tenured","New Hire")</f>
        <v>Tenured</v>
      </c>
    </row>
    <row r="5101" spans="1:9">
      <c r="A5101" s="3" t="s">
        <v>102</v>
      </c>
      <c r="B5101" s="35" t="str">
        <f>_xlfn.XLOOKUP(Table7[[#This Row],[EID]],Roster!A:A,Roster!E:E)</f>
        <v>han.oriz.24</v>
      </c>
      <c r="C5101" s="35" t="str">
        <f>_xlfn.XLOOKUP(Table7[[#This Row],[EID]],Roster!A:A,Roster!F:F)</f>
        <v>Network</v>
      </c>
      <c r="D5101">
        <v>8</v>
      </c>
      <c r="E5101" s="2">
        <v>45233</v>
      </c>
      <c r="F5101" s="2">
        <f>_xlfn.XLOOKUP(Table7[[#This Row],[EID]],Roster!A:A,Roster!G:G)</f>
        <v>37784</v>
      </c>
      <c r="G5101" s="61">
        <f ca="1">(TODAY()-Table7[[#This Row],[Hire Date]])/365</f>
        <v>21.947945205479453</v>
      </c>
      <c r="H5101" s="61">
        <f ca="1">Table7[[#This Row],[Year]]*12</f>
        <v>263.37534246575342</v>
      </c>
      <c r="I5101" t="str">
        <f ca="1">IF(Table7[[#This Row],[Month]]&gt;=12,"Tenured","New Hire")</f>
        <v>Tenured</v>
      </c>
    </row>
    <row r="5102" spans="1:9">
      <c r="A5102" s="3" t="s">
        <v>103</v>
      </c>
      <c r="B5102" s="35" t="str">
        <f>_xlfn.XLOOKUP(Table7[[#This Row],[EID]],Roster!A:A,Roster!E:E)</f>
        <v>kig.imaz.62</v>
      </c>
      <c r="C5102" s="35" t="str">
        <f>_xlfn.XLOOKUP(Table7[[#This Row],[EID]],Roster!A:A,Roster!F:F)</f>
        <v>HR</v>
      </c>
      <c r="D5102">
        <v>8</v>
      </c>
      <c r="E5102" s="2">
        <v>45233</v>
      </c>
      <c r="F5102" s="2">
        <f>_xlfn.XLOOKUP(Table7[[#This Row],[EID]],Roster!A:A,Roster!G:G)</f>
        <v>44132</v>
      </c>
      <c r="G5102" s="61">
        <f ca="1">(TODAY()-Table7[[#This Row],[Hire Date]])/365</f>
        <v>4.5561643835616437</v>
      </c>
      <c r="H5102" s="61">
        <f ca="1">Table7[[#This Row],[Year]]*12</f>
        <v>54.673972602739724</v>
      </c>
      <c r="I5102" t="str">
        <f ca="1">IF(Table7[[#This Row],[Month]]&gt;=12,"Tenured","New Hire")</f>
        <v>Tenured</v>
      </c>
    </row>
    <row r="5103" spans="1:9">
      <c r="A5103" s="3" t="s">
        <v>104</v>
      </c>
      <c r="B5103" s="35" t="str">
        <f>_xlfn.XLOOKUP(Table7[[#This Row],[EID]],Roster!A:A,Roster!E:E)</f>
        <v>oka.koch.55</v>
      </c>
      <c r="C5103" s="35" t="str">
        <f>_xlfn.XLOOKUP(Table7[[#This Row],[EID]],Roster!A:A,Roster!F:F)</f>
        <v>F&amp;A</v>
      </c>
      <c r="D5103">
        <v>4</v>
      </c>
      <c r="E5103" s="2">
        <v>45233</v>
      </c>
      <c r="F5103" s="2">
        <f>_xlfn.XLOOKUP(Table7[[#This Row],[EID]],Roster!A:A,Roster!G:G)</f>
        <v>44977</v>
      </c>
      <c r="G5103" s="61">
        <f ca="1">(TODAY()-Table7[[#This Row],[Hire Date]])/365</f>
        <v>2.2410958904109588</v>
      </c>
      <c r="H5103" s="61">
        <f ca="1">Table7[[#This Row],[Year]]*12</f>
        <v>26.893150684931506</v>
      </c>
      <c r="I5103" t="str">
        <f ca="1">IF(Table7[[#This Row],[Month]]&gt;=12,"Tenured","New Hire")</f>
        <v>Tenured</v>
      </c>
    </row>
    <row r="5104" spans="1:9">
      <c r="A5104" s="3" t="s">
        <v>105</v>
      </c>
      <c r="B5104" s="35" t="str">
        <f>_xlfn.XLOOKUP(Table7[[#This Row],[EID]],Roster!A:A,Roster!E:E)</f>
        <v>oka.koch.55</v>
      </c>
      <c r="C5104" s="35" t="str">
        <f>_xlfn.XLOOKUP(Table7[[#This Row],[EID]],Roster!A:A,Roster!F:F)</f>
        <v>F&amp;A</v>
      </c>
      <c r="D5104">
        <v>9</v>
      </c>
      <c r="E5104" s="2">
        <v>45233</v>
      </c>
      <c r="F5104" s="2">
        <f>_xlfn.XLOOKUP(Table7[[#This Row],[EID]],Roster!A:A,Roster!G:G)</f>
        <v>37806</v>
      </c>
      <c r="G5104" s="61">
        <f ca="1">(TODAY()-Table7[[#This Row],[Hire Date]])/365</f>
        <v>21.887671232876713</v>
      </c>
      <c r="H5104" s="61">
        <f ca="1">Table7[[#This Row],[Year]]*12</f>
        <v>262.65205479452055</v>
      </c>
      <c r="I5104" t="str">
        <f ca="1">IF(Table7[[#This Row],[Month]]&gt;=12,"Tenured","New Hire")</f>
        <v>Tenured</v>
      </c>
    </row>
    <row r="5105" spans="1:9">
      <c r="A5105" s="3" t="s">
        <v>106</v>
      </c>
      <c r="B5105" s="35" t="str">
        <f>_xlfn.XLOOKUP(Table7[[#This Row],[EID]],Roster!A:A,Roster!E:E)</f>
        <v>hir.kame.31</v>
      </c>
      <c r="C5105" s="35" t="str">
        <f>_xlfn.XLOOKUP(Table7[[#This Row],[EID]],Roster!A:A,Roster!F:F)</f>
        <v>Health</v>
      </c>
      <c r="D5105">
        <v>9</v>
      </c>
      <c r="E5105" s="2">
        <v>45233</v>
      </c>
      <c r="F5105" s="2">
        <f>_xlfn.XLOOKUP(Table7[[#This Row],[EID]],Roster!A:A,Roster!G:G)</f>
        <v>40457</v>
      </c>
      <c r="G5105" s="61">
        <f ca="1">(TODAY()-Table7[[#This Row],[Hire Date]])/365</f>
        <v>14.624657534246575</v>
      </c>
      <c r="H5105" s="61">
        <f ca="1">Table7[[#This Row],[Year]]*12</f>
        <v>175.49589041095891</v>
      </c>
      <c r="I5105" t="str">
        <f ca="1">IF(Table7[[#This Row],[Month]]&gt;=12,"Tenured","New Hire")</f>
        <v>Tenured</v>
      </c>
    </row>
    <row r="5106" spans="1:9">
      <c r="A5106" s="3" t="s">
        <v>107</v>
      </c>
      <c r="B5106" s="35" t="str">
        <f>_xlfn.XLOOKUP(Table7[[#This Row],[EID]],Roster!A:A,Roster!E:E)</f>
        <v>oka.koch.55</v>
      </c>
      <c r="C5106" s="35" t="str">
        <f>_xlfn.XLOOKUP(Table7[[#This Row],[EID]],Roster!A:A,Roster!F:F)</f>
        <v>F&amp;A</v>
      </c>
      <c r="D5106">
        <v>8</v>
      </c>
      <c r="E5106" s="2">
        <v>45233</v>
      </c>
      <c r="F5106" s="2">
        <f>_xlfn.XLOOKUP(Table7[[#This Row],[EID]],Roster!A:A,Roster!G:G)</f>
        <v>45001</v>
      </c>
      <c r="G5106" s="61">
        <f ca="1">(TODAY()-Table7[[#This Row],[Hire Date]])/365</f>
        <v>2.1753424657534248</v>
      </c>
      <c r="H5106" s="61">
        <f ca="1">Table7[[#This Row],[Year]]*12</f>
        <v>26.104109589041098</v>
      </c>
      <c r="I5106" t="str">
        <f ca="1">IF(Table7[[#This Row],[Month]]&gt;=12,"Tenured","New Hire")</f>
        <v>Tenured</v>
      </c>
    </row>
    <row r="5107" spans="1:9">
      <c r="A5107" s="3" t="s">
        <v>108</v>
      </c>
      <c r="B5107" s="35" t="str">
        <f>_xlfn.XLOOKUP(Table7[[#This Row],[EID]],Roster!A:A,Roster!E:E)</f>
        <v>kig.imaz.62</v>
      </c>
      <c r="C5107" s="35" t="str">
        <f>_xlfn.XLOOKUP(Table7[[#This Row],[EID]],Roster!A:A,Roster!F:F)</f>
        <v>HR</v>
      </c>
      <c r="D5107">
        <v>9</v>
      </c>
      <c r="E5107" s="2">
        <v>45233</v>
      </c>
      <c r="F5107" s="2">
        <f>_xlfn.XLOOKUP(Table7[[#This Row],[EID]],Roster!A:A,Roster!G:G)</f>
        <v>41289</v>
      </c>
      <c r="G5107" s="61">
        <f ca="1">(TODAY()-Table7[[#This Row],[Hire Date]])/365</f>
        <v>12.345205479452055</v>
      </c>
      <c r="H5107" s="61">
        <f ca="1">Table7[[#This Row],[Year]]*12</f>
        <v>148.14246575342466</v>
      </c>
      <c r="I5107" t="str">
        <f ca="1">IF(Table7[[#This Row],[Month]]&gt;=12,"Tenured","New Hire")</f>
        <v>Tenured</v>
      </c>
    </row>
    <row r="5108" spans="1:9">
      <c r="A5108" s="3" t="s">
        <v>109</v>
      </c>
      <c r="B5108" s="35" t="str">
        <f>_xlfn.XLOOKUP(Table7[[#This Row],[EID]],Roster!A:A,Roster!E:E)</f>
        <v>han.oriz.24</v>
      </c>
      <c r="C5108" s="35" t="str">
        <f>_xlfn.XLOOKUP(Table7[[#This Row],[EID]],Roster!A:A,Roster!F:F)</f>
        <v>Strategy</v>
      </c>
      <c r="D5108">
        <v>9</v>
      </c>
      <c r="E5108" s="2">
        <v>45233</v>
      </c>
      <c r="F5108" s="2">
        <f>_xlfn.XLOOKUP(Table7[[#This Row],[EID]],Roster!A:A,Roster!G:G)</f>
        <v>39092</v>
      </c>
      <c r="G5108" s="61">
        <f ca="1">(TODAY()-Table7[[#This Row],[Hire Date]])/365</f>
        <v>18.364383561643837</v>
      </c>
      <c r="H5108" s="61">
        <f ca="1">Table7[[#This Row],[Year]]*12</f>
        <v>220.37260273972606</v>
      </c>
      <c r="I5108" t="str">
        <f ca="1">IF(Table7[[#This Row],[Month]]&gt;=12,"Tenured","New Hire")</f>
        <v>Tenured</v>
      </c>
    </row>
    <row r="5109" spans="1:9">
      <c r="A5109" s="3" t="s">
        <v>110</v>
      </c>
      <c r="B5109" s="35" t="str">
        <f>_xlfn.XLOOKUP(Table7[[#This Row],[EID]],Roster!A:A,Roster!E:E)</f>
        <v>oka.koch.55</v>
      </c>
      <c r="C5109" s="35" t="str">
        <f>_xlfn.XLOOKUP(Table7[[#This Row],[EID]],Roster!A:A,Roster!F:F)</f>
        <v>F&amp;A</v>
      </c>
      <c r="D5109">
        <v>8</v>
      </c>
      <c r="E5109" s="2">
        <v>45233</v>
      </c>
      <c r="F5109" s="2">
        <f>_xlfn.XLOOKUP(Table7[[#This Row],[EID]],Roster!A:A,Roster!G:G)</f>
        <v>45029</v>
      </c>
      <c r="G5109" s="61">
        <f ca="1">(TODAY()-Table7[[#This Row],[Hire Date]])/365</f>
        <v>2.0986301369863014</v>
      </c>
      <c r="H5109" s="61">
        <f ca="1">Table7[[#This Row],[Year]]*12</f>
        <v>25.183561643835617</v>
      </c>
      <c r="I5109" t="str">
        <f ca="1">IF(Table7[[#This Row],[Month]]&gt;=12,"Tenured","New Hire")</f>
        <v>Tenured</v>
      </c>
    </row>
    <row r="5110" spans="1:9">
      <c r="A5110" s="3" t="s">
        <v>111</v>
      </c>
      <c r="B5110" s="35" t="str">
        <f>_xlfn.XLOOKUP(Table7[[#This Row],[EID]],Roster!A:A,Roster!E:E)</f>
        <v>hir.kame.31</v>
      </c>
      <c r="C5110" s="35" t="str">
        <f>_xlfn.XLOOKUP(Table7[[#This Row],[EID]],Roster!A:A,Roster!F:F)</f>
        <v>Health</v>
      </c>
      <c r="D5110">
        <v>8</v>
      </c>
      <c r="E5110" s="2">
        <v>45233</v>
      </c>
      <c r="F5110" s="2">
        <f>_xlfn.XLOOKUP(Table7[[#This Row],[EID]],Roster!A:A,Roster!G:G)</f>
        <v>42145</v>
      </c>
      <c r="G5110" s="61">
        <f ca="1">(TODAY()-Table7[[#This Row],[Hire Date]])/365</f>
        <v>10</v>
      </c>
      <c r="H5110" s="61">
        <f ca="1">Table7[[#This Row],[Year]]*12</f>
        <v>120</v>
      </c>
      <c r="I5110" t="str">
        <f ca="1">IF(Table7[[#This Row],[Month]]&gt;=12,"Tenured","New Hire")</f>
        <v>Tenured</v>
      </c>
    </row>
    <row r="5111" spans="1:9">
      <c r="A5111" s="3" t="s">
        <v>112</v>
      </c>
      <c r="B5111" s="35" t="str">
        <f>_xlfn.XLOOKUP(Table7[[#This Row],[EID]],Roster!A:A,Roster!E:E)</f>
        <v>hir.kame.31</v>
      </c>
      <c r="C5111" s="35" t="str">
        <f>_xlfn.XLOOKUP(Table7[[#This Row],[EID]],Roster!A:A,Roster!F:F)</f>
        <v>Health</v>
      </c>
      <c r="D5111">
        <v>9</v>
      </c>
      <c r="E5111" s="2">
        <v>45233</v>
      </c>
      <c r="F5111" s="2">
        <f>_xlfn.XLOOKUP(Table7[[#This Row],[EID]],Roster!A:A,Roster!G:G)</f>
        <v>44989</v>
      </c>
      <c r="G5111" s="61">
        <f ca="1">(TODAY()-Table7[[#This Row],[Hire Date]])/365</f>
        <v>2.2082191780821918</v>
      </c>
      <c r="H5111" s="61">
        <f ca="1">Table7[[#This Row],[Year]]*12</f>
        <v>26.4986301369863</v>
      </c>
      <c r="I5111" t="str">
        <f ca="1">IF(Table7[[#This Row],[Month]]&gt;=12,"Tenured","New Hire")</f>
        <v>Tenured</v>
      </c>
    </row>
    <row r="5112" spans="1:9">
      <c r="A5112" s="3" t="s">
        <v>113</v>
      </c>
      <c r="B5112" s="35" t="str">
        <f>_xlfn.XLOOKUP(Table7[[#This Row],[EID]],Roster!A:A,Roster!E:E)</f>
        <v>kig.imaz.62</v>
      </c>
      <c r="C5112" s="35" t="str">
        <f>_xlfn.XLOOKUP(Table7[[#This Row],[EID]],Roster!A:A,Roster!F:F)</f>
        <v>HR</v>
      </c>
      <c r="D5112">
        <v>8</v>
      </c>
      <c r="E5112" s="2">
        <v>45233</v>
      </c>
      <c r="F5112" s="2">
        <f>_xlfn.XLOOKUP(Table7[[#This Row],[EID]],Roster!A:A,Roster!G:G)</f>
        <v>44152</v>
      </c>
      <c r="G5112" s="61">
        <f ca="1">(TODAY()-Table7[[#This Row],[Hire Date]])/365</f>
        <v>4.5013698630136982</v>
      </c>
      <c r="H5112" s="61">
        <f ca="1">Table7[[#This Row],[Year]]*12</f>
        <v>54.016438356164379</v>
      </c>
      <c r="I5112" t="str">
        <f ca="1">IF(Table7[[#This Row],[Month]]&gt;=12,"Tenured","New Hire")</f>
        <v>Tenured</v>
      </c>
    </row>
    <row r="5113" spans="1:9">
      <c r="A5113" s="3" t="s">
        <v>114</v>
      </c>
      <c r="B5113" s="35" t="str">
        <f>_xlfn.XLOOKUP(Table7[[#This Row],[EID]],Roster!A:A,Roster!E:E)</f>
        <v>han.oriz.24</v>
      </c>
      <c r="C5113" s="35" t="str">
        <f>_xlfn.XLOOKUP(Table7[[#This Row],[EID]],Roster!A:A,Roster!F:F)</f>
        <v>Strategy</v>
      </c>
      <c r="D5113">
        <v>9</v>
      </c>
      <c r="E5113" s="2">
        <v>45233</v>
      </c>
      <c r="F5113" s="2">
        <f>_xlfn.XLOOKUP(Table7[[#This Row],[EID]],Roster!A:A,Roster!G:G)</f>
        <v>37165</v>
      </c>
      <c r="G5113" s="61">
        <f ca="1">(TODAY()-Table7[[#This Row],[Hire Date]])/365</f>
        <v>23.643835616438356</v>
      </c>
      <c r="H5113" s="61">
        <f ca="1">Table7[[#This Row],[Year]]*12</f>
        <v>283.72602739726028</v>
      </c>
      <c r="I5113" t="str">
        <f ca="1">IF(Table7[[#This Row],[Month]]&gt;=12,"Tenured","New Hire")</f>
        <v>Tenured</v>
      </c>
    </row>
    <row r="5114" spans="1:9">
      <c r="A5114" s="3" t="s">
        <v>115</v>
      </c>
      <c r="B5114" s="35" t="str">
        <f>_xlfn.XLOOKUP(Table7[[#This Row],[EID]],Roster!A:A,Roster!E:E)</f>
        <v>oka.koch.55</v>
      </c>
      <c r="C5114" s="35" t="str">
        <f>_xlfn.XLOOKUP(Table7[[#This Row],[EID]],Roster!A:A,Roster!F:F)</f>
        <v>F&amp;A</v>
      </c>
      <c r="D5114">
        <v>8</v>
      </c>
      <c r="E5114" s="2">
        <v>45233</v>
      </c>
      <c r="F5114" s="2">
        <f>_xlfn.XLOOKUP(Table7[[#This Row],[EID]],Roster!A:A,Roster!G:G)</f>
        <v>44841</v>
      </c>
      <c r="G5114" s="61">
        <f ca="1">(TODAY()-Table7[[#This Row],[Hire Date]])/365</f>
        <v>2.6136986301369864</v>
      </c>
      <c r="H5114" s="61">
        <f ca="1">Table7[[#This Row],[Year]]*12</f>
        <v>31.364383561643837</v>
      </c>
      <c r="I5114" t="str">
        <f ca="1">IF(Table7[[#This Row],[Month]]&gt;=12,"Tenured","New Hire")</f>
        <v>Tenured</v>
      </c>
    </row>
    <row r="5115" spans="1:9">
      <c r="A5115" s="3" t="s">
        <v>116</v>
      </c>
      <c r="B5115" s="35" t="str">
        <f>_xlfn.XLOOKUP(Table7[[#This Row],[EID]],Roster!A:A,Roster!E:E)</f>
        <v>hir.kame.31</v>
      </c>
      <c r="C5115" s="35" t="str">
        <f>_xlfn.XLOOKUP(Table7[[#This Row],[EID]],Roster!A:A,Roster!F:F)</f>
        <v>Health</v>
      </c>
      <c r="D5115">
        <v>9</v>
      </c>
      <c r="E5115" s="2">
        <v>45233</v>
      </c>
      <c r="F5115" s="2">
        <f>_xlfn.XLOOKUP(Table7[[#This Row],[EID]],Roster!A:A,Roster!G:G)</f>
        <v>39490</v>
      </c>
      <c r="G5115" s="61">
        <f ca="1">(TODAY()-Table7[[#This Row],[Hire Date]])/365</f>
        <v>17.273972602739725</v>
      </c>
      <c r="H5115" s="61">
        <f ca="1">Table7[[#This Row],[Year]]*12</f>
        <v>207.2876712328767</v>
      </c>
      <c r="I5115" t="str">
        <f ca="1">IF(Table7[[#This Row],[Month]]&gt;=12,"Tenured","New Hire")</f>
        <v>Tenured</v>
      </c>
    </row>
    <row r="5116" spans="1:9">
      <c r="A5116" s="3" t="s">
        <v>117</v>
      </c>
      <c r="B5116" s="35" t="str">
        <f>_xlfn.XLOOKUP(Table7[[#This Row],[EID]],Roster!A:A,Roster!E:E)</f>
        <v>han.oriz.24</v>
      </c>
      <c r="C5116" s="35" t="str">
        <f>_xlfn.XLOOKUP(Table7[[#This Row],[EID]],Roster!A:A,Roster!F:F)</f>
        <v>Network</v>
      </c>
      <c r="D5116">
        <v>10</v>
      </c>
      <c r="E5116" s="2">
        <v>45233</v>
      </c>
      <c r="F5116" s="2">
        <f>_xlfn.XLOOKUP(Table7[[#This Row],[EID]],Roster!A:A,Roster!G:G)</f>
        <v>43495</v>
      </c>
      <c r="G5116" s="61">
        <f ca="1">(TODAY()-Table7[[#This Row],[Hire Date]])/365</f>
        <v>6.3013698630136989</v>
      </c>
      <c r="H5116" s="61">
        <f ca="1">Table7[[#This Row],[Year]]*12</f>
        <v>75.616438356164394</v>
      </c>
      <c r="I5116" t="str">
        <f ca="1">IF(Table7[[#This Row],[Month]]&gt;=12,"Tenured","New Hire")</f>
        <v>Tenured</v>
      </c>
    </row>
    <row r="5117" spans="1:9">
      <c r="A5117" s="3" t="s">
        <v>118</v>
      </c>
      <c r="B5117" s="35" t="str">
        <f>_xlfn.XLOOKUP(Table7[[#This Row],[EID]],Roster!A:A,Roster!E:E)</f>
        <v>kig.imaz.62</v>
      </c>
      <c r="C5117" s="35" t="str">
        <f>_xlfn.XLOOKUP(Table7[[#This Row],[EID]],Roster!A:A,Roster!F:F)</f>
        <v>HR</v>
      </c>
      <c r="D5117">
        <v>10</v>
      </c>
      <c r="E5117" s="2">
        <v>45233</v>
      </c>
      <c r="F5117" s="2">
        <f>_xlfn.XLOOKUP(Table7[[#This Row],[EID]],Roster!A:A,Roster!G:G)</f>
        <v>44965</v>
      </c>
      <c r="G5117" s="61">
        <f ca="1">(TODAY()-Table7[[#This Row],[Hire Date]])/365</f>
        <v>2.2739726027397262</v>
      </c>
      <c r="H5117" s="61">
        <f ca="1">Table7[[#This Row],[Year]]*12</f>
        <v>27.287671232876715</v>
      </c>
      <c r="I5117" t="str">
        <f ca="1">IF(Table7[[#This Row],[Month]]&gt;=12,"Tenured","New Hire")</f>
        <v>Tenured</v>
      </c>
    </row>
    <row r="5118" spans="1:9">
      <c r="A5118" s="3" t="s">
        <v>119</v>
      </c>
      <c r="B5118" s="35" t="str">
        <f>_xlfn.XLOOKUP(Table7[[#This Row],[EID]],Roster!A:A,Roster!E:E)</f>
        <v>hir.kame.31</v>
      </c>
      <c r="C5118" s="35" t="str">
        <f>_xlfn.XLOOKUP(Table7[[#This Row],[EID]],Roster!A:A,Roster!F:F)</f>
        <v>Health</v>
      </c>
      <c r="D5118">
        <v>9</v>
      </c>
      <c r="E5118" s="2">
        <v>45233</v>
      </c>
      <c r="F5118" s="2">
        <f>_xlfn.XLOOKUP(Table7[[#This Row],[EID]],Roster!A:A,Roster!G:G)</f>
        <v>38581</v>
      </c>
      <c r="G5118" s="61">
        <f ca="1">(TODAY()-Table7[[#This Row],[Hire Date]])/365</f>
        <v>19.764383561643836</v>
      </c>
      <c r="H5118" s="61">
        <f ca="1">Table7[[#This Row],[Year]]*12</f>
        <v>237.17260273972602</v>
      </c>
      <c r="I5118" t="str">
        <f ca="1">IF(Table7[[#This Row],[Month]]&gt;=12,"Tenured","New Hire")</f>
        <v>Tenured</v>
      </c>
    </row>
    <row r="5119" spans="1:9">
      <c r="A5119" s="3" t="s">
        <v>120</v>
      </c>
      <c r="B5119" s="35" t="str">
        <f>_xlfn.XLOOKUP(Table7[[#This Row],[EID]],Roster!A:A,Roster!E:E)</f>
        <v>oka.koch.55</v>
      </c>
      <c r="C5119" s="35" t="str">
        <f>_xlfn.XLOOKUP(Table7[[#This Row],[EID]],Roster!A:A,Roster!F:F)</f>
        <v>F&amp;A</v>
      </c>
      <c r="D5119">
        <v>8</v>
      </c>
      <c r="E5119" s="2">
        <v>45233</v>
      </c>
      <c r="F5119" s="2">
        <f>_xlfn.XLOOKUP(Table7[[#This Row],[EID]],Roster!A:A,Roster!G:G)</f>
        <v>45039</v>
      </c>
      <c r="G5119" s="61">
        <f ca="1">(TODAY()-Table7[[#This Row],[Hire Date]])/365</f>
        <v>2.0712328767123287</v>
      </c>
      <c r="H5119" s="61">
        <f ca="1">Table7[[#This Row],[Year]]*12</f>
        <v>24.854794520547944</v>
      </c>
      <c r="I5119" t="str">
        <f ca="1">IF(Table7[[#This Row],[Month]]&gt;=12,"Tenured","New Hire")</f>
        <v>Tenured</v>
      </c>
    </row>
    <row r="5120" spans="1:9">
      <c r="A5120" s="3" t="s">
        <v>121</v>
      </c>
      <c r="B5120" s="35" t="str">
        <f>_xlfn.XLOOKUP(Table7[[#This Row],[EID]],Roster!A:A,Roster!E:E)</f>
        <v>hir.kame.31</v>
      </c>
      <c r="C5120" s="35" t="str">
        <f>_xlfn.XLOOKUP(Table7[[#This Row],[EID]],Roster!A:A,Roster!F:F)</f>
        <v>Health</v>
      </c>
      <c r="D5120">
        <v>8</v>
      </c>
      <c r="E5120" s="2">
        <v>45233</v>
      </c>
      <c r="F5120" s="2">
        <f>_xlfn.XLOOKUP(Table7[[#This Row],[EID]],Roster!A:A,Roster!G:G)</f>
        <v>44420</v>
      </c>
      <c r="G5120" s="61">
        <f ca="1">(TODAY()-Table7[[#This Row],[Hire Date]])/365</f>
        <v>3.7671232876712328</v>
      </c>
      <c r="H5120" s="61">
        <f ca="1">Table7[[#This Row],[Year]]*12</f>
        <v>45.205479452054796</v>
      </c>
      <c r="I5120" t="str">
        <f ca="1">IF(Table7[[#This Row],[Month]]&gt;=12,"Tenured","New Hire")</f>
        <v>Tenured</v>
      </c>
    </row>
    <row r="5121" spans="1:9">
      <c r="A5121" s="3" t="s">
        <v>122</v>
      </c>
      <c r="B5121" s="35" t="str">
        <f>_xlfn.XLOOKUP(Table7[[#This Row],[EID]],Roster!A:A,Roster!E:E)</f>
        <v>han.oriz.24</v>
      </c>
      <c r="C5121" s="35" t="str">
        <f>_xlfn.XLOOKUP(Table7[[#This Row],[EID]],Roster!A:A,Roster!F:F)</f>
        <v>Network</v>
      </c>
      <c r="D5121">
        <v>10</v>
      </c>
      <c r="E5121" s="2">
        <v>45233</v>
      </c>
      <c r="F5121" s="2">
        <f>_xlfn.XLOOKUP(Table7[[#This Row],[EID]],Roster!A:A,Roster!G:G)</f>
        <v>44961</v>
      </c>
      <c r="G5121" s="61">
        <f ca="1">(TODAY()-Table7[[#This Row],[Hire Date]])/365</f>
        <v>2.2849315068493152</v>
      </c>
      <c r="H5121" s="61">
        <f ca="1">Table7[[#This Row],[Year]]*12</f>
        <v>27.419178082191785</v>
      </c>
      <c r="I5121" t="str">
        <f ca="1">IF(Table7[[#This Row],[Month]]&gt;=12,"Tenured","New Hire")</f>
        <v>Tenured</v>
      </c>
    </row>
    <row r="5122" spans="1:9">
      <c r="A5122" s="3" t="s">
        <v>123</v>
      </c>
      <c r="B5122" s="35" t="str">
        <f>_xlfn.XLOOKUP(Table7[[#This Row],[EID]],Roster!A:A,Roster!E:E)</f>
        <v>kig.imaz.62</v>
      </c>
      <c r="C5122" s="35" t="str">
        <f>_xlfn.XLOOKUP(Table7[[#This Row],[EID]],Roster!A:A,Roster!F:F)</f>
        <v>HR</v>
      </c>
      <c r="D5122">
        <v>8</v>
      </c>
      <c r="E5122" s="2">
        <v>45233</v>
      </c>
      <c r="F5122" s="2">
        <f>_xlfn.XLOOKUP(Table7[[#This Row],[EID]],Roster!A:A,Roster!G:G)</f>
        <v>41094</v>
      </c>
      <c r="G5122" s="61">
        <f ca="1">(TODAY()-Table7[[#This Row],[Hire Date]])/365</f>
        <v>12.87945205479452</v>
      </c>
      <c r="H5122" s="61">
        <f ca="1">Table7[[#This Row],[Year]]*12</f>
        <v>154.55342465753424</v>
      </c>
      <c r="I5122" t="str">
        <f ca="1">IF(Table7[[#This Row],[Month]]&gt;=12,"Tenured","New Hire")</f>
        <v>Tenured</v>
      </c>
    </row>
    <row r="5123" spans="1:9">
      <c r="A5123" s="3" t="s">
        <v>94</v>
      </c>
      <c r="B5123" s="35" t="str">
        <f>_xlfn.XLOOKUP(Table7[[#This Row],[EID]],Roster!A:A,Roster!E:E)</f>
        <v>oka.koch.55</v>
      </c>
      <c r="C5123" s="35" t="str">
        <f>_xlfn.XLOOKUP(Table7[[#This Row],[EID]],Roster!A:A,Roster!F:F)</f>
        <v>F&amp;A</v>
      </c>
      <c r="D5123">
        <v>10</v>
      </c>
      <c r="E5123" s="2">
        <v>45234</v>
      </c>
      <c r="F5123" s="2">
        <f>_xlfn.XLOOKUP(Table7[[#This Row],[EID]],Roster!A:A,Roster!G:G)</f>
        <v>45032</v>
      </c>
      <c r="G5123" s="61">
        <f ca="1">(TODAY()-Table7[[#This Row],[Hire Date]])/365</f>
        <v>2.0904109589041098</v>
      </c>
      <c r="H5123" s="61">
        <f ca="1">Table7[[#This Row],[Year]]*12</f>
        <v>25.084931506849315</v>
      </c>
      <c r="I5123" t="str">
        <f ca="1">IF(Table7[[#This Row],[Month]]&gt;=12,"Tenured","New Hire")</f>
        <v>Tenured</v>
      </c>
    </row>
    <row r="5124" spans="1:9">
      <c r="A5124" s="3" t="s">
        <v>95</v>
      </c>
      <c r="B5124" s="35" t="str">
        <f>_xlfn.XLOOKUP(Table7[[#This Row],[EID]],Roster!A:A,Roster!E:E)</f>
        <v>oka.koch.55</v>
      </c>
      <c r="C5124" s="35" t="str">
        <f>_xlfn.XLOOKUP(Table7[[#This Row],[EID]],Roster!A:A,Roster!F:F)</f>
        <v>F&amp;A</v>
      </c>
      <c r="D5124">
        <v>6</v>
      </c>
      <c r="E5124" s="2">
        <v>45234</v>
      </c>
      <c r="F5124" s="2">
        <f>_xlfn.XLOOKUP(Table7[[#This Row],[EID]],Roster!A:A,Roster!G:G)</f>
        <v>44990</v>
      </c>
      <c r="G5124" s="61">
        <f ca="1">(TODAY()-Table7[[#This Row],[Hire Date]])/365</f>
        <v>2.2054794520547945</v>
      </c>
      <c r="H5124" s="61">
        <f ca="1">Table7[[#This Row],[Year]]*12</f>
        <v>26.465753424657535</v>
      </c>
      <c r="I5124" t="str">
        <f ca="1">IF(Table7[[#This Row],[Month]]&gt;=12,"Tenured","New Hire")</f>
        <v>Tenured</v>
      </c>
    </row>
    <row r="5125" spans="1:9">
      <c r="A5125" s="3" t="s">
        <v>96</v>
      </c>
      <c r="B5125" s="35" t="str">
        <f>_xlfn.XLOOKUP(Table7[[#This Row],[EID]],Roster!A:A,Roster!E:E)</f>
        <v>hir.kame.31</v>
      </c>
      <c r="C5125" s="35" t="str">
        <f>_xlfn.XLOOKUP(Table7[[#This Row],[EID]],Roster!A:A,Roster!F:F)</f>
        <v>Health</v>
      </c>
      <c r="D5125">
        <v>8</v>
      </c>
      <c r="E5125" s="2">
        <v>45234</v>
      </c>
      <c r="F5125" s="2">
        <f>_xlfn.XLOOKUP(Table7[[#This Row],[EID]],Roster!A:A,Roster!G:G)</f>
        <v>44979</v>
      </c>
      <c r="G5125" s="61">
        <f ca="1">(TODAY()-Table7[[#This Row],[Hire Date]])/365</f>
        <v>2.2356164383561645</v>
      </c>
      <c r="H5125" s="61">
        <f ca="1">Table7[[#This Row],[Year]]*12</f>
        <v>26.827397260273976</v>
      </c>
      <c r="I5125" t="str">
        <f ca="1">IF(Table7[[#This Row],[Month]]&gt;=12,"Tenured","New Hire")</f>
        <v>Tenured</v>
      </c>
    </row>
    <row r="5126" spans="1:9">
      <c r="A5126" s="3" t="s">
        <v>97</v>
      </c>
      <c r="B5126" s="35" t="str">
        <f>_xlfn.XLOOKUP(Table7[[#This Row],[EID]],Roster!A:A,Roster!E:E)</f>
        <v>han.oriz.24</v>
      </c>
      <c r="C5126" s="35" t="str">
        <f>_xlfn.XLOOKUP(Table7[[#This Row],[EID]],Roster!A:A,Roster!F:F)</f>
        <v>Network</v>
      </c>
      <c r="D5126">
        <v>9</v>
      </c>
      <c r="E5126" s="2">
        <v>45234</v>
      </c>
      <c r="F5126" s="2">
        <f>_xlfn.XLOOKUP(Table7[[#This Row],[EID]],Roster!A:A,Roster!G:G)</f>
        <v>44419</v>
      </c>
      <c r="G5126" s="61">
        <f ca="1">(TODAY()-Table7[[#This Row],[Hire Date]])/365</f>
        <v>3.7698630136986302</v>
      </c>
      <c r="H5126" s="61">
        <f ca="1">Table7[[#This Row],[Year]]*12</f>
        <v>45.238356164383561</v>
      </c>
      <c r="I5126" t="str">
        <f ca="1">IF(Table7[[#This Row],[Month]]&gt;=12,"Tenured","New Hire")</f>
        <v>Tenured</v>
      </c>
    </row>
    <row r="5127" spans="1:9">
      <c r="A5127" s="3" t="s">
        <v>98</v>
      </c>
      <c r="B5127" s="35" t="str">
        <f>_xlfn.XLOOKUP(Table7[[#This Row],[EID]],Roster!A:A,Roster!E:E)</f>
        <v>kig.imaz.62</v>
      </c>
      <c r="C5127" s="35" t="str">
        <f>_xlfn.XLOOKUP(Table7[[#This Row],[EID]],Roster!A:A,Roster!F:F)</f>
        <v>HR</v>
      </c>
      <c r="D5127">
        <v>8</v>
      </c>
      <c r="E5127" s="2">
        <v>45234</v>
      </c>
      <c r="F5127" s="2">
        <f>_xlfn.XLOOKUP(Table7[[#This Row],[EID]],Roster!A:A,Roster!G:G)</f>
        <v>41964</v>
      </c>
      <c r="G5127" s="61">
        <f ca="1">(TODAY()-Table7[[#This Row],[Hire Date]])/365</f>
        <v>10.495890410958904</v>
      </c>
      <c r="H5127" s="61">
        <f ca="1">Table7[[#This Row],[Year]]*12</f>
        <v>125.95068493150684</v>
      </c>
      <c r="I5127" t="str">
        <f ca="1">IF(Table7[[#This Row],[Month]]&gt;=12,"Tenured","New Hire")</f>
        <v>Tenured</v>
      </c>
    </row>
    <row r="5128" spans="1:9">
      <c r="A5128" s="3" t="s">
        <v>99</v>
      </c>
      <c r="B5128" s="35" t="str">
        <f>_xlfn.XLOOKUP(Table7[[#This Row],[EID]],Roster!A:A,Roster!E:E)</f>
        <v>han.oriz.24</v>
      </c>
      <c r="C5128" s="35" t="str">
        <f>_xlfn.XLOOKUP(Table7[[#This Row],[EID]],Roster!A:A,Roster!F:F)</f>
        <v>Strategy</v>
      </c>
      <c r="D5128">
        <v>9</v>
      </c>
      <c r="E5128" s="2">
        <v>45234</v>
      </c>
      <c r="F5128" s="2">
        <f>_xlfn.XLOOKUP(Table7[[#This Row],[EID]],Roster!A:A,Roster!G:G)</f>
        <v>39732</v>
      </c>
      <c r="G5128" s="61">
        <f ca="1">(TODAY()-Table7[[#This Row],[Hire Date]])/365</f>
        <v>16.610958904109587</v>
      </c>
      <c r="H5128" s="61">
        <f ca="1">Table7[[#This Row],[Year]]*12</f>
        <v>199.33150684931505</v>
      </c>
      <c r="I5128" t="str">
        <f ca="1">IF(Table7[[#This Row],[Month]]&gt;=12,"Tenured","New Hire")</f>
        <v>Tenured</v>
      </c>
    </row>
    <row r="5129" spans="1:9">
      <c r="A5129" s="3" t="s">
        <v>100</v>
      </c>
      <c r="B5129" s="35" t="str">
        <f>_xlfn.XLOOKUP(Table7[[#This Row],[EID]],Roster!A:A,Roster!E:E)</f>
        <v>oka.koch.55</v>
      </c>
      <c r="C5129" s="35" t="str">
        <f>_xlfn.XLOOKUP(Table7[[#This Row],[EID]],Roster!A:A,Roster!F:F)</f>
        <v>F&amp;A</v>
      </c>
      <c r="D5129">
        <v>10</v>
      </c>
      <c r="E5129" s="2">
        <v>45234</v>
      </c>
      <c r="F5129" s="2">
        <f>_xlfn.XLOOKUP(Table7[[#This Row],[EID]],Roster!A:A,Roster!G:G)</f>
        <v>44956</v>
      </c>
      <c r="G5129" s="61">
        <f ca="1">(TODAY()-Table7[[#This Row],[Hire Date]])/365</f>
        <v>2.2986301369863016</v>
      </c>
      <c r="H5129" s="61">
        <f ca="1">Table7[[#This Row],[Year]]*12</f>
        <v>27.583561643835619</v>
      </c>
      <c r="I5129" t="str">
        <f ca="1">IF(Table7[[#This Row],[Month]]&gt;=12,"Tenured","New Hire")</f>
        <v>Tenured</v>
      </c>
    </row>
    <row r="5130" spans="1:9">
      <c r="A5130" s="3" t="s">
        <v>101</v>
      </c>
      <c r="B5130" s="35" t="str">
        <f>_xlfn.XLOOKUP(Table7[[#This Row],[EID]],Roster!A:A,Roster!E:E)</f>
        <v>hir.kame.31</v>
      </c>
      <c r="C5130" s="35" t="str">
        <f>_xlfn.XLOOKUP(Table7[[#This Row],[EID]],Roster!A:A,Roster!F:F)</f>
        <v>Health</v>
      </c>
      <c r="D5130">
        <v>10</v>
      </c>
      <c r="E5130" s="2">
        <v>45234</v>
      </c>
      <c r="F5130" s="2">
        <f>_xlfn.XLOOKUP(Table7[[#This Row],[EID]],Roster!A:A,Roster!G:G)</f>
        <v>42161</v>
      </c>
      <c r="G5130" s="61">
        <f ca="1">(TODAY()-Table7[[#This Row],[Hire Date]])/365</f>
        <v>9.956164383561644</v>
      </c>
      <c r="H5130" s="61">
        <f ca="1">Table7[[#This Row],[Year]]*12</f>
        <v>119.47397260273974</v>
      </c>
      <c r="I5130" t="str">
        <f ca="1">IF(Table7[[#This Row],[Month]]&gt;=12,"Tenured","New Hire")</f>
        <v>Tenured</v>
      </c>
    </row>
    <row r="5131" spans="1:9">
      <c r="A5131" s="3" t="s">
        <v>102</v>
      </c>
      <c r="B5131" s="35" t="str">
        <f>_xlfn.XLOOKUP(Table7[[#This Row],[EID]],Roster!A:A,Roster!E:E)</f>
        <v>han.oriz.24</v>
      </c>
      <c r="C5131" s="35" t="str">
        <f>_xlfn.XLOOKUP(Table7[[#This Row],[EID]],Roster!A:A,Roster!F:F)</f>
        <v>Network</v>
      </c>
      <c r="D5131">
        <v>10</v>
      </c>
      <c r="E5131" s="2">
        <v>45234</v>
      </c>
      <c r="F5131" s="2">
        <f>_xlfn.XLOOKUP(Table7[[#This Row],[EID]],Roster!A:A,Roster!G:G)</f>
        <v>37784</v>
      </c>
      <c r="G5131" s="61">
        <f ca="1">(TODAY()-Table7[[#This Row],[Hire Date]])/365</f>
        <v>21.947945205479453</v>
      </c>
      <c r="H5131" s="61">
        <f ca="1">Table7[[#This Row],[Year]]*12</f>
        <v>263.37534246575342</v>
      </c>
      <c r="I5131" t="str">
        <f ca="1">IF(Table7[[#This Row],[Month]]&gt;=12,"Tenured","New Hire")</f>
        <v>Tenured</v>
      </c>
    </row>
    <row r="5132" spans="1:9">
      <c r="A5132" s="3" t="s">
        <v>103</v>
      </c>
      <c r="B5132" s="35" t="str">
        <f>_xlfn.XLOOKUP(Table7[[#This Row],[EID]],Roster!A:A,Roster!E:E)</f>
        <v>kig.imaz.62</v>
      </c>
      <c r="C5132" s="35" t="str">
        <f>_xlfn.XLOOKUP(Table7[[#This Row],[EID]],Roster!A:A,Roster!F:F)</f>
        <v>HR</v>
      </c>
      <c r="D5132">
        <v>10</v>
      </c>
      <c r="E5132" s="2">
        <v>45234</v>
      </c>
      <c r="F5132" s="2">
        <f>_xlfn.XLOOKUP(Table7[[#This Row],[EID]],Roster!A:A,Roster!G:G)</f>
        <v>44132</v>
      </c>
      <c r="G5132" s="61">
        <f ca="1">(TODAY()-Table7[[#This Row],[Hire Date]])/365</f>
        <v>4.5561643835616437</v>
      </c>
      <c r="H5132" s="61">
        <f ca="1">Table7[[#This Row],[Year]]*12</f>
        <v>54.673972602739724</v>
      </c>
      <c r="I5132" t="str">
        <f ca="1">IF(Table7[[#This Row],[Month]]&gt;=12,"Tenured","New Hire")</f>
        <v>Tenured</v>
      </c>
    </row>
    <row r="5133" spans="1:9">
      <c r="A5133" s="3" t="s">
        <v>104</v>
      </c>
      <c r="B5133" s="35" t="str">
        <f>_xlfn.XLOOKUP(Table7[[#This Row],[EID]],Roster!A:A,Roster!E:E)</f>
        <v>oka.koch.55</v>
      </c>
      <c r="C5133" s="35" t="str">
        <f>_xlfn.XLOOKUP(Table7[[#This Row],[EID]],Roster!A:A,Roster!F:F)</f>
        <v>F&amp;A</v>
      </c>
      <c r="D5133">
        <v>8</v>
      </c>
      <c r="E5133" s="2">
        <v>45234</v>
      </c>
      <c r="F5133" s="2">
        <f>_xlfn.XLOOKUP(Table7[[#This Row],[EID]],Roster!A:A,Roster!G:G)</f>
        <v>44977</v>
      </c>
      <c r="G5133" s="61">
        <f ca="1">(TODAY()-Table7[[#This Row],[Hire Date]])/365</f>
        <v>2.2410958904109588</v>
      </c>
      <c r="H5133" s="61">
        <f ca="1">Table7[[#This Row],[Year]]*12</f>
        <v>26.893150684931506</v>
      </c>
      <c r="I5133" t="str">
        <f ca="1">IF(Table7[[#This Row],[Month]]&gt;=12,"Tenured","New Hire")</f>
        <v>Tenured</v>
      </c>
    </row>
    <row r="5134" spans="1:9">
      <c r="A5134" s="3" t="s">
        <v>105</v>
      </c>
      <c r="B5134" s="35" t="str">
        <f>_xlfn.XLOOKUP(Table7[[#This Row],[EID]],Roster!A:A,Roster!E:E)</f>
        <v>oka.koch.55</v>
      </c>
      <c r="C5134" s="35" t="str">
        <f>_xlfn.XLOOKUP(Table7[[#This Row],[EID]],Roster!A:A,Roster!F:F)</f>
        <v>F&amp;A</v>
      </c>
      <c r="D5134">
        <v>9</v>
      </c>
      <c r="E5134" s="2">
        <v>45234</v>
      </c>
      <c r="F5134" s="2">
        <f>_xlfn.XLOOKUP(Table7[[#This Row],[EID]],Roster!A:A,Roster!G:G)</f>
        <v>37806</v>
      </c>
      <c r="G5134" s="61">
        <f ca="1">(TODAY()-Table7[[#This Row],[Hire Date]])/365</f>
        <v>21.887671232876713</v>
      </c>
      <c r="H5134" s="61">
        <f ca="1">Table7[[#This Row],[Year]]*12</f>
        <v>262.65205479452055</v>
      </c>
      <c r="I5134" t="str">
        <f ca="1">IF(Table7[[#This Row],[Month]]&gt;=12,"Tenured","New Hire")</f>
        <v>Tenured</v>
      </c>
    </row>
    <row r="5135" spans="1:9">
      <c r="A5135" s="3" t="s">
        <v>106</v>
      </c>
      <c r="B5135" s="35" t="str">
        <f>_xlfn.XLOOKUP(Table7[[#This Row],[EID]],Roster!A:A,Roster!E:E)</f>
        <v>hir.kame.31</v>
      </c>
      <c r="C5135" s="35" t="str">
        <f>_xlfn.XLOOKUP(Table7[[#This Row],[EID]],Roster!A:A,Roster!F:F)</f>
        <v>Health</v>
      </c>
      <c r="D5135">
        <v>8</v>
      </c>
      <c r="E5135" s="2">
        <v>45234</v>
      </c>
      <c r="F5135" s="2">
        <f>_xlfn.XLOOKUP(Table7[[#This Row],[EID]],Roster!A:A,Roster!G:G)</f>
        <v>40457</v>
      </c>
      <c r="G5135" s="61">
        <f ca="1">(TODAY()-Table7[[#This Row],[Hire Date]])/365</f>
        <v>14.624657534246575</v>
      </c>
      <c r="H5135" s="61">
        <f ca="1">Table7[[#This Row],[Year]]*12</f>
        <v>175.49589041095891</v>
      </c>
      <c r="I5135" t="str">
        <f ca="1">IF(Table7[[#This Row],[Month]]&gt;=12,"Tenured","New Hire")</f>
        <v>Tenured</v>
      </c>
    </row>
    <row r="5136" spans="1:9">
      <c r="A5136" s="3" t="s">
        <v>107</v>
      </c>
      <c r="B5136" s="35" t="str">
        <f>_xlfn.XLOOKUP(Table7[[#This Row],[EID]],Roster!A:A,Roster!E:E)</f>
        <v>oka.koch.55</v>
      </c>
      <c r="C5136" s="35" t="str">
        <f>_xlfn.XLOOKUP(Table7[[#This Row],[EID]],Roster!A:A,Roster!F:F)</f>
        <v>F&amp;A</v>
      </c>
      <c r="D5136">
        <v>7</v>
      </c>
      <c r="E5136" s="2">
        <v>45234</v>
      </c>
      <c r="F5136" s="2">
        <f>_xlfn.XLOOKUP(Table7[[#This Row],[EID]],Roster!A:A,Roster!G:G)</f>
        <v>45001</v>
      </c>
      <c r="G5136" s="61">
        <f ca="1">(TODAY()-Table7[[#This Row],[Hire Date]])/365</f>
        <v>2.1753424657534248</v>
      </c>
      <c r="H5136" s="61">
        <f ca="1">Table7[[#This Row],[Year]]*12</f>
        <v>26.104109589041098</v>
      </c>
      <c r="I5136" t="str">
        <f ca="1">IF(Table7[[#This Row],[Month]]&gt;=12,"Tenured","New Hire")</f>
        <v>Tenured</v>
      </c>
    </row>
    <row r="5137" spans="1:9">
      <c r="A5137" s="3" t="s">
        <v>108</v>
      </c>
      <c r="B5137" s="35" t="str">
        <f>_xlfn.XLOOKUP(Table7[[#This Row],[EID]],Roster!A:A,Roster!E:E)</f>
        <v>kig.imaz.62</v>
      </c>
      <c r="C5137" s="35" t="str">
        <f>_xlfn.XLOOKUP(Table7[[#This Row],[EID]],Roster!A:A,Roster!F:F)</f>
        <v>HR</v>
      </c>
      <c r="D5137">
        <v>8</v>
      </c>
      <c r="E5137" s="2">
        <v>45234</v>
      </c>
      <c r="F5137" s="2">
        <f>_xlfn.XLOOKUP(Table7[[#This Row],[EID]],Roster!A:A,Roster!G:G)</f>
        <v>41289</v>
      </c>
      <c r="G5137" s="61">
        <f ca="1">(TODAY()-Table7[[#This Row],[Hire Date]])/365</f>
        <v>12.345205479452055</v>
      </c>
      <c r="H5137" s="61">
        <f ca="1">Table7[[#This Row],[Year]]*12</f>
        <v>148.14246575342466</v>
      </c>
      <c r="I5137" t="str">
        <f ca="1">IF(Table7[[#This Row],[Month]]&gt;=12,"Tenured","New Hire")</f>
        <v>Tenured</v>
      </c>
    </row>
    <row r="5138" spans="1:9">
      <c r="A5138" s="3" t="s">
        <v>109</v>
      </c>
      <c r="B5138" s="35" t="str">
        <f>_xlfn.XLOOKUP(Table7[[#This Row],[EID]],Roster!A:A,Roster!E:E)</f>
        <v>han.oriz.24</v>
      </c>
      <c r="C5138" s="35" t="str">
        <f>_xlfn.XLOOKUP(Table7[[#This Row],[EID]],Roster!A:A,Roster!F:F)</f>
        <v>Strategy</v>
      </c>
      <c r="D5138">
        <v>9</v>
      </c>
      <c r="E5138" s="2">
        <v>45234</v>
      </c>
      <c r="F5138" s="2">
        <f>_xlfn.XLOOKUP(Table7[[#This Row],[EID]],Roster!A:A,Roster!G:G)</f>
        <v>39092</v>
      </c>
      <c r="G5138" s="61">
        <f ca="1">(TODAY()-Table7[[#This Row],[Hire Date]])/365</f>
        <v>18.364383561643837</v>
      </c>
      <c r="H5138" s="61">
        <f ca="1">Table7[[#This Row],[Year]]*12</f>
        <v>220.37260273972606</v>
      </c>
      <c r="I5138" t="str">
        <f ca="1">IF(Table7[[#This Row],[Month]]&gt;=12,"Tenured","New Hire")</f>
        <v>Tenured</v>
      </c>
    </row>
    <row r="5139" spans="1:9">
      <c r="A5139" s="3" t="s">
        <v>110</v>
      </c>
      <c r="B5139" s="35" t="str">
        <f>_xlfn.XLOOKUP(Table7[[#This Row],[EID]],Roster!A:A,Roster!E:E)</f>
        <v>oka.koch.55</v>
      </c>
      <c r="C5139" s="35" t="str">
        <f>_xlfn.XLOOKUP(Table7[[#This Row],[EID]],Roster!A:A,Roster!F:F)</f>
        <v>F&amp;A</v>
      </c>
      <c r="D5139">
        <v>7</v>
      </c>
      <c r="E5139" s="2">
        <v>45234</v>
      </c>
      <c r="F5139" s="2">
        <f>_xlfn.XLOOKUP(Table7[[#This Row],[EID]],Roster!A:A,Roster!G:G)</f>
        <v>45029</v>
      </c>
      <c r="G5139" s="61">
        <f ca="1">(TODAY()-Table7[[#This Row],[Hire Date]])/365</f>
        <v>2.0986301369863014</v>
      </c>
      <c r="H5139" s="61">
        <f ca="1">Table7[[#This Row],[Year]]*12</f>
        <v>25.183561643835617</v>
      </c>
      <c r="I5139" t="str">
        <f ca="1">IF(Table7[[#This Row],[Month]]&gt;=12,"Tenured","New Hire")</f>
        <v>Tenured</v>
      </c>
    </row>
    <row r="5140" spans="1:9">
      <c r="A5140" s="3" t="s">
        <v>111</v>
      </c>
      <c r="B5140" s="35" t="str">
        <f>_xlfn.XLOOKUP(Table7[[#This Row],[EID]],Roster!A:A,Roster!E:E)</f>
        <v>hir.kame.31</v>
      </c>
      <c r="C5140" s="35" t="str">
        <f>_xlfn.XLOOKUP(Table7[[#This Row],[EID]],Roster!A:A,Roster!F:F)</f>
        <v>Health</v>
      </c>
      <c r="D5140">
        <v>9</v>
      </c>
      <c r="E5140" s="2">
        <v>45234</v>
      </c>
      <c r="F5140" s="2">
        <f>_xlfn.XLOOKUP(Table7[[#This Row],[EID]],Roster!A:A,Roster!G:G)</f>
        <v>42145</v>
      </c>
      <c r="G5140" s="61">
        <f ca="1">(TODAY()-Table7[[#This Row],[Hire Date]])/365</f>
        <v>10</v>
      </c>
      <c r="H5140" s="61">
        <f ca="1">Table7[[#This Row],[Year]]*12</f>
        <v>120</v>
      </c>
      <c r="I5140" t="str">
        <f ca="1">IF(Table7[[#This Row],[Month]]&gt;=12,"Tenured","New Hire")</f>
        <v>Tenured</v>
      </c>
    </row>
    <row r="5141" spans="1:9">
      <c r="A5141" s="3" t="s">
        <v>112</v>
      </c>
      <c r="B5141" s="35" t="str">
        <f>_xlfn.XLOOKUP(Table7[[#This Row],[EID]],Roster!A:A,Roster!E:E)</f>
        <v>hir.kame.31</v>
      </c>
      <c r="C5141" s="35" t="str">
        <f>_xlfn.XLOOKUP(Table7[[#This Row],[EID]],Roster!A:A,Roster!F:F)</f>
        <v>Health</v>
      </c>
      <c r="D5141">
        <v>8</v>
      </c>
      <c r="E5141" s="2">
        <v>45234</v>
      </c>
      <c r="F5141" s="2">
        <f>_xlfn.XLOOKUP(Table7[[#This Row],[EID]],Roster!A:A,Roster!G:G)</f>
        <v>44989</v>
      </c>
      <c r="G5141" s="61">
        <f ca="1">(TODAY()-Table7[[#This Row],[Hire Date]])/365</f>
        <v>2.2082191780821918</v>
      </c>
      <c r="H5141" s="61">
        <f ca="1">Table7[[#This Row],[Year]]*12</f>
        <v>26.4986301369863</v>
      </c>
      <c r="I5141" t="str">
        <f ca="1">IF(Table7[[#This Row],[Month]]&gt;=12,"Tenured","New Hire")</f>
        <v>Tenured</v>
      </c>
    </row>
    <row r="5142" spans="1:9">
      <c r="A5142" s="3" t="s">
        <v>113</v>
      </c>
      <c r="B5142" s="35" t="str">
        <f>_xlfn.XLOOKUP(Table7[[#This Row],[EID]],Roster!A:A,Roster!E:E)</f>
        <v>kig.imaz.62</v>
      </c>
      <c r="C5142" s="35" t="str">
        <f>_xlfn.XLOOKUP(Table7[[#This Row],[EID]],Roster!A:A,Roster!F:F)</f>
        <v>HR</v>
      </c>
      <c r="D5142">
        <v>10</v>
      </c>
      <c r="E5142" s="2">
        <v>45234</v>
      </c>
      <c r="F5142" s="2">
        <f>_xlfn.XLOOKUP(Table7[[#This Row],[EID]],Roster!A:A,Roster!G:G)</f>
        <v>44152</v>
      </c>
      <c r="G5142" s="61">
        <f ca="1">(TODAY()-Table7[[#This Row],[Hire Date]])/365</f>
        <v>4.5013698630136982</v>
      </c>
      <c r="H5142" s="61">
        <f ca="1">Table7[[#This Row],[Year]]*12</f>
        <v>54.016438356164379</v>
      </c>
      <c r="I5142" t="str">
        <f ca="1">IF(Table7[[#This Row],[Month]]&gt;=12,"Tenured","New Hire")</f>
        <v>Tenured</v>
      </c>
    </row>
    <row r="5143" spans="1:9">
      <c r="A5143" s="3" t="s">
        <v>114</v>
      </c>
      <c r="B5143" s="35" t="str">
        <f>_xlfn.XLOOKUP(Table7[[#This Row],[EID]],Roster!A:A,Roster!E:E)</f>
        <v>han.oriz.24</v>
      </c>
      <c r="C5143" s="35" t="str">
        <f>_xlfn.XLOOKUP(Table7[[#This Row],[EID]],Roster!A:A,Roster!F:F)</f>
        <v>Strategy</v>
      </c>
      <c r="D5143">
        <v>10</v>
      </c>
      <c r="E5143" s="2">
        <v>45234</v>
      </c>
      <c r="F5143" s="2">
        <f>_xlfn.XLOOKUP(Table7[[#This Row],[EID]],Roster!A:A,Roster!G:G)</f>
        <v>37165</v>
      </c>
      <c r="G5143" s="61">
        <f ca="1">(TODAY()-Table7[[#This Row],[Hire Date]])/365</f>
        <v>23.643835616438356</v>
      </c>
      <c r="H5143" s="61">
        <f ca="1">Table7[[#This Row],[Year]]*12</f>
        <v>283.72602739726028</v>
      </c>
      <c r="I5143" t="str">
        <f ca="1">IF(Table7[[#This Row],[Month]]&gt;=12,"Tenured","New Hire")</f>
        <v>Tenured</v>
      </c>
    </row>
    <row r="5144" spans="1:9">
      <c r="A5144" s="3" t="s">
        <v>115</v>
      </c>
      <c r="B5144" s="35" t="str">
        <f>_xlfn.XLOOKUP(Table7[[#This Row],[EID]],Roster!A:A,Roster!E:E)</f>
        <v>oka.koch.55</v>
      </c>
      <c r="C5144" s="35" t="str">
        <f>_xlfn.XLOOKUP(Table7[[#This Row],[EID]],Roster!A:A,Roster!F:F)</f>
        <v>F&amp;A</v>
      </c>
      <c r="D5144">
        <v>8</v>
      </c>
      <c r="E5144" s="2">
        <v>45234</v>
      </c>
      <c r="F5144" s="2">
        <f>_xlfn.XLOOKUP(Table7[[#This Row],[EID]],Roster!A:A,Roster!G:G)</f>
        <v>44841</v>
      </c>
      <c r="G5144" s="61">
        <f ca="1">(TODAY()-Table7[[#This Row],[Hire Date]])/365</f>
        <v>2.6136986301369864</v>
      </c>
      <c r="H5144" s="61">
        <f ca="1">Table7[[#This Row],[Year]]*12</f>
        <v>31.364383561643837</v>
      </c>
      <c r="I5144" t="str">
        <f ca="1">IF(Table7[[#This Row],[Month]]&gt;=12,"Tenured","New Hire")</f>
        <v>Tenured</v>
      </c>
    </row>
    <row r="5145" spans="1:9">
      <c r="A5145" s="3" t="s">
        <v>116</v>
      </c>
      <c r="B5145" s="35" t="str">
        <f>_xlfn.XLOOKUP(Table7[[#This Row],[EID]],Roster!A:A,Roster!E:E)</f>
        <v>hir.kame.31</v>
      </c>
      <c r="C5145" s="35" t="str">
        <f>_xlfn.XLOOKUP(Table7[[#This Row],[EID]],Roster!A:A,Roster!F:F)</f>
        <v>Health</v>
      </c>
      <c r="D5145">
        <v>10</v>
      </c>
      <c r="E5145" s="2">
        <v>45234</v>
      </c>
      <c r="F5145" s="2">
        <f>_xlfn.XLOOKUP(Table7[[#This Row],[EID]],Roster!A:A,Roster!G:G)</f>
        <v>39490</v>
      </c>
      <c r="G5145" s="61">
        <f ca="1">(TODAY()-Table7[[#This Row],[Hire Date]])/365</f>
        <v>17.273972602739725</v>
      </c>
      <c r="H5145" s="61">
        <f ca="1">Table7[[#This Row],[Year]]*12</f>
        <v>207.2876712328767</v>
      </c>
      <c r="I5145" t="str">
        <f ca="1">IF(Table7[[#This Row],[Month]]&gt;=12,"Tenured","New Hire")</f>
        <v>Tenured</v>
      </c>
    </row>
    <row r="5146" spans="1:9">
      <c r="A5146" s="3" t="s">
        <v>117</v>
      </c>
      <c r="B5146" s="35" t="str">
        <f>_xlfn.XLOOKUP(Table7[[#This Row],[EID]],Roster!A:A,Roster!E:E)</f>
        <v>han.oriz.24</v>
      </c>
      <c r="C5146" s="35" t="str">
        <f>_xlfn.XLOOKUP(Table7[[#This Row],[EID]],Roster!A:A,Roster!F:F)</f>
        <v>Network</v>
      </c>
      <c r="D5146">
        <v>8</v>
      </c>
      <c r="E5146" s="2">
        <v>45234</v>
      </c>
      <c r="F5146" s="2">
        <f>_xlfn.XLOOKUP(Table7[[#This Row],[EID]],Roster!A:A,Roster!G:G)</f>
        <v>43495</v>
      </c>
      <c r="G5146" s="61">
        <f ca="1">(TODAY()-Table7[[#This Row],[Hire Date]])/365</f>
        <v>6.3013698630136989</v>
      </c>
      <c r="H5146" s="61">
        <f ca="1">Table7[[#This Row],[Year]]*12</f>
        <v>75.616438356164394</v>
      </c>
      <c r="I5146" t="str">
        <f ca="1">IF(Table7[[#This Row],[Month]]&gt;=12,"Tenured","New Hire")</f>
        <v>Tenured</v>
      </c>
    </row>
    <row r="5147" spans="1:9">
      <c r="A5147" s="3" t="s">
        <v>118</v>
      </c>
      <c r="B5147" s="35" t="str">
        <f>_xlfn.XLOOKUP(Table7[[#This Row],[EID]],Roster!A:A,Roster!E:E)</f>
        <v>kig.imaz.62</v>
      </c>
      <c r="C5147" s="35" t="str">
        <f>_xlfn.XLOOKUP(Table7[[#This Row],[EID]],Roster!A:A,Roster!F:F)</f>
        <v>HR</v>
      </c>
      <c r="D5147">
        <v>8</v>
      </c>
      <c r="E5147" s="2">
        <v>45234</v>
      </c>
      <c r="F5147" s="2">
        <f>_xlfn.XLOOKUP(Table7[[#This Row],[EID]],Roster!A:A,Roster!G:G)</f>
        <v>44965</v>
      </c>
      <c r="G5147" s="61">
        <f ca="1">(TODAY()-Table7[[#This Row],[Hire Date]])/365</f>
        <v>2.2739726027397262</v>
      </c>
      <c r="H5147" s="61">
        <f ca="1">Table7[[#This Row],[Year]]*12</f>
        <v>27.287671232876715</v>
      </c>
      <c r="I5147" t="str">
        <f ca="1">IF(Table7[[#This Row],[Month]]&gt;=12,"Tenured","New Hire")</f>
        <v>Tenured</v>
      </c>
    </row>
    <row r="5148" spans="1:9">
      <c r="A5148" s="3" t="s">
        <v>119</v>
      </c>
      <c r="B5148" s="35" t="str">
        <f>_xlfn.XLOOKUP(Table7[[#This Row],[EID]],Roster!A:A,Roster!E:E)</f>
        <v>hir.kame.31</v>
      </c>
      <c r="C5148" s="35" t="str">
        <f>_xlfn.XLOOKUP(Table7[[#This Row],[EID]],Roster!A:A,Roster!F:F)</f>
        <v>Health</v>
      </c>
      <c r="D5148">
        <v>8</v>
      </c>
      <c r="E5148" s="2">
        <v>45234</v>
      </c>
      <c r="F5148" s="2">
        <f>_xlfn.XLOOKUP(Table7[[#This Row],[EID]],Roster!A:A,Roster!G:G)</f>
        <v>38581</v>
      </c>
      <c r="G5148" s="61">
        <f ca="1">(TODAY()-Table7[[#This Row],[Hire Date]])/365</f>
        <v>19.764383561643836</v>
      </c>
      <c r="H5148" s="61">
        <f ca="1">Table7[[#This Row],[Year]]*12</f>
        <v>237.17260273972602</v>
      </c>
      <c r="I5148" t="str">
        <f ca="1">IF(Table7[[#This Row],[Month]]&gt;=12,"Tenured","New Hire")</f>
        <v>Tenured</v>
      </c>
    </row>
    <row r="5149" spans="1:9">
      <c r="A5149" s="3" t="s">
        <v>120</v>
      </c>
      <c r="B5149" s="35" t="str">
        <f>_xlfn.XLOOKUP(Table7[[#This Row],[EID]],Roster!A:A,Roster!E:E)</f>
        <v>oka.koch.55</v>
      </c>
      <c r="C5149" s="35" t="str">
        <f>_xlfn.XLOOKUP(Table7[[#This Row],[EID]],Roster!A:A,Roster!F:F)</f>
        <v>F&amp;A</v>
      </c>
      <c r="D5149">
        <v>8</v>
      </c>
      <c r="E5149" s="2">
        <v>45234</v>
      </c>
      <c r="F5149" s="2">
        <f>_xlfn.XLOOKUP(Table7[[#This Row],[EID]],Roster!A:A,Roster!G:G)</f>
        <v>45039</v>
      </c>
      <c r="G5149" s="61">
        <f ca="1">(TODAY()-Table7[[#This Row],[Hire Date]])/365</f>
        <v>2.0712328767123287</v>
      </c>
      <c r="H5149" s="61">
        <f ca="1">Table7[[#This Row],[Year]]*12</f>
        <v>24.854794520547944</v>
      </c>
      <c r="I5149" t="str">
        <f ca="1">IF(Table7[[#This Row],[Month]]&gt;=12,"Tenured","New Hire")</f>
        <v>Tenured</v>
      </c>
    </row>
    <row r="5150" spans="1:9">
      <c r="A5150" s="3" t="s">
        <v>121</v>
      </c>
      <c r="B5150" s="35" t="str">
        <f>_xlfn.XLOOKUP(Table7[[#This Row],[EID]],Roster!A:A,Roster!E:E)</f>
        <v>hir.kame.31</v>
      </c>
      <c r="C5150" s="35" t="str">
        <f>_xlfn.XLOOKUP(Table7[[#This Row],[EID]],Roster!A:A,Roster!F:F)</f>
        <v>Health</v>
      </c>
      <c r="D5150">
        <v>9</v>
      </c>
      <c r="E5150" s="2">
        <v>45234</v>
      </c>
      <c r="F5150" s="2">
        <f>_xlfn.XLOOKUP(Table7[[#This Row],[EID]],Roster!A:A,Roster!G:G)</f>
        <v>44420</v>
      </c>
      <c r="G5150" s="61">
        <f ca="1">(TODAY()-Table7[[#This Row],[Hire Date]])/365</f>
        <v>3.7671232876712328</v>
      </c>
      <c r="H5150" s="61">
        <f ca="1">Table7[[#This Row],[Year]]*12</f>
        <v>45.205479452054796</v>
      </c>
      <c r="I5150" t="str">
        <f ca="1">IF(Table7[[#This Row],[Month]]&gt;=12,"Tenured","New Hire")</f>
        <v>Tenured</v>
      </c>
    </row>
    <row r="5151" spans="1:9">
      <c r="A5151" s="3" t="s">
        <v>122</v>
      </c>
      <c r="B5151" s="35" t="str">
        <f>_xlfn.XLOOKUP(Table7[[#This Row],[EID]],Roster!A:A,Roster!E:E)</f>
        <v>han.oriz.24</v>
      </c>
      <c r="C5151" s="35" t="str">
        <f>_xlfn.XLOOKUP(Table7[[#This Row],[EID]],Roster!A:A,Roster!F:F)</f>
        <v>Network</v>
      </c>
      <c r="D5151">
        <v>8</v>
      </c>
      <c r="E5151" s="2">
        <v>45234</v>
      </c>
      <c r="F5151" s="2">
        <f>_xlfn.XLOOKUP(Table7[[#This Row],[EID]],Roster!A:A,Roster!G:G)</f>
        <v>44961</v>
      </c>
      <c r="G5151" s="61">
        <f ca="1">(TODAY()-Table7[[#This Row],[Hire Date]])/365</f>
        <v>2.2849315068493152</v>
      </c>
      <c r="H5151" s="61">
        <f ca="1">Table7[[#This Row],[Year]]*12</f>
        <v>27.419178082191785</v>
      </c>
      <c r="I5151" t="str">
        <f ca="1">IF(Table7[[#This Row],[Month]]&gt;=12,"Tenured","New Hire")</f>
        <v>Tenured</v>
      </c>
    </row>
    <row r="5152" spans="1:9">
      <c r="A5152" s="3" t="s">
        <v>123</v>
      </c>
      <c r="B5152" s="35" t="str">
        <f>_xlfn.XLOOKUP(Table7[[#This Row],[EID]],Roster!A:A,Roster!E:E)</f>
        <v>kig.imaz.62</v>
      </c>
      <c r="C5152" s="35" t="str">
        <f>_xlfn.XLOOKUP(Table7[[#This Row],[EID]],Roster!A:A,Roster!F:F)</f>
        <v>HR</v>
      </c>
      <c r="D5152">
        <v>8</v>
      </c>
      <c r="E5152" s="2">
        <v>45234</v>
      </c>
      <c r="F5152" s="2">
        <f>_xlfn.XLOOKUP(Table7[[#This Row],[EID]],Roster!A:A,Roster!G:G)</f>
        <v>41094</v>
      </c>
      <c r="G5152" s="61">
        <f ca="1">(TODAY()-Table7[[#This Row],[Hire Date]])/365</f>
        <v>12.87945205479452</v>
      </c>
      <c r="H5152" s="61">
        <f ca="1">Table7[[#This Row],[Year]]*12</f>
        <v>154.55342465753424</v>
      </c>
      <c r="I5152" t="str">
        <f ca="1">IF(Table7[[#This Row],[Month]]&gt;=12,"Tenured","New Hire")</f>
        <v>Tenured</v>
      </c>
    </row>
    <row r="5153" spans="1:9">
      <c r="A5153" s="3" t="s">
        <v>94</v>
      </c>
      <c r="B5153" s="35" t="str">
        <f>_xlfn.XLOOKUP(Table7[[#This Row],[EID]],Roster!A:A,Roster!E:E)</f>
        <v>oka.koch.55</v>
      </c>
      <c r="C5153" s="35" t="str">
        <f>_xlfn.XLOOKUP(Table7[[#This Row],[EID]],Roster!A:A,Roster!F:F)</f>
        <v>F&amp;A</v>
      </c>
      <c r="D5153">
        <v>8</v>
      </c>
      <c r="E5153" s="2">
        <v>45235</v>
      </c>
      <c r="F5153" s="2">
        <f>_xlfn.XLOOKUP(Table7[[#This Row],[EID]],Roster!A:A,Roster!G:G)</f>
        <v>45032</v>
      </c>
      <c r="G5153" s="61">
        <f ca="1">(TODAY()-Table7[[#This Row],[Hire Date]])/365</f>
        <v>2.0904109589041098</v>
      </c>
      <c r="H5153" s="61">
        <f ca="1">Table7[[#This Row],[Year]]*12</f>
        <v>25.084931506849315</v>
      </c>
      <c r="I5153" t="str">
        <f ca="1">IF(Table7[[#This Row],[Month]]&gt;=12,"Tenured","New Hire")</f>
        <v>Tenured</v>
      </c>
    </row>
    <row r="5154" spans="1:9">
      <c r="A5154" s="3" t="s">
        <v>95</v>
      </c>
      <c r="B5154" s="35" t="str">
        <f>_xlfn.XLOOKUP(Table7[[#This Row],[EID]],Roster!A:A,Roster!E:E)</f>
        <v>oka.koch.55</v>
      </c>
      <c r="C5154" s="35" t="str">
        <f>_xlfn.XLOOKUP(Table7[[#This Row],[EID]],Roster!A:A,Roster!F:F)</f>
        <v>F&amp;A</v>
      </c>
      <c r="D5154">
        <v>8</v>
      </c>
      <c r="E5154" s="2">
        <v>45235</v>
      </c>
      <c r="F5154" s="2">
        <f>_xlfn.XLOOKUP(Table7[[#This Row],[EID]],Roster!A:A,Roster!G:G)</f>
        <v>44990</v>
      </c>
      <c r="G5154" s="61">
        <f ca="1">(TODAY()-Table7[[#This Row],[Hire Date]])/365</f>
        <v>2.2054794520547945</v>
      </c>
      <c r="H5154" s="61">
        <f ca="1">Table7[[#This Row],[Year]]*12</f>
        <v>26.465753424657535</v>
      </c>
      <c r="I5154" t="str">
        <f ca="1">IF(Table7[[#This Row],[Month]]&gt;=12,"Tenured","New Hire")</f>
        <v>Tenured</v>
      </c>
    </row>
    <row r="5155" spans="1:9">
      <c r="A5155" s="3" t="s">
        <v>96</v>
      </c>
      <c r="B5155" s="35" t="str">
        <f>_xlfn.XLOOKUP(Table7[[#This Row],[EID]],Roster!A:A,Roster!E:E)</f>
        <v>hir.kame.31</v>
      </c>
      <c r="C5155" s="35" t="str">
        <f>_xlfn.XLOOKUP(Table7[[#This Row],[EID]],Roster!A:A,Roster!F:F)</f>
        <v>Health</v>
      </c>
      <c r="D5155">
        <v>8</v>
      </c>
      <c r="E5155" s="2">
        <v>45235</v>
      </c>
      <c r="F5155" s="2">
        <f>_xlfn.XLOOKUP(Table7[[#This Row],[EID]],Roster!A:A,Roster!G:G)</f>
        <v>44979</v>
      </c>
      <c r="G5155" s="61">
        <f ca="1">(TODAY()-Table7[[#This Row],[Hire Date]])/365</f>
        <v>2.2356164383561645</v>
      </c>
      <c r="H5155" s="61">
        <f ca="1">Table7[[#This Row],[Year]]*12</f>
        <v>26.827397260273976</v>
      </c>
      <c r="I5155" t="str">
        <f ca="1">IF(Table7[[#This Row],[Month]]&gt;=12,"Tenured","New Hire")</f>
        <v>Tenured</v>
      </c>
    </row>
    <row r="5156" spans="1:9">
      <c r="A5156" s="3" t="s">
        <v>97</v>
      </c>
      <c r="B5156" s="35" t="str">
        <f>_xlfn.XLOOKUP(Table7[[#This Row],[EID]],Roster!A:A,Roster!E:E)</f>
        <v>han.oriz.24</v>
      </c>
      <c r="C5156" s="35" t="str">
        <f>_xlfn.XLOOKUP(Table7[[#This Row],[EID]],Roster!A:A,Roster!F:F)</f>
        <v>Network</v>
      </c>
      <c r="D5156">
        <v>10</v>
      </c>
      <c r="E5156" s="2">
        <v>45235</v>
      </c>
      <c r="F5156" s="2">
        <f>_xlfn.XLOOKUP(Table7[[#This Row],[EID]],Roster!A:A,Roster!G:G)</f>
        <v>44419</v>
      </c>
      <c r="G5156" s="61">
        <f ca="1">(TODAY()-Table7[[#This Row],[Hire Date]])/365</f>
        <v>3.7698630136986302</v>
      </c>
      <c r="H5156" s="61">
        <f ca="1">Table7[[#This Row],[Year]]*12</f>
        <v>45.238356164383561</v>
      </c>
      <c r="I5156" t="str">
        <f ca="1">IF(Table7[[#This Row],[Month]]&gt;=12,"Tenured","New Hire")</f>
        <v>Tenured</v>
      </c>
    </row>
    <row r="5157" spans="1:9">
      <c r="A5157" s="3" t="s">
        <v>98</v>
      </c>
      <c r="B5157" s="35" t="str">
        <f>_xlfn.XLOOKUP(Table7[[#This Row],[EID]],Roster!A:A,Roster!E:E)</f>
        <v>kig.imaz.62</v>
      </c>
      <c r="C5157" s="35" t="str">
        <f>_xlfn.XLOOKUP(Table7[[#This Row],[EID]],Roster!A:A,Roster!F:F)</f>
        <v>HR</v>
      </c>
      <c r="D5157">
        <v>10</v>
      </c>
      <c r="E5157" s="2">
        <v>45235</v>
      </c>
      <c r="F5157" s="2">
        <f>_xlfn.XLOOKUP(Table7[[#This Row],[EID]],Roster!A:A,Roster!G:G)</f>
        <v>41964</v>
      </c>
      <c r="G5157" s="61">
        <f ca="1">(TODAY()-Table7[[#This Row],[Hire Date]])/365</f>
        <v>10.495890410958904</v>
      </c>
      <c r="H5157" s="61">
        <f ca="1">Table7[[#This Row],[Year]]*12</f>
        <v>125.95068493150684</v>
      </c>
      <c r="I5157" t="str">
        <f ca="1">IF(Table7[[#This Row],[Month]]&gt;=12,"Tenured","New Hire")</f>
        <v>Tenured</v>
      </c>
    </row>
    <row r="5158" spans="1:9">
      <c r="A5158" s="3" t="s">
        <v>99</v>
      </c>
      <c r="B5158" s="35" t="str">
        <f>_xlfn.XLOOKUP(Table7[[#This Row],[EID]],Roster!A:A,Roster!E:E)</f>
        <v>han.oriz.24</v>
      </c>
      <c r="C5158" s="35" t="str">
        <f>_xlfn.XLOOKUP(Table7[[#This Row],[EID]],Roster!A:A,Roster!F:F)</f>
        <v>Strategy</v>
      </c>
      <c r="D5158">
        <v>9</v>
      </c>
      <c r="E5158" s="2">
        <v>45235</v>
      </c>
      <c r="F5158" s="2">
        <f>_xlfn.XLOOKUP(Table7[[#This Row],[EID]],Roster!A:A,Roster!G:G)</f>
        <v>39732</v>
      </c>
      <c r="G5158" s="61">
        <f ca="1">(TODAY()-Table7[[#This Row],[Hire Date]])/365</f>
        <v>16.610958904109587</v>
      </c>
      <c r="H5158" s="61">
        <f ca="1">Table7[[#This Row],[Year]]*12</f>
        <v>199.33150684931505</v>
      </c>
      <c r="I5158" t="str">
        <f ca="1">IF(Table7[[#This Row],[Month]]&gt;=12,"Tenured","New Hire")</f>
        <v>Tenured</v>
      </c>
    </row>
    <row r="5159" spans="1:9">
      <c r="A5159" s="3" t="s">
        <v>100</v>
      </c>
      <c r="B5159" s="35" t="str">
        <f>_xlfn.XLOOKUP(Table7[[#This Row],[EID]],Roster!A:A,Roster!E:E)</f>
        <v>oka.koch.55</v>
      </c>
      <c r="C5159" s="35" t="str">
        <f>_xlfn.XLOOKUP(Table7[[#This Row],[EID]],Roster!A:A,Roster!F:F)</f>
        <v>F&amp;A</v>
      </c>
      <c r="D5159">
        <v>10</v>
      </c>
      <c r="E5159" s="2">
        <v>45235</v>
      </c>
      <c r="F5159" s="2">
        <f>_xlfn.XLOOKUP(Table7[[#This Row],[EID]],Roster!A:A,Roster!G:G)</f>
        <v>44956</v>
      </c>
      <c r="G5159" s="61">
        <f ca="1">(TODAY()-Table7[[#This Row],[Hire Date]])/365</f>
        <v>2.2986301369863016</v>
      </c>
      <c r="H5159" s="61">
        <f ca="1">Table7[[#This Row],[Year]]*12</f>
        <v>27.583561643835619</v>
      </c>
      <c r="I5159" t="str">
        <f ca="1">IF(Table7[[#This Row],[Month]]&gt;=12,"Tenured","New Hire")</f>
        <v>Tenured</v>
      </c>
    </row>
    <row r="5160" spans="1:9">
      <c r="A5160" s="3" t="s">
        <v>101</v>
      </c>
      <c r="B5160" s="35" t="str">
        <f>_xlfn.XLOOKUP(Table7[[#This Row],[EID]],Roster!A:A,Roster!E:E)</f>
        <v>hir.kame.31</v>
      </c>
      <c r="C5160" s="35" t="str">
        <f>_xlfn.XLOOKUP(Table7[[#This Row],[EID]],Roster!A:A,Roster!F:F)</f>
        <v>Health</v>
      </c>
      <c r="D5160">
        <v>9</v>
      </c>
      <c r="E5160" s="2">
        <v>45235</v>
      </c>
      <c r="F5160" s="2">
        <f>_xlfn.XLOOKUP(Table7[[#This Row],[EID]],Roster!A:A,Roster!G:G)</f>
        <v>42161</v>
      </c>
      <c r="G5160" s="61">
        <f ca="1">(TODAY()-Table7[[#This Row],[Hire Date]])/365</f>
        <v>9.956164383561644</v>
      </c>
      <c r="H5160" s="61">
        <f ca="1">Table7[[#This Row],[Year]]*12</f>
        <v>119.47397260273974</v>
      </c>
      <c r="I5160" t="str">
        <f ca="1">IF(Table7[[#This Row],[Month]]&gt;=12,"Tenured","New Hire")</f>
        <v>Tenured</v>
      </c>
    </row>
    <row r="5161" spans="1:9">
      <c r="A5161" s="3" t="s">
        <v>102</v>
      </c>
      <c r="B5161" s="35" t="str">
        <f>_xlfn.XLOOKUP(Table7[[#This Row],[EID]],Roster!A:A,Roster!E:E)</f>
        <v>han.oriz.24</v>
      </c>
      <c r="C5161" s="35" t="str">
        <f>_xlfn.XLOOKUP(Table7[[#This Row],[EID]],Roster!A:A,Roster!F:F)</f>
        <v>Network</v>
      </c>
      <c r="D5161">
        <v>9</v>
      </c>
      <c r="E5161" s="2">
        <v>45235</v>
      </c>
      <c r="F5161" s="2">
        <f>_xlfn.XLOOKUP(Table7[[#This Row],[EID]],Roster!A:A,Roster!G:G)</f>
        <v>37784</v>
      </c>
      <c r="G5161" s="61">
        <f ca="1">(TODAY()-Table7[[#This Row],[Hire Date]])/365</f>
        <v>21.947945205479453</v>
      </c>
      <c r="H5161" s="61">
        <f ca="1">Table7[[#This Row],[Year]]*12</f>
        <v>263.37534246575342</v>
      </c>
      <c r="I5161" t="str">
        <f ca="1">IF(Table7[[#This Row],[Month]]&gt;=12,"Tenured","New Hire")</f>
        <v>Tenured</v>
      </c>
    </row>
    <row r="5162" spans="1:9">
      <c r="A5162" s="3" t="s">
        <v>103</v>
      </c>
      <c r="B5162" s="35" t="str">
        <f>_xlfn.XLOOKUP(Table7[[#This Row],[EID]],Roster!A:A,Roster!E:E)</f>
        <v>kig.imaz.62</v>
      </c>
      <c r="C5162" s="35" t="str">
        <f>_xlfn.XLOOKUP(Table7[[#This Row],[EID]],Roster!A:A,Roster!F:F)</f>
        <v>HR</v>
      </c>
      <c r="D5162">
        <v>10</v>
      </c>
      <c r="E5162" s="2">
        <v>45235</v>
      </c>
      <c r="F5162" s="2">
        <f>_xlfn.XLOOKUP(Table7[[#This Row],[EID]],Roster!A:A,Roster!G:G)</f>
        <v>44132</v>
      </c>
      <c r="G5162" s="61">
        <f ca="1">(TODAY()-Table7[[#This Row],[Hire Date]])/365</f>
        <v>4.5561643835616437</v>
      </c>
      <c r="H5162" s="61">
        <f ca="1">Table7[[#This Row],[Year]]*12</f>
        <v>54.673972602739724</v>
      </c>
      <c r="I5162" t="str">
        <f ca="1">IF(Table7[[#This Row],[Month]]&gt;=12,"Tenured","New Hire")</f>
        <v>Tenured</v>
      </c>
    </row>
    <row r="5163" spans="1:9">
      <c r="A5163" s="3" t="s">
        <v>104</v>
      </c>
      <c r="B5163" s="35" t="str">
        <f>_xlfn.XLOOKUP(Table7[[#This Row],[EID]],Roster!A:A,Roster!E:E)</f>
        <v>oka.koch.55</v>
      </c>
      <c r="C5163" s="35" t="str">
        <f>_xlfn.XLOOKUP(Table7[[#This Row],[EID]],Roster!A:A,Roster!F:F)</f>
        <v>F&amp;A</v>
      </c>
      <c r="D5163">
        <v>8</v>
      </c>
      <c r="E5163" s="2">
        <v>45235</v>
      </c>
      <c r="F5163" s="2">
        <f>_xlfn.XLOOKUP(Table7[[#This Row],[EID]],Roster!A:A,Roster!G:G)</f>
        <v>44977</v>
      </c>
      <c r="G5163" s="61">
        <f ca="1">(TODAY()-Table7[[#This Row],[Hire Date]])/365</f>
        <v>2.2410958904109588</v>
      </c>
      <c r="H5163" s="61">
        <f ca="1">Table7[[#This Row],[Year]]*12</f>
        <v>26.893150684931506</v>
      </c>
      <c r="I5163" t="str">
        <f ca="1">IF(Table7[[#This Row],[Month]]&gt;=12,"Tenured","New Hire")</f>
        <v>Tenured</v>
      </c>
    </row>
    <row r="5164" spans="1:9">
      <c r="A5164" s="3" t="s">
        <v>105</v>
      </c>
      <c r="B5164" s="35" t="str">
        <f>_xlfn.XLOOKUP(Table7[[#This Row],[EID]],Roster!A:A,Roster!E:E)</f>
        <v>oka.koch.55</v>
      </c>
      <c r="C5164" s="35" t="str">
        <f>_xlfn.XLOOKUP(Table7[[#This Row],[EID]],Roster!A:A,Roster!F:F)</f>
        <v>F&amp;A</v>
      </c>
      <c r="D5164">
        <v>8</v>
      </c>
      <c r="E5164" s="2">
        <v>45235</v>
      </c>
      <c r="F5164" s="2">
        <f>_xlfn.XLOOKUP(Table7[[#This Row],[EID]],Roster!A:A,Roster!G:G)</f>
        <v>37806</v>
      </c>
      <c r="G5164" s="61">
        <f ca="1">(TODAY()-Table7[[#This Row],[Hire Date]])/365</f>
        <v>21.887671232876713</v>
      </c>
      <c r="H5164" s="61">
        <f ca="1">Table7[[#This Row],[Year]]*12</f>
        <v>262.65205479452055</v>
      </c>
      <c r="I5164" t="str">
        <f ca="1">IF(Table7[[#This Row],[Month]]&gt;=12,"Tenured","New Hire")</f>
        <v>Tenured</v>
      </c>
    </row>
    <row r="5165" spans="1:9">
      <c r="A5165" s="3" t="s">
        <v>106</v>
      </c>
      <c r="B5165" s="35" t="str">
        <f>_xlfn.XLOOKUP(Table7[[#This Row],[EID]],Roster!A:A,Roster!E:E)</f>
        <v>hir.kame.31</v>
      </c>
      <c r="C5165" s="35" t="str">
        <f>_xlfn.XLOOKUP(Table7[[#This Row],[EID]],Roster!A:A,Roster!F:F)</f>
        <v>Health</v>
      </c>
      <c r="D5165">
        <v>9</v>
      </c>
      <c r="E5165" s="2">
        <v>45235</v>
      </c>
      <c r="F5165" s="2">
        <f>_xlfn.XLOOKUP(Table7[[#This Row],[EID]],Roster!A:A,Roster!G:G)</f>
        <v>40457</v>
      </c>
      <c r="G5165" s="61">
        <f ca="1">(TODAY()-Table7[[#This Row],[Hire Date]])/365</f>
        <v>14.624657534246575</v>
      </c>
      <c r="H5165" s="61">
        <f ca="1">Table7[[#This Row],[Year]]*12</f>
        <v>175.49589041095891</v>
      </c>
      <c r="I5165" t="str">
        <f ca="1">IF(Table7[[#This Row],[Month]]&gt;=12,"Tenured","New Hire")</f>
        <v>Tenured</v>
      </c>
    </row>
    <row r="5166" spans="1:9">
      <c r="A5166" s="3" t="s">
        <v>107</v>
      </c>
      <c r="B5166" s="35" t="str">
        <f>_xlfn.XLOOKUP(Table7[[#This Row],[EID]],Roster!A:A,Roster!E:E)</f>
        <v>oka.koch.55</v>
      </c>
      <c r="C5166" s="35" t="str">
        <f>_xlfn.XLOOKUP(Table7[[#This Row],[EID]],Roster!A:A,Roster!F:F)</f>
        <v>F&amp;A</v>
      </c>
      <c r="D5166">
        <v>8</v>
      </c>
      <c r="E5166" s="2">
        <v>45235</v>
      </c>
      <c r="F5166" s="2">
        <f>_xlfn.XLOOKUP(Table7[[#This Row],[EID]],Roster!A:A,Roster!G:G)</f>
        <v>45001</v>
      </c>
      <c r="G5166" s="61">
        <f ca="1">(TODAY()-Table7[[#This Row],[Hire Date]])/365</f>
        <v>2.1753424657534248</v>
      </c>
      <c r="H5166" s="61">
        <f ca="1">Table7[[#This Row],[Year]]*12</f>
        <v>26.104109589041098</v>
      </c>
      <c r="I5166" t="str">
        <f ca="1">IF(Table7[[#This Row],[Month]]&gt;=12,"Tenured","New Hire")</f>
        <v>Tenured</v>
      </c>
    </row>
    <row r="5167" spans="1:9">
      <c r="A5167" s="3" t="s">
        <v>108</v>
      </c>
      <c r="B5167" s="35" t="str">
        <f>_xlfn.XLOOKUP(Table7[[#This Row],[EID]],Roster!A:A,Roster!E:E)</f>
        <v>kig.imaz.62</v>
      </c>
      <c r="C5167" s="35" t="str">
        <f>_xlfn.XLOOKUP(Table7[[#This Row],[EID]],Roster!A:A,Roster!F:F)</f>
        <v>HR</v>
      </c>
      <c r="D5167">
        <v>10</v>
      </c>
      <c r="E5167" s="2">
        <v>45235</v>
      </c>
      <c r="F5167" s="2">
        <f>_xlfn.XLOOKUP(Table7[[#This Row],[EID]],Roster!A:A,Roster!G:G)</f>
        <v>41289</v>
      </c>
      <c r="G5167" s="61">
        <f ca="1">(TODAY()-Table7[[#This Row],[Hire Date]])/365</f>
        <v>12.345205479452055</v>
      </c>
      <c r="H5167" s="61">
        <f ca="1">Table7[[#This Row],[Year]]*12</f>
        <v>148.14246575342466</v>
      </c>
      <c r="I5167" t="str">
        <f ca="1">IF(Table7[[#This Row],[Month]]&gt;=12,"Tenured","New Hire")</f>
        <v>Tenured</v>
      </c>
    </row>
    <row r="5168" spans="1:9">
      <c r="A5168" s="3" t="s">
        <v>109</v>
      </c>
      <c r="B5168" s="35" t="str">
        <f>_xlfn.XLOOKUP(Table7[[#This Row],[EID]],Roster!A:A,Roster!E:E)</f>
        <v>han.oriz.24</v>
      </c>
      <c r="C5168" s="35" t="str">
        <f>_xlfn.XLOOKUP(Table7[[#This Row],[EID]],Roster!A:A,Roster!F:F)</f>
        <v>Strategy</v>
      </c>
      <c r="D5168">
        <v>8</v>
      </c>
      <c r="E5168" s="2">
        <v>45235</v>
      </c>
      <c r="F5168" s="2">
        <f>_xlfn.XLOOKUP(Table7[[#This Row],[EID]],Roster!A:A,Roster!G:G)</f>
        <v>39092</v>
      </c>
      <c r="G5168" s="61">
        <f ca="1">(TODAY()-Table7[[#This Row],[Hire Date]])/365</f>
        <v>18.364383561643837</v>
      </c>
      <c r="H5168" s="61">
        <f ca="1">Table7[[#This Row],[Year]]*12</f>
        <v>220.37260273972606</v>
      </c>
      <c r="I5168" t="str">
        <f ca="1">IF(Table7[[#This Row],[Month]]&gt;=12,"Tenured","New Hire")</f>
        <v>Tenured</v>
      </c>
    </row>
    <row r="5169" spans="1:9">
      <c r="A5169" s="3" t="s">
        <v>110</v>
      </c>
      <c r="B5169" s="35" t="str">
        <f>_xlfn.XLOOKUP(Table7[[#This Row],[EID]],Roster!A:A,Roster!E:E)</f>
        <v>oka.koch.55</v>
      </c>
      <c r="C5169" s="35" t="str">
        <f>_xlfn.XLOOKUP(Table7[[#This Row],[EID]],Roster!A:A,Roster!F:F)</f>
        <v>F&amp;A</v>
      </c>
      <c r="D5169">
        <v>7</v>
      </c>
      <c r="E5169" s="2">
        <v>45235</v>
      </c>
      <c r="F5169" s="2">
        <f>_xlfn.XLOOKUP(Table7[[#This Row],[EID]],Roster!A:A,Roster!G:G)</f>
        <v>45029</v>
      </c>
      <c r="G5169" s="61">
        <f ca="1">(TODAY()-Table7[[#This Row],[Hire Date]])/365</f>
        <v>2.0986301369863014</v>
      </c>
      <c r="H5169" s="61">
        <f ca="1">Table7[[#This Row],[Year]]*12</f>
        <v>25.183561643835617</v>
      </c>
      <c r="I5169" t="str">
        <f ca="1">IF(Table7[[#This Row],[Month]]&gt;=12,"Tenured","New Hire")</f>
        <v>Tenured</v>
      </c>
    </row>
    <row r="5170" spans="1:9">
      <c r="A5170" s="3" t="s">
        <v>111</v>
      </c>
      <c r="B5170" s="35" t="str">
        <f>_xlfn.XLOOKUP(Table7[[#This Row],[EID]],Roster!A:A,Roster!E:E)</f>
        <v>hir.kame.31</v>
      </c>
      <c r="C5170" s="35" t="str">
        <f>_xlfn.XLOOKUP(Table7[[#This Row],[EID]],Roster!A:A,Roster!F:F)</f>
        <v>Health</v>
      </c>
      <c r="D5170">
        <v>9</v>
      </c>
      <c r="E5170" s="2">
        <v>45235</v>
      </c>
      <c r="F5170" s="2">
        <f>_xlfn.XLOOKUP(Table7[[#This Row],[EID]],Roster!A:A,Roster!G:G)</f>
        <v>42145</v>
      </c>
      <c r="G5170" s="61">
        <f ca="1">(TODAY()-Table7[[#This Row],[Hire Date]])/365</f>
        <v>10</v>
      </c>
      <c r="H5170" s="61">
        <f ca="1">Table7[[#This Row],[Year]]*12</f>
        <v>120</v>
      </c>
      <c r="I5170" t="str">
        <f ca="1">IF(Table7[[#This Row],[Month]]&gt;=12,"Tenured","New Hire")</f>
        <v>Tenured</v>
      </c>
    </row>
    <row r="5171" spans="1:9">
      <c r="A5171" s="3" t="s">
        <v>112</v>
      </c>
      <c r="B5171" s="35" t="str">
        <f>_xlfn.XLOOKUP(Table7[[#This Row],[EID]],Roster!A:A,Roster!E:E)</f>
        <v>hir.kame.31</v>
      </c>
      <c r="C5171" s="35" t="str">
        <f>_xlfn.XLOOKUP(Table7[[#This Row],[EID]],Roster!A:A,Roster!F:F)</f>
        <v>Health</v>
      </c>
      <c r="D5171">
        <v>9</v>
      </c>
      <c r="E5171" s="2">
        <v>45235</v>
      </c>
      <c r="F5171" s="2">
        <f>_xlfn.XLOOKUP(Table7[[#This Row],[EID]],Roster!A:A,Roster!G:G)</f>
        <v>44989</v>
      </c>
      <c r="G5171" s="61">
        <f ca="1">(TODAY()-Table7[[#This Row],[Hire Date]])/365</f>
        <v>2.2082191780821918</v>
      </c>
      <c r="H5171" s="61">
        <f ca="1">Table7[[#This Row],[Year]]*12</f>
        <v>26.4986301369863</v>
      </c>
      <c r="I5171" t="str">
        <f ca="1">IF(Table7[[#This Row],[Month]]&gt;=12,"Tenured","New Hire")</f>
        <v>Tenured</v>
      </c>
    </row>
    <row r="5172" spans="1:9">
      <c r="A5172" s="3" t="s">
        <v>113</v>
      </c>
      <c r="B5172" s="35" t="str">
        <f>_xlfn.XLOOKUP(Table7[[#This Row],[EID]],Roster!A:A,Roster!E:E)</f>
        <v>kig.imaz.62</v>
      </c>
      <c r="C5172" s="35" t="str">
        <f>_xlfn.XLOOKUP(Table7[[#This Row],[EID]],Roster!A:A,Roster!F:F)</f>
        <v>HR</v>
      </c>
      <c r="D5172">
        <v>9</v>
      </c>
      <c r="E5172" s="2">
        <v>45235</v>
      </c>
      <c r="F5172" s="2">
        <f>_xlfn.XLOOKUP(Table7[[#This Row],[EID]],Roster!A:A,Roster!G:G)</f>
        <v>44152</v>
      </c>
      <c r="G5172" s="61">
        <f ca="1">(TODAY()-Table7[[#This Row],[Hire Date]])/365</f>
        <v>4.5013698630136982</v>
      </c>
      <c r="H5172" s="61">
        <f ca="1">Table7[[#This Row],[Year]]*12</f>
        <v>54.016438356164379</v>
      </c>
      <c r="I5172" t="str">
        <f ca="1">IF(Table7[[#This Row],[Month]]&gt;=12,"Tenured","New Hire")</f>
        <v>Tenured</v>
      </c>
    </row>
    <row r="5173" spans="1:9">
      <c r="A5173" s="3" t="s">
        <v>114</v>
      </c>
      <c r="B5173" s="35" t="str">
        <f>_xlfn.XLOOKUP(Table7[[#This Row],[EID]],Roster!A:A,Roster!E:E)</f>
        <v>han.oriz.24</v>
      </c>
      <c r="C5173" s="35" t="str">
        <f>_xlfn.XLOOKUP(Table7[[#This Row],[EID]],Roster!A:A,Roster!F:F)</f>
        <v>Strategy</v>
      </c>
      <c r="D5173">
        <v>9</v>
      </c>
      <c r="E5173" s="2">
        <v>45235</v>
      </c>
      <c r="F5173" s="2">
        <f>_xlfn.XLOOKUP(Table7[[#This Row],[EID]],Roster!A:A,Roster!G:G)</f>
        <v>37165</v>
      </c>
      <c r="G5173" s="61">
        <f ca="1">(TODAY()-Table7[[#This Row],[Hire Date]])/365</f>
        <v>23.643835616438356</v>
      </c>
      <c r="H5173" s="61">
        <f ca="1">Table7[[#This Row],[Year]]*12</f>
        <v>283.72602739726028</v>
      </c>
      <c r="I5173" t="str">
        <f ca="1">IF(Table7[[#This Row],[Month]]&gt;=12,"Tenured","New Hire")</f>
        <v>Tenured</v>
      </c>
    </row>
    <row r="5174" spans="1:9">
      <c r="A5174" s="3" t="s">
        <v>115</v>
      </c>
      <c r="B5174" s="35" t="str">
        <f>_xlfn.XLOOKUP(Table7[[#This Row],[EID]],Roster!A:A,Roster!E:E)</f>
        <v>oka.koch.55</v>
      </c>
      <c r="C5174" s="35" t="str">
        <f>_xlfn.XLOOKUP(Table7[[#This Row],[EID]],Roster!A:A,Roster!F:F)</f>
        <v>F&amp;A</v>
      </c>
      <c r="D5174">
        <v>8</v>
      </c>
      <c r="E5174" s="2">
        <v>45235</v>
      </c>
      <c r="F5174" s="2">
        <f>_xlfn.XLOOKUP(Table7[[#This Row],[EID]],Roster!A:A,Roster!G:G)</f>
        <v>44841</v>
      </c>
      <c r="G5174" s="61">
        <f ca="1">(TODAY()-Table7[[#This Row],[Hire Date]])/365</f>
        <v>2.6136986301369864</v>
      </c>
      <c r="H5174" s="61">
        <f ca="1">Table7[[#This Row],[Year]]*12</f>
        <v>31.364383561643837</v>
      </c>
      <c r="I5174" t="str">
        <f ca="1">IF(Table7[[#This Row],[Month]]&gt;=12,"Tenured","New Hire")</f>
        <v>Tenured</v>
      </c>
    </row>
    <row r="5175" spans="1:9">
      <c r="A5175" s="3" t="s">
        <v>116</v>
      </c>
      <c r="B5175" s="35" t="str">
        <f>_xlfn.XLOOKUP(Table7[[#This Row],[EID]],Roster!A:A,Roster!E:E)</f>
        <v>hir.kame.31</v>
      </c>
      <c r="C5175" s="35" t="str">
        <f>_xlfn.XLOOKUP(Table7[[#This Row],[EID]],Roster!A:A,Roster!F:F)</f>
        <v>Health</v>
      </c>
      <c r="D5175">
        <v>10</v>
      </c>
      <c r="E5175" s="2">
        <v>45235</v>
      </c>
      <c r="F5175" s="2">
        <f>_xlfn.XLOOKUP(Table7[[#This Row],[EID]],Roster!A:A,Roster!G:G)</f>
        <v>39490</v>
      </c>
      <c r="G5175" s="61">
        <f ca="1">(TODAY()-Table7[[#This Row],[Hire Date]])/365</f>
        <v>17.273972602739725</v>
      </c>
      <c r="H5175" s="61">
        <f ca="1">Table7[[#This Row],[Year]]*12</f>
        <v>207.2876712328767</v>
      </c>
      <c r="I5175" t="str">
        <f ca="1">IF(Table7[[#This Row],[Month]]&gt;=12,"Tenured","New Hire")</f>
        <v>Tenured</v>
      </c>
    </row>
    <row r="5176" spans="1:9">
      <c r="A5176" s="3" t="s">
        <v>117</v>
      </c>
      <c r="B5176" s="35" t="str">
        <f>_xlfn.XLOOKUP(Table7[[#This Row],[EID]],Roster!A:A,Roster!E:E)</f>
        <v>han.oriz.24</v>
      </c>
      <c r="C5176" s="35" t="str">
        <f>_xlfn.XLOOKUP(Table7[[#This Row],[EID]],Roster!A:A,Roster!F:F)</f>
        <v>Network</v>
      </c>
      <c r="D5176">
        <v>10</v>
      </c>
      <c r="E5176" s="2">
        <v>45235</v>
      </c>
      <c r="F5176" s="2">
        <f>_xlfn.XLOOKUP(Table7[[#This Row],[EID]],Roster!A:A,Roster!G:G)</f>
        <v>43495</v>
      </c>
      <c r="G5176" s="61">
        <f ca="1">(TODAY()-Table7[[#This Row],[Hire Date]])/365</f>
        <v>6.3013698630136989</v>
      </c>
      <c r="H5176" s="61">
        <f ca="1">Table7[[#This Row],[Year]]*12</f>
        <v>75.616438356164394</v>
      </c>
      <c r="I5176" t="str">
        <f ca="1">IF(Table7[[#This Row],[Month]]&gt;=12,"Tenured","New Hire")</f>
        <v>Tenured</v>
      </c>
    </row>
    <row r="5177" spans="1:9">
      <c r="A5177" s="3" t="s">
        <v>118</v>
      </c>
      <c r="B5177" s="35" t="str">
        <f>_xlfn.XLOOKUP(Table7[[#This Row],[EID]],Roster!A:A,Roster!E:E)</f>
        <v>kig.imaz.62</v>
      </c>
      <c r="C5177" s="35" t="str">
        <f>_xlfn.XLOOKUP(Table7[[#This Row],[EID]],Roster!A:A,Roster!F:F)</f>
        <v>HR</v>
      </c>
      <c r="D5177">
        <v>10</v>
      </c>
      <c r="E5177" s="2">
        <v>45235</v>
      </c>
      <c r="F5177" s="2">
        <f>_xlfn.XLOOKUP(Table7[[#This Row],[EID]],Roster!A:A,Roster!G:G)</f>
        <v>44965</v>
      </c>
      <c r="G5177" s="61">
        <f ca="1">(TODAY()-Table7[[#This Row],[Hire Date]])/365</f>
        <v>2.2739726027397262</v>
      </c>
      <c r="H5177" s="61">
        <f ca="1">Table7[[#This Row],[Year]]*12</f>
        <v>27.287671232876715</v>
      </c>
      <c r="I5177" t="str">
        <f ca="1">IF(Table7[[#This Row],[Month]]&gt;=12,"Tenured","New Hire")</f>
        <v>Tenured</v>
      </c>
    </row>
    <row r="5178" spans="1:9">
      <c r="A5178" s="3" t="s">
        <v>119</v>
      </c>
      <c r="B5178" s="35" t="str">
        <f>_xlfn.XLOOKUP(Table7[[#This Row],[EID]],Roster!A:A,Roster!E:E)</f>
        <v>hir.kame.31</v>
      </c>
      <c r="C5178" s="35" t="str">
        <f>_xlfn.XLOOKUP(Table7[[#This Row],[EID]],Roster!A:A,Roster!F:F)</f>
        <v>Health</v>
      </c>
      <c r="D5178">
        <v>10</v>
      </c>
      <c r="E5178" s="2">
        <v>45235</v>
      </c>
      <c r="F5178" s="2">
        <f>_xlfn.XLOOKUP(Table7[[#This Row],[EID]],Roster!A:A,Roster!G:G)</f>
        <v>38581</v>
      </c>
      <c r="G5178" s="61">
        <f ca="1">(TODAY()-Table7[[#This Row],[Hire Date]])/365</f>
        <v>19.764383561643836</v>
      </c>
      <c r="H5178" s="61">
        <f ca="1">Table7[[#This Row],[Year]]*12</f>
        <v>237.17260273972602</v>
      </c>
      <c r="I5178" t="str">
        <f ca="1">IF(Table7[[#This Row],[Month]]&gt;=12,"Tenured","New Hire")</f>
        <v>Tenured</v>
      </c>
    </row>
    <row r="5179" spans="1:9">
      <c r="A5179" s="3" t="s">
        <v>120</v>
      </c>
      <c r="B5179" s="35" t="str">
        <f>_xlfn.XLOOKUP(Table7[[#This Row],[EID]],Roster!A:A,Roster!E:E)</f>
        <v>oka.koch.55</v>
      </c>
      <c r="C5179" s="35" t="str">
        <f>_xlfn.XLOOKUP(Table7[[#This Row],[EID]],Roster!A:A,Roster!F:F)</f>
        <v>F&amp;A</v>
      </c>
      <c r="D5179">
        <v>8</v>
      </c>
      <c r="E5179" s="2">
        <v>45235</v>
      </c>
      <c r="F5179" s="2">
        <f>_xlfn.XLOOKUP(Table7[[#This Row],[EID]],Roster!A:A,Roster!G:G)</f>
        <v>45039</v>
      </c>
      <c r="G5179" s="61">
        <f ca="1">(TODAY()-Table7[[#This Row],[Hire Date]])/365</f>
        <v>2.0712328767123287</v>
      </c>
      <c r="H5179" s="61">
        <f ca="1">Table7[[#This Row],[Year]]*12</f>
        <v>24.854794520547944</v>
      </c>
      <c r="I5179" t="str">
        <f ca="1">IF(Table7[[#This Row],[Month]]&gt;=12,"Tenured","New Hire")</f>
        <v>Tenured</v>
      </c>
    </row>
    <row r="5180" spans="1:9">
      <c r="A5180" s="3" t="s">
        <v>121</v>
      </c>
      <c r="B5180" s="35" t="str">
        <f>_xlfn.XLOOKUP(Table7[[#This Row],[EID]],Roster!A:A,Roster!E:E)</f>
        <v>hir.kame.31</v>
      </c>
      <c r="C5180" s="35" t="str">
        <f>_xlfn.XLOOKUP(Table7[[#This Row],[EID]],Roster!A:A,Roster!F:F)</f>
        <v>Health</v>
      </c>
      <c r="D5180">
        <v>8</v>
      </c>
      <c r="E5180" s="2">
        <v>45235</v>
      </c>
      <c r="F5180" s="2">
        <f>_xlfn.XLOOKUP(Table7[[#This Row],[EID]],Roster!A:A,Roster!G:G)</f>
        <v>44420</v>
      </c>
      <c r="G5180" s="61">
        <f ca="1">(TODAY()-Table7[[#This Row],[Hire Date]])/365</f>
        <v>3.7671232876712328</v>
      </c>
      <c r="H5180" s="61">
        <f ca="1">Table7[[#This Row],[Year]]*12</f>
        <v>45.205479452054796</v>
      </c>
      <c r="I5180" t="str">
        <f ca="1">IF(Table7[[#This Row],[Month]]&gt;=12,"Tenured","New Hire")</f>
        <v>Tenured</v>
      </c>
    </row>
    <row r="5181" spans="1:9">
      <c r="A5181" s="3" t="s">
        <v>122</v>
      </c>
      <c r="B5181" s="35" t="str">
        <f>_xlfn.XLOOKUP(Table7[[#This Row],[EID]],Roster!A:A,Roster!E:E)</f>
        <v>han.oriz.24</v>
      </c>
      <c r="C5181" s="35" t="str">
        <f>_xlfn.XLOOKUP(Table7[[#This Row],[EID]],Roster!A:A,Roster!F:F)</f>
        <v>Network</v>
      </c>
      <c r="D5181">
        <v>8</v>
      </c>
      <c r="E5181" s="2">
        <v>45235</v>
      </c>
      <c r="F5181" s="2">
        <f>_xlfn.XLOOKUP(Table7[[#This Row],[EID]],Roster!A:A,Roster!G:G)</f>
        <v>44961</v>
      </c>
      <c r="G5181" s="61">
        <f ca="1">(TODAY()-Table7[[#This Row],[Hire Date]])/365</f>
        <v>2.2849315068493152</v>
      </c>
      <c r="H5181" s="61">
        <f ca="1">Table7[[#This Row],[Year]]*12</f>
        <v>27.419178082191785</v>
      </c>
      <c r="I5181" t="str">
        <f ca="1">IF(Table7[[#This Row],[Month]]&gt;=12,"Tenured","New Hire")</f>
        <v>Tenured</v>
      </c>
    </row>
    <row r="5182" spans="1:9">
      <c r="A5182" s="3" t="s">
        <v>123</v>
      </c>
      <c r="B5182" s="35" t="str">
        <f>_xlfn.XLOOKUP(Table7[[#This Row],[EID]],Roster!A:A,Roster!E:E)</f>
        <v>kig.imaz.62</v>
      </c>
      <c r="C5182" s="35" t="str">
        <f>_xlfn.XLOOKUP(Table7[[#This Row],[EID]],Roster!A:A,Roster!F:F)</f>
        <v>HR</v>
      </c>
      <c r="D5182">
        <v>8</v>
      </c>
      <c r="E5182" s="2">
        <v>45235</v>
      </c>
      <c r="F5182" s="2">
        <f>_xlfn.XLOOKUP(Table7[[#This Row],[EID]],Roster!A:A,Roster!G:G)</f>
        <v>41094</v>
      </c>
      <c r="G5182" s="61">
        <f ca="1">(TODAY()-Table7[[#This Row],[Hire Date]])/365</f>
        <v>12.87945205479452</v>
      </c>
      <c r="H5182" s="61">
        <f ca="1">Table7[[#This Row],[Year]]*12</f>
        <v>154.55342465753424</v>
      </c>
      <c r="I5182" t="str">
        <f ca="1">IF(Table7[[#This Row],[Month]]&gt;=12,"Tenured","New Hire")</f>
        <v>Tenured</v>
      </c>
    </row>
    <row r="5183" spans="1:9">
      <c r="A5183" s="3" t="s">
        <v>94</v>
      </c>
      <c r="B5183" s="35" t="str">
        <f>_xlfn.XLOOKUP(Table7[[#This Row],[EID]],Roster!A:A,Roster!E:E)</f>
        <v>oka.koch.55</v>
      </c>
      <c r="C5183" s="35" t="str">
        <f>_xlfn.XLOOKUP(Table7[[#This Row],[EID]],Roster!A:A,Roster!F:F)</f>
        <v>F&amp;A</v>
      </c>
      <c r="D5183">
        <v>9</v>
      </c>
      <c r="E5183" s="2">
        <v>45236</v>
      </c>
      <c r="F5183" s="2">
        <f>_xlfn.XLOOKUP(Table7[[#This Row],[EID]],Roster!A:A,Roster!G:G)</f>
        <v>45032</v>
      </c>
      <c r="G5183" s="61">
        <f ca="1">(TODAY()-Table7[[#This Row],[Hire Date]])/365</f>
        <v>2.0904109589041098</v>
      </c>
      <c r="H5183" s="61">
        <f ca="1">Table7[[#This Row],[Year]]*12</f>
        <v>25.084931506849315</v>
      </c>
      <c r="I5183" t="str">
        <f ca="1">IF(Table7[[#This Row],[Month]]&gt;=12,"Tenured","New Hire")</f>
        <v>Tenured</v>
      </c>
    </row>
    <row r="5184" spans="1:9">
      <c r="A5184" s="3" t="s">
        <v>95</v>
      </c>
      <c r="B5184" s="35" t="str">
        <f>_xlfn.XLOOKUP(Table7[[#This Row],[EID]],Roster!A:A,Roster!E:E)</f>
        <v>oka.koch.55</v>
      </c>
      <c r="C5184" s="35" t="str">
        <f>_xlfn.XLOOKUP(Table7[[#This Row],[EID]],Roster!A:A,Roster!F:F)</f>
        <v>F&amp;A</v>
      </c>
      <c r="D5184">
        <v>8</v>
      </c>
      <c r="E5184" s="2">
        <v>45236</v>
      </c>
      <c r="F5184" s="2">
        <f>_xlfn.XLOOKUP(Table7[[#This Row],[EID]],Roster!A:A,Roster!G:G)</f>
        <v>44990</v>
      </c>
      <c r="G5184" s="61">
        <f ca="1">(TODAY()-Table7[[#This Row],[Hire Date]])/365</f>
        <v>2.2054794520547945</v>
      </c>
      <c r="H5184" s="61">
        <f ca="1">Table7[[#This Row],[Year]]*12</f>
        <v>26.465753424657535</v>
      </c>
      <c r="I5184" t="str">
        <f ca="1">IF(Table7[[#This Row],[Month]]&gt;=12,"Tenured","New Hire")</f>
        <v>Tenured</v>
      </c>
    </row>
    <row r="5185" spans="1:9">
      <c r="A5185" s="3" t="s">
        <v>96</v>
      </c>
      <c r="B5185" s="35" t="str">
        <f>_xlfn.XLOOKUP(Table7[[#This Row],[EID]],Roster!A:A,Roster!E:E)</f>
        <v>hir.kame.31</v>
      </c>
      <c r="C5185" s="35" t="str">
        <f>_xlfn.XLOOKUP(Table7[[#This Row],[EID]],Roster!A:A,Roster!F:F)</f>
        <v>Health</v>
      </c>
      <c r="D5185">
        <v>10</v>
      </c>
      <c r="E5185" s="2">
        <v>45236</v>
      </c>
      <c r="F5185" s="2">
        <f>_xlfn.XLOOKUP(Table7[[#This Row],[EID]],Roster!A:A,Roster!G:G)</f>
        <v>44979</v>
      </c>
      <c r="G5185" s="61">
        <f ca="1">(TODAY()-Table7[[#This Row],[Hire Date]])/365</f>
        <v>2.2356164383561645</v>
      </c>
      <c r="H5185" s="61">
        <f ca="1">Table7[[#This Row],[Year]]*12</f>
        <v>26.827397260273976</v>
      </c>
      <c r="I5185" t="str">
        <f ca="1">IF(Table7[[#This Row],[Month]]&gt;=12,"Tenured","New Hire")</f>
        <v>Tenured</v>
      </c>
    </row>
    <row r="5186" spans="1:9">
      <c r="A5186" s="3" t="s">
        <v>97</v>
      </c>
      <c r="B5186" s="35" t="str">
        <f>_xlfn.XLOOKUP(Table7[[#This Row],[EID]],Roster!A:A,Roster!E:E)</f>
        <v>han.oriz.24</v>
      </c>
      <c r="C5186" s="35" t="str">
        <f>_xlfn.XLOOKUP(Table7[[#This Row],[EID]],Roster!A:A,Roster!F:F)</f>
        <v>Network</v>
      </c>
      <c r="D5186">
        <v>10</v>
      </c>
      <c r="E5186" s="2">
        <v>45236</v>
      </c>
      <c r="F5186" s="2">
        <f>_xlfn.XLOOKUP(Table7[[#This Row],[EID]],Roster!A:A,Roster!G:G)</f>
        <v>44419</v>
      </c>
      <c r="G5186" s="61">
        <f ca="1">(TODAY()-Table7[[#This Row],[Hire Date]])/365</f>
        <v>3.7698630136986302</v>
      </c>
      <c r="H5186" s="61">
        <f ca="1">Table7[[#This Row],[Year]]*12</f>
        <v>45.238356164383561</v>
      </c>
      <c r="I5186" t="str">
        <f ca="1">IF(Table7[[#This Row],[Month]]&gt;=12,"Tenured","New Hire")</f>
        <v>Tenured</v>
      </c>
    </row>
    <row r="5187" spans="1:9">
      <c r="A5187" s="3" t="s">
        <v>98</v>
      </c>
      <c r="B5187" s="35" t="str">
        <f>_xlfn.XLOOKUP(Table7[[#This Row],[EID]],Roster!A:A,Roster!E:E)</f>
        <v>kig.imaz.62</v>
      </c>
      <c r="C5187" s="35" t="str">
        <f>_xlfn.XLOOKUP(Table7[[#This Row],[EID]],Roster!A:A,Roster!F:F)</f>
        <v>HR</v>
      </c>
      <c r="D5187">
        <v>9</v>
      </c>
      <c r="E5187" s="2">
        <v>45236</v>
      </c>
      <c r="F5187" s="2">
        <f>_xlfn.XLOOKUP(Table7[[#This Row],[EID]],Roster!A:A,Roster!G:G)</f>
        <v>41964</v>
      </c>
      <c r="G5187" s="61">
        <f ca="1">(TODAY()-Table7[[#This Row],[Hire Date]])/365</f>
        <v>10.495890410958904</v>
      </c>
      <c r="H5187" s="61">
        <f ca="1">Table7[[#This Row],[Year]]*12</f>
        <v>125.95068493150684</v>
      </c>
      <c r="I5187" t="str">
        <f ca="1">IF(Table7[[#This Row],[Month]]&gt;=12,"Tenured","New Hire")</f>
        <v>Tenured</v>
      </c>
    </row>
    <row r="5188" spans="1:9">
      <c r="A5188" s="3" t="s">
        <v>99</v>
      </c>
      <c r="B5188" s="35" t="str">
        <f>_xlfn.XLOOKUP(Table7[[#This Row],[EID]],Roster!A:A,Roster!E:E)</f>
        <v>han.oriz.24</v>
      </c>
      <c r="C5188" s="35" t="str">
        <f>_xlfn.XLOOKUP(Table7[[#This Row],[EID]],Roster!A:A,Roster!F:F)</f>
        <v>Strategy</v>
      </c>
      <c r="D5188">
        <v>8</v>
      </c>
      <c r="E5188" s="2">
        <v>45236</v>
      </c>
      <c r="F5188" s="2">
        <f>_xlfn.XLOOKUP(Table7[[#This Row],[EID]],Roster!A:A,Roster!G:G)</f>
        <v>39732</v>
      </c>
      <c r="G5188" s="61">
        <f ca="1">(TODAY()-Table7[[#This Row],[Hire Date]])/365</f>
        <v>16.610958904109587</v>
      </c>
      <c r="H5188" s="61">
        <f ca="1">Table7[[#This Row],[Year]]*12</f>
        <v>199.33150684931505</v>
      </c>
      <c r="I5188" t="str">
        <f ca="1">IF(Table7[[#This Row],[Month]]&gt;=12,"Tenured","New Hire")</f>
        <v>Tenured</v>
      </c>
    </row>
    <row r="5189" spans="1:9">
      <c r="A5189" s="3" t="s">
        <v>100</v>
      </c>
      <c r="B5189" s="35" t="str">
        <f>_xlfn.XLOOKUP(Table7[[#This Row],[EID]],Roster!A:A,Roster!E:E)</f>
        <v>oka.koch.55</v>
      </c>
      <c r="C5189" s="35" t="str">
        <f>_xlfn.XLOOKUP(Table7[[#This Row],[EID]],Roster!A:A,Roster!F:F)</f>
        <v>F&amp;A</v>
      </c>
      <c r="D5189">
        <v>9</v>
      </c>
      <c r="E5189" s="2">
        <v>45236</v>
      </c>
      <c r="F5189" s="2">
        <f>_xlfn.XLOOKUP(Table7[[#This Row],[EID]],Roster!A:A,Roster!G:G)</f>
        <v>44956</v>
      </c>
      <c r="G5189" s="61">
        <f ca="1">(TODAY()-Table7[[#This Row],[Hire Date]])/365</f>
        <v>2.2986301369863016</v>
      </c>
      <c r="H5189" s="61">
        <f ca="1">Table7[[#This Row],[Year]]*12</f>
        <v>27.583561643835619</v>
      </c>
      <c r="I5189" t="str">
        <f ca="1">IF(Table7[[#This Row],[Month]]&gt;=12,"Tenured","New Hire")</f>
        <v>Tenured</v>
      </c>
    </row>
    <row r="5190" spans="1:9">
      <c r="A5190" s="3" t="s">
        <v>101</v>
      </c>
      <c r="B5190" s="35" t="str">
        <f>_xlfn.XLOOKUP(Table7[[#This Row],[EID]],Roster!A:A,Roster!E:E)</f>
        <v>hir.kame.31</v>
      </c>
      <c r="C5190" s="35" t="str">
        <f>_xlfn.XLOOKUP(Table7[[#This Row],[EID]],Roster!A:A,Roster!F:F)</f>
        <v>Health</v>
      </c>
      <c r="D5190">
        <v>10</v>
      </c>
      <c r="E5190" s="2">
        <v>45236</v>
      </c>
      <c r="F5190" s="2">
        <f>_xlfn.XLOOKUP(Table7[[#This Row],[EID]],Roster!A:A,Roster!G:G)</f>
        <v>42161</v>
      </c>
      <c r="G5190" s="61">
        <f ca="1">(TODAY()-Table7[[#This Row],[Hire Date]])/365</f>
        <v>9.956164383561644</v>
      </c>
      <c r="H5190" s="61">
        <f ca="1">Table7[[#This Row],[Year]]*12</f>
        <v>119.47397260273974</v>
      </c>
      <c r="I5190" t="str">
        <f ca="1">IF(Table7[[#This Row],[Month]]&gt;=12,"Tenured","New Hire")</f>
        <v>Tenured</v>
      </c>
    </row>
    <row r="5191" spans="1:9">
      <c r="A5191" s="3" t="s">
        <v>102</v>
      </c>
      <c r="B5191" s="35" t="str">
        <f>_xlfn.XLOOKUP(Table7[[#This Row],[EID]],Roster!A:A,Roster!E:E)</f>
        <v>han.oriz.24</v>
      </c>
      <c r="C5191" s="35" t="str">
        <f>_xlfn.XLOOKUP(Table7[[#This Row],[EID]],Roster!A:A,Roster!F:F)</f>
        <v>Network</v>
      </c>
      <c r="D5191">
        <v>8</v>
      </c>
      <c r="E5191" s="2">
        <v>45236</v>
      </c>
      <c r="F5191" s="2">
        <f>_xlfn.XLOOKUP(Table7[[#This Row],[EID]],Roster!A:A,Roster!G:G)</f>
        <v>37784</v>
      </c>
      <c r="G5191" s="61">
        <f ca="1">(TODAY()-Table7[[#This Row],[Hire Date]])/365</f>
        <v>21.947945205479453</v>
      </c>
      <c r="H5191" s="61">
        <f ca="1">Table7[[#This Row],[Year]]*12</f>
        <v>263.37534246575342</v>
      </c>
      <c r="I5191" t="str">
        <f ca="1">IF(Table7[[#This Row],[Month]]&gt;=12,"Tenured","New Hire")</f>
        <v>Tenured</v>
      </c>
    </row>
    <row r="5192" spans="1:9">
      <c r="A5192" s="3" t="s">
        <v>103</v>
      </c>
      <c r="B5192" s="35" t="str">
        <f>_xlfn.XLOOKUP(Table7[[#This Row],[EID]],Roster!A:A,Roster!E:E)</f>
        <v>kig.imaz.62</v>
      </c>
      <c r="C5192" s="35" t="str">
        <f>_xlfn.XLOOKUP(Table7[[#This Row],[EID]],Roster!A:A,Roster!F:F)</f>
        <v>HR</v>
      </c>
      <c r="D5192">
        <v>8</v>
      </c>
      <c r="E5192" s="2">
        <v>45236</v>
      </c>
      <c r="F5192" s="2">
        <f>_xlfn.XLOOKUP(Table7[[#This Row],[EID]],Roster!A:A,Roster!G:G)</f>
        <v>44132</v>
      </c>
      <c r="G5192" s="61">
        <f ca="1">(TODAY()-Table7[[#This Row],[Hire Date]])/365</f>
        <v>4.5561643835616437</v>
      </c>
      <c r="H5192" s="61">
        <f ca="1">Table7[[#This Row],[Year]]*12</f>
        <v>54.673972602739724</v>
      </c>
      <c r="I5192" t="str">
        <f ca="1">IF(Table7[[#This Row],[Month]]&gt;=12,"Tenured","New Hire")</f>
        <v>Tenured</v>
      </c>
    </row>
    <row r="5193" spans="1:9">
      <c r="A5193" s="3" t="s">
        <v>104</v>
      </c>
      <c r="B5193" s="35" t="str">
        <f>_xlfn.XLOOKUP(Table7[[#This Row],[EID]],Roster!A:A,Roster!E:E)</f>
        <v>oka.koch.55</v>
      </c>
      <c r="C5193" s="35" t="str">
        <f>_xlfn.XLOOKUP(Table7[[#This Row],[EID]],Roster!A:A,Roster!F:F)</f>
        <v>F&amp;A</v>
      </c>
      <c r="D5193">
        <v>8</v>
      </c>
      <c r="E5193" s="2">
        <v>45236</v>
      </c>
      <c r="F5193" s="2">
        <f>_xlfn.XLOOKUP(Table7[[#This Row],[EID]],Roster!A:A,Roster!G:G)</f>
        <v>44977</v>
      </c>
      <c r="G5193" s="61">
        <f ca="1">(TODAY()-Table7[[#This Row],[Hire Date]])/365</f>
        <v>2.2410958904109588</v>
      </c>
      <c r="H5193" s="61">
        <f ca="1">Table7[[#This Row],[Year]]*12</f>
        <v>26.893150684931506</v>
      </c>
      <c r="I5193" t="str">
        <f ca="1">IF(Table7[[#This Row],[Month]]&gt;=12,"Tenured","New Hire")</f>
        <v>Tenured</v>
      </c>
    </row>
    <row r="5194" spans="1:9">
      <c r="A5194" s="3" t="s">
        <v>105</v>
      </c>
      <c r="B5194" s="35" t="str">
        <f>_xlfn.XLOOKUP(Table7[[#This Row],[EID]],Roster!A:A,Roster!E:E)</f>
        <v>oka.koch.55</v>
      </c>
      <c r="C5194" s="35" t="str">
        <f>_xlfn.XLOOKUP(Table7[[#This Row],[EID]],Roster!A:A,Roster!F:F)</f>
        <v>F&amp;A</v>
      </c>
      <c r="D5194">
        <v>10</v>
      </c>
      <c r="E5194" s="2">
        <v>45236</v>
      </c>
      <c r="F5194" s="2">
        <f>_xlfn.XLOOKUP(Table7[[#This Row],[EID]],Roster!A:A,Roster!G:G)</f>
        <v>37806</v>
      </c>
      <c r="G5194" s="61">
        <f ca="1">(TODAY()-Table7[[#This Row],[Hire Date]])/365</f>
        <v>21.887671232876713</v>
      </c>
      <c r="H5194" s="61">
        <f ca="1">Table7[[#This Row],[Year]]*12</f>
        <v>262.65205479452055</v>
      </c>
      <c r="I5194" t="str">
        <f ca="1">IF(Table7[[#This Row],[Month]]&gt;=12,"Tenured","New Hire")</f>
        <v>Tenured</v>
      </c>
    </row>
    <row r="5195" spans="1:9">
      <c r="A5195" s="3" t="s">
        <v>106</v>
      </c>
      <c r="B5195" s="35" t="str">
        <f>_xlfn.XLOOKUP(Table7[[#This Row],[EID]],Roster!A:A,Roster!E:E)</f>
        <v>hir.kame.31</v>
      </c>
      <c r="C5195" s="35" t="str">
        <f>_xlfn.XLOOKUP(Table7[[#This Row],[EID]],Roster!A:A,Roster!F:F)</f>
        <v>Health</v>
      </c>
      <c r="D5195">
        <v>8</v>
      </c>
      <c r="E5195" s="2">
        <v>45236</v>
      </c>
      <c r="F5195" s="2">
        <f>_xlfn.XLOOKUP(Table7[[#This Row],[EID]],Roster!A:A,Roster!G:G)</f>
        <v>40457</v>
      </c>
      <c r="G5195" s="61">
        <f ca="1">(TODAY()-Table7[[#This Row],[Hire Date]])/365</f>
        <v>14.624657534246575</v>
      </c>
      <c r="H5195" s="61">
        <f ca="1">Table7[[#This Row],[Year]]*12</f>
        <v>175.49589041095891</v>
      </c>
      <c r="I5195" t="str">
        <f ca="1">IF(Table7[[#This Row],[Month]]&gt;=12,"Tenured","New Hire")</f>
        <v>Tenured</v>
      </c>
    </row>
    <row r="5196" spans="1:9">
      <c r="A5196" s="3" t="s">
        <v>107</v>
      </c>
      <c r="B5196" s="35" t="str">
        <f>_xlfn.XLOOKUP(Table7[[#This Row],[EID]],Roster!A:A,Roster!E:E)</f>
        <v>oka.koch.55</v>
      </c>
      <c r="C5196" s="35" t="str">
        <f>_xlfn.XLOOKUP(Table7[[#This Row],[EID]],Roster!A:A,Roster!F:F)</f>
        <v>F&amp;A</v>
      </c>
      <c r="D5196">
        <v>6</v>
      </c>
      <c r="E5196" s="2">
        <v>45236</v>
      </c>
      <c r="F5196" s="2">
        <f>_xlfn.XLOOKUP(Table7[[#This Row],[EID]],Roster!A:A,Roster!G:G)</f>
        <v>45001</v>
      </c>
      <c r="G5196" s="61">
        <f ca="1">(TODAY()-Table7[[#This Row],[Hire Date]])/365</f>
        <v>2.1753424657534248</v>
      </c>
      <c r="H5196" s="61">
        <f ca="1">Table7[[#This Row],[Year]]*12</f>
        <v>26.104109589041098</v>
      </c>
      <c r="I5196" t="str">
        <f ca="1">IF(Table7[[#This Row],[Month]]&gt;=12,"Tenured","New Hire")</f>
        <v>Tenured</v>
      </c>
    </row>
    <row r="5197" spans="1:9">
      <c r="A5197" s="3" t="s">
        <v>108</v>
      </c>
      <c r="B5197" s="35" t="str">
        <f>_xlfn.XLOOKUP(Table7[[#This Row],[EID]],Roster!A:A,Roster!E:E)</f>
        <v>kig.imaz.62</v>
      </c>
      <c r="C5197" s="35" t="str">
        <f>_xlfn.XLOOKUP(Table7[[#This Row],[EID]],Roster!A:A,Roster!F:F)</f>
        <v>HR</v>
      </c>
      <c r="D5197">
        <v>10</v>
      </c>
      <c r="E5197" s="2">
        <v>45236</v>
      </c>
      <c r="F5197" s="2">
        <f>_xlfn.XLOOKUP(Table7[[#This Row],[EID]],Roster!A:A,Roster!G:G)</f>
        <v>41289</v>
      </c>
      <c r="G5197" s="61">
        <f ca="1">(TODAY()-Table7[[#This Row],[Hire Date]])/365</f>
        <v>12.345205479452055</v>
      </c>
      <c r="H5197" s="61">
        <f ca="1">Table7[[#This Row],[Year]]*12</f>
        <v>148.14246575342466</v>
      </c>
      <c r="I5197" t="str">
        <f ca="1">IF(Table7[[#This Row],[Month]]&gt;=12,"Tenured","New Hire")</f>
        <v>Tenured</v>
      </c>
    </row>
    <row r="5198" spans="1:9">
      <c r="A5198" s="3" t="s">
        <v>109</v>
      </c>
      <c r="B5198" s="35" t="str">
        <f>_xlfn.XLOOKUP(Table7[[#This Row],[EID]],Roster!A:A,Roster!E:E)</f>
        <v>han.oriz.24</v>
      </c>
      <c r="C5198" s="35" t="str">
        <f>_xlfn.XLOOKUP(Table7[[#This Row],[EID]],Roster!A:A,Roster!F:F)</f>
        <v>Strategy</v>
      </c>
      <c r="D5198">
        <v>8</v>
      </c>
      <c r="E5198" s="2">
        <v>45236</v>
      </c>
      <c r="F5198" s="2">
        <f>_xlfn.XLOOKUP(Table7[[#This Row],[EID]],Roster!A:A,Roster!G:G)</f>
        <v>39092</v>
      </c>
      <c r="G5198" s="61">
        <f ca="1">(TODAY()-Table7[[#This Row],[Hire Date]])/365</f>
        <v>18.364383561643837</v>
      </c>
      <c r="H5198" s="61">
        <f ca="1">Table7[[#This Row],[Year]]*12</f>
        <v>220.37260273972606</v>
      </c>
      <c r="I5198" t="str">
        <f ca="1">IF(Table7[[#This Row],[Month]]&gt;=12,"Tenured","New Hire")</f>
        <v>Tenured</v>
      </c>
    </row>
    <row r="5199" spans="1:9">
      <c r="A5199" s="3" t="s">
        <v>110</v>
      </c>
      <c r="B5199" s="35" t="str">
        <f>_xlfn.XLOOKUP(Table7[[#This Row],[EID]],Roster!A:A,Roster!E:E)</f>
        <v>oka.koch.55</v>
      </c>
      <c r="C5199" s="35" t="str">
        <f>_xlfn.XLOOKUP(Table7[[#This Row],[EID]],Roster!A:A,Roster!F:F)</f>
        <v>F&amp;A</v>
      </c>
      <c r="D5199">
        <v>8</v>
      </c>
      <c r="E5199" s="2">
        <v>45236</v>
      </c>
      <c r="F5199" s="2">
        <f>_xlfn.XLOOKUP(Table7[[#This Row],[EID]],Roster!A:A,Roster!G:G)</f>
        <v>45029</v>
      </c>
      <c r="G5199" s="61">
        <f ca="1">(TODAY()-Table7[[#This Row],[Hire Date]])/365</f>
        <v>2.0986301369863014</v>
      </c>
      <c r="H5199" s="61">
        <f ca="1">Table7[[#This Row],[Year]]*12</f>
        <v>25.183561643835617</v>
      </c>
      <c r="I5199" t="str">
        <f ca="1">IF(Table7[[#This Row],[Month]]&gt;=12,"Tenured","New Hire")</f>
        <v>Tenured</v>
      </c>
    </row>
    <row r="5200" spans="1:9">
      <c r="A5200" s="3" t="s">
        <v>111</v>
      </c>
      <c r="B5200" s="35" t="str">
        <f>_xlfn.XLOOKUP(Table7[[#This Row],[EID]],Roster!A:A,Roster!E:E)</f>
        <v>hir.kame.31</v>
      </c>
      <c r="C5200" s="35" t="str">
        <f>_xlfn.XLOOKUP(Table7[[#This Row],[EID]],Roster!A:A,Roster!F:F)</f>
        <v>Health</v>
      </c>
      <c r="D5200">
        <v>10</v>
      </c>
      <c r="E5200" s="2">
        <v>45236</v>
      </c>
      <c r="F5200" s="2">
        <f>_xlfn.XLOOKUP(Table7[[#This Row],[EID]],Roster!A:A,Roster!G:G)</f>
        <v>42145</v>
      </c>
      <c r="G5200" s="61">
        <f ca="1">(TODAY()-Table7[[#This Row],[Hire Date]])/365</f>
        <v>10</v>
      </c>
      <c r="H5200" s="61">
        <f ca="1">Table7[[#This Row],[Year]]*12</f>
        <v>120</v>
      </c>
      <c r="I5200" t="str">
        <f ca="1">IF(Table7[[#This Row],[Month]]&gt;=12,"Tenured","New Hire")</f>
        <v>Tenured</v>
      </c>
    </row>
    <row r="5201" spans="1:9">
      <c r="A5201" s="3" t="s">
        <v>112</v>
      </c>
      <c r="B5201" s="35" t="str">
        <f>_xlfn.XLOOKUP(Table7[[#This Row],[EID]],Roster!A:A,Roster!E:E)</f>
        <v>hir.kame.31</v>
      </c>
      <c r="C5201" s="35" t="str">
        <f>_xlfn.XLOOKUP(Table7[[#This Row],[EID]],Roster!A:A,Roster!F:F)</f>
        <v>Health</v>
      </c>
      <c r="D5201">
        <v>9</v>
      </c>
      <c r="E5201" s="2">
        <v>45236</v>
      </c>
      <c r="F5201" s="2">
        <f>_xlfn.XLOOKUP(Table7[[#This Row],[EID]],Roster!A:A,Roster!G:G)</f>
        <v>44989</v>
      </c>
      <c r="G5201" s="61">
        <f ca="1">(TODAY()-Table7[[#This Row],[Hire Date]])/365</f>
        <v>2.2082191780821918</v>
      </c>
      <c r="H5201" s="61">
        <f ca="1">Table7[[#This Row],[Year]]*12</f>
        <v>26.4986301369863</v>
      </c>
      <c r="I5201" t="str">
        <f ca="1">IF(Table7[[#This Row],[Month]]&gt;=12,"Tenured","New Hire")</f>
        <v>Tenured</v>
      </c>
    </row>
    <row r="5202" spans="1:9">
      <c r="A5202" s="3" t="s">
        <v>113</v>
      </c>
      <c r="B5202" s="35" t="str">
        <f>_xlfn.XLOOKUP(Table7[[#This Row],[EID]],Roster!A:A,Roster!E:E)</f>
        <v>kig.imaz.62</v>
      </c>
      <c r="C5202" s="35" t="str">
        <f>_xlfn.XLOOKUP(Table7[[#This Row],[EID]],Roster!A:A,Roster!F:F)</f>
        <v>HR</v>
      </c>
      <c r="D5202">
        <v>9</v>
      </c>
      <c r="E5202" s="2">
        <v>45236</v>
      </c>
      <c r="F5202" s="2">
        <f>_xlfn.XLOOKUP(Table7[[#This Row],[EID]],Roster!A:A,Roster!G:G)</f>
        <v>44152</v>
      </c>
      <c r="G5202" s="61">
        <f ca="1">(TODAY()-Table7[[#This Row],[Hire Date]])/365</f>
        <v>4.5013698630136982</v>
      </c>
      <c r="H5202" s="61">
        <f ca="1">Table7[[#This Row],[Year]]*12</f>
        <v>54.016438356164379</v>
      </c>
      <c r="I5202" t="str">
        <f ca="1">IF(Table7[[#This Row],[Month]]&gt;=12,"Tenured","New Hire")</f>
        <v>Tenured</v>
      </c>
    </row>
    <row r="5203" spans="1:9">
      <c r="A5203" s="3" t="s">
        <v>114</v>
      </c>
      <c r="B5203" s="35" t="str">
        <f>_xlfn.XLOOKUP(Table7[[#This Row],[EID]],Roster!A:A,Roster!E:E)</f>
        <v>han.oriz.24</v>
      </c>
      <c r="C5203" s="35" t="str">
        <f>_xlfn.XLOOKUP(Table7[[#This Row],[EID]],Roster!A:A,Roster!F:F)</f>
        <v>Strategy</v>
      </c>
      <c r="D5203">
        <v>9</v>
      </c>
      <c r="E5203" s="2">
        <v>45236</v>
      </c>
      <c r="F5203" s="2">
        <f>_xlfn.XLOOKUP(Table7[[#This Row],[EID]],Roster!A:A,Roster!G:G)</f>
        <v>37165</v>
      </c>
      <c r="G5203" s="61">
        <f ca="1">(TODAY()-Table7[[#This Row],[Hire Date]])/365</f>
        <v>23.643835616438356</v>
      </c>
      <c r="H5203" s="61">
        <f ca="1">Table7[[#This Row],[Year]]*12</f>
        <v>283.72602739726028</v>
      </c>
      <c r="I5203" t="str">
        <f ca="1">IF(Table7[[#This Row],[Month]]&gt;=12,"Tenured","New Hire")</f>
        <v>Tenured</v>
      </c>
    </row>
    <row r="5204" spans="1:9">
      <c r="A5204" s="3" t="s">
        <v>115</v>
      </c>
      <c r="B5204" s="35" t="str">
        <f>_xlfn.XLOOKUP(Table7[[#This Row],[EID]],Roster!A:A,Roster!E:E)</f>
        <v>oka.koch.55</v>
      </c>
      <c r="C5204" s="35" t="str">
        <f>_xlfn.XLOOKUP(Table7[[#This Row],[EID]],Roster!A:A,Roster!F:F)</f>
        <v>F&amp;A</v>
      </c>
      <c r="D5204">
        <v>10</v>
      </c>
      <c r="E5204" s="2">
        <v>45236</v>
      </c>
      <c r="F5204" s="2">
        <f>_xlfn.XLOOKUP(Table7[[#This Row],[EID]],Roster!A:A,Roster!G:G)</f>
        <v>44841</v>
      </c>
      <c r="G5204" s="61">
        <f ca="1">(TODAY()-Table7[[#This Row],[Hire Date]])/365</f>
        <v>2.6136986301369864</v>
      </c>
      <c r="H5204" s="61">
        <f ca="1">Table7[[#This Row],[Year]]*12</f>
        <v>31.364383561643837</v>
      </c>
      <c r="I5204" t="str">
        <f ca="1">IF(Table7[[#This Row],[Month]]&gt;=12,"Tenured","New Hire")</f>
        <v>Tenured</v>
      </c>
    </row>
    <row r="5205" spans="1:9">
      <c r="A5205" s="3" t="s">
        <v>116</v>
      </c>
      <c r="B5205" s="35" t="str">
        <f>_xlfn.XLOOKUP(Table7[[#This Row],[EID]],Roster!A:A,Roster!E:E)</f>
        <v>hir.kame.31</v>
      </c>
      <c r="C5205" s="35" t="str">
        <f>_xlfn.XLOOKUP(Table7[[#This Row],[EID]],Roster!A:A,Roster!F:F)</f>
        <v>Health</v>
      </c>
      <c r="D5205">
        <v>8</v>
      </c>
      <c r="E5205" s="2">
        <v>45236</v>
      </c>
      <c r="F5205" s="2">
        <f>_xlfn.XLOOKUP(Table7[[#This Row],[EID]],Roster!A:A,Roster!G:G)</f>
        <v>39490</v>
      </c>
      <c r="G5205" s="61">
        <f ca="1">(TODAY()-Table7[[#This Row],[Hire Date]])/365</f>
        <v>17.273972602739725</v>
      </c>
      <c r="H5205" s="61">
        <f ca="1">Table7[[#This Row],[Year]]*12</f>
        <v>207.2876712328767</v>
      </c>
      <c r="I5205" t="str">
        <f ca="1">IF(Table7[[#This Row],[Month]]&gt;=12,"Tenured","New Hire")</f>
        <v>Tenured</v>
      </c>
    </row>
    <row r="5206" spans="1:9">
      <c r="A5206" s="3" t="s">
        <v>117</v>
      </c>
      <c r="B5206" s="35" t="str">
        <f>_xlfn.XLOOKUP(Table7[[#This Row],[EID]],Roster!A:A,Roster!E:E)</f>
        <v>han.oriz.24</v>
      </c>
      <c r="C5206" s="35" t="str">
        <f>_xlfn.XLOOKUP(Table7[[#This Row],[EID]],Roster!A:A,Roster!F:F)</f>
        <v>Network</v>
      </c>
      <c r="D5206">
        <v>9</v>
      </c>
      <c r="E5206" s="2">
        <v>45236</v>
      </c>
      <c r="F5206" s="2">
        <f>_xlfn.XLOOKUP(Table7[[#This Row],[EID]],Roster!A:A,Roster!G:G)</f>
        <v>43495</v>
      </c>
      <c r="G5206" s="61">
        <f ca="1">(TODAY()-Table7[[#This Row],[Hire Date]])/365</f>
        <v>6.3013698630136989</v>
      </c>
      <c r="H5206" s="61">
        <f ca="1">Table7[[#This Row],[Year]]*12</f>
        <v>75.616438356164394</v>
      </c>
      <c r="I5206" t="str">
        <f ca="1">IF(Table7[[#This Row],[Month]]&gt;=12,"Tenured","New Hire")</f>
        <v>Tenured</v>
      </c>
    </row>
    <row r="5207" spans="1:9">
      <c r="A5207" s="3" t="s">
        <v>118</v>
      </c>
      <c r="B5207" s="35" t="str">
        <f>_xlfn.XLOOKUP(Table7[[#This Row],[EID]],Roster!A:A,Roster!E:E)</f>
        <v>kig.imaz.62</v>
      </c>
      <c r="C5207" s="35" t="str">
        <f>_xlfn.XLOOKUP(Table7[[#This Row],[EID]],Roster!A:A,Roster!F:F)</f>
        <v>HR</v>
      </c>
      <c r="D5207">
        <v>9</v>
      </c>
      <c r="E5207" s="2">
        <v>45236</v>
      </c>
      <c r="F5207" s="2">
        <f>_xlfn.XLOOKUP(Table7[[#This Row],[EID]],Roster!A:A,Roster!G:G)</f>
        <v>44965</v>
      </c>
      <c r="G5207" s="61">
        <f ca="1">(TODAY()-Table7[[#This Row],[Hire Date]])/365</f>
        <v>2.2739726027397262</v>
      </c>
      <c r="H5207" s="61">
        <f ca="1">Table7[[#This Row],[Year]]*12</f>
        <v>27.287671232876715</v>
      </c>
      <c r="I5207" t="str">
        <f ca="1">IF(Table7[[#This Row],[Month]]&gt;=12,"Tenured","New Hire")</f>
        <v>Tenured</v>
      </c>
    </row>
    <row r="5208" spans="1:9">
      <c r="A5208" s="3" t="s">
        <v>119</v>
      </c>
      <c r="B5208" s="35" t="str">
        <f>_xlfn.XLOOKUP(Table7[[#This Row],[EID]],Roster!A:A,Roster!E:E)</f>
        <v>hir.kame.31</v>
      </c>
      <c r="C5208" s="35" t="str">
        <f>_xlfn.XLOOKUP(Table7[[#This Row],[EID]],Roster!A:A,Roster!F:F)</f>
        <v>Health</v>
      </c>
      <c r="D5208">
        <v>9</v>
      </c>
      <c r="E5208" s="2">
        <v>45236</v>
      </c>
      <c r="F5208" s="2">
        <f>_xlfn.XLOOKUP(Table7[[#This Row],[EID]],Roster!A:A,Roster!G:G)</f>
        <v>38581</v>
      </c>
      <c r="G5208" s="61">
        <f ca="1">(TODAY()-Table7[[#This Row],[Hire Date]])/365</f>
        <v>19.764383561643836</v>
      </c>
      <c r="H5208" s="61">
        <f ca="1">Table7[[#This Row],[Year]]*12</f>
        <v>237.17260273972602</v>
      </c>
      <c r="I5208" t="str">
        <f ca="1">IF(Table7[[#This Row],[Month]]&gt;=12,"Tenured","New Hire")</f>
        <v>Tenured</v>
      </c>
    </row>
    <row r="5209" spans="1:9">
      <c r="A5209" s="3" t="s">
        <v>120</v>
      </c>
      <c r="B5209" s="35" t="str">
        <f>_xlfn.XLOOKUP(Table7[[#This Row],[EID]],Roster!A:A,Roster!E:E)</f>
        <v>oka.koch.55</v>
      </c>
      <c r="C5209" s="35" t="str">
        <f>_xlfn.XLOOKUP(Table7[[#This Row],[EID]],Roster!A:A,Roster!F:F)</f>
        <v>F&amp;A</v>
      </c>
      <c r="D5209">
        <v>8</v>
      </c>
      <c r="E5209" s="2">
        <v>45236</v>
      </c>
      <c r="F5209" s="2">
        <f>_xlfn.XLOOKUP(Table7[[#This Row],[EID]],Roster!A:A,Roster!G:G)</f>
        <v>45039</v>
      </c>
      <c r="G5209" s="61">
        <f ca="1">(TODAY()-Table7[[#This Row],[Hire Date]])/365</f>
        <v>2.0712328767123287</v>
      </c>
      <c r="H5209" s="61">
        <f ca="1">Table7[[#This Row],[Year]]*12</f>
        <v>24.854794520547944</v>
      </c>
      <c r="I5209" t="str">
        <f ca="1">IF(Table7[[#This Row],[Month]]&gt;=12,"Tenured","New Hire")</f>
        <v>Tenured</v>
      </c>
    </row>
    <row r="5210" spans="1:9">
      <c r="A5210" s="3" t="s">
        <v>121</v>
      </c>
      <c r="B5210" s="35" t="str">
        <f>_xlfn.XLOOKUP(Table7[[#This Row],[EID]],Roster!A:A,Roster!E:E)</f>
        <v>hir.kame.31</v>
      </c>
      <c r="C5210" s="35" t="str">
        <f>_xlfn.XLOOKUP(Table7[[#This Row],[EID]],Roster!A:A,Roster!F:F)</f>
        <v>Health</v>
      </c>
      <c r="D5210">
        <v>9</v>
      </c>
      <c r="E5210" s="2">
        <v>45236</v>
      </c>
      <c r="F5210" s="2">
        <f>_xlfn.XLOOKUP(Table7[[#This Row],[EID]],Roster!A:A,Roster!G:G)</f>
        <v>44420</v>
      </c>
      <c r="G5210" s="61">
        <f ca="1">(TODAY()-Table7[[#This Row],[Hire Date]])/365</f>
        <v>3.7671232876712328</v>
      </c>
      <c r="H5210" s="61">
        <f ca="1">Table7[[#This Row],[Year]]*12</f>
        <v>45.205479452054796</v>
      </c>
      <c r="I5210" t="str">
        <f ca="1">IF(Table7[[#This Row],[Month]]&gt;=12,"Tenured","New Hire")</f>
        <v>Tenured</v>
      </c>
    </row>
    <row r="5211" spans="1:9">
      <c r="A5211" s="3" t="s">
        <v>122</v>
      </c>
      <c r="B5211" s="35" t="str">
        <f>_xlfn.XLOOKUP(Table7[[#This Row],[EID]],Roster!A:A,Roster!E:E)</f>
        <v>han.oriz.24</v>
      </c>
      <c r="C5211" s="35" t="str">
        <f>_xlfn.XLOOKUP(Table7[[#This Row],[EID]],Roster!A:A,Roster!F:F)</f>
        <v>Network</v>
      </c>
      <c r="D5211">
        <v>8</v>
      </c>
      <c r="E5211" s="2">
        <v>45236</v>
      </c>
      <c r="F5211" s="2">
        <f>_xlfn.XLOOKUP(Table7[[#This Row],[EID]],Roster!A:A,Roster!G:G)</f>
        <v>44961</v>
      </c>
      <c r="G5211" s="61">
        <f ca="1">(TODAY()-Table7[[#This Row],[Hire Date]])/365</f>
        <v>2.2849315068493152</v>
      </c>
      <c r="H5211" s="61">
        <f ca="1">Table7[[#This Row],[Year]]*12</f>
        <v>27.419178082191785</v>
      </c>
      <c r="I5211" t="str">
        <f ca="1">IF(Table7[[#This Row],[Month]]&gt;=12,"Tenured","New Hire")</f>
        <v>Tenured</v>
      </c>
    </row>
    <row r="5212" spans="1:9">
      <c r="A5212" s="3" t="s">
        <v>123</v>
      </c>
      <c r="B5212" s="35" t="str">
        <f>_xlfn.XLOOKUP(Table7[[#This Row],[EID]],Roster!A:A,Roster!E:E)</f>
        <v>kig.imaz.62</v>
      </c>
      <c r="C5212" s="35" t="str">
        <f>_xlfn.XLOOKUP(Table7[[#This Row],[EID]],Roster!A:A,Roster!F:F)</f>
        <v>HR</v>
      </c>
      <c r="D5212">
        <v>8</v>
      </c>
      <c r="E5212" s="2">
        <v>45236</v>
      </c>
      <c r="F5212" s="2">
        <f>_xlfn.XLOOKUP(Table7[[#This Row],[EID]],Roster!A:A,Roster!G:G)</f>
        <v>41094</v>
      </c>
      <c r="G5212" s="61">
        <f ca="1">(TODAY()-Table7[[#This Row],[Hire Date]])/365</f>
        <v>12.87945205479452</v>
      </c>
      <c r="H5212" s="61">
        <f ca="1">Table7[[#This Row],[Year]]*12</f>
        <v>154.55342465753424</v>
      </c>
      <c r="I5212" t="str">
        <f ca="1">IF(Table7[[#This Row],[Month]]&gt;=12,"Tenured","New Hire")</f>
        <v>Tenured</v>
      </c>
    </row>
    <row r="5213" spans="1:9">
      <c r="A5213" s="3" t="s">
        <v>94</v>
      </c>
      <c r="B5213" s="35" t="str">
        <f>_xlfn.XLOOKUP(Table7[[#This Row],[EID]],Roster!A:A,Roster!E:E)</f>
        <v>oka.koch.55</v>
      </c>
      <c r="C5213" s="35" t="str">
        <f>_xlfn.XLOOKUP(Table7[[#This Row],[EID]],Roster!A:A,Roster!F:F)</f>
        <v>F&amp;A</v>
      </c>
      <c r="D5213">
        <v>9</v>
      </c>
      <c r="E5213" s="2">
        <v>45237</v>
      </c>
      <c r="F5213" s="2">
        <f>_xlfn.XLOOKUP(Table7[[#This Row],[EID]],Roster!A:A,Roster!G:G)</f>
        <v>45032</v>
      </c>
      <c r="G5213" s="61">
        <f ca="1">(TODAY()-Table7[[#This Row],[Hire Date]])/365</f>
        <v>2.0904109589041098</v>
      </c>
      <c r="H5213" s="61">
        <f ca="1">Table7[[#This Row],[Year]]*12</f>
        <v>25.084931506849315</v>
      </c>
      <c r="I5213" t="str">
        <f ca="1">IF(Table7[[#This Row],[Month]]&gt;=12,"Tenured","New Hire")</f>
        <v>Tenured</v>
      </c>
    </row>
    <row r="5214" spans="1:9">
      <c r="A5214" s="3" t="s">
        <v>95</v>
      </c>
      <c r="B5214" s="35" t="str">
        <f>_xlfn.XLOOKUP(Table7[[#This Row],[EID]],Roster!A:A,Roster!E:E)</f>
        <v>oka.koch.55</v>
      </c>
      <c r="C5214" s="35" t="str">
        <f>_xlfn.XLOOKUP(Table7[[#This Row],[EID]],Roster!A:A,Roster!F:F)</f>
        <v>F&amp;A</v>
      </c>
      <c r="D5214">
        <v>10</v>
      </c>
      <c r="E5214" s="2">
        <v>45237</v>
      </c>
      <c r="F5214" s="2">
        <f>_xlfn.XLOOKUP(Table7[[#This Row],[EID]],Roster!A:A,Roster!G:G)</f>
        <v>44990</v>
      </c>
      <c r="G5214" s="61">
        <f ca="1">(TODAY()-Table7[[#This Row],[Hire Date]])/365</f>
        <v>2.2054794520547945</v>
      </c>
      <c r="H5214" s="61">
        <f ca="1">Table7[[#This Row],[Year]]*12</f>
        <v>26.465753424657535</v>
      </c>
      <c r="I5214" t="str">
        <f ca="1">IF(Table7[[#This Row],[Month]]&gt;=12,"Tenured","New Hire")</f>
        <v>Tenured</v>
      </c>
    </row>
    <row r="5215" spans="1:9">
      <c r="A5215" s="3" t="s">
        <v>96</v>
      </c>
      <c r="B5215" s="35" t="str">
        <f>_xlfn.XLOOKUP(Table7[[#This Row],[EID]],Roster!A:A,Roster!E:E)</f>
        <v>hir.kame.31</v>
      </c>
      <c r="C5215" s="35" t="str">
        <f>_xlfn.XLOOKUP(Table7[[#This Row],[EID]],Roster!A:A,Roster!F:F)</f>
        <v>Health</v>
      </c>
      <c r="D5215">
        <v>8</v>
      </c>
      <c r="E5215" s="2">
        <v>45237</v>
      </c>
      <c r="F5215" s="2">
        <f>_xlfn.XLOOKUP(Table7[[#This Row],[EID]],Roster!A:A,Roster!G:G)</f>
        <v>44979</v>
      </c>
      <c r="G5215" s="61">
        <f ca="1">(TODAY()-Table7[[#This Row],[Hire Date]])/365</f>
        <v>2.2356164383561645</v>
      </c>
      <c r="H5215" s="61">
        <f ca="1">Table7[[#This Row],[Year]]*12</f>
        <v>26.827397260273976</v>
      </c>
      <c r="I5215" t="str">
        <f ca="1">IF(Table7[[#This Row],[Month]]&gt;=12,"Tenured","New Hire")</f>
        <v>Tenured</v>
      </c>
    </row>
    <row r="5216" spans="1:9">
      <c r="A5216" s="3" t="s">
        <v>97</v>
      </c>
      <c r="B5216" s="35" t="str">
        <f>_xlfn.XLOOKUP(Table7[[#This Row],[EID]],Roster!A:A,Roster!E:E)</f>
        <v>han.oriz.24</v>
      </c>
      <c r="C5216" s="35" t="str">
        <f>_xlfn.XLOOKUP(Table7[[#This Row],[EID]],Roster!A:A,Roster!F:F)</f>
        <v>Network</v>
      </c>
      <c r="D5216">
        <v>10</v>
      </c>
      <c r="E5216" s="2">
        <v>45237</v>
      </c>
      <c r="F5216" s="2">
        <f>_xlfn.XLOOKUP(Table7[[#This Row],[EID]],Roster!A:A,Roster!G:G)</f>
        <v>44419</v>
      </c>
      <c r="G5216" s="61">
        <f ca="1">(TODAY()-Table7[[#This Row],[Hire Date]])/365</f>
        <v>3.7698630136986302</v>
      </c>
      <c r="H5216" s="61">
        <f ca="1">Table7[[#This Row],[Year]]*12</f>
        <v>45.238356164383561</v>
      </c>
      <c r="I5216" t="str">
        <f ca="1">IF(Table7[[#This Row],[Month]]&gt;=12,"Tenured","New Hire")</f>
        <v>Tenured</v>
      </c>
    </row>
    <row r="5217" spans="1:9">
      <c r="A5217" s="3" t="s">
        <v>98</v>
      </c>
      <c r="B5217" s="35" t="str">
        <f>_xlfn.XLOOKUP(Table7[[#This Row],[EID]],Roster!A:A,Roster!E:E)</f>
        <v>kig.imaz.62</v>
      </c>
      <c r="C5217" s="35" t="str">
        <f>_xlfn.XLOOKUP(Table7[[#This Row],[EID]],Roster!A:A,Roster!F:F)</f>
        <v>HR</v>
      </c>
      <c r="D5217">
        <v>8</v>
      </c>
      <c r="E5217" s="2">
        <v>45237</v>
      </c>
      <c r="F5217" s="2">
        <f>_xlfn.XLOOKUP(Table7[[#This Row],[EID]],Roster!A:A,Roster!G:G)</f>
        <v>41964</v>
      </c>
      <c r="G5217" s="61">
        <f ca="1">(TODAY()-Table7[[#This Row],[Hire Date]])/365</f>
        <v>10.495890410958904</v>
      </c>
      <c r="H5217" s="61">
        <f ca="1">Table7[[#This Row],[Year]]*12</f>
        <v>125.95068493150684</v>
      </c>
      <c r="I5217" t="str">
        <f ca="1">IF(Table7[[#This Row],[Month]]&gt;=12,"Tenured","New Hire")</f>
        <v>Tenured</v>
      </c>
    </row>
    <row r="5218" spans="1:9">
      <c r="A5218" s="3" t="s">
        <v>99</v>
      </c>
      <c r="B5218" s="35" t="str">
        <f>_xlfn.XLOOKUP(Table7[[#This Row],[EID]],Roster!A:A,Roster!E:E)</f>
        <v>han.oriz.24</v>
      </c>
      <c r="C5218" s="35" t="str">
        <f>_xlfn.XLOOKUP(Table7[[#This Row],[EID]],Roster!A:A,Roster!F:F)</f>
        <v>Strategy</v>
      </c>
      <c r="D5218">
        <v>10</v>
      </c>
      <c r="E5218" s="2">
        <v>45237</v>
      </c>
      <c r="F5218" s="2">
        <f>_xlfn.XLOOKUP(Table7[[#This Row],[EID]],Roster!A:A,Roster!G:G)</f>
        <v>39732</v>
      </c>
      <c r="G5218" s="61">
        <f ca="1">(TODAY()-Table7[[#This Row],[Hire Date]])/365</f>
        <v>16.610958904109587</v>
      </c>
      <c r="H5218" s="61">
        <f ca="1">Table7[[#This Row],[Year]]*12</f>
        <v>199.33150684931505</v>
      </c>
      <c r="I5218" t="str">
        <f ca="1">IF(Table7[[#This Row],[Month]]&gt;=12,"Tenured","New Hire")</f>
        <v>Tenured</v>
      </c>
    </row>
    <row r="5219" spans="1:9">
      <c r="A5219" s="3" t="s">
        <v>100</v>
      </c>
      <c r="B5219" s="35" t="str">
        <f>_xlfn.XLOOKUP(Table7[[#This Row],[EID]],Roster!A:A,Roster!E:E)</f>
        <v>oka.koch.55</v>
      </c>
      <c r="C5219" s="35" t="str">
        <f>_xlfn.XLOOKUP(Table7[[#This Row],[EID]],Roster!A:A,Roster!F:F)</f>
        <v>F&amp;A</v>
      </c>
      <c r="D5219">
        <v>10</v>
      </c>
      <c r="E5219" s="2">
        <v>45237</v>
      </c>
      <c r="F5219" s="2">
        <f>_xlfn.XLOOKUP(Table7[[#This Row],[EID]],Roster!A:A,Roster!G:G)</f>
        <v>44956</v>
      </c>
      <c r="G5219" s="61">
        <f ca="1">(TODAY()-Table7[[#This Row],[Hire Date]])/365</f>
        <v>2.2986301369863016</v>
      </c>
      <c r="H5219" s="61">
        <f ca="1">Table7[[#This Row],[Year]]*12</f>
        <v>27.583561643835619</v>
      </c>
      <c r="I5219" t="str">
        <f ca="1">IF(Table7[[#This Row],[Month]]&gt;=12,"Tenured","New Hire")</f>
        <v>Tenured</v>
      </c>
    </row>
    <row r="5220" spans="1:9">
      <c r="A5220" s="3" t="s">
        <v>101</v>
      </c>
      <c r="B5220" s="35" t="str">
        <f>_xlfn.XLOOKUP(Table7[[#This Row],[EID]],Roster!A:A,Roster!E:E)</f>
        <v>hir.kame.31</v>
      </c>
      <c r="C5220" s="35" t="str">
        <f>_xlfn.XLOOKUP(Table7[[#This Row],[EID]],Roster!A:A,Roster!F:F)</f>
        <v>Health</v>
      </c>
      <c r="D5220">
        <v>8</v>
      </c>
      <c r="E5220" s="2">
        <v>45237</v>
      </c>
      <c r="F5220" s="2">
        <f>_xlfn.XLOOKUP(Table7[[#This Row],[EID]],Roster!A:A,Roster!G:G)</f>
        <v>42161</v>
      </c>
      <c r="G5220" s="61">
        <f ca="1">(TODAY()-Table7[[#This Row],[Hire Date]])/365</f>
        <v>9.956164383561644</v>
      </c>
      <c r="H5220" s="61">
        <f ca="1">Table7[[#This Row],[Year]]*12</f>
        <v>119.47397260273974</v>
      </c>
      <c r="I5220" t="str">
        <f ca="1">IF(Table7[[#This Row],[Month]]&gt;=12,"Tenured","New Hire")</f>
        <v>Tenured</v>
      </c>
    </row>
    <row r="5221" spans="1:9">
      <c r="A5221" s="3" t="s">
        <v>102</v>
      </c>
      <c r="B5221" s="35" t="str">
        <f>_xlfn.XLOOKUP(Table7[[#This Row],[EID]],Roster!A:A,Roster!E:E)</f>
        <v>han.oriz.24</v>
      </c>
      <c r="C5221" s="35" t="str">
        <f>_xlfn.XLOOKUP(Table7[[#This Row],[EID]],Roster!A:A,Roster!F:F)</f>
        <v>Network</v>
      </c>
      <c r="D5221">
        <v>9</v>
      </c>
      <c r="E5221" s="2">
        <v>45237</v>
      </c>
      <c r="F5221" s="2">
        <f>_xlfn.XLOOKUP(Table7[[#This Row],[EID]],Roster!A:A,Roster!G:G)</f>
        <v>37784</v>
      </c>
      <c r="G5221" s="61">
        <f ca="1">(TODAY()-Table7[[#This Row],[Hire Date]])/365</f>
        <v>21.947945205479453</v>
      </c>
      <c r="H5221" s="61">
        <f ca="1">Table7[[#This Row],[Year]]*12</f>
        <v>263.37534246575342</v>
      </c>
      <c r="I5221" t="str">
        <f ca="1">IF(Table7[[#This Row],[Month]]&gt;=12,"Tenured","New Hire")</f>
        <v>Tenured</v>
      </c>
    </row>
    <row r="5222" spans="1:9">
      <c r="A5222" s="3" t="s">
        <v>103</v>
      </c>
      <c r="B5222" s="35" t="str">
        <f>_xlfn.XLOOKUP(Table7[[#This Row],[EID]],Roster!A:A,Roster!E:E)</f>
        <v>kig.imaz.62</v>
      </c>
      <c r="C5222" s="35" t="str">
        <f>_xlfn.XLOOKUP(Table7[[#This Row],[EID]],Roster!A:A,Roster!F:F)</f>
        <v>HR</v>
      </c>
      <c r="D5222">
        <v>9</v>
      </c>
      <c r="E5222" s="2">
        <v>45237</v>
      </c>
      <c r="F5222" s="2">
        <f>_xlfn.XLOOKUP(Table7[[#This Row],[EID]],Roster!A:A,Roster!G:G)</f>
        <v>44132</v>
      </c>
      <c r="G5222" s="61">
        <f ca="1">(TODAY()-Table7[[#This Row],[Hire Date]])/365</f>
        <v>4.5561643835616437</v>
      </c>
      <c r="H5222" s="61">
        <f ca="1">Table7[[#This Row],[Year]]*12</f>
        <v>54.673972602739724</v>
      </c>
      <c r="I5222" t="str">
        <f ca="1">IF(Table7[[#This Row],[Month]]&gt;=12,"Tenured","New Hire")</f>
        <v>Tenured</v>
      </c>
    </row>
    <row r="5223" spans="1:9">
      <c r="A5223" s="3" t="s">
        <v>104</v>
      </c>
      <c r="B5223" s="35" t="str">
        <f>_xlfn.XLOOKUP(Table7[[#This Row],[EID]],Roster!A:A,Roster!E:E)</f>
        <v>oka.koch.55</v>
      </c>
      <c r="C5223" s="35" t="str">
        <f>_xlfn.XLOOKUP(Table7[[#This Row],[EID]],Roster!A:A,Roster!F:F)</f>
        <v>F&amp;A</v>
      </c>
      <c r="D5223">
        <v>8</v>
      </c>
      <c r="E5223" s="2">
        <v>45237</v>
      </c>
      <c r="F5223" s="2">
        <f>_xlfn.XLOOKUP(Table7[[#This Row],[EID]],Roster!A:A,Roster!G:G)</f>
        <v>44977</v>
      </c>
      <c r="G5223" s="61">
        <f ca="1">(TODAY()-Table7[[#This Row],[Hire Date]])/365</f>
        <v>2.2410958904109588</v>
      </c>
      <c r="H5223" s="61">
        <f ca="1">Table7[[#This Row],[Year]]*12</f>
        <v>26.893150684931506</v>
      </c>
      <c r="I5223" t="str">
        <f ca="1">IF(Table7[[#This Row],[Month]]&gt;=12,"Tenured","New Hire")</f>
        <v>Tenured</v>
      </c>
    </row>
    <row r="5224" spans="1:9">
      <c r="A5224" s="3" t="s">
        <v>105</v>
      </c>
      <c r="B5224" s="35" t="str">
        <f>_xlfn.XLOOKUP(Table7[[#This Row],[EID]],Roster!A:A,Roster!E:E)</f>
        <v>oka.koch.55</v>
      </c>
      <c r="C5224" s="35" t="str">
        <f>_xlfn.XLOOKUP(Table7[[#This Row],[EID]],Roster!A:A,Roster!F:F)</f>
        <v>F&amp;A</v>
      </c>
      <c r="D5224">
        <v>10</v>
      </c>
      <c r="E5224" s="2">
        <v>45237</v>
      </c>
      <c r="F5224" s="2">
        <f>_xlfn.XLOOKUP(Table7[[#This Row],[EID]],Roster!A:A,Roster!G:G)</f>
        <v>37806</v>
      </c>
      <c r="G5224" s="61">
        <f ca="1">(TODAY()-Table7[[#This Row],[Hire Date]])/365</f>
        <v>21.887671232876713</v>
      </c>
      <c r="H5224" s="61">
        <f ca="1">Table7[[#This Row],[Year]]*12</f>
        <v>262.65205479452055</v>
      </c>
      <c r="I5224" t="str">
        <f ca="1">IF(Table7[[#This Row],[Month]]&gt;=12,"Tenured","New Hire")</f>
        <v>Tenured</v>
      </c>
    </row>
    <row r="5225" spans="1:9">
      <c r="A5225" s="3" t="s">
        <v>106</v>
      </c>
      <c r="B5225" s="35" t="str">
        <f>_xlfn.XLOOKUP(Table7[[#This Row],[EID]],Roster!A:A,Roster!E:E)</f>
        <v>hir.kame.31</v>
      </c>
      <c r="C5225" s="35" t="str">
        <f>_xlfn.XLOOKUP(Table7[[#This Row],[EID]],Roster!A:A,Roster!F:F)</f>
        <v>Health</v>
      </c>
      <c r="D5225">
        <v>10</v>
      </c>
      <c r="E5225" s="2">
        <v>45237</v>
      </c>
      <c r="F5225" s="2">
        <f>_xlfn.XLOOKUP(Table7[[#This Row],[EID]],Roster!A:A,Roster!G:G)</f>
        <v>40457</v>
      </c>
      <c r="G5225" s="61">
        <f ca="1">(TODAY()-Table7[[#This Row],[Hire Date]])/365</f>
        <v>14.624657534246575</v>
      </c>
      <c r="H5225" s="61">
        <f ca="1">Table7[[#This Row],[Year]]*12</f>
        <v>175.49589041095891</v>
      </c>
      <c r="I5225" t="str">
        <f ca="1">IF(Table7[[#This Row],[Month]]&gt;=12,"Tenured","New Hire")</f>
        <v>Tenured</v>
      </c>
    </row>
    <row r="5226" spans="1:9">
      <c r="A5226" s="3" t="s">
        <v>107</v>
      </c>
      <c r="B5226" s="35" t="str">
        <f>_xlfn.XLOOKUP(Table7[[#This Row],[EID]],Roster!A:A,Roster!E:E)</f>
        <v>oka.koch.55</v>
      </c>
      <c r="C5226" s="35" t="str">
        <f>_xlfn.XLOOKUP(Table7[[#This Row],[EID]],Roster!A:A,Roster!F:F)</f>
        <v>F&amp;A</v>
      </c>
      <c r="D5226">
        <v>10</v>
      </c>
      <c r="E5226" s="2">
        <v>45237</v>
      </c>
      <c r="F5226" s="2">
        <f>_xlfn.XLOOKUP(Table7[[#This Row],[EID]],Roster!A:A,Roster!G:G)</f>
        <v>45001</v>
      </c>
      <c r="G5226" s="61">
        <f ca="1">(TODAY()-Table7[[#This Row],[Hire Date]])/365</f>
        <v>2.1753424657534248</v>
      </c>
      <c r="H5226" s="61">
        <f ca="1">Table7[[#This Row],[Year]]*12</f>
        <v>26.104109589041098</v>
      </c>
      <c r="I5226" t="str">
        <f ca="1">IF(Table7[[#This Row],[Month]]&gt;=12,"Tenured","New Hire")</f>
        <v>Tenured</v>
      </c>
    </row>
    <row r="5227" spans="1:9">
      <c r="A5227" s="3" t="s">
        <v>108</v>
      </c>
      <c r="B5227" s="35" t="str">
        <f>_xlfn.XLOOKUP(Table7[[#This Row],[EID]],Roster!A:A,Roster!E:E)</f>
        <v>kig.imaz.62</v>
      </c>
      <c r="C5227" s="35" t="str">
        <f>_xlfn.XLOOKUP(Table7[[#This Row],[EID]],Roster!A:A,Roster!F:F)</f>
        <v>HR</v>
      </c>
      <c r="D5227">
        <v>9</v>
      </c>
      <c r="E5227" s="2">
        <v>45237</v>
      </c>
      <c r="F5227" s="2">
        <f>_xlfn.XLOOKUP(Table7[[#This Row],[EID]],Roster!A:A,Roster!G:G)</f>
        <v>41289</v>
      </c>
      <c r="G5227" s="61">
        <f ca="1">(TODAY()-Table7[[#This Row],[Hire Date]])/365</f>
        <v>12.345205479452055</v>
      </c>
      <c r="H5227" s="61">
        <f ca="1">Table7[[#This Row],[Year]]*12</f>
        <v>148.14246575342466</v>
      </c>
      <c r="I5227" t="str">
        <f ca="1">IF(Table7[[#This Row],[Month]]&gt;=12,"Tenured","New Hire")</f>
        <v>Tenured</v>
      </c>
    </row>
    <row r="5228" spans="1:9">
      <c r="A5228" s="3" t="s">
        <v>109</v>
      </c>
      <c r="B5228" s="35" t="str">
        <f>_xlfn.XLOOKUP(Table7[[#This Row],[EID]],Roster!A:A,Roster!E:E)</f>
        <v>han.oriz.24</v>
      </c>
      <c r="C5228" s="35" t="str">
        <f>_xlfn.XLOOKUP(Table7[[#This Row],[EID]],Roster!A:A,Roster!F:F)</f>
        <v>Strategy</v>
      </c>
      <c r="D5228">
        <v>10</v>
      </c>
      <c r="E5228" s="2">
        <v>45237</v>
      </c>
      <c r="F5228" s="2">
        <f>_xlfn.XLOOKUP(Table7[[#This Row],[EID]],Roster!A:A,Roster!G:G)</f>
        <v>39092</v>
      </c>
      <c r="G5228" s="61">
        <f ca="1">(TODAY()-Table7[[#This Row],[Hire Date]])/365</f>
        <v>18.364383561643837</v>
      </c>
      <c r="H5228" s="61">
        <f ca="1">Table7[[#This Row],[Year]]*12</f>
        <v>220.37260273972606</v>
      </c>
      <c r="I5228" t="str">
        <f ca="1">IF(Table7[[#This Row],[Month]]&gt;=12,"Tenured","New Hire")</f>
        <v>Tenured</v>
      </c>
    </row>
    <row r="5229" spans="1:9">
      <c r="A5229" s="3" t="s">
        <v>110</v>
      </c>
      <c r="B5229" s="35" t="str">
        <f>_xlfn.XLOOKUP(Table7[[#This Row],[EID]],Roster!A:A,Roster!E:E)</f>
        <v>oka.koch.55</v>
      </c>
      <c r="C5229" s="35" t="str">
        <f>_xlfn.XLOOKUP(Table7[[#This Row],[EID]],Roster!A:A,Roster!F:F)</f>
        <v>F&amp;A</v>
      </c>
      <c r="D5229">
        <v>7</v>
      </c>
      <c r="E5229" s="2">
        <v>45237</v>
      </c>
      <c r="F5229" s="2">
        <f>_xlfn.XLOOKUP(Table7[[#This Row],[EID]],Roster!A:A,Roster!G:G)</f>
        <v>45029</v>
      </c>
      <c r="G5229" s="61">
        <f ca="1">(TODAY()-Table7[[#This Row],[Hire Date]])/365</f>
        <v>2.0986301369863014</v>
      </c>
      <c r="H5229" s="61">
        <f ca="1">Table7[[#This Row],[Year]]*12</f>
        <v>25.183561643835617</v>
      </c>
      <c r="I5229" t="str">
        <f ca="1">IF(Table7[[#This Row],[Month]]&gt;=12,"Tenured","New Hire")</f>
        <v>Tenured</v>
      </c>
    </row>
    <row r="5230" spans="1:9">
      <c r="A5230" s="3" t="s">
        <v>111</v>
      </c>
      <c r="B5230" s="35" t="str">
        <f>_xlfn.XLOOKUP(Table7[[#This Row],[EID]],Roster!A:A,Roster!E:E)</f>
        <v>hir.kame.31</v>
      </c>
      <c r="C5230" s="35" t="str">
        <f>_xlfn.XLOOKUP(Table7[[#This Row],[EID]],Roster!A:A,Roster!F:F)</f>
        <v>Health</v>
      </c>
      <c r="D5230">
        <v>9</v>
      </c>
      <c r="E5230" s="2">
        <v>45237</v>
      </c>
      <c r="F5230" s="2">
        <f>_xlfn.XLOOKUP(Table7[[#This Row],[EID]],Roster!A:A,Roster!G:G)</f>
        <v>42145</v>
      </c>
      <c r="G5230" s="61">
        <f ca="1">(TODAY()-Table7[[#This Row],[Hire Date]])/365</f>
        <v>10</v>
      </c>
      <c r="H5230" s="61">
        <f ca="1">Table7[[#This Row],[Year]]*12</f>
        <v>120</v>
      </c>
      <c r="I5230" t="str">
        <f ca="1">IF(Table7[[#This Row],[Month]]&gt;=12,"Tenured","New Hire")</f>
        <v>Tenured</v>
      </c>
    </row>
    <row r="5231" spans="1:9">
      <c r="A5231" s="3" t="s">
        <v>112</v>
      </c>
      <c r="B5231" s="35" t="str">
        <f>_xlfn.XLOOKUP(Table7[[#This Row],[EID]],Roster!A:A,Roster!E:E)</f>
        <v>hir.kame.31</v>
      </c>
      <c r="C5231" s="35" t="str">
        <f>_xlfn.XLOOKUP(Table7[[#This Row],[EID]],Roster!A:A,Roster!F:F)</f>
        <v>Health</v>
      </c>
      <c r="D5231">
        <v>9</v>
      </c>
      <c r="E5231" s="2">
        <v>45237</v>
      </c>
      <c r="F5231" s="2">
        <f>_xlfn.XLOOKUP(Table7[[#This Row],[EID]],Roster!A:A,Roster!G:G)</f>
        <v>44989</v>
      </c>
      <c r="G5231" s="61">
        <f ca="1">(TODAY()-Table7[[#This Row],[Hire Date]])/365</f>
        <v>2.2082191780821918</v>
      </c>
      <c r="H5231" s="61">
        <f ca="1">Table7[[#This Row],[Year]]*12</f>
        <v>26.4986301369863</v>
      </c>
      <c r="I5231" t="str">
        <f ca="1">IF(Table7[[#This Row],[Month]]&gt;=12,"Tenured","New Hire")</f>
        <v>Tenured</v>
      </c>
    </row>
    <row r="5232" spans="1:9">
      <c r="A5232" s="3" t="s">
        <v>113</v>
      </c>
      <c r="B5232" s="35" t="str">
        <f>_xlfn.XLOOKUP(Table7[[#This Row],[EID]],Roster!A:A,Roster!E:E)</f>
        <v>kig.imaz.62</v>
      </c>
      <c r="C5232" s="35" t="str">
        <f>_xlfn.XLOOKUP(Table7[[#This Row],[EID]],Roster!A:A,Roster!F:F)</f>
        <v>HR</v>
      </c>
      <c r="D5232">
        <v>10</v>
      </c>
      <c r="E5232" s="2">
        <v>45237</v>
      </c>
      <c r="F5232" s="2">
        <f>_xlfn.XLOOKUP(Table7[[#This Row],[EID]],Roster!A:A,Roster!G:G)</f>
        <v>44152</v>
      </c>
      <c r="G5232" s="61">
        <f ca="1">(TODAY()-Table7[[#This Row],[Hire Date]])/365</f>
        <v>4.5013698630136982</v>
      </c>
      <c r="H5232" s="61">
        <f ca="1">Table7[[#This Row],[Year]]*12</f>
        <v>54.016438356164379</v>
      </c>
      <c r="I5232" t="str">
        <f ca="1">IF(Table7[[#This Row],[Month]]&gt;=12,"Tenured","New Hire")</f>
        <v>Tenured</v>
      </c>
    </row>
    <row r="5233" spans="1:9">
      <c r="A5233" s="3" t="s">
        <v>114</v>
      </c>
      <c r="B5233" s="35" t="str">
        <f>_xlfn.XLOOKUP(Table7[[#This Row],[EID]],Roster!A:A,Roster!E:E)</f>
        <v>han.oriz.24</v>
      </c>
      <c r="C5233" s="35" t="str">
        <f>_xlfn.XLOOKUP(Table7[[#This Row],[EID]],Roster!A:A,Roster!F:F)</f>
        <v>Strategy</v>
      </c>
      <c r="D5233">
        <v>10</v>
      </c>
      <c r="E5233" s="2">
        <v>45237</v>
      </c>
      <c r="F5233" s="2">
        <f>_xlfn.XLOOKUP(Table7[[#This Row],[EID]],Roster!A:A,Roster!G:G)</f>
        <v>37165</v>
      </c>
      <c r="G5233" s="61">
        <f ca="1">(TODAY()-Table7[[#This Row],[Hire Date]])/365</f>
        <v>23.643835616438356</v>
      </c>
      <c r="H5233" s="61">
        <f ca="1">Table7[[#This Row],[Year]]*12</f>
        <v>283.72602739726028</v>
      </c>
      <c r="I5233" t="str">
        <f ca="1">IF(Table7[[#This Row],[Month]]&gt;=12,"Tenured","New Hire")</f>
        <v>Tenured</v>
      </c>
    </row>
    <row r="5234" spans="1:9">
      <c r="A5234" s="3" t="s">
        <v>115</v>
      </c>
      <c r="B5234" s="35" t="str">
        <f>_xlfn.XLOOKUP(Table7[[#This Row],[EID]],Roster!A:A,Roster!E:E)</f>
        <v>oka.koch.55</v>
      </c>
      <c r="C5234" s="35" t="str">
        <f>_xlfn.XLOOKUP(Table7[[#This Row],[EID]],Roster!A:A,Roster!F:F)</f>
        <v>F&amp;A</v>
      </c>
      <c r="D5234">
        <v>9</v>
      </c>
      <c r="E5234" s="2">
        <v>45237</v>
      </c>
      <c r="F5234" s="2">
        <f>_xlfn.XLOOKUP(Table7[[#This Row],[EID]],Roster!A:A,Roster!G:G)</f>
        <v>44841</v>
      </c>
      <c r="G5234" s="61">
        <f ca="1">(TODAY()-Table7[[#This Row],[Hire Date]])/365</f>
        <v>2.6136986301369864</v>
      </c>
      <c r="H5234" s="61">
        <f ca="1">Table7[[#This Row],[Year]]*12</f>
        <v>31.364383561643837</v>
      </c>
      <c r="I5234" t="str">
        <f ca="1">IF(Table7[[#This Row],[Month]]&gt;=12,"Tenured","New Hire")</f>
        <v>Tenured</v>
      </c>
    </row>
    <row r="5235" spans="1:9">
      <c r="A5235" s="3" t="s">
        <v>116</v>
      </c>
      <c r="B5235" s="35" t="str">
        <f>_xlfn.XLOOKUP(Table7[[#This Row],[EID]],Roster!A:A,Roster!E:E)</f>
        <v>hir.kame.31</v>
      </c>
      <c r="C5235" s="35" t="str">
        <f>_xlfn.XLOOKUP(Table7[[#This Row],[EID]],Roster!A:A,Roster!F:F)</f>
        <v>Health</v>
      </c>
      <c r="D5235">
        <v>8</v>
      </c>
      <c r="E5235" s="2">
        <v>45237</v>
      </c>
      <c r="F5235" s="2">
        <f>_xlfn.XLOOKUP(Table7[[#This Row],[EID]],Roster!A:A,Roster!G:G)</f>
        <v>39490</v>
      </c>
      <c r="G5235" s="61">
        <f ca="1">(TODAY()-Table7[[#This Row],[Hire Date]])/365</f>
        <v>17.273972602739725</v>
      </c>
      <c r="H5235" s="61">
        <f ca="1">Table7[[#This Row],[Year]]*12</f>
        <v>207.2876712328767</v>
      </c>
      <c r="I5235" t="str">
        <f ca="1">IF(Table7[[#This Row],[Month]]&gt;=12,"Tenured","New Hire")</f>
        <v>Tenured</v>
      </c>
    </row>
    <row r="5236" spans="1:9">
      <c r="A5236" s="3" t="s">
        <v>117</v>
      </c>
      <c r="B5236" s="35" t="str">
        <f>_xlfn.XLOOKUP(Table7[[#This Row],[EID]],Roster!A:A,Roster!E:E)</f>
        <v>han.oriz.24</v>
      </c>
      <c r="C5236" s="35" t="str">
        <f>_xlfn.XLOOKUP(Table7[[#This Row],[EID]],Roster!A:A,Roster!F:F)</f>
        <v>Network</v>
      </c>
      <c r="D5236">
        <v>10</v>
      </c>
      <c r="E5236" s="2">
        <v>45237</v>
      </c>
      <c r="F5236" s="2">
        <f>_xlfn.XLOOKUP(Table7[[#This Row],[EID]],Roster!A:A,Roster!G:G)</f>
        <v>43495</v>
      </c>
      <c r="G5236" s="61">
        <f ca="1">(TODAY()-Table7[[#This Row],[Hire Date]])/365</f>
        <v>6.3013698630136989</v>
      </c>
      <c r="H5236" s="61">
        <f ca="1">Table7[[#This Row],[Year]]*12</f>
        <v>75.616438356164394</v>
      </c>
      <c r="I5236" t="str">
        <f ca="1">IF(Table7[[#This Row],[Month]]&gt;=12,"Tenured","New Hire")</f>
        <v>Tenured</v>
      </c>
    </row>
    <row r="5237" spans="1:9">
      <c r="A5237" s="3" t="s">
        <v>118</v>
      </c>
      <c r="B5237" s="35" t="str">
        <f>_xlfn.XLOOKUP(Table7[[#This Row],[EID]],Roster!A:A,Roster!E:E)</f>
        <v>kig.imaz.62</v>
      </c>
      <c r="C5237" s="35" t="str">
        <f>_xlfn.XLOOKUP(Table7[[#This Row],[EID]],Roster!A:A,Roster!F:F)</f>
        <v>HR</v>
      </c>
      <c r="D5237">
        <v>8</v>
      </c>
      <c r="E5237" s="2">
        <v>45237</v>
      </c>
      <c r="F5237" s="2">
        <f>_xlfn.XLOOKUP(Table7[[#This Row],[EID]],Roster!A:A,Roster!G:G)</f>
        <v>44965</v>
      </c>
      <c r="G5237" s="61">
        <f ca="1">(TODAY()-Table7[[#This Row],[Hire Date]])/365</f>
        <v>2.2739726027397262</v>
      </c>
      <c r="H5237" s="61">
        <f ca="1">Table7[[#This Row],[Year]]*12</f>
        <v>27.287671232876715</v>
      </c>
      <c r="I5237" t="str">
        <f ca="1">IF(Table7[[#This Row],[Month]]&gt;=12,"Tenured","New Hire")</f>
        <v>Tenured</v>
      </c>
    </row>
    <row r="5238" spans="1:9">
      <c r="A5238" s="3" t="s">
        <v>119</v>
      </c>
      <c r="B5238" s="35" t="str">
        <f>_xlfn.XLOOKUP(Table7[[#This Row],[EID]],Roster!A:A,Roster!E:E)</f>
        <v>hir.kame.31</v>
      </c>
      <c r="C5238" s="35" t="str">
        <f>_xlfn.XLOOKUP(Table7[[#This Row],[EID]],Roster!A:A,Roster!F:F)</f>
        <v>Health</v>
      </c>
      <c r="D5238">
        <v>8</v>
      </c>
      <c r="E5238" s="2">
        <v>45237</v>
      </c>
      <c r="F5238" s="2">
        <f>_xlfn.XLOOKUP(Table7[[#This Row],[EID]],Roster!A:A,Roster!G:G)</f>
        <v>38581</v>
      </c>
      <c r="G5238" s="61">
        <f ca="1">(TODAY()-Table7[[#This Row],[Hire Date]])/365</f>
        <v>19.764383561643836</v>
      </c>
      <c r="H5238" s="61">
        <f ca="1">Table7[[#This Row],[Year]]*12</f>
        <v>237.17260273972602</v>
      </c>
      <c r="I5238" t="str">
        <f ca="1">IF(Table7[[#This Row],[Month]]&gt;=12,"Tenured","New Hire")</f>
        <v>Tenured</v>
      </c>
    </row>
    <row r="5239" spans="1:9">
      <c r="A5239" s="3" t="s">
        <v>120</v>
      </c>
      <c r="B5239" s="35" t="str">
        <f>_xlfn.XLOOKUP(Table7[[#This Row],[EID]],Roster!A:A,Roster!E:E)</f>
        <v>oka.koch.55</v>
      </c>
      <c r="C5239" s="35" t="str">
        <f>_xlfn.XLOOKUP(Table7[[#This Row],[EID]],Roster!A:A,Roster!F:F)</f>
        <v>F&amp;A</v>
      </c>
      <c r="D5239">
        <v>8</v>
      </c>
      <c r="E5239" s="2">
        <v>45237</v>
      </c>
      <c r="F5239" s="2">
        <f>_xlfn.XLOOKUP(Table7[[#This Row],[EID]],Roster!A:A,Roster!G:G)</f>
        <v>45039</v>
      </c>
      <c r="G5239" s="61">
        <f ca="1">(TODAY()-Table7[[#This Row],[Hire Date]])/365</f>
        <v>2.0712328767123287</v>
      </c>
      <c r="H5239" s="61">
        <f ca="1">Table7[[#This Row],[Year]]*12</f>
        <v>24.854794520547944</v>
      </c>
      <c r="I5239" t="str">
        <f ca="1">IF(Table7[[#This Row],[Month]]&gt;=12,"Tenured","New Hire")</f>
        <v>Tenured</v>
      </c>
    </row>
    <row r="5240" spans="1:9">
      <c r="A5240" s="3" t="s">
        <v>121</v>
      </c>
      <c r="B5240" s="35" t="str">
        <f>_xlfn.XLOOKUP(Table7[[#This Row],[EID]],Roster!A:A,Roster!E:E)</f>
        <v>hir.kame.31</v>
      </c>
      <c r="C5240" s="35" t="str">
        <f>_xlfn.XLOOKUP(Table7[[#This Row],[EID]],Roster!A:A,Roster!F:F)</f>
        <v>Health</v>
      </c>
      <c r="D5240">
        <v>9</v>
      </c>
      <c r="E5240" s="2">
        <v>45237</v>
      </c>
      <c r="F5240" s="2">
        <f>_xlfn.XLOOKUP(Table7[[#This Row],[EID]],Roster!A:A,Roster!G:G)</f>
        <v>44420</v>
      </c>
      <c r="G5240" s="61">
        <f ca="1">(TODAY()-Table7[[#This Row],[Hire Date]])/365</f>
        <v>3.7671232876712328</v>
      </c>
      <c r="H5240" s="61">
        <f ca="1">Table7[[#This Row],[Year]]*12</f>
        <v>45.205479452054796</v>
      </c>
      <c r="I5240" t="str">
        <f ca="1">IF(Table7[[#This Row],[Month]]&gt;=12,"Tenured","New Hire")</f>
        <v>Tenured</v>
      </c>
    </row>
    <row r="5241" spans="1:9">
      <c r="A5241" s="3" t="s">
        <v>122</v>
      </c>
      <c r="B5241" s="35" t="str">
        <f>_xlfn.XLOOKUP(Table7[[#This Row],[EID]],Roster!A:A,Roster!E:E)</f>
        <v>han.oriz.24</v>
      </c>
      <c r="C5241" s="35" t="str">
        <f>_xlfn.XLOOKUP(Table7[[#This Row],[EID]],Roster!A:A,Roster!F:F)</f>
        <v>Network</v>
      </c>
      <c r="D5241">
        <v>8</v>
      </c>
      <c r="E5241" s="2">
        <v>45237</v>
      </c>
      <c r="F5241" s="2">
        <f>_xlfn.XLOOKUP(Table7[[#This Row],[EID]],Roster!A:A,Roster!G:G)</f>
        <v>44961</v>
      </c>
      <c r="G5241" s="61">
        <f ca="1">(TODAY()-Table7[[#This Row],[Hire Date]])/365</f>
        <v>2.2849315068493152</v>
      </c>
      <c r="H5241" s="61">
        <f ca="1">Table7[[#This Row],[Year]]*12</f>
        <v>27.419178082191785</v>
      </c>
      <c r="I5241" t="str">
        <f ca="1">IF(Table7[[#This Row],[Month]]&gt;=12,"Tenured","New Hire")</f>
        <v>Tenured</v>
      </c>
    </row>
    <row r="5242" spans="1:9">
      <c r="A5242" s="3" t="s">
        <v>123</v>
      </c>
      <c r="B5242" s="35" t="str">
        <f>_xlfn.XLOOKUP(Table7[[#This Row],[EID]],Roster!A:A,Roster!E:E)</f>
        <v>kig.imaz.62</v>
      </c>
      <c r="C5242" s="35" t="str">
        <f>_xlfn.XLOOKUP(Table7[[#This Row],[EID]],Roster!A:A,Roster!F:F)</f>
        <v>HR</v>
      </c>
      <c r="D5242">
        <v>10</v>
      </c>
      <c r="E5242" s="2">
        <v>45237</v>
      </c>
      <c r="F5242" s="2">
        <f>_xlfn.XLOOKUP(Table7[[#This Row],[EID]],Roster!A:A,Roster!G:G)</f>
        <v>41094</v>
      </c>
      <c r="G5242" s="61">
        <f ca="1">(TODAY()-Table7[[#This Row],[Hire Date]])/365</f>
        <v>12.87945205479452</v>
      </c>
      <c r="H5242" s="61">
        <f ca="1">Table7[[#This Row],[Year]]*12</f>
        <v>154.55342465753424</v>
      </c>
      <c r="I5242" t="str">
        <f ca="1">IF(Table7[[#This Row],[Month]]&gt;=12,"Tenured","New Hire")</f>
        <v>Tenured</v>
      </c>
    </row>
    <row r="5243" spans="1:9">
      <c r="A5243" s="3" t="s">
        <v>94</v>
      </c>
      <c r="B5243" s="35" t="str">
        <f>_xlfn.XLOOKUP(Table7[[#This Row],[EID]],Roster!A:A,Roster!E:E)</f>
        <v>oka.koch.55</v>
      </c>
      <c r="C5243" s="35" t="str">
        <f>_xlfn.XLOOKUP(Table7[[#This Row],[EID]],Roster!A:A,Roster!F:F)</f>
        <v>F&amp;A</v>
      </c>
      <c r="D5243">
        <v>8</v>
      </c>
      <c r="E5243" s="2">
        <v>45238</v>
      </c>
      <c r="F5243" s="2">
        <f>_xlfn.XLOOKUP(Table7[[#This Row],[EID]],Roster!A:A,Roster!G:G)</f>
        <v>45032</v>
      </c>
      <c r="G5243" s="61">
        <f ca="1">(TODAY()-Table7[[#This Row],[Hire Date]])/365</f>
        <v>2.0904109589041098</v>
      </c>
      <c r="H5243" s="61">
        <f ca="1">Table7[[#This Row],[Year]]*12</f>
        <v>25.084931506849315</v>
      </c>
      <c r="I5243" t="str">
        <f ca="1">IF(Table7[[#This Row],[Month]]&gt;=12,"Tenured","New Hire")</f>
        <v>Tenured</v>
      </c>
    </row>
    <row r="5244" spans="1:9">
      <c r="A5244" s="3" t="s">
        <v>95</v>
      </c>
      <c r="B5244" s="35" t="str">
        <f>_xlfn.XLOOKUP(Table7[[#This Row],[EID]],Roster!A:A,Roster!E:E)</f>
        <v>oka.koch.55</v>
      </c>
      <c r="C5244" s="35" t="str">
        <f>_xlfn.XLOOKUP(Table7[[#This Row],[EID]],Roster!A:A,Roster!F:F)</f>
        <v>F&amp;A</v>
      </c>
      <c r="D5244">
        <v>8</v>
      </c>
      <c r="E5244" s="2">
        <v>45238</v>
      </c>
      <c r="F5244" s="2">
        <f>_xlfn.XLOOKUP(Table7[[#This Row],[EID]],Roster!A:A,Roster!G:G)</f>
        <v>44990</v>
      </c>
      <c r="G5244" s="61">
        <f ca="1">(TODAY()-Table7[[#This Row],[Hire Date]])/365</f>
        <v>2.2054794520547945</v>
      </c>
      <c r="H5244" s="61">
        <f ca="1">Table7[[#This Row],[Year]]*12</f>
        <v>26.465753424657535</v>
      </c>
      <c r="I5244" t="str">
        <f ca="1">IF(Table7[[#This Row],[Month]]&gt;=12,"Tenured","New Hire")</f>
        <v>Tenured</v>
      </c>
    </row>
    <row r="5245" spans="1:9">
      <c r="A5245" s="3" t="s">
        <v>96</v>
      </c>
      <c r="B5245" s="35" t="str">
        <f>_xlfn.XLOOKUP(Table7[[#This Row],[EID]],Roster!A:A,Roster!E:E)</f>
        <v>hir.kame.31</v>
      </c>
      <c r="C5245" s="35" t="str">
        <f>_xlfn.XLOOKUP(Table7[[#This Row],[EID]],Roster!A:A,Roster!F:F)</f>
        <v>Health</v>
      </c>
      <c r="D5245">
        <v>10</v>
      </c>
      <c r="E5245" s="2">
        <v>45238</v>
      </c>
      <c r="F5245" s="2">
        <f>_xlfn.XLOOKUP(Table7[[#This Row],[EID]],Roster!A:A,Roster!G:G)</f>
        <v>44979</v>
      </c>
      <c r="G5245" s="61">
        <f ca="1">(TODAY()-Table7[[#This Row],[Hire Date]])/365</f>
        <v>2.2356164383561645</v>
      </c>
      <c r="H5245" s="61">
        <f ca="1">Table7[[#This Row],[Year]]*12</f>
        <v>26.827397260273976</v>
      </c>
      <c r="I5245" t="str">
        <f ca="1">IF(Table7[[#This Row],[Month]]&gt;=12,"Tenured","New Hire")</f>
        <v>Tenured</v>
      </c>
    </row>
    <row r="5246" spans="1:9">
      <c r="A5246" s="3" t="s">
        <v>97</v>
      </c>
      <c r="B5246" s="35" t="str">
        <f>_xlfn.XLOOKUP(Table7[[#This Row],[EID]],Roster!A:A,Roster!E:E)</f>
        <v>han.oriz.24</v>
      </c>
      <c r="C5246" s="35" t="str">
        <f>_xlfn.XLOOKUP(Table7[[#This Row],[EID]],Roster!A:A,Roster!F:F)</f>
        <v>Network</v>
      </c>
      <c r="D5246">
        <v>8</v>
      </c>
      <c r="E5246" s="2">
        <v>45238</v>
      </c>
      <c r="F5246" s="2">
        <f>_xlfn.XLOOKUP(Table7[[#This Row],[EID]],Roster!A:A,Roster!G:G)</f>
        <v>44419</v>
      </c>
      <c r="G5246" s="61">
        <f ca="1">(TODAY()-Table7[[#This Row],[Hire Date]])/365</f>
        <v>3.7698630136986302</v>
      </c>
      <c r="H5246" s="61">
        <f ca="1">Table7[[#This Row],[Year]]*12</f>
        <v>45.238356164383561</v>
      </c>
      <c r="I5246" t="str">
        <f ca="1">IF(Table7[[#This Row],[Month]]&gt;=12,"Tenured","New Hire")</f>
        <v>Tenured</v>
      </c>
    </row>
    <row r="5247" spans="1:9">
      <c r="A5247" s="3" t="s">
        <v>98</v>
      </c>
      <c r="B5247" s="35" t="str">
        <f>_xlfn.XLOOKUP(Table7[[#This Row],[EID]],Roster!A:A,Roster!E:E)</f>
        <v>kig.imaz.62</v>
      </c>
      <c r="C5247" s="35" t="str">
        <f>_xlfn.XLOOKUP(Table7[[#This Row],[EID]],Roster!A:A,Roster!F:F)</f>
        <v>HR</v>
      </c>
      <c r="D5247">
        <v>8</v>
      </c>
      <c r="E5247" s="2">
        <v>45238</v>
      </c>
      <c r="F5247" s="2">
        <f>_xlfn.XLOOKUP(Table7[[#This Row],[EID]],Roster!A:A,Roster!G:G)</f>
        <v>41964</v>
      </c>
      <c r="G5247" s="61">
        <f ca="1">(TODAY()-Table7[[#This Row],[Hire Date]])/365</f>
        <v>10.495890410958904</v>
      </c>
      <c r="H5247" s="61">
        <f ca="1">Table7[[#This Row],[Year]]*12</f>
        <v>125.95068493150684</v>
      </c>
      <c r="I5247" t="str">
        <f ca="1">IF(Table7[[#This Row],[Month]]&gt;=12,"Tenured","New Hire")</f>
        <v>Tenured</v>
      </c>
    </row>
    <row r="5248" spans="1:9">
      <c r="A5248" s="3" t="s">
        <v>99</v>
      </c>
      <c r="B5248" s="35" t="str">
        <f>_xlfn.XLOOKUP(Table7[[#This Row],[EID]],Roster!A:A,Roster!E:E)</f>
        <v>han.oriz.24</v>
      </c>
      <c r="C5248" s="35" t="str">
        <f>_xlfn.XLOOKUP(Table7[[#This Row],[EID]],Roster!A:A,Roster!F:F)</f>
        <v>Strategy</v>
      </c>
      <c r="D5248">
        <v>9</v>
      </c>
      <c r="E5248" s="2">
        <v>45238</v>
      </c>
      <c r="F5248" s="2">
        <f>_xlfn.XLOOKUP(Table7[[#This Row],[EID]],Roster!A:A,Roster!G:G)</f>
        <v>39732</v>
      </c>
      <c r="G5248" s="61">
        <f ca="1">(TODAY()-Table7[[#This Row],[Hire Date]])/365</f>
        <v>16.610958904109587</v>
      </c>
      <c r="H5248" s="61">
        <f ca="1">Table7[[#This Row],[Year]]*12</f>
        <v>199.33150684931505</v>
      </c>
      <c r="I5248" t="str">
        <f ca="1">IF(Table7[[#This Row],[Month]]&gt;=12,"Tenured","New Hire")</f>
        <v>Tenured</v>
      </c>
    </row>
    <row r="5249" spans="1:9">
      <c r="A5249" s="3" t="s">
        <v>100</v>
      </c>
      <c r="B5249" s="35" t="str">
        <f>_xlfn.XLOOKUP(Table7[[#This Row],[EID]],Roster!A:A,Roster!E:E)</f>
        <v>oka.koch.55</v>
      </c>
      <c r="C5249" s="35" t="str">
        <f>_xlfn.XLOOKUP(Table7[[#This Row],[EID]],Roster!A:A,Roster!F:F)</f>
        <v>F&amp;A</v>
      </c>
      <c r="D5249">
        <v>8</v>
      </c>
      <c r="E5249" s="2">
        <v>45238</v>
      </c>
      <c r="F5249" s="2">
        <f>_xlfn.XLOOKUP(Table7[[#This Row],[EID]],Roster!A:A,Roster!G:G)</f>
        <v>44956</v>
      </c>
      <c r="G5249" s="61">
        <f ca="1">(TODAY()-Table7[[#This Row],[Hire Date]])/365</f>
        <v>2.2986301369863016</v>
      </c>
      <c r="H5249" s="61">
        <f ca="1">Table7[[#This Row],[Year]]*12</f>
        <v>27.583561643835619</v>
      </c>
      <c r="I5249" t="str">
        <f ca="1">IF(Table7[[#This Row],[Month]]&gt;=12,"Tenured","New Hire")</f>
        <v>Tenured</v>
      </c>
    </row>
    <row r="5250" spans="1:9">
      <c r="A5250" s="3" t="s">
        <v>101</v>
      </c>
      <c r="B5250" s="35" t="str">
        <f>_xlfn.XLOOKUP(Table7[[#This Row],[EID]],Roster!A:A,Roster!E:E)</f>
        <v>hir.kame.31</v>
      </c>
      <c r="C5250" s="35" t="str">
        <f>_xlfn.XLOOKUP(Table7[[#This Row],[EID]],Roster!A:A,Roster!F:F)</f>
        <v>Health</v>
      </c>
      <c r="D5250">
        <v>9</v>
      </c>
      <c r="E5250" s="2">
        <v>45238</v>
      </c>
      <c r="F5250" s="2">
        <f>_xlfn.XLOOKUP(Table7[[#This Row],[EID]],Roster!A:A,Roster!G:G)</f>
        <v>42161</v>
      </c>
      <c r="G5250" s="61">
        <f ca="1">(TODAY()-Table7[[#This Row],[Hire Date]])/365</f>
        <v>9.956164383561644</v>
      </c>
      <c r="H5250" s="61">
        <f ca="1">Table7[[#This Row],[Year]]*12</f>
        <v>119.47397260273974</v>
      </c>
      <c r="I5250" t="str">
        <f ca="1">IF(Table7[[#This Row],[Month]]&gt;=12,"Tenured","New Hire")</f>
        <v>Tenured</v>
      </c>
    </row>
    <row r="5251" spans="1:9">
      <c r="A5251" s="3" t="s">
        <v>102</v>
      </c>
      <c r="B5251" s="35" t="str">
        <f>_xlfn.XLOOKUP(Table7[[#This Row],[EID]],Roster!A:A,Roster!E:E)</f>
        <v>han.oriz.24</v>
      </c>
      <c r="C5251" s="35" t="str">
        <f>_xlfn.XLOOKUP(Table7[[#This Row],[EID]],Roster!A:A,Roster!F:F)</f>
        <v>Network</v>
      </c>
      <c r="D5251">
        <v>8</v>
      </c>
      <c r="E5251" s="2">
        <v>45238</v>
      </c>
      <c r="F5251" s="2">
        <f>_xlfn.XLOOKUP(Table7[[#This Row],[EID]],Roster!A:A,Roster!G:G)</f>
        <v>37784</v>
      </c>
      <c r="G5251" s="61">
        <f ca="1">(TODAY()-Table7[[#This Row],[Hire Date]])/365</f>
        <v>21.947945205479453</v>
      </c>
      <c r="H5251" s="61">
        <f ca="1">Table7[[#This Row],[Year]]*12</f>
        <v>263.37534246575342</v>
      </c>
      <c r="I5251" t="str">
        <f ca="1">IF(Table7[[#This Row],[Month]]&gt;=12,"Tenured","New Hire")</f>
        <v>Tenured</v>
      </c>
    </row>
    <row r="5252" spans="1:9">
      <c r="A5252" s="3" t="s">
        <v>103</v>
      </c>
      <c r="B5252" s="35" t="str">
        <f>_xlfn.XLOOKUP(Table7[[#This Row],[EID]],Roster!A:A,Roster!E:E)</f>
        <v>kig.imaz.62</v>
      </c>
      <c r="C5252" s="35" t="str">
        <f>_xlfn.XLOOKUP(Table7[[#This Row],[EID]],Roster!A:A,Roster!F:F)</f>
        <v>HR</v>
      </c>
      <c r="D5252">
        <v>10</v>
      </c>
      <c r="E5252" s="2">
        <v>45238</v>
      </c>
      <c r="F5252" s="2">
        <f>_xlfn.XLOOKUP(Table7[[#This Row],[EID]],Roster!A:A,Roster!G:G)</f>
        <v>44132</v>
      </c>
      <c r="G5252" s="61">
        <f ca="1">(TODAY()-Table7[[#This Row],[Hire Date]])/365</f>
        <v>4.5561643835616437</v>
      </c>
      <c r="H5252" s="61">
        <f ca="1">Table7[[#This Row],[Year]]*12</f>
        <v>54.673972602739724</v>
      </c>
      <c r="I5252" t="str">
        <f ca="1">IF(Table7[[#This Row],[Month]]&gt;=12,"Tenured","New Hire")</f>
        <v>Tenured</v>
      </c>
    </row>
    <row r="5253" spans="1:9">
      <c r="A5253" s="3" t="s">
        <v>104</v>
      </c>
      <c r="B5253" s="35" t="str">
        <f>_xlfn.XLOOKUP(Table7[[#This Row],[EID]],Roster!A:A,Roster!E:E)</f>
        <v>oka.koch.55</v>
      </c>
      <c r="C5253" s="35" t="str">
        <f>_xlfn.XLOOKUP(Table7[[#This Row],[EID]],Roster!A:A,Roster!F:F)</f>
        <v>F&amp;A</v>
      </c>
      <c r="D5253">
        <v>8</v>
      </c>
      <c r="E5253" s="2">
        <v>45238</v>
      </c>
      <c r="F5253" s="2">
        <f>_xlfn.XLOOKUP(Table7[[#This Row],[EID]],Roster!A:A,Roster!G:G)</f>
        <v>44977</v>
      </c>
      <c r="G5253" s="61">
        <f ca="1">(TODAY()-Table7[[#This Row],[Hire Date]])/365</f>
        <v>2.2410958904109588</v>
      </c>
      <c r="H5253" s="61">
        <f ca="1">Table7[[#This Row],[Year]]*12</f>
        <v>26.893150684931506</v>
      </c>
      <c r="I5253" t="str">
        <f ca="1">IF(Table7[[#This Row],[Month]]&gt;=12,"Tenured","New Hire")</f>
        <v>Tenured</v>
      </c>
    </row>
    <row r="5254" spans="1:9">
      <c r="A5254" s="3" t="s">
        <v>105</v>
      </c>
      <c r="B5254" s="35" t="str">
        <f>_xlfn.XLOOKUP(Table7[[#This Row],[EID]],Roster!A:A,Roster!E:E)</f>
        <v>oka.koch.55</v>
      </c>
      <c r="C5254" s="35" t="str">
        <f>_xlfn.XLOOKUP(Table7[[#This Row],[EID]],Roster!A:A,Roster!F:F)</f>
        <v>F&amp;A</v>
      </c>
      <c r="D5254">
        <v>9</v>
      </c>
      <c r="E5254" s="2">
        <v>45238</v>
      </c>
      <c r="F5254" s="2">
        <f>_xlfn.XLOOKUP(Table7[[#This Row],[EID]],Roster!A:A,Roster!G:G)</f>
        <v>37806</v>
      </c>
      <c r="G5254" s="61">
        <f ca="1">(TODAY()-Table7[[#This Row],[Hire Date]])/365</f>
        <v>21.887671232876713</v>
      </c>
      <c r="H5254" s="61">
        <f ca="1">Table7[[#This Row],[Year]]*12</f>
        <v>262.65205479452055</v>
      </c>
      <c r="I5254" t="str">
        <f ca="1">IF(Table7[[#This Row],[Month]]&gt;=12,"Tenured","New Hire")</f>
        <v>Tenured</v>
      </c>
    </row>
    <row r="5255" spans="1:9">
      <c r="A5255" s="3" t="s">
        <v>106</v>
      </c>
      <c r="B5255" s="35" t="str">
        <f>_xlfn.XLOOKUP(Table7[[#This Row],[EID]],Roster!A:A,Roster!E:E)</f>
        <v>hir.kame.31</v>
      </c>
      <c r="C5255" s="35" t="str">
        <f>_xlfn.XLOOKUP(Table7[[#This Row],[EID]],Roster!A:A,Roster!F:F)</f>
        <v>Health</v>
      </c>
      <c r="D5255">
        <v>8</v>
      </c>
      <c r="E5255" s="2">
        <v>45238</v>
      </c>
      <c r="F5255" s="2">
        <f>_xlfn.XLOOKUP(Table7[[#This Row],[EID]],Roster!A:A,Roster!G:G)</f>
        <v>40457</v>
      </c>
      <c r="G5255" s="61">
        <f ca="1">(TODAY()-Table7[[#This Row],[Hire Date]])/365</f>
        <v>14.624657534246575</v>
      </c>
      <c r="H5255" s="61">
        <f ca="1">Table7[[#This Row],[Year]]*12</f>
        <v>175.49589041095891</v>
      </c>
      <c r="I5255" t="str">
        <f ca="1">IF(Table7[[#This Row],[Month]]&gt;=12,"Tenured","New Hire")</f>
        <v>Tenured</v>
      </c>
    </row>
    <row r="5256" spans="1:9">
      <c r="A5256" s="3" t="s">
        <v>107</v>
      </c>
      <c r="B5256" s="35" t="str">
        <f>_xlfn.XLOOKUP(Table7[[#This Row],[EID]],Roster!A:A,Roster!E:E)</f>
        <v>oka.koch.55</v>
      </c>
      <c r="C5256" s="35" t="str">
        <f>_xlfn.XLOOKUP(Table7[[#This Row],[EID]],Roster!A:A,Roster!F:F)</f>
        <v>F&amp;A</v>
      </c>
      <c r="D5256">
        <v>6</v>
      </c>
      <c r="E5256" s="2">
        <v>45238</v>
      </c>
      <c r="F5256" s="2">
        <f>_xlfn.XLOOKUP(Table7[[#This Row],[EID]],Roster!A:A,Roster!G:G)</f>
        <v>45001</v>
      </c>
      <c r="G5256" s="61">
        <f ca="1">(TODAY()-Table7[[#This Row],[Hire Date]])/365</f>
        <v>2.1753424657534248</v>
      </c>
      <c r="H5256" s="61">
        <f ca="1">Table7[[#This Row],[Year]]*12</f>
        <v>26.104109589041098</v>
      </c>
      <c r="I5256" t="str">
        <f ca="1">IF(Table7[[#This Row],[Month]]&gt;=12,"Tenured","New Hire")</f>
        <v>Tenured</v>
      </c>
    </row>
    <row r="5257" spans="1:9">
      <c r="A5257" s="3" t="s">
        <v>108</v>
      </c>
      <c r="B5257" s="35" t="str">
        <f>_xlfn.XLOOKUP(Table7[[#This Row],[EID]],Roster!A:A,Roster!E:E)</f>
        <v>kig.imaz.62</v>
      </c>
      <c r="C5257" s="35" t="str">
        <f>_xlfn.XLOOKUP(Table7[[#This Row],[EID]],Roster!A:A,Roster!F:F)</f>
        <v>HR</v>
      </c>
      <c r="D5257">
        <v>8</v>
      </c>
      <c r="E5257" s="2">
        <v>45238</v>
      </c>
      <c r="F5257" s="2">
        <f>_xlfn.XLOOKUP(Table7[[#This Row],[EID]],Roster!A:A,Roster!G:G)</f>
        <v>41289</v>
      </c>
      <c r="G5257" s="61">
        <f ca="1">(TODAY()-Table7[[#This Row],[Hire Date]])/365</f>
        <v>12.345205479452055</v>
      </c>
      <c r="H5257" s="61">
        <f ca="1">Table7[[#This Row],[Year]]*12</f>
        <v>148.14246575342466</v>
      </c>
      <c r="I5257" t="str">
        <f ca="1">IF(Table7[[#This Row],[Month]]&gt;=12,"Tenured","New Hire")</f>
        <v>Tenured</v>
      </c>
    </row>
    <row r="5258" spans="1:9">
      <c r="A5258" s="3" t="s">
        <v>109</v>
      </c>
      <c r="B5258" s="35" t="str">
        <f>_xlfn.XLOOKUP(Table7[[#This Row],[EID]],Roster!A:A,Roster!E:E)</f>
        <v>han.oriz.24</v>
      </c>
      <c r="C5258" s="35" t="str">
        <f>_xlfn.XLOOKUP(Table7[[#This Row],[EID]],Roster!A:A,Roster!F:F)</f>
        <v>Strategy</v>
      </c>
      <c r="D5258">
        <v>10</v>
      </c>
      <c r="E5258" s="2">
        <v>45238</v>
      </c>
      <c r="F5258" s="2">
        <f>_xlfn.XLOOKUP(Table7[[#This Row],[EID]],Roster!A:A,Roster!G:G)</f>
        <v>39092</v>
      </c>
      <c r="G5258" s="61">
        <f ca="1">(TODAY()-Table7[[#This Row],[Hire Date]])/365</f>
        <v>18.364383561643837</v>
      </c>
      <c r="H5258" s="61">
        <f ca="1">Table7[[#This Row],[Year]]*12</f>
        <v>220.37260273972606</v>
      </c>
      <c r="I5258" t="str">
        <f ca="1">IF(Table7[[#This Row],[Month]]&gt;=12,"Tenured","New Hire")</f>
        <v>Tenured</v>
      </c>
    </row>
    <row r="5259" spans="1:9">
      <c r="A5259" s="3" t="s">
        <v>110</v>
      </c>
      <c r="B5259" s="35" t="str">
        <f>_xlfn.XLOOKUP(Table7[[#This Row],[EID]],Roster!A:A,Roster!E:E)</f>
        <v>oka.koch.55</v>
      </c>
      <c r="C5259" s="35" t="str">
        <f>_xlfn.XLOOKUP(Table7[[#This Row],[EID]],Roster!A:A,Roster!F:F)</f>
        <v>F&amp;A</v>
      </c>
      <c r="D5259">
        <v>7</v>
      </c>
      <c r="E5259" s="2">
        <v>45238</v>
      </c>
      <c r="F5259" s="2">
        <f>_xlfn.XLOOKUP(Table7[[#This Row],[EID]],Roster!A:A,Roster!G:G)</f>
        <v>45029</v>
      </c>
      <c r="G5259" s="61">
        <f ca="1">(TODAY()-Table7[[#This Row],[Hire Date]])/365</f>
        <v>2.0986301369863014</v>
      </c>
      <c r="H5259" s="61">
        <f ca="1">Table7[[#This Row],[Year]]*12</f>
        <v>25.183561643835617</v>
      </c>
      <c r="I5259" t="str">
        <f ca="1">IF(Table7[[#This Row],[Month]]&gt;=12,"Tenured","New Hire")</f>
        <v>Tenured</v>
      </c>
    </row>
    <row r="5260" spans="1:9">
      <c r="A5260" s="3" t="s">
        <v>111</v>
      </c>
      <c r="B5260" s="35" t="str">
        <f>_xlfn.XLOOKUP(Table7[[#This Row],[EID]],Roster!A:A,Roster!E:E)</f>
        <v>hir.kame.31</v>
      </c>
      <c r="C5260" s="35" t="str">
        <f>_xlfn.XLOOKUP(Table7[[#This Row],[EID]],Roster!A:A,Roster!F:F)</f>
        <v>Health</v>
      </c>
      <c r="D5260">
        <v>9</v>
      </c>
      <c r="E5260" s="2">
        <v>45238</v>
      </c>
      <c r="F5260" s="2">
        <f>_xlfn.XLOOKUP(Table7[[#This Row],[EID]],Roster!A:A,Roster!G:G)</f>
        <v>42145</v>
      </c>
      <c r="G5260" s="61">
        <f ca="1">(TODAY()-Table7[[#This Row],[Hire Date]])/365</f>
        <v>10</v>
      </c>
      <c r="H5260" s="61">
        <f ca="1">Table7[[#This Row],[Year]]*12</f>
        <v>120</v>
      </c>
      <c r="I5260" t="str">
        <f ca="1">IF(Table7[[#This Row],[Month]]&gt;=12,"Tenured","New Hire")</f>
        <v>Tenured</v>
      </c>
    </row>
    <row r="5261" spans="1:9">
      <c r="A5261" s="3" t="s">
        <v>112</v>
      </c>
      <c r="B5261" s="35" t="str">
        <f>_xlfn.XLOOKUP(Table7[[#This Row],[EID]],Roster!A:A,Roster!E:E)</f>
        <v>hir.kame.31</v>
      </c>
      <c r="C5261" s="35" t="str">
        <f>_xlfn.XLOOKUP(Table7[[#This Row],[EID]],Roster!A:A,Roster!F:F)</f>
        <v>Health</v>
      </c>
      <c r="D5261">
        <v>9</v>
      </c>
      <c r="E5261" s="2">
        <v>45238</v>
      </c>
      <c r="F5261" s="2">
        <f>_xlfn.XLOOKUP(Table7[[#This Row],[EID]],Roster!A:A,Roster!G:G)</f>
        <v>44989</v>
      </c>
      <c r="G5261" s="61">
        <f ca="1">(TODAY()-Table7[[#This Row],[Hire Date]])/365</f>
        <v>2.2082191780821918</v>
      </c>
      <c r="H5261" s="61">
        <f ca="1">Table7[[#This Row],[Year]]*12</f>
        <v>26.4986301369863</v>
      </c>
      <c r="I5261" t="str">
        <f ca="1">IF(Table7[[#This Row],[Month]]&gt;=12,"Tenured","New Hire")</f>
        <v>Tenured</v>
      </c>
    </row>
    <row r="5262" spans="1:9">
      <c r="A5262" s="3" t="s">
        <v>113</v>
      </c>
      <c r="B5262" s="35" t="str">
        <f>_xlfn.XLOOKUP(Table7[[#This Row],[EID]],Roster!A:A,Roster!E:E)</f>
        <v>kig.imaz.62</v>
      </c>
      <c r="C5262" s="35" t="str">
        <f>_xlfn.XLOOKUP(Table7[[#This Row],[EID]],Roster!A:A,Roster!F:F)</f>
        <v>HR</v>
      </c>
      <c r="D5262">
        <v>8</v>
      </c>
      <c r="E5262" s="2">
        <v>45238</v>
      </c>
      <c r="F5262" s="2">
        <f>_xlfn.XLOOKUP(Table7[[#This Row],[EID]],Roster!A:A,Roster!G:G)</f>
        <v>44152</v>
      </c>
      <c r="G5262" s="61">
        <f ca="1">(TODAY()-Table7[[#This Row],[Hire Date]])/365</f>
        <v>4.5013698630136982</v>
      </c>
      <c r="H5262" s="61">
        <f ca="1">Table7[[#This Row],[Year]]*12</f>
        <v>54.016438356164379</v>
      </c>
      <c r="I5262" t="str">
        <f ca="1">IF(Table7[[#This Row],[Month]]&gt;=12,"Tenured","New Hire")</f>
        <v>Tenured</v>
      </c>
    </row>
    <row r="5263" spans="1:9">
      <c r="A5263" s="3" t="s">
        <v>114</v>
      </c>
      <c r="B5263" s="35" t="str">
        <f>_xlfn.XLOOKUP(Table7[[#This Row],[EID]],Roster!A:A,Roster!E:E)</f>
        <v>han.oriz.24</v>
      </c>
      <c r="C5263" s="35" t="str">
        <f>_xlfn.XLOOKUP(Table7[[#This Row],[EID]],Roster!A:A,Roster!F:F)</f>
        <v>Strategy</v>
      </c>
      <c r="D5263">
        <v>8</v>
      </c>
      <c r="E5263" s="2">
        <v>45238</v>
      </c>
      <c r="F5263" s="2">
        <f>_xlfn.XLOOKUP(Table7[[#This Row],[EID]],Roster!A:A,Roster!G:G)</f>
        <v>37165</v>
      </c>
      <c r="G5263" s="61">
        <f ca="1">(TODAY()-Table7[[#This Row],[Hire Date]])/365</f>
        <v>23.643835616438356</v>
      </c>
      <c r="H5263" s="61">
        <f ca="1">Table7[[#This Row],[Year]]*12</f>
        <v>283.72602739726028</v>
      </c>
      <c r="I5263" t="str">
        <f ca="1">IF(Table7[[#This Row],[Month]]&gt;=12,"Tenured","New Hire")</f>
        <v>Tenured</v>
      </c>
    </row>
    <row r="5264" spans="1:9">
      <c r="A5264" s="3" t="s">
        <v>115</v>
      </c>
      <c r="B5264" s="35" t="str">
        <f>_xlfn.XLOOKUP(Table7[[#This Row],[EID]],Roster!A:A,Roster!E:E)</f>
        <v>oka.koch.55</v>
      </c>
      <c r="C5264" s="35" t="str">
        <f>_xlfn.XLOOKUP(Table7[[#This Row],[EID]],Roster!A:A,Roster!F:F)</f>
        <v>F&amp;A</v>
      </c>
      <c r="D5264">
        <v>8</v>
      </c>
      <c r="E5264" s="2">
        <v>45238</v>
      </c>
      <c r="F5264" s="2">
        <f>_xlfn.XLOOKUP(Table7[[#This Row],[EID]],Roster!A:A,Roster!G:G)</f>
        <v>44841</v>
      </c>
      <c r="G5264" s="61">
        <f ca="1">(TODAY()-Table7[[#This Row],[Hire Date]])/365</f>
        <v>2.6136986301369864</v>
      </c>
      <c r="H5264" s="61">
        <f ca="1">Table7[[#This Row],[Year]]*12</f>
        <v>31.364383561643837</v>
      </c>
      <c r="I5264" t="str">
        <f ca="1">IF(Table7[[#This Row],[Month]]&gt;=12,"Tenured","New Hire")</f>
        <v>Tenured</v>
      </c>
    </row>
    <row r="5265" spans="1:9">
      <c r="A5265" s="3" t="s">
        <v>116</v>
      </c>
      <c r="B5265" s="35" t="str">
        <f>_xlfn.XLOOKUP(Table7[[#This Row],[EID]],Roster!A:A,Roster!E:E)</f>
        <v>hir.kame.31</v>
      </c>
      <c r="C5265" s="35" t="str">
        <f>_xlfn.XLOOKUP(Table7[[#This Row],[EID]],Roster!A:A,Roster!F:F)</f>
        <v>Health</v>
      </c>
      <c r="D5265">
        <v>8</v>
      </c>
      <c r="E5265" s="2">
        <v>45238</v>
      </c>
      <c r="F5265" s="2">
        <f>_xlfn.XLOOKUP(Table7[[#This Row],[EID]],Roster!A:A,Roster!G:G)</f>
        <v>39490</v>
      </c>
      <c r="G5265" s="61">
        <f ca="1">(TODAY()-Table7[[#This Row],[Hire Date]])/365</f>
        <v>17.273972602739725</v>
      </c>
      <c r="H5265" s="61">
        <f ca="1">Table7[[#This Row],[Year]]*12</f>
        <v>207.2876712328767</v>
      </c>
      <c r="I5265" t="str">
        <f ca="1">IF(Table7[[#This Row],[Month]]&gt;=12,"Tenured","New Hire")</f>
        <v>Tenured</v>
      </c>
    </row>
    <row r="5266" spans="1:9">
      <c r="A5266" s="3" t="s">
        <v>117</v>
      </c>
      <c r="B5266" s="35" t="str">
        <f>_xlfn.XLOOKUP(Table7[[#This Row],[EID]],Roster!A:A,Roster!E:E)</f>
        <v>han.oriz.24</v>
      </c>
      <c r="C5266" s="35" t="str">
        <f>_xlfn.XLOOKUP(Table7[[#This Row],[EID]],Roster!A:A,Roster!F:F)</f>
        <v>Network</v>
      </c>
      <c r="D5266">
        <v>10</v>
      </c>
      <c r="E5266" s="2">
        <v>45238</v>
      </c>
      <c r="F5266" s="2">
        <f>_xlfn.XLOOKUP(Table7[[#This Row],[EID]],Roster!A:A,Roster!G:G)</f>
        <v>43495</v>
      </c>
      <c r="G5266" s="61">
        <f ca="1">(TODAY()-Table7[[#This Row],[Hire Date]])/365</f>
        <v>6.3013698630136989</v>
      </c>
      <c r="H5266" s="61">
        <f ca="1">Table7[[#This Row],[Year]]*12</f>
        <v>75.616438356164394</v>
      </c>
      <c r="I5266" t="str">
        <f ca="1">IF(Table7[[#This Row],[Month]]&gt;=12,"Tenured","New Hire")</f>
        <v>Tenured</v>
      </c>
    </row>
    <row r="5267" spans="1:9">
      <c r="A5267" s="3" t="s">
        <v>118</v>
      </c>
      <c r="B5267" s="35" t="str">
        <f>_xlfn.XLOOKUP(Table7[[#This Row],[EID]],Roster!A:A,Roster!E:E)</f>
        <v>kig.imaz.62</v>
      </c>
      <c r="C5267" s="35" t="str">
        <f>_xlfn.XLOOKUP(Table7[[#This Row],[EID]],Roster!A:A,Roster!F:F)</f>
        <v>HR</v>
      </c>
      <c r="D5267">
        <v>10</v>
      </c>
      <c r="E5267" s="2">
        <v>45238</v>
      </c>
      <c r="F5267" s="2">
        <f>_xlfn.XLOOKUP(Table7[[#This Row],[EID]],Roster!A:A,Roster!G:G)</f>
        <v>44965</v>
      </c>
      <c r="G5267" s="61">
        <f ca="1">(TODAY()-Table7[[#This Row],[Hire Date]])/365</f>
        <v>2.2739726027397262</v>
      </c>
      <c r="H5267" s="61">
        <f ca="1">Table7[[#This Row],[Year]]*12</f>
        <v>27.287671232876715</v>
      </c>
      <c r="I5267" t="str">
        <f ca="1">IF(Table7[[#This Row],[Month]]&gt;=12,"Tenured","New Hire")</f>
        <v>Tenured</v>
      </c>
    </row>
    <row r="5268" spans="1:9">
      <c r="A5268" s="3" t="s">
        <v>119</v>
      </c>
      <c r="B5268" s="35" t="str">
        <f>_xlfn.XLOOKUP(Table7[[#This Row],[EID]],Roster!A:A,Roster!E:E)</f>
        <v>hir.kame.31</v>
      </c>
      <c r="C5268" s="35" t="str">
        <f>_xlfn.XLOOKUP(Table7[[#This Row],[EID]],Roster!A:A,Roster!F:F)</f>
        <v>Health</v>
      </c>
      <c r="D5268">
        <v>8</v>
      </c>
      <c r="E5268" s="2">
        <v>45238</v>
      </c>
      <c r="F5268" s="2">
        <f>_xlfn.XLOOKUP(Table7[[#This Row],[EID]],Roster!A:A,Roster!G:G)</f>
        <v>38581</v>
      </c>
      <c r="G5268" s="61">
        <f ca="1">(TODAY()-Table7[[#This Row],[Hire Date]])/365</f>
        <v>19.764383561643836</v>
      </c>
      <c r="H5268" s="61">
        <f ca="1">Table7[[#This Row],[Year]]*12</f>
        <v>237.17260273972602</v>
      </c>
      <c r="I5268" t="str">
        <f ca="1">IF(Table7[[#This Row],[Month]]&gt;=12,"Tenured","New Hire")</f>
        <v>Tenured</v>
      </c>
    </row>
    <row r="5269" spans="1:9">
      <c r="A5269" s="3" t="s">
        <v>120</v>
      </c>
      <c r="B5269" s="35" t="str">
        <f>_xlfn.XLOOKUP(Table7[[#This Row],[EID]],Roster!A:A,Roster!E:E)</f>
        <v>oka.koch.55</v>
      </c>
      <c r="C5269" s="35" t="str">
        <f>_xlfn.XLOOKUP(Table7[[#This Row],[EID]],Roster!A:A,Roster!F:F)</f>
        <v>F&amp;A</v>
      </c>
      <c r="D5269">
        <v>10</v>
      </c>
      <c r="E5269" s="2">
        <v>45238</v>
      </c>
      <c r="F5269" s="2">
        <f>_xlfn.XLOOKUP(Table7[[#This Row],[EID]],Roster!A:A,Roster!G:G)</f>
        <v>45039</v>
      </c>
      <c r="G5269" s="61">
        <f ca="1">(TODAY()-Table7[[#This Row],[Hire Date]])/365</f>
        <v>2.0712328767123287</v>
      </c>
      <c r="H5269" s="61">
        <f ca="1">Table7[[#This Row],[Year]]*12</f>
        <v>24.854794520547944</v>
      </c>
      <c r="I5269" t="str">
        <f ca="1">IF(Table7[[#This Row],[Month]]&gt;=12,"Tenured","New Hire")</f>
        <v>Tenured</v>
      </c>
    </row>
    <row r="5270" spans="1:9">
      <c r="A5270" s="3" t="s">
        <v>121</v>
      </c>
      <c r="B5270" s="35" t="str">
        <f>_xlfn.XLOOKUP(Table7[[#This Row],[EID]],Roster!A:A,Roster!E:E)</f>
        <v>hir.kame.31</v>
      </c>
      <c r="C5270" s="35" t="str">
        <f>_xlfn.XLOOKUP(Table7[[#This Row],[EID]],Roster!A:A,Roster!F:F)</f>
        <v>Health</v>
      </c>
      <c r="D5270">
        <v>8</v>
      </c>
      <c r="E5270" s="2">
        <v>45238</v>
      </c>
      <c r="F5270" s="2">
        <f>_xlfn.XLOOKUP(Table7[[#This Row],[EID]],Roster!A:A,Roster!G:G)</f>
        <v>44420</v>
      </c>
      <c r="G5270" s="61">
        <f ca="1">(TODAY()-Table7[[#This Row],[Hire Date]])/365</f>
        <v>3.7671232876712328</v>
      </c>
      <c r="H5270" s="61">
        <f ca="1">Table7[[#This Row],[Year]]*12</f>
        <v>45.205479452054796</v>
      </c>
      <c r="I5270" t="str">
        <f ca="1">IF(Table7[[#This Row],[Month]]&gt;=12,"Tenured","New Hire")</f>
        <v>Tenured</v>
      </c>
    </row>
    <row r="5271" spans="1:9">
      <c r="A5271" s="3" t="s">
        <v>122</v>
      </c>
      <c r="B5271" s="35" t="str">
        <f>_xlfn.XLOOKUP(Table7[[#This Row],[EID]],Roster!A:A,Roster!E:E)</f>
        <v>han.oriz.24</v>
      </c>
      <c r="C5271" s="35" t="str">
        <f>_xlfn.XLOOKUP(Table7[[#This Row],[EID]],Roster!A:A,Roster!F:F)</f>
        <v>Network</v>
      </c>
      <c r="D5271">
        <v>10</v>
      </c>
      <c r="E5271" s="2">
        <v>45238</v>
      </c>
      <c r="F5271" s="2">
        <f>_xlfn.XLOOKUP(Table7[[#This Row],[EID]],Roster!A:A,Roster!G:G)</f>
        <v>44961</v>
      </c>
      <c r="G5271" s="61">
        <f ca="1">(TODAY()-Table7[[#This Row],[Hire Date]])/365</f>
        <v>2.2849315068493152</v>
      </c>
      <c r="H5271" s="61">
        <f ca="1">Table7[[#This Row],[Year]]*12</f>
        <v>27.419178082191785</v>
      </c>
      <c r="I5271" t="str">
        <f ca="1">IF(Table7[[#This Row],[Month]]&gt;=12,"Tenured","New Hire")</f>
        <v>Tenured</v>
      </c>
    </row>
    <row r="5272" spans="1:9">
      <c r="A5272" s="3" t="s">
        <v>123</v>
      </c>
      <c r="B5272" s="35" t="str">
        <f>_xlfn.XLOOKUP(Table7[[#This Row],[EID]],Roster!A:A,Roster!E:E)</f>
        <v>kig.imaz.62</v>
      </c>
      <c r="C5272" s="35" t="str">
        <f>_xlfn.XLOOKUP(Table7[[#This Row],[EID]],Roster!A:A,Roster!F:F)</f>
        <v>HR</v>
      </c>
      <c r="D5272">
        <v>10</v>
      </c>
      <c r="E5272" s="2">
        <v>45238</v>
      </c>
      <c r="F5272" s="2">
        <f>_xlfn.XLOOKUP(Table7[[#This Row],[EID]],Roster!A:A,Roster!G:G)</f>
        <v>41094</v>
      </c>
      <c r="G5272" s="61">
        <f ca="1">(TODAY()-Table7[[#This Row],[Hire Date]])/365</f>
        <v>12.87945205479452</v>
      </c>
      <c r="H5272" s="61">
        <f ca="1">Table7[[#This Row],[Year]]*12</f>
        <v>154.55342465753424</v>
      </c>
      <c r="I5272" t="str">
        <f ca="1">IF(Table7[[#This Row],[Month]]&gt;=12,"Tenured","New Hire")</f>
        <v>Tenured</v>
      </c>
    </row>
    <row r="5273" spans="1:9">
      <c r="A5273" s="3" t="s">
        <v>94</v>
      </c>
      <c r="B5273" s="35" t="str">
        <f>_xlfn.XLOOKUP(Table7[[#This Row],[EID]],Roster!A:A,Roster!E:E)</f>
        <v>oka.koch.55</v>
      </c>
      <c r="C5273" s="35" t="str">
        <f>_xlfn.XLOOKUP(Table7[[#This Row],[EID]],Roster!A:A,Roster!F:F)</f>
        <v>F&amp;A</v>
      </c>
      <c r="D5273">
        <v>10</v>
      </c>
      <c r="E5273" s="2">
        <v>45239</v>
      </c>
      <c r="F5273" s="2">
        <f>_xlfn.XLOOKUP(Table7[[#This Row],[EID]],Roster!A:A,Roster!G:G)</f>
        <v>45032</v>
      </c>
      <c r="G5273" s="61">
        <f ca="1">(TODAY()-Table7[[#This Row],[Hire Date]])/365</f>
        <v>2.0904109589041098</v>
      </c>
      <c r="H5273" s="61">
        <f ca="1">Table7[[#This Row],[Year]]*12</f>
        <v>25.084931506849315</v>
      </c>
      <c r="I5273" t="str">
        <f ca="1">IF(Table7[[#This Row],[Month]]&gt;=12,"Tenured","New Hire")</f>
        <v>Tenured</v>
      </c>
    </row>
    <row r="5274" spans="1:9">
      <c r="A5274" s="3" t="s">
        <v>95</v>
      </c>
      <c r="B5274" s="35" t="str">
        <f>_xlfn.XLOOKUP(Table7[[#This Row],[EID]],Roster!A:A,Roster!E:E)</f>
        <v>oka.koch.55</v>
      </c>
      <c r="C5274" s="35" t="str">
        <f>_xlfn.XLOOKUP(Table7[[#This Row],[EID]],Roster!A:A,Roster!F:F)</f>
        <v>F&amp;A</v>
      </c>
      <c r="D5274">
        <v>8</v>
      </c>
      <c r="E5274" s="2">
        <v>45239</v>
      </c>
      <c r="F5274" s="2">
        <f>_xlfn.XLOOKUP(Table7[[#This Row],[EID]],Roster!A:A,Roster!G:G)</f>
        <v>44990</v>
      </c>
      <c r="G5274" s="61">
        <f ca="1">(TODAY()-Table7[[#This Row],[Hire Date]])/365</f>
        <v>2.2054794520547945</v>
      </c>
      <c r="H5274" s="61">
        <f ca="1">Table7[[#This Row],[Year]]*12</f>
        <v>26.465753424657535</v>
      </c>
      <c r="I5274" t="str">
        <f ca="1">IF(Table7[[#This Row],[Month]]&gt;=12,"Tenured","New Hire")</f>
        <v>Tenured</v>
      </c>
    </row>
    <row r="5275" spans="1:9">
      <c r="A5275" s="3" t="s">
        <v>96</v>
      </c>
      <c r="B5275" s="35" t="str">
        <f>_xlfn.XLOOKUP(Table7[[#This Row],[EID]],Roster!A:A,Roster!E:E)</f>
        <v>hir.kame.31</v>
      </c>
      <c r="C5275" s="35" t="str">
        <f>_xlfn.XLOOKUP(Table7[[#This Row],[EID]],Roster!A:A,Roster!F:F)</f>
        <v>Health</v>
      </c>
      <c r="D5275">
        <v>8</v>
      </c>
      <c r="E5275" s="2">
        <v>45239</v>
      </c>
      <c r="F5275" s="2">
        <f>_xlfn.XLOOKUP(Table7[[#This Row],[EID]],Roster!A:A,Roster!G:G)</f>
        <v>44979</v>
      </c>
      <c r="G5275" s="61">
        <f ca="1">(TODAY()-Table7[[#This Row],[Hire Date]])/365</f>
        <v>2.2356164383561645</v>
      </c>
      <c r="H5275" s="61">
        <f ca="1">Table7[[#This Row],[Year]]*12</f>
        <v>26.827397260273976</v>
      </c>
      <c r="I5275" t="str">
        <f ca="1">IF(Table7[[#This Row],[Month]]&gt;=12,"Tenured","New Hire")</f>
        <v>Tenured</v>
      </c>
    </row>
    <row r="5276" spans="1:9">
      <c r="A5276" s="3" t="s">
        <v>97</v>
      </c>
      <c r="B5276" s="35" t="str">
        <f>_xlfn.XLOOKUP(Table7[[#This Row],[EID]],Roster!A:A,Roster!E:E)</f>
        <v>han.oriz.24</v>
      </c>
      <c r="C5276" s="35" t="str">
        <f>_xlfn.XLOOKUP(Table7[[#This Row],[EID]],Roster!A:A,Roster!F:F)</f>
        <v>Network</v>
      </c>
      <c r="D5276">
        <v>10</v>
      </c>
      <c r="E5276" s="2">
        <v>45239</v>
      </c>
      <c r="F5276" s="2">
        <f>_xlfn.XLOOKUP(Table7[[#This Row],[EID]],Roster!A:A,Roster!G:G)</f>
        <v>44419</v>
      </c>
      <c r="G5276" s="61">
        <f ca="1">(TODAY()-Table7[[#This Row],[Hire Date]])/365</f>
        <v>3.7698630136986302</v>
      </c>
      <c r="H5276" s="61">
        <f ca="1">Table7[[#This Row],[Year]]*12</f>
        <v>45.238356164383561</v>
      </c>
      <c r="I5276" t="str">
        <f ca="1">IF(Table7[[#This Row],[Month]]&gt;=12,"Tenured","New Hire")</f>
        <v>Tenured</v>
      </c>
    </row>
    <row r="5277" spans="1:9">
      <c r="A5277" s="3" t="s">
        <v>98</v>
      </c>
      <c r="B5277" s="35" t="str">
        <f>_xlfn.XLOOKUP(Table7[[#This Row],[EID]],Roster!A:A,Roster!E:E)</f>
        <v>kig.imaz.62</v>
      </c>
      <c r="C5277" s="35" t="str">
        <f>_xlfn.XLOOKUP(Table7[[#This Row],[EID]],Roster!A:A,Roster!F:F)</f>
        <v>HR</v>
      </c>
      <c r="D5277">
        <v>9</v>
      </c>
      <c r="E5277" s="2">
        <v>45239</v>
      </c>
      <c r="F5277" s="2">
        <f>_xlfn.XLOOKUP(Table7[[#This Row],[EID]],Roster!A:A,Roster!G:G)</f>
        <v>41964</v>
      </c>
      <c r="G5277" s="61">
        <f ca="1">(TODAY()-Table7[[#This Row],[Hire Date]])/365</f>
        <v>10.495890410958904</v>
      </c>
      <c r="H5277" s="61">
        <f ca="1">Table7[[#This Row],[Year]]*12</f>
        <v>125.95068493150684</v>
      </c>
      <c r="I5277" t="str">
        <f ca="1">IF(Table7[[#This Row],[Month]]&gt;=12,"Tenured","New Hire")</f>
        <v>Tenured</v>
      </c>
    </row>
    <row r="5278" spans="1:9">
      <c r="A5278" s="3" t="s">
        <v>99</v>
      </c>
      <c r="B5278" s="35" t="str">
        <f>_xlfn.XLOOKUP(Table7[[#This Row],[EID]],Roster!A:A,Roster!E:E)</f>
        <v>han.oriz.24</v>
      </c>
      <c r="C5278" s="35" t="str">
        <f>_xlfn.XLOOKUP(Table7[[#This Row],[EID]],Roster!A:A,Roster!F:F)</f>
        <v>Strategy</v>
      </c>
      <c r="D5278">
        <v>8</v>
      </c>
      <c r="E5278" s="2">
        <v>45239</v>
      </c>
      <c r="F5278" s="2">
        <f>_xlfn.XLOOKUP(Table7[[#This Row],[EID]],Roster!A:A,Roster!G:G)</f>
        <v>39732</v>
      </c>
      <c r="G5278" s="61">
        <f ca="1">(TODAY()-Table7[[#This Row],[Hire Date]])/365</f>
        <v>16.610958904109587</v>
      </c>
      <c r="H5278" s="61">
        <f ca="1">Table7[[#This Row],[Year]]*12</f>
        <v>199.33150684931505</v>
      </c>
      <c r="I5278" t="str">
        <f ca="1">IF(Table7[[#This Row],[Month]]&gt;=12,"Tenured","New Hire")</f>
        <v>Tenured</v>
      </c>
    </row>
    <row r="5279" spans="1:9">
      <c r="A5279" s="3" t="s">
        <v>100</v>
      </c>
      <c r="B5279" s="35" t="str">
        <f>_xlfn.XLOOKUP(Table7[[#This Row],[EID]],Roster!A:A,Roster!E:E)</f>
        <v>oka.koch.55</v>
      </c>
      <c r="C5279" s="35" t="str">
        <f>_xlfn.XLOOKUP(Table7[[#This Row],[EID]],Roster!A:A,Roster!F:F)</f>
        <v>F&amp;A</v>
      </c>
      <c r="D5279">
        <v>10</v>
      </c>
      <c r="E5279" s="2">
        <v>45239</v>
      </c>
      <c r="F5279" s="2">
        <f>_xlfn.XLOOKUP(Table7[[#This Row],[EID]],Roster!A:A,Roster!G:G)</f>
        <v>44956</v>
      </c>
      <c r="G5279" s="61">
        <f ca="1">(TODAY()-Table7[[#This Row],[Hire Date]])/365</f>
        <v>2.2986301369863016</v>
      </c>
      <c r="H5279" s="61">
        <f ca="1">Table7[[#This Row],[Year]]*12</f>
        <v>27.583561643835619</v>
      </c>
      <c r="I5279" t="str">
        <f ca="1">IF(Table7[[#This Row],[Month]]&gt;=12,"Tenured","New Hire")</f>
        <v>Tenured</v>
      </c>
    </row>
    <row r="5280" spans="1:9">
      <c r="A5280" s="3" t="s">
        <v>101</v>
      </c>
      <c r="B5280" s="35" t="str">
        <f>_xlfn.XLOOKUP(Table7[[#This Row],[EID]],Roster!A:A,Roster!E:E)</f>
        <v>hir.kame.31</v>
      </c>
      <c r="C5280" s="35" t="str">
        <f>_xlfn.XLOOKUP(Table7[[#This Row],[EID]],Roster!A:A,Roster!F:F)</f>
        <v>Health</v>
      </c>
      <c r="D5280">
        <v>10</v>
      </c>
      <c r="E5280" s="2">
        <v>45239</v>
      </c>
      <c r="F5280" s="2">
        <f>_xlfn.XLOOKUP(Table7[[#This Row],[EID]],Roster!A:A,Roster!G:G)</f>
        <v>42161</v>
      </c>
      <c r="G5280" s="61">
        <f ca="1">(TODAY()-Table7[[#This Row],[Hire Date]])/365</f>
        <v>9.956164383561644</v>
      </c>
      <c r="H5280" s="61">
        <f ca="1">Table7[[#This Row],[Year]]*12</f>
        <v>119.47397260273974</v>
      </c>
      <c r="I5280" t="str">
        <f ca="1">IF(Table7[[#This Row],[Month]]&gt;=12,"Tenured","New Hire")</f>
        <v>Tenured</v>
      </c>
    </row>
    <row r="5281" spans="1:9">
      <c r="A5281" s="3" t="s">
        <v>102</v>
      </c>
      <c r="B5281" s="35" t="str">
        <f>_xlfn.XLOOKUP(Table7[[#This Row],[EID]],Roster!A:A,Roster!E:E)</f>
        <v>han.oriz.24</v>
      </c>
      <c r="C5281" s="35" t="str">
        <f>_xlfn.XLOOKUP(Table7[[#This Row],[EID]],Roster!A:A,Roster!F:F)</f>
        <v>Network</v>
      </c>
      <c r="D5281">
        <v>9</v>
      </c>
      <c r="E5281" s="2">
        <v>45239</v>
      </c>
      <c r="F5281" s="2">
        <f>_xlfn.XLOOKUP(Table7[[#This Row],[EID]],Roster!A:A,Roster!G:G)</f>
        <v>37784</v>
      </c>
      <c r="G5281" s="61">
        <f ca="1">(TODAY()-Table7[[#This Row],[Hire Date]])/365</f>
        <v>21.947945205479453</v>
      </c>
      <c r="H5281" s="61">
        <f ca="1">Table7[[#This Row],[Year]]*12</f>
        <v>263.37534246575342</v>
      </c>
      <c r="I5281" t="str">
        <f ca="1">IF(Table7[[#This Row],[Month]]&gt;=12,"Tenured","New Hire")</f>
        <v>Tenured</v>
      </c>
    </row>
    <row r="5282" spans="1:9">
      <c r="A5282" s="3" t="s">
        <v>103</v>
      </c>
      <c r="B5282" s="35" t="str">
        <f>_xlfn.XLOOKUP(Table7[[#This Row],[EID]],Roster!A:A,Roster!E:E)</f>
        <v>kig.imaz.62</v>
      </c>
      <c r="C5282" s="35" t="str">
        <f>_xlfn.XLOOKUP(Table7[[#This Row],[EID]],Roster!A:A,Roster!F:F)</f>
        <v>HR</v>
      </c>
      <c r="D5282">
        <v>9</v>
      </c>
      <c r="E5282" s="2">
        <v>45239</v>
      </c>
      <c r="F5282" s="2">
        <f>_xlfn.XLOOKUP(Table7[[#This Row],[EID]],Roster!A:A,Roster!G:G)</f>
        <v>44132</v>
      </c>
      <c r="G5282" s="61">
        <f ca="1">(TODAY()-Table7[[#This Row],[Hire Date]])/365</f>
        <v>4.5561643835616437</v>
      </c>
      <c r="H5282" s="61">
        <f ca="1">Table7[[#This Row],[Year]]*12</f>
        <v>54.673972602739724</v>
      </c>
      <c r="I5282" t="str">
        <f ca="1">IF(Table7[[#This Row],[Month]]&gt;=12,"Tenured","New Hire")</f>
        <v>Tenured</v>
      </c>
    </row>
    <row r="5283" spans="1:9">
      <c r="A5283" s="3" t="s">
        <v>104</v>
      </c>
      <c r="B5283" s="35" t="str">
        <f>_xlfn.XLOOKUP(Table7[[#This Row],[EID]],Roster!A:A,Roster!E:E)</f>
        <v>oka.koch.55</v>
      </c>
      <c r="C5283" s="35" t="str">
        <f>_xlfn.XLOOKUP(Table7[[#This Row],[EID]],Roster!A:A,Roster!F:F)</f>
        <v>F&amp;A</v>
      </c>
      <c r="D5283">
        <v>8</v>
      </c>
      <c r="E5283" s="2">
        <v>45239</v>
      </c>
      <c r="F5283" s="2">
        <f>_xlfn.XLOOKUP(Table7[[#This Row],[EID]],Roster!A:A,Roster!G:G)</f>
        <v>44977</v>
      </c>
      <c r="G5283" s="61">
        <f ca="1">(TODAY()-Table7[[#This Row],[Hire Date]])/365</f>
        <v>2.2410958904109588</v>
      </c>
      <c r="H5283" s="61">
        <f ca="1">Table7[[#This Row],[Year]]*12</f>
        <v>26.893150684931506</v>
      </c>
      <c r="I5283" t="str">
        <f ca="1">IF(Table7[[#This Row],[Month]]&gt;=12,"Tenured","New Hire")</f>
        <v>Tenured</v>
      </c>
    </row>
    <row r="5284" spans="1:9">
      <c r="A5284" s="3" t="s">
        <v>105</v>
      </c>
      <c r="B5284" s="35" t="str">
        <f>_xlfn.XLOOKUP(Table7[[#This Row],[EID]],Roster!A:A,Roster!E:E)</f>
        <v>oka.koch.55</v>
      </c>
      <c r="C5284" s="35" t="str">
        <f>_xlfn.XLOOKUP(Table7[[#This Row],[EID]],Roster!A:A,Roster!F:F)</f>
        <v>F&amp;A</v>
      </c>
      <c r="D5284">
        <v>9</v>
      </c>
      <c r="E5284" s="2">
        <v>45239</v>
      </c>
      <c r="F5284" s="2">
        <f>_xlfn.XLOOKUP(Table7[[#This Row],[EID]],Roster!A:A,Roster!G:G)</f>
        <v>37806</v>
      </c>
      <c r="G5284" s="61">
        <f ca="1">(TODAY()-Table7[[#This Row],[Hire Date]])/365</f>
        <v>21.887671232876713</v>
      </c>
      <c r="H5284" s="61">
        <f ca="1">Table7[[#This Row],[Year]]*12</f>
        <v>262.65205479452055</v>
      </c>
      <c r="I5284" t="str">
        <f ca="1">IF(Table7[[#This Row],[Month]]&gt;=12,"Tenured","New Hire")</f>
        <v>Tenured</v>
      </c>
    </row>
    <row r="5285" spans="1:9">
      <c r="A5285" s="3" t="s">
        <v>106</v>
      </c>
      <c r="B5285" s="35" t="str">
        <f>_xlfn.XLOOKUP(Table7[[#This Row],[EID]],Roster!A:A,Roster!E:E)</f>
        <v>hir.kame.31</v>
      </c>
      <c r="C5285" s="35" t="str">
        <f>_xlfn.XLOOKUP(Table7[[#This Row],[EID]],Roster!A:A,Roster!F:F)</f>
        <v>Health</v>
      </c>
      <c r="D5285">
        <v>8</v>
      </c>
      <c r="E5285" s="2">
        <v>45239</v>
      </c>
      <c r="F5285" s="2">
        <f>_xlfn.XLOOKUP(Table7[[#This Row],[EID]],Roster!A:A,Roster!G:G)</f>
        <v>40457</v>
      </c>
      <c r="G5285" s="61">
        <f ca="1">(TODAY()-Table7[[#This Row],[Hire Date]])/365</f>
        <v>14.624657534246575</v>
      </c>
      <c r="H5285" s="61">
        <f ca="1">Table7[[#This Row],[Year]]*12</f>
        <v>175.49589041095891</v>
      </c>
      <c r="I5285" t="str">
        <f ca="1">IF(Table7[[#This Row],[Month]]&gt;=12,"Tenured","New Hire")</f>
        <v>Tenured</v>
      </c>
    </row>
    <row r="5286" spans="1:9">
      <c r="A5286" s="3" t="s">
        <v>107</v>
      </c>
      <c r="B5286" s="35" t="str">
        <f>_xlfn.XLOOKUP(Table7[[#This Row],[EID]],Roster!A:A,Roster!E:E)</f>
        <v>oka.koch.55</v>
      </c>
      <c r="C5286" s="35" t="str">
        <f>_xlfn.XLOOKUP(Table7[[#This Row],[EID]],Roster!A:A,Roster!F:F)</f>
        <v>F&amp;A</v>
      </c>
      <c r="D5286">
        <v>9</v>
      </c>
      <c r="E5286" s="2">
        <v>45239</v>
      </c>
      <c r="F5286" s="2">
        <f>_xlfn.XLOOKUP(Table7[[#This Row],[EID]],Roster!A:A,Roster!G:G)</f>
        <v>45001</v>
      </c>
      <c r="G5286" s="61">
        <f ca="1">(TODAY()-Table7[[#This Row],[Hire Date]])/365</f>
        <v>2.1753424657534248</v>
      </c>
      <c r="H5286" s="61">
        <f ca="1">Table7[[#This Row],[Year]]*12</f>
        <v>26.104109589041098</v>
      </c>
      <c r="I5286" t="str">
        <f ca="1">IF(Table7[[#This Row],[Month]]&gt;=12,"Tenured","New Hire")</f>
        <v>Tenured</v>
      </c>
    </row>
    <row r="5287" spans="1:9">
      <c r="A5287" s="3" t="s">
        <v>108</v>
      </c>
      <c r="B5287" s="35" t="str">
        <f>_xlfn.XLOOKUP(Table7[[#This Row],[EID]],Roster!A:A,Roster!E:E)</f>
        <v>kig.imaz.62</v>
      </c>
      <c r="C5287" s="35" t="str">
        <f>_xlfn.XLOOKUP(Table7[[#This Row],[EID]],Roster!A:A,Roster!F:F)</f>
        <v>HR</v>
      </c>
      <c r="D5287">
        <v>10</v>
      </c>
      <c r="E5287" s="2">
        <v>45239</v>
      </c>
      <c r="F5287" s="2">
        <f>_xlfn.XLOOKUP(Table7[[#This Row],[EID]],Roster!A:A,Roster!G:G)</f>
        <v>41289</v>
      </c>
      <c r="G5287" s="61">
        <f ca="1">(TODAY()-Table7[[#This Row],[Hire Date]])/365</f>
        <v>12.345205479452055</v>
      </c>
      <c r="H5287" s="61">
        <f ca="1">Table7[[#This Row],[Year]]*12</f>
        <v>148.14246575342466</v>
      </c>
      <c r="I5287" t="str">
        <f ca="1">IF(Table7[[#This Row],[Month]]&gt;=12,"Tenured","New Hire")</f>
        <v>Tenured</v>
      </c>
    </row>
    <row r="5288" spans="1:9">
      <c r="A5288" s="3" t="s">
        <v>109</v>
      </c>
      <c r="B5288" s="35" t="str">
        <f>_xlfn.XLOOKUP(Table7[[#This Row],[EID]],Roster!A:A,Roster!E:E)</f>
        <v>han.oriz.24</v>
      </c>
      <c r="C5288" s="35" t="str">
        <f>_xlfn.XLOOKUP(Table7[[#This Row],[EID]],Roster!A:A,Roster!F:F)</f>
        <v>Strategy</v>
      </c>
      <c r="D5288">
        <v>10</v>
      </c>
      <c r="E5288" s="2">
        <v>45239</v>
      </c>
      <c r="F5288" s="2">
        <f>_xlfn.XLOOKUP(Table7[[#This Row],[EID]],Roster!A:A,Roster!G:G)</f>
        <v>39092</v>
      </c>
      <c r="G5288" s="61">
        <f ca="1">(TODAY()-Table7[[#This Row],[Hire Date]])/365</f>
        <v>18.364383561643837</v>
      </c>
      <c r="H5288" s="61">
        <f ca="1">Table7[[#This Row],[Year]]*12</f>
        <v>220.37260273972606</v>
      </c>
      <c r="I5288" t="str">
        <f ca="1">IF(Table7[[#This Row],[Month]]&gt;=12,"Tenured","New Hire")</f>
        <v>Tenured</v>
      </c>
    </row>
    <row r="5289" spans="1:9">
      <c r="A5289" s="3" t="s">
        <v>110</v>
      </c>
      <c r="B5289" s="35" t="str">
        <f>_xlfn.XLOOKUP(Table7[[#This Row],[EID]],Roster!A:A,Roster!E:E)</f>
        <v>oka.koch.55</v>
      </c>
      <c r="C5289" s="35" t="str">
        <f>_xlfn.XLOOKUP(Table7[[#This Row],[EID]],Roster!A:A,Roster!F:F)</f>
        <v>F&amp;A</v>
      </c>
      <c r="D5289">
        <v>7</v>
      </c>
      <c r="E5289" s="2">
        <v>45239</v>
      </c>
      <c r="F5289" s="2">
        <f>_xlfn.XLOOKUP(Table7[[#This Row],[EID]],Roster!A:A,Roster!G:G)</f>
        <v>45029</v>
      </c>
      <c r="G5289" s="61">
        <f ca="1">(TODAY()-Table7[[#This Row],[Hire Date]])/365</f>
        <v>2.0986301369863014</v>
      </c>
      <c r="H5289" s="61">
        <f ca="1">Table7[[#This Row],[Year]]*12</f>
        <v>25.183561643835617</v>
      </c>
      <c r="I5289" t="str">
        <f ca="1">IF(Table7[[#This Row],[Month]]&gt;=12,"Tenured","New Hire")</f>
        <v>Tenured</v>
      </c>
    </row>
    <row r="5290" spans="1:9">
      <c r="A5290" s="3" t="s">
        <v>111</v>
      </c>
      <c r="B5290" s="35" t="str">
        <f>_xlfn.XLOOKUP(Table7[[#This Row],[EID]],Roster!A:A,Roster!E:E)</f>
        <v>hir.kame.31</v>
      </c>
      <c r="C5290" s="35" t="str">
        <f>_xlfn.XLOOKUP(Table7[[#This Row],[EID]],Roster!A:A,Roster!F:F)</f>
        <v>Health</v>
      </c>
      <c r="D5290">
        <v>8</v>
      </c>
      <c r="E5290" s="2">
        <v>45239</v>
      </c>
      <c r="F5290" s="2">
        <f>_xlfn.XLOOKUP(Table7[[#This Row],[EID]],Roster!A:A,Roster!G:G)</f>
        <v>42145</v>
      </c>
      <c r="G5290" s="61">
        <f ca="1">(TODAY()-Table7[[#This Row],[Hire Date]])/365</f>
        <v>10</v>
      </c>
      <c r="H5290" s="61">
        <f ca="1">Table7[[#This Row],[Year]]*12</f>
        <v>120</v>
      </c>
      <c r="I5290" t="str">
        <f ca="1">IF(Table7[[#This Row],[Month]]&gt;=12,"Tenured","New Hire")</f>
        <v>Tenured</v>
      </c>
    </row>
    <row r="5291" spans="1:9">
      <c r="A5291" s="3" t="s">
        <v>112</v>
      </c>
      <c r="B5291" s="35" t="str">
        <f>_xlfn.XLOOKUP(Table7[[#This Row],[EID]],Roster!A:A,Roster!E:E)</f>
        <v>hir.kame.31</v>
      </c>
      <c r="C5291" s="35" t="str">
        <f>_xlfn.XLOOKUP(Table7[[#This Row],[EID]],Roster!A:A,Roster!F:F)</f>
        <v>Health</v>
      </c>
      <c r="D5291">
        <v>9</v>
      </c>
      <c r="E5291" s="2">
        <v>45239</v>
      </c>
      <c r="F5291" s="2">
        <f>_xlfn.XLOOKUP(Table7[[#This Row],[EID]],Roster!A:A,Roster!G:G)</f>
        <v>44989</v>
      </c>
      <c r="G5291" s="61">
        <f ca="1">(TODAY()-Table7[[#This Row],[Hire Date]])/365</f>
        <v>2.2082191780821918</v>
      </c>
      <c r="H5291" s="61">
        <f ca="1">Table7[[#This Row],[Year]]*12</f>
        <v>26.4986301369863</v>
      </c>
      <c r="I5291" t="str">
        <f ca="1">IF(Table7[[#This Row],[Month]]&gt;=12,"Tenured","New Hire")</f>
        <v>Tenured</v>
      </c>
    </row>
    <row r="5292" spans="1:9">
      <c r="A5292" s="3" t="s">
        <v>113</v>
      </c>
      <c r="B5292" s="35" t="str">
        <f>_xlfn.XLOOKUP(Table7[[#This Row],[EID]],Roster!A:A,Roster!E:E)</f>
        <v>kig.imaz.62</v>
      </c>
      <c r="C5292" s="35" t="str">
        <f>_xlfn.XLOOKUP(Table7[[#This Row],[EID]],Roster!A:A,Roster!F:F)</f>
        <v>HR</v>
      </c>
      <c r="D5292">
        <v>9</v>
      </c>
      <c r="E5292" s="2">
        <v>45239</v>
      </c>
      <c r="F5292" s="2">
        <f>_xlfn.XLOOKUP(Table7[[#This Row],[EID]],Roster!A:A,Roster!G:G)</f>
        <v>44152</v>
      </c>
      <c r="G5292" s="61">
        <f ca="1">(TODAY()-Table7[[#This Row],[Hire Date]])/365</f>
        <v>4.5013698630136982</v>
      </c>
      <c r="H5292" s="61">
        <f ca="1">Table7[[#This Row],[Year]]*12</f>
        <v>54.016438356164379</v>
      </c>
      <c r="I5292" t="str">
        <f ca="1">IF(Table7[[#This Row],[Month]]&gt;=12,"Tenured","New Hire")</f>
        <v>Tenured</v>
      </c>
    </row>
    <row r="5293" spans="1:9">
      <c r="A5293" s="3" t="s">
        <v>114</v>
      </c>
      <c r="B5293" s="35" t="str">
        <f>_xlfn.XLOOKUP(Table7[[#This Row],[EID]],Roster!A:A,Roster!E:E)</f>
        <v>han.oriz.24</v>
      </c>
      <c r="C5293" s="35" t="str">
        <f>_xlfn.XLOOKUP(Table7[[#This Row],[EID]],Roster!A:A,Roster!F:F)</f>
        <v>Strategy</v>
      </c>
      <c r="D5293">
        <v>10</v>
      </c>
      <c r="E5293" s="2">
        <v>45239</v>
      </c>
      <c r="F5293" s="2">
        <f>_xlfn.XLOOKUP(Table7[[#This Row],[EID]],Roster!A:A,Roster!G:G)</f>
        <v>37165</v>
      </c>
      <c r="G5293" s="61">
        <f ca="1">(TODAY()-Table7[[#This Row],[Hire Date]])/365</f>
        <v>23.643835616438356</v>
      </c>
      <c r="H5293" s="61">
        <f ca="1">Table7[[#This Row],[Year]]*12</f>
        <v>283.72602739726028</v>
      </c>
      <c r="I5293" t="str">
        <f ca="1">IF(Table7[[#This Row],[Month]]&gt;=12,"Tenured","New Hire")</f>
        <v>Tenured</v>
      </c>
    </row>
    <row r="5294" spans="1:9">
      <c r="A5294" s="3" t="s">
        <v>115</v>
      </c>
      <c r="B5294" s="35" t="str">
        <f>_xlfn.XLOOKUP(Table7[[#This Row],[EID]],Roster!A:A,Roster!E:E)</f>
        <v>oka.koch.55</v>
      </c>
      <c r="C5294" s="35" t="str">
        <f>_xlfn.XLOOKUP(Table7[[#This Row],[EID]],Roster!A:A,Roster!F:F)</f>
        <v>F&amp;A</v>
      </c>
      <c r="D5294">
        <v>10</v>
      </c>
      <c r="E5294" s="2">
        <v>45239</v>
      </c>
      <c r="F5294" s="2">
        <f>_xlfn.XLOOKUP(Table7[[#This Row],[EID]],Roster!A:A,Roster!G:G)</f>
        <v>44841</v>
      </c>
      <c r="G5294" s="61">
        <f ca="1">(TODAY()-Table7[[#This Row],[Hire Date]])/365</f>
        <v>2.6136986301369864</v>
      </c>
      <c r="H5294" s="61">
        <f ca="1">Table7[[#This Row],[Year]]*12</f>
        <v>31.364383561643837</v>
      </c>
      <c r="I5294" t="str">
        <f ca="1">IF(Table7[[#This Row],[Month]]&gt;=12,"Tenured","New Hire")</f>
        <v>Tenured</v>
      </c>
    </row>
    <row r="5295" spans="1:9">
      <c r="A5295" s="3" t="s">
        <v>116</v>
      </c>
      <c r="B5295" s="35" t="str">
        <f>_xlfn.XLOOKUP(Table7[[#This Row],[EID]],Roster!A:A,Roster!E:E)</f>
        <v>hir.kame.31</v>
      </c>
      <c r="C5295" s="35" t="str">
        <f>_xlfn.XLOOKUP(Table7[[#This Row],[EID]],Roster!A:A,Roster!F:F)</f>
        <v>Health</v>
      </c>
      <c r="D5295">
        <v>8</v>
      </c>
      <c r="E5295" s="2">
        <v>45239</v>
      </c>
      <c r="F5295" s="2">
        <f>_xlfn.XLOOKUP(Table7[[#This Row],[EID]],Roster!A:A,Roster!G:G)</f>
        <v>39490</v>
      </c>
      <c r="G5295" s="61">
        <f ca="1">(TODAY()-Table7[[#This Row],[Hire Date]])/365</f>
        <v>17.273972602739725</v>
      </c>
      <c r="H5295" s="61">
        <f ca="1">Table7[[#This Row],[Year]]*12</f>
        <v>207.2876712328767</v>
      </c>
      <c r="I5295" t="str">
        <f ca="1">IF(Table7[[#This Row],[Month]]&gt;=12,"Tenured","New Hire")</f>
        <v>Tenured</v>
      </c>
    </row>
    <row r="5296" spans="1:9">
      <c r="A5296" s="3" t="s">
        <v>117</v>
      </c>
      <c r="B5296" s="35" t="str">
        <f>_xlfn.XLOOKUP(Table7[[#This Row],[EID]],Roster!A:A,Roster!E:E)</f>
        <v>han.oriz.24</v>
      </c>
      <c r="C5296" s="35" t="str">
        <f>_xlfn.XLOOKUP(Table7[[#This Row],[EID]],Roster!A:A,Roster!F:F)</f>
        <v>Network</v>
      </c>
      <c r="D5296">
        <v>9</v>
      </c>
      <c r="E5296" s="2">
        <v>45239</v>
      </c>
      <c r="F5296" s="2">
        <f>_xlfn.XLOOKUP(Table7[[#This Row],[EID]],Roster!A:A,Roster!G:G)</f>
        <v>43495</v>
      </c>
      <c r="G5296" s="61">
        <f ca="1">(TODAY()-Table7[[#This Row],[Hire Date]])/365</f>
        <v>6.3013698630136989</v>
      </c>
      <c r="H5296" s="61">
        <f ca="1">Table7[[#This Row],[Year]]*12</f>
        <v>75.616438356164394</v>
      </c>
      <c r="I5296" t="str">
        <f ca="1">IF(Table7[[#This Row],[Month]]&gt;=12,"Tenured","New Hire")</f>
        <v>Tenured</v>
      </c>
    </row>
    <row r="5297" spans="1:9">
      <c r="A5297" s="3" t="s">
        <v>118</v>
      </c>
      <c r="B5297" s="35" t="str">
        <f>_xlfn.XLOOKUP(Table7[[#This Row],[EID]],Roster!A:A,Roster!E:E)</f>
        <v>kig.imaz.62</v>
      </c>
      <c r="C5297" s="35" t="str">
        <f>_xlfn.XLOOKUP(Table7[[#This Row],[EID]],Roster!A:A,Roster!F:F)</f>
        <v>HR</v>
      </c>
      <c r="D5297">
        <v>10</v>
      </c>
      <c r="E5297" s="2">
        <v>45239</v>
      </c>
      <c r="F5297" s="2">
        <f>_xlfn.XLOOKUP(Table7[[#This Row],[EID]],Roster!A:A,Roster!G:G)</f>
        <v>44965</v>
      </c>
      <c r="G5297" s="61">
        <f ca="1">(TODAY()-Table7[[#This Row],[Hire Date]])/365</f>
        <v>2.2739726027397262</v>
      </c>
      <c r="H5297" s="61">
        <f ca="1">Table7[[#This Row],[Year]]*12</f>
        <v>27.287671232876715</v>
      </c>
      <c r="I5297" t="str">
        <f ca="1">IF(Table7[[#This Row],[Month]]&gt;=12,"Tenured","New Hire")</f>
        <v>Tenured</v>
      </c>
    </row>
    <row r="5298" spans="1:9">
      <c r="A5298" s="3" t="s">
        <v>119</v>
      </c>
      <c r="B5298" s="35" t="str">
        <f>_xlfn.XLOOKUP(Table7[[#This Row],[EID]],Roster!A:A,Roster!E:E)</f>
        <v>hir.kame.31</v>
      </c>
      <c r="C5298" s="35" t="str">
        <f>_xlfn.XLOOKUP(Table7[[#This Row],[EID]],Roster!A:A,Roster!F:F)</f>
        <v>Health</v>
      </c>
      <c r="D5298">
        <v>9</v>
      </c>
      <c r="E5298" s="2">
        <v>45239</v>
      </c>
      <c r="F5298" s="2">
        <f>_xlfn.XLOOKUP(Table7[[#This Row],[EID]],Roster!A:A,Roster!G:G)</f>
        <v>38581</v>
      </c>
      <c r="G5298" s="61">
        <f ca="1">(TODAY()-Table7[[#This Row],[Hire Date]])/365</f>
        <v>19.764383561643836</v>
      </c>
      <c r="H5298" s="61">
        <f ca="1">Table7[[#This Row],[Year]]*12</f>
        <v>237.17260273972602</v>
      </c>
      <c r="I5298" t="str">
        <f ca="1">IF(Table7[[#This Row],[Month]]&gt;=12,"Tenured","New Hire")</f>
        <v>Tenured</v>
      </c>
    </row>
    <row r="5299" spans="1:9">
      <c r="A5299" s="3" t="s">
        <v>120</v>
      </c>
      <c r="B5299" s="35" t="str">
        <f>_xlfn.XLOOKUP(Table7[[#This Row],[EID]],Roster!A:A,Roster!E:E)</f>
        <v>oka.koch.55</v>
      </c>
      <c r="C5299" s="35" t="str">
        <f>_xlfn.XLOOKUP(Table7[[#This Row],[EID]],Roster!A:A,Roster!F:F)</f>
        <v>F&amp;A</v>
      </c>
      <c r="D5299">
        <v>7</v>
      </c>
      <c r="E5299" s="2">
        <v>45239</v>
      </c>
      <c r="F5299" s="2">
        <f>_xlfn.XLOOKUP(Table7[[#This Row],[EID]],Roster!A:A,Roster!G:G)</f>
        <v>45039</v>
      </c>
      <c r="G5299" s="61">
        <f ca="1">(TODAY()-Table7[[#This Row],[Hire Date]])/365</f>
        <v>2.0712328767123287</v>
      </c>
      <c r="H5299" s="61">
        <f ca="1">Table7[[#This Row],[Year]]*12</f>
        <v>24.854794520547944</v>
      </c>
      <c r="I5299" t="str">
        <f ca="1">IF(Table7[[#This Row],[Month]]&gt;=12,"Tenured","New Hire")</f>
        <v>Tenured</v>
      </c>
    </row>
    <row r="5300" spans="1:9">
      <c r="A5300" s="3" t="s">
        <v>121</v>
      </c>
      <c r="B5300" s="35" t="str">
        <f>_xlfn.XLOOKUP(Table7[[#This Row],[EID]],Roster!A:A,Roster!E:E)</f>
        <v>hir.kame.31</v>
      </c>
      <c r="C5300" s="35" t="str">
        <f>_xlfn.XLOOKUP(Table7[[#This Row],[EID]],Roster!A:A,Roster!F:F)</f>
        <v>Health</v>
      </c>
      <c r="D5300">
        <v>10</v>
      </c>
      <c r="E5300" s="2">
        <v>45239</v>
      </c>
      <c r="F5300" s="2">
        <f>_xlfn.XLOOKUP(Table7[[#This Row],[EID]],Roster!A:A,Roster!G:G)</f>
        <v>44420</v>
      </c>
      <c r="G5300" s="61">
        <f ca="1">(TODAY()-Table7[[#This Row],[Hire Date]])/365</f>
        <v>3.7671232876712328</v>
      </c>
      <c r="H5300" s="61">
        <f ca="1">Table7[[#This Row],[Year]]*12</f>
        <v>45.205479452054796</v>
      </c>
      <c r="I5300" t="str">
        <f ca="1">IF(Table7[[#This Row],[Month]]&gt;=12,"Tenured","New Hire")</f>
        <v>Tenured</v>
      </c>
    </row>
    <row r="5301" spans="1:9">
      <c r="A5301" s="3" t="s">
        <v>122</v>
      </c>
      <c r="B5301" s="35" t="str">
        <f>_xlfn.XLOOKUP(Table7[[#This Row],[EID]],Roster!A:A,Roster!E:E)</f>
        <v>han.oriz.24</v>
      </c>
      <c r="C5301" s="35" t="str">
        <f>_xlfn.XLOOKUP(Table7[[#This Row],[EID]],Roster!A:A,Roster!F:F)</f>
        <v>Network</v>
      </c>
      <c r="D5301">
        <v>9</v>
      </c>
      <c r="E5301" s="2">
        <v>45239</v>
      </c>
      <c r="F5301" s="2">
        <f>_xlfn.XLOOKUP(Table7[[#This Row],[EID]],Roster!A:A,Roster!G:G)</f>
        <v>44961</v>
      </c>
      <c r="G5301" s="61">
        <f ca="1">(TODAY()-Table7[[#This Row],[Hire Date]])/365</f>
        <v>2.2849315068493152</v>
      </c>
      <c r="H5301" s="61">
        <f ca="1">Table7[[#This Row],[Year]]*12</f>
        <v>27.419178082191785</v>
      </c>
      <c r="I5301" t="str">
        <f ca="1">IF(Table7[[#This Row],[Month]]&gt;=12,"Tenured","New Hire")</f>
        <v>Tenured</v>
      </c>
    </row>
    <row r="5302" spans="1:9">
      <c r="A5302" s="3" t="s">
        <v>123</v>
      </c>
      <c r="B5302" s="35" t="str">
        <f>_xlfn.XLOOKUP(Table7[[#This Row],[EID]],Roster!A:A,Roster!E:E)</f>
        <v>kig.imaz.62</v>
      </c>
      <c r="C5302" s="35" t="str">
        <f>_xlfn.XLOOKUP(Table7[[#This Row],[EID]],Roster!A:A,Roster!F:F)</f>
        <v>HR</v>
      </c>
      <c r="D5302">
        <v>10</v>
      </c>
      <c r="E5302" s="2">
        <v>45239</v>
      </c>
      <c r="F5302" s="2">
        <f>_xlfn.XLOOKUP(Table7[[#This Row],[EID]],Roster!A:A,Roster!G:G)</f>
        <v>41094</v>
      </c>
      <c r="G5302" s="61">
        <f ca="1">(TODAY()-Table7[[#This Row],[Hire Date]])/365</f>
        <v>12.87945205479452</v>
      </c>
      <c r="H5302" s="61">
        <f ca="1">Table7[[#This Row],[Year]]*12</f>
        <v>154.55342465753424</v>
      </c>
      <c r="I5302" t="str">
        <f ca="1">IF(Table7[[#This Row],[Month]]&gt;=12,"Tenured","New Hire")</f>
        <v>Tenured</v>
      </c>
    </row>
    <row r="5303" spans="1:9">
      <c r="A5303" s="3" t="s">
        <v>94</v>
      </c>
      <c r="B5303" s="35" t="str">
        <f>_xlfn.XLOOKUP(Table7[[#This Row],[EID]],Roster!A:A,Roster!E:E)</f>
        <v>oka.koch.55</v>
      </c>
      <c r="C5303" s="35" t="str">
        <f>_xlfn.XLOOKUP(Table7[[#This Row],[EID]],Roster!A:A,Roster!F:F)</f>
        <v>F&amp;A</v>
      </c>
      <c r="D5303">
        <v>9</v>
      </c>
      <c r="E5303" s="2">
        <v>45240</v>
      </c>
      <c r="F5303" s="2">
        <f>_xlfn.XLOOKUP(Table7[[#This Row],[EID]],Roster!A:A,Roster!G:G)</f>
        <v>45032</v>
      </c>
      <c r="G5303" s="61">
        <f ca="1">(TODAY()-Table7[[#This Row],[Hire Date]])/365</f>
        <v>2.0904109589041098</v>
      </c>
      <c r="H5303" s="61">
        <f ca="1">Table7[[#This Row],[Year]]*12</f>
        <v>25.084931506849315</v>
      </c>
      <c r="I5303" t="str">
        <f ca="1">IF(Table7[[#This Row],[Month]]&gt;=12,"Tenured","New Hire")</f>
        <v>Tenured</v>
      </c>
    </row>
    <row r="5304" spans="1:9">
      <c r="A5304" s="3" t="s">
        <v>95</v>
      </c>
      <c r="B5304" s="35" t="str">
        <f>_xlfn.XLOOKUP(Table7[[#This Row],[EID]],Roster!A:A,Roster!E:E)</f>
        <v>oka.koch.55</v>
      </c>
      <c r="C5304" s="35" t="str">
        <f>_xlfn.XLOOKUP(Table7[[#This Row],[EID]],Roster!A:A,Roster!F:F)</f>
        <v>F&amp;A</v>
      </c>
      <c r="D5304">
        <v>6</v>
      </c>
      <c r="E5304" s="2">
        <v>45240</v>
      </c>
      <c r="F5304" s="2">
        <f>_xlfn.XLOOKUP(Table7[[#This Row],[EID]],Roster!A:A,Roster!G:G)</f>
        <v>44990</v>
      </c>
      <c r="G5304" s="61">
        <f ca="1">(TODAY()-Table7[[#This Row],[Hire Date]])/365</f>
        <v>2.2054794520547945</v>
      </c>
      <c r="H5304" s="61">
        <f ca="1">Table7[[#This Row],[Year]]*12</f>
        <v>26.465753424657535</v>
      </c>
      <c r="I5304" t="str">
        <f ca="1">IF(Table7[[#This Row],[Month]]&gt;=12,"Tenured","New Hire")</f>
        <v>Tenured</v>
      </c>
    </row>
    <row r="5305" spans="1:9">
      <c r="A5305" s="3" t="s">
        <v>96</v>
      </c>
      <c r="B5305" s="35" t="str">
        <f>_xlfn.XLOOKUP(Table7[[#This Row],[EID]],Roster!A:A,Roster!E:E)</f>
        <v>hir.kame.31</v>
      </c>
      <c r="C5305" s="35" t="str">
        <f>_xlfn.XLOOKUP(Table7[[#This Row],[EID]],Roster!A:A,Roster!F:F)</f>
        <v>Health</v>
      </c>
      <c r="D5305">
        <v>10</v>
      </c>
      <c r="E5305" s="2">
        <v>45240</v>
      </c>
      <c r="F5305" s="2">
        <f>_xlfn.XLOOKUP(Table7[[#This Row],[EID]],Roster!A:A,Roster!G:G)</f>
        <v>44979</v>
      </c>
      <c r="G5305" s="61">
        <f ca="1">(TODAY()-Table7[[#This Row],[Hire Date]])/365</f>
        <v>2.2356164383561645</v>
      </c>
      <c r="H5305" s="61">
        <f ca="1">Table7[[#This Row],[Year]]*12</f>
        <v>26.827397260273976</v>
      </c>
      <c r="I5305" t="str">
        <f ca="1">IF(Table7[[#This Row],[Month]]&gt;=12,"Tenured","New Hire")</f>
        <v>Tenured</v>
      </c>
    </row>
    <row r="5306" spans="1:9">
      <c r="A5306" s="3" t="s">
        <v>97</v>
      </c>
      <c r="B5306" s="35" t="str">
        <f>_xlfn.XLOOKUP(Table7[[#This Row],[EID]],Roster!A:A,Roster!E:E)</f>
        <v>han.oriz.24</v>
      </c>
      <c r="C5306" s="35" t="str">
        <f>_xlfn.XLOOKUP(Table7[[#This Row],[EID]],Roster!A:A,Roster!F:F)</f>
        <v>Network</v>
      </c>
      <c r="D5306">
        <v>10</v>
      </c>
      <c r="E5306" s="2">
        <v>45240</v>
      </c>
      <c r="F5306" s="2">
        <f>_xlfn.XLOOKUP(Table7[[#This Row],[EID]],Roster!A:A,Roster!G:G)</f>
        <v>44419</v>
      </c>
      <c r="G5306" s="61">
        <f ca="1">(TODAY()-Table7[[#This Row],[Hire Date]])/365</f>
        <v>3.7698630136986302</v>
      </c>
      <c r="H5306" s="61">
        <f ca="1">Table7[[#This Row],[Year]]*12</f>
        <v>45.238356164383561</v>
      </c>
      <c r="I5306" t="str">
        <f ca="1">IF(Table7[[#This Row],[Month]]&gt;=12,"Tenured","New Hire")</f>
        <v>Tenured</v>
      </c>
    </row>
    <row r="5307" spans="1:9">
      <c r="A5307" s="3" t="s">
        <v>98</v>
      </c>
      <c r="B5307" s="35" t="str">
        <f>_xlfn.XLOOKUP(Table7[[#This Row],[EID]],Roster!A:A,Roster!E:E)</f>
        <v>kig.imaz.62</v>
      </c>
      <c r="C5307" s="35" t="str">
        <f>_xlfn.XLOOKUP(Table7[[#This Row],[EID]],Roster!A:A,Roster!F:F)</f>
        <v>HR</v>
      </c>
      <c r="D5307">
        <v>10</v>
      </c>
      <c r="E5307" s="2">
        <v>45240</v>
      </c>
      <c r="F5307" s="2">
        <f>_xlfn.XLOOKUP(Table7[[#This Row],[EID]],Roster!A:A,Roster!G:G)</f>
        <v>41964</v>
      </c>
      <c r="G5307" s="61">
        <f ca="1">(TODAY()-Table7[[#This Row],[Hire Date]])/365</f>
        <v>10.495890410958904</v>
      </c>
      <c r="H5307" s="61">
        <f ca="1">Table7[[#This Row],[Year]]*12</f>
        <v>125.95068493150684</v>
      </c>
      <c r="I5307" t="str">
        <f ca="1">IF(Table7[[#This Row],[Month]]&gt;=12,"Tenured","New Hire")</f>
        <v>Tenured</v>
      </c>
    </row>
    <row r="5308" spans="1:9">
      <c r="A5308" s="3" t="s">
        <v>99</v>
      </c>
      <c r="B5308" s="35" t="str">
        <f>_xlfn.XLOOKUP(Table7[[#This Row],[EID]],Roster!A:A,Roster!E:E)</f>
        <v>han.oriz.24</v>
      </c>
      <c r="C5308" s="35" t="str">
        <f>_xlfn.XLOOKUP(Table7[[#This Row],[EID]],Roster!A:A,Roster!F:F)</f>
        <v>Strategy</v>
      </c>
      <c r="D5308">
        <v>8</v>
      </c>
      <c r="E5308" s="2">
        <v>45240</v>
      </c>
      <c r="F5308" s="2">
        <f>_xlfn.XLOOKUP(Table7[[#This Row],[EID]],Roster!A:A,Roster!G:G)</f>
        <v>39732</v>
      </c>
      <c r="G5308" s="61">
        <f ca="1">(TODAY()-Table7[[#This Row],[Hire Date]])/365</f>
        <v>16.610958904109587</v>
      </c>
      <c r="H5308" s="61">
        <f ca="1">Table7[[#This Row],[Year]]*12</f>
        <v>199.33150684931505</v>
      </c>
      <c r="I5308" t="str">
        <f ca="1">IF(Table7[[#This Row],[Month]]&gt;=12,"Tenured","New Hire")</f>
        <v>Tenured</v>
      </c>
    </row>
    <row r="5309" spans="1:9">
      <c r="A5309" s="3" t="s">
        <v>100</v>
      </c>
      <c r="B5309" s="35" t="str">
        <f>_xlfn.XLOOKUP(Table7[[#This Row],[EID]],Roster!A:A,Roster!E:E)</f>
        <v>oka.koch.55</v>
      </c>
      <c r="C5309" s="35" t="str">
        <f>_xlfn.XLOOKUP(Table7[[#This Row],[EID]],Roster!A:A,Roster!F:F)</f>
        <v>F&amp;A</v>
      </c>
      <c r="D5309">
        <v>8</v>
      </c>
      <c r="E5309" s="2">
        <v>45240</v>
      </c>
      <c r="F5309" s="2">
        <f>_xlfn.XLOOKUP(Table7[[#This Row],[EID]],Roster!A:A,Roster!G:G)</f>
        <v>44956</v>
      </c>
      <c r="G5309" s="61">
        <f ca="1">(TODAY()-Table7[[#This Row],[Hire Date]])/365</f>
        <v>2.2986301369863016</v>
      </c>
      <c r="H5309" s="61">
        <f ca="1">Table7[[#This Row],[Year]]*12</f>
        <v>27.583561643835619</v>
      </c>
      <c r="I5309" t="str">
        <f ca="1">IF(Table7[[#This Row],[Month]]&gt;=12,"Tenured","New Hire")</f>
        <v>Tenured</v>
      </c>
    </row>
    <row r="5310" spans="1:9">
      <c r="A5310" s="3" t="s">
        <v>101</v>
      </c>
      <c r="B5310" s="35" t="str">
        <f>_xlfn.XLOOKUP(Table7[[#This Row],[EID]],Roster!A:A,Roster!E:E)</f>
        <v>hir.kame.31</v>
      </c>
      <c r="C5310" s="35" t="str">
        <f>_xlfn.XLOOKUP(Table7[[#This Row],[EID]],Roster!A:A,Roster!F:F)</f>
        <v>Health</v>
      </c>
      <c r="D5310">
        <v>8</v>
      </c>
      <c r="E5310" s="2">
        <v>45240</v>
      </c>
      <c r="F5310" s="2">
        <f>_xlfn.XLOOKUP(Table7[[#This Row],[EID]],Roster!A:A,Roster!G:G)</f>
        <v>42161</v>
      </c>
      <c r="G5310" s="61">
        <f ca="1">(TODAY()-Table7[[#This Row],[Hire Date]])/365</f>
        <v>9.956164383561644</v>
      </c>
      <c r="H5310" s="61">
        <f ca="1">Table7[[#This Row],[Year]]*12</f>
        <v>119.47397260273974</v>
      </c>
      <c r="I5310" t="str">
        <f ca="1">IF(Table7[[#This Row],[Month]]&gt;=12,"Tenured","New Hire")</f>
        <v>Tenured</v>
      </c>
    </row>
    <row r="5311" spans="1:9">
      <c r="A5311" s="3" t="s">
        <v>102</v>
      </c>
      <c r="B5311" s="35" t="str">
        <f>_xlfn.XLOOKUP(Table7[[#This Row],[EID]],Roster!A:A,Roster!E:E)</f>
        <v>han.oriz.24</v>
      </c>
      <c r="C5311" s="35" t="str">
        <f>_xlfn.XLOOKUP(Table7[[#This Row],[EID]],Roster!A:A,Roster!F:F)</f>
        <v>Network</v>
      </c>
      <c r="D5311">
        <v>8</v>
      </c>
      <c r="E5311" s="2">
        <v>45240</v>
      </c>
      <c r="F5311" s="2">
        <f>_xlfn.XLOOKUP(Table7[[#This Row],[EID]],Roster!A:A,Roster!G:G)</f>
        <v>37784</v>
      </c>
      <c r="G5311" s="61">
        <f ca="1">(TODAY()-Table7[[#This Row],[Hire Date]])/365</f>
        <v>21.947945205479453</v>
      </c>
      <c r="H5311" s="61">
        <f ca="1">Table7[[#This Row],[Year]]*12</f>
        <v>263.37534246575342</v>
      </c>
      <c r="I5311" t="str">
        <f ca="1">IF(Table7[[#This Row],[Month]]&gt;=12,"Tenured","New Hire")</f>
        <v>Tenured</v>
      </c>
    </row>
    <row r="5312" spans="1:9">
      <c r="A5312" s="3" t="s">
        <v>103</v>
      </c>
      <c r="B5312" s="35" t="str">
        <f>_xlfn.XLOOKUP(Table7[[#This Row],[EID]],Roster!A:A,Roster!E:E)</f>
        <v>kig.imaz.62</v>
      </c>
      <c r="C5312" s="35" t="str">
        <f>_xlfn.XLOOKUP(Table7[[#This Row],[EID]],Roster!A:A,Roster!F:F)</f>
        <v>HR</v>
      </c>
      <c r="D5312">
        <v>9</v>
      </c>
      <c r="E5312" s="2">
        <v>45240</v>
      </c>
      <c r="F5312" s="2">
        <f>_xlfn.XLOOKUP(Table7[[#This Row],[EID]],Roster!A:A,Roster!G:G)</f>
        <v>44132</v>
      </c>
      <c r="G5312" s="61">
        <f ca="1">(TODAY()-Table7[[#This Row],[Hire Date]])/365</f>
        <v>4.5561643835616437</v>
      </c>
      <c r="H5312" s="61">
        <f ca="1">Table7[[#This Row],[Year]]*12</f>
        <v>54.673972602739724</v>
      </c>
      <c r="I5312" t="str">
        <f ca="1">IF(Table7[[#This Row],[Month]]&gt;=12,"Tenured","New Hire")</f>
        <v>Tenured</v>
      </c>
    </row>
    <row r="5313" spans="1:9">
      <c r="A5313" s="3" t="s">
        <v>104</v>
      </c>
      <c r="B5313" s="35" t="str">
        <f>_xlfn.XLOOKUP(Table7[[#This Row],[EID]],Roster!A:A,Roster!E:E)</f>
        <v>oka.koch.55</v>
      </c>
      <c r="C5313" s="35" t="str">
        <f>_xlfn.XLOOKUP(Table7[[#This Row],[EID]],Roster!A:A,Roster!F:F)</f>
        <v>F&amp;A</v>
      </c>
      <c r="D5313">
        <v>6</v>
      </c>
      <c r="E5313" s="2">
        <v>45240</v>
      </c>
      <c r="F5313" s="2">
        <f>_xlfn.XLOOKUP(Table7[[#This Row],[EID]],Roster!A:A,Roster!G:G)</f>
        <v>44977</v>
      </c>
      <c r="G5313" s="61">
        <f ca="1">(TODAY()-Table7[[#This Row],[Hire Date]])/365</f>
        <v>2.2410958904109588</v>
      </c>
      <c r="H5313" s="61">
        <f ca="1">Table7[[#This Row],[Year]]*12</f>
        <v>26.893150684931506</v>
      </c>
      <c r="I5313" t="str">
        <f ca="1">IF(Table7[[#This Row],[Month]]&gt;=12,"Tenured","New Hire")</f>
        <v>Tenured</v>
      </c>
    </row>
    <row r="5314" spans="1:9">
      <c r="A5314" s="3" t="s">
        <v>105</v>
      </c>
      <c r="B5314" s="35" t="str">
        <f>_xlfn.XLOOKUP(Table7[[#This Row],[EID]],Roster!A:A,Roster!E:E)</f>
        <v>oka.koch.55</v>
      </c>
      <c r="C5314" s="35" t="str">
        <f>_xlfn.XLOOKUP(Table7[[#This Row],[EID]],Roster!A:A,Roster!F:F)</f>
        <v>F&amp;A</v>
      </c>
      <c r="D5314">
        <v>10</v>
      </c>
      <c r="E5314" s="2">
        <v>45240</v>
      </c>
      <c r="F5314" s="2">
        <f>_xlfn.XLOOKUP(Table7[[#This Row],[EID]],Roster!A:A,Roster!G:G)</f>
        <v>37806</v>
      </c>
      <c r="G5314" s="61">
        <f ca="1">(TODAY()-Table7[[#This Row],[Hire Date]])/365</f>
        <v>21.887671232876713</v>
      </c>
      <c r="H5314" s="61">
        <f ca="1">Table7[[#This Row],[Year]]*12</f>
        <v>262.65205479452055</v>
      </c>
      <c r="I5314" t="str">
        <f ca="1">IF(Table7[[#This Row],[Month]]&gt;=12,"Tenured","New Hire")</f>
        <v>Tenured</v>
      </c>
    </row>
    <row r="5315" spans="1:9">
      <c r="A5315" s="3" t="s">
        <v>106</v>
      </c>
      <c r="B5315" s="35" t="str">
        <f>_xlfn.XLOOKUP(Table7[[#This Row],[EID]],Roster!A:A,Roster!E:E)</f>
        <v>hir.kame.31</v>
      </c>
      <c r="C5315" s="35" t="str">
        <f>_xlfn.XLOOKUP(Table7[[#This Row],[EID]],Roster!A:A,Roster!F:F)</f>
        <v>Health</v>
      </c>
      <c r="D5315">
        <v>9</v>
      </c>
      <c r="E5315" s="2">
        <v>45240</v>
      </c>
      <c r="F5315" s="2">
        <f>_xlfn.XLOOKUP(Table7[[#This Row],[EID]],Roster!A:A,Roster!G:G)</f>
        <v>40457</v>
      </c>
      <c r="G5315" s="61">
        <f ca="1">(TODAY()-Table7[[#This Row],[Hire Date]])/365</f>
        <v>14.624657534246575</v>
      </c>
      <c r="H5315" s="61">
        <f ca="1">Table7[[#This Row],[Year]]*12</f>
        <v>175.49589041095891</v>
      </c>
      <c r="I5315" t="str">
        <f ca="1">IF(Table7[[#This Row],[Month]]&gt;=12,"Tenured","New Hire")</f>
        <v>Tenured</v>
      </c>
    </row>
    <row r="5316" spans="1:9">
      <c r="A5316" s="3" t="s">
        <v>107</v>
      </c>
      <c r="B5316" s="35" t="str">
        <f>_xlfn.XLOOKUP(Table7[[#This Row],[EID]],Roster!A:A,Roster!E:E)</f>
        <v>oka.koch.55</v>
      </c>
      <c r="C5316" s="35" t="str">
        <f>_xlfn.XLOOKUP(Table7[[#This Row],[EID]],Roster!A:A,Roster!F:F)</f>
        <v>F&amp;A</v>
      </c>
      <c r="D5316">
        <v>8</v>
      </c>
      <c r="E5316" s="2">
        <v>45240</v>
      </c>
      <c r="F5316" s="2">
        <f>_xlfn.XLOOKUP(Table7[[#This Row],[EID]],Roster!A:A,Roster!G:G)</f>
        <v>45001</v>
      </c>
      <c r="G5316" s="61">
        <f ca="1">(TODAY()-Table7[[#This Row],[Hire Date]])/365</f>
        <v>2.1753424657534248</v>
      </c>
      <c r="H5316" s="61">
        <f ca="1">Table7[[#This Row],[Year]]*12</f>
        <v>26.104109589041098</v>
      </c>
      <c r="I5316" t="str">
        <f ca="1">IF(Table7[[#This Row],[Month]]&gt;=12,"Tenured","New Hire")</f>
        <v>Tenured</v>
      </c>
    </row>
    <row r="5317" spans="1:9">
      <c r="A5317" s="3" t="s">
        <v>108</v>
      </c>
      <c r="B5317" s="35" t="str">
        <f>_xlfn.XLOOKUP(Table7[[#This Row],[EID]],Roster!A:A,Roster!E:E)</f>
        <v>kig.imaz.62</v>
      </c>
      <c r="C5317" s="35" t="str">
        <f>_xlfn.XLOOKUP(Table7[[#This Row],[EID]],Roster!A:A,Roster!F:F)</f>
        <v>HR</v>
      </c>
      <c r="D5317">
        <v>10</v>
      </c>
      <c r="E5317" s="2">
        <v>45240</v>
      </c>
      <c r="F5317" s="2">
        <f>_xlfn.XLOOKUP(Table7[[#This Row],[EID]],Roster!A:A,Roster!G:G)</f>
        <v>41289</v>
      </c>
      <c r="G5317" s="61">
        <f ca="1">(TODAY()-Table7[[#This Row],[Hire Date]])/365</f>
        <v>12.345205479452055</v>
      </c>
      <c r="H5317" s="61">
        <f ca="1">Table7[[#This Row],[Year]]*12</f>
        <v>148.14246575342466</v>
      </c>
      <c r="I5317" t="str">
        <f ca="1">IF(Table7[[#This Row],[Month]]&gt;=12,"Tenured","New Hire")</f>
        <v>Tenured</v>
      </c>
    </row>
    <row r="5318" spans="1:9">
      <c r="A5318" s="3" t="s">
        <v>109</v>
      </c>
      <c r="B5318" s="35" t="str">
        <f>_xlfn.XLOOKUP(Table7[[#This Row],[EID]],Roster!A:A,Roster!E:E)</f>
        <v>han.oriz.24</v>
      </c>
      <c r="C5318" s="35" t="str">
        <f>_xlfn.XLOOKUP(Table7[[#This Row],[EID]],Roster!A:A,Roster!F:F)</f>
        <v>Strategy</v>
      </c>
      <c r="D5318">
        <v>8</v>
      </c>
      <c r="E5318" s="2">
        <v>45240</v>
      </c>
      <c r="F5318" s="2">
        <f>_xlfn.XLOOKUP(Table7[[#This Row],[EID]],Roster!A:A,Roster!G:G)</f>
        <v>39092</v>
      </c>
      <c r="G5318" s="61">
        <f ca="1">(TODAY()-Table7[[#This Row],[Hire Date]])/365</f>
        <v>18.364383561643837</v>
      </c>
      <c r="H5318" s="61">
        <f ca="1">Table7[[#This Row],[Year]]*12</f>
        <v>220.37260273972606</v>
      </c>
      <c r="I5318" t="str">
        <f ca="1">IF(Table7[[#This Row],[Month]]&gt;=12,"Tenured","New Hire")</f>
        <v>Tenured</v>
      </c>
    </row>
    <row r="5319" spans="1:9">
      <c r="A5319" s="3" t="s">
        <v>110</v>
      </c>
      <c r="B5319" s="35" t="str">
        <f>_xlfn.XLOOKUP(Table7[[#This Row],[EID]],Roster!A:A,Roster!E:E)</f>
        <v>oka.koch.55</v>
      </c>
      <c r="C5319" s="35" t="str">
        <f>_xlfn.XLOOKUP(Table7[[#This Row],[EID]],Roster!A:A,Roster!F:F)</f>
        <v>F&amp;A</v>
      </c>
      <c r="D5319">
        <v>7</v>
      </c>
      <c r="E5319" s="2">
        <v>45240</v>
      </c>
      <c r="F5319" s="2">
        <f>_xlfn.XLOOKUP(Table7[[#This Row],[EID]],Roster!A:A,Roster!G:G)</f>
        <v>45029</v>
      </c>
      <c r="G5319" s="61">
        <f ca="1">(TODAY()-Table7[[#This Row],[Hire Date]])/365</f>
        <v>2.0986301369863014</v>
      </c>
      <c r="H5319" s="61">
        <f ca="1">Table7[[#This Row],[Year]]*12</f>
        <v>25.183561643835617</v>
      </c>
      <c r="I5319" t="str">
        <f ca="1">IF(Table7[[#This Row],[Month]]&gt;=12,"Tenured","New Hire")</f>
        <v>Tenured</v>
      </c>
    </row>
    <row r="5320" spans="1:9">
      <c r="A5320" s="3" t="s">
        <v>111</v>
      </c>
      <c r="B5320" s="35" t="str">
        <f>_xlfn.XLOOKUP(Table7[[#This Row],[EID]],Roster!A:A,Roster!E:E)</f>
        <v>hir.kame.31</v>
      </c>
      <c r="C5320" s="35" t="str">
        <f>_xlfn.XLOOKUP(Table7[[#This Row],[EID]],Roster!A:A,Roster!F:F)</f>
        <v>Health</v>
      </c>
      <c r="D5320">
        <v>8</v>
      </c>
      <c r="E5320" s="2">
        <v>45240</v>
      </c>
      <c r="F5320" s="2">
        <f>_xlfn.XLOOKUP(Table7[[#This Row],[EID]],Roster!A:A,Roster!G:G)</f>
        <v>42145</v>
      </c>
      <c r="G5320" s="61">
        <f ca="1">(TODAY()-Table7[[#This Row],[Hire Date]])/365</f>
        <v>10</v>
      </c>
      <c r="H5320" s="61">
        <f ca="1">Table7[[#This Row],[Year]]*12</f>
        <v>120</v>
      </c>
      <c r="I5320" t="str">
        <f ca="1">IF(Table7[[#This Row],[Month]]&gt;=12,"Tenured","New Hire")</f>
        <v>Tenured</v>
      </c>
    </row>
    <row r="5321" spans="1:9">
      <c r="A5321" s="3" t="s">
        <v>112</v>
      </c>
      <c r="B5321" s="35" t="str">
        <f>_xlfn.XLOOKUP(Table7[[#This Row],[EID]],Roster!A:A,Roster!E:E)</f>
        <v>hir.kame.31</v>
      </c>
      <c r="C5321" s="35" t="str">
        <f>_xlfn.XLOOKUP(Table7[[#This Row],[EID]],Roster!A:A,Roster!F:F)</f>
        <v>Health</v>
      </c>
      <c r="D5321">
        <v>10</v>
      </c>
      <c r="E5321" s="2">
        <v>45240</v>
      </c>
      <c r="F5321" s="2">
        <f>_xlfn.XLOOKUP(Table7[[#This Row],[EID]],Roster!A:A,Roster!G:G)</f>
        <v>44989</v>
      </c>
      <c r="G5321" s="61">
        <f ca="1">(TODAY()-Table7[[#This Row],[Hire Date]])/365</f>
        <v>2.2082191780821918</v>
      </c>
      <c r="H5321" s="61">
        <f ca="1">Table7[[#This Row],[Year]]*12</f>
        <v>26.4986301369863</v>
      </c>
      <c r="I5321" t="str">
        <f ca="1">IF(Table7[[#This Row],[Month]]&gt;=12,"Tenured","New Hire")</f>
        <v>Tenured</v>
      </c>
    </row>
    <row r="5322" spans="1:9">
      <c r="A5322" s="3" t="s">
        <v>113</v>
      </c>
      <c r="B5322" s="35" t="str">
        <f>_xlfn.XLOOKUP(Table7[[#This Row],[EID]],Roster!A:A,Roster!E:E)</f>
        <v>kig.imaz.62</v>
      </c>
      <c r="C5322" s="35" t="str">
        <f>_xlfn.XLOOKUP(Table7[[#This Row],[EID]],Roster!A:A,Roster!F:F)</f>
        <v>HR</v>
      </c>
      <c r="D5322">
        <v>9</v>
      </c>
      <c r="E5322" s="2">
        <v>45240</v>
      </c>
      <c r="F5322" s="2">
        <f>_xlfn.XLOOKUP(Table7[[#This Row],[EID]],Roster!A:A,Roster!G:G)</f>
        <v>44152</v>
      </c>
      <c r="G5322" s="61">
        <f ca="1">(TODAY()-Table7[[#This Row],[Hire Date]])/365</f>
        <v>4.5013698630136982</v>
      </c>
      <c r="H5322" s="61">
        <f ca="1">Table7[[#This Row],[Year]]*12</f>
        <v>54.016438356164379</v>
      </c>
      <c r="I5322" t="str">
        <f ca="1">IF(Table7[[#This Row],[Month]]&gt;=12,"Tenured","New Hire")</f>
        <v>Tenured</v>
      </c>
    </row>
    <row r="5323" spans="1:9">
      <c r="A5323" s="3" t="s">
        <v>114</v>
      </c>
      <c r="B5323" s="35" t="str">
        <f>_xlfn.XLOOKUP(Table7[[#This Row],[EID]],Roster!A:A,Roster!E:E)</f>
        <v>han.oriz.24</v>
      </c>
      <c r="C5323" s="35" t="str">
        <f>_xlfn.XLOOKUP(Table7[[#This Row],[EID]],Roster!A:A,Roster!F:F)</f>
        <v>Strategy</v>
      </c>
      <c r="D5323">
        <v>10</v>
      </c>
      <c r="E5323" s="2">
        <v>45240</v>
      </c>
      <c r="F5323" s="2">
        <f>_xlfn.XLOOKUP(Table7[[#This Row],[EID]],Roster!A:A,Roster!G:G)</f>
        <v>37165</v>
      </c>
      <c r="G5323" s="61">
        <f ca="1">(TODAY()-Table7[[#This Row],[Hire Date]])/365</f>
        <v>23.643835616438356</v>
      </c>
      <c r="H5323" s="61">
        <f ca="1">Table7[[#This Row],[Year]]*12</f>
        <v>283.72602739726028</v>
      </c>
      <c r="I5323" t="str">
        <f ca="1">IF(Table7[[#This Row],[Month]]&gt;=12,"Tenured","New Hire")</f>
        <v>Tenured</v>
      </c>
    </row>
    <row r="5324" spans="1:9">
      <c r="A5324" s="3" t="s">
        <v>115</v>
      </c>
      <c r="B5324" s="35" t="str">
        <f>_xlfn.XLOOKUP(Table7[[#This Row],[EID]],Roster!A:A,Roster!E:E)</f>
        <v>oka.koch.55</v>
      </c>
      <c r="C5324" s="35" t="str">
        <f>_xlfn.XLOOKUP(Table7[[#This Row],[EID]],Roster!A:A,Roster!F:F)</f>
        <v>F&amp;A</v>
      </c>
      <c r="D5324">
        <v>10</v>
      </c>
      <c r="E5324" s="2">
        <v>45240</v>
      </c>
      <c r="F5324" s="2">
        <f>_xlfn.XLOOKUP(Table7[[#This Row],[EID]],Roster!A:A,Roster!G:G)</f>
        <v>44841</v>
      </c>
      <c r="G5324" s="61">
        <f ca="1">(TODAY()-Table7[[#This Row],[Hire Date]])/365</f>
        <v>2.6136986301369864</v>
      </c>
      <c r="H5324" s="61">
        <f ca="1">Table7[[#This Row],[Year]]*12</f>
        <v>31.364383561643837</v>
      </c>
      <c r="I5324" t="str">
        <f ca="1">IF(Table7[[#This Row],[Month]]&gt;=12,"Tenured","New Hire")</f>
        <v>Tenured</v>
      </c>
    </row>
    <row r="5325" spans="1:9">
      <c r="A5325" s="3" t="s">
        <v>116</v>
      </c>
      <c r="B5325" s="35" t="str">
        <f>_xlfn.XLOOKUP(Table7[[#This Row],[EID]],Roster!A:A,Roster!E:E)</f>
        <v>hir.kame.31</v>
      </c>
      <c r="C5325" s="35" t="str">
        <f>_xlfn.XLOOKUP(Table7[[#This Row],[EID]],Roster!A:A,Roster!F:F)</f>
        <v>Health</v>
      </c>
      <c r="D5325">
        <v>9</v>
      </c>
      <c r="E5325" s="2">
        <v>45240</v>
      </c>
      <c r="F5325" s="2">
        <f>_xlfn.XLOOKUP(Table7[[#This Row],[EID]],Roster!A:A,Roster!G:G)</f>
        <v>39490</v>
      </c>
      <c r="G5325" s="61">
        <f ca="1">(TODAY()-Table7[[#This Row],[Hire Date]])/365</f>
        <v>17.273972602739725</v>
      </c>
      <c r="H5325" s="61">
        <f ca="1">Table7[[#This Row],[Year]]*12</f>
        <v>207.2876712328767</v>
      </c>
      <c r="I5325" t="str">
        <f ca="1">IF(Table7[[#This Row],[Month]]&gt;=12,"Tenured","New Hire")</f>
        <v>Tenured</v>
      </c>
    </row>
    <row r="5326" spans="1:9">
      <c r="A5326" s="3" t="s">
        <v>117</v>
      </c>
      <c r="B5326" s="35" t="str">
        <f>_xlfn.XLOOKUP(Table7[[#This Row],[EID]],Roster!A:A,Roster!E:E)</f>
        <v>han.oriz.24</v>
      </c>
      <c r="C5326" s="35" t="str">
        <f>_xlfn.XLOOKUP(Table7[[#This Row],[EID]],Roster!A:A,Roster!F:F)</f>
        <v>Network</v>
      </c>
      <c r="D5326">
        <v>8</v>
      </c>
      <c r="E5326" s="2">
        <v>45240</v>
      </c>
      <c r="F5326" s="2">
        <f>_xlfn.XLOOKUP(Table7[[#This Row],[EID]],Roster!A:A,Roster!G:G)</f>
        <v>43495</v>
      </c>
      <c r="G5326" s="61">
        <f ca="1">(TODAY()-Table7[[#This Row],[Hire Date]])/365</f>
        <v>6.3013698630136989</v>
      </c>
      <c r="H5326" s="61">
        <f ca="1">Table7[[#This Row],[Year]]*12</f>
        <v>75.616438356164394</v>
      </c>
      <c r="I5326" t="str">
        <f ca="1">IF(Table7[[#This Row],[Month]]&gt;=12,"Tenured","New Hire")</f>
        <v>Tenured</v>
      </c>
    </row>
    <row r="5327" spans="1:9">
      <c r="A5327" s="3" t="s">
        <v>118</v>
      </c>
      <c r="B5327" s="35" t="str">
        <f>_xlfn.XLOOKUP(Table7[[#This Row],[EID]],Roster!A:A,Roster!E:E)</f>
        <v>kig.imaz.62</v>
      </c>
      <c r="C5327" s="35" t="str">
        <f>_xlfn.XLOOKUP(Table7[[#This Row],[EID]],Roster!A:A,Roster!F:F)</f>
        <v>HR</v>
      </c>
      <c r="D5327">
        <v>8</v>
      </c>
      <c r="E5327" s="2">
        <v>45240</v>
      </c>
      <c r="F5327" s="2">
        <f>_xlfn.XLOOKUP(Table7[[#This Row],[EID]],Roster!A:A,Roster!G:G)</f>
        <v>44965</v>
      </c>
      <c r="G5327" s="61">
        <f ca="1">(TODAY()-Table7[[#This Row],[Hire Date]])/365</f>
        <v>2.2739726027397262</v>
      </c>
      <c r="H5327" s="61">
        <f ca="1">Table7[[#This Row],[Year]]*12</f>
        <v>27.287671232876715</v>
      </c>
      <c r="I5327" t="str">
        <f ca="1">IF(Table7[[#This Row],[Month]]&gt;=12,"Tenured","New Hire")</f>
        <v>Tenured</v>
      </c>
    </row>
    <row r="5328" spans="1:9">
      <c r="A5328" s="3" t="s">
        <v>119</v>
      </c>
      <c r="B5328" s="35" t="str">
        <f>_xlfn.XLOOKUP(Table7[[#This Row],[EID]],Roster!A:A,Roster!E:E)</f>
        <v>hir.kame.31</v>
      </c>
      <c r="C5328" s="35" t="str">
        <f>_xlfn.XLOOKUP(Table7[[#This Row],[EID]],Roster!A:A,Roster!F:F)</f>
        <v>Health</v>
      </c>
      <c r="D5328">
        <v>8</v>
      </c>
      <c r="E5328" s="2">
        <v>45240</v>
      </c>
      <c r="F5328" s="2">
        <f>_xlfn.XLOOKUP(Table7[[#This Row],[EID]],Roster!A:A,Roster!G:G)</f>
        <v>38581</v>
      </c>
      <c r="G5328" s="61">
        <f ca="1">(TODAY()-Table7[[#This Row],[Hire Date]])/365</f>
        <v>19.764383561643836</v>
      </c>
      <c r="H5328" s="61">
        <f ca="1">Table7[[#This Row],[Year]]*12</f>
        <v>237.17260273972602</v>
      </c>
      <c r="I5328" t="str">
        <f ca="1">IF(Table7[[#This Row],[Month]]&gt;=12,"Tenured","New Hire")</f>
        <v>Tenured</v>
      </c>
    </row>
    <row r="5329" spans="1:9">
      <c r="A5329" s="3" t="s">
        <v>120</v>
      </c>
      <c r="B5329" s="35" t="str">
        <f>_xlfn.XLOOKUP(Table7[[#This Row],[EID]],Roster!A:A,Roster!E:E)</f>
        <v>oka.koch.55</v>
      </c>
      <c r="C5329" s="35" t="str">
        <f>_xlfn.XLOOKUP(Table7[[#This Row],[EID]],Roster!A:A,Roster!F:F)</f>
        <v>F&amp;A</v>
      </c>
      <c r="D5329">
        <v>8</v>
      </c>
      <c r="E5329" s="2">
        <v>45240</v>
      </c>
      <c r="F5329" s="2">
        <f>_xlfn.XLOOKUP(Table7[[#This Row],[EID]],Roster!A:A,Roster!G:G)</f>
        <v>45039</v>
      </c>
      <c r="G5329" s="61">
        <f ca="1">(TODAY()-Table7[[#This Row],[Hire Date]])/365</f>
        <v>2.0712328767123287</v>
      </c>
      <c r="H5329" s="61">
        <f ca="1">Table7[[#This Row],[Year]]*12</f>
        <v>24.854794520547944</v>
      </c>
      <c r="I5329" t="str">
        <f ca="1">IF(Table7[[#This Row],[Month]]&gt;=12,"Tenured","New Hire")</f>
        <v>Tenured</v>
      </c>
    </row>
    <row r="5330" spans="1:9">
      <c r="A5330" s="3" t="s">
        <v>121</v>
      </c>
      <c r="B5330" s="35" t="str">
        <f>_xlfn.XLOOKUP(Table7[[#This Row],[EID]],Roster!A:A,Roster!E:E)</f>
        <v>hir.kame.31</v>
      </c>
      <c r="C5330" s="35" t="str">
        <f>_xlfn.XLOOKUP(Table7[[#This Row],[EID]],Roster!A:A,Roster!F:F)</f>
        <v>Health</v>
      </c>
      <c r="D5330">
        <v>10</v>
      </c>
      <c r="E5330" s="2">
        <v>45240</v>
      </c>
      <c r="F5330" s="2">
        <f>_xlfn.XLOOKUP(Table7[[#This Row],[EID]],Roster!A:A,Roster!G:G)</f>
        <v>44420</v>
      </c>
      <c r="G5330" s="61">
        <f ca="1">(TODAY()-Table7[[#This Row],[Hire Date]])/365</f>
        <v>3.7671232876712328</v>
      </c>
      <c r="H5330" s="61">
        <f ca="1">Table7[[#This Row],[Year]]*12</f>
        <v>45.205479452054796</v>
      </c>
      <c r="I5330" t="str">
        <f ca="1">IF(Table7[[#This Row],[Month]]&gt;=12,"Tenured","New Hire")</f>
        <v>Tenured</v>
      </c>
    </row>
    <row r="5331" spans="1:9">
      <c r="A5331" s="3" t="s">
        <v>122</v>
      </c>
      <c r="B5331" s="35" t="str">
        <f>_xlfn.XLOOKUP(Table7[[#This Row],[EID]],Roster!A:A,Roster!E:E)</f>
        <v>han.oriz.24</v>
      </c>
      <c r="C5331" s="35" t="str">
        <f>_xlfn.XLOOKUP(Table7[[#This Row],[EID]],Roster!A:A,Roster!F:F)</f>
        <v>Network</v>
      </c>
      <c r="D5331">
        <v>8</v>
      </c>
      <c r="E5331" s="2">
        <v>45240</v>
      </c>
      <c r="F5331" s="2">
        <f>_xlfn.XLOOKUP(Table7[[#This Row],[EID]],Roster!A:A,Roster!G:G)</f>
        <v>44961</v>
      </c>
      <c r="G5331" s="61">
        <f ca="1">(TODAY()-Table7[[#This Row],[Hire Date]])/365</f>
        <v>2.2849315068493152</v>
      </c>
      <c r="H5331" s="61">
        <f ca="1">Table7[[#This Row],[Year]]*12</f>
        <v>27.419178082191785</v>
      </c>
      <c r="I5331" t="str">
        <f ca="1">IF(Table7[[#This Row],[Month]]&gt;=12,"Tenured","New Hire")</f>
        <v>Tenured</v>
      </c>
    </row>
    <row r="5332" spans="1:9">
      <c r="A5332" s="3" t="s">
        <v>123</v>
      </c>
      <c r="B5332" s="35" t="str">
        <f>_xlfn.XLOOKUP(Table7[[#This Row],[EID]],Roster!A:A,Roster!E:E)</f>
        <v>kig.imaz.62</v>
      </c>
      <c r="C5332" s="35" t="str">
        <f>_xlfn.XLOOKUP(Table7[[#This Row],[EID]],Roster!A:A,Roster!F:F)</f>
        <v>HR</v>
      </c>
      <c r="D5332">
        <v>8</v>
      </c>
      <c r="E5332" s="2">
        <v>45240</v>
      </c>
      <c r="F5332" s="2">
        <f>_xlfn.XLOOKUP(Table7[[#This Row],[EID]],Roster!A:A,Roster!G:G)</f>
        <v>41094</v>
      </c>
      <c r="G5332" s="61">
        <f ca="1">(TODAY()-Table7[[#This Row],[Hire Date]])/365</f>
        <v>12.87945205479452</v>
      </c>
      <c r="H5332" s="61">
        <f ca="1">Table7[[#This Row],[Year]]*12</f>
        <v>154.55342465753424</v>
      </c>
      <c r="I5332" t="str">
        <f ca="1">IF(Table7[[#This Row],[Month]]&gt;=12,"Tenured","New Hire")</f>
        <v>Tenured</v>
      </c>
    </row>
    <row r="5333" spans="1:9">
      <c r="A5333" s="3" t="s">
        <v>94</v>
      </c>
      <c r="B5333" s="35" t="str">
        <f>_xlfn.XLOOKUP(Table7[[#This Row],[EID]],Roster!A:A,Roster!E:E)</f>
        <v>oka.koch.55</v>
      </c>
      <c r="C5333" s="35" t="str">
        <f>_xlfn.XLOOKUP(Table7[[#This Row],[EID]],Roster!A:A,Roster!F:F)</f>
        <v>F&amp;A</v>
      </c>
      <c r="D5333">
        <v>8</v>
      </c>
      <c r="E5333" s="2">
        <v>45241</v>
      </c>
      <c r="F5333" s="2">
        <f>_xlfn.XLOOKUP(Table7[[#This Row],[EID]],Roster!A:A,Roster!G:G)</f>
        <v>45032</v>
      </c>
      <c r="G5333" s="61">
        <f ca="1">(TODAY()-Table7[[#This Row],[Hire Date]])/365</f>
        <v>2.0904109589041098</v>
      </c>
      <c r="H5333" s="61">
        <f ca="1">Table7[[#This Row],[Year]]*12</f>
        <v>25.084931506849315</v>
      </c>
      <c r="I5333" t="str">
        <f ca="1">IF(Table7[[#This Row],[Month]]&gt;=12,"Tenured","New Hire")</f>
        <v>Tenured</v>
      </c>
    </row>
    <row r="5334" spans="1:9">
      <c r="A5334" s="3" t="s">
        <v>95</v>
      </c>
      <c r="B5334" s="35" t="str">
        <f>_xlfn.XLOOKUP(Table7[[#This Row],[EID]],Roster!A:A,Roster!E:E)</f>
        <v>oka.koch.55</v>
      </c>
      <c r="C5334" s="35" t="str">
        <f>_xlfn.XLOOKUP(Table7[[#This Row],[EID]],Roster!A:A,Roster!F:F)</f>
        <v>F&amp;A</v>
      </c>
      <c r="D5334">
        <v>8</v>
      </c>
      <c r="E5334" s="2">
        <v>45241</v>
      </c>
      <c r="F5334" s="2">
        <f>_xlfn.XLOOKUP(Table7[[#This Row],[EID]],Roster!A:A,Roster!G:G)</f>
        <v>44990</v>
      </c>
      <c r="G5334" s="61">
        <f ca="1">(TODAY()-Table7[[#This Row],[Hire Date]])/365</f>
        <v>2.2054794520547945</v>
      </c>
      <c r="H5334" s="61">
        <f ca="1">Table7[[#This Row],[Year]]*12</f>
        <v>26.465753424657535</v>
      </c>
      <c r="I5334" t="str">
        <f ca="1">IF(Table7[[#This Row],[Month]]&gt;=12,"Tenured","New Hire")</f>
        <v>Tenured</v>
      </c>
    </row>
    <row r="5335" spans="1:9">
      <c r="A5335" s="3" t="s">
        <v>96</v>
      </c>
      <c r="B5335" s="35" t="str">
        <f>_xlfn.XLOOKUP(Table7[[#This Row],[EID]],Roster!A:A,Roster!E:E)</f>
        <v>hir.kame.31</v>
      </c>
      <c r="C5335" s="35" t="str">
        <f>_xlfn.XLOOKUP(Table7[[#This Row],[EID]],Roster!A:A,Roster!F:F)</f>
        <v>Health</v>
      </c>
      <c r="D5335">
        <v>10</v>
      </c>
      <c r="E5335" s="2">
        <v>45241</v>
      </c>
      <c r="F5335" s="2">
        <f>_xlfn.XLOOKUP(Table7[[#This Row],[EID]],Roster!A:A,Roster!G:G)</f>
        <v>44979</v>
      </c>
      <c r="G5335" s="61">
        <f ca="1">(TODAY()-Table7[[#This Row],[Hire Date]])/365</f>
        <v>2.2356164383561645</v>
      </c>
      <c r="H5335" s="61">
        <f ca="1">Table7[[#This Row],[Year]]*12</f>
        <v>26.827397260273976</v>
      </c>
      <c r="I5335" t="str">
        <f ca="1">IF(Table7[[#This Row],[Month]]&gt;=12,"Tenured","New Hire")</f>
        <v>Tenured</v>
      </c>
    </row>
    <row r="5336" spans="1:9">
      <c r="A5336" s="3" t="s">
        <v>97</v>
      </c>
      <c r="B5336" s="35" t="str">
        <f>_xlfn.XLOOKUP(Table7[[#This Row],[EID]],Roster!A:A,Roster!E:E)</f>
        <v>han.oriz.24</v>
      </c>
      <c r="C5336" s="35" t="str">
        <f>_xlfn.XLOOKUP(Table7[[#This Row],[EID]],Roster!A:A,Roster!F:F)</f>
        <v>Network</v>
      </c>
      <c r="D5336">
        <v>9</v>
      </c>
      <c r="E5336" s="2">
        <v>45241</v>
      </c>
      <c r="F5336" s="2">
        <f>_xlfn.XLOOKUP(Table7[[#This Row],[EID]],Roster!A:A,Roster!G:G)</f>
        <v>44419</v>
      </c>
      <c r="G5336" s="61">
        <f ca="1">(TODAY()-Table7[[#This Row],[Hire Date]])/365</f>
        <v>3.7698630136986302</v>
      </c>
      <c r="H5336" s="61">
        <f ca="1">Table7[[#This Row],[Year]]*12</f>
        <v>45.238356164383561</v>
      </c>
      <c r="I5336" t="str">
        <f ca="1">IF(Table7[[#This Row],[Month]]&gt;=12,"Tenured","New Hire")</f>
        <v>Tenured</v>
      </c>
    </row>
    <row r="5337" spans="1:9">
      <c r="A5337" s="3" t="s">
        <v>98</v>
      </c>
      <c r="B5337" s="35" t="str">
        <f>_xlfn.XLOOKUP(Table7[[#This Row],[EID]],Roster!A:A,Roster!E:E)</f>
        <v>kig.imaz.62</v>
      </c>
      <c r="C5337" s="35" t="str">
        <f>_xlfn.XLOOKUP(Table7[[#This Row],[EID]],Roster!A:A,Roster!F:F)</f>
        <v>HR</v>
      </c>
      <c r="D5337">
        <v>9</v>
      </c>
      <c r="E5337" s="2">
        <v>45241</v>
      </c>
      <c r="F5337" s="2">
        <f>_xlfn.XLOOKUP(Table7[[#This Row],[EID]],Roster!A:A,Roster!G:G)</f>
        <v>41964</v>
      </c>
      <c r="G5337" s="61">
        <f ca="1">(TODAY()-Table7[[#This Row],[Hire Date]])/365</f>
        <v>10.495890410958904</v>
      </c>
      <c r="H5337" s="61">
        <f ca="1">Table7[[#This Row],[Year]]*12</f>
        <v>125.95068493150684</v>
      </c>
      <c r="I5337" t="str">
        <f ca="1">IF(Table7[[#This Row],[Month]]&gt;=12,"Tenured","New Hire")</f>
        <v>Tenured</v>
      </c>
    </row>
    <row r="5338" spans="1:9">
      <c r="A5338" s="3" t="s">
        <v>99</v>
      </c>
      <c r="B5338" s="35" t="str">
        <f>_xlfn.XLOOKUP(Table7[[#This Row],[EID]],Roster!A:A,Roster!E:E)</f>
        <v>han.oriz.24</v>
      </c>
      <c r="C5338" s="35" t="str">
        <f>_xlfn.XLOOKUP(Table7[[#This Row],[EID]],Roster!A:A,Roster!F:F)</f>
        <v>Strategy</v>
      </c>
      <c r="D5338">
        <v>10</v>
      </c>
      <c r="E5338" s="2">
        <v>45241</v>
      </c>
      <c r="F5338" s="2">
        <f>_xlfn.XLOOKUP(Table7[[#This Row],[EID]],Roster!A:A,Roster!G:G)</f>
        <v>39732</v>
      </c>
      <c r="G5338" s="61">
        <f ca="1">(TODAY()-Table7[[#This Row],[Hire Date]])/365</f>
        <v>16.610958904109587</v>
      </c>
      <c r="H5338" s="61">
        <f ca="1">Table7[[#This Row],[Year]]*12</f>
        <v>199.33150684931505</v>
      </c>
      <c r="I5338" t="str">
        <f ca="1">IF(Table7[[#This Row],[Month]]&gt;=12,"Tenured","New Hire")</f>
        <v>Tenured</v>
      </c>
    </row>
    <row r="5339" spans="1:9">
      <c r="A5339" s="3" t="s">
        <v>100</v>
      </c>
      <c r="B5339" s="35" t="str">
        <f>_xlfn.XLOOKUP(Table7[[#This Row],[EID]],Roster!A:A,Roster!E:E)</f>
        <v>oka.koch.55</v>
      </c>
      <c r="C5339" s="35" t="str">
        <f>_xlfn.XLOOKUP(Table7[[#This Row],[EID]],Roster!A:A,Roster!F:F)</f>
        <v>F&amp;A</v>
      </c>
      <c r="D5339">
        <v>10</v>
      </c>
      <c r="E5339" s="2">
        <v>45241</v>
      </c>
      <c r="F5339" s="2">
        <f>_xlfn.XLOOKUP(Table7[[#This Row],[EID]],Roster!A:A,Roster!G:G)</f>
        <v>44956</v>
      </c>
      <c r="G5339" s="61">
        <f ca="1">(TODAY()-Table7[[#This Row],[Hire Date]])/365</f>
        <v>2.2986301369863016</v>
      </c>
      <c r="H5339" s="61">
        <f ca="1">Table7[[#This Row],[Year]]*12</f>
        <v>27.583561643835619</v>
      </c>
      <c r="I5339" t="str">
        <f ca="1">IF(Table7[[#This Row],[Month]]&gt;=12,"Tenured","New Hire")</f>
        <v>Tenured</v>
      </c>
    </row>
    <row r="5340" spans="1:9">
      <c r="A5340" s="3" t="s">
        <v>101</v>
      </c>
      <c r="B5340" s="35" t="str">
        <f>_xlfn.XLOOKUP(Table7[[#This Row],[EID]],Roster!A:A,Roster!E:E)</f>
        <v>hir.kame.31</v>
      </c>
      <c r="C5340" s="35" t="str">
        <f>_xlfn.XLOOKUP(Table7[[#This Row],[EID]],Roster!A:A,Roster!F:F)</f>
        <v>Health</v>
      </c>
      <c r="D5340">
        <v>8</v>
      </c>
      <c r="E5340" s="2">
        <v>45241</v>
      </c>
      <c r="F5340" s="2">
        <f>_xlfn.XLOOKUP(Table7[[#This Row],[EID]],Roster!A:A,Roster!G:G)</f>
        <v>42161</v>
      </c>
      <c r="G5340" s="61">
        <f ca="1">(TODAY()-Table7[[#This Row],[Hire Date]])/365</f>
        <v>9.956164383561644</v>
      </c>
      <c r="H5340" s="61">
        <f ca="1">Table7[[#This Row],[Year]]*12</f>
        <v>119.47397260273974</v>
      </c>
      <c r="I5340" t="str">
        <f ca="1">IF(Table7[[#This Row],[Month]]&gt;=12,"Tenured","New Hire")</f>
        <v>Tenured</v>
      </c>
    </row>
    <row r="5341" spans="1:9">
      <c r="A5341" s="3" t="s">
        <v>102</v>
      </c>
      <c r="B5341" s="35" t="str">
        <f>_xlfn.XLOOKUP(Table7[[#This Row],[EID]],Roster!A:A,Roster!E:E)</f>
        <v>han.oriz.24</v>
      </c>
      <c r="C5341" s="35" t="str">
        <f>_xlfn.XLOOKUP(Table7[[#This Row],[EID]],Roster!A:A,Roster!F:F)</f>
        <v>Network</v>
      </c>
      <c r="D5341">
        <v>9</v>
      </c>
      <c r="E5341" s="2">
        <v>45241</v>
      </c>
      <c r="F5341" s="2">
        <f>_xlfn.XLOOKUP(Table7[[#This Row],[EID]],Roster!A:A,Roster!G:G)</f>
        <v>37784</v>
      </c>
      <c r="G5341" s="61">
        <f ca="1">(TODAY()-Table7[[#This Row],[Hire Date]])/365</f>
        <v>21.947945205479453</v>
      </c>
      <c r="H5341" s="61">
        <f ca="1">Table7[[#This Row],[Year]]*12</f>
        <v>263.37534246575342</v>
      </c>
      <c r="I5341" t="str">
        <f ca="1">IF(Table7[[#This Row],[Month]]&gt;=12,"Tenured","New Hire")</f>
        <v>Tenured</v>
      </c>
    </row>
    <row r="5342" spans="1:9">
      <c r="A5342" s="3" t="s">
        <v>103</v>
      </c>
      <c r="B5342" s="35" t="str">
        <f>_xlfn.XLOOKUP(Table7[[#This Row],[EID]],Roster!A:A,Roster!E:E)</f>
        <v>kig.imaz.62</v>
      </c>
      <c r="C5342" s="35" t="str">
        <f>_xlfn.XLOOKUP(Table7[[#This Row],[EID]],Roster!A:A,Roster!F:F)</f>
        <v>HR</v>
      </c>
      <c r="D5342">
        <v>8</v>
      </c>
      <c r="E5342" s="2">
        <v>45241</v>
      </c>
      <c r="F5342" s="2">
        <f>_xlfn.XLOOKUP(Table7[[#This Row],[EID]],Roster!A:A,Roster!G:G)</f>
        <v>44132</v>
      </c>
      <c r="G5342" s="61">
        <f ca="1">(TODAY()-Table7[[#This Row],[Hire Date]])/365</f>
        <v>4.5561643835616437</v>
      </c>
      <c r="H5342" s="61">
        <f ca="1">Table7[[#This Row],[Year]]*12</f>
        <v>54.673972602739724</v>
      </c>
      <c r="I5342" t="str">
        <f ca="1">IF(Table7[[#This Row],[Month]]&gt;=12,"Tenured","New Hire")</f>
        <v>Tenured</v>
      </c>
    </row>
    <row r="5343" spans="1:9">
      <c r="A5343" s="3" t="s">
        <v>104</v>
      </c>
      <c r="B5343" s="35" t="str">
        <f>_xlfn.XLOOKUP(Table7[[#This Row],[EID]],Roster!A:A,Roster!E:E)</f>
        <v>oka.koch.55</v>
      </c>
      <c r="C5343" s="35" t="str">
        <f>_xlfn.XLOOKUP(Table7[[#This Row],[EID]],Roster!A:A,Roster!F:F)</f>
        <v>F&amp;A</v>
      </c>
      <c r="D5343">
        <v>8</v>
      </c>
      <c r="E5343" s="2">
        <v>45241</v>
      </c>
      <c r="F5343" s="2">
        <f>_xlfn.XLOOKUP(Table7[[#This Row],[EID]],Roster!A:A,Roster!G:G)</f>
        <v>44977</v>
      </c>
      <c r="G5343" s="61">
        <f ca="1">(TODAY()-Table7[[#This Row],[Hire Date]])/365</f>
        <v>2.2410958904109588</v>
      </c>
      <c r="H5343" s="61">
        <f ca="1">Table7[[#This Row],[Year]]*12</f>
        <v>26.893150684931506</v>
      </c>
      <c r="I5343" t="str">
        <f ca="1">IF(Table7[[#This Row],[Month]]&gt;=12,"Tenured","New Hire")</f>
        <v>Tenured</v>
      </c>
    </row>
    <row r="5344" spans="1:9">
      <c r="A5344" s="3" t="s">
        <v>105</v>
      </c>
      <c r="B5344" s="35" t="str">
        <f>_xlfn.XLOOKUP(Table7[[#This Row],[EID]],Roster!A:A,Roster!E:E)</f>
        <v>oka.koch.55</v>
      </c>
      <c r="C5344" s="35" t="str">
        <f>_xlfn.XLOOKUP(Table7[[#This Row],[EID]],Roster!A:A,Roster!F:F)</f>
        <v>F&amp;A</v>
      </c>
      <c r="D5344">
        <v>9</v>
      </c>
      <c r="E5344" s="2">
        <v>45241</v>
      </c>
      <c r="F5344" s="2">
        <f>_xlfn.XLOOKUP(Table7[[#This Row],[EID]],Roster!A:A,Roster!G:G)</f>
        <v>37806</v>
      </c>
      <c r="G5344" s="61">
        <f ca="1">(TODAY()-Table7[[#This Row],[Hire Date]])/365</f>
        <v>21.887671232876713</v>
      </c>
      <c r="H5344" s="61">
        <f ca="1">Table7[[#This Row],[Year]]*12</f>
        <v>262.65205479452055</v>
      </c>
      <c r="I5344" t="str">
        <f ca="1">IF(Table7[[#This Row],[Month]]&gt;=12,"Tenured","New Hire")</f>
        <v>Tenured</v>
      </c>
    </row>
    <row r="5345" spans="1:9">
      <c r="A5345" s="3" t="s">
        <v>106</v>
      </c>
      <c r="B5345" s="35" t="str">
        <f>_xlfn.XLOOKUP(Table7[[#This Row],[EID]],Roster!A:A,Roster!E:E)</f>
        <v>hir.kame.31</v>
      </c>
      <c r="C5345" s="35" t="str">
        <f>_xlfn.XLOOKUP(Table7[[#This Row],[EID]],Roster!A:A,Roster!F:F)</f>
        <v>Health</v>
      </c>
      <c r="D5345">
        <v>8</v>
      </c>
      <c r="E5345" s="2">
        <v>45241</v>
      </c>
      <c r="F5345" s="2">
        <f>_xlfn.XLOOKUP(Table7[[#This Row],[EID]],Roster!A:A,Roster!G:G)</f>
        <v>40457</v>
      </c>
      <c r="G5345" s="61">
        <f ca="1">(TODAY()-Table7[[#This Row],[Hire Date]])/365</f>
        <v>14.624657534246575</v>
      </c>
      <c r="H5345" s="61">
        <f ca="1">Table7[[#This Row],[Year]]*12</f>
        <v>175.49589041095891</v>
      </c>
      <c r="I5345" t="str">
        <f ca="1">IF(Table7[[#This Row],[Month]]&gt;=12,"Tenured","New Hire")</f>
        <v>Tenured</v>
      </c>
    </row>
    <row r="5346" spans="1:9">
      <c r="A5346" s="3" t="s">
        <v>107</v>
      </c>
      <c r="B5346" s="35" t="str">
        <f>_xlfn.XLOOKUP(Table7[[#This Row],[EID]],Roster!A:A,Roster!E:E)</f>
        <v>oka.koch.55</v>
      </c>
      <c r="C5346" s="35" t="str">
        <f>_xlfn.XLOOKUP(Table7[[#This Row],[EID]],Roster!A:A,Roster!F:F)</f>
        <v>F&amp;A</v>
      </c>
      <c r="D5346">
        <v>8</v>
      </c>
      <c r="E5346" s="2">
        <v>45241</v>
      </c>
      <c r="F5346" s="2">
        <f>_xlfn.XLOOKUP(Table7[[#This Row],[EID]],Roster!A:A,Roster!G:G)</f>
        <v>45001</v>
      </c>
      <c r="G5346" s="61">
        <f ca="1">(TODAY()-Table7[[#This Row],[Hire Date]])/365</f>
        <v>2.1753424657534248</v>
      </c>
      <c r="H5346" s="61">
        <f ca="1">Table7[[#This Row],[Year]]*12</f>
        <v>26.104109589041098</v>
      </c>
      <c r="I5346" t="str">
        <f ca="1">IF(Table7[[#This Row],[Month]]&gt;=12,"Tenured","New Hire")</f>
        <v>Tenured</v>
      </c>
    </row>
    <row r="5347" spans="1:9">
      <c r="A5347" s="3" t="s">
        <v>108</v>
      </c>
      <c r="B5347" s="35" t="str">
        <f>_xlfn.XLOOKUP(Table7[[#This Row],[EID]],Roster!A:A,Roster!E:E)</f>
        <v>kig.imaz.62</v>
      </c>
      <c r="C5347" s="35" t="str">
        <f>_xlfn.XLOOKUP(Table7[[#This Row],[EID]],Roster!A:A,Roster!F:F)</f>
        <v>HR</v>
      </c>
      <c r="D5347">
        <v>9</v>
      </c>
      <c r="E5347" s="2">
        <v>45241</v>
      </c>
      <c r="F5347" s="2">
        <f>_xlfn.XLOOKUP(Table7[[#This Row],[EID]],Roster!A:A,Roster!G:G)</f>
        <v>41289</v>
      </c>
      <c r="G5347" s="61">
        <f ca="1">(TODAY()-Table7[[#This Row],[Hire Date]])/365</f>
        <v>12.345205479452055</v>
      </c>
      <c r="H5347" s="61">
        <f ca="1">Table7[[#This Row],[Year]]*12</f>
        <v>148.14246575342466</v>
      </c>
      <c r="I5347" t="str">
        <f ca="1">IF(Table7[[#This Row],[Month]]&gt;=12,"Tenured","New Hire")</f>
        <v>Tenured</v>
      </c>
    </row>
    <row r="5348" spans="1:9">
      <c r="A5348" s="3" t="s">
        <v>109</v>
      </c>
      <c r="B5348" s="35" t="str">
        <f>_xlfn.XLOOKUP(Table7[[#This Row],[EID]],Roster!A:A,Roster!E:E)</f>
        <v>han.oriz.24</v>
      </c>
      <c r="C5348" s="35" t="str">
        <f>_xlfn.XLOOKUP(Table7[[#This Row],[EID]],Roster!A:A,Roster!F:F)</f>
        <v>Strategy</v>
      </c>
      <c r="D5348">
        <v>9</v>
      </c>
      <c r="E5348" s="2">
        <v>45241</v>
      </c>
      <c r="F5348" s="2">
        <f>_xlfn.XLOOKUP(Table7[[#This Row],[EID]],Roster!A:A,Roster!G:G)</f>
        <v>39092</v>
      </c>
      <c r="G5348" s="61">
        <f ca="1">(TODAY()-Table7[[#This Row],[Hire Date]])/365</f>
        <v>18.364383561643837</v>
      </c>
      <c r="H5348" s="61">
        <f ca="1">Table7[[#This Row],[Year]]*12</f>
        <v>220.37260273972606</v>
      </c>
      <c r="I5348" t="str">
        <f ca="1">IF(Table7[[#This Row],[Month]]&gt;=12,"Tenured","New Hire")</f>
        <v>Tenured</v>
      </c>
    </row>
    <row r="5349" spans="1:9">
      <c r="A5349" s="3" t="s">
        <v>110</v>
      </c>
      <c r="B5349" s="35" t="str">
        <f>_xlfn.XLOOKUP(Table7[[#This Row],[EID]],Roster!A:A,Roster!E:E)</f>
        <v>oka.koch.55</v>
      </c>
      <c r="C5349" s="35" t="str">
        <f>_xlfn.XLOOKUP(Table7[[#This Row],[EID]],Roster!A:A,Roster!F:F)</f>
        <v>F&amp;A</v>
      </c>
      <c r="D5349">
        <v>6</v>
      </c>
      <c r="E5349" s="2">
        <v>45241</v>
      </c>
      <c r="F5349" s="2">
        <f>_xlfn.XLOOKUP(Table7[[#This Row],[EID]],Roster!A:A,Roster!G:G)</f>
        <v>45029</v>
      </c>
      <c r="G5349" s="61">
        <f ca="1">(TODAY()-Table7[[#This Row],[Hire Date]])/365</f>
        <v>2.0986301369863014</v>
      </c>
      <c r="H5349" s="61">
        <f ca="1">Table7[[#This Row],[Year]]*12</f>
        <v>25.183561643835617</v>
      </c>
      <c r="I5349" t="str">
        <f ca="1">IF(Table7[[#This Row],[Month]]&gt;=12,"Tenured","New Hire")</f>
        <v>Tenured</v>
      </c>
    </row>
    <row r="5350" spans="1:9">
      <c r="A5350" s="3" t="s">
        <v>111</v>
      </c>
      <c r="B5350" s="35" t="str">
        <f>_xlfn.XLOOKUP(Table7[[#This Row],[EID]],Roster!A:A,Roster!E:E)</f>
        <v>hir.kame.31</v>
      </c>
      <c r="C5350" s="35" t="str">
        <f>_xlfn.XLOOKUP(Table7[[#This Row],[EID]],Roster!A:A,Roster!F:F)</f>
        <v>Health</v>
      </c>
      <c r="D5350">
        <v>10</v>
      </c>
      <c r="E5350" s="2">
        <v>45241</v>
      </c>
      <c r="F5350" s="2">
        <f>_xlfn.XLOOKUP(Table7[[#This Row],[EID]],Roster!A:A,Roster!G:G)</f>
        <v>42145</v>
      </c>
      <c r="G5350" s="61">
        <f ca="1">(TODAY()-Table7[[#This Row],[Hire Date]])/365</f>
        <v>10</v>
      </c>
      <c r="H5350" s="61">
        <f ca="1">Table7[[#This Row],[Year]]*12</f>
        <v>120</v>
      </c>
      <c r="I5350" t="str">
        <f ca="1">IF(Table7[[#This Row],[Month]]&gt;=12,"Tenured","New Hire")</f>
        <v>Tenured</v>
      </c>
    </row>
    <row r="5351" spans="1:9">
      <c r="A5351" s="3" t="s">
        <v>112</v>
      </c>
      <c r="B5351" s="35" t="str">
        <f>_xlfn.XLOOKUP(Table7[[#This Row],[EID]],Roster!A:A,Roster!E:E)</f>
        <v>hir.kame.31</v>
      </c>
      <c r="C5351" s="35" t="str">
        <f>_xlfn.XLOOKUP(Table7[[#This Row],[EID]],Roster!A:A,Roster!F:F)</f>
        <v>Health</v>
      </c>
      <c r="D5351">
        <v>8</v>
      </c>
      <c r="E5351" s="2">
        <v>45241</v>
      </c>
      <c r="F5351" s="2">
        <f>_xlfn.XLOOKUP(Table7[[#This Row],[EID]],Roster!A:A,Roster!G:G)</f>
        <v>44989</v>
      </c>
      <c r="G5351" s="61">
        <f ca="1">(TODAY()-Table7[[#This Row],[Hire Date]])/365</f>
        <v>2.2082191780821918</v>
      </c>
      <c r="H5351" s="61">
        <f ca="1">Table7[[#This Row],[Year]]*12</f>
        <v>26.4986301369863</v>
      </c>
      <c r="I5351" t="str">
        <f ca="1">IF(Table7[[#This Row],[Month]]&gt;=12,"Tenured","New Hire")</f>
        <v>Tenured</v>
      </c>
    </row>
    <row r="5352" spans="1:9">
      <c r="A5352" s="3" t="s">
        <v>113</v>
      </c>
      <c r="B5352" s="35" t="str">
        <f>_xlfn.XLOOKUP(Table7[[#This Row],[EID]],Roster!A:A,Roster!E:E)</f>
        <v>kig.imaz.62</v>
      </c>
      <c r="C5352" s="35" t="str">
        <f>_xlfn.XLOOKUP(Table7[[#This Row],[EID]],Roster!A:A,Roster!F:F)</f>
        <v>HR</v>
      </c>
      <c r="D5352">
        <v>8</v>
      </c>
      <c r="E5352" s="2">
        <v>45241</v>
      </c>
      <c r="F5352" s="2">
        <f>_xlfn.XLOOKUP(Table7[[#This Row],[EID]],Roster!A:A,Roster!G:G)</f>
        <v>44152</v>
      </c>
      <c r="G5352" s="61">
        <f ca="1">(TODAY()-Table7[[#This Row],[Hire Date]])/365</f>
        <v>4.5013698630136982</v>
      </c>
      <c r="H5352" s="61">
        <f ca="1">Table7[[#This Row],[Year]]*12</f>
        <v>54.016438356164379</v>
      </c>
      <c r="I5352" t="str">
        <f ca="1">IF(Table7[[#This Row],[Month]]&gt;=12,"Tenured","New Hire")</f>
        <v>Tenured</v>
      </c>
    </row>
    <row r="5353" spans="1:9">
      <c r="A5353" s="3" t="s">
        <v>114</v>
      </c>
      <c r="B5353" s="35" t="str">
        <f>_xlfn.XLOOKUP(Table7[[#This Row],[EID]],Roster!A:A,Roster!E:E)</f>
        <v>han.oriz.24</v>
      </c>
      <c r="C5353" s="35" t="str">
        <f>_xlfn.XLOOKUP(Table7[[#This Row],[EID]],Roster!A:A,Roster!F:F)</f>
        <v>Strategy</v>
      </c>
      <c r="D5353">
        <v>10</v>
      </c>
      <c r="E5353" s="2">
        <v>45241</v>
      </c>
      <c r="F5353" s="2">
        <f>_xlfn.XLOOKUP(Table7[[#This Row],[EID]],Roster!A:A,Roster!G:G)</f>
        <v>37165</v>
      </c>
      <c r="G5353" s="61">
        <f ca="1">(TODAY()-Table7[[#This Row],[Hire Date]])/365</f>
        <v>23.643835616438356</v>
      </c>
      <c r="H5353" s="61">
        <f ca="1">Table7[[#This Row],[Year]]*12</f>
        <v>283.72602739726028</v>
      </c>
      <c r="I5353" t="str">
        <f ca="1">IF(Table7[[#This Row],[Month]]&gt;=12,"Tenured","New Hire")</f>
        <v>Tenured</v>
      </c>
    </row>
    <row r="5354" spans="1:9">
      <c r="A5354" s="3" t="s">
        <v>115</v>
      </c>
      <c r="B5354" s="35" t="str">
        <f>_xlfn.XLOOKUP(Table7[[#This Row],[EID]],Roster!A:A,Roster!E:E)</f>
        <v>oka.koch.55</v>
      </c>
      <c r="C5354" s="35" t="str">
        <f>_xlfn.XLOOKUP(Table7[[#This Row],[EID]],Roster!A:A,Roster!F:F)</f>
        <v>F&amp;A</v>
      </c>
      <c r="D5354">
        <v>8</v>
      </c>
      <c r="E5354" s="2">
        <v>45241</v>
      </c>
      <c r="F5354" s="2">
        <f>_xlfn.XLOOKUP(Table7[[#This Row],[EID]],Roster!A:A,Roster!G:G)</f>
        <v>44841</v>
      </c>
      <c r="G5354" s="61">
        <f ca="1">(TODAY()-Table7[[#This Row],[Hire Date]])/365</f>
        <v>2.6136986301369864</v>
      </c>
      <c r="H5354" s="61">
        <f ca="1">Table7[[#This Row],[Year]]*12</f>
        <v>31.364383561643837</v>
      </c>
      <c r="I5354" t="str">
        <f ca="1">IF(Table7[[#This Row],[Month]]&gt;=12,"Tenured","New Hire")</f>
        <v>Tenured</v>
      </c>
    </row>
    <row r="5355" spans="1:9">
      <c r="A5355" s="3" t="s">
        <v>116</v>
      </c>
      <c r="B5355" s="35" t="str">
        <f>_xlfn.XLOOKUP(Table7[[#This Row],[EID]],Roster!A:A,Roster!E:E)</f>
        <v>hir.kame.31</v>
      </c>
      <c r="C5355" s="35" t="str">
        <f>_xlfn.XLOOKUP(Table7[[#This Row],[EID]],Roster!A:A,Roster!F:F)</f>
        <v>Health</v>
      </c>
      <c r="D5355">
        <v>8</v>
      </c>
      <c r="E5355" s="2">
        <v>45241</v>
      </c>
      <c r="F5355" s="2">
        <f>_xlfn.XLOOKUP(Table7[[#This Row],[EID]],Roster!A:A,Roster!G:G)</f>
        <v>39490</v>
      </c>
      <c r="G5355" s="61">
        <f ca="1">(TODAY()-Table7[[#This Row],[Hire Date]])/365</f>
        <v>17.273972602739725</v>
      </c>
      <c r="H5355" s="61">
        <f ca="1">Table7[[#This Row],[Year]]*12</f>
        <v>207.2876712328767</v>
      </c>
      <c r="I5355" t="str">
        <f ca="1">IF(Table7[[#This Row],[Month]]&gt;=12,"Tenured","New Hire")</f>
        <v>Tenured</v>
      </c>
    </row>
    <row r="5356" spans="1:9">
      <c r="A5356" s="3" t="s">
        <v>117</v>
      </c>
      <c r="B5356" s="35" t="str">
        <f>_xlfn.XLOOKUP(Table7[[#This Row],[EID]],Roster!A:A,Roster!E:E)</f>
        <v>han.oriz.24</v>
      </c>
      <c r="C5356" s="35" t="str">
        <f>_xlfn.XLOOKUP(Table7[[#This Row],[EID]],Roster!A:A,Roster!F:F)</f>
        <v>Network</v>
      </c>
      <c r="D5356">
        <v>8</v>
      </c>
      <c r="E5356" s="2">
        <v>45241</v>
      </c>
      <c r="F5356" s="2">
        <f>_xlfn.XLOOKUP(Table7[[#This Row],[EID]],Roster!A:A,Roster!G:G)</f>
        <v>43495</v>
      </c>
      <c r="G5356" s="61">
        <f ca="1">(TODAY()-Table7[[#This Row],[Hire Date]])/365</f>
        <v>6.3013698630136989</v>
      </c>
      <c r="H5356" s="61">
        <f ca="1">Table7[[#This Row],[Year]]*12</f>
        <v>75.616438356164394</v>
      </c>
      <c r="I5356" t="str">
        <f ca="1">IF(Table7[[#This Row],[Month]]&gt;=12,"Tenured","New Hire")</f>
        <v>Tenured</v>
      </c>
    </row>
    <row r="5357" spans="1:9">
      <c r="A5357" s="3" t="s">
        <v>118</v>
      </c>
      <c r="B5357" s="35" t="str">
        <f>_xlfn.XLOOKUP(Table7[[#This Row],[EID]],Roster!A:A,Roster!E:E)</f>
        <v>kig.imaz.62</v>
      </c>
      <c r="C5357" s="35" t="str">
        <f>_xlfn.XLOOKUP(Table7[[#This Row],[EID]],Roster!A:A,Roster!F:F)</f>
        <v>HR</v>
      </c>
      <c r="D5357">
        <v>9</v>
      </c>
      <c r="E5357" s="2">
        <v>45241</v>
      </c>
      <c r="F5357" s="2">
        <f>_xlfn.XLOOKUP(Table7[[#This Row],[EID]],Roster!A:A,Roster!G:G)</f>
        <v>44965</v>
      </c>
      <c r="G5357" s="61">
        <f ca="1">(TODAY()-Table7[[#This Row],[Hire Date]])/365</f>
        <v>2.2739726027397262</v>
      </c>
      <c r="H5357" s="61">
        <f ca="1">Table7[[#This Row],[Year]]*12</f>
        <v>27.287671232876715</v>
      </c>
      <c r="I5357" t="str">
        <f ca="1">IF(Table7[[#This Row],[Month]]&gt;=12,"Tenured","New Hire")</f>
        <v>Tenured</v>
      </c>
    </row>
    <row r="5358" spans="1:9">
      <c r="A5358" s="3" t="s">
        <v>119</v>
      </c>
      <c r="B5358" s="35" t="str">
        <f>_xlfn.XLOOKUP(Table7[[#This Row],[EID]],Roster!A:A,Roster!E:E)</f>
        <v>hir.kame.31</v>
      </c>
      <c r="C5358" s="35" t="str">
        <f>_xlfn.XLOOKUP(Table7[[#This Row],[EID]],Roster!A:A,Roster!F:F)</f>
        <v>Health</v>
      </c>
      <c r="D5358">
        <v>9</v>
      </c>
      <c r="E5358" s="2">
        <v>45241</v>
      </c>
      <c r="F5358" s="2">
        <f>_xlfn.XLOOKUP(Table7[[#This Row],[EID]],Roster!A:A,Roster!G:G)</f>
        <v>38581</v>
      </c>
      <c r="G5358" s="61">
        <f ca="1">(TODAY()-Table7[[#This Row],[Hire Date]])/365</f>
        <v>19.764383561643836</v>
      </c>
      <c r="H5358" s="61">
        <f ca="1">Table7[[#This Row],[Year]]*12</f>
        <v>237.17260273972602</v>
      </c>
      <c r="I5358" t="str">
        <f ca="1">IF(Table7[[#This Row],[Month]]&gt;=12,"Tenured","New Hire")</f>
        <v>Tenured</v>
      </c>
    </row>
    <row r="5359" spans="1:9">
      <c r="A5359" s="3" t="s">
        <v>120</v>
      </c>
      <c r="B5359" s="35" t="str">
        <f>_xlfn.XLOOKUP(Table7[[#This Row],[EID]],Roster!A:A,Roster!E:E)</f>
        <v>oka.koch.55</v>
      </c>
      <c r="C5359" s="35" t="str">
        <f>_xlfn.XLOOKUP(Table7[[#This Row],[EID]],Roster!A:A,Roster!F:F)</f>
        <v>F&amp;A</v>
      </c>
      <c r="D5359">
        <v>8</v>
      </c>
      <c r="E5359" s="2">
        <v>45241</v>
      </c>
      <c r="F5359" s="2">
        <f>_xlfn.XLOOKUP(Table7[[#This Row],[EID]],Roster!A:A,Roster!G:G)</f>
        <v>45039</v>
      </c>
      <c r="G5359" s="61">
        <f ca="1">(TODAY()-Table7[[#This Row],[Hire Date]])/365</f>
        <v>2.0712328767123287</v>
      </c>
      <c r="H5359" s="61">
        <f ca="1">Table7[[#This Row],[Year]]*12</f>
        <v>24.854794520547944</v>
      </c>
      <c r="I5359" t="str">
        <f ca="1">IF(Table7[[#This Row],[Month]]&gt;=12,"Tenured","New Hire")</f>
        <v>Tenured</v>
      </c>
    </row>
    <row r="5360" spans="1:9">
      <c r="A5360" s="3" t="s">
        <v>121</v>
      </c>
      <c r="B5360" s="35" t="str">
        <f>_xlfn.XLOOKUP(Table7[[#This Row],[EID]],Roster!A:A,Roster!E:E)</f>
        <v>hir.kame.31</v>
      </c>
      <c r="C5360" s="35" t="str">
        <f>_xlfn.XLOOKUP(Table7[[#This Row],[EID]],Roster!A:A,Roster!F:F)</f>
        <v>Health</v>
      </c>
      <c r="D5360">
        <v>9</v>
      </c>
      <c r="E5360" s="2">
        <v>45241</v>
      </c>
      <c r="F5360" s="2">
        <f>_xlfn.XLOOKUP(Table7[[#This Row],[EID]],Roster!A:A,Roster!G:G)</f>
        <v>44420</v>
      </c>
      <c r="G5360" s="61">
        <f ca="1">(TODAY()-Table7[[#This Row],[Hire Date]])/365</f>
        <v>3.7671232876712328</v>
      </c>
      <c r="H5360" s="61">
        <f ca="1">Table7[[#This Row],[Year]]*12</f>
        <v>45.205479452054796</v>
      </c>
      <c r="I5360" t="str">
        <f ca="1">IF(Table7[[#This Row],[Month]]&gt;=12,"Tenured","New Hire")</f>
        <v>Tenured</v>
      </c>
    </row>
    <row r="5361" spans="1:9">
      <c r="A5361" s="3" t="s">
        <v>122</v>
      </c>
      <c r="B5361" s="35" t="str">
        <f>_xlfn.XLOOKUP(Table7[[#This Row],[EID]],Roster!A:A,Roster!E:E)</f>
        <v>han.oriz.24</v>
      </c>
      <c r="C5361" s="35" t="str">
        <f>_xlfn.XLOOKUP(Table7[[#This Row],[EID]],Roster!A:A,Roster!F:F)</f>
        <v>Network</v>
      </c>
      <c r="D5361">
        <v>10</v>
      </c>
      <c r="E5361" s="2">
        <v>45241</v>
      </c>
      <c r="F5361" s="2">
        <f>_xlfn.XLOOKUP(Table7[[#This Row],[EID]],Roster!A:A,Roster!G:G)</f>
        <v>44961</v>
      </c>
      <c r="G5361" s="61">
        <f ca="1">(TODAY()-Table7[[#This Row],[Hire Date]])/365</f>
        <v>2.2849315068493152</v>
      </c>
      <c r="H5361" s="61">
        <f ca="1">Table7[[#This Row],[Year]]*12</f>
        <v>27.419178082191785</v>
      </c>
      <c r="I5361" t="str">
        <f ca="1">IF(Table7[[#This Row],[Month]]&gt;=12,"Tenured","New Hire")</f>
        <v>Tenured</v>
      </c>
    </row>
    <row r="5362" spans="1:9">
      <c r="A5362" s="3" t="s">
        <v>123</v>
      </c>
      <c r="B5362" s="35" t="str">
        <f>_xlfn.XLOOKUP(Table7[[#This Row],[EID]],Roster!A:A,Roster!E:E)</f>
        <v>kig.imaz.62</v>
      </c>
      <c r="C5362" s="35" t="str">
        <f>_xlfn.XLOOKUP(Table7[[#This Row],[EID]],Roster!A:A,Roster!F:F)</f>
        <v>HR</v>
      </c>
      <c r="D5362">
        <v>8</v>
      </c>
      <c r="E5362" s="2">
        <v>45241</v>
      </c>
      <c r="F5362" s="2">
        <f>_xlfn.XLOOKUP(Table7[[#This Row],[EID]],Roster!A:A,Roster!G:G)</f>
        <v>41094</v>
      </c>
      <c r="G5362" s="61">
        <f ca="1">(TODAY()-Table7[[#This Row],[Hire Date]])/365</f>
        <v>12.87945205479452</v>
      </c>
      <c r="H5362" s="61">
        <f ca="1">Table7[[#This Row],[Year]]*12</f>
        <v>154.55342465753424</v>
      </c>
      <c r="I5362" t="str">
        <f ca="1">IF(Table7[[#This Row],[Month]]&gt;=12,"Tenured","New Hire")</f>
        <v>Tenured</v>
      </c>
    </row>
    <row r="5363" spans="1:9">
      <c r="A5363" s="3" t="s">
        <v>94</v>
      </c>
      <c r="B5363" s="35" t="str">
        <f>_xlfn.XLOOKUP(Table7[[#This Row],[EID]],Roster!A:A,Roster!E:E)</f>
        <v>oka.koch.55</v>
      </c>
      <c r="C5363" s="35" t="str">
        <f>_xlfn.XLOOKUP(Table7[[#This Row],[EID]],Roster!A:A,Roster!F:F)</f>
        <v>F&amp;A</v>
      </c>
      <c r="D5363">
        <v>8</v>
      </c>
      <c r="E5363" s="2">
        <v>45242</v>
      </c>
      <c r="F5363" s="2">
        <f>_xlfn.XLOOKUP(Table7[[#This Row],[EID]],Roster!A:A,Roster!G:G)</f>
        <v>45032</v>
      </c>
      <c r="G5363" s="61">
        <f ca="1">(TODAY()-Table7[[#This Row],[Hire Date]])/365</f>
        <v>2.0904109589041098</v>
      </c>
      <c r="H5363" s="61">
        <f ca="1">Table7[[#This Row],[Year]]*12</f>
        <v>25.084931506849315</v>
      </c>
      <c r="I5363" t="str">
        <f ca="1">IF(Table7[[#This Row],[Month]]&gt;=12,"Tenured","New Hire")</f>
        <v>Tenured</v>
      </c>
    </row>
    <row r="5364" spans="1:9">
      <c r="A5364" s="3" t="s">
        <v>95</v>
      </c>
      <c r="B5364" s="35" t="str">
        <f>_xlfn.XLOOKUP(Table7[[#This Row],[EID]],Roster!A:A,Roster!E:E)</f>
        <v>oka.koch.55</v>
      </c>
      <c r="C5364" s="35" t="str">
        <f>_xlfn.XLOOKUP(Table7[[#This Row],[EID]],Roster!A:A,Roster!F:F)</f>
        <v>F&amp;A</v>
      </c>
      <c r="D5364">
        <v>8</v>
      </c>
      <c r="E5364" s="2">
        <v>45242</v>
      </c>
      <c r="F5364" s="2">
        <f>_xlfn.XLOOKUP(Table7[[#This Row],[EID]],Roster!A:A,Roster!G:G)</f>
        <v>44990</v>
      </c>
      <c r="G5364" s="61">
        <f ca="1">(TODAY()-Table7[[#This Row],[Hire Date]])/365</f>
        <v>2.2054794520547945</v>
      </c>
      <c r="H5364" s="61">
        <f ca="1">Table7[[#This Row],[Year]]*12</f>
        <v>26.465753424657535</v>
      </c>
      <c r="I5364" t="str">
        <f ca="1">IF(Table7[[#This Row],[Month]]&gt;=12,"Tenured","New Hire")</f>
        <v>Tenured</v>
      </c>
    </row>
    <row r="5365" spans="1:9">
      <c r="A5365" s="3" t="s">
        <v>96</v>
      </c>
      <c r="B5365" s="35" t="str">
        <f>_xlfn.XLOOKUP(Table7[[#This Row],[EID]],Roster!A:A,Roster!E:E)</f>
        <v>hir.kame.31</v>
      </c>
      <c r="C5365" s="35" t="str">
        <f>_xlfn.XLOOKUP(Table7[[#This Row],[EID]],Roster!A:A,Roster!F:F)</f>
        <v>Health</v>
      </c>
      <c r="D5365">
        <v>8</v>
      </c>
      <c r="E5365" s="2">
        <v>45242</v>
      </c>
      <c r="F5365" s="2">
        <f>_xlfn.XLOOKUP(Table7[[#This Row],[EID]],Roster!A:A,Roster!G:G)</f>
        <v>44979</v>
      </c>
      <c r="G5365" s="61">
        <f ca="1">(TODAY()-Table7[[#This Row],[Hire Date]])/365</f>
        <v>2.2356164383561645</v>
      </c>
      <c r="H5365" s="61">
        <f ca="1">Table7[[#This Row],[Year]]*12</f>
        <v>26.827397260273976</v>
      </c>
      <c r="I5365" t="str">
        <f ca="1">IF(Table7[[#This Row],[Month]]&gt;=12,"Tenured","New Hire")</f>
        <v>Tenured</v>
      </c>
    </row>
    <row r="5366" spans="1:9">
      <c r="A5366" s="3" t="s">
        <v>97</v>
      </c>
      <c r="B5366" s="35" t="str">
        <f>_xlfn.XLOOKUP(Table7[[#This Row],[EID]],Roster!A:A,Roster!E:E)</f>
        <v>han.oriz.24</v>
      </c>
      <c r="C5366" s="35" t="str">
        <f>_xlfn.XLOOKUP(Table7[[#This Row],[EID]],Roster!A:A,Roster!F:F)</f>
        <v>Network</v>
      </c>
      <c r="D5366">
        <v>8</v>
      </c>
      <c r="E5366" s="2">
        <v>45242</v>
      </c>
      <c r="F5366" s="2">
        <f>_xlfn.XLOOKUP(Table7[[#This Row],[EID]],Roster!A:A,Roster!G:G)</f>
        <v>44419</v>
      </c>
      <c r="G5366" s="61">
        <f ca="1">(TODAY()-Table7[[#This Row],[Hire Date]])/365</f>
        <v>3.7698630136986302</v>
      </c>
      <c r="H5366" s="61">
        <f ca="1">Table7[[#This Row],[Year]]*12</f>
        <v>45.238356164383561</v>
      </c>
      <c r="I5366" t="str">
        <f ca="1">IF(Table7[[#This Row],[Month]]&gt;=12,"Tenured","New Hire")</f>
        <v>Tenured</v>
      </c>
    </row>
    <row r="5367" spans="1:9">
      <c r="A5367" s="3" t="s">
        <v>98</v>
      </c>
      <c r="B5367" s="35" t="str">
        <f>_xlfn.XLOOKUP(Table7[[#This Row],[EID]],Roster!A:A,Roster!E:E)</f>
        <v>kig.imaz.62</v>
      </c>
      <c r="C5367" s="35" t="str">
        <f>_xlfn.XLOOKUP(Table7[[#This Row],[EID]],Roster!A:A,Roster!F:F)</f>
        <v>HR</v>
      </c>
      <c r="D5367">
        <v>8</v>
      </c>
      <c r="E5367" s="2">
        <v>45242</v>
      </c>
      <c r="F5367" s="2">
        <f>_xlfn.XLOOKUP(Table7[[#This Row],[EID]],Roster!A:A,Roster!G:G)</f>
        <v>41964</v>
      </c>
      <c r="G5367" s="61">
        <f ca="1">(TODAY()-Table7[[#This Row],[Hire Date]])/365</f>
        <v>10.495890410958904</v>
      </c>
      <c r="H5367" s="61">
        <f ca="1">Table7[[#This Row],[Year]]*12</f>
        <v>125.95068493150684</v>
      </c>
      <c r="I5367" t="str">
        <f ca="1">IF(Table7[[#This Row],[Month]]&gt;=12,"Tenured","New Hire")</f>
        <v>Tenured</v>
      </c>
    </row>
    <row r="5368" spans="1:9">
      <c r="A5368" s="3" t="s">
        <v>99</v>
      </c>
      <c r="B5368" s="35" t="str">
        <f>_xlfn.XLOOKUP(Table7[[#This Row],[EID]],Roster!A:A,Roster!E:E)</f>
        <v>han.oriz.24</v>
      </c>
      <c r="C5368" s="35" t="str">
        <f>_xlfn.XLOOKUP(Table7[[#This Row],[EID]],Roster!A:A,Roster!F:F)</f>
        <v>Strategy</v>
      </c>
      <c r="D5368">
        <v>10</v>
      </c>
      <c r="E5368" s="2">
        <v>45242</v>
      </c>
      <c r="F5368" s="2">
        <f>_xlfn.XLOOKUP(Table7[[#This Row],[EID]],Roster!A:A,Roster!G:G)</f>
        <v>39732</v>
      </c>
      <c r="G5368" s="61">
        <f ca="1">(TODAY()-Table7[[#This Row],[Hire Date]])/365</f>
        <v>16.610958904109587</v>
      </c>
      <c r="H5368" s="61">
        <f ca="1">Table7[[#This Row],[Year]]*12</f>
        <v>199.33150684931505</v>
      </c>
      <c r="I5368" t="str">
        <f ca="1">IF(Table7[[#This Row],[Month]]&gt;=12,"Tenured","New Hire")</f>
        <v>Tenured</v>
      </c>
    </row>
    <row r="5369" spans="1:9">
      <c r="A5369" s="3" t="s">
        <v>100</v>
      </c>
      <c r="B5369" s="35" t="str">
        <f>_xlfn.XLOOKUP(Table7[[#This Row],[EID]],Roster!A:A,Roster!E:E)</f>
        <v>oka.koch.55</v>
      </c>
      <c r="C5369" s="35" t="str">
        <f>_xlfn.XLOOKUP(Table7[[#This Row],[EID]],Roster!A:A,Roster!F:F)</f>
        <v>F&amp;A</v>
      </c>
      <c r="D5369">
        <v>9</v>
      </c>
      <c r="E5369" s="2">
        <v>45242</v>
      </c>
      <c r="F5369" s="2">
        <f>_xlfn.XLOOKUP(Table7[[#This Row],[EID]],Roster!A:A,Roster!G:G)</f>
        <v>44956</v>
      </c>
      <c r="G5369" s="61">
        <f ca="1">(TODAY()-Table7[[#This Row],[Hire Date]])/365</f>
        <v>2.2986301369863016</v>
      </c>
      <c r="H5369" s="61">
        <f ca="1">Table7[[#This Row],[Year]]*12</f>
        <v>27.583561643835619</v>
      </c>
      <c r="I5369" t="str">
        <f ca="1">IF(Table7[[#This Row],[Month]]&gt;=12,"Tenured","New Hire")</f>
        <v>Tenured</v>
      </c>
    </row>
    <row r="5370" spans="1:9">
      <c r="A5370" s="3" t="s">
        <v>101</v>
      </c>
      <c r="B5370" s="35" t="str">
        <f>_xlfn.XLOOKUP(Table7[[#This Row],[EID]],Roster!A:A,Roster!E:E)</f>
        <v>hir.kame.31</v>
      </c>
      <c r="C5370" s="35" t="str">
        <f>_xlfn.XLOOKUP(Table7[[#This Row],[EID]],Roster!A:A,Roster!F:F)</f>
        <v>Health</v>
      </c>
      <c r="D5370">
        <v>10</v>
      </c>
      <c r="E5370" s="2">
        <v>45242</v>
      </c>
      <c r="F5370" s="2">
        <f>_xlfn.XLOOKUP(Table7[[#This Row],[EID]],Roster!A:A,Roster!G:G)</f>
        <v>42161</v>
      </c>
      <c r="G5370" s="61">
        <f ca="1">(TODAY()-Table7[[#This Row],[Hire Date]])/365</f>
        <v>9.956164383561644</v>
      </c>
      <c r="H5370" s="61">
        <f ca="1">Table7[[#This Row],[Year]]*12</f>
        <v>119.47397260273974</v>
      </c>
      <c r="I5370" t="str">
        <f ca="1">IF(Table7[[#This Row],[Month]]&gt;=12,"Tenured","New Hire")</f>
        <v>Tenured</v>
      </c>
    </row>
    <row r="5371" spans="1:9">
      <c r="A5371" s="3" t="s">
        <v>102</v>
      </c>
      <c r="B5371" s="35" t="str">
        <f>_xlfn.XLOOKUP(Table7[[#This Row],[EID]],Roster!A:A,Roster!E:E)</f>
        <v>han.oriz.24</v>
      </c>
      <c r="C5371" s="35" t="str">
        <f>_xlfn.XLOOKUP(Table7[[#This Row],[EID]],Roster!A:A,Roster!F:F)</f>
        <v>Network</v>
      </c>
      <c r="D5371">
        <v>9</v>
      </c>
      <c r="E5371" s="2">
        <v>45242</v>
      </c>
      <c r="F5371" s="2">
        <f>_xlfn.XLOOKUP(Table7[[#This Row],[EID]],Roster!A:A,Roster!G:G)</f>
        <v>37784</v>
      </c>
      <c r="G5371" s="61">
        <f ca="1">(TODAY()-Table7[[#This Row],[Hire Date]])/365</f>
        <v>21.947945205479453</v>
      </c>
      <c r="H5371" s="61">
        <f ca="1">Table7[[#This Row],[Year]]*12</f>
        <v>263.37534246575342</v>
      </c>
      <c r="I5371" t="str">
        <f ca="1">IF(Table7[[#This Row],[Month]]&gt;=12,"Tenured","New Hire")</f>
        <v>Tenured</v>
      </c>
    </row>
    <row r="5372" spans="1:9">
      <c r="A5372" s="3" t="s">
        <v>103</v>
      </c>
      <c r="B5372" s="35" t="str">
        <f>_xlfn.XLOOKUP(Table7[[#This Row],[EID]],Roster!A:A,Roster!E:E)</f>
        <v>kig.imaz.62</v>
      </c>
      <c r="C5372" s="35" t="str">
        <f>_xlfn.XLOOKUP(Table7[[#This Row],[EID]],Roster!A:A,Roster!F:F)</f>
        <v>HR</v>
      </c>
      <c r="D5372">
        <v>9</v>
      </c>
      <c r="E5372" s="2">
        <v>45242</v>
      </c>
      <c r="F5372" s="2">
        <f>_xlfn.XLOOKUP(Table7[[#This Row],[EID]],Roster!A:A,Roster!G:G)</f>
        <v>44132</v>
      </c>
      <c r="G5372" s="61">
        <f ca="1">(TODAY()-Table7[[#This Row],[Hire Date]])/365</f>
        <v>4.5561643835616437</v>
      </c>
      <c r="H5372" s="61">
        <f ca="1">Table7[[#This Row],[Year]]*12</f>
        <v>54.673972602739724</v>
      </c>
      <c r="I5372" t="str">
        <f ca="1">IF(Table7[[#This Row],[Month]]&gt;=12,"Tenured","New Hire")</f>
        <v>Tenured</v>
      </c>
    </row>
    <row r="5373" spans="1:9">
      <c r="A5373" s="3" t="s">
        <v>104</v>
      </c>
      <c r="B5373" s="35" t="str">
        <f>_xlfn.XLOOKUP(Table7[[#This Row],[EID]],Roster!A:A,Roster!E:E)</f>
        <v>oka.koch.55</v>
      </c>
      <c r="C5373" s="35" t="str">
        <f>_xlfn.XLOOKUP(Table7[[#This Row],[EID]],Roster!A:A,Roster!F:F)</f>
        <v>F&amp;A</v>
      </c>
      <c r="D5373">
        <v>7</v>
      </c>
      <c r="E5373" s="2">
        <v>45242</v>
      </c>
      <c r="F5373" s="2">
        <f>_xlfn.XLOOKUP(Table7[[#This Row],[EID]],Roster!A:A,Roster!G:G)</f>
        <v>44977</v>
      </c>
      <c r="G5373" s="61">
        <f ca="1">(TODAY()-Table7[[#This Row],[Hire Date]])/365</f>
        <v>2.2410958904109588</v>
      </c>
      <c r="H5373" s="61">
        <f ca="1">Table7[[#This Row],[Year]]*12</f>
        <v>26.893150684931506</v>
      </c>
      <c r="I5373" t="str">
        <f ca="1">IF(Table7[[#This Row],[Month]]&gt;=12,"Tenured","New Hire")</f>
        <v>Tenured</v>
      </c>
    </row>
    <row r="5374" spans="1:9">
      <c r="A5374" s="3" t="s">
        <v>105</v>
      </c>
      <c r="B5374" s="35" t="str">
        <f>_xlfn.XLOOKUP(Table7[[#This Row],[EID]],Roster!A:A,Roster!E:E)</f>
        <v>oka.koch.55</v>
      </c>
      <c r="C5374" s="35" t="str">
        <f>_xlfn.XLOOKUP(Table7[[#This Row],[EID]],Roster!A:A,Roster!F:F)</f>
        <v>F&amp;A</v>
      </c>
      <c r="D5374">
        <v>10</v>
      </c>
      <c r="E5374" s="2">
        <v>45242</v>
      </c>
      <c r="F5374" s="2">
        <f>_xlfn.XLOOKUP(Table7[[#This Row],[EID]],Roster!A:A,Roster!G:G)</f>
        <v>37806</v>
      </c>
      <c r="G5374" s="61">
        <f ca="1">(TODAY()-Table7[[#This Row],[Hire Date]])/365</f>
        <v>21.887671232876713</v>
      </c>
      <c r="H5374" s="61">
        <f ca="1">Table7[[#This Row],[Year]]*12</f>
        <v>262.65205479452055</v>
      </c>
      <c r="I5374" t="str">
        <f ca="1">IF(Table7[[#This Row],[Month]]&gt;=12,"Tenured","New Hire")</f>
        <v>Tenured</v>
      </c>
    </row>
    <row r="5375" spans="1:9">
      <c r="A5375" s="3" t="s">
        <v>106</v>
      </c>
      <c r="B5375" s="35" t="str">
        <f>_xlfn.XLOOKUP(Table7[[#This Row],[EID]],Roster!A:A,Roster!E:E)</f>
        <v>hir.kame.31</v>
      </c>
      <c r="C5375" s="35" t="str">
        <f>_xlfn.XLOOKUP(Table7[[#This Row],[EID]],Roster!A:A,Roster!F:F)</f>
        <v>Health</v>
      </c>
      <c r="D5375">
        <v>10</v>
      </c>
      <c r="E5375" s="2">
        <v>45242</v>
      </c>
      <c r="F5375" s="2">
        <f>_xlfn.XLOOKUP(Table7[[#This Row],[EID]],Roster!A:A,Roster!G:G)</f>
        <v>40457</v>
      </c>
      <c r="G5375" s="61">
        <f ca="1">(TODAY()-Table7[[#This Row],[Hire Date]])/365</f>
        <v>14.624657534246575</v>
      </c>
      <c r="H5375" s="61">
        <f ca="1">Table7[[#This Row],[Year]]*12</f>
        <v>175.49589041095891</v>
      </c>
      <c r="I5375" t="str">
        <f ca="1">IF(Table7[[#This Row],[Month]]&gt;=12,"Tenured","New Hire")</f>
        <v>Tenured</v>
      </c>
    </row>
    <row r="5376" spans="1:9">
      <c r="A5376" s="3" t="s">
        <v>107</v>
      </c>
      <c r="B5376" s="35" t="str">
        <f>_xlfn.XLOOKUP(Table7[[#This Row],[EID]],Roster!A:A,Roster!E:E)</f>
        <v>oka.koch.55</v>
      </c>
      <c r="C5376" s="35" t="str">
        <f>_xlfn.XLOOKUP(Table7[[#This Row],[EID]],Roster!A:A,Roster!F:F)</f>
        <v>F&amp;A</v>
      </c>
      <c r="D5376">
        <v>7</v>
      </c>
      <c r="E5376" s="2">
        <v>45242</v>
      </c>
      <c r="F5376" s="2">
        <f>_xlfn.XLOOKUP(Table7[[#This Row],[EID]],Roster!A:A,Roster!G:G)</f>
        <v>45001</v>
      </c>
      <c r="G5376" s="61">
        <f ca="1">(TODAY()-Table7[[#This Row],[Hire Date]])/365</f>
        <v>2.1753424657534248</v>
      </c>
      <c r="H5376" s="61">
        <f ca="1">Table7[[#This Row],[Year]]*12</f>
        <v>26.104109589041098</v>
      </c>
      <c r="I5376" t="str">
        <f ca="1">IF(Table7[[#This Row],[Month]]&gt;=12,"Tenured","New Hire")</f>
        <v>Tenured</v>
      </c>
    </row>
    <row r="5377" spans="1:9">
      <c r="A5377" s="3" t="s">
        <v>108</v>
      </c>
      <c r="B5377" s="35" t="str">
        <f>_xlfn.XLOOKUP(Table7[[#This Row],[EID]],Roster!A:A,Roster!E:E)</f>
        <v>kig.imaz.62</v>
      </c>
      <c r="C5377" s="35" t="str">
        <f>_xlfn.XLOOKUP(Table7[[#This Row],[EID]],Roster!A:A,Roster!F:F)</f>
        <v>HR</v>
      </c>
      <c r="D5377">
        <v>10</v>
      </c>
      <c r="E5377" s="2">
        <v>45242</v>
      </c>
      <c r="F5377" s="2">
        <f>_xlfn.XLOOKUP(Table7[[#This Row],[EID]],Roster!A:A,Roster!G:G)</f>
        <v>41289</v>
      </c>
      <c r="G5377" s="61">
        <f ca="1">(TODAY()-Table7[[#This Row],[Hire Date]])/365</f>
        <v>12.345205479452055</v>
      </c>
      <c r="H5377" s="61">
        <f ca="1">Table7[[#This Row],[Year]]*12</f>
        <v>148.14246575342466</v>
      </c>
      <c r="I5377" t="str">
        <f ca="1">IF(Table7[[#This Row],[Month]]&gt;=12,"Tenured","New Hire")</f>
        <v>Tenured</v>
      </c>
    </row>
    <row r="5378" spans="1:9">
      <c r="A5378" s="3" t="s">
        <v>109</v>
      </c>
      <c r="B5378" s="35" t="str">
        <f>_xlfn.XLOOKUP(Table7[[#This Row],[EID]],Roster!A:A,Roster!E:E)</f>
        <v>han.oriz.24</v>
      </c>
      <c r="C5378" s="35" t="str">
        <f>_xlfn.XLOOKUP(Table7[[#This Row],[EID]],Roster!A:A,Roster!F:F)</f>
        <v>Strategy</v>
      </c>
      <c r="D5378">
        <v>8</v>
      </c>
      <c r="E5378" s="2">
        <v>45242</v>
      </c>
      <c r="F5378" s="2">
        <f>_xlfn.XLOOKUP(Table7[[#This Row],[EID]],Roster!A:A,Roster!G:G)</f>
        <v>39092</v>
      </c>
      <c r="G5378" s="61">
        <f ca="1">(TODAY()-Table7[[#This Row],[Hire Date]])/365</f>
        <v>18.364383561643837</v>
      </c>
      <c r="H5378" s="61">
        <f ca="1">Table7[[#This Row],[Year]]*12</f>
        <v>220.37260273972606</v>
      </c>
      <c r="I5378" t="str">
        <f ca="1">IF(Table7[[#This Row],[Month]]&gt;=12,"Tenured","New Hire")</f>
        <v>Tenured</v>
      </c>
    </row>
    <row r="5379" spans="1:9">
      <c r="A5379" s="3" t="s">
        <v>110</v>
      </c>
      <c r="B5379" s="35" t="str">
        <f>_xlfn.XLOOKUP(Table7[[#This Row],[EID]],Roster!A:A,Roster!E:E)</f>
        <v>oka.koch.55</v>
      </c>
      <c r="C5379" s="35" t="str">
        <f>_xlfn.XLOOKUP(Table7[[#This Row],[EID]],Roster!A:A,Roster!F:F)</f>
        <v>F&amp;A</v>
      </c>
      <c r="D5379">
        <v>8</v>
      </c>
      <c r="E5379" s="2">
        <v>45242</v>
      </c>
      <c r="F5379" s="2">
        <f>_xlfn.XLOOKUP(Table7[[#This Row],[EID]],Roster!A:A,Roster!G:G)</f>
        <v>45029</v>
      </c>
      <c r="G5379" s="61">
        <f ca="1">(TODAY()-Table7[[#This Row],[Hire Date]])/365</f>
        <v>2.0986301369863014</v>
      </c>
      <c r="H5379" s="61">
        <f ca="1">Table7[[#This Row],[Year]]*12</f>
        <v>25.183561643835617</v>
      </c>
      <c r="I5379" t="str">
        <f ca="1">IF(Table7[[#This Row],[Month]]&gt;=12,"Tenured","New Hire")</f>
        <v>Tenured</v>
      </c>
    </row>
    <row r="5380" spans="1:9">
      <c r="A5380" s="3" t="s">
        <v>111</v>
      </c>
      <c r="B5380" s="35" t="str">
        <f>_xlfn.XLOOKUP(Table7[[#This Row],[EID]],Roster!A:A,Roster!E:E)</f>
        <v>hir.kame.31</v>
      </c>
      <c r="C5380" s="35" t="str">
        <f>_xlfn.XLOOKUP(Table7[[#This Row],[EID]],Roster!A:A,Roster!F:F)</f>
        <v>Health</v>
      </c>
      <c r="D5380">
        <v>8</v>
      </c>
      <c r="E5380" s="2">
        <v>45242</v>
      </c>
      <c r="F5380" s="2">
        <f>_xlfn.XLOOKUP(Table7[[#This Row],[EID]],Roster!A:A,Roster!G:G)</f>
        <v>42145</v>
      </c>
      <c r="G5380" s="61">
        <f ca="1">(TODAY()-Table7[[#This Row],[Hire Date]])/365</f>
        <v>10</v>
      </c>
      <c r="H5380" s="61">
        <f ca="1">Table7[[#This Row],[Year]]*12</f>
        <v>120</v>
      </c>
      <c r="I5380" t="str">
        <f ca="1">IF(Table7[[#This Row],[Month]]&gt;=12,"Tenured","New Hire")</f>
        <v>Tenured</v>
      </c>
    </row>
    <row r="5381" spans="1:9">
      <c r="A5381" s="3" t="s">
        <v>112</v>
      </c>
      <c r="B5381" s="35" t="str">
        <f>_xlfn.XLOOKUP(Table7[[#This Row],[EID]],Roster!A:A,Roster!E:E)</f>
        <v>hir.kame.31</v>
      </c>
      <c r="C5381" s="35" t="str">
        <f>_xlfn.XLOOKUP(Table7[[#This Row],[EID]],Roster!A:A,Roster!F:F)</f>
        <v>Health</v>
      </c>
      <c r="D5381">
        <v>10</v>
      </c>
      <c r="E5381" s="2">
        <v>45242</v>
      </c>
      <c r="F5381" s="2">
        <f>_xlfn.XLOOKUP(Table7[[#This Row],[EID]],Roster!A:A,Roster!G:G)</f>
        <v>44989</v>
      </c>
      <c r="G5381" s="61">
        <f ca="1">(TODAY()-Table7[[#This Row],[Hire Date]])/365</f>
        <v>2.2082191780821918</v>
      </c>
      <c r="H5381" s="61">
        <f ca="1">Table7[[#This Row],[Year]]*12</f>
        <v>26.4986301369863</v>
      </c>
      <c r="I5381" t="str">
        <f ca="1">IF(Table7[[#This Row],[Month]]&gt;=12,"Tenured","New Hire")</f>
        <v>Tenured</v>
      </c>
    </row>
    <row r="5382" spans="1:9">
      <c r="A5382" s="3" t="s">
        <v>113</v>
      </c>
      <c r="B5382" s="35" t="str">
        <f>_xlfn.XLOOKUP(Table7[[#This Row],[EID]],Roster!A:A,Roster!E:E)</f>
        <v>kig.imaz.62</v>
      </c>
      <c r="C5382" s="35" t="str">
        <f>_xlfn.XLOOKUP(Table7[[#This Row],[EID]],Roster!A:A,Roster!F:F)</f>
        <v>HR</v>
      </c>
      <c r="D5382">
        <v>9</v>
      </c>
      <c r="E5382" s="2">
        <v>45242</v>
      </c>
      <c r="F5382" s="2">
        <f>_xlfn.XLOOKUP(Table7[[#This Row],[EID]],Roster!A:A,Roster!G:G)</f>
        <v>44152</v>
      </c>
      <c r="G5382" s="61">
        <f ca="1">(TODAY()-Table7[[#This Row],[Hire Date]])/365</f>
        <v>4.5013698630136982</v>
      </c>
      <c r="H5382" s="61">
        <f ca="1">Table7[[#This Row],[Year]]*12</f>
        <v>54.016438356164379</v>
      </c>
      <c r="I5382" t="str">
        <f ca="1">IF(Table7[[#This Row],[Month]]&gt;=12,"Tenured","New Hire")</f>
        <v>Tenured</v>
      </c>
    </row>
    <row r="5383" spans="1:9">
      <c r="A5383" s="3" t="s">
        <v>114</v>
      </c>
      <c r="B5383" s="35" t="str">
        <f>_xlfn.XLOOKUP(Table7[[#This Row],[EID]],Roster!A:A,Roster!E:E)</f>
        <v>han.oriz.24</v>
      </c>
      <c r="C5383" s="35" t="str">
        <f>_xlfn.XLOOKUP(Table7[[#This Row],[EID]],Roster!A:A,Roster!F:F)</f>
        <v>Strategy</v>
      </c>
      <c r="D5383">
        <v>10</v>
      </c>
      <c r="E5383" s="2">
        <v>45242</v>
      </c>
      <c r="F5383" s="2">
        <f>_xlfn.XLOOKUP(Table7[[#This Row],[EID]],Roster!A:A,Roster!G:G)</f>
        <v>37165</v>
      </c>
      <c r="G5383" s="61">
        <f ca="1">(TODAY()-Table7[[#This Row],[Hire Date]])/365</f>
        <v>23.643835616438356</v>
      </c>
      <c r="H5383" s="61">
        <f ca="1">Table7[[#This Row],[Year]]*12</f>
        <v>283.72602739726028</v>
      </c>
      <c r="I5383" t="str">
        <f ca="1">IF(Table7[[#This Row],[Month]]&gt;=12,"Tenured","New Hire")</f>
        <v>Tenured</v>
      </c>
    </row>
    <row r="5384" spans="1:9">
      <c r="A5384" s="3" t="s">
        <v>115</v>
      </c>
      <c r="B5384" s="35" t="str">
        <f>_xlfn.XLOOKUP(Table7[[#This Row],[EID]],Roster!A:A,Roster!E:E)</f>
        <v>oka.koch.55</v>
      </c>
      <c r="C5384" s="35" t="str">
        <f>_xlfn.XLOOKUP(Table7[[#This Row],[EID]],Roster!A:A,Roster!F:F)</f>
        <v>F&amp;A</v>
      </c>
      <c r="D5384">
        <v>8</v>
      </c>
      <c r="E5384" s="2">
        <v>45242</v>
      </c>
      <c r="F5384" s="2">
        <f>_xlfn.XLOOKUP(Table7[[#This Row],[EID]],Roster!A:A,Roster!G:G)</f>
        <v>44841</v>
      </c>
      <c r="G5384" s="61">
        <f ca="1">(TODAY()-Table7[[#This Row],[Hire Date]])/365</f>
        <v>2.6136986301369864</v>
      </c>
      <c r="H5384" s="61">
        <f ca="1">Table7[[#This Row],[Year]]*12</f>
        <v>31.364383561643837</v>
      </c>
      <c r="I5384" t="str">
        <f ca="1">IF(Table7[[#This Row],[Month]]&gt;=12,"Tenured","New Hire")</f>
        <v>Tenured</v>
      </c>
    </row>
    <row r="5385" spans="1:9">
      <c r="A5385" s="3" t="s">
        <v>116</v>
      </c>
      <c r="B5385" s="35" t="str">
        <f>_xlfn.XLOOKUP(Table7[[#This Row],[EID]],Roster!A:A,Roster!E:E)</f>
        <v>hir.kame.31</v>
      </c>
      <c r="C5385" s="35" t="str">
        <f>_xlfn.XLOOKUP(Table7[[#This Row],[EID]],Roster!A:A,Roster!F:F)</f>
        <v>Health</v>
      </c>
      <c r="D5385">
        <v>10</v>
      </c>
      <c r="E5385" s="2">
        <v>45242</v>
      </c>
      <c r="F5385" s="2">
        <f>_xlfn.XLOOKUP(Table7[[#This Row],[EID]],Roster!A:A,Roster!G:G)</f>
        <v>39490</v>
      </c>
      <c r="G5385" s="61">
        <f ca="1">(TODAY()-Table7[[#This Row],[Hire Date]])/365</f>
        <v>17.273972602739725</v>
      </c>
      <c r="H5385" s="61">
        <f ca="1">Table7[[#This Row],[Year]]*12</f>
        <v>207.2876712328767</v>
      </c>
      <c r="I5385" t="str">
        <f ca="1">IF(Table7[[#This Row],[Month]]&gt;=12,"Tenured","New Hire")</f>
        <v>Tenured</v>
      </c>
    </row>
    <row r="5386" spans="1:9">
      <c r="A5386" s="3" t="s">
        <v>117</v>
      </c>
      <c r="B5386" s="35" t="str">
        <f>_xlfn.XLOOKUP(Table7[[#This Row],[EID]],Roster!A:A,Roster!E:E)</f>
        <v>han.oriz.24</v>
      </c>
      <c r="C5386" s="35" t="str">
        <f>_xlfn.XLOOKUP(Table7[[#This Row],[EID]],Roster!A:A,Roster!F:F)</f>
        <v>Network</v>
      </c>
      <c r="D5386">
        <v>9</v>
      </c>
      <c r="E5386" s="2">
        <v>45242</v>
      </c>
      <c r="F5386" s="2">
        <f>_xlfn.XLOOKUP(Table7[[#This Row],[EID]],Roster!A:A,Roster!G:G)</f>
        <v>43495</v>
      </c>
      <c r="G5386" s="61">
        <f ca="1">(TODAY()-Table7[[#This Row],[Hire Date]])/365</f>
        <v>6.3013698630136989</v>
      </c>
      <c r="H5386" s="61">
        <f ca="1">Table7[[#This Row],[Year]]*12</f>
        <v>75.616438356164394</v>
      </c>
      <c r="I5386" t="str">
        <f ca="1">IF(Table7[[#This Row],[Month]]&gt;=12,"Tenured","New Hire")</f>
        <v>Tenured</v>
      </c>
    </row>
    <row r="5387" spans="1:9">
      <c r="A5387" s="3" t="s">
        <v>118</v>
      </c>
      <c r="B5387" s="35" t="str">
        <f>_xlfn.XLOOKUP(Table7[[#This Row],[EID]],Roster!A:A,Roster!E:E)</f>
        <v>kig.imaz.62</v>
      </c>
      <c r="C5387" s="35" t="str">
        <f>_xlfn.XLOOKUP(Table7[[#This Row],[EID]],Roster!A:A,Roster!F:F)</f>
        <v>HR</v>
      </c>
      <c r="D5387">
        <v>8</v>
      </c>
      <c r="E5387" s="2">
        <v>45242</v>
      </c>
      <c r="F5387" s="2">
        <f>_xlfn.XLOOKUP(Table7[[#This Row],[EID]],Roster!A:A,Roster!G:G)</f>
        <v>44965</v>
      </c>
      <c r="G5387" s="61">
        <f ca="1">(TODAY()-Table7[[#This Row],[Hire Date]])/365</f>
        <v>2.2739726027397262</v>
      </c>
      <c r="H5387" s="61">
        <f ca="1">Table7[[#This Row],[Year]]*12</f>
        <v>27.287671232876715</v>
      </c>
      <c r="I5387" t="str">
        <f ca="1">IF(Table7[[#This Row],[Month]]&gt;=12,"Tenured","New Hire")</f>
        <v>Tenured</v>
      </c>
    </row>
    <row r="5388" spans="1:9">
      <c r="A5388" s="3" t="s">
        <v>119</v>
      </c>
      <c r="B5388" s="35" t="str">
        <f>_xlfn.XLOOKUP(Table7[[#This Row],[EID]],Roster!A:A,Roster!E:E)</f>
        <v>hir.kame.31</v>
      </c>
      <c r="C5388" s="35" t="str">
        <f>_xlfn.XLOOKUP(Table7[[#This Row],[EID]],Roster!A:A,Roster!F:F)</f>
        <v>Health</v>
      </c>
      <c r="D5388">
        <v>10</v>
      </c>
      <c r="E5388" s="2">
        <v>45242</v>
      </c>
      <c r="F5388" s="2">
        <f>_xlfn.XLOOKUP(Table7[[#This Row],[EID]],Roster!A:A,Roster!G:G)</f>
        <v>38581</v>
      </c>
      <c r="G5388" s="61">
        <f ca="1">(TODAY()-Table7[[#This Row],[Hire Date]])/365</f>
        <v>19.764383561643836</v>
      </c>
      <c r="H5388" s="61">
        <f ca="1">Table7[[#This Row],[Year]]*12</f>
        <v>237.17260273972602</v>
      </c>
      <c r="I5388" t="str">
        <f ca="1">IF(Table7[[#This Row],[Month]]&gt;=12,"Tenured","New Hire")</f>
        <v>Tenured</v>
      </c>
    </row>
    <row r="5389" spans="1:9">
      <c r="A5389" s="3" t="s">
        <v>120</v>
      </c>
      <c r="B5389" s="35" t="str">
        <f>_xlfn.XLOOKUP(Table7[[#This Row],[EID]],Roster!A:A,Roster!E:E)</f>
        <v>oka.koch.55</v>
      </c>
      <c r="C5389" s="35" t="str">
        <f>_xlfn.XLOOKUP(Table7[[#This Row],[EID]],Roster!A:A,Roster!F:F)</f>
        <v>F&amp;A</v>
      </c>
      <c r="D5389">
        <v>9</v>
      </c>
      <c r="E5389" s="2">
        <v>45242</v>
      </c>
      <c r="F5389" s="2">
        <f>_xlfn.XLOOKUP(Table7[[#This Row],[EID]],Roster!A:A,Roster!G:G)</f>
        <v>45039</v>
      </c>
      <c r="G5389" s="61">
        <f ca="1">(TODAY()-Table7[[#This Row],[Hire Date]])/365</f>
        <v>2.0712328767123287</v>
      </c>
      <c r="H5389" s="61">
        <f ca="1">Table7[[#This Row],[Year]]*12</f>
        <v>24.854794520547944</v>
      </c>
      <c r="I5389" t="str">
        <f ca="1">IF(Table7[[#This Row],[Month]]&gt;=12,"Tenured","New Hire")</f>
        <v>Tenured</v>
      </c>
    </row>
    <row r="5390" spans="1:9">
      <c r="A5390" s="3" t="s">
        <v>121</v>
      </c>
      <c r="B5390" s="35" t="str">
        <f>_xlfn.XLOOKUP(Table7[[#This Row],[EID]],Roster!A:A,Roster!E:E)</f>
        <v>hir.kame.31</v>
      </c>
      <c r="C5390" s="35" t="str">
        <f>_xlfn.XLOOKUP(Table7[[#This Row],[EID]],Roster!A:A,Roster!F:F)</f>
        <v>Health</v>
      </c>
      <c r="D5390">
        <v>8</v>
      </c>
      <c r="E5390" s="2">
        <v>45242</v>
      </c>
      <c r="F5390" s="2">
        <f>_xlfn.XLOOKUP(Table7[[#This Row],[EID]],Roster!A:A,Roster!G:G)</f>
        <v>44420</v>
      </c>
      <c r="G5390" s="61">
        <f ca="1">(TODAY()-Table7[[#This Row],[Hire Date]])/365</f>
        <v>3.7671232876712328</v>
      </c>
      <c r="H5390" s="61">
        <f ca="1">Table7[[#This Row],[Year]]*12</f>
        <v>45.205479452054796</v>
      </c>
      <c r="I5390" t="str">
        <f ca="1">IF(Table7[[#This Row],[Month]]&gt;=12,"Tenured","New Hire")</f>
        <v>Tenured</v>
      </c>
    </row>
    <row r="5391" spans="1:9">
      <c r="A5391" s="3" t="s">
        <v>122</v>
      </c>
      <c r="B5391" s="35" t="str">
        <f>_xlfn.XLOOKUP(Table7[[#This Row],[EID]],Roster!A:A,Roster!E:E)</f>
        <v>han.oriz.24</v>
      </c>
      <c r="C5391" s="35" t="str">
        <f>_xlfn.XLOOKUP(Table7[[#This Row],[EID]],Roster!A:A,Roster!F:F)</f>
        <v>Network</v>
      </c>
      <c r="D5391">
        <v>8</v>
      </c>
      <c r="E5391" s="2">
        <v>45242</v>
      </c>
      <c r="F5391" s="2">
        <f>_xlfn.XLOOKUP(Table7[[#This Row],[EID]],Roster!A:A,Roster!G:G)</f>
        <v>44961</v>
      </c>
      <c r="G5391" s="61">
        <f ca="1">(TODAY()-Table7[[#This Row],[Hire Date]])/365</f>
        <v>2.2849315068493152</v>
      </c>
      <c r="H5391" s="61">
        <f ca="1">Table7[[#This Row],[Year]]*12</f>
        <v>27.419178082191785</v>
      </c>
      <c r="I5391" t="str">
        <f ca="1">IF(Table7[[#This Row],[Month]]&gt;=12,"Tenured","New Hire")</f>
        <v>Tenured</v>
      </c>
    </row>
    <row r="5392" spans="1:9">
      <c r="A5392" s="3" t="s">
        <v>123</v>
      </c>
      <c r="B5392" s="35" t="str">
        <f>_xlfn.XLOOKUP(Table7[[#This Row],[EID]],Roster!A:A,Roster!E:E)</f>
        <v>kig.imaz.62</v>
      </c>
      <c r="C5392" s="35" t="str">
        <f>_xlfn.XLOOKUP(Table7[[#This Row],[EID]],Roster!A:A,Roster!F:F)</f>
        <v>HR</v>
      </c>
      <c r="D5392">
        <v>9</v>
      </c>
      <c r="E5392" s="2">
        <v>45242</v>
      </c>
      <c r="F5392" s="2">
        <f>_xlfn.XLOOKUP(Table7[[#This Row],[EID]],Roster!A:A,Roster!G:G)</f>
        <v>41094</v>
      </c>
      <c r="G5392" s="61">
        <f ca="1">(TODAY()-Table7[[#This Row],[Hire Date]])/365</f>
        <v>12.87945205479452</v>
      </c>
      <c r="H5392" s="61">
        <f ca="1">Table7[[#This Row],[Year]]*12</f>
        <v>154.55342465753424</v>
      </c>
      <c r="I5392" t="str">
        <f ca="1">IF(Table7[[#This Row],[Month]]&gt;=12,"Tenured","New Hire")</f>
        <v>Tenured</v>
      </c>
    </row>
    <row r="5393" spans="1:9">
      <c r="A5393" s="3" t="s">
        <v>94</v>
      </c>
      <c r="B5393" s="35" t="str">
        <f>_xlfn.XLOOKUP(Table7[[#This Row],[EID]],Roster!A:A,Roster!E:E)</f>
        <v>oka.koch.55</v>
      </c>
      <c r="C5393" s="35" t="str">
        <f>_xlfn.XLOOKUP(Table7[[#This Row],[EID]],Roster!A:A,Roster!F:F)</f>
        <v>F&amp;A</v>
      </c>
      <c r="D5393">
        <v>9</v>
      </c>
      <c r="E5393" s="2">
        <v>45243</v>
      </c>
      <c r="F5393" s="2">
        <f>_xlfn.XLOOKUP(Table7[[#This Row],[EID]],Roster!A:A,Roster!G:G)</f>
        <v>45032</v>
      </c>
      <c r="G5393" s="61">
        <f ca="1">(TODAY()-Table7[[#This Row],[Hire Date]])/365</f>
        <v>2.0904109589041098</v>
      </c>
      <c r="H5393" s="61">
        <f ca="1">Table7[[#This Row],[Year]]*12</f>
        <v>25.084931506849315</v>
      </c>
      <c r="I5393" t="str">
        <f ca="1">IF(Table7[[#This Row],[Month]]&gt;=12,"Tenured","New Hire")</f>
        <v>Tenured</v>
      </c>
    </row>
    <row r="5394" spans="1:9">
      <c r="A5394" s="3" t="s">
        <v>95</v>
      </c>
      <c r="B5394" s="35" t="str">
        <f>_xlfn.XLOOKUP(Table7[[#This Row],[EID]],Roster!A:A,Roster!E:E)</f>
        <v>oka.koch.55</v>
      </c>
      <c r="C5394" s="35" t="str">
        <f>_xlfn.XLOOKUP(Table7[[#This Row],[EID]],Roster!A:A,Roster!F:F)</f>
        <v>F&amp;A</v>
      </c>
      <c r="D5394">
        <v>8</v>
      </c>
      <c r="E5394" s="2">
        <v>45243</v>
      </c>
      <c r="F5394" s="2">
        <f>_xlfn.XLOOKUP(Table7[[#This Row],[EID]],Roster!A:A,Roster!G:G)</f>
        <v>44990</v>
      </c>
      <c r="G5394" s="61">
        <f ca="1">(TODAY()-Table7[[#This Row],[Hire Date]])/365</f>
        <v>2.2054794520547945</v>
      </c>
      <c r="H5394" s="61">
        <f ca="1">Table7[[#This Row],[Year]]*12</f>
        <v>26.465753424657535</v>
      </c>
      <c r="I5394" t="str">
        <f ca="1">IF(Table7[[#This Row],[Month]]&gt;=12,"Tenured","New Hire")</f>
        <v>Tenured</v>
      </c>
    </row>
    <row r="5395" spans="1:9">
      <c r="A5395" s="3" t="s">
        <v>96</v>
      </c>
      <c r="B5395" s="35" t="str">
        <f>_xlfn.XLOOKUP(Table7[[#This Row],[EID]],Roster!A:A,Roster!E:E)</f>
        <v>hir.kame.31</v>
      </c>
      <c r="C5395" s="35" t="str">
        <f>_xlfn.XLOOKUP(Table7[[#This Row],[EID]],Roster!A:A,Roster!F:F)</f>
        <v>Health</v>
      </c>
      <c r="D5395">
        <v>10</v>
      </c>
      <c r="E5395" s="2">
        <v>45243</v>
      </c>
      <c r="F5395" s="2">
        <f>_xlfn.XLOOKUP(Table7[[#This Row],[EID]],Roster!A:A,Roster!G:G)</f>
        <v>44979</v>
      </c>
      <c r="G5395" s="61">
        <f ca="1">(TODAY()-Table7[[#This Row],[Hire Date]])/365</f>
        <v>2.2356164383561645</v>
      </c>
      <c r="H5395" s="61">
        <f ca="1">Table7[[#This Row],[Year]]*12</f>
        <v>26.827397260273976</v>
      </c>
      <c r="I5395" t="str">
        <f ca="1">IF(Table7[[#This Row],[Month]]&gt;=12,"Tenured","New Hire")</f>
        <v>Tenured</v>
      </c>
    </row>
    <row r="5396" spans="1:9">
      <c r="A5396" s="3" t="s">
        <v>97</v>
      </c>
      <c r="B5396" s="35" t="str">
        <f>_xlfn.XLOOKUP(Table7[[#This Row],[EID]],Roster!A:A,Roster!E:E)</f>
        <v>han.oriz.24</v>
      </c>
      <c r="C5396" s="35" t="str">
        <f>_xlfn.XLOOKUP(Table7[[#This Row],[EID]],Roster!A:A,Roster!F:F)</f>
        <v>Network</v>
      </c>
      <c r="D5396">
        <v>8</v>
      </c>
      <c r="E5396" s="2">
        <v>45243</v>
      </c>
      <c r="F5396" s="2">
        <f>_xlfn.XLOOKUP(Table7[[#This Row],[EID]],Roster!A:A,Roster!G:G)</f>
        <v>44419</v>
      </c>
      <c r="G5396" s="61">
        <f ca="1">(TODAY()-Table7[[#This Row],[Hire Date]])/365</f>
        <v>3.7698630136986302</v>
      </c>
      <c r="H5396" s="61">
        <f ca="1">Table7[[#This Row],[Year]]*12</f>
        <v>45.238356164383561</v>
      </c>
      <c r="I5396" t="str">
        <f ca="1">IF(Table7[[#This Row],[Month]]&gt;=12,"Tenured","New Hire")</f>
        <v>Tenured</v>
      </c>
    </row>
    <row r="5397" spans="1:9">
      <c r="A5397" s="3" t="s">
        <v>98</v>
      </c>
      <c r="B5397" s="35" t="str">
        <f>_xlfn.XLOOKUP(Table7[[#This Row],[EID]],Roster!A:A,Roster!E:E)</f>
        <v>kig.imaz.62</v>
      </c>
      <c r="C5397" s="35" t="str">
        <f>_xlfn.XLOOKUP(Table7[[#This Row],[EID]],Roster!A:A,Roster!F:F)</f>
        <v>HR</v>
      </c>
      <c r="D5397">
        <v>9</v>
      </c>
      <c r="E5397" s="2">
        <v>45243</v>
      </c>
      <c r="F5397" s="2">
        <f>_xlfn.XLOOKUP(Table7[[#This Row],[EID]],Roster!A:A,Roster!G:G)</f>
        <v>41964</v>
      </c>
      <c r="G5397" s="61">
        <f ca="1">(TODAY()-Table7[[#This Row],[Hire Date]])/365</f>
        <v>10.495890410958904</v>
      </c>
      <c r="H5397" s="61">
        <f ca="1">Table7[[#This Row],[Year]]*12</f>
        <v>125.95068493150684</v>
      </c>
      <c r="I5397" t="str">
        <f ca="1">IF(Table7[[#This Row],[Month]]&gt;=12,"Tenured","New Hire")</f>
        <v>Tenured</v>
      </c>
    </row>
    <row r="5398" spans="1:9">
      <c r="A5398" s="3" t="s">
        <v>99</v>
      </c>
      <c r="B5398" s="35" t="str">
        <f>_xlfn.XLOOKUP(Table7[[#This Row],[EID]],Roster!A:A,Roster!E:E)</f>
        <v>han.oriz.24</v>
      </c>
      <c r="C5398" s="35" t="str">
        <f>_xlfn.XLOOKUP(Table7[[#This Row],[EID]],Roster!A:A,Roster!F:F)</f>
        <v>Strategy</v>
      </c>
      <c r="D5398">
        <v>9</v>
      </c>
      <c r="E5398" s="2">
        <v>45243</v>
      </c>
      <c r="F5398" s="2">
        <f>_xlfn.XLOOKUP(Table7[[#This Row],[EID]],Roster!A:A,Roster!G:G)</f>
        <v>39732</v>
      </c>
      <c r="G5398" s="61">
        <f ca="1">(TODAY()-Table7[[#This Row],[Hire Date]])/365</f>
        <v>16.610958904109587</v>
      </c>
      <c r="H5398" s="61">
        <f ca="1">Table7[[#This Row],[Year]]*12</f>
        <v>199.33150684931505</v>
      </c>
      <c r="I5398" t="str">
        <f ca="1">IF(Table7[[#This Row],[Month]]&gt;=12,"Tenured","New Hire")</f>
        <v>Tenured</v>
      </c>
    </row>
    <row r="5399" spans="1:9">
      <c r="A5399" s="3" t="s">
        <v>100</v>
      </c>
      <c r="B5399" s="35" t="str">
        <f>_xlfn.XLOOKUP(Table7[[#This Row],[EID]],Roster!A:A,Roster!E:E)</f>
        <v>oka.koch.55</v>
      </c>
      <c r="C5399" s="35" t="str">
        <f>_xlfn.XLOOKUP(Table7[[#This Row],[EID]],Roster!A:A,Roster!F:F)</f>
        <v>F&amp;A</v>
      </c>
      <c r="D5399">
        <v>9</v>
      </c>
      <c r="E5399" s="2">
        <v>45243</v>
      </c>
      <c r="F5399" s="2">
        <f>_xlfn.XLOOKUP(Table7[[#This Row],[EID]],Roster!A:A,Roster!G:G)</f>
        <v>44956</v>
      </c>
      <c r="G5399" s="61">
        <f ca="1">(TODAY()-Table7[[#This Row],[Hire Date]])/365</f>
        <v>2.2986301369863016</v>
      </c>
      <c r="H5399" s="61">
        <f ca="1">Table7[[#This Row],[Year]]*12</f>
        <v>27.583561643835619</v>
      </c>
      <c r="I5399" t="str">
        <f ca="1">IF(Table7[[#This Row],[Month]]&gt;=12,"Tenured","New Hire")</f>
        <v>Tenured</v>
      </c>
    </row>
    <row r="5400" spans="1:9">
      <c r="A5400" s="3" t="s">
        <v>101</v>
      </c>
      <c r="B5400" s="35" t="str">
        <f>_xlfn.XLOOKUP(Table7[[#This Row],[EID]],Roster!A:A,Roster!E:E)</f>
        <v>hir.kame.31</v>
      </c>
      <c r="C5400" s="35" t="str">
        <f>_xlfn.XLOOKUP(Table7[[#This Row],[EID]],Roster!A:A,Roster!F:F)</f>
        <v>Health</v>
      </c>
      <c r="D5400">
        <v>8</v>
      </c>
      <c r="E5400" s="2">
        <v>45243</v>
      </c>
      <c r="F5400" s="2">
        <f>_xlfn.XLOOKUP(Table7[[#This Row],[EID]],Roster!A:A,Roster!G:G)</f>
        <v>42161</v>
      </c>
      <c r="G5400" s="61">
        <f ca="1">(TODAY()-Table7[[#This Row],[Hire Date]])/365</f>
        <v>9.956164383561644</v>
      </c>
      <c r="H5400" s="61">
        <f ca="1">Table7[[#This Row],[Year]]*12</f>
        <v>119.47397260273974</v>
      </c>
      <c r="I5400" t="str">
        <f ca="1">IF(Table7[[#This Row],[Month]]&gt;=12,"Tenured","New Hire")</f>
        <v>Tenured</v>
      </c>
    </row>
    <row r="5401" spans="1:9">
      <c r="A5401" s="3" t="s">
        <v>102</v>
      </c>
      <c r="B5401" s="35" t="str">
        <f>_xlfn.XLOOKUP(Table7[[#This Row],[EID]],Roster!A:A,Roster!E:E)</f>
        <v>han.oriz.24</v>
      </c>
      <c r="C5401" s="35" t="str">
        <f>_xlfn.XLOOKUP(Table7[[#This Row],[EID]],Roster!A:A,Roster!F:F)</f>
        <v>Network</v>
      </c>
      <c r="D5401">
        <v>10</v>
      </c>
      <c r="E5401" s="2">
        <v>45243</v>
      </c>
      <c r="F5401" s="2">
        <f>_xlfn.XLOOKUP(Table7[[#This Row],[EID]],Roster!A:A,Roster!G:G)</f>
        <v>37784</v>
      </c>
      <c r="G5401" s="61">
        <f ca="1">(TODAY()-Table7[[#This Row],[Hire Date]])/365</f>
        <v>21.947945205479453</v>
      </c>
      <c r="H5401" s="61">
        <f ca="1">Table7[[#This Row],[Year]]*12</f>
        <v>263.37534246575342</v>
      </c>
      <c r="I5401" t="str">
        <f ca="1">IF(Table7[[#This Row],[Month]]&gt;=12,"Tenured","New Hire")</f>
        <v>Tenured</v>
      </c>
    </row>
    <row r="5402" spans="1:9">
      <c r="A5402" s="3" t="s">
        <v>103</v>
      </c>
      <c r="B5402" s="35" t="str">
        <f>_xlfn.XLOOKUP(Table7[[#This Row],[EID]],Roster!A:A,Roster!E:E)</f>
        <v>kig.imaz.62</v>
      </c>
      <c r="C5402" s="35" t="str">
        <f>_xlfn.XLOOKUP(Table7[[#This Row],[EID]],Roster!A:A,Roster!F:F)</f>
        <v>HR</v>
      </c>
      <c r="D5402">
        <v>9</v>
      </c>
      <c r="E5402" s="2">
        <v>45243</v>
      </c>
      <c r="F5402" s="2">
        <f>_xlfn.XLOOKUP(Table7[[#This Row],[EID]],Roster!A:A,Roster!G:G)</f>
        <v>44132</v>
      </c>
      <c r="G5402" s="61">
        <f ca="1">(TODAY()-Table7[[#This Row],[Hire Date]])/365</f>
        <v>4.5561643835616437</v>
      </c>
      <c r="H5402" s="61">
        <f ca="1">Table7[[#This Row],[Year]]*12</f>
        <v>54.673972602739724</v>
      </c>
      <c r="I5402" t="str">
        <f ca="1">IF(Table7[[#This Row],[Month]]&gt;=12,"Tenured","New Hire")</f>
        <v>Tenured</v>
      </c>
    </row>
    <row r="5403" spans="1:9">
      <c r="A5403" s="3" t="s">
        <v>104</v>
      </c>
      <c r="B5403" s="35" t="str">
        <f>_xlfn.XLOOKUP(Table7[[#This Row],[EID]],Roster!A:A,Roster!E:E)</f>
        <v>oka.koch.55</v>
      </c>
      <c r="C5403" s="35" t="str">
        <f>_xlfn.XLOOKUP(Table7[[#This Row],[EID]],Roster!A:A,Roster!F:F)</f>
        <v>F&amp;A</v>
      </c>
      <c r="D5403">
        <v>9</v>
      </c>
      <c r="E5403" s="2">
        <v>45243</v>
      </c>
      <c r="F5403" s="2">
        <f>_xlfn.XLOOKUP(Table7[[#This Row],[EID]],Roster!A:A,Roster!G:G)</f>
        <v>44977</v>
      </c>
      <c r="G5403" s="61">
        <f ca="1">(TODAY()-Table7[[#This Row],[Hire Date]])/365</f>
        <v>2.2410958904109588</v>
      </c>
      <c r="H5403" s="61">
        <f ca="1">Table7[[#This Row],[Year]]*12</f>
        <v>26.893150684931506</v>
      </c>
      <c r="I5403" t="str">
        <f ca="1">IF(Table7[[#This Row],[Month]]&gt;=12,"Tenured","New Hire")</f>
        <v>Tenured</v>
      </c>
    </row>
    <row r="5404" spans="1:9">
      <c r="A5404" s="3" t="s">
        <v>105</v>
      </c>
      <c r="B5404" s="35" t="str">
        <f>_xlfn.XLOOKUP(Table7[[#This Row],[EID]],Roster!A:A,Roster!E:E)</f>
        <v>oka.koch.55</v>
      </c>
      <c r="C5404" s="35" t="str">
        <f>_xlfn.XLOOKUP(Table7[[#This Row],[EID]],Roster!A:A,Roster!F:F)</f>
        <v>F&amp;A</v>
      </c>
      <c r="D5404">
        <v>8</v>
      </c>
      <c r="E5404" s="2">
        <v>45243</v>
      </c>
      <c r="F5404" s="2">
        <f>_xlfn.XLOOKUP(Table7[[#This Row],[EID]],Roster!A:A,Roster!G:G)</f>
        <v>37806</v>
      </c>
      <c r="G5404" s="61">
        <f ca="1">(TODAY()-Table7[[#This Row],[Hire Date]])/365</f>
        <v>21.887671232876713</v>
      </c>
      <c r="H5404" s="61">
        <f ca="1">Table7[[#This Row],[Year]]*12</f>
        <v>262.65205479452055</v>
      </c>
      <c r="I5404" t="str">
        <f ca="1">IF(Table7[[#This Row],[Month]]&gt;=12,"Tenured","New Hire")</f>
        <v>Tenured</v>
      </c>
    </row>
    <row r="5405" spans="1:9">
      <c r="A5405" s="3" t="s">
        <v>106</v>
      </c>
      <c r="B5405" s="35" t="str">
        <f>_xlfn.XLOOKUP(Table7[[#This Row],[EID]],Roster!A:A,Roster!E:E)</f>
        <v>hir.kame.31</v>
      </c>
      <c r="C5405" s="35" t="str">
        <f>_xlfn.XLOOKUP(Table7[[#This Row],[EID]],Roster!A:A,Roster!F:F)</f>
        <v>Health</v>
      </c>
      <c r="D5405">
        <v>9</v>
      </c>
      <c r="E5405" s="2">
        <v>45243</v>
      </c>
      <c r="F5405" s="2">
        <f>_xlfn.XLOOKUP(Table7[[#This Row],[EID]],Roster!A:A,Roster!G:G)</f>
        <v>40457</v>
      </c>
      <c r="G5405" s="61">
        <f ca="1">(TODAY()-Table7[[#This Row],[Hire Date]])/365</f>
        <v>14.624657534246575</v>
      </c>
      <c r="H5405" s="61">
        <f ca="1">Table7[[#This Row],[Year]]*12</f>
        <v>175.49589041095891</v>
      </c>
      <c r="I5405" t="str">
        <f ca="1">IF(Table7[[#This Row],[Month]]&gt;=12,"Tenured","New Hire")</f>
        <v>Tenured</v>
      </c>
    </row>
    <row r="5406" spans="1:9">
      <c r="A5406" s="3" t="s">
        <v>107</v>
      </c>
      <c r="B5406" s="35" t="str">
        <f>_xlfn.XLOOKUP(Table7[[#This Row],[EID]],Roster!A:A,Roster!E:E)</f>
        <v>oka.koch.55</v>
      </c>
      <c r="C5406" s="35" t="str">
        <f>_xlfn.XLOOKUP(Table7[[#This Row],[EID]],Roster!A:A,Roster!F:F)</f>
        <v>F&amp;A</v>
      </c>
      <c r="D5406">
        <v>8</v>
      </c>
      <c r="E5406" s="2">
        <v>45243</v>
      </c>
      <c r="F5406" s="2">
        <f>_xlfn.XLOOKUP(Table7[[#This Row],[EID]],Roster!A:A,Roster!G:G)</f>
        <v>45001</v>
      </c>
      <c r="G5406" s="61">
        <f ca="1">(TODAY()-Table7[[#This Row],[Hire Date]])/365</f>
        <v>2.1753424657534248</v>
      </c>
      <c r="H5406" s="61">
        <f ca="1">Table7[[#This Row],[Year]]*12</f>
        <v>26.104109589041098</v>
      </c>
      <c r="I5406" t="str">
        <f ca="1">IF(Table7[[#This Row],[Month]]&gt;=12,"Tenured","New Hire")</f>
        <v>Tenured</v>
      </c>
    </row>
    <row r="5407" spans="1:9">
      <c r="A5407" s="3" t="s">
        <v>108</v>
      </c>
      <c r="B5407" s="35" t="str">
        <f>_xlfn.XLOOKUP(Table7[[#This Row],[EID]],Roster!A:A,Roster!E:E)</f>
        <v>kig.imaz.62</v>
      </c>
      <c r="C5407" s="35" t="str">
        <f>_xlfn.XLOOKUP(Table7[[#This Row],[EID]],Roster!A:A,Roster!F:F)</f>
        <v>HR</v>
      </c>
      <c r="D5407">
        <v>10</v>
      </c>
      <c r="E5407" s="2">
        <v>45243</v>
      </c>
      <c r="F5407" s="2">
        <f>_xlfn.XLOOKUP(Table7[[#This Row],[EID]],Roster!A:A,Roster!G:G)</f>
        <v>41289</v>
      </c>
      <c r="G5407" s="61">
        <f ca="1">(TODAY()-Table7[[#This Row],[Hire Date]])/365</f>
        <v>12.345205479452055</v>
      </c>
      <c r="H5407" s="61">
        <f ca="1">Table7[[#This Row],[Year]]*12</f>
        <v>148.14246575342466</v>
      </c>
      <c r="I5407" t="str">
        <f ca="1">IF(Table7[[#This Row],[Month]]&gt;=12,"Tenured","New Hire")</f>
        <v>Tenured</v>
      </c>
    </row>
    <row r="5408" spans="1:9">
      <c r="A5408" s="3" t="s">
        <v>109</v>
      </c>
      <c r="B5408" s="35" t="str">
        <f>_xlfn.XLOOKUP(Table7[[#This Row],[EID]],Roster!A:A,Roster!E:E)</f>
        <v>han.oriz.24</v>
      </c>
      <c r="C5408" s="35" t="str">
        <f>_xlfn.XLOOKUP(Table7[[#This Row],[EID]],Roster!A:A,Roster!F:F)</f>
        <v>Strategy</v>
      </c>
      <c r="D5408">
        <v>9</v>
      </c>
      <c r="E5408" s="2">
        <v>45243</v>
      </c>
      <c r="F5408" s="2">
        <f>_xlfn.XLOOKUP(Table7[[#This Row],[EID]],Roster!A:A,Roster!G:G)</f>
        <v>39092</v>
      </c>
      <c r="G5408" s="61">
        <f ca="1">(TODAY()-Table7[[#This Row],[Hire Date]])/365</f>
        <v>18.364383561643837</v>
      </c>
      <c r="H5408" s="61">
        <f ca="1">Table7[[#This Row],[Year]]*12</f>
        <v>220.37260273972606</v>
      </c>
      <c r="I5408" t="str">
        <f ca="1">IF(Table7[[#This Row],[Month]]&gt;=12,"Tenured","New Hire")</f>
        <v>Tenured</v>
      </c>
    </row>
    <row r="5409" spans="1:9">
      <c r="A5409" s="3" t="s">
        <v>110</v>
      </c>
      <c r="B5409" s="35" t="str">
        <f>_xlfn.XLOOKUP(Table7[[#This Row],[EID]],Roster!A:A,Roster!E:E)</f>
        <v>oka.koch.55</v>
      </c>
      <c r="C5409" s="35" t="str">
        <f>_xlfn.XLOOKUP(Table7[[#This Row],[EID]],Roster!A:A,Roster!F:F)</f>
        <v>F&amp;A</v>
      </c>
      <c r="D5409">
        <v>7</v>
      </c>
      <c r="E5409" s="2">
        <v>45243</v>
      </c>
      <c r="F5409" s="2">
        <f>_xlfn.XLOOKUP(Table7[[#This Row],[EID]],Roster!A:A,Roster!G:G)</f>
        <v>45029</v>
      </c>
      <c r="G5409" s="61">
        <f ca="1">(TODAY()-Table7[[#This Row],[Hire Date]])/365</f>
        <v>2.0986301369863014</v>
      </c>
      <c r="H5409" s="61">
        <f ca="1">Table7[[#This Row],[Year]]*12</f>
        <v>25.183561643835617</v>
      </c>
      <c r="I5409" t="str">
        <f ca="1">IF(Table7[[#This Row],[Month]]&gt;=12,"Tenured","New Hire")</f>
        <v>Tenured</v>
      </c>
    </row>
    <row r="5410" spans="1:9">
      <c r="A5410" s="3" t="s">
        <v>111</v>
      </c>
      <c r="B5410" s="35" t="str">
        <f>_xlfn.XLOOKUP(Table7[[#This Row],[EID]],Roster!A:A,Roster!E:E)</f>
        <v>hir.kame.31</v>
      </c>
      <c r="C5410" s="35" t="str">
        <f>_xlfn.XLOOKUP(Table7[[#This Row],[EID]],Roster!A:A,Roster!F:F)</f>
        <v>Health</v>
      </c>
      <c r="D5410">
        <v>9</v>
      </c>
      <c r="E5410" s="2">
        <v>45243</v>
      </c>
      <c r="F5410" s="2">
        <f>_xlfn.XLOOKUP(Table7[[#This Row],[EID]],Roster!A:A,Roster!G:G)</f>
        <v>42145</v>
      </c>
      <c r="G5410" s="61">
        <f ca="1">(TODAY()-Table7[[#This Row],[Hire Date]])/365</f>
        <v>10</v>
      </c>
      <c r="H5410" s="61">
        <f ca="1">Table7[[#This Row],[Year]]*12</f>
        <v>120</v>
      </c>
      <c r="I5410" t="str">
        <f ca="1">IF(Table7[[#This Row],[Month]]&gt;=12,"Tenured","New Hire")</f>
        <v>Tenured</v>
      </c>
    </row>
    <row r="5411" spans="1:9">
      <c r="A5411" s="3" t="s">
        <v>112</v>
      </c>
      <c r="B5411" s="35" t="str">
        <f>_xlfn.XLOOKUP(Table7[[#This Row],[EID]],Roster!A:A,Roster!E:E)</f>
        <v>hir.kame.31</v>
      </c>
      <c r="C5411" s="35" t="str">
        <f>_xlfn.XLOOKUP(Table7[[#This Row],[EID]],Roster!A:A,Roster!F:F)</f>
        <v>Health</v>
      </c>
      <c r="D5411">
        <v>9</v>
      </c>
      <c r="E5411" s="2">
        <v>45243</v>
      </c>
      <c r="F5411" s="2">
        <f>_xlfn.XLOOKUP(Table7[[#This Row],[EID]],Roster!A:A,Roster!G:G)</f>
        <v>44989</v>
      </c>
      <c r="G5411" s="61">
        <f ca="1">(TODAY()-Table7[[#This Row],[Hire Date]])/365</f>
        <v>2.2082191780821918</v>
      </c>
      <c r="H5411" s="61">
        <f ca="1">Table7[[#This Row],[Year]]*12</f>
        <v>26.4986301369863</v>
      </c>
      <c r="I5411" t="str">
        <f ca="1">IF(Table7[[#This Row],[Month]]&gt;=12,"Tenured","New Hire")</f>
        <v>Tenured</v>
      </c>
    </row>
    <row r="5412" spans="1:9">
      <c r="A5412" s="3" t="s">
        <v>113</v>
      </c>
      <c r="B5412" s="35" t="str">
        <f>_xlfn.XLOOKUP(Table7[[#This Row],[EID]],Roster!A:A,Roster!E:E)</f>
        <v>kig.imaz.62</v>
      </c>
      <c r="C5412" s="35" t="str">
        <f>_xlfn.XLOOKUP(Table7[[#This Row],[EID]],Roster!A:A,Roster!F:F)</f>
        <v>HR</v>
      </c>
      <c r="D5412">
        <v>10</v>
      </c>
      <c r="E5412" s="2">
        <v>45243</v>
      </c>
      <c r="F5412" s="2">
        <f>_xlfn.XLOOKUP(Table7[[#This Row],[EID]],Roster!A:A,Roster!G:G)</f>
        <v>44152</v>
      </c>
      <c r="G5412" s="61">
        <f ca="1">(TODAY()-Table7[[#This Row],[Hire Date]])/365</f>
        <v>4.5013698630136982</v>
      </c>
      <c r="H5412" s="61">
        <f ca="1">Table7[[#This Row],[Year]]*12</f>
        <v>54.016438356164379</v>
      </c>
      <c r="I5412" t="str">
        <f ca="1">IF(Table7[[#This Row],[Month]]&gt;=12,"Tenured","New Hire")</f>
        <v>Tenured</v>
      </c>
    </row>
    <row r="5413" spans="1:9">
      <c r="A5413" s="3" t="s">
        <v>114</v>
      </c>
      <c r="B5413" s="35" t="str">
        <f>_xlfn.XLOOKUP(Table7[[#This Row],[EID]],Roster!A:A,Roster!E:E)</f>
        <v>han.oriz.24</v>
      </c>
      <c r="C5413" s="35" t="str">
        <f>_xlfn.XLOOKUP(Table7[[#This Row],[EID]],Roster!A:A,Roster!F:F)</f>
        <v>Strategy</v>
      </c>
      <c r="D5413">
        <v>9</v>
      </c>
      <c r="E5413" s="2">
        <v>45243</v>
      </c>
      <c r="F5413" s="2">
        <f>_xlfn.XLOOKUP(Table7[[#This Row],[EID]],Roster!A:A,Roster!G:G)</f>
        <v>37165</v>
      </c>
      <c r="G5413" s="61">
        <f ca="1">(TODAY()-Table7[[#This Row],[Hire Date]])/365</f>
        <v>23.643835616438356</v>
      </c>
      <c r="H5413" s="61">
        <f ca="1">Table7[[#This Row],[Year]]*12</f>
        <v>283.72602739726028</v>
      </c>
      <c r="I5413" t="str">
        <f ca="1">IF(Table7[[#This Row],[Month]]&gt;=12,"Tenured","New Hire")</f>
        <v>Tenured</v>
      </c>
    </row>
    <row r="5414" spans="1:9">
      <c r="A5414" s="3" t="s">
        <v>115</v>
      </c>
      <c r="B5414" s="35" t="str">
        <f>_xlfn.XLOOKUP(Table7[[#This Row],[EID]],Roster!A:A,Roster!E:E)</f>
        <v>oka.koch.55</v>
      </c>
      <c r="C5414" s="35" t="str">
        <f>_xlfn.XLOOKUP(Table7[[#This Row],[EID]],Roster!A:A,Roster!F:F)</f>
        <v>F&amp;A</v>
      </c>
      <c r="D5414">
        <v>8</v>
      </c>
      <c r="E5414" s="2">
        <v>45243</v>
      </c>
      <c r="F5414" s="2">
        <f>_xlfn.XLOOKUP(Table7[[#This Row],[EID]],Roster!A:A,Roster!G:G)</f>
        <v>44841</v>
      </c>
      <c r="G5414" s="61">
        <f ca="1">(TODAY()-Table7[[#This Row],[Hire Date]])/365</f>
        <v>2.6136986301369864</v>
      </c>
      <c r="H5414" s="61">
        <f ca="1">Table7[[#This Row],[Year]]*12</f>
        <v>31.364383561643837</v>
      </c>
      <c r="I5414" t="str">
        <f ca="1">IF(Table7[[#This Row],[Month]]&gt;=12,"Tenured","New Hire")</f>
        <v>Tenured</v>
      </c>
    </row>
    <row r="5415" spans="1:9">
      <c r="A5415" s="3" t="s">
        <v>116</v>
      </c>
      <c r="B5415" s="35" t="str">
        <f>_xlfn.XLOOKUP(Table7[[#This Row],[EID]],Roster!A:A,Roster!E:E)</f>
        <v>hir.kame.31</v>
      </c>
      <c r="C5415" s="35" t="str">
        <f>_xlfn.XLOOKUP(Table7[[#This Row],[EID]],Roster!A:A,Roster!F:F)</f>
        <v>Health</v>
      </c>
      <c r="D5415">
        <v>8</v>
      </c>
      <c r="E5415" s="2">
        <v>45243</v>
      </c>
      <c r="F5415" s="2">
        <f>_xlfn.XLOOKUP(Table7[[#This Row],[EID]],Roster!A:A,Roster!G:G)</f>
        <v>39490</v>
      </c>
      <c r="G5415" s="61">
        <f ca="1">(TODAY()-Table7[[#This Row],[Hire Date]])/365</f>
        <v>17.273972602739725</v>
      </c>
      <c r="H5415" s="61">
        <f ca="1">Table7[[#This Row],[Year]]*12</f>
        <v>207.2876712328767</v>
      </c>
      <c r="I5415" t="str">
        <f ca="1">IF(Table7[[#This Row],[Month]]&gt;=12,"Tenured","New Hire")</f>
        <v>Tenured</v>
      </c>
    </row>
    <row r="5416" spans="1:9">
      <c r="A5416" s="3" t="s">
        <v>117</v>
      </c>
      <c r="B5416" s="35" t="str">
        <f>_xlfn.XLOOKUP(Table7[[#This Row],[EID]],Roster!A:A,Roster!E:E)</f>
        <v>han.oriz.24</v>
      </c>
      <c r="C5416" s="35" t="str">
        <f>_xlfn.XLOOKUP(Table7[[#This Row],[EID]],Roster!A:A,Roster!F:F)</f>
        <v>Network</v>
      </c>
      <c r="D5416">
        <v>10</v>
      </c>
      <c r="E5416" s="2">
        <v>45243</v>
      </c>
      <c r="F5416" s="2">
        <f>_xlfn.XLOOKUP(Table7[[#This Row],[EID]],Roster!A:A,Roster!G:G)</f>
        <v>43495</v>
      </c>
      <c r="G5416" s="61">
        <f ca="1">(TODAY()-Table7[[#This Row],[Hire Date]])/365</f>
        <v>6.3013698630136989</v>
      </c>
      <c r="H5416" s="61">
        <f ca="1">Table7[[#This Row],[Year]]*12</f>
        <v>75.616438356164394</v>
      </c>
      <c r="I5416" t="str">
        <f ca="1">IF(Table7[[#This Row],[Month]]&gt;=12,"Tenured","New Hire")</f>
        <v>Tenured</v>
      </c>
    </row>
    <row r="5417" spans="1:9">
      <c r="A5417" s="3" t="s">
        <v>118</v>
      </c>
      <c r="B5417" s="35" t="str">
        <f>_xlfn.XLOOKUP(Table7[[#This Row],[EID]],Roster!A:A,Roster!E:E)</f>
        <v>kig.imaz.62</v>
      </c>
      <c r="C5417" s="35" t="str">
        <f>_xlfn.XLOOKUP(Table7[[#This Row],[EID]],Roster!A:A,Roster!F:F)</f>
        <v>HR</v>
      </c>
      <c r="D5417">
        <v>9</v>
      </c>
      <c r="E5417" s="2">
        <v>45243</v>
      </c>
      <c r="F5417" s="2">
        <f>_xlfn.XLOOKUP(Table7[[#This Row],[EID]],Roster!A:A,Roster!G:G)</f>
        <v>44965</v>
      </c>
      <c r="G5417" s="61">
        <f ca="1">(TODAY()-Table7[[#This Row],[Hire Date]])/365</f>
        <v>2.2739726027397262</v>
      </c>
      <c r="H5417" s="61">
        <f ca="1">Table7[[#This Row],[Year]]*12</f>
        <v>27.287671232876715</v>
      </c>
      <c r="I5417" t="str">
        <f ca="1">IF(Table7[[#This Row],[Month]]&gt;=12,"Tenured","New Hire")</f>
        <v>Tenured</v>
      </c>
    </row>
    <row r="5418" spans="1:9">
      <c r="A5418" s="3" t="s">
        <v>119</v>
      </c>
      <c r="B5418" s="35" t="str">
        <f>_xlfn.XLOOKUP(Table7[[#This Row],[EID]],Roster!A:A,Roster!E:E)</f>
        <v>hir.kame.31</v>
      </c>
      <c r="C5418" s="35" t="str">
        <f>_xlfn.XLOOKUP(Table7[[#This Row],[EID]],Roster!A:A,Roster!F:F)</f>
        <v>Health</v>
      </c>
      <c r="D5418">
        <v>10</v>
      </c>
      <c r="E5418" s="2">
        <v>45243</v>
      </c>
      <c r="F5418" s="2">
        <f>_xlfn.XLOOKUP(Table7[[#This Row],[EID]],Roster!A:A,Roster!G:G)</f>
        <v>38581</v>
      </c>
      <c r="G5418" s="61">
        <f ca="1">(TODAY()-Table7[[#This Row],[Hire Date]])/365</f>
        <v>19.764383561643836</v>
      </c>
      <c r="H5418" s="61">
        <f ca="1">Table7[[#This Row],[Year]]*12</f>
        <v>237.17260273972602</v>
      </c>
      <c r="I5418" t="str">
        <f ca="1">IF(Table7[[#This Row],[Month]]&gt;=12,"Tenured","New Hire")</f>
        <v>Tenured</v>
      </c>
    </row>
    <row r="5419" spans="1:9">
      <c r="A5419" s="3" t="s">
        <v>120</v>
      </c>
      <c r="B5419" s="35" t="str">
        <f>_xlfn.XLOOKUP(Table7[[#This Row],[EID]],Roster!A:A,Roster!E:E)</f>
        <v>oka.koch.55</v>
      </c>
      <c r="C5419" s="35" t="str">
        <f>_xlfn.XLOOKUP(Table7[[#This Row],[EID]],Roster!A:A,Roster!F:F)</f>
        <v>F&amp;A</v>
      </c>
      <c r="D5419">
        <v>8</v>
      </c>
      <c r="E5419" s="2">
        <v>45243</v>
      </c>
      <c r="F5419" s="2">
        <f>_xlfn.XLOOKUP(Table7[[#This Row],[EID]],Roster!A:A,Roster!G:G)</f>
        <v>45039</v>
      </c>
      <c r="G5419" s="61">
        <f ca="1">(TODAY()-Table7[[#This Row],[Hire Date]])/365</f>
        <v>2.0712328767123287</v>
      </c>
      <c r="H5419" s="61">
        <f ca="1">Table7[[#This Row],[Year]]*12</f>
        <v>24.854794520547944</v>
      </c>
      <c r="I5419" t="str">
        <f ca="1">IF(Table7[[#This Row],[Month]]&gt;=12,"Tenured","New Hire")</f>
        <v>Tenured</v>
      </c>
    </row>
    <row r="5420" spans="1:9">
      <c r="A5420" s="3" t="s">
        <v>121</v>
      </c>
      <c r="B5420" s="35" t="str">
        <f>_xlfn.XLOOKUP(Table7[[#This Row],[EID]],Roster!A:A,Roster!E:E)</f>
        <v>hir.kame.31</v>
      </c>
      <c r="C5420" s="35" t="str">
        <f>_xlfn.XLOOKUP(Table7[[#This Row],[EID]],Roster!A:A,Roster!F:F)</f>
        <v>Health</v>
      </c>
      <c r="D5420">
        <v>9</v>
      </c>
      <c r="E5420" s="2">
        <v>45243</v>
      </c>
      <c r="F5420" s="2">
        <f>_xlfn.XLOOKUP(Table7[[#This Row],[EID]],Roster!A:A,Roster!G:G)</f>
        <v>44420</v>
      </c>
      <c r="G5420" s="61">
        <f ca="1">(TODAY()-Table7[[#This Row],[Hire Date]])/365</f>
        <v>3.7671232876712328</v>
      </c>
      <c r="H5420" s="61">
        <f ca="1">Table7[[#This Row],[Year]]*12</f>
        <v>45.205479452054796</v>
      </c>
      <c r="I5420" t="str">
        <f ca="1">IF(Table7[[#This Row],[Month]]&gt;=12,"Tenured","New Hire")</f>
        <v>Tenured</v>
      </c>
    </row>
    <row r="5421" spans="1:9">
      <c r="A5421" s="3" t="s">
        <v>122</v>
      </c>
      <c r="B5421" s="35" t="str">
        <f>_xlfn.XLOOKUP(Table7[[#This Row],[EID]],Roster!A:A,Roster!E:E)</f>
        <v>han.oriz.24</v>
      </c>
      <c r="C5421" s="35" t="str">
        <f>_xlfn.XLOOKUP(Table7[[#This Row],[EID]],Roster!A:A,Roster!F:F)</f>
        <v>Network</v>
      </c>
      <c r="D5421">
        <v>10</v>
      </c>
      <c r="E5421" s="2">
        <v>45243</v>
      </c>
      <c r="F5421" s="2">
        <f>_xlfn.XLOOKUP(Table7[[#This Row],[EID]],Roster!A:A,Roster!G:G)</f>
        <v>44961</v>
      </c>
      <c r="G5421" s="61">
        <f ca="1">(TODAY()-Table7[[#This Row],[Hire Date]])/365</f>
        <v>2.2849315068493152</v>
      </c>
      <c r="H5421" s="61">
        <f ca="1">Table7[[#This Row],[Year]]*12</f>
        <v>27.419178082191785</v>
      </c>
      <c r="I5421" t="str">
        <f ca="1">IF(Table7[[#This Row],[Month]]&gt;=12,"Tenured","New Hire")</f>
        <v>Tenured</v>
      </c>
    </row>
    <row r="5422" spans="1:9">
      <c r="A5422" s="3" t="s">
        <v>123</v>
      </c>
      <c r="B5422" s="35" t="str">
        <f>_xlfn.XLOOKUP(Table7[[#This Row],[EID]],Roster!A:A,Roster!E:E)</f>
        <v>kig.imaz.62</v>
      </c>
      <c r="C5422" s="35" t="str">
        <f>_xlfn.XLOOKUP(Table7[[#This Row],[EID]],Roster!A:A,Roster!F:F)</f>
        <v>HR</v>
      </c>
      <c r="D5422">
        <v>10</v>
      </c>
      <c r="E5422" s="2">
        <v>45243</v>
      </c>
      <c r="F5422" s="2">
        <f>_xlfn.XLOOKUP(Table7[[#This Row],[EID]],Roster!A:A,Roster!G:G)</f>
        <v>41094</v>
      </c>
      <c r="G5422" s="61">
        <f ca="1">(TODAY()-Table7[[#This Row],[Hire Date]])/365</f>
        <v>12.87945205479452</v>
      </c>
      <c r="H5422" s="61">
        <f ca="1">Table7[[#This Row],[Year]]*12</f>
        <v>154.55342465753424</v>
      </c>
      <c r="I5422" t="str">
        <f ca="1">IF(Table7[[#This Row],[Month]]&gt;=12,"Tenured","New Hire")</f>
        <v>Tenured</v>
      </c>
    </row>
    <row r="5423" spans="1:9">
      <c r="A5423" s="3" t="s">
        <v>94</v>
      </c>
      <c r="B5423" s="35" t="str">
        <f>_xlfn.XLOOKUP(Table7[[#This Row],[EID]],Roster!A:A,Roster!E:E)</f>
        <v>oka.koch.55</v>
      </c>
      <c r="C5423" s="35" t="str">
        <f>_xlfn.XLOOKUP(Table7[[#This Row],[EID]],Roster!A:A,Roster!F:F)</f>
        <v>F&amp;A</v>
      </c>
      <c r="D5423">
        <v>8</v>
      </c>
      <c r="E5423" s="2">
        <v>45244</v>
      </c>
      <c r="F5423" s="2">
        <f>_xlfn.XLOOKUP(Table7[[#This Row],[EID]],Roster!A:A,Roster!G:G)</f>
        <v>45032</v>
      </c>
      <c r="G5423" s="61">
        <f ca="1">(TODAY()-Table7[[#This Row],[Hire Date]])/365</f>
        <v>2.0904109589041098</v>
      </c>
      <c r="H5423" s="61">
        <f ca="1">Table7[[#This Row],[Year]]*12</f>
        <v>25.084931506849315</v>
      </c>
      <c r="I5423" t="str">
        <f ca="1">IF(Table7[[#This Row],[Month]]&gt;=12,"Tenured","New Hire")</f>
        <v>Tenured</v>
      </c>
    </row>
    <row r="5424" spans="1:9">
      <c r="A5424" s="3" t="s">
        <v>95</v>
      </c>
      <c r="B5424" s="35" t="str">
        <f>_xlfn.XLOOKUP(Table7[[#This Row],[EID]],Roster!A:A,Roster!E:E)</f>
        <v>oka.koch.55</v>
      </c>
      <c r="C5424" s="35" t="str">
        <f>_xlfn.XLOOKUP(Table7[[#This Row],[EID]],Roster!A:A,Roster!F:F)</f>
        <v>F&amp;A</v>
      </c>
      <c r="D5424">
        <v>8</v>
      </c>
      <c r="E5424" s="2">
        <v>45244</v>
      </c>
      <c r="F5424" s="2">
        <f>_xlfn.XLOOKUP(Table7[[#This Row],[EID]],Roster!A:A,Roster!G:G)</f>
        <v>44990</v>
      </c>
      <c r="G5424" s="61">
        <f ca="1">(TODAY()-Table7[[#This Row],[Hire Date]])/365</f>
        <v>2.2054794520547945</v>
      </c>
      <c r="H5424" s="61">
        <f ca="1">Table7[[#This Row],[Year]]*12</f>
        <v>26.465753424657535</v>
      </c>
      <c r="I5424" t="str">
        <f ca="1">IF(Table7[[#This Row],[Month]]&gt;=12,"Tenured","New Hire")</f>
        <v>Tenured</v>
      </c>
    </row>
    <row r="5425" spans="1:9">
      <c r="A5425" s="3" t="s">
        <v>96</v>
      </c>
      <c r="B5425" s="35" t="str">
        <f>_xlfn.XLOOKUP(Table7[[#This Row],[EID]],Roster!A:A,Roster!E:E)</f>
        <v>hir.kame.31</v>
      </c>
      <c r="C5425" s="35" t="str">
        <f>_xlfn.XLOOKUP(Table7[[#This Row],[EID]],Roster!A:A,Roster!F:F)</f>
        <v>Health</v>
      </c>
      <c r="D5425">
        <v>8</v>
      </c>
      <c r="E5425" s="2">
        <v>45244</v>
      </c>
      <c r="F5425" s="2">
        <f>_xlfn.XLOOKUP(Table7[[#This Row],[EID]],Roster!A:A,Roster!G:G)</f>
        <v>44979</v>
      </c>
      <c r="G5425" s="61">
        <f ca="1">(TODAY()-Table7[[#This Row],[Hire Date]])/365</f>
        <v>2.2356164383561645</v>
      </c>
      <c r="H5425" s="61">
        <f ca="1">Table7[[#This Row],[Year]]*12</f>
        <v>26.827397260273976</v>
      </c>
      <c r="I5425" t="str">
        <f ca="1">IF(Table7[[#This Row],[Month]]&gt;=12,"Tenured","New Hire")</f>
        <v>Tenured</v>
      </c>
    </row>
    <row r="5426" spans="1:9">
      <c r="A5426" s="3" t="s">
        <v>97</v>
      </c>
      <c r="B5426" s="35" t="str">
        <f>_xlfn.XLOOKUP(Table7[[#This Row],[EID]],Roster!A:A,Roster!E:E)</f>
        <v>han.oriz.24</v>
      </c>
      <c r="C5426" s="35" t="str">
        <f>_xlfn.XLOOKUP(Table7[[#This Row],[EID]],Roster!A:A,Roster!F:F)</f>
        <v>Network</v>
      </c>
      <c r="D5426">
        <v>8</v>
      </c>
      <c r="E5426" s="2">
        <v>45244</v>
      </c>
      <c r="F5426" s="2">
        <f>_xlfn.XLOOKUP(Table7[[#This Row],[EID]],Roster!A:A,Roster!G:G)</f>
        <v>44419</v>
      </c>
      <c r="G5426" s="61">
        <f ca="1">(TODAY()-Table7[[#This Row],[Hire Date]])/365</f>
        <v>3.7698630136986302</v>
      </c>
      <c r="H5426" s="61">
        <f ca="1">Table7[[#This Row],[Year]]*12</f>
        <v>45.238356164383561</v>
      </c>
      <c r="I5426" t="str">
        <f ca="1">IF(Table7[[#This Row],[Month]]&gt;=12,"Tenured","New Hire")</f>
        <v>Tenured</v>
      </c>
    </row>
    <row r="5427" spans="1:9">
      <c r="A5427" s="3" t="s">
        <v>98</v>
      </c>
      <c r="B5427" s="35" t="str">
        <f>_xlfn.XLOOKUP(Table7[[#This Row],[EID]],Roster!A:A,Roster!E:E)</f>
        <v>kig.imaz.62</v>
      </c>
      <c r="C5427" s="35" t="str">
        <f>_xlfn.XLOOKUP(Table7[[#This Row],[EID]],Roster!A:A,Roster!F:F)</f>
        <v>HR</v>
      </c>
      <c r="D5427">
        <v>10</v>
      </c>
      <c r="E5427" s="2">
        <v>45244</v>
      </c>
      <c r="F5427" s="2">
        <f>_xlfn.XLOOKUP(Table7[[#This Row],[EID]],Roster!A:A,Roster!G:G)</f>
        <v>41964</v>
      </c>
      <c r="G5427" s="61">
        <f ca="1">(TODAY()-Table7[[#This Row],[Hire Date]])/365</f>
        <v>10.495890410958904</v>
      </c>
      <c r="H5427" s="61">
        <f ca="1">Table7[[#This Row],[Year]]*12</f>
        <v>125.95068493150684</v>
      </c>
      <c r="I5427" t="str">
        <f ca="1">IF(Table7[[#This Row],[Month]]&gt;=12,"Tenured","New Hire")</f>
        <v>Tenured</v>
      </c>
    </row>
    <row r="5428" spans="1:9">
      <c r="A5428" s="3" t="s">
        <v>99</v>
      </c>
      <c r="B5428" s="35" t="str">
        <f>_xlfn.XLOOKUP(Table7[[#This Row],[EID]],Roster!A:A,Roster!E:E)</f>
        <v>han.oriz.24</v>
      </c>
      <c r="C5428" s="35" t="str">
        <f>_xlfn.XLOOKUP(Table7[[#This Row],[EID]],Roster!A:A,Roster!F:F)</f>
        <v>Strategy</v>
      </c>
      <c r="D5428">
        <v>9</v>
      </c>
      <c r="E5428" s="2">
        <v>45244</v>
      </c>
      <c r="F5428" s="2">
        <f>_xlfn.XLOOKUP(Table7[[#This Row],[EID]],Roster!A:A,Roster!G:G)</f>
        <v>39732</v>
      </c>
      <c r="G5428" s="61">
        <f ca="1">(TODAY()-Table7[[#This Row],[Hire Date]])/365</f>
        <v>16.610958904109587</v>
      </c>
      <c r="H5428" s="61">
        <f ca="1">Table7[[#This Row],[Year]]*12</f>
        <v>199.33150684931505</v>
      </c>
      <c r="I5428" t="str">
        <f ca="1">IF(Table7[[#This Row],[Month]]&gt;=12,"Tenured","New Hire")</f>
        <v>Tenured</v>
      </c>
    </row>
    <row r="5429" spans="1:9">
      <c r="A5429" s="3" t="s">
        <v>100</v>
      </c>
      <c r="B5429" s="35" t="str">
        <f>_xlfn.XLOOKUP(Table7[[#This Row],[EID]],Roster!A:A,Roster!E:E)</f>
        <v>oka.koch.55</v>
      </c>
      <c r="C5429" s="35" t="str">
        <f>_xlfn.XLOOKUP(Table7[[#This Row],[EID]],Roster!A:A,Roster!F:F)</f>
        <v>F&amp;A</v>
      </c>
      <c r="D5429">
        <v>10</v>
      </c>
      <c r="E5429" s="2">
        <v>45244</v>
      </c>
      <c r="F5429" s="2">
        <f>_xlfn.XLOOKUP(Table7[[#This Row],[EID]],Roster!A:A,Roster!G:G)</f>
        <v>44956</v>
      </c>
      <c r="G5429" s="61">
        <f ca="1">(TODAY()-Table7[[#This Row],[Hire Date]])/365</f>
        <v>2.2986301369863016</v>
      </c>
      <c r="H5429" s="61">
        <f ca="1">Table7[[#This Row],[Year]]*12</f>
        <v>27.583561643835619</v>
      </c>
      <c r="I5429" t="str">
        <f ca="1">IF(Table7[[#This Row],[Month]]&gt;=12,"Tenured","New Hire")</f>
        <v>Tenured</v>
      </c>
    </row>
    <row r="5430" spans="1:9">
      <c r="A5430" s="3" t="s">
        <v>101</v>
      </c>
      <c r="B5430" s="35" t="str">
        <f>_xlfn.XLOOKUP(Table7[[#This Row],[EID]],Roster!A:A,Roster!E:E)</f>
        <v>hir.kame.31</v>
      </c>
      <c r="C5430" s="35" t="str">
        <f>_xlfn.XLOOKUP(Table7[[#This Row],[EID]],Roster!A:A,Roster!F:F)</f>
        <v>Health</v>
      </c>
      <c r="D5430">
        <v>8</v>
      </c>
      <c r="E5430" s="2">
        <v>45244</v>
      </c>
      <c r="F5430" s="2">
        <f>_xlfn.XLOOKUP(Table7[[#This Row],[EID]],Roster!A:A,Roster!G:G)</f>
        <v>42161</v>
      </c>
      <c r="G5430" s="61">
        <f ca="1">(TODAY()-Table7[[#This Row],[Hire Date]])/365</f>
        <v>9.956164383561644</v>
      </c>
      <c r="H5430" s="61">
        <f ca="1">Table7[[#This Row],[Year]]*12</f>
        <v>119.47397260273974</v>
      </c>
      <c r="I5430" t="str">
        <f ca="1">IF(Table7[[#This Row],[Month]]&gt;=12,"Tenured","New Hire")</f>
        <v>Tenured</v>
      </c>
    </row>
    <row r="5431" spans="1:9">
      <c r="A5431" s="3" t="s">
        <v>102</v>
      </c>
      <c r="B5431" s="35" t="str">
        <f>_xlfn.XLOOKUP(Table7[[#This Row],[EID]],Roster!A:A,Roster!E:E)</f>
        <v>han.oriz.24</v>
      </c>
      <c r="C5431" s="35" t="str">
        <f>_xlfn.XLOOKUP(Table7[[#This Row],[EID]],Roster!A:A,Roster!F:F)</f>
        <v>Network</v>
      </c>
      <c r="D5431">
        <v>8</v>
      </c>
      <c r="E5431" s="2">
        <v>45244</v>
      </c>
      <c r="F5431" s="2">
        <f>_xlfn.XLOOKUP(Table7[[#This Row],[EID]],Roster!A:A,Roster!G:G)</f>
        <v>37784</v>
      </c>
      <c r="G5431" s="61">
        <f ca="1">(TODAY()-Table7[[#This Row],[Hire Date]])/365</f>
        <v>21.947945205479453</v>
      </c>
      <c r="H5431" s="61">
        <f ca="1">Table7[[#This Row],[Year]]*12</f>
        <v>263.37534246575342</v>
      </c>
      <c r="I5431" t="str">
        <f ca="1">IF(Table7[[#This Row],[Month]]&gt;=12,"Tenured","New Hire")</f>
        <v>Tenured</v>
      </c>
    </row>
    <row r="5432" spans="1:9">
      <c r="A5432" s="3" t="s">
        <v>103</v>
      </c>
      <c r="B5432" s="35" t="str">
        <f>_xlfn.XLOOKUP(Table7[[#This Row],[EID]],Roster!A:A,Roster!E:E)</f>
        <v>kig.imaz.62</v>
      </c>
      <c r="C5432" s="35" t="str">
        <f>_xlfn.XLOOKUP(Table7[[#This Row],[EID]],Roster!A:A,Roster!F:F)</f>
        <v>HR</v>
      </c>
      <c r="D5432">
        <v>9</v>
      </c>
      <c r="E5432" s="2">
        <v>45244</v>
      </c>
      <c r="F5432" s="2">
        <f>_xlfn.XLOOKUP(Table7[[#This Row],[EID]],Roster!A:A,Roster!G:G)</f>
        <v>44132</v>
      </c>
      <c r="G5432" s="61">
        <f ca="1">(TODAY()-Table7[[#This Row],[Hire Date]])/365</f>
        <v>4.5561643835616437</v>
      </c>
      <c r="H5432" s="61">
        <f ca="1">Table7[[#This Row],[Year]]*12</f>
        <v>54.673972602739724</v>
      </c>
      <c r="I5432" t="str">
        <f ca="1">IF(Table7[[#This Row],[Month]]&gt;=12,"Tenured","New Hire")</f>
        <v>Tenured</v>
      </c>
    </row>
    <row r="5433" spans="1:9">
      <c r="A5433" s="3" t="s">
        <v>104</v>
      </c>
      <c r="B5433" s="35" t="str">
        <f>_xlfn.XLOOKUP(Table7[[#This Row],[EID]],Roster!A:A,Roster!E:E)</f>
        <v>oka.koch.55</v>
      </c>
      <c r="C5433" s="35" t="str">
        <f>_xlfn.XLOOKUP(Table7[[#This Row],[EID]],Roster!A:A,Roster!F:F)</f>
        <v>F&amp;A</v>
      </c>
      <c r="D5433">
        <v>8</v>
      </c>
      <c r="E5433" s="2">
        <v>45244</v>
      </c>
      <c r="F5433" s="2">
        <f>_xlfn.XLOOKUP(Table7[[#This Row],[EID]],Roster!A:A,Roster!G:G)</f>
        <v>44977</v>
      </c>
      <c r="G5433" s="61">
        <f ca="1">(TODAY()-Table7[[#This Row],[Hire Date]])/365</f>
        <v>2.2410958904109588</v>
      </c>
      <c r="H5433" s="61">
        <f ca="1">Table7[[#This Row],[Year]]*12</f>
        <v>26.893150684931506</v>
      </c>
      <c r="I5433" t="str">
        <f ca="1">IF(Table7[[#This Row],[Month]]&gt;=12,"Tenured","New Hire")</f>
        <v>Tenured</v>
      </c>
    </row>
    <row r="5434" spans="1:9">
      <c r="A5434" s="3" t="s">
        <v>105</v>
      </c>
      <c r="B5434" s="35" t="str">
        <f>_xlfn.XLOOKUP(Table7[[#This Row],[EID]],Roster!A:A,Roster!E:E)</f>
        <v>oka.koch.55</v>
      </c>
      <c r="C5434" s="35" t="str">
        <f>_xlfn.XLOOKUP(Table7[[#This Row],[EID]],Roster!A:A,Roster!F:F)</f>
        <v>F&amp;A</v>
      </c>
      <c r="D5434">
        <v>10</v>
      </c>
      <c r="E5434" s="2">
        <v>45244</v>
      </c>
      <c r="F5434" s="2">
        <f>_xlfn.XLOOKUP(Table7[[#This Row],[EID]],Roster!A:A,Roster!G:G)</f>
        <v>37806</v>
      </c>
      <c r="G5434" s="61">
        <f ca="1">(TODAY()-Table7[[#This Row],[Hire Date]])/365</f>
        <v>21.887671232876713</v>
      </c>
      <c r="H5434" s="61">
        <f ca="1">Table7[[#This Row],[Year]]*12</f>
        <v>262.65205479452055</v>
      </c>
      <c r="I5434" t="str">
        <f ca="1">IF(Table7[[#This Row],[Month]]&gt;=12,"Tenured","New Hire")</f>
        <v>Tenured</v>
      </c>
    </row>
    <row r="5435" spans="1:9">
      <c r="A5435" s="3" t="s">
        <v>106</v>
      </c>
      <c r="B5435" s="35" t="str">
        <f>_xlfn.XLOOKUP(Table7[[#This Row],[EID]],Roster!A:A,Roster!E:E)</f>
        <v>hir.kame.31</v>
      </c>
      <c r="C5435" s="35" t="str">
        <f>_xlfn.XLOOKUP(Table7[[#This Row],[EID]],Roster!A:A,Roster!F:F)</f>
        <v>Health</v>
      </c>
      <c r="D5435">
        <v>9</v>
      </c>
      <c r="E5435" s="2">
        <v>45244</v>
      </c>
      <c r="F5435" s="2">
        <f>_xlfn.XLOOKUP(Table7[[#This Row],[EID]],Roster!A:A,Roster!G:G)</f>
        <v>40457</v>
      </c>
      <c r="G5435" s="61">
        <f ca="1">(TODAY()-Table7[[#This Row],[Hire Date]])/365</f>
        <v>14.624657534246575</v>
      </c>
      <c r="H5435" s="61">
        <f ca="1">Table7[[#This Row],[Year]]*12</f>
        <v>175.49589041095891</v>
      </c>
      <c r="I5435" t="str">
        <f ca="1">IF(Table7[[#This Row],[Month]]&gt;=12,"Tenured","New Hire")</f>
        <v>Tenured</v>
      </c>
    </row>
    <row r="5436" spans="1:9">
      <c r="A5436" s="3" t="s">
        <v>107</v>
      </c>
      <c r="B5436" s="35" t="str">
        <f>_xlfn.XLOOKUP(Table7[[#This Row],[EID]],Roster!A:A,Roster!E:E)</f>
        <v>oka.koch.55</v>
      </c>
      <c r="C5436" s="35" t="str">
        <f>_xlfn.XLOOKUP(Table7[[#This Row],[EID]],Roster!A:A,Roster!F:F)</f>
        <v>F&amp;A</v>
      </c>
      <c r="D5436">
        <v>10</v>
      </c>
      <c r="E5436" s="2">
        <v>45244</v>
      </c>
      <c r="F5436" s="2">
        <f>_xlfn.XLOOKUP(Table7[[#This Row],[EID]],Roster!A:A,Roster!G:G)</f>
        <v>45001</v>
      </c>
      <c r="G5436" s="61">
        <f ca="1">(TODAY()-Table7[[#This Row],[Hire Date]])/365</f>
        <v>2.1753424657534248</v>
      </c>
      <c r="H5436" s="61">
        <f ca="1">Table7[[#This Row],[Year]]*12</f>
        <v>26.104109589041098</v>
      </c>
      <c r="I5436" t="str">
        <f ca="1">IF(Table7[[#This Row],[Month]]&gt;=12,"Tenured","New Hire")</f>
        <v>Tenured</v>
      </c>
    </row>
    <row r="5437" spans="1:9">
      <c r="A5437" s="3" t="s">
        <v>108</v>
      </c>
      <c r="B5437" s="35" t="str">
        <f>_xlfn.XLOOKUP(Table7[[#This Row],[EID]],Roster!A:A,Roster!E:E)</f>
        <v>kig.imaz.62</v>
      </c>
      <c r="C5437" s="35" t="str">
        <f>_xlfn.XLOOKUP(Table7[[#This Row],[EID]],Roster!A:A,Roster!F:F)</f>
        <v>HR</v>
      </c>
      <c r="D5437">
        <v>8</v>
      </c>
      <c r="E5437" s="2">
        <v>45244</v>
      </c>
      <c r="F5437" s="2">
        <f>_xlfn.XLOOKUP(Table7[[#This Row],[EID]],Roster!A:A,Roster!G:G)</f>
        <v>41289</v>
      </c>
      <c r="G5437" s="61">
        <f ca="1">(TODAY()-Table7[[#This Row],[Hire Date]])/365</f>
        <v>12.345205479452055</v>
      </c>
      <c r="H5437" s="61">
        <f ca="1">Table7[[#This Row],[Year]]*12</f>
        <v>148.14246575342466</v>
      </c>
      <c r="I5437" t="str">
        <f ca="1">IF(Table7[[#This Row],[Month]]&gt;=12,"Tenured","New Hire")</f>
        <v>Tenured</v>
      </c>
    </row>
    <row r="5438" spans="1:9">
      <c r="A5438" s="3" t="s">
        <v>109</v>
      </c>
      <c r="B5438" s="35" t="str">
        <f>_xlfn.XLOOKUP(Table7[[#This Row],[EID]],Roster!A:A,Roster!E:E)</f>
        <v>han.oriz.24</v>
      </c>
      <c r="C5438" s="35" t="str">
        <f>_xlfn.XLOOKUP(Table7[[#This Row],[EID]],Roster!A:A,Roster!F:F)</f>
        <v>Strategy</v>
      </c>
      <c r="D5438">
        <v>8</v>
      </c>
      <c r="E5438" s="2">
        <v>45244</v>
      </c>
      <c r="F5438" s="2">
        <f>_xlfn.XLOOKUP(Table7[[#This Row],[EID]],Roster!A:A,Roster!G:G)</f>
        <v>39092</v>
      </c>
      <c r="G5438" s="61">
        <f ca="1">(TODAY()-Table7[[#This Row],[Hire Date]])/365</f>
        <v>18.364383561643837</v>
      </c>
      <c r="H5438" s="61">
        <f ca="1">Table7[[#This Row],[Year]]*12</f>
        <v>220.37260273972606</v>
      </c>
      <c r="I5438" t="str">
        <f ca="1">IF(Table7[[#This Row],[Month]]&gt;=12,"Tenured","New Hire")</f>
        <v>Tenured</v>
      </c>
    </row>
    <row r="5439" spans="1:9">
      <c r="A5439" s="3" t="s">
        <v>110</v>
      </c>
      <c r="B5439" s="35" t="str">
        <f>_xlfn.XLOOKUP(Table7[[#This Row],[EID]],Roster!A:A,Roster!E:E)</f>
        <v>oka.koch.55</v>
      </c>
      <c r="C5439" s="35" t="str">
        <f>_xlfn.XLOOKUP(Table7[[#This Row],[EID]],Roster!A:A,Roster!F:F)</f>
        <v>F&amp;A</v>
      </c>
      <c r="D5439">
        <v>9</v>
      </c>
      <c r="E5439" s="2">
        <v>45244</v>
      </c>
      <c r="F5439" s="2">
        <f>_xlfn.XLOOKUP(Table7[[#This Row],[EID]],Roster!A:A,Roster!G:G)</f>
        <v>45029</v>
      </c>
      <c r="G5439" s="61">
        <f ca="1">(TODAY()-Table7[[#This Row],[Hire Date]])/365</f>
        <v>2.0986301369863014</v>
      </c>
      <c r="H5439" s="61">
        <f ca="1">Table7[[#This Row],[Year]]*12</f>
        <v>25.183561643835617</v>
      </c>
      <c r="I5439" t="str">
        <f ca="1">IF(Table7[[#This Row],[Month]]&gt;=12,"Tenured","New Hire")</f>
        <v>Tenured</v>
      </c>
    </row>
    <row r="5440" spans="1:9">
      <c r="A5440" s="3" t="s">
        <v>111</v>
      </c>
      <c r="B5440" s="35" t="str">
        <f>_xlfn.XLOOKUP(Table7[[#This Row],[EID]],Roster!A:A,Roster!E:E)</f>
        <v>hir.kame.31</v>
      </c>
      <c r="C5440" s="35" t="str">
        <f>_xlfn.XLOOKUP(Table7[[#This Row],[EID]],Roster!A:A,Roster!F:F)</f>
        <v>Health</v>
      </c>
      <c r="D5440">
        <v>8</v>
      </c>
      <c r="E5440" s="2">
        <v>45244</v>
      </c>
      <c r="F5440" s="2">
        <f>_xlfn.XLOOKUP(Table7[[#This Row],[EID]],Roster!A:A,Roster!G:G)</f>
        <v>42145</v>
      </c>
      <c r="G5440" s="61">
        <f ca="1">(TODAY()-Table7[[#This Row],[Hire Date]])/365</f>
        <v>10</v>
      </c>
      <c r="H5440" s="61">
        <f ca="1">Table7[[#This Row],[Year]]*12</f>
        <v>120</v>
      </c>
      <c r="I5440" t="str">
        <f ca="1">IF(Table7[[#This Row],[Month]]&gt;=12,"Tenured","New Hire")</f>
        <v>Tenured</v>
      </c>
    </row>
    <row r="5441" spans="1:9">
      <c r="A5441" s="3" t="s">
        <v>112</v>
      </c>
      <c r="B5441" s="35" t="str">
        <f>_xlfn.XLOOKUP(Table7[[#This Row],[EID]],Roster!A:A,Roster!E:E)</f>
        <v>hir.kame.31</v>
      </c>
      <c r="C5441" s="35" t="str">
        <f>_xlfn.XLOOKUP(Table7[[#This Row],[EID]],Roster!A:A,Roster!F:F)</f>
        <v>Health</v>
      </c>
      <c r="D5441">
        <v>10</v>
      </c>
      <c r="E5441" s="2">
        <v>45244</v>
      </c>
      <c r="F5441" s="2">
        <f>_xlfn.XLOOKUP(Table7[[#This Row],[EID]],Roster!A:A,Roster!G:G)</f>
        <v>44989</v>
      </c>
      <c r="G5441" s="61">
        <f ca="1">(TODAY()-Table7[[#This Row],[Hire Date]])/365</f>
        <v>2.2082191780821918</v>
      </c>
      <c r="H5441" s="61">
        <f ca="1">Table7[[#This Row],[Year]]*12</f>
        <v>26.4986301369863</v>
      </c>
      <c r="I5441" t="str">
        <f ca="1">IF(Table7[[#This Row],[Month]]&gt;=12,"Tenured","New Hire")</f>
        <v>Tenured</v>
      </c>
    </row>
    <row r="5442" spans="1:9">
      <c r="A5442" s="3" t="s">
        <v>113</v>
      </c>
      <c r="B5442" s="35" t="str">
        <f>_xlfn.XLOOKUP(Table7[[#This Row],[EID]],Roster!A:A,Roster!E:E)</f>
        <v>kig.imaz.62</v>
      </c>
      <c r="C5442" s="35" t="str">
        <f>_xlfn.XLOOKUP(Table7[[#This Row],[EID]],Roster!A:A,Roster!F:F)</f>
        <v>HR</v>
      </c>
      <c r="D5442">
        <v>9</v>
      </c>
      <c r="E5442" s="2">
        <v>45244</v>
      </c>
      <c r="F5442" s="2">
        <f>_xlfn.XLOOKUP(Table7[[#This Row],[EID]],Roster!A:A,Roster!G:G)</f>
        <v>44152</v>
      </c>
      <c r="G5442" s="61">
        <f ca="1">(TODAY()-Table7[[#This Row],[Hire Date]])/365</f>
        <v>4.5013698630136982</v>
      </c>
      <c r="H5442" s="61">
        <f ca="1">Table7[[#This Row],[Year]]*12</f>
        <v>54.016438356164379</v>
      </c>
      <c r="I5442" t="str">
        <f ca="1">IF(Table7[[#This Row],[Month]]&gt;=12,"Tenured","New Hire")</f>
        <v>Tenured</v>
      </c>
    </row>
    <row r="5443" spans="1:9">
      <c r="A5443" s="3" t="s">
        <v>114</v>
      </c>
      <c r="B5443" s="35" t="str">
        <f>_xlfn.XLOOKUP(Table7[[#This Row],[EID]],Roster!A:A,Roster!E:E)</f>
        <v>han.oriz.24</v>
      </c>
      <c r="C5443" s="35" t="str">
        <f>_xlfn.XLOOKUP(Table7[[#This Row],[EID]],Roster!A:A,Roster!F:F)</f>
        <v>Strategy</v>
      </c>
      <c r="D5443">
        <v>9</v>
      </c>
      <c r="E5443" s="2">
        <v>45244</v>
      </c>
      <c r="F5443" s="2">
        <f>_xlfn.XLOOKUP(Table7[[#This Row],[EID]],Roster!A:A,Roster!G:G)</f>
        <v>37165</v>
      </c>
      <c r="G5443" s="61">
        <f ca="1">(TODAY()-Table7[[#This Row],[Hire Date]])/365</f>
        <v>23.643835616438356</v>
      </c>
      <c r="H5443" s="61">
        <f ca="1">Table7[[#This Row],[Year]]*12</f>
        <v>283.72602739726028</v>
      </c>
      <c r="I5443" t="str">
        <f ca="1">IF(Table7[[#This Row],[Month]]&gt;=12,"Tenured","New Hire")</f>
        <v>Tenured</v>
      </c>
    </row>
    <row r="5444" spans="1:9">
      <c r="A5444" s="3" t="s">
        <v>115</v>
      </c>
      <c r="B5444" s="35" t="str">
        <f>_xlfn.XLOOKUP(Table7[[#This Row],[EID]],Roster!A:A,Roster!E:E)</f>
        <v>oka.koch.55</v>
      </c>
      <c r="C5444" s="35" t="str">
        <f>_xlfn.XLOOKUP(Table7[[#This Row],[EID]],Roster!A:A,Roster!F:F)</f>
        <v>F&amp;A</v>
      </c>
      <c r="D5444">
        <v>10</v>
      </c>
      <c r="E5444" s="2">
        <v>45244</v>
      </c>
      <c r="F5444" s="2">
        <f>_xlfn.XLOOKUP(Table7[[#This Row],[EID]],Roster!A:A,Roster!G:G)</f>
        <v>44841</v>
      </c>
      <c r="G5444" s="61">
        <f ca="1">(TODAY()-Table7[[#This Row],[Hire Date]])/365</f>
        <v>2.6136986301369864</v>
      </c>
      <c r="H5444" s="61">
        <f ca="1">Table7[[#This Row],[Year]]*12</f>
        <v>31.364383561643837</v>
      </c>
      <c r="I5444" t="str">
        <f ca="1">IF(Table7[[#This Row],[Month]]&gt;=12,"Tenured","New Hire")</f>
        <v>Tenured</v>
      </c>
    </row>
    <row r="5445" spans="1:9">
      <c r="A5445" s="3" t="s">
        <v>116</v>
      </c>
      <c r="B5445" s="35" t="str">
        <f>_xlfn.XLOOKUP(Table7[[#This Row],[EID]],Roster!A:A,Roster!E:E)</f>
        <v>hir.kame.31</v>
      </c>
      <c r="C5445" s="35" t="str">
        <f>_xlfn.XLOOKUP(Table7[[#This Row],[EID]],Roster!A:A,Roster!F:F)</f>
        <v>Health</v>
      </c>
      <c r="D5445">
        <v>9</v>
      </c>
      <c r="E5445" s="2">
        <v>45244</v>
      </c>
      <c r="F5445" s="2">
        <f>_xlfn.XLOOKUP(Table7[[#This Row],[EID]],Roster!A:A,Roster!G:G)</f>
        <v>39490</v>
      </c>
      <c r="G5445" s="61">
        <f ca="1">(TODAY()-Table7[[#This Row],[Hire Date]])/365</f>
        <v>17.273972602739725</v>
      </c>
      <c r="H5445" s="61">
        <f ca="1">Table7[[#This Row],[Year]]*12</f>
        <v>207.2876712328767</v>
      </c>
      <c r="I5445" t="str">
        <f ca="1">IF(Table7[[#This Row],[Month]]&gt;=12,"Tenured","New Hire")</f>
        <v>Tenured</v>
      </c>
    </row>
    <row r="5446" spans="1:9">
      <c r="A5446" s="3" t="s">
        <v>117</v>
      </c>
      <c r="B5446" s="35" t="str">
        <f>_xlfn.XLOOKUP(Table7[[#This Row],[EID]],Roster!A:A,Roster!E:E)</f>
        <v>han.oriz.24</v>
      </c>
      <c r="C5446" s="35" t="str">
        <f>_xlfn.XLOOKUP(Table7[[#This Row],[EID]],Roster!A:A,Roster!F:F)</f>
        <v>Network</v>
      </c>
      <c r="D5446">
        <v>8</v>
      </c>
      <c r="E5446" s="2">
        <v>45244</v>
      </c>
      <c r="F5446" s="2">
        <f>_xlfn.XLOOKUP(Table7[[#This Row],[EID]],Roster!A:A,Roster!G:G)</f>
        <v>43495</v>
      </c>
      <c r="G5446" s="61">
        <f ca="1">(TODAY()-Table7[[#This Row],[Hire Date]])/365</f>
        <v>6.3013698630136989</v>
      </c>
      <c r="H5446" s="61">
        <f ca="1">Table7[[#This Row],[Year]]*12</f>
        <v>75.616438356164394</v>
      </c>
      <c r="I5446" t="str">
        <f ca="1">IF(Table7[[#This Row],[Month]]&gt;=12,"Tenured","New Hire")</f>
        <v>Tenured</v>
      </c>
    </row>
    <row r="5447" spans="1:9">
      <c r="A5447" s="3" t="s">
        <v>118</v>
      </c>
      <c r="B5447" s="35" t="str">
        <f>_xlfn.XLOOKUP(Table7[[#This Row],[EID]],Roster!A:A,Roster!E:E)</f>
        <v>kig.imaz.62</v>
      </c>
      <c r="C5447" s="35" t="str">
        <f>_xlfn.XLOOKUP(Table7[[#This Row],[EID]],Roster!A:A,Roster!F:F)</f>
        <v>HR</v>
      </c>
      <c r="D5447">
        <v>10</v>
      </c>
      <c r="E5447" s="2">
        <v>45244</v>
      </c>
      <c r="F5447" s="2">
        <f>_xlfn.XLOOKUP(Table7[[#This Row],[EID]],Roster!A:A,Roster!G:G)</f>
        <v>44965</v>
      </c>
      <c r="G5447" s="61">
        <f ca="1">(TODAY()-Table7[[#This Row],[Hire Date]])/365</f>
        <v>2.2739726027397262</v>
      </c>
      <c r="H5447" s="61">
        <f ca="1">Table7[[#This Row],[Year]]*12</f>
        <v>27.287671232876715</v>
      </c>
      <c r="I5447" t="str">
        <f ca="1">IF(Table7[[#This Row],[Month]]&gt;=12,"Tenured","New Hire")</f>
        <v>Tenured</v>
      </c>
    </row>
    <row r="5448" spans="1:9">
      <c r="A5448" s="3" t="s">
        <v>119</v>
      </c>
      <c r="B5448" s="35" t="str">
        <f>_xlfn.XLOOKUP(Table7[[#This Row],[EID]],Roster!A:A,Roster!E:E)</f>
        <v>hir.kame.31</v>
      </c>
      <c r="C5448" s="35" t="str">
        <f>_xlfn.XLOOKUP(Table7[[#This Row],[EID]],Roster!A:A,Roster!F:F)</f>
        <v>Health</v>
      </c>
      <c r="D5448">
        <v>8</v>
      </c>
      <c r="E5448" s="2">
        <v>45244</v>
      </c>
      <c r="F5448" s="2">
        <f>_xlfn.XLOOKUP(Table7[[#This Row],[EID]],Roster!A:A,Roster!G:G)</f>
        <v>38581</v>
      </c>
      <c r="G5448" s="61">
        <f ca="1">(TODAY()-Table7[[#This Row],[Hire Date]])/365</f>
        <v>19.764383561643836</v>
      </c>
      <c r="H5448" s="61">
        <f ca="1">Table7[[#This Row],[Year]]*12</f>
        <v>237.17260273972602</v>
      </c>
      <c r="I5448" t="str">
        <f ca="1">IF(Table7[[#This Row],[Month]]&gt;=12,"Tenured","New Hire")</f>
        <v>Tenured</v>
      </c>
    </row>
    <row r="5449" spans="1:9">
      <c r="A5449" s="3" t="s">
        <v>120</v>
      </c>
      <c r="B5449" s="35" t="str">
        <f>_xlfn.XLOOKUP(Table7[[#This Row],[EID]],Roster!A:A,Roster!E:E)</f>
        <v>oka.koch.55</v>
      </c>
      <c r="C5449" s="35" t="str">
        <f>_xlfn.XLOOKUP(Table7[[#This Row],[EID]],Roster!A:A,Roster!F:F)</f>
        <v>F&amp;A</v>
      </c>
      <c r="D5449">
        <v>8</v>
      </c>
      <c r="E5449" s="2">
        <v>45244</v>
      </c>
      <c r="F5449" s="2">
        <f>_xlfn.XLOOKUP(Table7[[#This Row],[EID]],Roster!A:A,Roster!G:G)</f>
        <v>45039</v>
      </c>
      <c r="G5449" s="61">
        <f ca="1">(TODAY()-Table7[[#This Row],[Hire Date]])/365</f>
        <v>2.0712328767123287</v>
      </c>
      <c r="H5449" s="61">
        <f ca="1">Table7[[#This Row],[Year]]*12</f>
        <v>24.854794520547944</v>
      </c>
      <c r="I5449" t="str">
        <f ca="1">IF(Table7[[#This Row],[Month]]&gt;=12,"Tenured","New Hire")</f>
        <v>Tenured</v>
      </c>
    </row>
    <row r="5450" spans="1:9">
      <c r="A5450" s="3" t="s">
        <v>121</v>
      </c>
      <c r="B5450" s="35" t="str">
        <f>_xlfn.XLOOKUP(Table7[[#This Row],[EID]],Roster!A:A,Roster!E:E)</f>
        <v>hir.kame.31</v>
      </c>
      <c r="C5450" s="35" t="str">
        <f>_xlfn.XLOOKUP(Table7[[#This Row],[EID]],Roster!A:A,Roster!F:F)</f>
        <v>Health</v>
      </c>
      <c r="D5450">
        <v>8</v>
      </c>
      <c r="E5450" s="2">
        <v>45244</v>
      </c>
      <c r="F5450" s="2">
        <f>_xlfn.XLOOKUP(Table7[[#This Row],[EID]],Roster!A:A,Roster!G:G)</f>
        <v>44420</v>
      </c>
      <c r="G5450" s="61">
        <f ca="1">(TODAY()-Table7[[#This Row],[Hire Date]])/365</f>
        <v>3.7671232876712328</v>
      </c>
      <c r="H5450" s="61">
        <f ca="1">Table7[[#This Row],[Year]]*12</f>
        <v>45.205479452054796</v>
      </c>
      <c r="I5450" t="str">
        <f ca="1">IF(Table7[[#This Row],[Month]]&gt;=12,"Tenured","New Hire")</f>
        <v>Tenured</v>
      </c>
    </row>
    <row r="5451" spans="1:9">
      <c r="A5451" s="3" t="s">
        <v>122</v>
      </c>
      <c r="B5451" s="35" t="str">
        <f>_xlfn.XLOOKUP(Table7[[#This Row],[EID]],Roster!A:A,Roster!E:E)</f>
        <v>han.oriz.24</v>
      </c>
      <c r="C5451" s="35" t="str">
        <f>_xlfn.XLOOKUP(Table7[[#This Row],[EID]],Roster!A:A,Roster!F:F)</f>
        <v>Network</v>
      </c>
      <c r="D5451">
        <v>9</v>
      </c>
      <c r="E5451" s="2">
        <v>45244</v>
      </c>
      <c r="F5451" s="2">
        <f>_xlfn.XLOOKUP(Table7[[#This Row],[EID]],Roster!A:A,Roster!G:G)</f>
        <v>44961</v>
      </c>
      <c r="G5451" s="61">
        <f ca="1">(TODAY()-Table7[[#This Row],[Hire Date]])/365</f>
        <v>2.2849315068493152</v>
      </c>
      <c r="H5451" s="61">
        <f ca="1">Table7[[#This Row],[Year]]*12</f>
        <v>27.419178082191785</v>
      </c>
      <c r="I5451" t="str">
        <f ca="1">IF(Table7[[#This Row],[Month]]&gt;=12,"Tenured","New Hire")</f>
        <v>Tenured</v>
      </c>
    </row>
    <row r="5452" spans="1:9">
      <c r="A5452" s="3" t="s">
        <v>123</v>
      </c>
      <c r="B5452" s="35" t="str">
        <f>_xlfn.XLOOKUP(Table7[[#This Row],[EID]],Roster!A:A,Roster!E:E)</f>
        <v>kig.imaz.62</v>
      </c>
      <c r="C5452" s="35" t="str">
        <f>_xlfn.XLOOKUP(Table7[[#This Row],[EID]],Roster!A:A,Roster!F:F)</f>
        <v>HR</v>
      </c>
      <c r="D5452">
        <v>9</v>
      </c>
      <c r="E5452" s="2">
        <v>45244</v>
      </c>
      <c r="F5452" s="2">
        <f>_xlfn.XLOOKUP(Table7[[#This Row],[EID]],Roster!A:A,Roster!G:G)</f>
        <v>41094</v>
      </c>
      <c r="G5452" s="61">
        <f ca="1">(TODAY()-Table7[[#This Row],[Hire Date]])/365</f>
        <v>12.87945205479452</v>
      </c>
      <c r="H5452" s="61">
        <f ca="1">Table7[[#This Row],[Year]]*12</f>
        <v>154.55342465753424</v>
      </c>
      <c r="I5452" t="str">
        <f ca="1">IF(Table7[[#This Row],[Month]]&gt;=12,"Tenured","New Hire")</f>
        <v>Tenured</v>
      </c>
    </row>
    <row r="5453" spans="1:9">
      <c r="A5453" s="3" t="s">
        <v>94</v>
      </c>
      <c r="B5453" s="35" t="str">
        <f>_xlfn.XLOOKUP(Table7[[#This Row],[EID]],Roster!A:A,Roster!E:E)</f>
        <v>oka.koch.55</v>
      </c>
      <c r="C5453" s="35" t="str">
        <f>_xlfn.XLOOKUP(Table7[[#This Row],[EID]],Roster!A:A,Roster!F:F)</f>
        <v>F&amp;A</v>
      </c>
      <c r="D5453">
        <v>10</v>
      </c>
      <c r="E5453" s="2">
        <v>45245</v>
      </c>
      <c r="F5453" s="2">
        <f>_xlfn.XLOOKUP(Table7[[#This Row],[EID]],Roster!A:A,Roster!G:G)</f>
        <v>45032</v>
      </c>
      <c r="G5453" s="61">
        <f ca="1">(TODAY()-Table7[[#This Row],[Hire Date]])/365</f>
        <v>2.0904109589041098</v>
      </c>
      <c r="H5453" s="61">
        <f ca="1">Table7[[#This Row],[Year]]*12</f>
        <v>25.084931506849315</v>
      </c>
      <c r="I5453" t="str">
        <f ca="1">IF(Table7[[#This Row],[Month]]&gt;=12,"Tenured","New Hire")</f>
        <v>Tenured</v>
      </c>
    </row>
    <row r="5454" spans="1:9">
      <c r="A5454" s="3" t="s">
        <v>95</v>
      </c>
      <c r="B5454" s="35" t="str">
        <f>_xlfn.XLOOKUP(Table7[[#This Row],[EID]],Roster!A:A,Roster!E:E)</f>
        <v>oka.koch.55</v>
      </c>
      <c r="C5454" s="35" t="str">
        <f>_xlfn.XLOOKUP(Table7[[#This Row],[EID]],Roster!A:A,Roster!F:F)</f>
        <v>F&amp;A</v>
      </c>
      <c r="D5454">
        <v>8</v>
      </c>
      <c r="E5454" s="2">
        <v>45245</v>
      </c>
      <c r="F5454" s="2">
        <f>_xlfn.XLOOKUP(Table7[[#This Row],[EID]],Roster!A:A,Roster!G:G)</f>
        <v>44990</v>
      </c>
      <c r="G5454" s="61">
        <f ca="1">(TODAY()-Table7[[#This Row],[Hire Date]])/365</f>
        <v>2.2054794520547945</v>
      </c>
      <c r="H5454" s="61">
        <f ca="1">Table7[[#This Row],[Year]]*12</f>
        <v>26.465753424657535</v>
      </c>
      <c r="I5454" t="str">
        <f ca="1">IF(Table7[[#This Row],[Month]]&gt;=12,"Tenured","New Hire")</f>
        <v>Tenured</v>
      </c>
    </row>
    <row r="5455" spans="1:9">
      <c r="A5455" s="3" t="s">
        <v>96</v>
      </c>
      <c r="B5455" s="35" t="str">
        <f>_xlfn.XLOOKUP(Table7[[#This Row],[EID]],Roster!A:A,Roster!E:E)</f>
        <v>hir.kame.31</v>
      </c>
      <c r="C5455" s="35" t="str">
        <f>_xlfn.XLOOKUP(Table7[[#This Row],[EID]],Roster!A:A,Roster!F:F)</f>
        <v>Health</v>
      </c>
      <c r="D5455">
        <v>10</v>
      </c>
      <c r="E5455" s="2">
        <v>45245</v>
      </c>
      <c r="F5455" s="2">
        <f>_xlfn.XLOOKUP(Table7[[#This Row],[EID]],Roster!A:A,Roster!G:G)</f>
        <v>44979</v>
      </c>
      <c r="G5455" s="61">
        <f ca="1">(TODAY()-Table7[[#This Row],[Hire Date]])/365</f>
        <v>2.2356164383561645</v>
      </c>
      <c r="H5455" s="61">
        <f ca="1">Table7[[#This Row],[Year]]*12</f>
        <v>26.827397260273976</v>
      </c>
      <c r="I5455" t="str">
        <f ca="1">IF(Table7[[#This Row],[Month]]&gt;=12,"Tenured","New Hire")</f>
        <v>Tenured</v>
      </c>
    </row>
    <row r="5456" spans="1:9">
      <c r="A5456" s="3" t="s">
        <v>97</v>
      </c>
      <c r="B5456" s="35" t="str">
        <f>_xlfn.XLOOKUP(Table7[[#This Row],[EID]],Roster!A:A,Roster!E:E)</f>
        <v>han.oriz.24</v>
      </c>
      <c r="C5456" s="35" t="str">
        <f>_xlfn.XLOOKUP(Table7[[#This Row],[EID]],Roster!A:A,Roster!F:F)</f>
        <v>Network</v>
      </c>
      <c r="D5456">
        <v>8</v>
      </c>
      <c r="E5456" s="2">
        <v>45245</v>
      </c>
      <c r="F5456" s="2">
        <f>_xlfn.XLOOKUP(Table7[[#This Row],[EID]],Roster!A:A,Roster!G:G)</f>
        <v>44419</v>
      </c>
      <c r="G5456" s="61">
        <f ca="1">(TODAY()-Table7[[#This Row],[Hire Date]])/365</f>
        <v>3.7698630136986302</v>
      </c>
      <c r="H5456" s="61">
        <f ca="1">Table7[[#This Row],[Year]]*12</f>
        <v>45.238356164383561</v>
      </c>
      <c r="I5456" t="str">
        <f ca="1">IF(Table7[[#This Row],[Month]]&gt;=12,"Tenured","New Hire")</f>
        <v>Tenured</v>
      </c>
    </row>
    <row r="5457" spans="1:9">
      <c r="A5457" s="3" t="s">
        <v>98</v>
      </c>
      <c r="B5457" s="35" t="str">
        <f>_xlfn.XLOOKUP(Table7[[#This Row],[EID]],Roster!A:A,Roster!E:E)</f>
        <v>kig.imaz.62</v>
      </c>
      <c r="C5457" s="35" t="str">
        <f>_xlfn.XLOOKUP(Table7[[#This Row],[EID]],Roster!A:A,Roster!F:F)</f>
        <v>HR</v>
      </c>
      <c r="D5457">
        <v>9</v>
      </c>
      <c r="E5457" s="2">
        <v>45245</v>
      </c>
      <c r="F5457" s="2">
        <f>_xlfn.XLOOKUP(Table7[[#This Row],[EID]],Roster!A:A,Roster!G:G)</f>
        <v>41964</v>
      </c>
      <c r="G5457" s="61">
        <f ca="1">(TODAY()-Table7[[#This Row],[Hire Date]])/365</f>
        <v>10.495890410958904</v>
      </c>
      <c r="H5457" s="61">
        <f ca="1">Table7[[#This Row],[Year]]*12</f>
        <v>125.95068493150684</v>
      </c>
      <c r="I5457" t="str">
        <f ca="1">IF(Table7[[#This Row],[Month]]&gt;=12,"Tenured","New Hire")</f>
        <v>Tenured</v>
      </c>
    </row>
    <row r="5458" spans="1:9">
      <c r="A5458" s="3" t="s">
        <v>99</v>
      </c>
      <c r="B5458" s="35" t="str">
        <f>_xlfn.XLOOKUP(Table7[[#This Row],[EID]],Roster!A:A,Roster!E:E)</f>
        <v>han.oriz.24</v>
      </c>
      <c r="C5458" s="35" t="str">
        <f>_xlfn.XLOOKUP(Table7[[#This Row],[EID]],Roster!A:A,Roster!F:F)</f>
        <v>Strategy</v>
      </c>
      <c r="D5458">
        <v>8</v>
      </c>
      <c r="E5458" s="2">
        <v>45245</v>
      </c>
      <c r="F5458" s="2">
        <f>_xlfn.XLOOKUP(Table7[[#This Row],[EID]],Roster!A:A,Roster!G:G)</f>
        <v>39732</v>
      </c>
      <c r="G5458" s="61">
        <f ca="1">(TODAY()-Table7[[#This Row],[Hire Date]])/365</f>
        <v>16.610958904109587</v>
      </c>
      <c r="H5458" s="61">
        <f ca="1">Table7[[#This Row],[Year]]*12</f>
        <v>199.33150684931505</v>
      </c>
      <c r="I5458" t="str">
        <f ca="1">IF(Table7[[#This Row],[Month]]&gt;=12,"Tenured","New Hire")</f>
        <v>Tenured</v>
      </c>
    </row>
    <row r="5459" spans="1:9">
      <c r="A5459" s="3" t="s">
        <v>100</v>
      </c>
      <c r="B5459" s="35" t="str">
        <f>_xlfn.XLOOKUP(Table7[[#This Row],[EID]],Roster!A:A,Roster!E:E)</f>
        <v>oka.koch.55</v>
      </c>
      <c r="C5459" s="35" t="str">
        <f>_xlfn.XLOOKUP(Table7[[#This Row],[EID]],Roster!A:A,Roster!F:F)</f>
        <v>F&amp;A</v>
      </c>
      <c r="D5459">
        <v>8</v>
      </c>
      <c r="E5459" s="2">
        <v>45245</v>
      </c>
      <c r="F5459" s="2">
        <f>_xlfn.XLOOKUP(Table7[[#This Row],[EID]],Roster!A:A,Roster!G:G)</f>
        <v>44956</v>
      </c>
      <c r="G5459" s="61">
        <f ca="1">(TODAY()-Table7[[#This Row],[Hire Date]])/365</f>
        <v>2.2986301369863016</v>
      </c>
      <c r="H5459" s="61">
        <f ca="1">Table7[[#This Row],[Year]]*12</f>
        <v>27.583561643835619</v>
      </c>
      <c r="I5459" t="str">
        <f ca="1">IF(Table7[[#This Row],[Month]]&gt;=12,"Tenured","New Hire")</f>
        <v>Tenured</v>
      </c>
    </row>
    <row r="5460" spans="1:9">
      <c r="A5460" s="3" t="s">
        <v>101</v>
      </c>
      <c r="B5460" s="35" t="str">
        <f>_xlfn.XLOOKUP(Table7[[#This Row],[EID]],Roster!A:A,Roster!E:E)</f>
        <v>hir.kame.31</v>
      </c>
      <c r="C5460" s="35" t="str">
        <f>_xlfn.XLOOKUP(Table7[[#This Row],[EID]],Roster!A:A,Roster!F:F)</f>
        <v>Health</v>
      </c>
      <c r="D5460">
        <v>8</v>
      </c>
      <c r="E5460" s="2">
        <v>45245</v>
      </c>
      <c r="F5460" s="2">
        <f>_xlfn.XLOOKUP(Table7[[#This Row],[EID]],Roster!A:A,Roster!G:G)</f>
        <v>42161</v>
      </c>
      <c r="G5460" s="61">
        <f ca="1">(TODAY()-Table7[[#This Row],[Hire Date]])/365</f>
        <v>9.956164383561644</v>
      </c>
      <c r="H5460" s="61">
        <f ca="1">Table7[[#This Row],[Year]]*12</f>
        <v>119.47397260273974</v>
      </c>
      <c r="I5460" t="str">
        <f ca="1">IF(Table7[[#This Row],[Month]]&gt;=12,"Tenured","New Hire")</f>
        <v>Tenured</v>
      </c>
    </row>
    <row r="5461" spans="1:9">
      <c r="A5461" s="3" t="s">
        <v>102</v>
      </c>
      <c r="B5461" s="35" t="str">
        <f>_xlfn.XLOOKUP(Table7[[#This Row],[EID]],Roster!A:A,Roster!E:E)</f>
        <v>han.oriz.24</v>
      </c>
      <c r="C5461" s="35" t="str">
        <f>_xlfn.XLOOKUP(Table7[[#This Row],[EID]],Roster!A:A,Roster!F:F)</f>
        <v>Network</v>
      </c>
      <c r="D5461">
        <v>10</v>
      </c>
      <c r="E5461" s="2">
        <v>45245</v>
      </c>
      <c r="F5461" s="2">
        <f>_xlfn.XLOOKUP(Table7[[#This Row],[EID]],Roster!A:A,Roster!G:G)</f>
        <v>37784</v>
      </c>
      <c r="G5461" s="61">
        <f ca="1">(TODAY()-Table7[[#This Row],[Hire Date]])/365</f>
        <v>21.947945205479453</v>
      </c>
      <c r="H5461" s="61">
        <f ca="1">Table7[[#This Row],[Year]]*12</f>
        <v>263.37534246575342</v>
      </c>
      <c r="I5461" t="str">
        <f ca="1">IF(Table7[[#This Row],[Month]]&gt;=12,"Tenured","New Hire")</f>
        <v>Tenured</v>
      </c>
    </row>
    <row r="5462" spans="1:9">
      <c r="A5462" s="3" t="s">
        <v>103</v>
      </c>
      <c r="B5462" s="35" t="str">
        <f>_xlfn.XLOOKUP(Table7[[#This Row],[EID]],Roster!A:A,Roster!E:E)</f>
        <v>kig.imaz.62</v>
      </c>
      <c r="C5462" s="35" t="str">
        <f>_xlfn.XLOOKUP(Table7[[#This Row],[EID]],Roster!A:A,Roster!F:F)</f>
        <v>HR</v>
      </c>
      <c r="D5462">
        <v>9</v>
      </c>
      <c r="E5462" s="2">
        <v>45245</v>
      </c>
      <c r="F5462" s="2">
        <f>_xlfn.XLOOKUP(Table7[[#This Row],[EID]],Roster!A:A,Roster!G:G)</f>
        <v>44132</v>
      </c>
      <c r="G5462" s="61">
        <f ca="1">(TODAY()-Table7[[#This Row],[Hire Date]])/365</f>
        <v>4.5561643835616437</v>
      </c>
      <c r="H5462" s="61">
        <f ca="1">Table7[[#This Row],[Year]]*12</f>
        <v>54.673972602739724</v>
      </c>
      <c r="I5462" t="str">
        <f ca="1">IF(Table7[[#This Row],[Month]]&gt;=12,"Tenured","New Hire")</f>
        <v>Tenured</v>
      </c>
    </row>
    <row r="5463" spans="1:9">
      <c r="A5463" s="3" t="s">
        <v>104</v>
      </c>
      <c r="B5463" s="35" t="str">
        <f>_xlfn.XLOOKUP(Table7[[#This Row],[EID]],Roster!A:A,Roster!E:E)</f>
        <v>oka.koch.55</v>
      </c>
      <c r="C5463" s="35" t="str">
        <f>_xlfn.XLOOKUP(Table7[[#This Row],[EID]],Roster!A:A,Roster!F:F)</f>
        <v>F&amp;A</v>
      </c>
      <c r="D5463">
        <v>8</v>
      </c>
      <c r="E5463" s="2">
        <v>45245</v>
      </c>
      <c r="F5463" s="2">
        <f>_xlfn.XLOOKUP(Table7[[#This Row],[EID]],Roster!A:A,Roster!G:G)</f>
        <v>44977</v>
      </c>
      <c r="G5463" s="61">
        <f ca="1">(TODAY()-Table7[[#This Row],[Hire Date]])/365</f>
        <v>2.2410958904109588</v>
      </c>
      <c r="H5463" s="61">
        <f ca="1">Table7[[#This Row],[Year]]*12</f>
        <v>26.893150684931506</v>
      </c>
      <c r="I5463" t="str">
        <f ca="1">IF(Table7[[#This Row],[Month]]&gt;=12,"Tenured","New Hire")</f>
        <v>Tenured</v>
      </c>
    </row>
    <row r="5464" spans="1:9">
      <c r="A5464" s="3" t="s">
        <v>105</v>
      </c>
      <c r="B5464" s="35" t="str">
        <f>_xlfn.XLOOKUP(Table7[[#This Row],[EID]],Roster!A:A,Roster!E:E)</f>
        <v>oka.koch.55</v>
      </c>
      <c r="C5464" s="35" t="str">
        <f>_xlfn.XLOOKUP(Table7[[#This Row],[EID]],Roster!A:A,Roster!F:F)</f>
        <v>F&amp;A</v>
      </c>
      <c r="D5464">
        <v>9</v>
      </c>
      <c r="E5464" s="2">
        <v>45245</v>
      </c>
      <c r="F5464" s="2">
        <f>_xlfn.XLOOKUP(Table7[[#This Row],[EID]],Roster!A:A,Roster!G:G)</f>
        <v>37806</v>
      </c>
      <c r="G5464" s="61">
        <f ca="1">(TODAY()-Table7[[#This Row],[Hire Date]])/365</f>
        <v>21.887671232876713</v>
      </c>
      <c r="H5464" s="61">
        <f ca="1">Table7[[#This Row],[Year]]*12</f>
        <v>262.65205479452055</v>
      </c>
      <c r="I5464" t="str">
        <f ca="1">IF(Table7[[#This Row],[Month]]&gt;=12,"Tenured","New Hire")</f>
        <v>Tenured</v>
      </c>
    </row>
    <row r="5465" spans="1:9">
      <c r="A5465" s="3" t="s">
        <v>106</v>
      </c>
      <c r="B5465" s="35" t="str">
        <f>_xlfn.XLOOKUP(Table7[[#This Row],[EID]],Roster!A:A,Roster!E:E)</f>
        <v>hir.kame.31</v>
      </c>
      <c r="C5465" s="35" t="str">
        <f>_xlfn.XLOOKUP(Table7[[#This Row],[EID]],Roster!A:A,Roster!F:F)</f>
        <v>Health</v>
      </c>
      <c r="D5465">
        <v>9</v>
      </c>
      <c r="E5465" s="2">
        <v>45245</v>
      </c>
      <c r="F5465" s="2">
        <f>_xlfn.XLOOKUP(Table7[[#This Row],[EID]],Roster!A:A,Roster!G:G)</f>
        <v>40457</v>
      </c>
      <c r="G5465" s="61">
        <f ca="1">(TODAY()-Table7[[#This Row],[Hire Date]])/365</f>
        <v>14.624657534246575</v>
      </c>
      <c r="H5465" s="61">
        <f ca="1">Table7[[#This Row],[Year]]*12</f>
        <v>175.49589041095891</v>
      </c>
      <c r="I5465" t="str">
        <f ca="1">IF(Table7[[#This Row],[Month]]&gt;=12,"Tenured","New Hire")</f>
        <v>Tenured</v>
      </c>
    </row>
    <row r="5466" spans="1:9">
      <c r="A5466" s="3" t="s">
        <v>107</v>
      </c>
      <c r="B5466" s="35" t="str">
        <f>_xlfn.XLOOKUP(Table7[[#This Row],[EID]],Roster!A:A,Roster!E:E)</f>
        <v>oka.koch.55</v>
      </c>
      <c r="C5466" s="35" t="str">
        <f>_xlfn.XLOOKUP(Table7[[#This Row],[EID]],Roster!A:A,Roster!F:F)</f>
        <v>F&amp;A</v>
      </c>
      <c r="D5466">
        <v>7</v>
      </c>
      <c r="E5466" s="2">
        <v>45245</v>
      </c>
      <c r="F5466" s="2">
        <f>_xlfn.XLOOKUP(Table7[[#This Row],[EID]],Roster!A:A,Roster!G:G)</f>
        <v>45001</v>
      </c>
      <c r="G5466" s="61">
        <f ca="1">(TODAY()-Table7[[#This Row],[Hire Date]])/365</f>
        <v>2.1753424657534248</v>
      </c>
      <c r="H5466" s="61">
        <f ca="1">Table7[[#This Row],[Year]]*12</f>
        <v>26.104109589041098</v>
      </c>
      <c r="I5466" t="str">
        <f ca="1">IF(Table7[[#This Row],[Month]]&gt;=12,"Tenured","New Hire")</f>
        <v>Tenured</v>
      </c>
    </row>
    <row r="5467" spans="1:9">
      <c r="A5467" s="3" t="s">
        <v>108</v>
      </c>
      <c r="B5467" s="35" t="str">
        <f>_xlfn.XLOOKUP(Table7[[#This Row],[EID]],Roster!A:A,Roster!E:E)</f>
        <v>kig.imaz.62</v>
      </c>
      <c r="C5467" s="35" t="str">
        <f>_xlfn.XLOOKUP(Table7[[#This Row],[EID]],Roster!A:A,Roster!F:F)</f>
        <v>HR</v>
      </c>
      <c r="D5467">
        <v>8</v>
      </c>
      <c r="E5467" s="2">
        <v>45245</v>
      </c>
      <c r="F5467" s="2">
        <f>_xlfn.XLOOKUP(Table7[[#This Row],[EID]],Roster!A:A,Roster!G:G)</f>
        <v>41289</v>
      </c>
      <c r="G5467" s="61">
        <f ca="1">(TODAY()-Table7[[#This Row],[Hire Date]])/365</f>
        <v>12.345205479452055</v>
      </c>
      <c r="H5467" s="61">
        <f ca="1">Table7[[#This Row],[Year]]*12</f>
        <v>148.14246575342466</v>
      </c>
      <c r="I5467" t="str">
        <f ca="1">IF(Table7[[#This Row],[Month]]&gt;=12,"Tenured","New Hire")</f>
        <v>Tenured</v>
      </c>
    </row>
    <row r="5468" spans="1:9">
      <c r="A5468" s="3" t="s">
        <v>109</v>
      </c>
      <c r="B5468" s="35" t="str">
        <f>_xlfn.XLOOKUP(Table7[[#This Row],[EID]],Roster!A:A,Roster!E:E)</f>
        <v>han.oriz.24</v>
      </c>
      <c r="C5468" s="35" t="str">
        <f>_xlfn.XLOOKUP(Table7[[#This Row],[EID]],Roster!A:A,Roster!F:F)</f>
        <v>Strategy</v>
      </c>
      <c r="D5468">
        <v>9</v>
      </c>
      <c r="E5468" s="2">
        <v>45245</v>
      </c>
      <c r="F5468" s="2">
        <f>_xlfn.XLOOKUP(Table7[[#This Row],[EID]],Roster!A:A,Roster!G:G)</f>
        <v>39092</v>
      </c>
      <c r="G5468" s="61">
        <f ca="1">(TODAY()-Table7[[#This Row],[Hire Date]])/365</f>
        <v>18.364383561643837</v>
      </c>
      <c r="H5468" s="61">
        <f ca="1">Table7[[#This Row],[Year]]*12</f>
        <v>220.37260273972606</v>
      </c>
      <c r="I5468" t="str">
        <f ca="1">IF(Table7[[#This Row],[Month]]&gt;=12,"Tenured","New Hire")</f>
        <v>Tenured</v>
      </c>
    </row>
    <row r="5469" spans="1:9">
      <c r="A5469" s="3" t="s">
        <v>110</v>
      </c>
      <c r="B5469" s="35" t="str">
        <f>_xlfn.XLOOKUP(Table7[[#This Row],[EID]],Roster!A:A,Roster!E:E)</f>
        <v>oka.koch.55</v>
      </c>
      <c r="C5469" s="35" t="str">
        <f>_xlfn.XLOOKUP(Table7[[#This Row],[EID]],Roster!A:A,Roster!F:F)</f>
        <v>F&amp;A</v>
      </c>
      <c r="D5469">
        <v>9</v>
      </c>
      <c r="E5469" s="2">
        <v>45245</v>
      </c>
      <c r="F5469" s="2">
        <f>_xlfn.XLOOKUP(Table7[[#This Row],[EID]],Roster!A:A,Roster!G:G)</f>
        <v>45029</v>
      </c>
      <c r="G5469" s="61">
        <f ca="1">(TODAY()-Table7[[#This Row],[Hire Date]])/365</f>
        <v>2.0986301369863014</v>
      </c>
      <c r="H5469" s="61">
        <f ca="1">Table7[[#This Row],[Year]]*12</f>
        <v>25.183561643835617</v>
      </c>
      <c r="I5469" t="str">
        <f ca="1">IF(Table7[[#This Row],[Month]]&gt;=12,"Tenured","New Hire")</f>
        <v>Tenured</v>
      </c>
    </row>
    <row r="5470" spans="1:9">
      <c r="A5470" s="3" t="s">
        <v>111</v>
      </c>
      <c r="B5470" s="35" t="str">
        <f>_xlfn.XLOOKUP(Table7[[#This Row],[EID]],Roster!A:A,Roster!E:E)</f>
        <v>hir.kame.31</v>
      </c>
      <c r="C5470" s="35" t="str">
        <f>_xlfn.XLOOKUP(Table7[[#This Row],[EID]],Roster!A:A,Roster!F:F)</f>
        <v>Health</v>
      </c>
      <c r="D5470">
        <v>8</v>
      </c>
      <c r="E5470" s="2">
        <v>45245</v>
      </c>
      <c r="F5470" s="2">
        <f>_xlfn.XLOOKUP(Table7[[#This Row],[EID]],Roster!A:A,Roster!G:G)</f>
        <v>42145</v>
      </c>
      <c r="G5470" s="61">
        <f ca="1">(TODAY()-Table7[[#This Row],[Hire Date]])/365</f>
        <v>10</v>
      </c>
      <c r="H5470" s="61">
        <f ca="1">Table7[[#This Row],[Year]]*12</f>
        <v>120</v>
      </c>
      <c r="I5470" t="str">
        <f ca="1">IF(Table7[[#This Row],[Month]]&gt;=12,"Tenured","New Hire")</f>
        <v>Tenured</v>
      </c>
    </row>
    <row r="5471" spans="1:9">
      <c r="A5471" s="3" t="s">
        <v>112</v>
      </c>
      <c r="B5471" s="35" t="str">
        <f>_xlfn.XLOOKUP(Table7[[#This Row],[EID]],Roster!A:A,Roster!E:E)</f>
        <v>hir.kame.31</v>
      </c>
      <c r="C5471" s="35" t="str">
        <f>_xlfn.XLOOKUP(Table7[[#This Row],[EID]],Roster!A:A,Roster!F:F)</f>
        <v>Health</v>
      </c>
      <c r="D5471">
        <v>10</v>
      </c>
      <c r="E5471" s="2">
        <v>45245</v>
      </c>
      <c r="F5471" s="2">
        <f>_xlfn.XLOOKUP(Table7[[#This Row],[EID]],Roster!A:A,Roster!G:G)</f>
        <v>44989</v>
      </c>
      <c r="G5471" s="61">
        <f ca="1">(TODAY()-Table7[[#This Row],[Hire Date]])/365</f>
        <v>2.2082191780821918</v>
      </c>
      <c r="H5471" s="61">
        <f ca="1">Table7[[#This Row],[Year]]*12</f>
        <v>26.4986301369863</v>
      </c>
      <c r="I5471" t="str">
        <f ca="1">IF(Table7[[#This Row],[Month]]&gt;=12,"Tenured","New Hire")</f>
        <v>Tenured</v>
      </c>
    </row>
    <row r="5472" spans="1:9">
      <c r="A5472" s="3" t="s">
        <v>113</v>
      </c>
      <c r="B5472" s="35" t="str">
        <f>_xlfn.XLOOKUP(Table7[[#This Row],[EID]],Roster!A:A,Roster!E:E)</f>
        <v>kig.imaz.62</v>
      </c>
      <c r="C5472" s="35" t="str">
        <f>_xlfn.XLOOKUP(Table7[[#This Row],[EID]],Roster!A:A,Roster!F:F)</f>
        <v>HR</v>
      </c>
      <c r="D5472">
        <v>9</v>
      </c>
      <c r="E5472" s="2">
        <v>45245</v>
      </c>
      <c r="F5472" s="2">
        <f>_xlfn.XLOOKUP(Table7[[#This Row],[EID]],Roster!A:A,Roster!G:G)</f>
        <v>44152</v>
      </c>
      <c r="G5472" s="61">
        <f ca="1">(TODAY()-Table7[[#This Row],[Hire Date]])/365</f>
        <v>4.5013698630136982</v>
      </c>
      <c r="H5472" s="61">
        <f ca="1">Table7[[#This Row],[Year]]*12</f>
        <v>54.016438356164379</v>
      </c>
      <c r="I5472" t="str">
        <f ca="1">IF(Table7[[#This Row],[Month]]&gt;=12,"Tenured","New Hire")</f>
        <v>Tenured</v>
      </c>
    </row>
    <row r="5473" spans="1:9">
      <c r="A5473" s="3" t="s">
        <v>114</v>
      </c>
      <c r="B5473" s="35" t="str">
        <f>_xlfn.XLOOKUP(Table7[[#This Row],[EID]],Roster!A:A,Roster!E:E)</f>
        <v>han.oriz.24</v>
      </c>
      <c r="C5473" s="35" t="str">
        <f>_xlfn.XLOOKUP(Table7[[#This Row],[EID]],Roster!A:A,Roster!F:F)</f>
        <v>Strategy</v>
      </c>
      <c r="D5473">
        <v>10</v>
      </c>
      <c r="E5473" s="2">
        <v>45245</v>
      </c>
      <c r="F5473" s="2">
        <f>_xlfn.XLOOKUP(Table7[[#This Row],[EID]],Roster!A:A,Roster!G:G)</f>
        <v>37165</v>
      </c>
      <c r="G5473" s="61">
        <f ca="1">(TODAY()-Table7[[#This Row],[Hire Date]])/365</f>
        <v>23.643835616438356</v>
      </c>
      <c r="H5473" s="61">
        <f ca="1">Table7[[#This Row],[Year]]*12</f>
        <v>283.72602739726028</v>
      </c>
      <c r="I5473" t="str">
        <f ca="1">IF(Table7[[#This Row],[Month]]&gt;=12,"Tenured","New Hire")</f>
        <v>Tenured</v>
      </c>
    </row>
    <row r="5474" spans="1:9">
      <c r="A5474" s="3" t="s">
        <v>115</v>
      </c>
      <c r="B5474" s="35" t="str">
        <f>_xlfn.XLOOKUP(Table7[[#This Row],[EID]],Roster!A:A,Roster!E:E)</f>
        <v>oka.koch.55</v>
      </c>
      <c r="C5474" s="35" t="str">
        <f>_xlfn.XLOOKUP(Table7[[#This Row],[EID]],Roster!A:A,Roster!F:F)</f>
        <v>F&amp;A</v>
      </c>
      <c r="D5474">
        <v>9</v>
      </c>
      <c r="E5474" s="2">
        <v>45245</v>
      </c>
      <c r="F5474" s="2">
        <f>_xlfn.XLOOKUP(Table7[[#This Row],[EID]],Roster!A:A,Roster!G:G)</f>
        <v>44841</v>
      </c>
      <c r="G5474" s="61">
        <f ca="1">(TODAY()-Table7[[#This Row],[Hire Date]])/365</f>
        <v>2.6136986301369864</v>
      </c>
      <c r="H5474" s="61">
        <f ca="1">Table7[[#This Row],[Year]]*12</f>
        <v>31.364383561643837</v>
      </c>
      <c r="I5474" t="str">
        <f ca="1">IF(Table7[[#This Row],[Month]]&gt;=12,"Tenured","New Hire")</f>
        <v>Tenured</v>
      </c>
    </row>
    <row r="5475" spans="1:9">
      <c r="A5475" s="3" t="s">
        <v>116</v>
      </c>
      <c r="B5475" s="35" t="str">
        <f>_xlfn.XLOOKUP(Table7[[#This Row],[EID]],Roster!A:A,Roster!E:E)</f>
        <v>hir.kame.31</v>
      </c>
      <c r="C5475" s="35" t="str">
        <f>_xlfn.XLOOKUP(Table7[[#This Row],[EID]],Roster!A:A,Roster!F:F)</f>
        <v>Health</v>
      </c>
      <c r="D5475">
        <v>8</v>
      </c>
      <c r="E5475" s="2">
        <v>45245</v>
      </c>
      <c r="F5475" s="2">
        <f>_xlfn.XLOOKUP(Table7[[#This Row],[EID]],Roster!A:A,Roster!G:G)</f>
        <v>39490</v>
      </c>
      <c r="G5475" s="61">
        <f ca="1">(TODAY()-Table7[[#This Row],[Hire Date]])/365</f>
        <v>17.273972602739725</v>
      </c>
      <c r="H5475" s="61">
        <f ca="1">Table7[[#This Row],[Year]]*12</f>
        <v>207.2876712328767</v>
      </c>
      <c r="I5475" t="str">
        <f ca="1">IF(Table7[[#This Row],[Month]]&gt;=12,"Tenured","New Hire")</f>
        <v>Tenured</v>
      </c>
    </row>
    <row r="5476" spans="1:9">
      <c r="A5476" s="3" t="s">
        <v>117</v>
      </c>
      <c r="B5476" s="35" t="str">
        <f>_xlfn.XLOOKUP(Table7[[#This Row],[EID]],Roster!A:A,Roster!E:E)</f>
        <v>han.oriz.24</v>
      </c>
      <c r="C5476" s="35" t="str">
        <f>_xlfn.XLOOKUP(Table7[[#This Row],[EID]],Roster!A:A,Roster!F:F)</f>
        <v>Network</v>
      </c>
      <c r="D5476">
        <v>9</v>
      </c>
      <c r="E5476" s="2">
        <v>45245</v>
      </c>
      <c r="F5476" s="2">
        <f>_xlfn.XLOOKUP(Table7[[#This Row],[EID]],Roster!A:A,Roster!G:G)</f>
        <v>43495</v>
      </c>
      <c r="G5476" s="61">
        <f ca="1">(TODAY()-Table7[[#This Row],[Hire Date]])/365</f>
        <v>6.3013698630136989</v>
      </c>
      <c r="H5476" s="61">
        <f ca="1">Table7[[#This Row],[Year]]*12</f>
        <v>75.616438356164394</v>
      </c>
      <c r="I5476" t="str">
        <f ca="1">IF(Table7[[#This Row],[Month]]&gt;=12,"Tenured","New Hire")</f>
        <v>Tenured</v>
      </c>
    </row>
    <row r="5477" spans="1:9">
      <c r="A5477" s="3" t="s">
        <v>118</v>
      </c>
      <c r="B5477" s="35" t="str">
        <f>_xlfn.XLOOKUP(Table7[[#This Row],[EID]],Roster!A:A,Roster!E:E)</f>
        <v>kig.imaz.62</v>
      </c>
      <c r="C5477" s="35" t="str">
        <f>_xlfn.XLOOKUP(Table7[[#This Row],[EID]],Roster!A:A,Roster!F:F)</f>
        <v>HR</v>
      </c>
      <c r="D5477">
        <v>8</v>
      </c>
      <c r="E5477" s="2">
        <v>45245</v>
      </c>
      <c r="F5477" s="2">
        <f>_xlfn.XLOOKUP(Table7[[#This Row],[EID]],Roster!A:A,Roster!G:G)</f>
        <v>44965</v>
      </c>
      <c r="G5477" s="61">
        <f ca="1">(TODAY()-Table7[[#This Row],[Hire Date]])/365</f>
        <v>2.2739726027397262</v>
      </c>
      <c r="H5477" s="61">
        <f ca="1">Table7[[#This Row],[Year]]*12</f>
        <v>27.287671232876715</v>
      </c>
      <c r="I5477" t="str">
        <f ca="1">IF(Table7[[#This Row],[Month]]&gt;=12,"Tenured","New Hire")</f>
        <v>Tenured</v>
      </c>
    </row>
    <row r="5478" spans="1:9">
      <c r="A5478" s="3" t="s">
        <v>119</v>
      </c>
      <c r="B5478" s="35" t="str">
        <f>_xlfn.XLOOKUP(Table7[[#This Row],[EID]],Roster!A:A,Roster!E:E)</f>
        <v>hir.kame.31</v>
      </c>
      <c r="C5478" s="35" t="str">
        <f>_xlfn.XLOOKUP(Table7[[#This Row],[EID]],Roster!A:A,Roster!F:F)</f>
        <v>Health</v>
      </c>
      <c r="D5478">
        <v>10</v>
      </c>
      <c r="E5478" s="2">
        <v>45245</v>
      </c>
      <c r="F5478" s="2">
        <f>_xlfn.XLOOKUP(Table7[[#This Row],[EID]],Roster!A:A,Roster!G:G)</f>
        <v>38581</v>
      </c>
      <c r="G5478" s="61">
        <f ca="1">(TODAY()-Table7[[#This Row],[Hire Date]])/365</f>
        <v>19.764383561643836</v>
      </c>
      <c r="H5478" s="61">
        <f ca="1">Table7[[#This Row],[Year]]*12</f>
        <v>237.17260273972602</v>
      </c>
      <c r="I5478" t="str">
        <f ca="1">IF(Table7[[#This Row],[Month]]&gt;=12,"Tenured","New Hire")</f>
        <v>Tenured</v>
      </c>
    </row>
    <row r="5479" spans="1:9">
      <c r="A5479" s="3" t="s">
        <v>120</v>
      </c>
      <c r="B5479" s="35" t="str">
        <f>_xlfn.XLOOKUP(Table7[[#This Row],[EID]],Roster!A:A,Roster!E:E)</f>
        <v>oka.koch.55</v>
      </c>
      <c r="C5479" s="35" t="str">
        <f>_xlfn.XLOOKUP(Table7[[#This Row],[EID]],Roster!A:A,Roster!F:F)</f>
        <v>F&amp;A</v>
      </c>
      <c r="D5479">
        <v>8</v>
      </c>
      <c r="E5479" s="2">
        <v>45245</v>
      </c>
      <c r="F5479" s="2">
        <f>_xlfn.XLOOKUP(Table7[[#This Row],[EID]],Roster!A:A,Roster!G:G)</f>
        <v>45039</v>
      </c>
      <c r="G5479" s="61">
        <f ca="1">(TODAY()-Table7[[#This Row],[Hire Date]])/365</f>
        <v>2.0712328767123287</v>
      </c>
      <c r="H5479" s="61">
        <f ca="1">Table7[[#This Row],[Year]]*12</f>
        <v>24.854794520547944</v>
      </c>
      <c r="I5479" t="str">
        <f ca="1">IF(Table7[[#This Row],[Month]]&gt;=12,"Tenured","New Hire")</f>
        <v>Tenured</v>
      </c>
    </row>
    <row r="5480" spans="1:9">
      <c r="A5480" s="3" t="s">
        <v>121</v>
      </c>
      <c r="B5480" s="35" t="str">
        <f>_xlfn.XLOOKUP(Table7[[#This Row],[EID]],Roster!A:A,Roster!E:E)</f>
        <v>hir.kame.31</v>
      </c>
      <c r="C5480" s="35" t="str">
        <f>_xlfn.XLOOKUP(Table7[[#This Row],[EID]],Roster!A:A,Roster!F:F)</f>
        <v>Health</v>
      </c>
      <c r="D5480">
        <v>10</v>
      </c>
      <c r="E5480" s="2">
        <v>45245</v>
      </c>
      <c r="F5480" s="2">
        <f>_xlfn.XLOOKUP(Table7[[#This Row],[EID]],Roster!A:A,Roster!G:G)</f>
        <v>44420</v>
      </c>
      <c r="G5480" s="61">
        <f ca="1">(TODAY()-Table7[[#This Row],[Hire Date]])/365</f>
        <v>3.7671232876712328</v>
      </c>
      <c r="H5480" s="61">
        <f ca="1">Table7[[#This Row],[Year]]*12</f>
        <v>45.205479452054796</v>
      </c>
      <c r="I5480" t="str">
        <f ca="1">IF(Table7[[#This Row],[Month]]&gt;=12,"Tenured","New Hire")</f>
        <v>Tenured</v>
      </c>
    </row>
    <row r="5481" spans="1:9">
      <c r="A5481" s="3" t="s">
        <v>122</v>
      </c>
      <c r="B5481" s="35" t="str">
        <f>_xlfn.XLOOKUP(Table7[[#This Row],[EID]],Roster!A:A,Roster!E:E)</f>
        <v>han.oriz.24</v>
      </c>
      <c r="C5481" s="35" t="str">
        <f>_xlfn.XLOOKUP(Table7[[#This Row],[EID]],Roster!A:A,Roster!F:F)</f>
        <v>Network</v>
      </c>
      <c r="D5481">
        <v>8</v>
      </c>
      <c r="E5481" s="2">
        <v>45245</v>
      </c>
      <c r="F5481" s="2">
        <f>_xlfn.XLOOKUP(Table7[[#This Row],[EID]],Roster!A:A,Roster!G:G)</f>
        <v>44961</v>
      </c>
      <c r="G5481" s="61">
        <f ca="1">(TODAY()-Table7[[#This Row],[Hire Date]])/365</f>
        <v>2.2849315068493152</v>
      </c>
      <c r="H5481" s="61">
        <f ca="1">Table7[[#This Row],[Year]]*12</f>
        <v>27.419178082191785</v>
      </c>
      <c r="I5481" t="str">
        <f ca="1">IF(Table7[[#This Row],[Month]]&gt;=12,"Tenured","New Hire")</f>
        <v>Tenured</v>
      </c>
    </row>
    <row r="5482" spans="1:9">
      <c r="A5482" s="3" t="s">
        <v>123</v>
      </c>
      <c r="B5482" s="35" t="str">
        <f>_xlfn.XLOOKUP(Table7[[#This Row],[EID]],Roster!A:A,Roster!E:E)</f>
        <v>kig.imaz.62</v>
      </c>
      <c r="C5482" s="35" t="str">
        <f>_xlfn.XLOOKUP(Table7[[#This Row],[EID]],Roster!A:A,Roster!F:F)</f>
        <v>HR</v>
      </c>
      <c r="D5482">
        <v>8</v>
      </c>
      <c r="E5482" s="2">
        <v>45245</v>
      </c>
      <c r="F5482" s="2">
        <f>_xlfn.XLOOKUP(Table7[[#This Row],[EID]],Roster!A:A,Roster!G:G)</f>
        <v>41094</v>
      </c>
      <c r="G5482" s="61">
        <f ca="1">(TODAY()-Table7[[#This Row],[Hire Date]])/365</f>
        <v>12.87945205479452</v>
      </c>
      <c r="H5482" s="61">
        <f ca="1">Table7[[#This Row],[Year]]*12</f>
        <v>154.55342465753424</v>
      </c>
      <c r="I5482" t="str">
        <f ca="1">IF(Table7[[#This Row],[Month]]&gt;=12,"Tenured","New Hire")</f>
        <v>Tenured</v>
      </c>
    </row>
    <row r="5483" spans="1:9">
      <c r="A5483" s="3" t="s">
        <v>94</v>
      </c>
      <c r="B5483" s="35" t="str">
        <f>_xlfn.XLOOKUP(Table7[[#This Row],[EID]],Roster!A:A,Roster!E:E)</f>
        <v>oka.koch.55</v>
      </c>
      <c r="C5483" s="35" t="str">
        <f>_xlfn.XLOOKUP(Table7[[#This Row],[EID]],Roster!A:A,Roster!F:F)</f>
        <v>F&amp;A</v>
      </c>
      <c r="D5483">
        <v>9</v>
      </c>
      <c r="E5483" s="2">
        <v>45246</v>
      </c>
      <c r="F5483" s="2">
        <f>_xlfn.XLOOKUP(Table7[[#This Row],[EID]],Roster!A:A,Roster!G:G)</f>
        <v>45032</v>
      </c>
      <c r="G5483" s="61">
        <f ca="1">(TODAY()-Table7[[#This Row],[Hire Date]])/365</f>
        <v>2.0904109589041098</v>
      </c>
      <c r="H5483" s="61">
        <f ca="1">Table7[[#This Row],[Year]]*12</f>
        <v>25.084931506849315</v>
      </c>
      <c r="I5483" t="str">
        <f ca="1">IF(Table7[[#This Row],[Month]]&gt;=12,"Tenured","New Hire")</f>
        <v>Tenured</v>
      </c>
    </row>
    <row r="5484" spans="1:9">
      <c r="A5484" s="3" t="s">
        <v>95</v>
      </c>
      <c r="B5484" s="35" t="str">
        <f>_xlfn.XLOOKUP(Table7[[#This Row],[EID]],Roster!A:A,Roster!E:E)</f>
        <v>oka.koch.55</v>
      </c>
      <c r="C5484" s="35" t="str">
        <f>_xlfn.XLOOKUP(Table7[[#This Row],[EID]],Roster!A:A,Roster!F:F)</f>
        <v>F&amp;A</v>
      </c>
      <c r="D5484">
        <v>8</v>
      </c>
      <c r="E5484" s="2">
        <v>45246</v>
      </c>
      <c r="F5484" s="2">
        <f>_xlfn.XLOOKUP(Table7[[#This Row],[EID]],Roster!A:A,Roster!G:G)</f>
        <v>44990</v>
      </c>
      <c r="G5484" s="61">
        <f ca="1">(TODAY()-Table7[[#This Row],[Hire Date]])/365</f>
        <v>2.2054794520547945</v>
      </c>
      <c r="H5484" s="61">
        <f ca="1">Table7[[#This Row],[Year]]*12</f>
        <v>26.465753424657535</v>
      </c>
      <c r="I5484" t="str">
        <f ca="1">IF(Table7[[#This Row],[Month]]&gt;=12,"Tenured","New Hire")</f>
        <v>Tenured</v>
      </c>
    </row>
    <row r="5485" spans="1:9">
      <c r="A5485" s="3" t="s">
        <v>96</v>
      </c>
      <c r="B5485" s="35" t="str">
        <f>_xlfn.XLOOKUP(Table7[[#This Row],[EID]],Roster!A:A,Roster!E:E)</f>
        <v>hir.kame.31</v>
      </c>
      <c r="C5485" s="35" t="str">
        <f>_xlfn.XLOOKUP(Table7[[#This Row],[EID]],Roster!A:A,Roster!F:F)</f>
        <v>Health</v>
      </c>
      <c r="D5485">
        <v>9</v>
      </c>
      <c r="E5485" s="2">
        <v>45246</v>
      </c>
      <c r="F5485" s="2">
        <f>_xlfn.XLOOKUP(Table7[[#This Row],[EID]],Roster!A:A,Roster!G:G)</f>
        <v>44979</v>
      </c>
      <c r="G5485" s="61">
        <f ca="1">(TODAY()-Table7[[#This Row],[Hire Date]])/365</f>
        <v>2.2356164383561645</v>
      </c>
      <c r="H5485" s="61">
        <f ca="1">Table7[[#This Row],[Year]]*12</f>
        <v>26.827397260273976</v>
      </c>
      <c r="I5485" t="str">
        <f ca="1">IF(Table7[[#This Row],[Month]]&gt;=12,"Tenured","New Hire")</f>
        <v>Tenured</v>
      </c>
    </row>
    <row r="5486" spans="1:9">
      <c r="A5486" s="3" t="s">
        <v>97</v>
      </c>
      <c r="B5486" s="35" t="str">
        <f>_xlfn.XLOOKUP(Table7[[#This Row],[EID]],Roster!A:A,Roster!E:E)</f>
        <v>han.oriz.24</v>
      </c>
      <c r="C5486" s="35" t="str">
        <f>_xlfn.XLOOKUP(Table7[[#This Row],[EID]],Roster!A:A,Roster!F:F)</f>
        <v>Network</v>
      </c>
      <c r="D5486">
        <v>8</v>
      </c>
      <c r="E5486" s="2">
        <v>45246</v>
      </c>
      <c r="F5486" s="2">
        <f>_xlfn.XLOOKUP(Table7[[#This Row],[EID]],Roster!A:A,Roster!G:G)</f>
        <v>44419</v>
      </c>
      <c r="G5486" s="61">
        <f ca="1">(TODAY()-Table7[[#This Row],[Hire Date]])/365</f>
        <v>3.7698630136986302</v>
      </c>
      <c r="H5486" s="61">
        <f ca="1">Table7[[#This Row],[Year]]*12</f>
        <v>45.238356164383561</v>
      </c>
      <c r="I5486" t="str">
        <f ca="1">IF(Table7[[#This Row],[Month]]&gt;=12,"Tenured","New Hire")</f>
        <v>Tenured</v>
      </c>
    </row>
    <row r="5487" spans="1:9">
      <c r="A5487" s="3" t="s">
        <v>98</v>
      </c>
      <c r="B5487" s="35" t="str">
        <f>_xlfn.XLOOKUP(Table7[[#This Row],[EID]],Roster!A:A,Roster!E:E)</f>
        <v>kig.imaz.62</v>
      </c>
      <c r="C5487" s="35" t="str">
        <f>_xlfn.XLOOKUP(Table7[[#This Row],[EID]],Roster!A:A,Roster!F:F)</f>
        <v>HR</v>
      </c>
      <c r="D5487">
        <v>8</v>
      </c>
      <c r="E5487" s="2">
        <v>45246</v>
      </c>
      <c r="F5487" s="2">
        <f>_xlfn.XLOOKUP(Table7[[#This Row],[EID]],Roster!A:A,Roster!G:G)</f>
        <v>41964</v>
      </c>
      <c r="G5487" s="61">
        <f ca="1">(TODAY()-Table7[[#This Row],[Hire Date]])/365</f>
        <v>10.495890410958904</v>
      </c>
      <c r="H5487" s="61">
        <f ca="1">Table7[[#This Row],[Year]]*12</f>
        <v>125.95068493150684</v>
      </c>
      <c r="I5487" t="str">
        <f ca="1">IF(Table7[[#This Row],[Month]]&gt;=12,"Tenured","New Hire")</f>
        <v>Tenured</v>
      </c>
    </row>
    <row r="5488" spans="1:9">
      <c r="A5488" s="3" t="s">
        <v>99</v>
      </c>
      <c r="B5488" s="35" t="str">
        <f>_xlfn.XLOOKUP(Table7[[#This Row],[EID]],Roster!A:A,Roster!E:E)</f>
        <v>han.oriz.24</v>
      </c>
      <c r="C5488" s="35" t="str">
        <f>_xlfn.XLOOKUP(Table7[[#This Row],[EID]],Roster!A:A,Roster!F:F)</f>
        <v>Strategy</v>
      </c>
      <c r="D5488">
        <v>9</v>
      </c>
      <c r="E5488" s="2">
        <v>45246</v>
      </c>
      <c r="F5488" s="2">
        <f>_xlfn.XLOOKUP(Table7[[#This Row],[EID]],Roster!A:A,Roster!G:G)</f>
        <v>39732</v>
      </c>
      <c r="G5488" s="61">
        <f ca="1">(TODAY()-Table7[[#This Row],[Hire Date]])/365</f>
        <v>16.610958904109587</v>
      </c>
      <c r="H5488" s="61">
        <f ca="1">Table7[[#This Row],[Year]]*12</f>
        <v>199.33150684931505</v>
      </c>
      <c r="I5488" t="str">
        <f ca="1">IF(Table7[[#This Row],[Month]]&gt;=12,"Tenured","New Hire")</f>
        <v>Tenured</v>
      </c>
    </row>
    <row r="5489" spans="1:9">
      <c r="A5489" s="3" t="s">
        <v>100</v>
      </c>
      <c r="B5489" s="35" t="str">
        <f>_xlfn.XLOOKUP(Table7[[#This Row],[EID]],Roster!A:A,Roster!E:E)</f>
        <v>oka.koch.55</v>
      </c>
      <c r="C5489" s="35" t="str">
        <f>_xlfn.XLOOKUP(Table7[[#This Row],[EID]],Roster!A:A,Roster!F:F)</f>
        <v>F&amp;A</v>
      </c>
      <c r="D5489">
        <v>9</v>
      </c>
      <c r="E5489" s="2">
        <v>45246</v>
      </c>
      <c r="F5489" s="2">
        <f>_xlfn.XLOOKUP(Table7[[#This Row],[EID]],Roster!A:A,Roster!G:G)</f>
        <v>44956</v>
      </c>
      <c r="G5489" s="61">
        <f ca="1">(TODAY()-Table7[[#This Row],[Hire Date]])/365</f>
        <v>2.2986301369863016</v>
      </c>
      <c r="H5489" s="61">
        <f ca="1">Table7[[#This Row],[Year]]*12</f>
        <v>27.583561643835619</v>
      </c>
      <c r="I5489" t="str">
        <f ca="1">IF(Table7[[#This Row],[Month]]&gt;=12,"Tenured","New Hire")</f>
        <v>Tenured</v>
      </c>
    </row>
    <row r="5490" spans="1:9">
      <c r="A5490" s="3" t="s">
        <v>101</v>
      </c>
      <c r="B5490" s="35" t="str">
        <f>_xlfn.XLOOKUP(Table7[[#This Row],[EID]],Roster!A:A,Roster!E:E)</f>
        <v>hir.kame.31</v>
      </c>
      <c r="C5490" s="35" t="str">
        <f>_xlfn.XLOOKUP(Table7[[#This Row],[EID]],Roster!A:A,Roster!F:F)</f>
        <v>Health</v>
      </c>
      <c r="D5490">
        <v>10</v>
      </c>
      <c r="E5490" s="2">
        <v>45246</v>
      </c>
      <c r="F5490" s="2">
        <f>_xlfn.XLOOKUP(Table7[[#This Row],[EID]],Roster!A:A,Roster!G:G)</f>
        <v>42161</v>
      </c>
      <c r="G5490" s="61">
        <f ca="1">(TODAY()-Table7[[#This Row],[Hire Date]])/365</f>
        <v>9.956164383561644</v>
      </c>
      <c r="H5490" s="61">
        <f ca="1">Table7[[#This Row],[Year]]*12</f>
        <v>119.47397260273974</v>
      </c>
      <c r="I5490" t="str">
        <f ca="1">IF(Table7[[#This Row],[Month]]&gt;=12,"Tenured","New Hire")</f>
        <v>Tenured</v>
      </c>
    </row>
    <row r="5491" spans="1:9">
      <c r="A5491" s="3" t="s">
        <v>102</v>
      </c>
      <c r="B5491" s="35" t="str">
        <f>_xlfn.XLOOKUP(Table7[[#This Row],[EID]],Roster!A:A,Roster!E:E)</f>
        <v>han.oriz.24</v>
      </c>
      <c r="C5491" s="35" t="str">
        <f>_xlfn.XLOOKUP(Table7[[#This Row],[EID]],Roster!A:A,Roster!F:F)</f>
        <v>Network</v>
      </c>
      <c r="D5491">
        <v>10</v>
      </c>
      <c r="E5491" s="2">
        <v>45246</v>
      </c>
      <c r="F5491" s="2">
        <f>_xlfn.XLOOKUP(Table7[[#This Row],[EID]],Roster!A:A,Roster!G:G)</f>
        <v>37784</v>
      </c>
      <c r="G5491" s="61">
        <f ca="1">(TODAY()-Table7[[#This Row],[Hire Date]])/365</f>
        <v>21.947945205479453</v>
      </c>
      <c r="H5491" s="61">
        <f ca="1">Table7[[#This Row],[Year]]*12</f>
        <v>263.37534246575342</v>
      </c>
      <c r="I5491" t="str">
        <f ca="1">IF(Table7[[#This Row],[Month]]&gt;=12,"Tenured","New Hire")</f>
        <v>Tenured</v>
      </c>
    </row>
    <row r="5492" spans="1:9">
      <c r="A5492" s="3" t="s">
        <v>103</v>
      </c>
      <c r="B5492" s="35" t="str">
        <f>_xlfn.XLOOKUP(Table7[[#This Row],[EID]],Roster!A:A,Roster!E:E)</f>
        <v>kig.imaz.62</v>
      </c>
      <c r="C5492" s="35" t="str">
        <f>_xlfn.XLOOKUP(Table7[[#This Row],[EID]],Roster!A:A,Roster!F:F)</f>
        <v>HR</v>
      </c>
      <c r="D5492">
        <v>9</v>
      </c>
      <c r="E5492" s="2">
        <v>45246</v>
      </c>
      <c r="F5492" s="2">
        <f>_xlfn.XLOOKUP(Table7[[#This Row],[EID]],Roster!A:A,Roster!G:G)</f>
        <v>44132</v>
      </c>
      <c r="G5492" s="61">
        <f ca="1">(TODAY()-Table7[[#This Row],[Hire Date]])/365</f>
        <v>4.5561643835616437</v>
      </c>
      <c r="H5492" s="61">
        <f ca="1">Table7[[#This Row],[Year]]*12</f>
        <v>54.673972602739724</v>
      </c>
      <c r="I5492" t="str">
        <f ca="1">IF(Table7[[#This Row],[Month]]&gt;=12,"Tenured","New Hire")</f>
        <v>Tenured</v>
      </c>
    </row>
    <row r="5493" spans="1:9">
      <c r="A5493" s="3" t="s">
        <v>104</v>
      </c>
      <c r="B5493" s="35" t="str">
        <f>_xlfn.XLOOKUP(Table7[[#This Row],[EID]],Roster!A:A,Roster!E:E)</f>
        <v>oka.koch.55</v>
      </c>
      <c r="C5493" s="35" t="str">
        <f>_xlfn.XLOOKUP(Table7[[#This Row],[EID]],Roster!A:A,Roster!F:F)</f>
        <v>F&amp;A</v>
      </c>
      <c r="D5493">
        <v>8</v>
      </c>
      <c r="E5493" s="2">
        <v>45246</v>
      </c>
      <c r="F5493" s="2">
        <f>_xlfn.XLOOKUP(Table7[[#This Row],[EID]],Roster!A:A,Roster!G:G)</f>
        <v>44977</v>
      </c>
      <c r="G5493" s="61">
        <f ca="1">(TODAY()-Table7[[#This Row],[Hire Date]])/365</f>
        <v>2.2410958904109588</v>
      </c>
      <c r="H5493" s="61">
        <f ca="1">Table7[[#This Row],[Year]]*12</f>
        <v>26.893150684931506</v>
      </c>
      <c r="I5493" t="str">
        <f ca="1">IF(Table7[[#This Row],[Month]]&gt;=12,"Tenured","New Hire")</f>
        <v>Tenured</v>
      </c>
    </row>
    <row r="5494" spans="1:9">
      <c r="A5494" s="3" t="s">
        <v>105</v>
      </c>
      <c r="B5494" s="35" t="str">
        <f>_xlfn.XLOOKUP(Table7[[#This Row],[EID]],Roster!A:A,Roster!E:E)</f>
        <v>oka.koch.55</v>
      </c>
      <c r="C5494" s="35" t="str">
        <f>_xlfn.XLOOKUP(Table7[[#This Row],[EID]],Roster!A:A,Roster!F:F)</f>
        <v>F&amp;A</v>
      </c>
      <c r="D5494">
        <v>8</v>
      </c>
      <c r="E5494" s="2">
        <v>45246</v>
      </c>
      <c r="F5494" s="2">
        <f>_xlfn.XLOOKUP(Table7[[#This Row],[EID]],Roster!A:A,Roster!G:G)</f>
        <v>37806</v>
      </c>
      <c r="G5494" s="61">
        <f ca="1">(TODAY()-Table7[[#This Row],[Hire Date]])/365</f>
        <v>21.887671232876713</v>
      </c>
      <c r="H5494" s="61">
        <f ca="1">Table7[[#This Row],[Year]]*12</f>
        <v>262.65205479452055</v>
      </c>
      <c r="I5494" t="str">
        <f ca="1">IF(Table7[[#This Row],[Month]]&gt;=12,"Tenured","New Hire")</f>
        <v>Tenured</v>
      </c>
    </row>
    <row r="5495" spans="1:9">
      <c r="A5495" s="3" t="s">
        <v>106</v>
      </c>
      <c r="B5495" s="35" t="str">
        <f>_xlfn.XLOOKUP(Table7[[#This Row],[EID]],Roster!A:A,Roster!E:E)</f>
        <v>hir.kame.31</v>
      </c>
      <c r="C5495" s="35" t="str">
        <f>_xlfn.XLOOKUP(Table7[[#This Row],[EID]],Roster!A:A,Roster!F:F)</f>
        <v>Health</v>
      </c>
      <c r="D5495">
        <v>8</v>
      </c>
      <c r="E5495" s="2">
        <v>45246</v>
      </c>
      <c r="F5495" s="2">
        <f>_xlfn.XLOOKUP(Table7[[#This Row],[EID]],Roster!A:A,Roster!G:G)</f>
        <v>40457</v>
      </c>
      <c r="G5495" s="61">
        <f ca="1">(TODAY()-Table7[[#This Row],[Hire Date]])/365</f>
        <v>14.624657534246575</v>
      </c>
      <c r="H5495" s="61">
        <f ca="1">Table7[[#This Row],[Year]]*12</f>
        <v>175.49589041095891</v>
      </c>
      <c r="I5495" t="str">
        <f ca="1">IF(Table7[[#This Row],[Month]]&gt;=12,"Tenured","New Hire")</f>
        <v>Tenured</v>
      </c>
    </row>
    <row r="5496" spans="1:9">
      <c r="A5496" s="3" t="s">
        <v>107</v>
      </c>
      <c r="B5496" s="35" t="str">
        <f>_xlfn.XLOOKUP(Table7[[#This Row],[EID]],Roster!A:A,Roster!E:E)</f>
        <v>oka.koch.55</v>
      </c>
      <c r="C5496" s="35" t="str">
        <f>_xlfn.XLOOKUP(Table7[[#This Row],[EID]],Roster!A:A,Roster!F:F)</f>
        <v>F&amp;A</v>
      </c>
      <c r="D5496">
        <v>9</v>
      </c>
      <c r="E5496" s="2">
        <v>45246</v>
      </c>
      <c r="F5496" s="2">
        <f>_xlfn.XLOOKUP(Table7[[#This Row],[EID]],Roster!A:A,Roster!G:G)</f>
        <v>45001</v>
      </c>
      <c r="G5496" s="61">
        <f ca="1">(TODAY()-Table7[[#This Row],[Hire Date]])/365</f>
        <v>2.1753424657534248</v>
      </c>
      <c r="H5496" s="61">
        <f ca="1">Table7[[#This Row],[Year]]*12</f>
        <v>26.104109589041098</v>
      </c>
      <c r="I5496" t="str">
        <f ca="1">IF(Table7[[#This Row],[Month]]&gt;=12,"Tenured","New Hire")</f>
        <v>Tenured</v>
      </c>
    </row>
    <row r="5497" spans="1:9">
      <c r="A5497" s="3" t="s">
        <v>108</v>
      </c>
      <c r="B5497" s="35" t="str">
        <f>_xlfn.XLOOKUP(Table7[[#This Row],[EID]],Roster!A:A,Roster!E:E)</f>
        <v>kig.imaz.62</v>
      </c>
      <c r="C5497" s="35" t="str">
        <f>_xlfn.XLOOKUP(Table7[[#This Row],[EID]],Roster!A:A,Roster!F:F)</f>
        <v>HR</v>
      </c>
      <c r="D5497">
        <v>10</v>
      </c>
      <c r="E5497" s="2">
        <v>45246</v>
      </c>
      <c r="F5497" s="2">
        <f>_xlfn.XLOOKUP(Table7[[#This Row],[EID]],Roster!A:A,Roster!G:G)</f>
        <v>41289</v>
      </c>
      <c r="G5497" s="61">
        <f ca="1">(TODAY()-Table7[[#This Row],[Hire Date]])/365</f>
        <v>12.345205479452055</v>
      </c>
      <c r="H5497" s="61">
        <f ca="1">Table7[[#This Row],[Year]]*12</f>
        <v>148.14246575342466</v>
      </c>
      <c r="I5497" t="str">
        <f ca="1">IF(Table7[[#This Row],[Month]]&gt;=12,"Tenured","New Hire")</f>
        <v>Tenured</v>
      </c>
    </row>
    <row r="5498" spans="1:9">
      <c r="A5498" s="3" t="s">
        <v>109</v>
      </c>
      <c r="B5498" s="35" t="str">
        <f>_xlfn.XLOOKUP(Table7[[#This Row],[EID]],Roster!A:A,Roster!E:E)</f>
        <v>han.oriz.24</v>
      </c>
      <c r="C5498" s="35" t="str">
        <f>_xlfn.XLOOKUP(Table7[[#This Row],[EID]],Roster!A:A,Roster!F:F)</f>
        <v>Strategy</v>
      </c>
      <c r="D5498">
        <v>9</v>
      </c>
      <c r="E5498" s="2">
        <v>45246</v>
      </c>
      <c r="F5498" s="2">
        <f>_xlfn.XLOOKUP(Table7[[#This Row],[EID]],Roster!A:A,Roster!G:G)</f>
        <v>39092</v>
      </c>
      <c r="G5498" s="61">
        <f ca="1">(TODAY()-Table7[[#This Row],[Hire Date]])/365</f>
        <v>18.364383561643837</v>
      </c>
      <c r="H5498" s="61">
        <f ca="1">Table7[[#This Row],[Year]]*12</f>
        <v>220.37260273972606</v>
      </c>
      <c r="I5498" t="str">
        <f ca="1">IF(Table7[[#This Row],[Month]]&gt;=12,"Tenured","New Hire")</f>
        <v>Tenured</v>
      </c>
    </row>
    <row r="5499" spans="1:9">
      <c r="A5499" s="3" t="s">
        <v>110</v>
      </c>
      <c r="B5499" s="35" t="str">
        <f>_xlfn.XLOOKUP(Table7[[#This Row],[EID]],Roster!A:A,Roster!E:E)</f>
        <v>oka.koch.55</v>
      </c>
      <c r="C5499" s="35" t="str">
        <f>_xlfn.XLOOKUP(Table7[[#This Row],[EID]],Roster!A:A,Roster!F:F)</f>
        <v>F&amp;A</v>
      </c>
      <c r="D5499">
        <v>7</v>
      </c>
      <c r="E5499" s="2">
        <v>45246</v>
      </c>
      <c r="F5499" s="2">
        <f>_xlfn.XLOOKUP(Table7[[#This Row],[EID]],Roster!A:A,Roster!G:G)</f>
        <v>45029</v>
      </c>
      <c r="G5499" s="61">
        <f ca="1">(TODAY()-Table7[[#This Row],[Hire Date]])/365</f>
        <v>2.0986301369863014</v>
      </c>
      <c r="H5499" s="61">
        <f ca="1">Table7[[#This Row],[Year]]*12</f>
        <v>25.183561643835617</v>
      </c>
      <c r="I5499" t="str">
        <f ca="1">IF(Table7[[#This Row],[Month]]&gt;=12,"Tenured","New Hire")</f>
        <v>Tenured</v>
      </c>
    </row>
    <row r="5500" spans="1:9">
      <c r="A5500" s="3" t="s">
        <v>111</v>
      </c>
      <c r="B5500" s="35" t="str">
        <f>_xlfn.XLOOKUP(Table7[[#This Row],[EID]],Roster!A:A,Roster!E:E)</f>
        <v>hir.kame.31</v>
      </c>
      <c r="C5500" s="35" t="str">
        <f>_xlfn.XLOOKUP(Table7[[#This Row],[EID]],Roster!A:A,Roster!F:F)</f>
        <v>Health</v>
      </c>
      <c r="D5500">
        <v>10</v>
      </c>
      <c r="E5500" s="2">
        <v>45246</v>
      </c>
      <c r="F5500" s="2">
        <f>_xlfn.XLOOKUP(Table7[[#This Row],[EID]],Roster!A:A,Roster!G:G)</f>
        <v>42145</v>
      </c>
      <c r="G5500" s="61">
        <f ca="1">(TODAY()-Table7[[#This Row],[Hire Date]])/365</f>
        <v>10</v>
      </c>
      <c r="H5500" s="61">
        <f ca="1">Table7[[#This Row],[Year]]*12</f>
        <v>120</v>
      </c>
      <c r="I5500" t="str">
        <f ca="1">IF(Table7[[#This Row],[Month]]&gt;=12,"Tenured","New Hire")</f>
        <v>Tenured</v>
      </c>
    </row>
    <row r="5501" spans="1:9">
      <c r="A5501" s="3" t="s">
        <v>112</v>
      </c>
      <c r="B5501" s="35" t="str">
        <f>_xlfn.XLOOKUP(Table7[[#This Row],[EID]],Roster!A:A,Roster!E:E)</f>
        <v>hir.kame.31</v>
      </c>
      <c r="C5501" s="35" t="str">
        <f>_xlfn.XLOOKUP(Table7[[#This Row],[EID]],Roster!A:A,Roster!F:F)</f>
        <v>Health</v>
      </c>
      <c r="D5501">
        <v>9</v>
      </c>
      <c r="E5501" s="2">
        <v>45246</v>
      </c>
      <c r="F5501" s="2">
        <f>_xlfn.XLOOKUP(Table7[[#This Row],[EID]],Roster!A:A,Roster!G:G)</f>
        <v>44989</v>
      </c>
      <c r="G5501" s="61">
        <f ca="1">(TODAY()-Table7[[#This Row],[Hire Date]])/365</f>
        <v>2.2082191780821918</v>
      </c>
      <c r="H5501" s="61">
        <f ca="1">Table7[[#This Row],[Year]]*12</f>
        <v>26.4986301369863</v>
      </c>
      <c r="I5501" t="str">
        <f ca="1">IF(Table7[[#This Row],[Month]]&gt;=12,"Tenured","New Hire")</f>
        <v>Tenured</v>
      </c>
    </row>
    <row r="5502" spans="1:9">
      <c r="A5502" s="3" t="s">
        <v>113</v>
      </c>
      <c r="B5502" s="35" t="str">
        <f>_xlfn.XLOOKUP(Table7[[#This Row],[EID]],Roster!A:A,Roster!E:E)</f>
        <v>kig.imaz.62</v>
      </c>
      <c r="C5502" s="35" t="str">
        <f>_xlfn.XLOOKUP(Table7[[#This Row],[EID]],Roster!A:A,Roster!F:F)</f>
        <v>HR</v>
      </c>
      <c r="D5502">
        <v>9</v>
      </c>
      <c r="E5502" s="2">
        <v>45246</v>
      </c>
      <c r="F5502" s="2">
        <f>_xlfn.XLOOKUP(Table7[[#This Row],[EID]],Roster!A:A,Roster!G:G)</f>
        <v>44152</v>
      </c>
      <c r="G5502" s="61">
        <f ca="1">(TODAY()-Table7[[#This Row],[Hire Date]])/365</f>
        <v>4.5013698630136982</v>
      </c>
      <c r="H5502" s="61">
        <f ca="1">Table7[[#This Row],[Year]]*12</f>
        <v>54.016438356164379</v>
      </c>
      <c r="I5502" t="str">
        <f ca="1">IF(Table7[[#This Row],[Month]]&gt;=12,"Tenured","New Hire")</f>
        <v>Tenured</v>
      </c>
    </row>
    <row r="5503" spans="1:9">
      <c r="A5503" s="3" t="s">
        <v>114</v>
      </c>
      <c r="B5503" s="35" t="str">
        <f>_xlfn.XLOOKUP(Table7[[#This Row],[EID]],Roster!A:A,Roster!E:E)</f>
        <v>han.oriz.24</v>
      </c>
      <c r="C5503" s="35" t="str">
        <f>_xlfn.XLOOKUP(Table7[[#This Row],[EID]],Roster!A:A,Roster!F:F)</f>
        <v>Strategy</v>
      </c>
      <c r="D5503">
        <v>8</v>
      </c>
      <c r="E5503" s="2">
        <v>45246</v>
      </c>
      <c r="F5503" s="2">
        <f>_xlfn.XLOOKUP(Table7[[#This Row],[EID]],Roster!A:A,Roster!G:G)</f>
        <v>37165</v>
      </c>
      <c r="G5503" s="61">
        <f ca="1">(TODAY()-Table7[[#This Row],[Hire Date]])/365</f>
        <v>23.643835616438356</v>
      </c>
      <c r="H5503" s="61">
        <f ca="1">Table7[[#This Row],[Year]]*12</f>
        <v>283.72602739726028</v>
      </c>
      <c r="I5503" t="str">
        <f ca="1">IF(Table7[[#This Row],[Month]]&gt;=12,"Tenured","New Hire")</f>
        <v>Tenured</v>
      </c>
    </row>
    <row r="5504" spans="1:9">
      <c r="A5504" s="3" t="s">
        <v>115</v>
      </c>
      <c r="B5504" s="35" t="str">
        <f>_xlfn.XLOOKUP(Table7[[#This Row],[EID]],Roster!A:A,Roster!E:E)</f>
        <v>oka.koch.55</v>
      </c>
      <c r="C5504" s="35" t="str">
        <f>_xlfn.XLOOKUP(Table7[[#This Row],[EID]],Roster!A:A,Roster!F:F)</f>
        <v>F&amp;A</v>
      </c>
      <c r="D5504">
        <v>10</v>
      </c>
      <c r="E5504" s="2">
        <v>45246</v>
      </c>
      <c r="F5504" s="2">
        <f>_xlfn.XLOOKUP(Table7[[#This Row],[EID]],Roster!A:A,Roster!G:G)</f>
        <v>44841</v>
      </c>
      <c r="G5504" s="61">
        <f ca="1">(TODAY()-Table7[[#This Row],[Hire Date]])/365</f>
        <v>2.6136986301369864</v>
      </c>
      <c r="H5504" s="61">
        <f ca="1">Table7[[#This Row],[Year]]*12</f>
        <v>31.364383561643837</v>
      </c>
      <c r="I5504" t="str">
        <f ca="1">IF(Table7[[#This Row],[Month]]&gt;=12,"Tenured","New Hire")</f>
        <v>Tenured</v>
      </c>
    </row>
    <row r="5505" spans="1:9">
      <c r="A5505" s="3" t="s">
        <v>116</v>
      </c>
      <c r="B5505" s="35" t="str">
        <f>_xlfn.XLOOKUP(Table7[[#This Row],[EID]],Roster!A:A,Roster!E:E)</f>
        <v>hir.kame.31</v>
      </c>
      <c r="C5505" s="35" t="str">
        <f>_xlfn.XLOOKUP(Table7[[#This Row],[EID]],Roster!A:A,Roster!F:F)</f>
        <v>Health</v>
      </c>
      <c r="D5505">
        <v>9</v>
      </c>
      <c r="E5505" s="2">
        <v>45246</v>
      </c>
      <c r="F5505" s="2">
        <f>_xlfn.XLOOKUP(Table7[[#This Row],[EID]],Roster!A:A,Roster!G:G)</f>
        <v>39490</v>
      </c>
      <c r="G5505" s="61">
        <f ca="1">(TODAY()-Table7[[#This Row],[Hire Date]])/365</f>
        <v>17.273972602739725</v>
      </c>
      <c r="H5505" s="61">
        <f ca="1">Table7[[#This Row],[Year]]*12</f>
        <v>207.2876712328767</v>
      </c>
      <c r="I5505" t="str">
        <f ca="1">IF(Table7[[#This Row],[Month]]&gt;=12,"Tenured","New Hire")</f>
        <v>Tenured</v>
      </c>
    </row>
    <row r="5506" spans="1:9">
      <c r="A5506" s="3" t="s">
        <v>117</v>
      </c>
      <c r="B5506" s="35" t="str">
        <f>_xlfn.XLOOKUP(Table7[[#This Row],[EID]],Roster!A:A,Roster!E:E)</f>
        <v>han.oriz.24</v>
      </c>
      <c r="C5506" s="35" t="str">
        <f>_xlfn.XLOOKUP(Table7[[#This Row],[EID]],Roster!A:A,Roster!F:F)</f>
        <v>Network</v>
      </c>
      <c r="D5506">
        <v>10</v>
      </c>
      <c r="E5506" s="2">
        <v>45246</v>
      </c>
      <c r="F5506" s="2">
        <f>_xlfn.XLOOKUP(Table7[[#This Row],[EID]],Roster!A:A,Roster!G:G)</f>
        <v>43495</v>
      </c>
      <c r="G5506" s="61">
        <f ca="1">(TODAY()-Table7[[#This Row],[Hire Date]])/365</f>
        <v>6.3013698630136989</v>
      </c>
      <c r="H5506" s="61">
        <f ca="1">Table7[[#This Row],[Year]]*12</f>
        <v>75.616438356164394</v>
      </c>
      <c r="I5506" t="str">
        <f ca="1">IF(Table7[[#This Row],[Month]]&gt;=12,"Tenured","New Hire")</f>
        <v>Tenured</v>
      </c>
    </row>
    <row r="5507" spans="1:9">
      <c r="A5507" s="3" t="s">
        <v>118</v>
      </c>
      <c r="B5507" s="35" t="str">
        <f>_xlfn.XLOOKUP(Table7[[#This Row],[EID]],Roster!A:A,Roster!E:E)</f>
        <v>kig.imaz.62</v>
      </c>
      <c r="C5507" s="35" t="str">
        <f>_xlfn.XLOOKUP(Table7[[#This Row],[EID]],Roster!A:A,Roster!F:F)</f>
        <v>HR</v>
      </c>
      <c r="D5507">
        <v>8</v>
      </c>
      <c r="E5507" s="2">
        <v>45246</v>
      </c>
      <c r="F5507" s="2">
        <f>_xlfn.XLOOKUP(Table7[[#This Row],[EID]],Roster!A:A,Roster!G:G)</f>
        <v>44965</v>
      </c>
      <c r="G5507" s="61">
        <f ca="1">(TODAY()-Table7[[#This Row],[Hire Date]])/365</f>
        <v>2.2739726027397262</v>
      </c>
      <c r="H5507" s="61">
        <f ca="1">Table7[[#This Row],[Year]]*12</f>
        <v>27.287671232876715</v>
      </c>
      <c r="I5507" t="str">
        <f ca="1">IF(Table7[[#This Row],[Month]]&gt;=12,"Tenured","New Hire")</f>
        <v>Tenured</v>
      </c>
    </row>
    <row r="5508" spans="1:9">
      <c r="A5508" s="3" t="s">
        <v>119</v>
      </c>
      <c r="B5508" s="35" t="str">
        <f>_xlfn.XLOOKUP(Table7[[#This Row],[EID]],Roster!A:A,Roster!E:E)</f>
        <v>hir.kame.31</v>
      </c>
      <c r="C5508" s="35" t="str">
        <f>_xlfn.XLOOKUP(Table7[[#This Row],[EID]],Roster!A:A,Roster!F:F)</f>
        <v>Health</v>
      </c>
      <c r="D5508">
        <v>8</v>
      </c>
      <c r="E5508" s="2">
        <v>45246</v>
      </c>
      <c r="F5508" s="2">
        <f>_xlfn.XLOOKUP(Table7[[#This Row],[EID]],Roster!A:A,Roster!G:G)</f>
        <v>38581</v>
      </c>
      <c r="G5508" s="61">
        <f ca="1">(TODAY()-Table7[[#This Row],[Hire Date]])/365</f>
        <v>19.764383561643836</v>
      </c>
      <c r="H5508" s="61">
        <f ca="1">Table7[[#This Row],[Year]]*12</f>
        <v>237.17260273972602</v>
      </c>
      <c r="I5508" t="str">
        <f ca="1">IF(Table7[[#This Row],[Month]]&gt;=12,"Tenured","New Hire")</f>
        <v>Tenured</v>
      </c>
    </row>
    <row r="5509" spans="1:9">
      <c r="A5509" s="3" t="s">
        <v>120</v>
      </c>
      <c r="B5509" s="35" t="str">
        <f>_xlfn.XLOOKUP(Table7[[#This Row],[EID]],Roster!A:A,Roster!E:E)</f>
        <v>oka.koch.55</v>
      </c>
      <c r="C5509" s="35" t="str">
        <f>_xlfn.XLOOKUP(Table7[[#This Row],[EID]],Roster!A:A,Roster!F:F)</f>
        <v>F&amp;A</v>
      </c>
      <c r="D5509">
        <v>8</v>
      </c>
      <c r="E5509" s="2">
        <v>45246</v>
      </c>
      <c r="F5509" s="2">
        <f>_xlfn.XLOOKUP(Table7[[#This Row],[EID]],Roster!A:A,Roster!G:G)</f>
        <v>45039</v>
      </c>
      <c r="G5509" s="61">
        <f ca="1">(TODAY()-Table7[[#This Row],[Hire Date]])/365</f>
        <v>2.0712328767123287</v>
      </c>
      <c r="H5509" s="61">
        <f ca="1">Table7[[#This Row],[Year]]*12</f>
        <v>24.854794520547944</v>
      </c>
      <c r="I5509" t="str">
        <f ca="1">IF(Table7[[#This Row],[Month]]&gt;=12,"Tenured","New Hire")</f>
        <v>Tenured</v>
      </c>
    </row>
    <row r="5510" spans="1:9">
      <c r="A5510" s="3" t="s">
        <v>121</v>
      </c>
      <c r="B5510" s="35" t="str">
        <f>_xlfn.XLOOKUP(Table7[[#This Row],[EID]],Roster!A:A,Roster!E:E)</f>
        <v>hir.kame.31</v>
      </c>
      <c r="C5510" s="35" t="str">
        <f>_xlfn.XLOOKUP(Table7[[#This Row],[EID]],Roster!A:A,Roster!F:F)</f>
        <v>Health</v>
      </c>
      <c r="D5510">
        <v>8</v>
      </c>
      <c r="E5510" s="2">
        <v>45246</v>
      </c>
      <c r="F5510" s="2">
        <f>_xlfn.XLOOKUP(Table7[[#This Row],[EID]],Roster!A:A,Roster!G:G)</f>
        <v>44420</v>
      </c>
      <c r="G5510" s="61">
        <f ca="1">(TODAY()-Table7[[#This Row],[Hire Date]])/365</f>
        <v>3.7671232876712328</v>
      </c>
      <c r="H5510" s="61">
        <f ca="1">Table7[[#This Row],[Year]]*12</f>
        <v>45.205479452054796</v>
      </c>
      <c r="I5510" t="str">
        <f ca="1">IF(Table7[[#This Row],[Month]]&gt;=12,"Tenured","New Hire")</f>
        <v>Tenured</v>
      </c>
    </row>
    <row r="5511" spans="1:9">
      <c r="A5511" s="3" t="s">
        <v>122</v>
      </c>
      <c r="B5511" s="35" t="str">
        <f>_xlfn.XLOOKUP(Table7[[#This Row],[EID]],Roster!A:A,Roster!E:E)</f>
        <v>han.oriz.24</v>
      </c>
      <c r="C5511" s="35" t="str">
        <f>_xlfn.XLOOKUP(Table7[[#This Row],[EID]],Roster!A:A,Roster!F:F)</f>
        <v>Network</v>
      </c>
      <c r="D5511">
        <v>8</v>
      </c>
      <c r="E5511" s="2">
        <v>45246</v>
      </c>
      <c r="F5511" s="2">
        <f>_xlfn.XLOOKUP(Table7[[#This Row],[EID]],Roster!A:A,Roster!G:G)</f>
        <v>44961</v>
      </c>
      <c r="G5511" s="61">
        <f ca="1">(TODAY()-Table7[[#This Row],[Hire Date]])/365</f>
        <v>2.2849315068493152</v>
      </c>
      <c r="H5511" s="61">
        <f ca="1">Table7[[#This Row],[Year]]*12</f>
        <v>27.419178082191785</v>
      </c>
      <c r="I5511" t="str">
        <f ca="1">IF(Table7[[#This Row],[Month]]&gt;=12,"Tenured","New Hire")</f>
        <v>Tenured</v>
      </c>
    </row>
    <row r="5512" spans="1:9">
      <c r="A5512" s="3" t="s">
        <v>123</v>
      </c>
      <c r="B5512" s="35" t="str">
        <f>_xlfn.XLOOKUP(Table7[[#This Row],[EID]],Roster!A:A,Roster!E:E)</f>
        <v>kig.imaz.62</v>
      </c>
      <c r="C5512" s="35" t="str">
        <f>_xlfn.XLOOKUP(Table7[[#This Row],[EID]],Roster!A:A,Roster!F:F)</f>
        <v>HR</v>
      </c>
      <c r="D5512">
        <v>8</v>
      </c>
      <c r="E5512" s="2">
        <v>45246</v>
      </c>
      <c r="F5512" s="2">
        <f>_xlfn.XLOOKUP(Table7[[#This Row],[EID]],Roster!A:A,Roster!G:G)</f>
        <v>41094</v>
      </c>
      <c r="G5512" s="61">
        <f ca="1">(TODAY()-Table7[[#This Row],[Hire Date]])/365</f>
        <v>12.87945205479452</v>
      </c>
      <c r="H5512" s="61">
        <f ca="1">Table7[[#This Row],[Year]]*12</f>
        <v>154.55342465753424</v>
      </c>
      <c r="I5512" t="str">
        <f ca="1">IF(Table7[[#This Row],[Month]]&gt;=12,"Tenured","New Hire")</f>
        <v>Tenured</v>
      </c>
    </row>
    <row r="5513" spans="1:9">
      <c r="A5513" s="3" t="s">
        <v>94</v>
      </c>
      <c r="B5513" s="35" t="str">
        <f>_xlfn.XLOOKUP(Table7[[#This Row],[EID]],Roster!A:A,Roster!E:E)</f>
        <v>oka.koch.55</v>
      </c>
      <c r="C5513" s="35" t="str">
        <f>_xlfn.XLOOKUP(Table7[[#This Row],[EID]],Roster!A:A,Roster!F:F)</f>
        <v>F&amp;A</v>
      </c>
      <c r="D5513">
        <v>8</v>
      </c>
      <c r="E5513" s="2">
        <v>45247</v>
      </c>
      <c r="F5513" s="2">
        <f>_xlfn.XLOOKUP(Table7[[#This Row],[EID]],Roster!A:A,Roster!G:G)</f>
        <v>45032</v>
      </c>
      <c r="G5513" s="61">
        <f ca="1">(TODAY()-Table7[[#This Row],[Hire Date]])/365</f>
        <v>2.0904109589041098</v>
      </c>
      <c r="H5513" s="61">
        <f ca="1">Table7[[#This Row],[Year]]*12</f>
        <v>25.084931506849315</v>
      </c>
      <c r="I5513" t="str">
        <f ca="1">IF(Table7[[#This Row],[Month]]&gt;=12,"Tenured","New Hire")</f>
        <v>Tenured</v>
      </c>
    </row>
    <row r="5514" spans="1:9">
      <c r="A5514" s="3" t="s">
        <v>95</v>
      </c>
      <c r="B5514" s="35" t="str">
        <f>_xlfn.XLOOKUP(Table7[[#This Row],[EID]],Roster!A:A,Roster!E:E)</f>
        <v>oka.koch.55</v>
      </c>
      <c r="C5514" s="35" t="str">
        <f>_xlfn.XLOOKUP(Table7[[#This Row],[EID]],Roster!A:A,Roster!F:F)</f>
        <v>F&amp;A</v>
      </c>
      <c r="D5514">
        <v>8</v>
      </c>
      <c r="E5514" s="2">
        <v>45247</v>
      </c>
      <c r="F5514" s="2">
        <f>_xlfn.XLOOKUP(Table7[[#This Row],[EID]],Roster!A:A,Roster!G:G)</f>
        <v>44990</v>
      </c>
      <c r="G5514" s="61">
        <f ca="1">(TODAY()-Table7[[#This Row],[Hire Date]])/365</f>
        <v>2.2054794520547945</v>
      </c>
      <c r="H5514" s="61">
        <f ca="1">Table7[[#This Row],[Year]]*12</f>
        <v>26.465753424657535</v>
      </c>
      <c r="I5514" t="str">
        <f ca="1">IF(Table7[[#This Row],[Month]]&gt;=12,"Tenured","New Hire")</f>
        <v>Tenured</v>
      </c>
    </row>
    <row r="5515" spans="1:9">
      <c r="A5515" s="3" t="s">
        <v>96</v>
      </c>
      <c r="B5515" s="35" t="str">
        <f>_xlfn.XLOOKUP(Table7[[#This Row],[EID]],Roster!A:A,Roster!E:E)</f>
        <v>hir.kame.31</v>
      </c>
      <c r="C5515" s="35" t="str">
        <f>_xlfn.XLOOKUP(Table7[[#This Row],[EID]],Roster!A:A,Roster!F:F)</f>
        <v>Health</v>
      </c>
      <c r="D5515">
        <v>9</v>
      </c>
      <c r="E5515" s="2">
        <v>45247</v>
      </c>
      <c r="F5515" s="2">
        <f>_xlfn.XLOOKUP(Table7[[#This Row],[EID]],Roster!A:A,Roster!G:G)</f>
        <v>44979</v>
      </c>
      <c r="G5515" s="61">
        <f ca="1">(TODAY()-Table7[[#This Row],[Hire Date]])/365</f>
        <v>2.2356164383561645</v>
      </c>
      <c r="H5515" s="61">
        <f ca="1">Table7[[#This Row],[Year]]*12</f>
        <v>26.827397260273976</v>
      </c>
      <c r="I5515" t="str">
        <f ca="1">IF(Table7[[#This Row],[Month]]&gt;=12,"Tenured","New Hire")</f>
        <v>Tenured</v>
      </c>
    </row>
    <row r="5516" spans="1:9">
      <c r="A5516" s="3" t="s">
        <v>97</v>
      </c>
      <c r="B5516" s="35" t="str">
        <f>_xlfn.XLOOKUP(Table7[[#This Row],[EID]],Roster!A:A,Roster!E:E)</f>
        <v>han.oriz.24</v>
      </c>
      <c r="C5516" s="35" t="str">
        <f>_xlfn.XLOOKUP(Table7[[#This Row],[EID]],Roster!A:A,Roster!F:F)</f>
        <v>Network</v>
      </c>
      <c r="D5516">
        <v>10</v>
      </c>
      <c r="E5516" s="2">
        <v>45247</v>
      </c>
      <c r="F5516" s="2">
        <f>_xlfn.XLOOKUP(Table7[[#This Row],[EID]],Roster!A:A,Roster!G:G)</f>
        <v>44419</v>
      </c>
      <c r="G5516" s="61">
        <f ca="1">(TODAY()-Table7[[#This Row],[Hire Date]])/365</f>
        <v>3.7698630136986302</v>
      </c>
      <c r="H5516" s="61">
        <f ca="1">Table7[[#This Row],[Year]]*12</f>
        <v>45.238356164383561</v>
      </c>
      <c r="I5516" t="str">
        <f ca="1">IF(Table7[[#This Row],[Month]]&gt;=12,"Tenured","New Hire")</f>
        <v>Tenured</v>
      </c>
    </row>
    <row r="5517" spans="1:9">
      <c r="A5517" s="3" t="s">
        <v>98</v>
      </c>
      <c r="B5517" s="35" t="str">
        <f>_xlfn.XLOOKUP(Table7[[#This Row],[EID]],Roster!A:A,Roster!E:E)</f>
        <v>kig.imaz.62</v>
      </c>
      <c r="C5517" s="35" t="str">
        <f>_xlfn.XLOOKUP(Table7[[#This Row],[EID]],Roster!A:A,Roster!F:F)</f>
        <v>HR</v>
      </c>
      <c r="D5517">
        <v>8</v>
      </c>
      <c r="E5517" s="2">
        <v>45247</v>
      </c>
      <c r="F5517" s="2">
        <f>_xlfn.XLOOKUP(Table7[[#This Row],[EID]],Roster!A:A,Roster!G:G)</f>
        <v>41964</v>
      </c>
      <c r="G5517" s="61">
        <f ca="1">(TODAY()-Table7[[#This Row],[Hire Date]])/365</f>
        <v>10.495890410958904</v>
      </c>
      <c r="H5517" s="61">
        <f ca="1">Table7[[#This Row],[Year]]*12</f>
        <v>125.95068493150684</v>
      </c>
      <c r="I5517" t="str">
        <f ca="1">IF(Table7[[#This Row],[Month]]&gt;=12,"Tenured","New Hire")</f>
        <v>Tenured</v>
      </c>
    </row>
    <row r="5518" spans="1:9">
      <c r="A5518" s="3" t="s">
        <v>99</v>
      </c>
      <c r="B5518" s="35" t="str">
        <f>_xlfn.XLOOKUP(Table7[[#This Row],[EID]],Roster!A:A,Roster!E:E)</f>
        <v>han.oriz.24</v>
      </c>
      <c r="C5518" s="35" t="str">
        <f>_xlfn.XLOOKUP(Table7[[#This Row],[EID]],Roster!A:A,Roster!F:F)</f>
        <v>Strategy</v>
      </c>
      <c r="D5518">
        <v>9</v>
      </c>
      <c r="E5518" s="2">
        <v>45247</v>
      </c>
      <c r="F5518" s="2">
        <f>_xlfn.XLOOKUP(Table7[[#This Row],[EID]],Roster!A:A,Roster!G:G)</f>
        <v>39732</v>
      </c>
      <c r="G5518" s="61">
        <f ca="1">(TODAY()-Table7[[#This Row],[Hire Date]])/365</f>
        <v>16.610958904109587</v>
      </c>
      <c r="H5518" s="61">
        <f ca="1">Table7[[#This Row],[Year]]*12</f>
        <v>199.33150684931505</v>
      </c>
      <c r="I5518" t="str">
        <f ca="1">IF(Table7[[#This Row],[Month]]&gt;=12,"Tenured","New Hire")</f>
        <v>Tenured</v>
      </c>
    </row>
    <row r="5519" spans="1:9">
      <c r="A5519" s="3" t="s">
        <v>100</v>
      </c>
      <c r="B5519" s="35" t="str">
        <f>_xlfn.XLOOKUP(Table7[[#This Row],[EID]],Roster!A:A,Roster!E:E)</f>
        <v>oka.koch.55</v>
      </c>
      <c r="C5519" s="35" t="str">
        <f>_xlfn.XLOOKUP(Table7[[#This Row],[EID]],Roster!A:A,Roster!F:F)</f>
        <v>F&amp;A</v>
      </c>
      <c r="D5519">
        <v>9</v>
      </c>
      <c r="E5519" s="2">
        <v>45247</v>
      </c>
      <c r="F5519" s="2">
        <f>_xlfn.XLOOKUP(Table7[[#This Row],[EID]],Roster!A:A,Roster!G:G)</f>
        <v>44956</v>
      </c>
      <c r="G5519" s="61">
        <f ca="1">(TODAY()-Table7[[#This Row],[Hire Date]])/365</f>
        <v>2.2986301369863016</v>
      </c>
      <c r="H5519" s="61">
        <f ca="1">Table7[[#This Row],[Year]]*12</f>
        <v>27.583561643835619</v>
      </c>
      <c r="I5519" t="str">
        <f ca="1">IF(Table7[[#This Row],[Month]]&gt;=12,"Tenured","New Hire")</f>
        <v>Tenured</v>
      </c>
    </row>
    <row r="5520" spans="1:9">
      <c r="A5520" s="3" t="s">
        <v>101</v>
      </c>
      <c r="B5520" s="35" t="str">
        <f>_xlfn.XLOOKUP(Table7[[#This Row],[EID]],Roster!A:A,Roster!E:E)</f>
        <v>hir.kame.31</v>
      </c>
      <c r="C5520" s="35" t="str">
        <f>_xlfn.XLOOKUP(Table7[[#This Row],[EID]],Roster!A:A,Roster!F:F)</f>
        <v>Health</v>
      </c>
      <c r="D5520">
        <v>8</v>
      </c>
      <c r="E5520" s="2">
        <v>45247</v>
      </c>
      <c r="F5520" s="2">
        <f>_xlfn.XLOOKUP(Table7[[#This Row],[EID]],Roster!A:A,Roster!G:G)</f>
        <v>42161</v>
      </c>
      <c r="G5520" s="61">
        <f ca="1">(TODAY()-Table7[[#This Row],[Hire Date]])/365</f>
        <v>9.956164383561644</v>
      </c>
      <c r="H5520" s="61">
        <f ca="1">Table7[[#This Row],[Year]]*12</f>
        <v>119.47397260273974</v>
      </c>
      <c r="I5520" t="str">
        <f ca="1">IF(Table7[[#This Row],[Month]]&gt;=12,"Tenured","New Hire")</f>
        <v>Tenured</v>
      </c>
    </row>
    <row r="5521" spans="1:9">
      <c r="A5521" s="3" t="s">
        <v>102</v>
      </c>
      <c r="B5521" s="35" t="str">
        <f>_xlfn.XLOOKUP(Table7[[#This Row],[EID]],Roster!A:A,Roster!E:E)</f>
        <v>han.oriz.24</v>
      </c>
      <c r="C5521" s="35" t="str">
        <f>_xlfn.XLOOKUP(Table7[[#This Row],[EID]],Roster!A:A,Roster!F:F)</f>
        <v>Network</v>
      </c>
      <c r="D5521">
        <v>8</v>
      </c>
      <c r="E5521" s="2">
        <v>45247</v>
      </c>
      <c r="F5521" s="2">
        <f>_xlfn.XLOOKUP(Table7[[#This Row],[EID]],Roster!A:A,Roster!G:G)</f>
        <v>37784</v>
      </c>
      <c r="G5521" s="61">
        <f ca="1">(TODAY()-Table7[[#This Row],[Hire Date]])/365</f>
        <v>21.947945205479453</v>
      </c>
      <c r="H5521" s="61">
        <f ca="1">Table7[[#This Row],[Year]]*12</f>
        <v>263.37534246575342</v>
      </c>
      <c r="I5521" t="str">
        <f ca="1">IF(Table7[[#This Row],[Month]]&gt;=12,"Tenured","New Hire")</f>
        <v>Tenured</v>
      </c>
    </row>
    <row r="5522" spans="1:9">
      <c r="A5522" s="3" t="s">
        <v>103</v>
      </c>
      <c r="B5522" s="35" t="str">
        <f>_xlfn.XLOOKUP(Table7[[#This Row],[EID]],Roster!A:A,Roster!E:E)</f>
        <v>kig.imaz.62</v>
      </c>
      <c r="C5522" s="35" t="str">
        <f>_xlfn.XLOOKUP(Table7[[#This Row],[EID]],Roster!A:A,Roster!F:F)</f>
        <v>HR</v>
      </c>
      <c r="D5522">
        <v>9</v>
      </c>
      <c r="E5522" s="2">
        <v>45247</v>
      </c>
      <c r="F5522" s="2">
        <f>_xlfn.XLOOKUP(Table7[[#This Row],[EID]],Roster!A:A,Roster!G:G)</f>
        <v>44132</v>
      </c>
      <c r="G5522" s="61">
        <f ca="1">(TODAY()-Table7[[#This Row],[Hire Date]])/365</f>
        <v>4.5561643835616437</v>
      </c>
      <c r="H5522" s="61">
        <f ca="1">Table7[[#This Row],[Year]]*12</f>
        <v>54.673972602739724</v>
      </c>
      <c r="I5522" t="str">
        <f ca="1">IF(Table7[[#This Row],[Month]]&gt;=12,"Tenured","New Hire")</f>
        <v>Tenured</v>
      </c>
    </row>
    <row r="5523" spans="1:9">
      <c r="A5523" s="3" t="s">
        <v>104</v>
      </c>
      <c r="B5523" s="35" t="str">
        <f>_xlfn.XLOOKUP(Table7[[#This Row],[EID]],Roster!A:A,Roster!E:E)</f>
        <v>oka.koch.55</v>
      </c>
      <c r="C5523" s="35" t="str">
        <f>_xlfn.XLOOKUP(Table7[[#This Row],[EID]],Roster!A:A,Roster!F:F)</f>
        <v>F&amp;A</v>
      </c>
      <c r="D5523">
        <v>2</v>
      </c>
      <c r="E5523" s="2">
        <v>45247</v>
      </c>
      <c r="F5523" s="2">
        <f>_xlfn.XLOOKUP(Table7[[#This Row],[EID]],Roster!A:A,Roster!G:G)</f>
        <v>44977</v>
      </c>
      <c r="G5523" s="61">
        <f ca="1">(TODAY()-Table7[[#This Row],[Hire Date]])/365</f>
        <v>2.2410958904109588</v>
      </c>
      <c r="H5523" s="61">
        <f ca="1">Table7[[#This Row],[Year]]*12</f>
        <v>26.893150684931506</v>
      </c>
      <c r="I5523" t="str">
        <f ca="1">IF(Table7[[#This Row],[Month]]&gt;=12,"Tenured","New Hire")</f>
        <v>Tenured</v>
      </c>
    </row>
    <row r="5524" spans="1:9">
      <c r="A5524" s="3" t="s">
        <v>105</v>
      </c>
      <c r="B5524" s="35" t="str">
        <f>_xlfn.XLOOKUP(Table7[[#This Row],[EID]],Roster!A:A,Roster!E:E)</f>
        <v>oka.koch.55</v>
      </c>
      <c r="C5524" s="35" t="str">
        <f>_xlfn.XLOOKUP(Table7[[#This Row],[EID]],Roster!A:A,Roster!F:F)</f>
        <v>F&amp;A</v>
      </c>
      <c r="D5524">
        <v>8</v>
      </c>
      <c r="E5524" s="2">
        <v>45247</v>
      </c>
      <c r="F5524" s="2">
        <f>_xlfn.XLOOKUP(Table7[[#This Row],[EID]],Roster!A:A,Roster!G:G)</f>
        <v>37806</v>
      </c>
      <c r="G5524" s="61">
        <f ca="1">(TODAY()-Table7[[#This Row],[Hire Date]])/365</f>
        <v>21.887671232876713</v>
      </c>
      <c r="H5524" s="61">
        <f ca="1">Table7[[#This Row],[Year]]*12</f>
        <v>262.65205479452055</v>
      </c>
      <c r="I5524" t="str">
        <f ca="1">IF(Table7[[#This Row],[Month]]&gt;=12,"Tenured","New Hire")</f>
        <v>Tenured</v>
      </c>
    </row>
    <row r="5525" spans="1:9">
      <c r="A5525" s="3" t="s">
        <v>106</v>
      </c>
      <c r="B5525" s="35" t="str">
        <f>_xlfn.XLOOKUP(Table7[[#This Row],[EID]],Roster!A:A,Roster!E:E)</f>
        <v>hir.kame.31</v>
      </c>
      <c r="C5525" s="35" t="str">
        <f>_xlfn.XLOOKUP(Table7[[#This Row],[EID]],Roster!A:A,Roster!F:F)</f>
        <v>Health</v>
      </c>
      <c r="D5525">
        <v>9</v>
      </c>
      <c r="E5525" s="2">
        <v>45247</v>
      </c>
      <c r="F5525" s="2">
        <f>_xlfn.XLOOKUP(Table7[[#This Row],[EID]],Roster!A:A,Roster!G:G)</f>
        <v>40457</v>
      </c>
      <c r="G5525" s="61">
        <f ca="1">(TODAY()-Table7[[#This Row],[Hire Date]])/365</f>
        <v>14.624657534246575</v>
      </c>
      <c r="H5525" s="61">
        <f ca="1">Table7[[#This Row],[Year]]*12</f>
        <v>175.49589041095891</v>
      </c>
      <c r="I5525" t="str">
        <f ca="1">IF(Table7[[#This Row],[Month]]&gt;=12,"Tenured","New Hire")</f>
        <v>Tenured</v>
      </c>
    </row>
    <row r="5526" spans="1:9">
      <c r="A5526" s="3" t="s">
        <v>107</v>
      </c>
      <c r="B5526" s="35" t="str">
        <f>_xlfn.XLOOKUP(Table7[[#This Row],[EID]],Roster!A:A,Roster!E:E)</f>
        <v>oka.koch.55</v>
      </c>
      <c r="C5526" s="35" t="str">
        <f>_xlfn.XLOOKUP(Table7[[#This Row],[EID]],Roster!A:A,Roster!F:F)</f>
        <v>F&amp;A</v>
      </c>
      <c r="D5526">
        <v>8</v>
      </c>
      <c r="E5526" s="2">
        <v>45247</v>
      </c>
      <c r="F5526" s="2">
        <f>_xlfn.XLOOKUP(Table7[[#This Row],[EID]],Roster!A:A,Roster!G:G)</f>
        <v>45001</v>
      </c>
      <c r="G5526" s="61">
        <f ca="1">(TODAY()-Table7[[#This Row],[Hire Date]])/365</f>
        <v>2.1753424657534248</v>
      </c>
      <c r="H5526" s="61">
        <f ca="1">Table7[[#This Row],[Year]]*12</f>
        <v>26.104109589041098</v>
      </c>
      <c r="I5526" t="str">
        <f ca="1">IF(Table7[[#This Row],[Month]]&gt;=12,"Tenured","New Hire")</f>
        <v>Tenured</v>
      </c>
    </row>
    <row r="5527" spans="1:9">
      <c r="A5527" s="3" t="s">
        <v>108</v>
      </c>
      <c r="B5527" s="35" t="str">
        <f>_xlfn.XLOOKUP(Table7[[#This Row],[EID]],Roster!A:A,Roster!E:E)</f>
        <v>kig.imaz.62</v>
      </c>
      <c r="C5527" s="35" t="str">
        <f>_xlfn.XLOOKUP(Table7[[#This Row],[EID]],Roster!A:A,Roster!F:F)</f>
        <v>HR</v>
      </c>
      <c r="D5527">
        <v>9</v>
      </c>
      <c r="E5527" s="2">
        <v>45247</v>
      </c>
      <c r="F5527" s="2">
        <f>_xlfn.XLOOKUP(Table7[[#This Row],[EID]],Roster!A:A,Roster!G:G)</f>
        <v>41289</v>
      </c>
      <c r="G5527" s="61">
        <f ca="1">(TODAY()-Table7[[#This Row],[Hire Date]])/365</f>
        <v>12.345205479452055</v>
      </c>
      <c r="H5527" s="61">
        <f ca="1">Table7[[#This Row],[Year]]*12</f>
        <v>148.14246575342466</v>
      </c>
      <c r="I5527" t="str">
        <f ca="1">IF(Table7[[#This Row],[Month]]&gt;=12,"Tenured","New Hire")</f>
        <v>Tenured</v>
      </c>
    </row>
    <row r="5528" spans="1:9">
      <c r="A5528" s="3" t="s">
        <v>109</v>
      </c>
      <c r="B5528" s="35" t="str">
        <f>_xlfn.XLOOKUP(Table7[[#This Row],[EID]],Roster!A:A,Roster!E:E)</f>
        <v>han.oriz.24</v>
      </c>
      <c r="C5528" s="35" t="str">
        <f>_xlfn.XLOOKUP(Table7[[#This Row],[EID]],Roster!A:A,Roster!F:F)</f>
        <v>Strategy</v>
      </c>
      <c r="D5528">
        <v>8</v>
      </c>
      <c r="E5528" s="2">
        <v>45247</v>
      </c>
      <c r="F5528" s="2">
        <f>_xlfn.XLOOKUP(Table7[[#This Row],[EID]],Roster!A:A,Roster!G:G)</f>
        <v>39092</v>
      </c>
      <c r="G5528" s="61">
        <f ca="1">(TODAY()-Table7[[#This Row],[Hire Date]])/365</f>
        <v>18.364383561643837</v>
      </c>
      <c r="H5528" s="61">
        <f ca="1">Table7[[#This Row],[Year]]*12</f>
        <v>220.37260273972606</v>
      </c>
      <c r="I5528" t="str">
        <f ca="1">IF(Table7[[#This Row],[Month]]&gt;=12,"Tenured","New Hire")</f>
        <v>Tenured</v>
      </c>
    </row>
    <row r="5529" spans="1:9">
      <c r="A5529" s="3" t="s">
        <v>110</v>
      </c>
      <c r="B5529" s="35" t="str">
        <f>_xlfn.XLOOKUP(Table7[[#This Row],[EID]],Roster!A:A,Roster!E:E)</f>
        <v>oka.koch.55</v>
      </c>
      <c r="C5529" s="35" t="str">
        <f>_xlfn.XLOOKUP(Table7[[#This Row],[EID]],Roster!A:A,Roster!F:F)</f>
        <v>F&amp;A</v>
      </c>
      <c r="D5529">
        <v>7</v>
      </c>
      <c r="E5529" s="2">
        <v>45247</v>
      </c>
      <c r="F5529" s="2">
        <f>_xlfn.XLOOKUP(Table7[[#This Row],[EID]],Roster!A:A,Roster!G:G)</f>
        <v>45029</v>
      </c>
      <c r="G5529" s="61">
        <f ca="1">(TODAY()-Table7[[#This Row],[Hire Date]])/365</f>
        <v>2.0986301369863014</v>
      </c>
      <c r="H5529" s="61">
        <f ca="1">Table7[[#This Row],[Year]]*12</f>
        <v>25.183561643835617</v>
      </c>
      <c r="I5529" t="str">
        <f ca="1">IF(Table7[[#This Row],[Month]]&gt;=12,"Tenured","New Hire")</f>
        <v>Tenured</v>
      </c>
    </row>
    <row r="5530" spans="1:9">
      <c r="A5530" s="3" t="s">
        <v>111</v>
      </c>
      <c r="B5530" s="35" t="str">
        <f>_xlfn.XLOOKUP(Table7[[#This Row],[EID]],Roster!A:A,Roster!E:E)</f>
        <v>hir.kame.31</v>
      </c>
      <c r="C5530" s="35" t="str">
        <f>_xlfn.XLOOKUP(Table7[[#This Row],[EID]],Roster!A:A,Roster!F:F)</f>
        <v>Health</v>
      </c>
      <c r="D5530">
        <v>9</v>
      </c>
      <c r="E5530" s="2">
        <v>45247</v>
      </c>
      <c r="F5530" s="2">
        <f>_xlfn.XLOOKUP(Table7[[#This Row],[EID]],Roster!A:A,Roster!G:G)</f>
        <v>42145</v>
      </c>
      <c r="G5530" s="61">
        <f ca="1">(TODAY()-Table7[[#This Row],[Hire Date]])/365</f>
        <v>10</v>
      </c>
      <c r="H5530" s="61">
        <f ca="1">Table7[[#This Row],[Year]]*12</f>
        <v>120</v>
      </c>
      <c r="I5530" t="str">
        <f ca="1">IF(Table7[[#This Row],[Month]]&gt;=12,"Tenured","New Hire")</f>
        <v>Tenured</v>
      </c>
    </row>
    <row r="5531" spans="1:9">
      <c r="A5531" s="3" t="s">
        <v>112</v>
      </c>
      <c r="B5531" s="35" t="str">
        <f>_xlfn.XLOOKUP(Table7[[#This Row],[EID]],Roster!A:A,Roster!E:E)</f>
        <v>hir.kame.31</v>
      </c>
      <c r="C5531" s="35" t="str">
        <f>_xlfn.XLOOKUP(Table7[[#This Row],[EID]],Roster!A:A,Roster!F:F)</f>
        <v>Health</v>
      </c>
      <c r="D5531">
        <v>8</v>
      </c>
      <c r="E5531" s="2">
        <v>45247</v>
      </c>
      <c r="F5531" s="2">
        <f>_xlfn.XLOOKUP(Table7[[#This Row],[EID]],Roster!A:A,Roster!G:G)</f>
        <v>44989</v>
      </c>
      <c r="G5531" s="61">
        <f ca="1">(TODAY()-Table7[[#This Row],[Hire Date]])/365</f>
        <v>2.2082191780821918</v>
      </c>
      <c r="H5531" s="61">
        <f ca="1">Table7[[#This Row],[Year]]*12</f>
        <v>26.4986301369863</v>
      </c>
      <c r="I5531" t="str">
        <f ca="1">IF(Table7[[#This Row],[Month]]&gt;=12,"Tenured","New Hire")</f>
        <v>Tenured</v>
      </c>
    </row>
    <row r="5532" spans="1:9">
      <c r="A5532" s="3" t="s">
        <v>113</v>
      </c>
      <c r="B5532" s="35" t="str">
        <f>_xlfn.XLOOKUP(Table7[[#This Row],[EID]],Roster!A:A,Roster!E:E)</f>
        <v>kig.imaz.62</v>
      </c>
      <c r="C5532" s="35" t="str">
        <f>_xlfn.XLOOKUP(Table7[[#This Row],[EID]],Roster!A:A,Roster!F:F)</f>
        <v>HR</v>
      </c>
      <c r="D5532">
        <v>9</v>
      </c>
      <c r="E5532" s="2">
        <v>45247</v>
      </c>
      <c r="F5532" s="2">
        <f>_xlfn.XLOOKUP(Table7[[#This Row],[EID]],Roster!A:A,Roster!G:G)</f>
        <v>44152</v>
      </c>
      <c r="G5532" s="61">
        <f ca="1">(TODAY()-Table7[[#This Row],[Hire Date]])/365</f>
        <v>4.5013698630136982</v>
      </c>
      <c r="H5532" s="61">
        <f ca="1">Table7[[#This Row],[Year]]*12</f>
        <v>54.016438356164379</v>
      </c>
      <c r="I5532" t="str">
        <f ca="1">IF(Table7[[#This Row],[Month]]&gt;=12,"Tenured","New Hire")</f>
        <v>Tenured</v>
      </c>
    </row>
    <row r="5533" spans="1:9">
      <c r="A5533" s="3" t="s">
        <v>114</v>
      </c>
      <c r="B5533" s="35" t="str">
        <f>_xlfn.XLOOKUP(Table7[[#This Row],[EID]],Roster!A:A,Roster!E:E)</f>
        <v>han.oriz.24</v>
      </c>
      <c r="C5533" s="35" t="str">
        <f>_xlfn.XLOOKUP(Table7[[#This Row],[EID]],Roster!A:A,Roster!F:F)</f>
        <v>Strategy</v>
      </c>
      <c r="D5533">
        <v>10</v>
      </c>
      <c r="E5533" s="2">
        <v>45247</v>
      </c>
      <c r="F5533" s="2">
        <f>_xlfn.XLOOKUP(Table7[[#This Row],[EID]],Roster!A:A,Roster!G:G)</f>
        <v>37165</v>
      </c>
      <c r="G5533" s="61">
        <f ca="1">(TODAY()-Table7[[#This Row],[Hire Date]])/365</f>
        <v>23.643835616438356</v>
      </c>
      <c r="H5533" s="61">
        <f ca="1">Table7[[#This Row],[Year]]*12</f>
        <v>283.72602739726028</v>
      </c>
      <c r="I5533" t="str">
        <f ca="1">IF(Table7[[#This Row],[Month]]&gt;=12,"Tenured","New Hire")</f>
        <v>Tenured</v>
      </c>
    </row>
    <row r="5534" spans="1:9">
      <c r="A5534" s="3" t="s">
        <v>115</v>
      </c>
      <c r="B5534" s="35" t="str">
        <f>_xlfn.XLOOKUP(Table7[[#This Row],[EID]],Roster!A:A,Roster!E:E)</f>
        <v>oka.koch.55</v>
      </c>
      <c r="C5534" s="35" t="str">
        <f>_xlfn.XLOOKUP(Table7[[#This Row],[EID]],Roster!A:A,Roster!F:F)</f>
        <v>F&amp;A</v>
      </c>
      <c r="D5534">
        <v>10</v>
      </c>
      <c r="E5534" s="2">
        <v>45247</v>
      </c>
      <c r="F5534" s="2">
        <f>_xlfn.XLOOKUP(Table7[[#This Row],[EID]],Roster!A:A,Roster!G:G)</f>
        <v>44841</v>
      </c>
      <c r="G5534" s="61">
        <f ca="1">(TODAY()-Table7[[#This Row],[Hire Date]])/365</f>
        <v>2.6136986301369864</v>
      </c>
      <c r="H5534" s="61">
        <f ca="1">Table7[[#This Row],[Year]]*12</f>
        <v>31.364383561643837</v>
      </c>
      <c r="I5534" t="str">
        <f ca="1">IF(Table7[[#This Row],[Month]]&gt;=12,"Tenured","New Hire")</f>
        <v>Tenured</v>
      </c>
    </row>
    <row r="5535" spans="1:9">
      <c r="A5535" s="3" t="s">
        <v>116</v>
      </c>
      <c r="B5535" s="35" t="str">
        <f>_xlfn.XLOOKUP(Table7[[#This Row],[EID]],Roster!A:A,Roster!E:E)</f>
        <v>hir.kame.31</v>
      </c>
      <c r="C5535" s="35" t="str">
        <f>_xlfn.XLOOKUP(Table7[[#This Row],[EID]],Roster!A:A,Roster!F:F)</f>
        <v>Health</v>
      </c>
      <c r="D5535">
        <v>9</v>
      </c>
      <c r="E5535" s="2">
        <v>45247</v>
      </c>
      <c r="F5535" s="2">
        <f>_xlfn.XLOOKUP(Table7[[#This Row],[EID]],Roster!A:A,Roster!G:G)</f>
        <v>39490</v>
      </c>
      <c r="G5535" s="61">
        <f ca="1">(TODAY()-Table7[[#This Row],[Hire Date]])/365</f>
        <v>17.273972602739725</v>
      </c>
      <c r="H5535" s="61">
        <f ca="1">Table7[[#This Row],[Year]]*12</f>
        <v>207.2876712328767</v>
      </c>
      <c r="I5535" t="str">
        <f ca="1">IF(Table7[[#This Row],[Month]]&gt;=12,"Tenured","New Hire")</f>
        <v>Tenured</v>
      </c>
    </row>
    <row r="5536" spans="1:9">
      <c r="A5536" s="3" t="s">
        <v>117</v>
      </c>
      <c r="B5536" s="35" t="str">
        <f>_xlfn.XLOOKUP(Table7[[#This Row],[EID]],Roster!A:A,Roster!E:E)</f>
        <v>han.oriz.24</v>
      </c>
      <c r="C5536" s="35" t="str">
        <f>_xlfn.XLOOKUP(Table7[[#This Row],[EID]],Roster!A:A,Roster!F:F)</f>
        <v>Network</v>
      </c>
      <c r="D5536">
        <v>10</v>
      </c>
      <c r="E5536" s="2">
        <v>45247</v>
      </c>
      <c r="F5536" s="2">
        <f>_xlfn.XLOOKUP(Table7[[#This Row],[EID]],Roster!A:A,Roster!G:G)</f>
        <v>43495</v>
      </c>
      <c r="G5536" s="61">
        <f ca="1">(TODAY()-Table7[[#This Row],[Hire Date]])/365</f>
        <v>6.3013698630136989</v>
      </c>
      <c r="H5536" s="61">
        <f ca="1">Table7[[#This Row],[Year]]*12</f>
        <v>75.616438356164394</v>
      </c>
      <c r="I5536" t="str">
        <f ca="1">IF(Table7[[#This Row],[Month]]&gt;=12,"Tenured","New Hire")</f>
        <v>Tenured</v>
      </c>
    </row>
    <row r="5537" spans="1:9">
      <c r="A5537" s="3" t="s">
        <v>118</v>
      </c>
      <c r="B5537" s="35" t="str">
        <f>_xlfn.XLOOKUP(Table7[[#This Row],[EID]],Roster!A:A,Roster!E:E)</f>
        <v>kig.imaz.62</v>
      </c>
      <c r="C5537" s="35" t="str">
        <f>_xlfn.XLOOKUP(Table7[[#This Row],[EID]],Roster!A:A,Roster!F:F)</f>
        <v>HR</v>
      </c>
      <c r="D5537">
        <v>9</v>
      </c>
      <c r="E5537" s="2">
        <v>45247</v>
      </c>
      <c r="F5537" s="2">
        <f>_xlfn.XLOOKUP(Table7[[#This Row],[EID]],Roster!A:A,Roster!G:G)</f>
        <v>44965</v>
      </c>
      <c r="G5537" s="61">
        <f ca="1">(TODAY()-Table7[[#This Row],[Hire Date]])/365</f>
        <v>2.2739726027397262</v>
      </c>
      <c r="H5537" s="61">
        <f ca="1">Table7[[#This Row],[Year]]*12</f>
        <v>27.287671232876715</v>
      </c>
      <c r="I5537" t="str">
        <f ca="1">IF(Table7[[#This Row],[Month]]&gt;=12,"Tenured","New Hire")</f>
        <v>Tenured</v>
      </c>
    </row>
    <row r="5538" spans="1:9">
      <c r="A5538" s="3" t="s">
        <v>119</v>
      </c>
      <c r="B5538" s="35" t="str">
        <f>_xlfn.XLOOKUP(Table7[[#This Row],[EID]],Roster!A:A,Roster!E:E)</f>
        <v>hir.kame.31</v>
      </c>
      <c r="C5538" s="35" t="str">
        <f>_xlfn.XLOOKUP(Table7[[#This Row],[EID]],Roster!A:A,Roster!F:F)</f>
        <v>Health</v>
      </c>
      <c r="D5538">
        <v>10</v>
      </c>
      <c r="E5538" s="2">
        <v>45247</v>
      </c>
      <c r="F5538" s="2">
        <f>_xlfn.XLOOKUP(Table7[[#This Row],[EID]],Roster!A:A,Roster!G:G)</f>
        <v>38581</v>
      </c>
      <c r="G5538" s="61">
        <f ca="1">(TODAY()-Table7[[#This Row],[Hire Date]])/365</f>
        <v>19.764383561643836</v>
      </c>
      <c r="H5538" s="61">
        <f ca="1">Table7[[#This Row],[Year]]*12</f>
        <v>237.17260273972602</v>
      </c>
      <c r="I5538" t="str">
        <f ca="1">IF(Table7[[#This Row],[Month]]&gt;=12,"Tenured","New Hire")</f>
        <v>Tenured</v>
      </c>
    </row>
    <row r="5539" spans="1:9">
      <c r="A5539" s="3" t="s">
        <v>120</v>
      </c>
      <c r="B5539" s="35" t="str">
        <f>_xlfn.XLOOKUP(Table7[[#This Row],[EID]],Roster!A:A,Roster!E:E)</f>
        <v>oka.koch.55</v>
      </c>
      <c r="C5539" s="35" t="str">
        <f>_xlfn.XLOOKUP(Table7[[#This Row],[EID]],Roster!A:A,Roster!F:F)</f>
        <v>F&amp;A</v>
      </c>
      <c r="D5539">
        <v>8</v>
      </c>
      <c r="E5539" s="2">
        <v>45247</v>
      </c>
      <c r="F5539" s="2">
        <f>_xlfn.XLOOKUP(Table7[[#This Row],[EID]],Roster!A:A,Roster!G:G)</f>
        <v>45039</v>
      </c>
      <c r="G5539" s="61">
        <f ca="1">(TODAY()-Table7[[#This Row],[Hire Date]])/365</f>
        <v>2.0712328767123287</v>
      </c>
      <c r="H5539" s="61">
        <f ca="1">Table7[[#This Row],[Year]]*12</f>
        <v>24.854794520547944</v>
      </c>
      <c r="I5539" t="str">
        <f ca="1">IF(Table7[[#This Row],[Month]]&gt;=12,"Tenured","New Hire")</f>
        <v>Tenured</v>
      </c>
    </row>
    <row r="5540" spans="1:9">
      <c r="A5540" s="3" t="s">
        <v>121</v>
      </c>
      <c r="B5540" s="35" t="str">
        <f>_xlfn.XLOOKUP(Table7[[#This Row],[EID]],Roster!A:A,Roster!E:E)</f>
        <v>hir.kame.31</v>
      </c>
      <c r="C5540" s="35" t="str">
        <f>_xlfn.XLOOKUP(Table7[[#This Row],[EID]],Roster!A:A,Roster!F:F)</f>
        <v>Health</v>
      </c>
      <c r="D5540">
        <v>8</v>
      </c>
      <c r="E5540" s="2">
        <v>45247</v>
      </c>
      <c r="F5540" s="2">
        <f>_xlfn.XLOOKUP(Table7[[#This Row],[EID]],Roster!A:A,Roster!G:G)</f>
        <v>44420</v>
      </c>
      <c r="G5540" s="61">
        <f ca="1">(TODAY()-Table7[[#This Row],[Hire Date]])/365</f>
        <v>3.7671232876712328</v>
      </c>
      <c r="H5540" s="61">
        <f ca="1">Table7[[#This Row],[Year]]*12</f>
        <v>45.205479452054796</v>
      </c>
      <c r="I5540" t="str">
        <f ca="1">IF(Table7[[#This Row],[Month]]&gt;=12,"Tenured","New Hire")</f>
        <v>Tenured</v>
      </c>
    </row>
    <row r="5541" spans="1:9">
      <c r="A5541" s="3" t="s">
        <v>122</v>
      </c>
      <c r="B5541" s="35" t="str">
        <f>_xlfn.XLOOKUP(Table7[[#This Row],[EID]],Roster!A:A,Roster!E:E)</f>
        <v>han.oriz.24</v>
      </c>
      <c r="C5541" s="35" t="str">
        <f>_xlfn.XLOOKUP(Table7[[#This Row],[EID]],Roster!A:A,Roster!F:F)</f>
        <v>Network</v>
      </c>
      <c r="D5541">
        <v>8</v>
      </c>
      <c r="E5541" s="2">
        <v>45247</v>
      </c>
      <c r="F5541" s="2">
        <f>_xlfn.XLOOKUP(Table7[[#This Row],[EID]],Roster!A:A,Roster!G:G)</f>
        <v>44961</v>
      </c>
      <c r="G5541" s="61">
        <f ca="1">(TODAY()-Table7[[#This Row],[Hire Date]])/365</f>
        <v>2.2849315068493152</v>
      </c>
      <c r="H5541" s="61">
        <f ca="1">Table7[[#This Row],[Year]]*12</f>
        <v>27.419178082191785</v>
      </c>
      <c r="I5541" t="str">
        <f ca="1">IF(Table7[[#This Row],[Month]]&gt;=12,"Tenured","New Hire")</f>
        <v>Tenured</v>
      </c>
    </row>
    <row r="5542" spans="1:9">
      <c r="A5542" s="3" t="s">
        <v>123</v>
      </c>
      <c r="B5542" s="35" t="str">
        <f>_xlfn.XLOOKUP(Table7[[#This Row],[EID]],Roster!A:A,Roster!E:E)</f>
        <v>kig.imaz.62</v>
      </c>
      <c r="C5542" s="35" t="str">
        <f>_xlfn.XLOOKUP(Table7[[#This Row],[EID]],Roster!A:A,Roster!F:F)</f>
        <v>HR</v>
      </c>
      <c r="D5542">
        <v>10</v>
      </c>
      <c r="E5542" s="2">
        <v>45247</v>
      </c>
      <c r="F5542" s="2">
        <f>_xlfn.XLOOKUP(Table7[[#This Row],[EID]],Roster!A:A,Roster!G:G)</f>
        <v>41094</v>
      </c>
      <c r="G5542" s="61">
        <f ca="1">(TODAY()-Table7[[#This Row],[Hire Date]])/365</f>
        <v>12.87945205479452</v>
      </c>
      <c r="H5542" s="61">
        <f ca="1">Table7[[#This Row],[Year]]*12</f>
        <v>154.55342465753424</v>
      </c>
      <c r="I5542" t="str">
        <f ca="1">IF(Table7[[#This Row],[Month]]&gt;=12,"Tenured","New Hire")</f>
        <v>Tenured</v>
      </c>
    </row>
    <row r="5543" spans="1:9">
      <c r="A5543" s="3" t="s">
        <v>94</v>
      </c>
      <c r="B5543" s="35" t="str">
        <f>_xlfn.XLOOKUP(Table7[[#This Row],[EID]],Roster!A:A,Roster!E:E)</f>
        <v>oka.koch.55</v>
      </c>
      <c r="C5543" s="35" t="str">
        <f>_xlfn.XLOOKUP(Table7[[#This Row],[EID]],Roster!A:A,Roster!F:F)</f>
        <v>F&amp;A</v>
      </c>
      <c r="D5543">
        <v>10</v>
      </c>
      <c r="E5543" s="2">
        <v>45248</v>
      </c>
      <c r="F5543" s="2">
        <f>_xlfn.XLOOKUP(Table7[[#This Row],[EID]],Roster!A:A,Roster!G:G)</f>
        <v>45032</v>
      </c>
      <c r="G5543" s="61">
        <f ca="1">(TODAY()-Table7[[#This Row],[Hire Date]])/365</f>
        <v>2.0904109589041098</v>
      </c>
      <c r="H5543" s="61">
        <f ca="1">Table7[[#This Row],[Year]]*12</f>
        <v>25.084931506849315</v>
      </c>
      <c r="I5543" t="str">
        <f ca="1">IF(Table7[[#This Row],[Month]]&gt;=12,"Tenured","New Hire")</f>
        <v>Tenured</v>
      </c>
    </row>
    <row r="5544" spans="1:9">
      <c r="A5544" s="3" t="s">
        <v>95</v>
      </c>
      <c r="B5544" s="35" t="str">
        <f>_xlfn.XLOOKUP(Table7[[#This Row],[EID]],Roster!A:A,Roster!E:E)</f>
        <v>oka.koch.55</v>
      </c>
      <c r="C5544" s="35" t="str">
        <f>_xlfn.XLOOKUP(Table7[[#This Row],[EID]],Roster!A:A,Roster!F:F)</f>
        <v>F&amp;A</v>
      </c>
      <c r="D5544">
        <v>7</v>
      </c>
      <c r="E5544" s="2">
        <v>45248</v>
      </c>
      <c r="F5544" s="2">
        <f>_xlfn.XLOOKUP(Table7[[#This Row],[EID]],Roster!A:A,Roster!G:G)</f>
        <v>44990</v>
      </c>
      <c r="G5544" s="61">
        <f ca="1">(TODAY()-Table7[[#This Row],[Hire Date]])/365</f>
        <v>2.2054794520547945</v>
      </c>
      <c r="H5544" s="61">
        <f ca="1">Table7[[#This Row],[Year]]*12</f>
        <v>26.465753424657535</v>
      </c>
      <c r="I5544" t="str">
        <f ca="1">IF(Table7[[#This Row],[Month]]&gt;=12,"Tenured","New Hire")</f>
        <v>Tenured</v>
      </c>
    </row>
    <row r="5545" spans="1:9">
      <c r="A5545" s="3" t="s">
        <v>96</v>
      </c>
      <c r="B5545" s="35" t="str">
        <f>_xlfn.XLOOKUP(Table7[[#This Row],[EID]],Roster!A:A,Roster!E:E)</f>
        <v>hir.kame.31</v>
      </c>
      <c r="C5545" s="35" t="str">
        <f>_xlfn.XLOOKUP(Table7[[#This Row],[EID]],Roster!A:A,Roster!F:F)</f>
        <v>Health</v>
      </c>
      <c r="D5545">
        <v>10</v>
      </c>
      <c r="E5545" s="2">
        <v>45248</v>
      </c>
      <c r="F5545" s="2">
        <f>_xlfn.XLOOKUP(Table7[[#This Row],[EID]],Roster!A:A,Roster!G:G)</f>
        <v>44979</v>
      </c>
      <c r="G5545" s="61">
        <f ca="1">(TODAY()-Table7[[#This Row],[Hire Date]])/365</f>
        <v>2.2356164383561645</v>
      </c>
      <c r="H5545" s="61">
        <f ca="1">Table7[[#This Row],[Year]]*12</f>
        <v>26.827397260273976</v>
      </c>
      <c r="I5545" t="str">
        <f ca="1">IF(Table7[[#This Row],[Month]]&gt;=12,"Tenured","New Hire")</f>
        <v>Tenured</v>
      </c>
    </row>
    <row r="5546" spans="1:9">
      <c r="A5546" s="3" t="s">
        <v>97</v>
      </c>
      <c r="B5546" s="35" t="str">
        <f>_xlfn.XLOOKUP(Table7[[#This Row],[EID]],Roster!A:A,Roster!E:E)</f>
        <v>han.oriz.24</v>
      </c>
      <c r="C5546" s="35" t="str">
        <f>_xlfn.XLOOKUP(Table7[[#This Row],[EID]],Roster!A:A,Roster!F:F)</f>
        <v>Network</v>
      </c>
      <c r="D5546">
        <v>10</v>
      </c>
      <c r="E5546" s="2">
        <v>45248</v>
      </c>
      <c r="F5546" s="2">
        <f>_xlfn.XLOOKUP(Table7[[#This Row],[EID]],Roster!A:A,Roster!G:G)</f>
        <v>44419</v>
      </c>
      <c r="G5546" s="61">
        <f ca="1">(TODAY()-Table7[[#This Row],[Hire Date]])/365</f>
        <v>3.7698630136986302</v>
      </c>
      <c r="H5546" s="61">
        <f ca="1">Table7[[#This Row],[Year]]*12</f>
        <v>45.238356164383561</v>
      </c>
      <c r="I5546" t="str">
        <f ca="1">IF(Table7[[#This Row],[Month]]&gt;=12,"Tenured","New Hire")</f>
        <v>Tenured</v>
      </c>
    </row>
    <row r="5547" spans="1:9">
      <c r="A5547" s="3" t="s">
        <v>98</v>
      </c>
      <c r="B5547" s="35" t="str">
        <f>_xlfn.XLOOKUP(Table7[[#This Row],[EID]],Roster!A:A,Roster!E:E)</f>
        <v>kig.imaz.62</v>
      </c>
      <c r="C5547" s="35" t="str">
        <f>_xlfn.XLOOKUP(Table7[[#This Row],[EID]],Roster!A:A,Roster!F:F)</f>
        <v>HR</v>
      </c>
      <c r="D5547">
        <v>10</v>
      </c>
      <c r="E5547" s="2">
        <v>45248</v>
      </c>
      <c r="F5547" s="2">
        <f>_xlfn.XLOOKUP(Table7[[#This Row],[EID]],Roster!A:A,Roster!G:G)</f>
        <v>41964</v>
      </c>
      <c r="G5547" s="61">
        <f ca="1">(TODAY()-Table7[[#This Row],[Hire Date]])/365</f>
        <v>10.495890410958904</v>
      </c>
      <c r="H5547" s="61">
        <f ca="1">Table7[[#This Row],[Year]]*12</f>
        <v>125.95068493150684</v>
      </c>
      <c r="I5547" t="str">
        <f ca="1">IF(Table7[[#This Row],[Month]]&gt;=12,"Tenured","New Hire")</f>
        <v>Tenured</v>
      </c>
    </row>
    <row r="5548" spans="1:9">
      <c r="A5548" s="3" t="s">
        <v>99</v>
      </c>
      <c r="B5548" s="35" t="str">
        <f>_xlfn.XLOOKUP(Table7[[#This Row],[EID]],Roster!A:A,Roster!E:E)</f>
        <v>han.oriz.24</v>
      </c>
      <c r="C5548" s="35" t="str">
        <f>_xlfn.XLOOKUP(Table7[[#This Row],[EID]],Roster!A:A,Roster!F:F)</f>
        <v>Strategy</v>
      </c>
      <c r="D5548">
        <v>10</v>
      </c>
      <c r="E5548" s="2">
        <v>45248</v>
      </c>
      <c r="F5548" s="2">
        <f>_xlfn.XLOOKUP(Table7[[#This Row],[EID]],Roster!A:A,Roster!G:G)</f>
        <v>39732</v>
      </c>
      <c r="G5548" s="61">
        <f ca="1">(TODAY()-Table7[[#This Row],[Hire Date]])/365</f>
        <v>16.610958904109587</v>
      </c>
      <c r="H5548" s="61">
        <f ca="1">Table7[[#This Row],[Year]]*12</f>
        <v>199.33150684931505</v>
      </c>
      <c r="I5548" t="str">
        <f ca="1">IF(Table7[[#This Row],[Month]]&gt;=12,"Tenured","New Hire")</f>
        <v>Tenured</v>
      </c>
    </row>
    <row r="5549" spans="1:9">
      <c r="A5549" s="3" t="s">
        <v>100</v>
      </c>
      <c r="B5549" s="35" t="str">
        <f>_xlfn.XLOOKUP(Table7[[#This Row],[EID]],Roster!A:A,Roster!E:E)</f>
        <v>oka.koch.55</v>
      </c>
      <c r="C5549" s="35" t="str">
        <f>_xlfn.XLOOKUP(Table7[[#This Row],[EID]],Roster!A:A,Roster!F:F)</f>
        <v>F&amp;A</v>
      </c>
      <c r="D5549">
        <v>9</v>
      </c>
      <c r="E5549" s="2">
        <v>45248</v>
      </c>
      <c r="F5549" s="2">
        <f>_xlfn.XLOOKUP(Table7[[#This Row],[EID]],Roster!A:A,Roster!G:G)</f>
        <v>44956</v>
      </c>
      <c r="G5549" s="61">
        <f ca="1">(TODAY()-Table7[[#This Row],[Hire Date]])/365</f>
        <v>2.2986301369863016</v>
      </c>
      <c r="H5549" s="61">
        <f ca="1">Table7[[#This Row],[Year]]*12</f>
        <v>27.583561643835619</v>
      </c>
      <c r="I5549" t="str">
        <f ca="1">IF(Table7[[#This Row],[Month]]&gt;=12,"Tenured","New Hire")</f>
        <v>Tenured</v>
      </c>
    </row>
    <row r="5550" spans="1:9">
      <c r="A5550" s="3" t="s">
        <v>101</v>
      </c>
      <c r="B5550" s="35" t="str">
        <f>_xlfn.XLOOKUP(Table7[[#This Row],[EID]],Roster!A:A,Roster!E:E)</f>
        <v>hir.kame.31</v>
      </c>
      <c r="C5550" s="35" t="str">
        <f>_xlfn.XLOOKUP(Table7[[#This Row],[EID]],Roster!A:A,Roster!F:F)</f>
        <v>Health</v>
      </c>
      <c r="D5550">
        <v>8</v>
      </c>
      <c r="E5550" s="2">
        <v>45248</v>
      </c>
      <c r="F5550" s="2">
        <f>_xlfn.XLOOKUP(Table7[[#This Row],[EID]],Roster!A:A,Roster!G:G)</f>
        <v>42161</v>
      </c>
      <c r="G5550" s="61">
        <f ca="1">(TODAY()-Table7[[#This Row],[Hire Date]])/365</f>
        <v>9.956164383561644</v>
      </c>
      <c r="H5550" s="61">
        <f ca="1">Table7[[#This Row],[Year]]*12</f>
        <v>119.47397260273974</v>
      </c>
      <c r="I5550" t="str">
        <f ca="1">IF(Table7[[#This Row],[Month]]&gt;=12,"Tenured","New Hire")</f>
        <v>Tenured</v>
      </c>
    </row>
    <row r="5551" spans="1:9">
      <c r="A5551" s="3" t="s">
        <v>102</v>
      </c>
      <c r="B5551" s="35" t="str">
        <f>_xlfn.XLOOKUP(Table7[[#This Row],[EID]],Roster!A:A,Roster!E:E)</f>
        <v>han.oriz.24</v>
      </c>
      <c r="C5551" s="35" t="str">
        <f>_xlfn.XLOOKUP(Table7[[#This Row],[EID]],Roster!A:A,Roster!F:F)</f>
        <v>Network</v>
      </c>
      <c r="D5551">
        <v>8</v>
      </c>
      <c r="E5551" s="2">
        <v>45248</v>
      </c>
      <c r="F5551" s="2">
        <f>_xlfn.XLOOKUP(Table7[[#This Row],[EID]],Roster!A:A,Roster!G:G)</f>
        <v>37784</v>
      </c>
      <c r="G5551" s="61">
        <f ca="1">(TODAY()-Table7[[#This Row],[Hire Date]])/365</f>
        <v>21.947945205479453</v>
      </c>
      <c r="H5551" s="61">
        <f ca="1">Table7[[#This Row],[Year]]*12</f>
        <v>263.37534246575342</v>
      </c>
      <c r="I5551" t="str">
        <f ca="1">IF(Table7[[#This Row],[Month]]&gt;=12,"Tenured","New Hire")</f>
        <v>Tenured</v>
      </c>
    </row>
    <row r="5552" spans="1:9">
      <c r="A5552" s="3" t="s">
        <v>103</v>
      </c>
      <c r="B5552" s="35" t="str">
        <f>_xlfn.XLOOKUP(Table7[[#This Row],[EID]],Roster!A:A,Roster!E:E)</f>
        <v>kig.imaz.62</v>
      </c>
      <c r="C5552" s="35" t="str">
        <f>_xlfn.XLOOKUP(Table7[[#This Row],[EID]],Roster!A:A,Roster!F:F)</f>
        <v>HR</v>
      </c>
      <c r="D5552">
        <v>8</v>
      </c>
      <c r="E5552" s="2">
        <v>45248</v>
      </c>
      <c r="F5552" s="2">
        <f>_xlfn.XLOOKUP(Table7[[#This Row],[EID]],Roster!A:A,Roster!G:G)</f>
        <v>44132</v>
      </c>
      <c r="G5552" s="61">
        <f ca="1">(TODAY()-Table7[[#This Row],[Hire Date]])/365</f>
        <v>4.5561643835616437</v>
      </c>
      <c r="H5552" s="61">
        <f ca="1">Table7[[#This Row],[Year]]*12</f>
        <v>54.673972602739724</v>
      </c>
      <c r="I5552" t="str">
        <f ca="1">IF(Table7[[#This Row],[Month]]&gt;=12,"Tenured","New Hire")</f>
        <v>Tenured</v>
      </c>
    </row>
    <row r="5553" spans="1:9">
      <c r="A5553" s="3" t="s">
        <v>104</v>
      </c>
      <c r="B5553" s="35" t="str">
        <f>_xlfn.XLOOKUP(Table7[[#This Row],[EID]],Roster!A:A,Roster!E:E)</f>
        <v>oka.koch.55</v>
      </c>
      <c r="C5553" s="35" t="str">
        <f>_xlfn.XLOOKUP(Table7[[#This Row],[EID]],Roster!A:A,Roster!F:F)</f>
        <v>F&amp;A</v>
      </c>
      <c r="D5553">
        <v>8</v>
      </c>
      <c r="E5553" s="2">
        <v>45248</v>
      </c>
      <c r="F5553" s="2">
        <f>_xlfn.XLOOKUP(Table7[[#This Row],[EID]],Roster!A:A,Roster!G:G)</f>
        <v>44977</v>
      </c>
      <c r="G5553" s="61">
        <f ca="1">(TODAY()-Table7[[#This Row],[Hire Date]])/365</f>
        <v>2.2410958904109588</v>
      </c>
      <c r="H5553" s="61">
        <f ca="1">Table7[[#This Row],[Year]]*12</f>
        <v>26.893150684931506</v>
      </c>
      <c r="I5553" t="str">
        <f ca="1">IF(Table7[[#This Row],[Month]]&gt;=12,"Tenured","New Hire")</f>
        <v>Tenured</v>
      </c>
    </row>
    <row r="5554" spans="1:9">
      <c r="A5554" s="3" t="s">
        <v>105</v>
      </c>
      <c r="B5554" s="35" t="str">
        <f>_xlfn.XLOOKUP(Table7[[#This Row],[EID]],Roster!A:A,Roster!E:E)</f>
        <v>oka.koch.55</v>
      </c>
      <c r="C5554" s="35" t="str">
        <f>_xlfn.XLOOKUP(Table7[[#This Row],[EID]],Roster!A:A,Roster!F:F)</f>
        <v>F&amp;A</v>
      </c>
      <c r="D5554">
        <v>9</v>
      </c>
      <c r="E5554" s="2">
        <v>45248</v>
      </c>
      <c r="F5554" s="2">
        <f>_xlfn.XLOOKUP(Table7[[#This Row],[EID]],Roster!A:A,Roster!G:G)</f>
        <v>37806</v>
      </c>
      <c r="G5554" s="61">
        <f ca="1">(TODAY()-Table7[[#This Row],[Hire Date]])/365</f>
        <v>21.887671232876713</v>
      </c>
      <c r="H5554" s="61">
        <f ca="1">Table7[[#This Row],[Year]]*12</f>
        <v>262.65205479452055</v>
      </c>
      <c r="I5554" t="str">
        <f ca="1">IF(Table7[[#This Row],[Month]]&gt;=12,"Tenured","New Hire")</f>
        <v>Tenured</v>
      </c>
    </row>
    <row r="5555" spans="1:9">
      <c r="A5555" s="3" t="s">
        <v>106</v>
      </c>
      <c r="B5555" s="35" t="str">
        <f>_xlfn.XLOOKUP(Table7[[#This Row],[EID]],Roster!A:A,Roster!E:E)</f>
        <v>hir.kame.31</v>
      </c>
      <c r="C5555" s="35" t="str">
        <f>_xlfn.XLOOKUP(Table7[[#This Row],[EID]],Roster!A:A,Roster!F:F)</f>
        <v>Health</v>
      </c>
      <c r="D5555">
        <v>9</v>
      </c>
      <c r="E5555" s="2">
        <v>45248</v>
      </c>
      <c r="F5555" s="2">
        <f>_xlfn.XLOOKUP(Table7[[#This Row],[EID]],Roster!A:A,Roster!G:G)</f>
        <v>40457</v>
      </c>
      <c r="G5555" s="61">
        <f ca="1">(TODAY()-Table7[[#This Row],[Hire Date]])/365</f>
        <v>14.624657534246575</v>
      </c>
      <c r="H5555" s="61">
        <f ca="1">Table7[[#This Row],[Year]]*12</f>
        <v>175.49589041095891</v>
      </c>
      <c r="I5555" t="str">
        <f ca="1">IF(Table7[[#This Row],[Month]]&gt;=12,"Tenured","New Hire")</f>
        <v>Tenured</v>
      </c>
    </row>
    <row r="5556" spans="1:9">
      <c r="A5556" s="3" t="s">
        <v>107</v>
      </c>
      <c r="B5556" s="35" t="str">
        <f>_xlfn.XLOOKUP(Table7[[#This Row],[EID]],Roster!A:A,Roster!E:E)</f>
        <v>oka.koch.55</v>
      </c>
      <c r="C5556" s="35" t="str">
        <f>_xlfn.XLOOKUP(Table7[[#This Row],[EID]],Roster!A:A,Roster!F:F)</f>
        <v>F&amp;A</v>
      </c>
      <c r="D5556">
        <v>8</v>
      </c>
      <c r="E5556" s="2">
        <v>45248</v>
      </c>
      <c r="F5556" s="2">
        <f>_xlfn.XLOOKUP(Table7[[#This Row],[EID]],Roster!A:A,Roster!G:G)</f>
        <v>45001</v>
      </c>
      <c r="G5556" s="61">
        <f ca="1">(TODAY()-Table7[[#This Row],[Hire Date]])/365</f>
        <v>2.1753424657534248</v>
      </c>
      <c r="H5556" s="61">
        <f ca="1">Table7[[#This Row],[Year]]*12</f>
        <v>26.104109589041098</v>
      </c>
      <c r="I5556" t="str">
        <f ca="1">IF(Table7[[#This Row],[Month]]&gt;=12,"Tenured","New Hire")</f>
        <v>Tenured</v>
      </c>
    </row>
    <row r="5557" spans="1:9">
      <c r="A5557" s="3" t="s">
        <v>108</v>
      </c>
      <c r="B5557" s="35" t="str">
        <f>_xlfn.XLOOKUP(Table7[[#This Row],[EID]],Roster!A:A,Roster!E:E)</f>
        <v>kig.imaz.62</v>
      </c>
      <c r="C5557" s="35" t="str">
        <f>_xlfn.XLOOKUP(Table7[[#This Row],[EID]],Roster!A:A,Roster!F:F)</f>
        <v>HR</v>
      </c>
      <c r="D5557">
        <v>10</v>
      </c>
      <c r="E5557" s="2">
        <v>45248</v>
      </c>
      <c r="F5557" s="2">
        <f>_xlfn.XLOOKUP(Table7[[#This Row],[EID]],Roster!A:A,Roster!G:G)</f>
        <v>41289</v>
      </c>
      <c r="G5557" s="61">
        <f ca="1">(TODAY()-Table7[[#This Row],[Hire Date]])/365</f>
        <v>12.345205479452055</v>
      </c>
      <c r="H5557" s="61">
        <f ca="1">Table7[[#This Row],[Year]]*12</f>
        <v>148.14246575342466</v>
      </c>
      <c r="I5557" t="str">
        <f ca="1">IF(Table7[[#This Row],[Month]]&gt;=12,"Tenured","New Hire")</f>
        <v>Tenured</v>
      </c>
    </row>
    <row r="5558" spans="1:9">
      <c r="A5558" s="3" t="s">
        <v>109</v>
      </c>
      <c r="B5558" s="35" t="str">
        <f>_xlfn.XLOOKUP(Table7[[#This Row],[EID]],Roster!A:A,Roster!E:E)</f>
        <v>han.oriz.24</v>
      </c>
      <c r="C5558" s="35" t="str">
        <f>_xlfn.XLOOKUP(Table7[[#This Row],[EID]],Roster!A:A,Roster!F:F)</f>
        <v>Strategy</v>
      </c>
      <c r="D5558">
        <v>9</v>
      </c>
      <c r="E5558" s="2">
        <v>45248</v>
      </c>
      <c r="F5558" s="2">
        <f>_xlfn.XLOOKUP(Table7[[#This Row],[EID]],Roster!A:A,Roster!G:G)</f>
        <v>39092</v>
      </c>
      <c r="G5558" s="61">
        <f ca="1">(TODAY()-Table7[[#This Row],[Hire Date]])/365</f>
        <v>18.364383561643837</v>
      </c>
      <c r="H5558" s="61">
        <f ca="1">Table7[[#This Row],[Year]]*12</f>
        <v>220.37260273972606</v>
      </c>
      <c r="I5558" t="str">
        <f ca="1">IF(Table7[[#This Row],[Month]]&gt;=12,"Tenured","New Hire")</f>
        <v>Tenured</v>
      </c>
    </row>
    <row r="5559" spans="1:9">
      <c r="A5559" s="3" t="s">
        <v>110</v>
      </c>
      <c r="B5559" s="35" t="str">
        <f>_xlfn.XLOOKUP(Table7[[#This Row],[EID]],Roster!A:A,Roster!E:E)</f>
        <v>oka.koch.55</v>
      </c>
      <c r="C5559" s="35" t="str">
        <f>_xlfn.XLOOKUP(Table7[[#This Row],[EID]],Roster!A:A,Roster!F:F)</f>
        <v>F&amp;A</v>
      </c>
      <c r="D5559">
        <v>8</v>
      </c>
      <c r="E5559" s="2">
        <v>45248</v>
      </c>
      <c r="F5559" s="2">
        <f>_xlfn.XLOOKUP(Table7[[#This Row],[EID]],Roster!A:A,Roster!G:G)</f>
        <v>45029</v>
      </c>
      <c r="G5559" s="61">
        <f ca="1">(TODAY()-Table7[[#This Row],[Hire Date]])/365</f>
        <v>2.0986301369863014</v>
      </c>
      <c r="H5559" s="61">
        <f ca="1">Table7[[#This Row],[Year]]*12</f>
        <v>25.183561643835617</v>
      </c>
      <c r="I5559" t="str">
        <f ca="1">IF(Table7[[#This Row],[Month]]&gt;=12,"Tenured","New Hire")</f>
        <v>Tenured</v>
      </c>
    </row>
    <row r="5560" spans="1:9">
      <c r="A5560" s="3" t="s">
        <v>111</v>
      </c>
      <c r="B5560" s="35" t="str">
        <f>_xlfn.XLOOKUP(Table7[[#This Row],[EID]],Roster!A:A,Roster!E:E)</f>
        <v>hir.kame.31</v>
      </c>
      <c r="C5560" s="35" t="str">
        <f>_xlfn.XLOOKUP(Table7[[#This Row],[EID]],Roster!A:A,Roster!F:F)</f>
        <v>Health</v>
      </c>
      <c r="D5560">
        <v>10</v>
      </c>
      <c r="E5560" s="2">
        <v>45248</v>
      </c>
      <c r="F5560" s="2">
        <f>_xlfn.XLOOKUP(Table7[[#This Row],[EID]],Roster!A:A,Roster!G:G)</f>
        <v>42145</v>
      </c>
      <c r="G5560" s="61">
        <f ca="1">(TODAY()-Table7[[#This Row],[Hire Date]])/365</f>
        <v>10</v>
      </c>
      <c r="H5560" s="61">
        <f ca="1">Table7[[#This Row],[Year]]*12</f>
        <v>120</v>
      </c>
      <c r="I5560" t="str">
        <f ca="1">IF(Table7[[#This Row],[Month]]&gt;=12,"Tenured","New Hire")</f>
        <v>Tenured</v>
      </c>
    </row>
    <row r="5561" spans="1:9">
      <c r="A5561" s="3" t="s">
        <v>112</v>
      </c>
      <c r="B5561" s="35" t="str">
        <f>_xlfn.XLOOKUP(Table7[[#This Row],[EID]],Roster!A:A,Roster!E:E)</f>
        <v>hir.kame.31</v>
      </c>
      <c r="C5561" s="35" t="str">
        <f>_xlfn.XLOOKUP(Table7[[#This Row],[EID]],Roster!A:A,Roster!F:F)</f>
        <v>Health</v>
      </c>
      <c r="D5561">
        <v>10</v>
      </c>
      <c r="E5561" s="2">
        <v>45248</v>
      </c>
      <c r="F5561" s="2">
        <f>_xlfn.XLOOKUP(Table7[[#This Row],[EID]],Roster!A:A,Roster!G:G)</f>
        <v>44989</v>
      </c>
      <c r="G5561" s="61">
        <f ca="1">(TODAY()-Table7[[#This Row],[Hire Date]])/365</f>
        <v>2.2082191780821918</v>
      </c>
      <c r="H5561" s="61">
        <f ca="1">Table7[[#This Row],[Year]]*12</f>
        <v>26.4986301369863</v>
      </c>
      <c r="I5561" t="str">
        <f ca="1">IF(Table7[[#This Row],[Month]]&gt;=12,"Tenured","New Hire")</f>
        <v>Tenured</v>
      </c>
    </row>
    <row r="5562" spans="1:9">
      <c r="A5562" s="3" t="s">
        <v>113</v>
      </c>
      <c r="B5562" s="35" t="str">
        <f>_xlfn.XLOOKUP(Table7[[#This Row],[EID]],Roster!A:A,Roster!E:E)</f>
        <v>kig.imaz.62</v>
      </c>
      <c r="C5562" s="35" t="str">
        <f>_xlfn.XLOOKUP(Table7[[#This Row],[EID]],Roster!A:A,Roster!F:F)</f>
        <v>HR</v>
      </c>
      <c r="D5562">
        <v>9</v>
      </c>
      <c r="E5562" s="2">
        <v>45248</v>
      </c>
      <c r="F5562" s="2">
        <f>_xlfn.XLOOKUP(Table7[[#This Row],[EID]],Roster!A:A,Roster!G:G)</f>
        <v>44152</v>
      </c>
      <c r="G5562" s="61">
        <f ca="1">(TODAY()-Table7[[#This Row],[Hire Date]])/365</f>
        <v>4.5013698630136982</v>
      </c>
      <c r="H5562" s="61">
        <f ca="1">Table7[[#This Row],[Year]]*12</f>
        <v>54.016438356164379</v>
      </c>
      <c r="I5562" t="str">
        <f ca="1">IF(Table7[[#This Row],[Month]]&gt;=12,"Tenured","New Hire")</f>
        <v>Tenured</v>
      </c>
    </row>
    <row r="5563" spans="1:9">
      <c r="A5563" s="3" t="s">
        <v>114</v>
      </c>
      <c r="B5563" s="35" t="str">
        <f>_xlfn.XLOOKUP(Table7[[#This Row],[EID]],Roster!A:A,Roster!E:E)</f>
        <v>han.oriz.24</v>
      </c>
      <c r="C5563" s="35" t="str">
        <f>_xlfn.XLOOKUP(Table7[[#This Row],[EID]],Roster!A:A,Roster!F:F)</f>
        <v>Strategy</v>
      </c>
      <c r="D5563">
        <v>9</v>
      </c>
      <c r="E5563" s="2">
        <v>45248</v>
      </c>
      <c r="F5563" s="2">
        <f>_xlfn.XLOOKUP(Table7[[#This Row],[EID]],Roster!A:A,Roster!G:G)</f>
        <v>37165</v>
      </c>
      <c r="G5563" s="61">
        <f ca="1">(TODAY()-Table7[[#This Row],[Hire Date]])/365</f>
        <v>23.643835616438356</v>
      </c>
      <c r="H5563" s="61">
        <f ca="1">Table7[[#This Row],[Year]]*12</f>
        <v>283.72602739726028</v>
      </c>
      <c r="I5563" t="str">
        <f ca="1">IF(Table7[[#This Row],[Month]]&gt;=12,"Tenured","New Hire")</f>
        <v>Tenured</v>
      </c>
    </row>
    <row r="5564" spans="1:9">
      <c r="A5564" s="3" t="s">
        <v>115</v>
      </c>
      <c r="B5564" s="35" t="str">
        <f>_xlfn.XLOOKUP(Table7[[#This Row],[EID]],Roster!A:A,Roster!E:E)</f>
        <v>oka.koch.55</v>
      </c>
      <c r="C5564" s="35" t="str">
        <f>_xlfn.XLOOKUP(Table7[[#This Row],[EID]],Roster!A:A,Roster!F:F)</f>
        <v>F&amp;A</v>
      </c>
      <c r="D5564">
        <v>10</v>
      </c>
      <c r="E5564" s="2">
        <v>45248</v>
      </c>
      <c r="F5564" s="2">
        <f>_xlfn.XLOOKUP(Table7[[#This Row],[EID]],Roster!A:A,Roster!G:G)</f>
        <v>44841</v>
      </c>
      <c r="G5564" s="61">
        <f ca="1">(TODAY()-Table7[[#This Row],[Hire Date]])/365</f>
        <v>2.6136986301369864</v>
      </c>
      <c r="H5564" s="61">
        <f ca="1">Table7[[#This Row],[Year]]*12</f>
        <v>31.364383561643837</v>
      </c>
      <c r="I5564" t="str">
        <f ca="1">IF(Table7[[#This Row],[Month]]&gt;=12,"Tenured","New Hire")</f>
        <v>Tenured</v>
      </c>
    </row>
    <row r="5565" spans="1:9">
      <c r="A5565" s="3" t="s">
        <v>116</v>
      </c>
      <c r="B5565" s="35" t="str">
        <f>_xlfn.XLOOKUP(Table7[[#This Row],[EID]],Roster!A:A,Roster!E:E)</f>
        <v>hir.kame.31</v>
      </c>
      <c r="C5565" s="35" t="str">
        <f>_xlfn.XLOOKUP(Table7[[#This Row],[EID]],Roster!A:A,Roster!F:F)</f>
        <v>Health</v>
      </c>
      <c r="D5565">
        <v>9</v>
      </c>
      <c r="E5565" s="2">
        <v>45248</v>
      </c>
      <c r="F5565" s="2">
        <f>_xlfn.XLOOKUP(Table7[[#This Row],[EID]],Roster!A:A,Roster!G:G)</f>
        <v>39490</v>
      </c>
      <c r="G5565" s="61">
        <f ca="1">(TODAY()-Table7[[#This Row],[Hire Date]])/365</f>
        <v>17.273972602739725</v>
      </c>
      <c r="H5565" s="61">
        <f ca="1">Table7[[#This Row],[Year]]*12</f>
        <v>207.2876712328767</v>
      </c>
      <c r="I5565" t="str">
        <f ca="1">IF(Table7[[#This Row],[Month]]&gt;=12,"Tenured","New Hire")</f>
        <v>Tenured</v>
      </c>
    </row>
    <row r="5566" spans="1:9">
      <c r="A5566" s="3" t="s">
        <v>117</v>
      </c>
      <c r="B5566" s="35" t="str">
        <f>_xlfn.XLOOKUP(Table7[[#This Row],[EID]],Roster!A:A,Roster!E:E)</f>
        <v>han.oriz.24</v>
      </c>
      <c r="C5566" s="35" t="str">
        <f>_xlfn.XLOOKUP(Table7[[#This Row],[EID]],Roster!A:A,Roster!F:F)</f>
        <v>Network</v>
      </c>
      <c r="D5566">
        <v>9</v>
      </c>
      <c r="E5566" s="2">
        <v>45248</v>
      </c>
      <c r="F5566" s="2">
        <f>_xlfn.XLOOKUP(Table7[[#This Row],[EID]],Roster!A:A,Roster!G:G)</f>
        <v>43495</v>
      </c>
      <c r="G5566" s="61">
        <f ca="1">(TODAY()-Table7[[#This Row],[Hire Date]])/365</f>
        <v>6.3013698630136989</v>
      </c>
      <c r="H5566" s="61">
        <f ca="1">Table7[[#This Row],[Year]]*12</f>
        <v>75.616438356164394</v>
      </c>
      <c r="I5566" t="str">
        <f ca="1">IF(Table7[[#This Row],[Month]]&gt;=12,"Tenured","New Hire")</f>
        <v>Tenured</v>
      </c>
    </row>
    <row r="5567" spans="1:9">
      <c r="A5567" s="3" t="s">
        <v>118</v>
      </c>
      <c r="B5567" s="35" t="str">
        <f>_xlfn.XLOOKUP(Table7[[#This Row],[EID]],Roster!A:A,Roster!E:E)</f>
        <v>kig.imaz.62</v>
      </c>
      <c r="C5567" s="35" t="str">
        <f>_xlfn.XLOOKUP(Table7[[#This Row],[EID]],Roster!A:A,Roster!F:F)</f>
        <v>HR</v>
      </c>
      <c r="D5567">
        <v>8</v>
      </c>
      <c r="E5567" s="2">
        <v>45248</v>
      </c>
      <c r="F5567" s="2">
        <f>_xlfn.XLOOKUP(Table7[[#This Row],[EID]],Roster!A:A,Roster!G:G)</f>
        <v>44965</v>
      </c>
      <c r="G5567" s="61">
        <f ca="1">(TODAY()-Table7[[#This Row],[Hire Date]])/365</f>
        <v>2.2739726027397262</v>
      </c>
      <c r="H5567" s="61">
        <f ca="1">Table7[[#This Row],[Year]]*12</f>
        <v>27.287671232876715</v>
      </c>
      <c r="I5567" t="str">
        <f ca="1">IF(Table7[[#This Row],[Month]]&gt;=12,"Tenured","New Hire")</f>
        <v>Tenured</v>
      </c>
    </row>
    <row r="5568" spans="1:9">
      <c r="A5568" s="3" t="s">
        <v>119</v>
      </c>
      <c r="B5568" s="35" t="str">
        <f>_xlfn.XLOOKUP(Table7[[#This Row],[EID]],Roster!A:A,Roster!E:E)</f>
        <v>hir.kame.31</v>
      </c>
      <c r="C5568" s="35" t="str">
        <f>_xlfn.XLOOKUP(Table7[[#This Row],[EID]],Roster!A:A,Roster!F:F)</f>
        <v>Health</v>
      </c>
      <c r="D5568">
        <v>9</v>
      </c>
      <c r="E5568" s="2">
        <v>45248</v>
      </c>
      <c r="F5568" s="2">
        <f>_xlfn.XLOOKUP(Table7[[#This Row],[EID]],Roster!A:A,Roster!G:G)</f>
        <v>38581</v>
      </c>
      <c r="G5568" s="61">
        <f ca="1">(TODAY()-Table7[[#This Row],[Hire Date]])/365</f>
        <v>19.764383561643836</v>
      </c>
      <c r="H5568" s="61">
        <f ca="1">Table7[[#This Row],[Year]]*12</f>
        <v>237.17260273972602</v>
      </c>
      <c r="I5568" t="str">
        <f ca="1">IF(Table7[[#This Row],[Month]]&gt;=12,"Tenured","New Hire")</f>
        <v>Tenured</v>
      </c>
    </row>
    <row r="5569" spans="1:9">
      <c r="A5569" s="3" t="s">
        <v>120</v>
      </c>
      <c r="B5569" s="35" t="str">
        <f>_xlfn.XLOOKUP(Table7[[#This Row],[EID]],Roster!A:A,Roster!E:E)</f>
        <v>oka.koch.55</v>
      </c>
      <c r="C5569" s="35" t="str">
        <f>_xlfn.XLOOKUP(Table7[[#This Row],[EID]],Roster!A:A,Roster!F:F)</f>
        <v>F&amp;A</v>
      </c>
      <c r="D5569">
        <v>8</v>
      </c>
      <c r="E5569" s="2">
        <v>45248</v>
      </c>
      <c r="F5569" s="2">
        <f>_xlfn.XLOOKUP(Table7[[#This Row],[EID]],Roster!A:A,Roster!G:G)</f>
        <v>45039</v>
      </c>
      <c r="G5569" s="61">
        <f ca="1">(TODAY()-Table7[[#This Row],[Hire Date]])/365</f>
        <v>2.0712328767123287</v>
      </c>
      <c r="H5569" s="61">
        <f ca="1">Table7[[#This Row],[Year]]*12</f>
        <v>24.854794520547944</v>
      </c>
      <c r="I5569" t="str">
        <f ca="1">IF(Table7[[#This Row],[Month]]&gt;=12,"Tenured","New Hire")</f>
        <v>Tenured</v>
      </c>
    </row>
    <row r="5570" spans="1:9">
      <c r="A5570" s="3" t="s">
        <v>121</v>
      </c>
      <c r="B5570" s="35" t="str">
        <f>_xlfn.XLOOKUP(Table7[[#This Row],[EID]],Roster!A:A,Roster!E:E)</f>
        <v>hir.kame.31</v>
      </c>
      <c r="C5570" s="35" t="str">
        <f>_xlfn.XLOOKUP(Table7[[#This Row],[EID]],Roster!A:A,Roster!F:F)</f>
        <v>Health</v>
      </c>
      <c r="D5570">
        <v>8</v>
      </c>
      <c r="E5570" s="2">
        <v>45248</v>
      </c>
      <c r="F5570" s="2">
        <f>_xlfn.XLOOKUP(Table7[[#This Row],[EID]],Roster!A:A,Roster!G:G)</f>
        <v>44420</v>
      </c>
      <c r="G5570" s="61">
        <f ca="1">(TODAY()-Table7[[#This Row],[Hire Date]])/365</f>
        <v>3.7671232876712328</v>
      </c>
      <c r="H5570" s="61">
        <f ca="1">Table7[[#This Row],[Year]]*12</f>
        <v>45.205479452054796</v>
      </c>
      <c r="I5570" t="str">
        <f ca="1">IF(Table7[[#This Row],[Month]]&gt;=12,"Tenured","New Hire")</f>
        <v>Tenured</v>
      </c>
    </row>
    <row r="5571" spans="1:9">
      <c r="A5571" s="3" t="s">
        <v>122</v>
      </c>
      <c r="B5571" s="35" t="str">
        <f>_xlfn.XLOOKUP(Table7[[#This Row],[EID]],Roster!A:A,Roster!E:E)</f>
        <v>han.oriz.24</v>
      </c>
      <c r="C5571" s="35" t="str">
        <f>_xlfn.XLOOKUP(Table7[[#This Row],[EID]],Roster!A:A,Roster!F:F)</f>
        <v>Network</v>
      </c>
      <c r="D5571">
        <v>9</v>
      </c>
      <c r="E5571" s="2">
        <v>45248</v>
      </c>
      <c r="F5571" s="2">
        <f>_xlfn.XLOOKUP(Table7[[#This Row],[EID]],Roster!A:A,Roster!G:G)</f>
        <v>44961</v>
      </c>
      <c r="G5571" s="61">
        <f ca="1">(TODAY()-Table7[[#This Row],[Hire Date]])/365</f>
        <v>2.2849315068493152</v>
      </c>
      <c r="H5571" s="61">
        <f ca="1">Table7[[#This Row],[Year]]*12</f>
        <v>27.419178082191785</v>
      </c>
      <c r="I5571" t="str">
        <f ca="1">IF(Table7[[#This Row],[Month]]&gt;=12,"Tenured","New Hire")</f>
        <v>Tenured</v>
      </c>
    </row>
    <row r="5572" spans="1:9">
      <c r="A5572" s="3" t="s">
        <v>123</v>
      </c>
      <c r="B5572" s="35" t="str">
        <f>_xlfn.XLOOKUP(Table7[[#This Row],[EID]],Roster!A:A,Roster!E:E)</f>
        <v>kig.imaz.62</v>
      </c>
      <c r="C5572" s="35" t="str">
        <f>_xlfn.XLOOKUP(Table7[[#This Row],[EID]],Roster!A:A,Roster!F:F)</f>
        <v>HR</v>
      </c>
      <c r="D5572">
        <v>8</v>
      </c>
      <c r="E5572" s="2">
        <v>45248</v>
      </c>
      <c r="F5572" s="2">
        <f>_xlfn.XLOOKUP(Table7[[#This Row],[EID]],Roster!A:A,Roster!G:G)</f>
        <v>41094</v>
      </c>
      <c r="G5572" s="61">
        <f ca="1">(TODAY()-Table7[[#This Row],[Hire Date]])/365</f>
        <v>12.87945205479452</v>
      </c>
      <c r="H5572" s="61">
        <f ca="1">Table7[[#This Row],[Year]]*12</f>
        <v>154.55342465753424</v>
      </c>
      <c r="I5572" t="str">
        <f ca="1">IF(Table7[[#This Row],[Month]]&gt;=12,"Tenured","New Hire")</f>
        <v>Tenured</v>
      </c>
    </row>
    <row r="5573" spans="1:9">
      <c r="A5573" s="3" t="s">
        <v>94</v>
      </c>
      <c r="B5573" s="35" t="str">
        <f>_xlfn.XLOOKUP(Table7[[#This Row],[EID]],Roster!A:A,Roster!E:E)</f>
        <v>oka.koch.55</v>
      </c>
      <c r="C5573" s="35" t="str">
        <f>_xlfn.XLOOKUP(Table7[[#This Row],[EID]],Roster!A:A,Roster!F:F)</f>
        <v>F&amp;A</v>
      </c>
      <c r="D5573">
        <v>8</v>
      </c>
      <c r="E5573" s="2">
        <v>45249</v>
      </c>
      <c r="F5573" s="2">
        <f>_xlfn.XLOOKUP(Table7[[#This Row],[EID]],Roster!A:A,Roster!G:G)</f>
        <v>45032</v>
      </c>
      <c r="G5573" s="61">
        <f ca="1">(TODAY()-Table7[[#This Row],[Hire Date]])/365</f>
        <v>2.0904109589041098</v>
      </c>
      <c r="H5573" s="61">
        <f ca="1">Table7[[#This Row],[Year]]*12</f>
        <v>25.084931506849315</v>
      </c>
      <c r="I5573" t="str">
        <f ca="1">IF(Table7[[#This Row],[Month]]&gt;=12,"Tenured","New Hire")</f>
        <v>Tenured</v>
      </c>
    </row>
    <row r="5574" spans="1:9">
      <c r="A5574" s="3" t="s">
        <v>95</v>
      </c>
      <c r="B5574" s="35" t="str">
        <f>_xlfn.XLOOKUP(Table7[[#This Row],[EID]],Roster!A:A,Roster!E:E)</f>
        <v>oka.koch.55</v>
      </c>
      <c r="C5574" s="35" t="str">
        <f>_xlfn.XLOOKUP(Table7[[#This Row],[EID]],Roster!A:A,Roster!F:F)</f>
        <v>F&amp;A</v>
      </c>
      <c r="D5574">
        <v>10</v>
      </c>
      <c r="E5574" s="2">
        <v>45249</v>
      </c>
      <c r="F5574" s="2">
        <f>_xlfn.XLOOKUP(Table7[[#This Row],[EID]],Roster!A:A,Roster!G:G)</f>
        <v>44990</v>
      </c>
      <c r="G5574" s="61">
        <f ca="1">(TODAY()-Table7[[#This Row],[Hire Date]])/365</f>
        <v>2.2054794520547945</v>
      </c>
      <c r="H5574" s="61">
        <f ca="1">Table7[[#This Row],[Year]]*12</f>
        <v>26.465753424657535</v>
      </c>
      <c r="I5574" t="str">
        <f ca="1">IF(Table7[[#This Row],[Month]]&gt;=12,"Tenured","New Hire")</f>
        <v>Tenured</v>
      </c>
    </row>
    <row r="5575" spans="1:9">
      <c r="A5575" s="3" t="s">
        <v>96</v>
      </c>
      <c r="B5575" s="35" t="str">
        <f>_xlfn.XLOOKUP(Table7[[#This Row],[EID]],Roster!A:A,Roster!E:E)</f>
        <v>hir.kame.31</v>
      </c>
      <c r="C5575" s="35" t="str">
        <f>_xlfn.XLOOKUP(Table7[[#This Row],[EID]],Roster!A:A,Roster!F:F)</f>
        <v>Health</v>
      </c>
      <c r="D5575">
        <v>8</v>
      </c>
      <c r="E5575" s="2">
        <v>45249</v>
      </c>
      <c r="F5575" s="2">
        <f>_xlfn.XLOOKUP(Table7[[#This Row],[EID]],Roster!A:A,Roster!G:G)</f>
        <v>44979</v>
      </c>
      <c r="G5575" s="61">
        <f ca="1">(TODAY()-Table7[[#This Row],[Hire Date]])/365</f>
        <v>2.2356164383561645</v>
      </c>
      <c r="H5575" s="61">
        <f ca="1">Table7[[#This Row],[Year]]*12</f>
        <v>26.827397260273976</v>
      </c>
      <c r="I5575" t="str">
        <f ca="1">IF(Table7[[#This Row],[Month]]&gt;=12,"Tenured","New Hire")</f>
        <v>Tenured</v>
      </c>
    </row>
    <row r="5576" spans="1:9">
      <c r="A5576" s="3" t="s">
        <v>97</v>
      </c>
      <c r="B5576" s="35" t="str">
        <f>_xlfn.XLOOKUP(Table7[[#This Row],[EID]],Roster!A:A,Roster!E:E)</f>
        <v>han.oriz.24</v>
      </c>
      <c r="C5576" s="35" t="str">
        <f>_xlfn.XLOOKUP(Table7[[#This Row],[EID]],Roster!A:A,Roster!F:F)</f>
        <v>Network</v>
      </c>
      <c r="D5576">
        <v>8</v>
      </c>
      <c r="E5576" s="2">
        <v>45249</v>
      </c>
      <c r="F5576" s="2">
        <f>_xlfn.XLOOKUP(Table7[[#This Row],[EID]],Roster!A:A,Roster!G:G)</f>
        <v>44419</v>
      </c>
      <c r="G5576" s="61">
        <f ca="1">(TODAY()-Table7[[#This Row],[Hire Date]])/365</f>
        <v>3.7698630136986302</v>
      </c>
      <c r="H5576" s="61">
        <f ca="1">Table7[[#This Row],[Year]]*12</f>
        <v>45.238356164383561</v>
      </c>
      <c r="I5576" t="str">
        <f ca="1">IF(Table7[[#This Row],[Month]]&gt;=12,"Tenured","New Hire")</f>
        <v>Tenured</v>
      </c>
    </row>
    <row r="5577" spans="1:9">
      <c r="A5577" s="3" t="s">
        <v>98</v>
      </c>
      <c r="B5577" s="35" t="str">
        <f>_xlfn.XLOOKUP(Table7[[#This Row],[EID]],Roster!A:A,Roster!E:E)</f>
        <v>kig.imaz.62</v>
      </c>
      <c r="C5577" s="35" t="str">
        <f>_xlfn.XLOOKUP(Table7[[#This Row],[EID]],Roster!A:A,Roster!F:F)</f>
        <v>HR</v>
      </c>
      <c r="D5577">
        <v>8</v>
      </c>
      <c r="E5577" s="2">
        <v>45249</v>
      </c>
      <c r="F5577" s="2">
        <f>_xlfn.XLOOKUP(Table7[[#This Row],[EID]],Roster!A:A,Roster!G:G)</f>
        <v>41964</v>
      </c>
      <c r="G5577" s="61">
        <f ca="1">(TODAY()-Table7[[#This Row],[Hire Date]])/365</f>
        <v>10.495890410958904</v>
      </c>
      <c r="H5577" s="61">
        <f ca="1">Table7[[#This Row],[Year]]*12</f>
        <v>125.95068493150684</v>
      </c>
      <c r="I5577" t="str">
        <f ca="1">IF(Table7[[#This Row],[Month]]&gt;=12,"Tenured","New Hire")</f>
        <v>Tenured</v>
      </c>
    </row>
    <row r="5578" spans="1:9">
      <c r="A5578" s="3" t="s">
        <v>99</v>
      </c>
      <c r="B5578" s="35" t="str">
        <f>_xlfn.XLOOKUP(Table7[[#This Row],[EID]],Roster!A:A,Roster!E:E)</f>
        <v>han.oriz.24</v>
      </c>
      <c r="C5578" s="35" t="str">
        <f>_xlfn.XLOOKUP(Table7[[#This Row],[EID]],Roster!A:A,Roster!F:F)</f>
        <v>Strategy</v>
      </c>
      <c r="D5578">
        <v>9</v>
      </c>
      <c r="E5578" s="2">
        <v>45249</v>
      </c>
      <c r="F5578" s="2">
        <f>_xlfn.XLOOKUP(Table7[[#This Row],[EID]],Roster!A:A,Roster!G:G)</f>
        <v>39732</v>
      </c>
      <c r="G5578" s="61">
        <f ca="1">(TODAY()-Table7[[#This Row],[Hire Date]])/365</f>
        <v>16.610958904109587</v>
      </c>
      <c r="H5578" s="61">
        <f ca="1">Table7[[#This Row],[Year]]*12</f>
        <v>199.33150684931505</v>
      </c>
      <c r="I5578" t="str">
        <f ca="1">IF(Table7[[#This Row],[Month]]&gt;=12,"Tenured","New Hire")</f>
        <v>Tenured</v>
      </c>
    </row>
    <row r="5579" spans="1:9">
      <c r="A5579" s="3" t="s">
        <v>100</v>
      </c>
      <c r="B5579" s="35" t="str">
        <f>_xlfn.XLOOKUP(Table7[[#This Row],[EID]],Roster!A:A,Roster!E:E)</f>
        <v>oka.koch.55</v>
      </c>
      <c r="C5579" s="35" t="str">
        <f>_xlfn.XLOOKUP(Table7[[#This Row],[EID]],Roster!A:A,Roster!F:F)</f>
        <v>F&amp;A</v>
      </c>
      <c r="D5579">
        <v>8</v>
      </c>
      <c r="E5579" s="2">
        <v>45249</v>
      </c>
      <c r="F5579" s="2">
        <f>_xlfn.XLOOKUP(Table7[[#This Row],[EID]],Roster!A:A,Roster!G:G)</f>
        <v>44956</v>
      </c>
      <c r="G5579" s="61">
        <f ca="1">(TODAY()-Table7[[#This Row],[Hire Date]])/365</f>
        <v>2.2986301369863016</v>
      </c>
      <c r="H5579" s="61">
        <f ca="1">Table7[[#This Row],[Year]]*12</f>
        <v>27.583561643835619</v>
      </c>
      <c r="I5579" t="str">
        <f ca="1">IF(Table7[[#This Row],[Month]]&gt;=12,"Tenured","New Hire")</f>
        <v>Tenured</v>
      </c>
    </row>
    <row r="5580" spans="1:9">
      <c r="A5580" s="3" t="s">
        <v>101</v>
      </c>
      <c r="B5580" s="35" t="str">
        <f>_xlfn.XLOOKUP(Table7[[#This Row],[EID]],Roster!A:A,Roster!E:E)</f>
        <v>hir.kame.31</v>
      </c>
      <c r="C5580" s="35" t="str">
        <f>_xlfn.XLOOKUP(Table7[[#This Row],[EID]],Roster!A:A,Roster!F:F)</f>
        <v>Health</v>
      </c>
      <c r="D5580">
        <v>10</v>
      </c>
      <c r="E5580" s="2">
        <v>45249</v>
      </c>
      <c r="F5580" s="2">
        <f>_xlfn.XLOOKUP(Table7[[#This Row],[EID]],Roster!A:A,Roster!G:G)</f>
        <v>42161</v>
      </c>
      <c r="G5580" s="61">
        <f ca="1">(TODAY()-Table7[[#This Row],[Hire Date]])/365</f>
        <v>9.956164383561644</v>
      </c>
      <c r="H5580" s="61">
        <f ca="1">Table7[[#This Row],[Year]]*12</f>
        <v>119.47397260273974</v>
      </c>
      <c r="I5580" t="str">
        <f ca="1">IF(Table7[[#This Row],[Month]]&gt;=12,"Tenured","New Hire")</f>
        <v>Tenured</v>
      </c>
    </row>
    <row r="5581" spans="1:9">
      <c r="A5581" s="3" t="s">
        <v>102</v>
      </c>
      <c r="B5581" s="35" t="str">
        <f>_xlfn.XLOOKUP(Table7[[#This Row],[EID]],Roster!A:A,Roster!E:E)</f>
        <v>han.oriz.24</v>
      </c>
      <c r="C5581" s="35" t="str">
        <f>_xlfn.XLOOKUP(Table7[[#This Row],[EID]],Roster!A:A,Roster!F:F)</f>
        <v>Network</v>
      </c>
      <c r="D5581">
        <v>10</v>
      </c>
      <c r="E5581" s="2">
        <v>45249</v>
      </c>
      <c r="F5581" s="2">
        <f>_xlfn.XLOOKUP(Table7[[#This Row],[EID]],Roster!A:A,Roster!G:G)</f>
        <v>37784</v>
      </c>
      <c r="G5581" s="61">
        <f ca="1">(TODAY()-Table7[[#This Row],[Hire Date]])/365</f>
        <v>21.947945205479453</v>
      </c>
      <c r="H5581" s="61">
        <f ca="1">Table7[[#This Row],[Year]]*12</f>
        <v>263.37534246575342</v>
      </c>
      <c r="I5581" t="str">
        <f ca="1">IF(Table7[[#This Row],[Month]]&gt;=12,"Tenured","New Hire")</f>
        <v>Tenured</v>
      </c>
    </row>
    <row r="5582" spans="1:9">
      <c r="A5582" s="3" t="s">
        <v>103</v>
      </c>
      <c r="B5582" s="35" t="str">
        <f>_xlfn.XLOOKUP(Table7[[#This Row],[EID]],Roster!A:A,Roster!E:E)</f>
        <v>kig.imaz.62</v>
      </c>
      <c r="C5582" s="35" t="str">
        <f>_xlfn.XLOOKUP(Table7[[#This Row],[EID]],Roster!A:A,Roster!F:F)</f>
        <v>HR</v>
      </c>
      <c r="D5582">
        <v>8</v>
      </c>
      <c r="E5582" s="2">
        <v>45249</v>
      </c>
      <c r="F5582" s="2">
        <f>_xlfn.XLOOKUP(Table7[[#This Row],[EID]],Roster!A:A,Roster!G:G)</f>
        <v>44132</v>
      </c>
      <c r="G5582" s="61">
        <f ca="1">(TODAY()-Table7[[#This Row],[Hire Date]])/365</f>
        <v>4.5561643835616437</v>
      </c>
      <c r="H5582" s="61">
        <f ca="1">Table7[[#This Row],[Year]]*12</f>
        <v>54.673972602739724</v>
      </c>
      <c r="I5582" t="str">
        <f ca="1">IF(Table7[[#This Row],[Month]]&gt;=12,"Tenured","New Hire")</f>
        <v>Tenured</v>
      </c>
    </row>
    <row r="5583" spans="1:9">
      <c r="A5583" s="3" t="s">
        <v>104</v>
      </c>
      <c r="B5583" s="35" t="str">
        <f>_xlfn.XLOOKUP(Table7[[#This Row],[EID]],Roster!A:A,Roster!E:E)</f>
        <v>oka.koch.55</v>
      </c>
      <c r="C5583" s="35" t="str">
        <f>_xlfn.XLOOKUP(Table7[[#This Row],[EID]],Roster!A:A,Roster!F:F)</f>
        <v>F&amp;A</v>
      </c>
      <c r="D5583">
        <v>7</v>
      </c>
      <c r="E5583" s="2">
        <v>45249</v>
      </c>
      <c r="F5583" s="2">
        <f>_xlfn.XLOOKUP(Table7[[#This Row],[EID]],Roster!A:A,Roster!G:G)</f>
        <v>44977</v>
      </c>
      <c r="G5583" s="61">
        <f ca="1">(TODAY()-Table7[[#This Row],[Hire Date]])/365</f>
        <v>2.2410958904109588</v>
      </c>
      <c r="H5583" s="61">
        <f ca="1">Table7[[#This Row],[Year]]*12</f>
        <v>26.893150684931506</v>
      </c>
      <c r="I5583" t="str">
        <f ca="1">IF(Table7[[#This Row],[Month]]&gt;=12,"Tenured","New Hire")</f>
        <v>Tenured</v>
      </c>
    </row>
    <row r="5584" spans="1:9">
      <c r="A5584" s="3" t="s">
        <v>105</v>
      </c>
      <c r="B5584" s="35" t="str">
        <f>_xlfn.XLOOKUP(Table7[[#This Row],[EID]],Roster!A:A,Roster!E:E)</f>
        <v>oka.koch.55</v>
      </c>
      <c r="C5584" s="35" t="str">
        <f>_xlfn.XLOOKUP(Table7[[#This Row],[EID]],Roster!A:A,Roster!F:F)</f>
        <v>F&amp;A</v>
      </c>
      <c r="D5584">
        <v>10</v>
      </c>
      <c r="E5584" s="2">
        <v>45249</v>
      </c>
      <c r="F5584" s="2">
        <f>_xlfn.XLOOKUP(Table7[[#This Row],[EID]],Roster!A:A,Roster!G:G)</f>
        <v>37806</v>
      </c>
      <c r="G5584" s="61">
        <f ca="1">(TODAY()-Table7[[#This Row],[Hire Date]])/365</f>
        <v>21.887671232876713</v>
      </c>
      <c r="H5584" s="61">
        <f ca="1">Table7[[#This Row],[Year]]*12</f>
        <v>262.65205479452055</v>
      </c>
      <c r="I5584" t="str">
        <f ca="1">IF(Table7[[#This Row],[Month]]&gt;=12,"Tenured","New Hire")</f>
        <v>Tenured</v>
      </c>
    </row>
    <row r="5585" spans="1:9">
      <c r="A5585" s="3" t="s">
        <v>106</v>
      </c>
      <c r="B5585" s="35" t="str">
        <f>_xlfn.XLOOKUP(Table7[[#This Row],[EID]],Roster!A:A,Roster!E:E)</f>
        <v>hir.kame.31</v>
      </c>
      <c r="C5585" s="35" t="str">
        <f>_xlfn.XLOOKUP(Table7[[#This Row],[EID]],Roster!A:A,Roster!F:F)</f>
        <v>Health</v>
      </c>
      <c r="D5585">
        <v>8</v>
      </c>
      <c r="E5585" s="2">
        <v>45249</v>
      </c>
      <c r="F5585" s="2">
        <f>_xlfn.XLOOKUP(Table7[[#This Row],[EID]],Roster!A:A,Roster!G:G)</f>
        <v>40457</v>
      </c>
      <c r="G5585" s="61">
        <f ca="1">(TODAY()-Table7[[#This Row],[Hire Date]])/365</f>
        <v>14.624657534246575</v>
      </c>
      <c r="H5585" s="61">
        <f ca="1">Table7[[#This Row],[Year]]*12</f>
        <v>175.49589041095891</v>
      </c>
      <c r="I5585" t="str">
        <f ca="1">IF(Table7[[#This Row],[Month]]&gt;=12,"Tenured","New Hire")</f>
        <v>Tenured</v>
      </c>
    </row>
    <row r="5586" spans="1:9">
      <c r="A5586" s="3" t="s">
        <v>107</v>
      </c>
      <c r="B5586" s="35" t="str">
        <f>_xlfn.XLOOKUP(Table7[[#This Row],[EID]],Roster!A:A,Roster!E:E)</f>
        <v>oka.koch.55</v>
      </c>
      <c r="C5586" s="35" t="str">
        <f>_xlfn.XLOOKUP(Table7[[#This Row],[EID]],Roster!A:A,Roster!F:F)</f>
        <v>F&amp;A</v>
      </c>
      <c r="D5586">
        <v>8</v>
      </c>
      <c r="E5586" s="2">
        <v>45249</v>
      </c>
      <c r="F5586" s="2">
        <f>_xlfn.XLOOKUP(Table7[[#This Row],[EID]],Roster!A:A,Roster!G:G)</f>
        <v>45001</v>
      </c>
      <c r="G5586" s="61">
        <f ca="1">(TODAY()-Table7[[#This Row],[Hire Date]])/365</f>
        <v>2.1753424657534248</v>
      </c>
      <c r="H5586" s="61">
        <f ca="1">Table7[[#This Row],[Year]]*12</f>
        <v>26.104109589041098</v>
      </c>
      <c r="I5586" t="str">
        <f ca="1">IF(Table7[[#This Row],[Month]]&gt;=12,"Tenured","New Hire")</f>
        <v>Tenured</v>
      </c>
    </row>
    <row r="5587" spans="1:9">
      <c r="A5587" s="3" t="s">
        <v>108</v>
      </c>
      <c r="B5587" s="35" t="str">
        <f>_xlfn.XLOOKUP(Table7[[#This Row],[EID]],Roster!A:A,Roster!E:E)</f>
        <v>kig.imaz.62</v>
      </c>
      <c r="C5587" s="35" t="str">
        <f>_xlfn.XLOOKUP(Table7[[#This Row],[EID]],Roster!A:A,Roster!F:F)</f>
        <v>HR</v>
      </c>
      <c r="D5587">
        <v>9</v>
      </c>
      <c r="E5587" s="2">
        <v>45249</v>
      </c>
      <c r="F5587" s="2">
        <f>_xlfn.XLOOKUP(Table7[[#This Row],[EID]],Roster!A:A,Roster!G:G)</f>
        <v>41289</v>
      </c>
      <c r="G5587" s="61">
        <f ca="1">(TODAY()-Table7[[#This Row],[Hire Date]])/365</f>
        <v>12.345205479452055</v>
      </c>
      <c r="H5587" s="61">
        <f ca="1">Table7[[#This Row],[Year]]*12</f>
        <v>148.14246575342466</v>
      </c>
      <c r="I5587" t="str">
        <f ca="1">IF(Table7[[#This Row],[Month]]&gt;=12,"Tenured","New Hire")</f>
        <v>Tenured</v>
      </c>
    </row>
    <row r="5588" spans="1:9">
      <c r="A5588" s="3" t="s">
        <v>109</v>
      </c>
      <c r="B5588" s="35" t="str">
        <f>_xlfn.XLOOKUP(Table7[[#This Row],[EID]],Roster!A:A,Roster!E:E)</f>
        <v>han.oriz.24</v>
      </c>
      <c r="C5588" s="35" t="str">
        <f>_xlfn.XLOOKUP(Table7[[#This Row],[EID]],Roster!A:A,Roster!F:F)</f>
        <v>Strategy</v>
      </c>
      <c r="D5588">
        <v>9</v>
      </c>
      <c r="E5588" s="2">
        <v>45249</v>
      </c>
      <c r="F5588" s="2">
        <f>_xlfn.XLOOKUP(Table7[[#This Row],[EID]],Roster!A:A,Roster!G:G)</f>
        <v>39092</v>
      </c>
      <c r="G5588" s="61">
        <f ca="1">(TODAY()-Table7[[#This Row],[Hire Date]])/365</f>
        <v>18.364383561643837</v>
      </c>
      <c r="H5588" s="61">
        <f ca="1">Table7[[#This Row],[Year]]*12</f>
        <v>220.37260273972606</v>
      </c>
      <c r="I5588" t="str">
        <f ca="1">IF(Table7[[#This Row],[Month]]&gt;=12,"Tenured","New Hire")</f>
        <v>Tenured</v>
      </c>
    </row>
    <row r="5589" spans="1:9">
      <c r="A5589" s="3" t="s">
        <v>110</v>
      </c>
      <c r="B5589" s="35" t="str">
        <f>_xlfn.XLOOKUP(Table7[[#This Row],[EID]],Roster!A:A,Roster!E:E)</f>
        <v>oka.koch.55</v>
      </c>
      <c r="C5589" s="35" t="str">
        <f>_xlfn.XLOOKUP(Table7[[#This Row],[EID]],Roster!A:A,Roster!F:F)</f>
        <v>F&amp;A</v>
      </c>
      <c r="D5589">
        <v>8</v>
      </c>
      <c r="E5589" s="2">
        <v>45249</v>
      </c>
      <c r="F5589" s="2">
        <f>_xlfn.XLOOKUP(Table7[[#This Row],[EID]],Roster!A:A,Roster!G:G)</f>
        <v>45029</v>
      </c>
      <c r="G5589" s="61">
        <f ca="1">(TODAY()-Table7[[#This Row],[Hire Date]])/365</f>
        <v>2.0986301369863014</v>
      </c>
      <c r="H5589" s="61">
        <f ca="1">Table7[[#This Row],[Year]]*12</f>
        <v>25.183561643835617</v>
      </c>
      <c r="I5589" t="str">
        <f ca="1">IF(Table7[[#This Row],[Month]]&gt;=12,"Tenured","New Hire")</f>
        <v>Tenured</v>
      </c>
    </row>
    <row r="5590" spans="1:9">
      <c r="A5590" s="3" t="s">
        <v>111</v>
      </c>
      <c r="B5590" s="35" t="str">
        <f>_xlfn.XLOOKUP(Table7[[#This Row],[EID]],Roster!A:A,Roster!E:E)</f>
        <v>hir.kame.31</v>
      </c>
      <c r="C5590" s="35" t="str">
        <f>_xlfn.XLOOKUP(Table7[[#This Row],[EID]],Roster!A:A,Roster!F:F)</f>
        <v>Health</v>
      </c>
      <c r="D5590">
        <v>8</v>
      </c>
      <c r="E5590" s="2">
        <v>45249</v>
      </c>
      <c r="F5590" s="2">
        <f>_xlfn.XLOOKUP(Table7[[#This Row],[EID]],Roster!A:A,Roster!G:G)</f>
        <v>42145</v>
      </c>
      <c r="G5590" s="61">
        <f ca="1">(TODAY()-Table7[[#This Row],[Hire Date]])/365</f>
        <v>10</v>
      </c>
      <c r="H5590" s="61">
        <f ca="1">Table7[[#This Row],[Year]]*12</f>
        <v>120</v>
      </c>
      <c r="I5590" t="str">
        <f ca="1">IF(Table7[[#This Row],[Month]]&gt;=12,"Tenured","New Hire")</f>
        <v>Tenured</v>
      </c>
    </row>
    <row r="5591" spans="1:9">
      <c r="A5591" s="3" t="s">
        <v>112</v>
      </c>
      <c r="B5591" s="35" t="str">
        <f>_xlfn.XLOOKUP(Table7[[#This Row],[EID]],Roster!A:A,Roster!E:E)</f>
        <v>hir.kame.31</v>
      </c>
      <c r="C5591" s="35" t="str">
        <f>_xlfn.XLOOKUP(Table7[[#This Row],[EID]],Roster!A:A,Roster!F:F)</f>
        <v>Health</v>
      </c>
      <c r="D5591">
        <v>10</v>
      </c>
      <c r="E5591" s="2">
        <v>45249</v>
      </c>
      <c r="F5591" s="2">
        <f>_xlfn.XLOOKUP(Table7[[#This Row],[EID]],Roster!A:A,Roster!G:G)</f>
        <v>44989</v>
      </c>
      <c r="G5591" s="61">
        <f ca="1">(TODAY()-Table7[[#This Row],[Hire Date]])/365</f>
        <v>2.2082191780821918</v>
      </c>
      <c r="H5591" s="61">
        <f ca="1">Table7[[#This Row],[Year]]*12</f>
        <v>26.4986301369863</v>
      </c>
      <c r="I5591" t="str">
        <f ca="1">IF(Table7[[#This Row],[Month]]&gt;=12,"Tenured","New Hire")</f>
        <v>Tenured</v>
      </c>
    </row>
    <row r="5592" spans="1:9">
      <c r="A5592" s="3" t="s">
        <v>113</v>
      </c>
      <c r="B5592" s="35" t="str">
        <f>_xlfn.XLOOKUP(Table7[[#This Row],[EID]],Roster!A:A,Roster!E:E)</f>
        <v>kig.imaz.62</v>
      </c>
      <c r="C5592" s="35" t="str">
        <f>_xlfn.XLOOKUP(Table7[[#This Row],[EID]],Roster!A:A,Roster!F:F)</f>
        <v>HR</v>
      </c>
      <c r="D5592">
        <v>9</v>
      </c>
      <c r="E5592" s="2">
        <v>45249</v>
      </c>
      <c r="F5592" s="2">
        <f>_xlfn.XLOOKUP(Table7[[#This Row],[EID]],Roster!A:A,Roster!G:G)</f>
        <v>44152</v>
      </c>
      <c r="G5592" s="61">
        <f ca="1">(TODAY()-Table7[[#This Row],[Hire Date]])/365</f>
        <v>4.5013698630136982</v>
      </c>
      <c r="H5592" s="61">
        <f ca="1">Table7[[#This Row],[Year]]*12</f>
        <v>54.016438356164379</v>
      </c>
      <c r="I5592" t="str">
        <f ca="1">IF(Table7[[#This Row],[Month]]&gt;=12,"Tenured","New Hire")</f>
        <v>Tenured</v>
      </c>
    </row>
    <row r="5593" spans="1:9">
      <c r="A5593" s="3" t="s">
        <v>114</v>
      </c>
      <c r="B5593" s="35" t="str">
        <f>_xlfn.XLOOKUP(Table7[[#This Row],[EID]],Roster!A:A,Roster!E:E)</f>
        <v>han.oriz.24</v>
      </c>
      <c r="C5593" s="35" t="str">
        <f>_xlfn.XLOOKUP(Table7[[#This Row],[EID]],Roster!A:A,Roster!F:F)</f>
        <v>Strategy</v>
      </c>
      <c r="D5593">
        <v>9</v>
      </c>
      <c r="E5593" s="2">
        <v>45249</v>
      </c>
      <c r="F5593" s="2">
        <f>_xlfn.XLOOKUP(Table7[[#This Row],[EID]],Roster!A:A,Roster!G:G)</f>
        <v>37165</v>
      </c>
      <c r="G5593" s="61">
        <f ca="1">(TODAY()-Table7[[#This Row],[Hire Date]])/365</f>
        <v>23.643835616438356</v>
      </c>
      <c r="H5593" s="61">
        <f ca="1">Table7[[#This Row],[Year]]*12</f>
        <v>283.72602739726028</v>
      </c>
      <c r="I5593" t="str">
        <f ca="1">IF(Table7[[#This Row],[Month]]&gt;=12,"Tenured","New Hire")</f>
        <v>Tenured</v>
      </c>
    </row>
    <row r="5594" spans="1:9">
      <c r="A5594" s="3" t="s">
        <v>115</v>
      </c>
      <c r="B5594" s="35" t="str">
        <f>_xlfn.XLOOKUP(Table7[[#This Row],[EID]],Roster!A:A,Roster!E:E)</f>
        <v>oka.koch.55</v>
      </c>
      <c r="C5594" s="35" t="str">
        <f>_xlfn.XLOOKUP(Table7[[#This Row],[EID]],Roster!A:A,Roster!F:F)</f>
        <v>F&amp;A</v>
      </c>
      <c r="D5594">
        <v>9</v>
      </c>
      <c r="E5594" s="2">
        <v>45249</v>
      </c>
      <c r="F5594" s="2">
        <f>_xlfn.XLOOKUP(Table7[[#This Row],[EID]],Roster!A:A,Roster!G:G)</f>
        <v>44841</v>
      </c>
      <c r="G5594" s="61">
        <f ca="1">(TODAY()-Table7[[#This Row],[Hire Date]])/365</f>
        <v>2.6136986301369864</v>
      </c>
      <c r="H5594" s="61">
        <f ca="1">Table7[[#This Row],[Year]]*12</f>
        <v>31.364383561643837</v>
      </c>
      <c r="I5594" t="str">
        <f ca="1">IF(Table7[[#This Row],[Month]]&gt;=12,"Tenured","New Hire")</f>
        <v>Tenured</v>
      </c>
    </row>
    <row r="5595" spans="1:9">
      <c r="A5595" s="3" t="s">
        <v>116</v>
      </c>
      <c r="B5595" s="35" t="str">
        <f>_xlfn.XLOOKUP(Table7[[#This Row],[EID]],Roster!A:A,Roster!E:E)</f>
        <v>hir.kame.31</v>
      </c>
      <c r="C5595" s="35" t="str">
        <f>_xlfn.XLOOKUP(Table7[[#This Row],[EID]],Roster!A:A,Roster!F:F)</f>
        <v>Health</v>
      </c>
      <c r="D5595">
        <v>8</v>
      </c>
      <c r="E5595" s="2">
        <v>45249</v>
      </c>
      <c r="F5595" s="2">
        <f>_xlfn.XLOOKUP(Table7[[#This Row],[EID]],Roster!A:A,Roster!G:G)</f>
        <v>39490</v>
      </c>
      <c r="G5595" s="61">
        <f ca="1">(TODAY()-Table7[[#This Row],[Hire Date]])/365</f>
        <v>17.273972602739725</v>
      </c>
      <c r="H5595" s="61">
        <f ca="1">Table7[[#This Row],[Year]]*12</f>
        <v>207.2876712328767</v>
      </c>
      <c r="I5595" t="str">
        <f ca="1">IF(Table7[[#This Row],[Month]]&gt;=12,"Tenured","New Hire")</f>
        <v>Tenured</v>
      </c>
    </row>
    <row r="5596" spans="1:9">
      <c r="A5596" s="3" t="s">
        <v>117</v>
      </c>
      <c r="B5596" s="35" t="str">
        <f>_xlfn.XLOOKUP(Table7[[#This Row],[EID]],Roster!A:A,Roster!E:E)</f>
        <v>han.oriz.24</v>
      </c>
      <c r="C5596" s="35" t="str">
        <f>_xlfn.XLOOKUP(Table7[[#This Row],[EID]],Roster!A:A,Roster!F:F)</f>
        <v>Network</v>
      </c>
      <c r="D5596">
        <v>9</v>
      </c>
      <c r="E5596" s="2">
        <v>45249</v>
      </c>
      <c r="F5596" s="2">
        <f>_xlfn.XLOOKUP(Table7[[#This Row],[EID]],Roster!A:A,Roster!G:G)</f>
        <v>43495</v>
      </c>
      <c r="G5596" s="61">
        <f ca="1">(TODAY()-Table7[[#This Row],[Hire Date]])/365</f>
        <v>6.3013698630136989</v>
      </c>
      <c r="H5596" s="61">
        <f ca="1">Table7[[#This Row],[Year]]*12</f>
        <v>75.616438356164394</v>
      </c>
      <c r="I5596" t="str">
        <f ca="1">IF(Table7[[#This Row],[Month]]&gt;=12,"Tenured","New Hire")</f>
        <v>Tenured</v>
      </c>
    </row>
    <row r="5597" spans="1:9">
      <c r="A5597" s="3" t="s">
        <v>118</v>
      </c>
      <c r="B5597" s="35" t="str">
        <f>_xlfn.XLOOKUP(Table7[[#This Row],[EID]],Roster!A:A,Roster!E:E)</f>
        <v>kig.imaz.62</v>
      </c>
      <c r="C5597" s="35" t="str">
        <f>_xlfn.XLOOKUP(Table7[[#This Row],[EID]],Roster!A:A,Roster!F:F)</f>
        <v>HR</v>
      </c>
      <c r="D5597">
        <v>9</v>
      </c>
      <c r="E5597" s="2">
        <v>45249</v>
      </c>
      <c r="F5597" s="2">
        <f>_xlfn.XLOOKUP(Table7[[#This Row],[EID]],Roster!A:A,Roster!G:G)</f>
        <v>44965</v>
      </c>
      <c r="G5597" s="61">
        <f ca="1">(TODAY()-Table7[[#This Row],[Hire Date]])/365</f>
        <v>2.2739726027397262</v>
      </c>
      <c r="H5597" s="61">
        <f ca="1">Table7[[#This Row],[Year]]*12</f>
        <v>27.287671232876715</v>
      </c>
      <c r="I5597" t="str">
        <f ca="1">IF(Table7[[#This Row],[Month]]&gt;=12,"Tenured","New Hire")</f>
        <v>Tenured</v>
      </c>
    </row>
    <row r="5598" spans="1:9">
      <c r="A5598" s="3" t="s">
        <v>119</v>
      </c>
      <c r="B5598" s="35" t="str">
        <f>_xlfn.XLOOKUP(Table7[[#This Row],[EID]],Roster!A:A,Roster!E:E)</f>
        <v>hir.kame.31</v>
      </c>
      <c r="C5598" s="35" t="str">
        <f>_xlfn.XLOOKUP(Table7[[#This Row],[EID]],Roster!A:A,Roster!F:F)</f>
        <v>Health</v>
      </c>
      <c r="D5598">
        <v>8</v>
      </c>
      <c r="E5598" s="2">
        <v>45249</v>
      </c>
      <c r="F5598" s="2">
        <f>_xlfn.XLOOKUP(Table7[[#This Row],[EID]],Roster!A:A,Roster!G:G)</f>
        <v>38581</v>
      </c>
      <c r="G5598" s="61">
        <f ca="1">(TODAY()-Table7[[#This Row],[Hire Date]])/365</f>
        <v>19.764383561643836</v>
      </c>
      <c r="H5598" s="61">
        <f ca="1">Table7[[#This Row],[Year]]*12</f>
        <v>237.17260273972602</v>
      </c>
      <c r="I5598" t="str">
        <f ca="1">IF(Table7[[#This Row],[Month]]&gt;=12,"Tenured","New Hire")</f>
        <v>Tenured</v>
      </c>
    </row>
    <row r="5599" spans="1:9">
      <c r="A5599" s="3" t="s">
        <v>120</v>
      </c>
      <c r="B5599" s="35" t="str">
        <f>_xlfn.XLOOKUP(Table7[[#This Row],[EID]],Roster!A:A,Roster!E:E)</f>
        <v>oka.koch.55</v>
      </c>
      <c r="C5599" s="35" t="str">
        <f>_xlfn.XLOOKUP(Table7[[#This Row],[EID]],Roster!A:A,Roster!F:F)</f>
        <v>F&amp;A</v>
      </c>
      <c r="D5599">
        <v>8</v>
      </c>
      <c r="E5599" s="2">
        <v>45249</v>
      </c>
      <c r="F5599" s="2">
        <f>_xlfn.XLOOKUP(Table7[[#This Row],[EID]],Roster!A:A,Roster!G:G)</f>
        <v>45039</v>
      </c>
      <c r="G5599" s="61">
        <f ca="1">(TODAY()-Table7[[#This Row],[Hire Date]])/365</f>
        <v>2.0712328767123287</v>
      </c>
      <c r="H5599" s="61">
        <f ca="1">Table7[[#This Row],[Year]]*12</f>
        <v>24.854794520547944</v>
      </c>
      <c r="I5599" t="str">
        <f ca="1">IF(Table7[[#This Row],[Month]]&gt;=12,"Tenured","New Hire")</f>
        <v>Tenured</v>
      </c>
    </row>
    <row r="5600" spans="1:9">
      <c r="A5600" s="3" t="s">
        <v>121</v>
      </c>
      <c r="B5600" s="35" t="str">
        <f>_xlfn.XLOOKUP(Table7[[#This Row],[EID]],Roster!A:A,Roster!E:E)</f>
        <v>hir.kame.31</v>
      </c>
      <c r="C5600" s="35" t="str">
        <f>_xlfn.XLOOKUP(Table7[[#This Row],[EID]],Roster!A:A,Roster!F:F)</f>
        <v>Health</v>
      </c>
      <c r="D5600">
        <v>8</v>
      </c>
      <c r="E5600" s="2">
        <v>45249</v>
      </c>
      <c r="F5600" s="2">
        <f>_xlfn.XLOOKUP(Table7[[#This Row],[EID]],Roster!A:A,Roster!G:G)</f>
        <v>44420</v>
      </c>
      <c r="G5600" s="61">
        <f ca="1">(TODAY()-Table7[[#This Row],[Hire Date]])/365</f>
        <v>3.7671232876712328</v>
      </c>
      <c r="H5600" s="61">
        <f ca="1">Table7[[#This Row],[Year]]*12</f>
        <v>45.205479452054796</v>
      </c>
      <c r="I5600" t="str">
        <f ca="1">IF(Table7[[#This Row],[Month]]&gt;=12,"Tenured","New Hire")</f>
        <v>Tenured</v>
      </c>
    </row>
    <row r="5601" spans="1:9">
      <c r="A5601" s="3" t="s">
        <v>122</v>
      </c>
      <c r="B5601" s="35" t="str">
        <f>_xlfn.XLOOKUP(Table7[[#This Row],[EID]],Roster!A:A,Roster!E:E)</f>
        <v>han.oriz.24</v>
      </c>
      <c r="C5601" s="35" t="str">
        <f>_xlfn.XLOOKUP(Table7[[#This Row],[EID]],Roster!A:A,Roster!F:F)</f>
        <v>Network</v>
      </c>
      <c r="D5601">
        <v>8</v>
      </c>
      <c r="E5601" s="2">
        <v>45249</v>
      </c>
      <c r="F5601" s="2">
        <f>_xlfn.XLOOKUP(Table7[[#This Row],[EID]],Roster!A:A,Roster!G:G)</f>
        <v>44961</v>
      </c>
      <c r="G5601" s="61">
        <f ca="1">(TODAY()-Table7[[#This Row],[Hire Date]])/365</f>
        <v>2.2849315068493152</v>
      </c>
      <c r="H5601" s="61">
        <f ca="1">Table7[[#This Row],[Year]]*12</f>
        <v>27.419178082191785</v>
      </c>
      <c r="I5601" t="str">
        <f ca="1">IF(Table7[[#This Row],[Month]]&gt;=12,"Tenured","New Hire")</f>
        <v>Tenured</v>
      </c>
    </row>
    <row r="5602" spans="1:9">
      <c r="A5602" s="3" t="s">
        <v>123</v>
      </c>
      <c r="B5602" s="35" t="str">
        <f>_xlfn.XLOOKUP(Table7[[#This Row],[EID]],Roster!A:A,Roster!E:E)</f>
        <v>kig.imaz.62</v>
      </c>
      <c r="C5602" s="35" t="str">
        <f>_xlfn.XLOOKUP(Table7[[#This Row],[EID]],Roster!A:A,Roster!F:F)</f>
        <v>HR</v>
      </c>
      <c r="D5602">
        <v>10</v>
      </c>
      <c r="E5602" s="2">
        <v>45249</v>
      </c>
      <c r="F5602" s="2">
        <f>_xlfn.XLOOKUP(Table7[[#This Row],[EID]],Roster!A:A,Roster!G:G)</f>
        <v>41094</v>
      </c>
      <c r="G5602" s="61">
        <f ca="1">(TODAY()-Table7[[#This Row],[Hire Date]])/365</f>
        <v>12.87945205479452</v>
      </c>
      <c r="H5602" s="61">
        <f ca="1">Table7[[#This Row],[Year]]*12</f>
        <v>154.55342465753424</v>
      </c>
      <c r="I5602" t="str">
        <f ca="1">IF(Table7[[#This Row],[Month]]&gt;=12,"Tenured","New Hire")</f>
        <v>Tenured</v>
      </c>
    </row>
    <row r="5603" spans="1:9">
      <c r="A5603" s="3" t="s">
        <v>94</v>
      </c>
      <c r="B5603" s="35" t="str">
        <f>_xlfn.XLOOKUP(Table7[[#This Row],[EID]],Roster!A:A,Roster!E:E)</f>
        <v>oka.koch.55</v>
      </c>
      <c r="C5603" s="35" t="str">
        <f>_xlfn.XLOOKUP(Table7[[#This Row],[EID]],Roster!A:A,Roster!F:F)</f>
        <v>F&amp;A</v>
      </c>
      <c r="D5603">
        <v>10</v>
      </c>
      <c r="E5603" s="2">
        <v>45250</v>
      </c>
      <c r="F5603" s="2">
        <f>_xlfn.XLOOKUP(Table7[[#This Row],[EID]],Roster!A:A,Roster!G:G)</f>
        <v>45032</v>
      </c>
      <c r="G5603" s="61">
        <f ca="1">(TODAY()-Table7[[#This Row],[Hire Date]])/365</f>
        <v>2.0904109589041098</v>
      </c>
      <c r="H5603" s="61">
        <f ca="1">Table7[[#This Row],[Year]]*12</f>
        <v>25.084931506849315</v>
      </c>
      <c r="I5603" t="str">
        <f ca="1">IF(Table7[[#This Row],[Month]]&gt;=12,"Tenured","New Hire")</f>
        <v>Tenured</v>
      </c>
    </row>
    <row r="5604" spans="1:9">
      <c r="A5604" s="3" t="s">
        <v>95</v>
      </c>
      <c r="B5604" s="35" t="str">
        <f>_xlfn.XLOOKUP(Table7[[#This Row],[EID]],Roster!A:A,Roster!E:E)</f>
        <v>oka.koch.55</v>
      </c>
      <c r="C5604" s="35" t="str">
        <f>_xlfn.XLOOKUP(Table7[[#This Row],[EID]],Roster!A:A,Roster!F:F)</f>
        <v>F&amp;A</v>
      </c>
      <c r="D5604">
        <v>6</v>
      </c>
      <c r="E5604" s="2">
        <v>45250</v>
      </c>
      <c r="F5604" s="2">
        <f>_xlfn.XLOOKUP(Table7[[#This Row],[EID]],Roster!A:A,Roster!G:G)</f>
        <v>44990</v>
      </c>
      <c r="G5604" s="61">
        <f ca="1">(TODAY()-Table7[[#This Row],[Hire Date]])/365</f>
        <v>2.2054794520547945</v>
      </c>
      <c r="H5604" s="61">
        <f ca="1">Table7[[#This Row],[Year]]*12</f>
        <v>26.465753424657535</v>
      </c>
      <c r="I5604" t="str">
        <f ca="1">IF(Table7[[#This Row],[Month]]&gt;=12,"Tenured","New Hire")</f>
        <v>Tenured</v>
      </c>
    </row>
    <row r="5605" spans="1:9">
      <c r="A5605" s="3" t="s">
        <v>96</v>
      </c>
      <c r="B5605" s="35" t="str">
        <f>_xlfn.XLOOKUP(Table7[[#This Row],[EID]],Roster!A:A,Roster!E:E)</f>
        <v>hir.kame.31</v>
      </c>
      <c r="C5605" s="35" t="str">
        <f>_xlfn.XLOOKUP(Table7[[#This Row],[EID]],Roster!A:A,Roster!F:F)</f>
        <v>Health</v>
      </c>
      <c r="D5605">
        <v>10</v>
      </c>
      <c r="E5605" s="2">
        <v>45250</v>
      </c>
      <c r="F5605" s="2">
        <f>_xlfn.XLOOKUP(Table7[[#This Row],[EID]],Roster!A:A,Roster!G:G)</f>
        <v>44979</v>
      </c>
      <c r="G5605" s="61">
        <f ca="1">(TODAY()-Table7[[#This Row],[Hire Date]])/365</f>
        <v>2.2356164383561645</v>
      </c>
      <c r="H5605" s="61">
        <f ca="1">Table7[[#This Row],[Year]]*12</f>
        <v>26.827397260273976</v>
      </c>
      <c r="I5605" t="str">
        <f ca="1">IF(Table7[[#This Row],[Month]]&gt;=12,"Tenured","New Hire")</f>
        <v>Tenured</v>
      </c>
    </row>
    <row r="5606" spans="1:9">
      <c r="A5606" s="3" t="s">
        <v>97</v>
      </c>
      <c r="B5606" s="35" t="str">
        <f>_xlfn.XLOOKUP(Table7[[#This Row],[EID]],Roster!A:A,Roster!E:E)</f>
        <v>han.oriz.24</v>
      </c>
      <c r="C5606" s="35" t="str">
        <f>_xlfn.XLOOKUP(Table7[[#This Row],[EID]],Roster!A:A,Roster!F:F)</f>
        <v>Network</v>
      </c>
      <c r="D5606">
        <v>9</v>
      </c>
      <c r="E5606" s="2">
        <v>45250</v>
      </c>
      <c r="F5606" s="2">
        <f>_xlfn.XLOOKUP(Table7[[#This Row],[EID]],Roster!A:A,Roster!G:G)</f>
        <v>44419</v>
      </c>
      <c r="G5606" s="61">
        <f ca="1">(TODAY()-Table7[[#This Row],[Hire Date]])/365</f>
        <v>3.7698630136986302</v>
      </c>
      <c r="H5606" s="61">
        <f ca="1">Table7[[#This Row],[Year]]*12</f>
        <v>45.238356164383561</v>
      </c>
      <c r="I5606" t="str">
        <f ca="1">IF(Table7[[#This Row],[Month]]&gt;=12,"Tenured","New Hire")</f>
        <v>Tenured</v>
      </c>
    </row>
    <row r="5607" spans="1:9">
      <c r="A5607" s="3" t="s">
        <v>98</v>
      </c>
      <c r="B5607" s="35" t="str">
        <f>_xlfn.XLOOKUP(Table7[[#This Row],[EID]],Roster!A:A,Roster!E:E)</f>
        <v>kig.imaz.62</v>
      </c>
      <c r="C5607" s="35" t="str">
        <f>_xlfn.XLOOKUP(Table7[[#This Row],[EID]],Roster!A:A,Roster!F:F)</f>
        <v>HR</v>
      </c>
      <c r="D5607">
        <v>8</v>
      </c>
      <c r="E5607" s="2">
        <v>45250</v>
      </c>
      <c r="F5607" s="2">
        <f>_xlfn.XLOOKUP(Table7[[#This Row],[EID]],Roster!A:A,Roster!G:G)</f>
        <v>41964</v>
      </c>
      <c r="G5607" s="61">
        <f ca="1">(TODAY()-Table7[[#This Row],[Hire Date]])/365</f>
        <v>10.495890410958904</v>
      </c>
      <c r="H5607" s="61">
        <f ca="1">Table7[[#This Row],[Year]]*12</f>
        <v>125.95068493150684</v>
      </c>
      <c r="I5607" t="str">
        <f ca="1">IF(Table7[[#This Row],[Month]]&gt;=12,"Tenured","New Hire")</f>
        <v>Tenured</v>
      </c>
    </row>
    <row r="5608" spans="1:9">
      <c r="A5608" s="3" t="s">
        <v>99</v>
      </c>
      <c r="B5608" s="35" t="str">
        <f>_xlfn.XLOOKUP(Table7[[#This Row],[EID]],Roster!A:A,Roster!E:E)</f>
        <v>han.oriz.24</v>
      </c>
      <c r="C5608" s="35" t="str">
        <f>_xlfn.XLOOKUP(Table7[[#This Row],[EID]],Roster!A:A,Roster!F:F)</f>
        <v>Strategy</v>
      </c>
      <c r="D5608">
        <v>9</v>
      </c>
      <c r="E5608" s="2">
        <v>45250</v>
      </c>
      <c r="F5608" s="2">
        <f>_xlfn.XLOOKUP(Table7[[#This Row],[EID]],Roster!A:A,Roster!G:G)</f>
        <v>39732</v>
      </c>
      <c r="G5608" s="61">
        <f ca="1">(TODAY()-Table7[[#This Row],[Hire Date]])/365</f>
        <v>16.610958904109587</v>
      </c>
      <c r="H5608" s="61">
        <f ca="1">Table7[[#This Row],[Year]]*12</f>
        <v>199.33150684931505</v>
      </c>
      <c r="I5608" t="str">
        <f ca="1">IF(Table7[[#This Row],[Month]]&gt;=12,"Tenured","New Hire")</f>
        <v>Tenured</v>
      </c>
    </row>
    <row r="5609" spans="1:9">
      <c r="A5609" s="3" t="s">
        <v>100</v>
      </c>
      <c r="B5609" s="35" t="str">
        <f>_xlfn.XLOOKUP(Table7[[#This Row],[EID]],Roster!A:A,Roster!E:E)</f>
        <v>oka.koch.55</v>
      </c>
      <c r="C5609" s="35" t="str">
        <f>_xlfn.XLOOKUP(Table7[[#This Row],[EID]],Roster!A:A,Roster!F:F)</f>
        <v>F&amp;A</v>
      </c>
      <c r="D5609">
        <v>8</v>
      </c>
      <c r="E5609" s="2">
        <v>45250</v>
      </c>
      <c r="F5609" s="2">
        <f>_xlfn.XLOOKUP(Table7[[#This Row],[EID]],Roster!A:A,Roster!G:G)</f>
        <v>44956</v>
      </c>
      <c r="G5609" s="61">
        <f ca="1">(TODAY()-Table7[[#This Row],[Hire Date]])/365</f>
        <v>2.2986301369863016</v>
      </c>
      <c r="H5609" s="61">
        <f ca="1">Table7[[#This Row],[Year]]*12</f>
        <v>27.583561643835619</v>
      </c>
      <c r="I5609" t="str">
        <f ca="1">IF(Table7[[#This Row],[Month]]&gt;=12,"Tenured","New Hire")</f>
        <v>Tenured</v>
      </c>
    </row>
    <row r="5610" spans="1:9">
      <c r="A5610" s="3" t="s">
        <v>101</v>
      </c>
      <c r="B5610" s="35" t="str">
        <f>_xlfn.XLOOKUP(Table7[[#This Row],[EID]],Roster!A:A,Roster!E:E)</f>
        <v>hir.kame.31</v>
      </c>
      <c r="C5610" s="35" t="str">
        <f>_xlfn.XLOOKUP(Table7[[#This Row],[EID]],Roster!A:A,Roster!F:F)</f>
        <v>Health</v>
      </c>
      <c r="D5610">
        <v>8</v>
      </c>
      <c r="E5610" s="2">
        <v>45250</v>
      </c>
      <c r="F5610" s="2">
        <f>_xlfn.XLOOKUP(Table7[[#This Row],[EID]],Roster!A:A,Roster!G:G)</f>
        <v>42161</v>
      </c>
      <c r="G5610" s="61">
        <f ca="1">(TODAY()-Table7[[#This Row],[Hire Date]])/365</f>
        <v>9.956164383561644</v>
      </c>
      <c r="H5610" s="61">
        <f ca="1">Table7[[#This Row],[Year]]*12</f>
        <v>119.47397260273974</v>
      </c>
      <c r="I5610" t="str">
        <f ca="1">IF(Table7[[#This Row],[Month]]&gt;=12,"Tenured","New Hire")</f>
        <v>Tenured</v>
      </c>
    </row>
    <row r="5611" spans="1:9">
      <c r="A5611" s="3" t="s">
        <v>102</v>
      </c>
      <c r="B5611" s="35" t="str">
        <f>_xlfn.XLOOKUP(Table7[[#This Row],[EID]],Roster!A:A,Roster!E:E)</f>
        <v>han.oriz.24</v>
      </c>
      <c r="C5611" s="35" t="str">
        <f>_xlfn.XLOOKUP(Table7[[#This Row],[EID]],Roster!A:A,Roster!F:F)</f>
        <v>Network</v>
      </c>
      <c r="D5611">
        <v>8</v>
      </c>
      <c r="E5611" s="2">
        <v>45250</v>
      </c>
      <c r="F5611" s="2">
        <f>_xlfn.XLOOKUP(Table7[[#This Row],[EID]],Roster!A:A,Roster!G:G)</f>
        <v>37784</v>
      </c>
      <c r="G5611" s="61">
        <f ca="1">(TODAY()-Table7[[#This Row],[Hire Date]])/365</f>
        <v>21.947945205479453</v>
      </c>
      <c r="H5611" s="61">
        <f ca="1">Table7[[#This Row],[Year]]*12</f>
        <v>263.37534246575342</v>
      </c>
      <c r="I5611" t="str">
        <f ca="1">IF(Table7[[#This Row],[Month]]&gt;=12,"Tenured","New Hire")</f>
        <v>Tenured</v>
      </c>
    </row>
    <row r="5612" spans="1:9">
      <c r="A5612" s="3" t="s">
        <v>103</v>
      </c>
      <c r="B5612" s="35" t="str">
        <f>_xlfn.XLOOKUP(Table7[[#This Row],[EID]],Roster!A:A,Roster!E:E)</f>
        <v>kig.imaz.62</v>
      </c>
      <c r="C5612" s="35" t="str">
        <f>_xlfn.XLOOKUP(Table7[[#This Row],[EID]],Roster!A:A,Roster!F:F)</f>
        <v>HR</v>
      </c>
      <c r="D5612">
        <v>10</v>
      </c>
      <c r="E5612" s="2">
        <v>45250</v>
      </c>
      <c r="F5612" s="2">
        <f>_xlfn.XLOOKUP(Table7[[#This Row],[EID]],Roster!A:A,Roster!G:G)</f>
        <v>44132</v>
      </c>
      <c r="G5612" s="61">
        <f ca="1">(TODAY()-Table7[[#This Row],[Hire Date]])/365</f>
        <v>4.5561643835616437</v>
      </c>
      <c r="H5612" s="61">
        <f ca="1">Table7[[#This Row],[Year]]*12</f>
        <v>54.673972602739724</v>
      </c>
      <c r="I5612" t="str">
        <f ca="1">IF(Table7[[#This Row],[Month]]&gt;=12,"Tenured","New Hire")</f>
        <v>Tenured</v>
      </c>
    </row>
    <row r="5613" spans="1:9">
      <c r="A5613" s="3" t="s">
        <v>104</v>
      </c>
      <c r="B5613" s="35" t="str">
        <f>_xlfn.XLOOKUP(Table7[[#This Row],[EID]],Roster!A:A,Roster!E:E)</f>
        <v>oka.koch.55</v>
      </c>
      <c r="C5613" s="35" t="str">
        <f>_xlfn.XLOOKUP(Table7[[#This Row],[EID]],Roster!A:A,Roster!F:F)</f>
        <v>F&amp;A</v>
      </c>
      <c r="D5613">
        <v>6</v>
      </c>
      <c r="E5613" s="2">
        <v>45250</v>
      </c>
      <c r="F5613" s="2">
        <f>_xlfn.XLOOKUP(Table7[[#This Row],[EID]],Roster!A:A,Roster!G:G)</f>
        <v>44977</v>
      </c>
      <c r="G5613" s="61">
        <f ca="1">(TODAY()-Table7[[#This Row],[Hire Date]])/365</f>
        <v>2.2410958904109588</v>
      </c>
      <c r="H5613" s="61">
        <f ca="1">Table7[[#This Row],[Year]]*12</f>
        <v>26.893150684931506</v>
      </c>
      <c r="I5613" t="str">
        <f ca="1">IF(Table7[[#This Row],[Month]]&gt;=12,"Tenured","New Hire")</f>
        <v>Tenured</v>
      </c>
    </row>
    <row r="5614" spans="1:9">
      <c r="A5614" s="3" t="s">
        <v>105</v>
      </c>
      <c r="B5614" s="35" t="str">
        <f>_xlfn.XLOOKUP(Table7[[#This Row],[EID]],Roster!A:A,Roster!E:E)</f>
        <v>oka.koch.55</v>
      </c>
      <c r="C5614" s="35" t="str">
        <f>_xlfn.XLOOKUP(Table7[[#This Row],[EID]],Roster!A:A,Roster!F:F)</f>
        <v>F&amp;A</v>
      </c>
      <c r="D5614">
        <v>10</v>
      </c>
      <c r="E5614" s="2">
        <v>45250</v>
      </c>
      <c r="F5614" s="2">
        <f>_xlfn.XLOOKUP(Table7[[#This Row],[EID]],Roster!A:A,Roster!G:G)</f>
        <v>37806</v>
      </c>
      <c r="G5614" s="61">
        <f ca="1">(TODAY()-Table7[[#This Row],[Hire Date]])/365</f>
        <v>21.887671232876713</v>
      </c>
      <c r="H5614" s="61">
        <f ca="1">Table7[[#This Row],[Year]]*12</f>
        <v>262.65205479452055</v>
      </c>
      <c r="I5614" t="str">
        <f ca="1">IF(Table7[[#This Row],[Month]]&gt;=12,"Tenured","New Hire")</f>
        <v>Tenured</v>
      </c>
    </row>
    <row r="5615" spans="1:9">
      <c r="A5615" s="3" t="s">
        <v>106</v>
      </c>
      <c r="B5615" s="35" t="str">
        <f>_xlfn.XLOOKUP(Table7[[#This Row],[EID]],Roster!A:A,Roster!E:E)</f>
        <v>hir.kame.31</v>
      </c>
      <c r="C5615" s="35" t="str">
        <f>_xlfn.XLOOKUP(Table7[[#This Row],[EID]],Roster!A:A,Roster!F:F)</f>
        <v>Health</v>
      </c>
      <c r="D5615">
        <v>10</v>
      </c>
      <c r="E5615" s="2">
        <v>45250</v>
      </c>
      <c r="F5615" s="2">
        <f>_xlfn.XLOOKUP(Table7[[#This Row],[EID]],Roster!A:A,Roster!G:G)</f>
        <v>40457</v>
      </c>
      <c r="G5615" s="61">
        <f ca="1">(TODAY()-Table7[[#This Row],[Hire Date]])/365</f>
        <v>14.624657534246575</v>
      </c>
      <c r="H5615" s="61">
        <f ca="1">Table7[[#This Row],[Year]]*12</f>
        <v>175.49589041095891</v>
      </c>
      <c r="I5615" t="str">
        <f ca="1">IF(Table7[[#This Row],[Month]]&gt;=12,"Tenured","New Hire")</f>
        <v>Tenured</v>
      </c>
    </row>
    <row r="5616" spans="1:9">
      <c r="A5616" s="3" t="s">
        <v>107</v>
      </c>
      <c r="B5616" s="35" t="str">
        <f>_xlfn.XLOOKUP(Table7[[#This Row],[EID]],Roster!A:A,Roster!E:E)</f>
        <v>oka.koch.55</v>
      </c>
      <c r="C5616" s="35" t="str">
        <f>_xlfn.XLOOKUP(Table7[[#This Row],[EID]],Roster!A:A,Roster!F:F)</f>
        <v>F&amp;A</v>
      </c>
      <c r="D5616">
        <v>9</v>
      </c>
      <c r="E5616" s="2">
        <v>45250</v>
      </c>
      <c r="F5616" s="2">
        <f>_xlfn.XLOOKUP(Table7[[#This Row],[EID]],Roster!A:A,Roster!G:G)</f>
        <v>45001</v>
      </c>
      <c r="G5616" s="61">
        <f ca="1">(TODAY()-Table7[[#This Row],[Hire Date]])/365</f>
        <v>2.1753424657534248</v>
      </c>
      <c r="H5616" s="61">
        <f ca="1">Table7[[#This Row],[Year]]*12</f>
        <v>26.104109589041098</v>
      </c>
      <c r="I5616" t="str">
        <f ca="1">IF(Table7[[#This Row],[Month]]&gt;=12,"Tenured","New Hire")</f>
        <v>Tenured</v>
      </c>
    </row>
    <row r="5617" spans="1:9">
      <c r="A5617" s="3" t="s">
        <v>108</v>
      </c>
      <c r="B5617" s="35" t="str">
        <f>_xlfn.XLOOKUP(Table7[[#This Row],[EID]],Roster!A:A,Roster!E:E)</f>
        <v>kig.imaz.62</v>
      </c>
      <c r="C5617" s="35" t="str">
        <f>_xlfn.XLOOKUP(Table7[[#This Row],[EID]],Roster!A:A,Roster!F:F)</f>
        <v>HR</v>
      </c>
      <c r="D5617">
        <v>9</v>
      </c>
      <c r="E5617" s="2">
        <v>45250</v>
      </c>
      <c r="F5617" s="2">
        <f>_xlfn.XLOOKUP(Table7[[#This Row],[EID]],Roster!A:A,Roster!G:G)</f>
        <v>41289</v>
      </c>
      <c r="G5617" s="61">
        <f ca="1">(TODAY()-Table7[[#This Row],[Hire Date]])/365</f>
        <v>12.345205479452055</v>
      </c>
      <c r="H5617" s="61">
        <f ca="1">Table7[[#This Row],[Year]]*12</f>
        <v>148.14246575342466</v>
      </c>
      <c r="I5617" t="str">
        <f ca="1">IF(Table7[[#This Row],[Month]]&gt;=12,"Tenured","New Hire")</f>
        <v>Tenured</v>
      </c>
    </row>
    <row r="5618" spans="1:9">
      <c r="A5618" s="3" t="s">
        <v>109</v>
      </c>
      <c r="B5618" s="35" t="str">
        <f>_xlfn.XLOOKUP(Table7[[#This Row],[EID]],Roster!A:A,Roster!E:E)</f>
        <v>han.oriz.24</v>
      </c>
      <c r="C5618" s="35" t="str">
        <f>_xlfn.XLOOKUP(Table7[[#This Row],[EID]],Roster!A:A,Roster!F:F)</f>
        <v>Strategy</v>
      </c>
      <c r="D5618">
        <v>10</v>
      </c>
      <c r="E5618" s="2">
        <v>45250</v>
      </c>
      <c r="F5618" s="2">
        <f>_xlfn.XLOOKUP(Table7[[#This Row],[EID]],Roster!A:A,Roster!G:G)</f>
        <v>39092</v>
      </c>
      <c r="G5618" s="61">
        <f ca="1">(TODAY()-Table7[[#This Row],[Hire Date]])/365</f>
        <v>18.364383561643837</v>
      </c>
      <c r="H5618" s="61">
        <f ca="1">Table7[[#This Row],[Year]]*12</f>
        <v>220.37260273972606</v>
      </c>
      <c r="I5618" t="str">
        <f ca="1">IF(Table7[[#This Row],[Month]]&gt;=12,"Tenured","New Hire")</f>
        <v>Tenured</v>
      </c>
    </row>
    <row r="5619" spans="1:9">
      <c r="A5619" s="3" t="s">
        <v>110</v>
      </c>
      <c r="B5619" s="35" t="str">
        <f>_xlfn.XLOOKUP(Table7[[#This Row],[EID]],Roster!A:A,Roster!E:E)</f>
        <v>oka.koch.55</v>
      </c>
      <c r="C5619" s="35" t="str">
        <f>_xlfn.XLOOKUP(Table7[[#This Row],[EID]],Roster!A:A,Roster!F:F)</f>
        <v>F&amp;A</v>
      </c>
      <c r="D5619">
        <v>8</v>
      </c>
      <c r="E5619" s="2">
        <v>45250</v>
      </c>
      <c r="F5619" s="2">
        <f>_xlfn.XLOOKUP(Table7[[#This Row],[EID]],Roster!A:A,Roster!G:G)</f>
        <v>45029</v>
      </c>
      <c r="G5619" s="61">
        <f ca="1">(TODAY()-Table7[[#This Row],[Hire Date]])/365</f>
        <v>2.0986301369863014</v>
      </c>
      <c r="H5619" s="61">
        <f ca="1">Table7[[#This Row],[Year]]*12</f>
        <v>25.183561643835617</v>
      </c>
      <c r="I5619" t="str">
        <f ca="1">IF(Table7[[#This Row],[Month]]&gt;=12,"Tenured","New Hire")</f>
        <v>Tenured</v>
      </c>
    </row>
    <row r="5620" spans="1:9">
      <c r="A5620" s="3" t="s">
        <v>111</v>
      </c>
      <c r="B5620" s="35" t="str">
        <f>_xlfn.XLOOKUP(Table7[[#This Row],[EID]],Roster!A:A,Roster!E:E)</f>
        <v>hir.kame.31</v>
      </c>
      <c r="C5620" s="35" t="str">
        <f>_xlfn.XLOOKUP(Table7[[#This Row],[EID]],Roster!A:A,Roster!F:F)</f>
        <v>Health</v>
      </c>
      <c r="D5620">
        <v>10</v>
      </c>
      <c r="E5620" s="2">
        <v>45250</v>
      </c>
      <c r="F5620" s="2">
        <f>_xlfn.XLOOKUP(Table7[[#This Row],[EID]],Roster!A:A,Roster!G:G)</f>
        <v>42145</v>
      </c>
      <c r="G5620" s="61">
        <f ca="1">(TODAY()-Table7[[#This Row],[Hire Date]])/365</f>
        <v>10</v>
      </c>
      <c r="H5620" s="61">
        <f ca="1">Table7[[#This Row],[Year]]*12</f>
        <v>120</v>
      </c>
      <c r="I5620" t="str">
        <f ca="1">IF(Table7[[#This Row],[Month]]&gt;=12,"Tenured","New Hire")</f>
        <v>Tenured</v>
      </c>
    </row>
    <row r="5621" spans="1:9">
      <c r="A5621" s="3" t="s">
        <v>112</v>
      </c>
      <c r="B5621" s="35" t="str">
        <f>_xlfn.XLOOKUP(Table7[[#This Row],[EID]],Roster!A:A,Roster!E:E)</f>
        <v>hir.kame.31</v>
      </c>
      <c r="C5621" s="35" t="str">
        <f>_xlfn.XLOOKUP(Table7[[#This Row],[EID]],Roster!A:A,Roster!F:F)</f>
        <v>Health</v>
      </c>
      <c r="D5621">
        <v>8</v>
      </c>
      <c r="E5621" s="2">
        <v>45250</v>
      </c>
      <c r="F5621" s="2">
        <f>_xlfn.XLOOKUP(Table7[[#This Row],[EID]],Roster!A:A,Roster!G:G)</f>
        <v>44989</v>
      </c>
      <c r="G5621" s="61">
        <f ca="1">(TODAY()-Table7[[#This Row],[Hire Date]])/365</f>
        <v>2.2082191780821918</v>
      </c>
      <c r="H5621" s="61">
        <f ca="1">Table7[[#This Row],[Year]]*12</f>
        <v>26.4986301369863</v>
      </c>
      <c r="I5621" t="str">
        <f ca="1">IF(Table7[[#This Row],[Month]]&gt;=12,"Tenured","New Hire")</f>
        <v>Tenured</v>
      </c>
    </row>
    <row r="5622" spans="1:9">
      <c r="A5622" s="3" t="s">
        <v>113</v>
      </c>
      <c r="B5622" s="35" t="str">
        <f>_xlfn.XLOOKUP(Table7[[#This Row],[EID]],Roster!A:A,Roster!E:E)</f>
        <v>kig.imaz.62</v>
      </c>
      <c r="C5622" s="35" t="str">
        <f>_xlfn.XLOOKUP(Table7[[#This Row],[EID]],Roster!A:A,Roster!F:F)</f>
        <v>HR</v>
      </c>
      <c r="D5622">
        <v>9</v>
      </c>
      <c r="E5622" s="2">
        <v>45250</v>
      </c>
      <c r="F5622" s="2">
        <f>_xlfn.XLOOKUP(Table7[[#This Row],[EID]],Roster!A:A,Roster!G:G)</f>
        <v>44152</v>
      </c>
      <c r="G5622" s="61">
        <f ca="1">(TODAY()-Table7[[#This Row],[Hire Date]])/365</f>
        <v>4.5013698630136982</v>
      </c>
      <c r="H5622" s="61">
        <f ca="1">Table7[[#This Row],[Year]]*12</f>
        <v>54.016438356164379</v>
      </c>
      <c r="I5622" t="str">
        <f ca="1">IF(Table7[[#This Row],[Month]]&gt;=12,"Tenured","New Hire")</f>
        <v>Tenured</v>
      </c>
    </row>
    <row r="5623" spans="1:9">
      <c r="A5623" s="3" t="s">
        <v>114</v>
      </c>
      <c r="B5623" s="35" t="str">
        <f>_xlfn.XLOOKUP(Table7[[#This Row],[EID]],Roster!A:A,Roster!E:E)</f>
        <v>han.oriz.24</v>
      </c>
      <c r="C5623" s="35" t="str">
        <f>_xlfn.XLOOKUP(Table7[[#This Row],[EID]],Roster!A:A,Roster!F:F)</f>
        <v>Strategy</v>
      </c>
      <c r="D5623">
        <v>8</v>
      </c>
      <c r="E5623" s="2">
        <v>45250</v>
      </c>
      <c r="F5623" s="2">
        <f>_xlfn.XLOOKUP(Table7[[#This Row],[EID]],Roster!A:A,Roster!G:G)</f>
        <v>37165</v>
      </c>
      <c r="G5623" s="61">
        <f ca="1">(TODAY()-Table7[[#This Row],[Hire Date]])/365</f>
        <v>23.643835616438356</v>
      </c>
      <c r="H5623" s="61">
        <f ca="1">Table7[[#This Row],[Year]]*12</f>
        <v>283.72602739726028</v>
      </c>
      <c r="I5623" t="str">
        <f ca="1">IF(Table7[[#This Row],[Month]]&gt;=12,"Tenured","New Hire")</f>
        <v>Tenured</v>
      </c>
    </row>
    <row r="5624" spans="1:9">
      <c r="A5624" s="3" t="s">
        <v>115</v>
      </c>
      <c r="B5624" s="35" t="str">
        <f>_xlfn.XLOOKUP(Table7[[#This Row],[EID]],Roster!A:A,Roster!E:E)</f>
        <v>oka.koch.55</v>
      </c>
      <c r="C5624" s="35" t="str">
        <f>_xlfn.XLOOKUP(Table7[[#This Row],[EID]],Roster!A:A,Roster!F:F)</f>
        <v>F&amp;A</v>
      </c>
      <c r="D5624">
        <v>8</v>
      </c>
      <c r="E5624" s="2">
        <v>45250</v>
      </c>
      <c r="F5624" s="2">
        <f>_xlfn.XLOOKUP(Table7[[#This Row],[EID]],Roster!A:A,Roster!G:G)</f>
        <v>44841</v>
      </c>
      <c r="G5624" s="61">
        <f ca="1">(TODAY()-Table7[[#This Row],[Hire Date]])/365</f>
        <v>2.6136986301369864</v>
      </c>
      <c r="H5624" s="61">
        <f ca="1">Table7[[#This Row],[Year]]*12</f>
        <v>31.364383561643837</v>
      </c>
      <c r="I5624" t="str">
        <f ca="1">IF(Table7[[#This Row],[Month]]&gt;=12,"Tenured","New Hire")</f>
        <v>Tenured</v>
      </c>
    </row>
    <row r="5625" spans="1:9">
      <c r="A5625" s="3" t="s">
        <v>116</v>
      </c>
      <c r="B5625" s="35" t="str">
        <f>_xlfn.XLOOKUP(Table7[[#This Row],[EID]],Roster!A:A,Roster!E:E)</f>
        <v>hir.kame.31</v>
      </c>
      <c r="C5625" s="35" t="str">
        <f>_xlfn.XLOOKUP(Table7[[#This Row],[EID]],Roster!A:A,Roster!F:F)</f>
        <v>Health</v>
      </c>
      <c r="D5625">
        <v>8</v>
      </c>
      <c r="E5625" s="2">
        <v>45250</v>
      </c>
      <c r="F5625" s="2">
        <f>_xlfn.XLOOKUP(Table7[[#This Row],[EID]],Roster!A:A,Roster!G:G)</f>
        <v>39490</v>
      </c>
      <c r="G5625" s="61">
        <f ca="1">(TODAY()-Table7[[#This Row],[Hire Date]])/365</f>
        <v>17.273972602739725</v>
      </c>
      <c r="H5625" s="61">
        <f ca="1">Table7[[#This Row],[Year]]*12</f>
        <v>207.2876712328767</v>
      </c>
      <c r="I5625" t="str">
        <f ca="1">IF(Table7[[#This Row],[Month]]&gt;=12,"Tenured","New Hire")</f>
        <v>Tenured</v>
      </c>
    </row>
    <row r="5626" spans="1:9">
      <c r="A5626" s="3" t="s">
        <v>117</v>
      </c>
      <c r="B5626" s="35" t="str">
        <f>_xlfn.XLOOKUP(Table7[[#This Row],[EID]],Roster!A:A,Roster!E:E)</f>
        <v>han.oriz.24</v>
      </c>
      <c r="C5626" s="35" t="str">
        <f>_xlfn.XLOOKUP(Table7[[#This Row],[EID]],Roster!A:A,Roster!F:F)</f>
        <v>Network</v>
      </c>
      <c r="D5626">
        <v>8</v>
      </c>
      <c r="E5626" s="2">
        <v>45250</v>
      </c>
      <c r="F5626" s="2">
        <f>_xlfn.XLOOKUP(Table7[[#This Row],[EID]],Roster!A:A,Roster!G:G)</f>
        <v>43495</v>
      </c>
      <c r="G5626" s="61">
        <f ca="1">(TODAY()-Table7[[#This Row],[Hire Date]])/365</f>
        <v>6.3013698630136989</v>
      </c>
      <c r="H5626" s="61">
        <f ca="1">Table7[[#This Row],[Year]]*12</f>
        <v>75.616438356164394</v>
      </c>
      <c r="I5626" t="str">
        <f ca="1">IF(Table7[[#This Row],[Month]]&gt;=12,"Tenured","New Hire")</f>
        <v>Tenured</v>
      </c>
    </row>
    <row r="5627" spans="1:9">
      <c r="A5627" s="3" t="s">
        <v>118</v>
      </c>
      <c r="B5627" s="35" t="str">
        <f>_xlfn.XLOOKUP(Table7[[#This Row],[EID]],Roster!A:A,Roster!E:E)</f>
        <v>kig.imaz.62</v>
      </c>
      <c r="C5627" s="35" t="str">
        <f>_xlfn.XLOOKUP(Table7[[#This Row],[EID]],Roster!A:A,Roster!F:F)</f>
        <v>HR</v>
      </c>
      <c r="D5627">
        <v>9</v>
      </c>
      <c r="E5627" s="2">
        <v>45250</v>
      </c>
      <c r="F5627" s="2">
        <f>_xlfn.XLOOKUP(Table7[[#This Row],[EID]],Roster!A:A,Roster!G:G)</f>
        <v>44965</v>
      </c>
      <c r="G5627" s="61">
        <f ca="1">(TODAY()-Table7[[#This Row],[Hire Date]])/365</f>
        <v>2.2739726027397262</v>
      </c>
      <c r="H5627" s="61">
        <f ca="1">Table7[[#This Row],[Year]]*12</f>
        <v>27.287671232876715</v>
      </c>
      <c r="I5627" t="str">
        <f ca="1">IF(Table7[[#This Row],[Month]]&gt;=12,"Tenured","New Hire")</f>
        <v>Tenured</v>
      </c>
    </row>
    <row r="5628" spans="1:9">
      <c r="A5628" s="3" t="s">
        <v>119</v>
      </c>
      <c r="B5628" s="35" t="str">
        <f>_xlfn.XLOOKUP(Table7[[#This Row],[EID]],Roster!A:A,Roster!E:E)</f>
        <v>hir.kame.31</v>
      </c>
      <c r="C5628" s="35" t="str">
        <f>_xlfn.XLOOKUP(Table7[[#This Row],[EID]],Roster!A:A,Roster!F:F)</f>
        <v>Health</v>
      </c>
      <c r="D5628">
        <v>9</v>
      </c>
      <c r="E5628" s="2">
        <v>45250</v>
      </c>
      <c r="F5628" s="2">
        <f>_xlfn.XLOOKUP(Table7[[#This Row],[EID]],Roster!A:A,Roster!G:G)</f>
        <v>38581</v>
      </c>
      <c r="G5628" s="61">
        <f ca="1">(TODAY()-Table7[[#This Row],[Hire Date]])/365</f>
        <v>19.764383561643836</v>
      </c>
      <c r="H5628" s="61">
        <f ca="1">Table7[[#This Row],[Year]]*12</f>
        <v>237.17260273972602</v>
      </c>
      <c r="I5628" t="str">
        <f ca="1">IF(Table7[[#This Row],[Month]]&gt;=12,"Tenured","New Hire")</f>
        <v>Tenured</v>
      </c>
    </row>
    <row r="5629" spans="1:9">
      <c r="A5629" s="3" t="s">
        <v>120</v>
      </c>
      <c r="B5629" s="35" t="str">
        <f>_xlfn.XLOOKUP(Table7[[#This Row],[EID]],Roster!A:A,Roster!E:E)</f>
        <v>oka.koch.55</v>
      </c>
      <c r="C5629" s="35" t="str">
        <f>_xlfn.XLOOKUP(Table7[[#This Row],[EID]],Roster!A:A,Roster!F:F)</f>
        <v>F&amp;A</v>
      </c>
      <c r="D5629">
        <v>7</v>
      </c>
      <c r="E5629" s="2">
        <v>45250</v>
      </c>
      <c r="F5629" s="2">
        <f>_xlfn.XLOOKUP(Table7[[#This Row],[EID]],Roster!A:A,Roster!G:G)</f>
        <v>45039</v>
      </c>
      <c r="G5629" s="61">
        <f ca="1">(TODAY()-Table7[[#This Row],[Hire Date]])/365</f>
        <v>2.0712328767123287</v>
      </c>
      <c r="H5629" s="61">
        <f ca="1">Table7[[#This Row],[Year]]*12</f>
        <v>24.854794520547944</v>
      </c>
      <c r="I5629" t="str">
        <f ca="1">IF(Table7[[#This Row],[Month]]&gt;=12,"Tenured","New Hire")</f>
        <v>Tenured</v>
      </c>
    </row>
    <row r="5630" spans="1:9">
      <c r="A5630" s="3" t="s">
        <v>121</v>
      </c>
      <c r="B5630" s="35" t="str">
        <f>_xlfn.XLOOKUP(Table7[[#This Row],[EID]],Roster!A:A,Roster!E:E)</f>
        <v>hir.kame.31</v>
      </c>
      <c r="C5630" s="35" t="str">
        <f>_xlfn.XLOOKUP(Table7[[#This Row],[EID]],Roster!A:A,Roster!F:F)</f>
        <v>Health</v>
      </c>
      <c r="D5630">
        <v>8</v>
      </c>
      <c r="E5630" s="2">
        <v>45250</v>
      </c>
      <c r="F5630" s="2">
        <f>_xlfn.XLOOKUP(Table7[[#This Row],[EID]],Roster!A:A,Roster!G:G)</f>
        <v>44420</v>
      </c>
      <c r="G5630" s="61">
        <f ca="1">(TODAY()-Table7[[#This Row],[Hire Date]])/365</f>
        <v>3.7671232876712328</v>
      </c>
      <c r="H5630" s="61">
        <f ca="1">Table7[[#This Row],[Year]]*12</f>
        <v>45.205479452054796</v>
      </c>
      <c r="I5630" t="str">
        <f ca="1">IF(Table7[[#This Row],[Month]]&gt;=12,"Tenured","New Hire")</f>
        <v>Tenured</v>
      </c>
    </row>
    <row r="5631" spans="1:9">
      <c r="A5631" s="3" t="s">
        <v>122</v>
      </c>
      <c r="B5631" s="35" t="str">
        <f>_xlfn.XLOOKUP(Table7[[#This Row],[EID]],Roster!A:A,Roster!E:E)</f>
        <v>han.oriz.24</v>
      </c>
      <c r="C5631" s="35" t="str">
        <f>_xlfn.XLOOKUP(Table7[[#This Row],[EID]],Roster!A:A,Roster!F:F)</f>
        <v>Network</v>
      </c>
      <c r="D5631">
        <v>10</v>
      </c>
      <c r="E5631" s="2">
        <v>45250</v>
      </c>
      <c r="F5631" s="2">
        <f>_xlfn.XLOOKUP(Table7[[#This Row],[EID]],Roster!A:A,Roster!G:G)</f>
        <v>44961</v>
      </c>
      <c r="G5631" s="61">
        <f ca="1">(TODAY()-Table7[[#This Row],[Hire Date]])/365</f>
        <v>2.2849315068493152</v>
      </c>
      <c r="H5631" s="61">
        <f ca="1">Table7[[#This Row],[Year]]*12</f>
        <v>27.419178082191785</v>
      </c>
      <c r="I5631" t="str">
        <f ca="1">IF(Table7[[#This Row],[Month]]&gt;=12,"Tenured","New Hire")</f>
        <v>Tenured</v>
      </c>
    </row>
    <row r="5632" spans="1:9">
      <c r="A5632" s="3" t="s">
        <v>123</v>
      </c>
      <c r="B5632" s="35" t="str">
        <f>_xlfn.XLOOKUP(Table7[[#This Row],[EID]],Roster!A:A,Roster!E:E)</f>
        <v>kig.imaz.62</v>
      </c>
      <c r="C5632" s="35" t="str">
        <f>_xlfn.XLOOKUP(Table7[[#This Row],[EID]],Roster!A:A,Roster!F:F)</f>
        <v>HR</v>
      </c>
      <c r="D5632">
        <v>9</v>
      </c>
      <c r="E5632" s="2">
        <v>45250</v>
      </c>
      <c r="F5632" s="2">
        <f>_xlfn.XLOOKUP(Table7[[#This Row],[EID]],Roster!A:A,Roster!G:G)</f>
        <v>41094</v>
      </c>
      <c r="G5632" s="61">
        <f ca="1">(TODAY()-Table7[[#This Row],[Hire Date]])/365</f>
        <v>12.87945205479452</v>
      </c>
      <c r="H5632" s="61">
        <f ca="1">Table7[[#This Row],[Year]]*12</f>
        <v>154.55342465753424</v>
      </c>
      <c r="I5632" t="str">
        <f ca="1">IF(Table7[[#This Row],[Month]]&gt;=12,"Tenured","New Hire")</f>
        <v>Tenured</v>
      </c>
    </row>
    <row r="5633" spans="1:9">
      <c r="A5633" s="3" t="s">
        <v>94</v>
      </c>
      <c r="B5633" s="35" t="str">
        <f>_xlfn.XLOOKUP(Table7[[#This Row],[EID]],Roster!A:A,Roster!E:E)</f>
        <v>oka.koch.55</v>
      </c>
      <c r="C5633" s="35" t="str">
        <f>_xlfn.XLOOKUP(Table7[[#This Row],[EID]],Roster!A:A,Roster!F:F)</f>
        <v>F&amp;A</v>
      </c>
      <c r="D5633">
        <v>9</v>
      </c>
      <c r="E5633" s="2">
        <v>45251</v>
      </c>
      <c r="F5633" s="2">
        <f>_xlfn.XLOOKUP(Table7[[#This Row],[EID]],Roster!A:A,Roster!G:G)</f>
        <v>45032</v>
      </c>
      <c r="G5633" s="61">
        <f ca="1">(TODAY()-Table7[[#This Row],[Hire Date]])/365</f>
        <v>2.0904109589041098</v>
      </c>
      <c r="H5633" s="61">
        <f ca="1">Table7[[#This Row],[Year]]*12</f>
        <v>25.084931506849315</v>
      </c>
      <c r="I5633" t="str">
        <f ca="1">IF(Table7[[#This Row],[Month]]&gt;=12,"Tenured","New Hire")</f>
        <v>Tenured</v>
      </c>
    </row>
    <row r="5634" spans="1:9">
      <c r="A5634" s="3" t="s">
        <v>95</v>
      </c>
      <c r="B5634" s="35" t="str">
        <f>_xlfn.XLOOKUP(Table7[[#This Row],[EID]],Roster!A:A,Roster!E:E)</f>
        <v>oka.koch.55</v>
      </c>
      <c r="C5634" s="35" t="str">
        <f>_xlfn.XLOOKUP(Table7[[#This Row],[EID]],Roster!A:A,Roster!F:F)</f>
        <v>F&amp;A</v>
      </c>
      <c r="D5634">
        <v>8</v>
      </c>
      <c r="E5634" s="2">
        <v>45251</v>
      </c>
      <c r="F5634" s="2">
        <f>_xlfn.XLOOKUP(Table7[[#This Row],[EID]],Roster!A:A,Roster!G:G)</f>
        <v>44990</v>
      </c>
      <c r="G5634" s="61">
        <f ca="1">(TODAY()-Table7[[#This Row],[Hire Date]])/365</f>
        <v>2.2054794520547945</v>
      </c>
      <c r="H5634" s="61">
        <f ca="1">Table7[[#This Row],[Year]]*12</f>
        <v>26.465753424657535</v>
      </c>
      <c r="I5634" t="str">
        <f ca="1">IF(Table7[[#This Row],[Month]]&gt;=12,"Tenured","New Hire")</f>
        <v>Tenured</v>
      </c>
    </row>
    <row r="5635" spans="1:9">
      <c r="A5635" s="3" t="s">
        <v>96</v>
      </c>
      <c r="B5635" s="35" t="str">
        <f>_xlfn.XLOOKUP(Table7[[#This Row],[EID]],Roster!A:A,Roster!E:E)</f>
        <v>hir.kame.31</v>
      </c>
      <c r="C5635" s="35" t="str">
        <f>_xlfn.XLOOKUP(Table7[[#This Row],[EID]],Roster!A:A,Roster!F:F)</f>
        <v>Health</v>
      </c>
      <c r="D5635">
        <v>9</v>
      </c>
      <c r="E5635" s="2">
        <v>45251</v>
      </c>
      <c r="F5635" s="2">
        <f>_xlfn.XLOOKUP(Table7[[#This Row],[EID]],Roster!A:A,Roster!G:G)</f>
        <v>44979</v>
      </c>
      <c r="G5635" s="61">
        <f ca="1">(TODAY()-Table7[[#This Row],[Hire Date]])/365</f>
        <v>2.2356164383561645</v>
      </c>
      <c r="H5635" s="61">
        <f ca="1">Table7[[#This Row],[Year]]*12</f>
        <v>26.827397260273976</v>
      </c>
      <c r="I5635" t="str">
        <f ca="1">IF(Table7[[#This Row],[Month]]&gt;=12,"Tenured","New Hire")</f>
        <v>Tenured</v>
      </c>
    </row>
    <row r="5636" spans="1:9">
      <c r="A5636" s="3" t="s">
        <v>97</v>
      </c>
      <c r="B5636" s="35" t="str">
        <f>_xlfn.XLOOKUP(Table7[[#This Row],[EID]],Roster!A:A,Roster!E:E)</f>
        <v>han.oriz.24</v>
      </c>
      <c r="C5636" s="35" t="str">
        <f>_xlfn.XLOOKUP(Table7[[#This Row],[EID]],Roster!A:A,Roster!F:F)</f>
        <v>Network</v>
      </c>
      <c r="D5636">
        <v>8</v>
      </c>
      <c r="E5636" s="2">
        <v>45251</v>
      </c>
      <c r="F5636" s="2">
        <f>_xlfn.XLOOKUP(Table7[[#This Row],[EID]],Roster!A:A,Roster!G:G)</f>
        <v>44419</v>
      </c>
      <c r="G5636" s="61">
        <f ca="1">(TODAY()-Table7[[#This Row],[Hire Date]])/365</f>
        <v>3.7698630136986302</v>
      </c>
      <c r="H5636" s="61">
        <f ca="1">Table7[[#This Row],[Year]]*12</f>
        <v>45.238356164383561</v>
      </c>
      <c r="I5636" t="str">
        <f ca="1">IF(Table7[[#This Row],[Month]]&gt;=12,"Tenured","New Hire")</f>
        <v>Tenured</v>
      </c>
    </row>
    <row r="5637" spans="1:9">
      <c r="A5637" s="3" t="s">
        <v>98</v>
      </c>
      <c r="B5637" s="35" t="str">
        <f>_xlfn.XLOOKUP(Table7[[#This Row],[EID]],Roster!A:A,Roster!E:E)</f>
        <v>kig.imaz.62</v>
      </c>
      <c r="C5637" s="35" t="str">
        <f>_xlfn.XLOOKUP(Table7[[#This Row],[EID]],Roster!A:A,Roster!F:F)</f>
        <v>HR</v>
      </c>
      <c r="D5637">
        <v>10</v>
      </c>
      <c r="E5637" s="2">
        <v>45251</v>
      </c>
      <c r="F5637" s="2">
        <f>_xlfn.XLOOKUP(Table7[[#This Row],[EID]],Roster!A:A,Roster!G:G)</f>
        <v>41964</v>
      </c>
      <c r="G5637" s="61">
        <f ca="1">(TODAY()-Table7[[#This Row],[Hire Date]])/365</f>
        <v>10.495890410958904</v>
      </c>
      <c r="H5637" s="61">
        <f ca="1">Table7[[#This Row],[Year]]*12</f>
        <v>125.95068493150684</v>
      </c>
      <c r="I5637" t="str">
        <f ca="1">IF(Table7[[#This Row],[Month]]&gt;=12,"Tenured","New Hire")</f>
        <v>Tenured</v>
      </c>
    </row>
    <row r="5638" spans="1:9">
      <c r="A5638" s="3" t="s">
        <v>99</v>
      </c>
      <c r="B5638" s="35" t="str">
        <f>_xlfn.XLOOKUP(Table7[[#This Row],[EID]],Roster!A:A,Roster!E:E)</f>
        <v>han.oriz.24</v>
      </c>
      <c r="C5638" s="35" t="str">
        <f>_xlfn.XLOOKUP(Table7[[#This Row],[EID]],Roster!A:A,Roster!F:F)</f>
        <v>Strategy</v>
      </c>
      <c r="D5638">
        <v>8</v>
      </c>
      <c r="E5638" s="2">
        <v>45251</v>
      </c>
      <c r="F5638" s="2">
        <f>_xlfn.XLOOKUP(Table7[[#This Row],[EID]],Roster!A:A,Roster!G:G)</f>
        <v>39732</v>
      </c>
      <c r="G5638" s="61">
        <f ca="1">(TODAY()-Table7[[#This Row],[Hire Date]])/365</f>
        <v>16.610958904109587</v>
      </c>
      <c r="H5638" s="61">
        <f ca="1">Table7[[#This Row],[Year]]*12</f>
        <v>199.33150684931505</v>
      </c>
      <c r="I5638" t="str">
        <f ca="1">IF(Table7[[#This Row],[Month]]&gt;=12,"Tenured","New Hire")</f>
        <v>Tenured</v>
      </c>
    </row>
    <row r="5639" spans="1:9">
      <c r="A5639" s="3" t="s">
        <v>100</v>
      </c>
      <c r="B5639" s="35" t="str">
        <f>_xlfn.XLOOKUP(Table7[[#This Row],[EID]],Roster!A:A,Roster!E:E)</f>
        <v>oka.koch.55</v>
      </c>
      <c r="C5639" s="35" t="str">
        <f>_xlfn.XLOOKUP(Table7[[#This Row],[EID]],Roster!A:A,Roster!F:F)</f>
        <v>F&amp;A</v>
      </c>
      <c r="D5639">
        <v>8</v>
      </c>
      <c r="E5639" s="2">
        <v>45251</v>
      </c>
      <c r="F5639" s="2">
        <f>_xlfn.XLOOKUP(Table7[[#This Row],[EID]],Roster!A:A,Roster!G:G)</f>
        <v>44956</v>
      </c>
      <c r="G5639" s="61">
        <f ca="1">(TODAY()-Table7[[#This Row],[Hire Date]])/365</f>
        <v>2.2986301369863016</v>
      </c>
      <c r="H5639" s="61">
        <f ca="1">Table7[[#This Row],[Year]]*12</f>
        <v>27.583561643835619</v>
      </c>
      <c r="I5639" t="str">
        <f ca="1">IF(Table7[[#This Row],[Month]]&gt;=12,"Tenured","New Hire")</f>
        <v>Tenured</v>
      </c>
    </row>
    <row r="5640" spans="1:9">
      <c r="A5640" s="3" t="s">
        <v>101</v>
      </c>
      <c r="B5640" s="35" t="str">
        <f>_xlfn.XLOOKUP(Table7[[#This Row],[EID]],Roster!A:A,Roster!E:E)</f>
        <v>hir.kame.31</v>
      </c>
      <c r="C5640" s="35" t="str">
        <f>_xlfn.XLOOKUP(Table7[[#This Row],[EID]],Roster!A:A,Roster!F:F)</f>
        <v>Health</v>
      </c>
      <c r="D5640">
        <v>10</v>
      </c>
      <c r="E5640" s="2">
        <v>45251</v>
      </c>
      <c r="F5640" s="2">
        <f>_xlfn.XLOOKUP(Table7[[#This Row],[EID]],Roster!A:A,Roster!G:G)</f>
        <v>42161</v>
      </c>
      <c r="G5640" s="61">
        <f ca="1">(TODAY()-Table7[[#This Row],[Hire Date]])/365</f>
        <v>9.956164383561644</v>
      </c>
      <c r="H5640" s="61">
        <f ca="1">Table7[[#This Row],[Year]]*12</f>
        <v>119.47397260273974</v>
      </c>
      <c r="I5640" t="str">
        <f ca="1">IF(Table7[[#This Row],[Month]]&gt;=12,"Tenured","New Hire")</f>
        <v>Tenured</v>
      </c>
    </row>
    <row r="5641" spans="1:9">
      <c r="A5641" s="3" t="s">
        <v>102</v>
      </c>
      <c r="B5641" s="35" t="str">
        <f>_xlfn.XLOOKUP(Table7[[#This Row],[EID]],Roster!A:A,Roster!E:E)</f>
        <v>han.oriz.24</v>
      </c>
      <c r="C5641" s="35" t="str">
        <f>_xlfn.XLOOKUP(Table7[[#This Row],[EID]],Roster!A:A,Roster!F:F)</f>
        <v>Network</v>
      </c>
      <c r="D5641">
        <v>8</v>
      </c>
      <c r="E5641" s="2">
        <v>45251</v>
      </c>
      <c r="F5641" s="2">
        <f>_xlfn.XLOOKUP(Table7[[#This Row],[EID]],Roster!A:A,Roster!G:G)</f>
        <v>37784</v>
      </c>
      <c r="G5641" s="61">
        <f ca="1">(TODAY()-Table7[[#This Row],[Hire Date]])/365</f>
        <v>21.947945205479453</v>
      </c>
      <c r="H5641" s="61">
        <f ca="1">Table7[[#This Row],[Year]]*12</f>
        <v>263.37534246575342</v>
      </c>
      <c r="I5641" t="str">
        <f ca="1">IF(Table7[[#This Row],[Month]]&gt;=12,"Tenured","New Hire")</f>
        <v>Tenured</v>
      </c>
    </row>
    <row r="5642" spans="1:9">
      <c r="A5642" s="3" t="s">
        <v>103</v>
      </c>
      <c r="B5642" s="35" t="str">
        <f>_xlfn.XLOOKUP(Table7[[#This Row],[EID]],Roster!A:A,Roster!E:E)</f>
        <v>kig.imaz.62</v>
      </c>
      <c r="C5642" s="35" t="str">
        <f>_xlfn.XLOOKUP(Table7[[#This Row],[EID]],Roster!A:A,Roster!F:F)</f>
        <v>HR</v>
      </c>
      <c r="D5642">
        <v>10</v>
      </c>
      <c r="E5642" s="2">
        <v>45251</v>
      </c>
      <c r="F5642" s="2">
        <f>_xlfn.XLOOKUP(Table7[[#This Row],[EID]],Roster!A:A,Roster!G:G)</f>
        <v>44132</v>
      </c>
      <c r="G5642" s="61">
        <f ca="1">(TODAY()-Table7[[#This Row],[Hire Date]])/365</f>
        <v>4.5561643835616437</v>
      </c>
      <c r="H5642" s="61">
        <f ca="1">Table7[[#This Row],[Year]]*12</f>
        <v>54.673972602739724</v>
      </c>
      <c r="I5642" t="str">
        <f ca="1">IF(Table7[[#This Row],[Month]]&gt;=12,"Tenured","New Hire")</f>
        <v>Tenured</v>
      </c>
    </row>
    <row r="5643" spans="1:9">
      <c r="A5643" s="3" t="s">
        <v>104</v>
      </c>
      <c r="B5643" s="35" t="str">
        <f>_xlfn.XLOOKUP(Table7[[#This Row],[EID]],Roster!A:A,Roster!E:E)</f>
        <v>oka.koch.55</v>
      </c>
      <c r="C5643" s="35" t="str">
        <f>_xlfn.XLOOKUP(Table7[[#This Row],[EID]],Roster!A:A,Roster!F:F)</f>
        <v>F&amp;A</v>
      </c>
      <c r="D5643">
        <v>6</v>
      </c>
      <c r="E5643" s="2">
        <v>45251</v>
      </c>
      <c r="F5643" s="2">
        <f>_xlfn.XLOOKUP(Table7[[#This Row],[EID]],Roster!A:A,Roster!G:G)</f>
        <v>44977</v>
      </c>
      <c r="G5643" s="61">
        <f ca="1">(TODAY()-Table7[[#This Row],[Hire Date]])/365</f>
        <v>2.2410958904109588</v>
      </c>
      <c r="H5643" s="61">
        <f ca="1">Table7[[#This Row],[Year]]*12</f>
        <v>26.893150684931506</v>
      </c>
      <c r="I5643" t="str">
        <f ca="1">IF(Table7[[#This Row],[Month]]&gt;=12,"Tenured","New Hire")</f>
        <v>Tenured</v>
      </c>
    </row>
    <row r="5644" spans="1:9">
      <c r="A5644" s="3" t="s">
        <v>105</v>
      </c>
      <c r="B5644" s="35" t="str">
        <f>_xlfn.XLOOKUP(Table7[[#This Row],[EID]],Roster!A:A,Roster!E:E)</f>
        <v>oka.koch.55</v>
      </c>
      <c r="C5644" s="35" t="str">
        <f>_xlfn.XLOOKUP(Table7[[#This Row],[EID]],Roster!A:A,Roster!F:F)</f>
        <v>F&amp;A</v>
      </c>
      <c r="D5644">
        <v>10</v>
      </c>
      <c r="E5644" s="2">
        <v>45251</v>
      </c>
      <c r="F5644" s="2">
        <f>_xlfn.XLOOKUP(Table7[[#This Row],[EID]],Roster!A:A,Roster!G:G)</f>
        <v>37806</v>
      </c>
      <c r="G5644" s="61">
        <f ca="1">(TODAY()-Table7[[#This Row],[Hire Date]])/365</f>
        <v>21.887671232876713</v>
      </c>
      <c r="H5644" s="61">
        <f ca="1">Table7[[#This Row],[Year]]*12</f>
        <v>262.65205479452055</v>
      </c>
      <c r="I5644" t="str">
        <f ca="1">IF(Table7[[#This Row],[Month]]&gt;=12,"Tenured","New Hire")</f>
        <v>Tenured</v>
      </c>
    </row>
    <row r="5645" spans="1:9">
      <c r="A5645" s="3" t="s">
        <v>106</v>
      </c>
      <c r="B5645" s="35" t="str">
        <f>_xlfn.XLOOKUP(Table7[[#This Row],[EID]],Roster!A:A,Roster!E:E)</f>
        <v>hir.kame.31</v>
      </c>
      <c r="C5645" s="35" t="str">
        <f>_xlfn.XLOOKUP(Table7[[#This Row],[EID]],Roster!A:A,Roster!F:F)</f>
        <v>Health</v>
      </c>
      <c r="D5645">
        <v>8</v>
      </c>
      <c r="E5645" s="2">
        <v>45251</v>
      </c>
      <c r="F5645" s="2">
        <f>_xlfn.XLOOKUP(Table7[[#This Row],[EID]],Roster!A:A,Roster!G:G)</f>
        <v>40457</v>
      </c>
      <c r="G5645" s="61">
        <f ca="1">(TODAY()-Table7[[#This Row],[Hire Date]])/365</f>
        <v>14.624657534246575</v>
      </c>
      <c r="H5645" s="61">
        <f ca="1">Table7[[#This Row],[Year]]*12</f>
        <v>175.49589041095891</v>
      </c>
      <c r="I5645" t="str">
        <f ca="1">IF(Table7[[#This Row],[Month]]&gt;=12,"Tenured","New Hire")</f>
        <v>Tenured</v>
      </c>
    </row>
    <row r="5646" spans="1:9">
      <c r="A5646" s="3" t="s">
        <v>107</v>
      </c>
      <c r="B5646" s="35" t="str">
        <f>_xlfn.XLOOKUP(Table7[[#This Row],[EID]],Roster!A:A,Roster!E:E)</f>
        <v>oka.koch.55</v>
      </c>
      <c r="C5646" s="35" t="str">
        <f>_xlfn.XLOOKUP(Table7[[#This Row],[EID]],Roster!A:A,Roster!F:F)</f>
        <v>F&amp;A</v>
      </c>
      <c r="D5646">
        <v>8</v>
      </c>
      <c r="E5646" s="2">
        <v>45251</v>
      </c>
      <c r="F5646" s="2">
        <f>_xlfn.XLOOKUP(Table7[[#This Row],[EID]],Roster!A:A,Roster!G:G)</f>
        <v>45001</v>
      </c>
      <c r="G5646" s="61">
        <f ca="1">(TODAY()-Table7[[#This Row],[Hire Date]])/365</f>
        <v>2.1753424657534248</v>
      </c>
      <c r="H5646" s="61">
        <f ca="1">Table7[[#This Row],[Year]]*12</f>
        <v>26.104109589041098</v>
      </c>
      <c r="I5646" t="str">
        <f ca="1">IF(Table7[[#This Row],[Month]]&gt;=12,"Tenured","New Hire")</f>
        <v>Tenured</v>
      </c>
    </row>
    <row r="5647" spans="1:9">
      <c r="A5647" s="3" t="s">
        <v>108</v>
      </c>
      <c r="B5647" s="35" t="str">
        <f>_xlfn.XLOOKUP(Table7[[#This Row],[EID]],Roster!A:A,Roster!E:E)</f>
        <v>kig.imaz.62</v>
      </c>
      <c r="C5647" s="35" t="str">
        <f>_xlfn.XLOOKUP(Table7[[#This Row],[EID]],Roster!A:A,Roster!F:F)</f>
        <v>HR</v>
      </c>
      <c r="D5647">
        <v>8</v>
      </c>
      <c r="E5647" s="2">
        <v>45251</v>
      </c>
      <c r="F5647" s="2">
        <f>_xlfn.XLOOKUP(Table7[[#This Row],[EID]],Roster!A:A,Roster!G:G)</f>
        <v>41289</v>
      </c>
      <c r="G5647" s="61">
        <f ca="1">(TODAY()-Table7[[#This Row],[Hire Date]])/365</f>
        <v>12.345205479452055</v>
      </c>
      <c r="H5647" s="61">
        <f ca="1">Table7[[#This Row],[Year]]*12</f>
        <v>148.14246575342466</v>
      </c>
      <c r="I5647" t="str">
        <f ca="1">IF(Table7[[#This Row],[Month]]&gt;=12,"Tenured","New Hire")</f>
        <v>Tenured</v>
      </c>
    </row>
    <row r="5648" spans="1:9">
      <c r="A5648" s="3" t="s">
        <v>109</v>
      </c>
      <c r="B5648" s="35" t="str">
        <f>_xlfn.XLOOKUP(Table7[[#This Row],[EID]],Roster!A:A,Roster!E:E)</f>
        <v>han.oriz.24</v>
      </c>
      <c r="C5648" s="35" t="str">
        <f>_xlfn.XLOOKUP(Table7[[#This Row],[EID]],Roster!A:A,Roster!F:F)</f>
        <v>Strategy</v>
      </c>
      <c r="D5648">
        <v>8</v>
      </c>
      <c r="E5648" s="2">
        <v>45251</v>
      </c>
      <c r="F5648" s="2">
        <f>_xlfn.XLOOKUP(Table7[[#This Row],[EID]],Roster!A:A,Roster!G:G)</f>
        <v>39092</v>
      </c>
      <c r="G5648" s="61">
        <f ca="1">(TODAY()-Table7[[#This Row],[Hire Date]])/365</f>
        <v>18.364383561643837</v>
      </c>
      <c r="H5648" s="61">
        <f ca="1">Table7[[#This Row],[Year]]*12</f>
        <v>220.37260273972606</v>
      </c>
      <c r="I5648" t="str">
        <f ca="1">IF(Table7[[#This Row],[Month]]&gt;=12,"Tenured","New Hire")</f>
        <v>Tenured</v>
      </c>
    </row>
    <row r="5649" spans="1:9">
      <c r="A5649" s="3" t="s">
        <v>110</v>
      </c>
      <c r="B5649" s="35" t="str">
        <f>_xlfn.XLOOKUP(Table7[[#This Row],[EID]],Roster!A:A,Roster!E:E)</f>
        <v>oka.koch.55</v>
      </c>
      <c r="C5649" s="35" t="str">
        <f>_xlfn.XLOOKUP(Table7[[#This Row],[EID]],Roster!A:A,Roster!F:F)</f>
        <v>F&amp;A</v>
      </c>
      <c r="D5649">
        <v>8</v>
      </c>
      <c r="E5649" s="2">
        <v>45251</v>
      </c>
      <c r="F5649" s="2">
        <f>_xlfn.XLOOKUP(Table7[[#This Row],[EID]],Roster!A:A,Roster!G:G)</f>
        <v>45029</v>
      </c>
      <c r="G5649" s="61">
        <f ca="1">(TODAY()-Table7[[#This Row],[Hire Date]])/365</f>
        <v>2.0986301369863014</v>
      </c>
      <c r="H5649" s="61">
        <f ca="1">Table7[[#This Row],[Year]]*12</f>
        <v>25.183561643835617</v>
      </c>
      <c r="I5649" t="str">
        <f ca="1">IF(Table7[[#This Row],[Month]]&gt;=12,"Tenured","New Hire")</f>
        <v>Tenured</v>
      </c>
    </row>
    <row r="5650" spans="1:9">
      <c r="A5650" s="3" t="s">
        <v>111</v>
      </c>
      <c r="B5650" s="35" t="str">
        <f>_xlfn.XLOOKUP(Table7[[#This Row],[EID]],Roster!A:A,Roster!E:E)</f>
        <v>hir.kame.31</v>
      </c>
      <c r="C5650" s="35" t="str">
        <f>_xlfn.XLOOKUP(Table7[[#This Row],[EID]],Roster!A:A,Roster!F:F)</f>
        <v>Health</v>
      </c>
      <c r="D5650">
        <v>10</v>
      </c>
      <c r="E5650" s="2">
        <v>45251</v>
      </c>
      <c r="F5650" s="2">
        <f>_xlfn.XLOOKUP(Table7[[#This Row],[EID]],Roster!A:A,Roster!G:G)</f>
        <v>42145</v>
      </c>
      <c r="G5650" s="61">
        <f ca="1">(TODAY()-Table7[[#This Row],[Hire Date]])/365</f>
        <v>10</v>
      </c>
      <c r="H5650" s="61">
        <f ca="1">Table7[[#This Row],[Year]]*12</f>
        <v>120</v>
      </c>
      <c r="I5650" t="str">
        <f ca="1">IF(Table7[[#This Row],[Month]]&gt;=12,"Tenured","New Hire")</f>
        <v>Tenured</v>
      </c>
    </row>
    <row r="5651" spans="1:9">
      <c r="A5651" s="3" t="s">
        <v>112</v>
      </c>
      <c r="B5651" s="35" t="str">
        <f>_xlfn.XLOOKUP(Table7[[#This Row],[EID]],Roster!A:A,Roster!E:E)</f>
        <v>hir.kame.31</v>
      </c>
      <c r="C5651" s="35" t="str">
        <f>_xlfn.XLOOKUP(Table7[[#This Row],[EID]],Roster!A:A,Roster!F:F)</f>
        <v>Health</v>
      </c>
      <c r="D5651">
        <v>9</v>
      </c>
      <c r="E5651" s="2">
        <v>45251</v>
      </c>
      <c r="F5651" s="2">
        <f>_xlfn.XLOOKUP(Table7[[#This Row],[EID]],Roster!A:A,Roster!G:G)</f>
        <v>44989</v>
      </c>
      <c r="G5651" s="61">
        <f ca="1">(TODAY()-Table7[[#This Row],[Hire Date]])/365</f>
        <v>2.2082191780821918</v>
      </c>
      <c r="H5651" s="61">
        <f ca="1">Table7[[#This Row],[Year]]*12</f>
        <v>26.4986301369863</v>
      </c>
      <c r="I5651" t="str">
        <f ca="1">IF(Table7[[#This Row],[Month]]&gt;=12,"Tenured","New Hire")</f>
        <v>Tenured</v>
      </c>
    </row>
    <row r="5652" spans="1:9">
      <c r="A5652" s="3" t="s">
        <v>113</v>
      </c>
      <c r="B5652" s="35" t="str">
        <f>_xlfn.XLOOKUP(Table7[[#This Row],[EID]],Roster!A:A,Roster!E:E)</f>
        <v>kig.imaz.62</v>
      </c>
      <c r="C5652" s="35" t="str">
        <f>_xlfn.XLOOKUP(Table7[[#This Row],[EID]],Roster!A:A,Roster!F:F)</f>
        <v>HR</v>
      </c>
      <c r="D5652">
        <v>8</v>
      </c>
      <c r="E5652" s="2">
        <v>45251</v>
      </c>
      <c r="F5652" s="2">
        <f>_xlfn.XLOOKUP(Table7[[#This Row],[EID]],Roster!A:A,Roster!G:G)</f>
        <v>44152</v>
      </c>
      <c r="G5652" s="61">
        <f ca="1">(TODAY()-Table7[[#This Row],[Hire Date]])/365</f>
        <v>4.5013698630136982</v>
      </c>
      <c r="H5652" s="61">
        <f ca="1">Table7[[#This Row],[Year]]*12</f>
        <v>54.016438356164379</v>
      </c>
      <c r="I5652" t="str">
        <f ca="1">IF(Table7[[#This Row],[Month]]&gt;=12,"Tenured","New Hire")</f>
        <v>Tenured</v>
      </c>
    </row>
    <row r="5653" spans="1:9">
      <c r="A5653" s="3" t="s">
        <v>114</v>
      </c>
      <c r="B5653" s="35" t="str">
        <f>_xlfn.XLOOKUP(Table7[[#This Row],[EID]],Roster!A:A,Roster!E:E)</f>
        <v>han.oriz.24</v>
      </c>
      <c r="C5653" s="35" t="str">
        <f>_xlfn.XLOOKUP(Table7[[#This Row],[EID]],Roster!A:A,Roster!F:F)</f>
        <v>Strategy</v>
      </c>
      <c r="D5653">
        <v>10</v>
      </c>
      <c r="E5653" s="2">
        <v>45251</v>
      </c>
      <c r="F5653" s="2">
        <f>_xlfn.XLOOKUP(Table7[[#This Row],[EID]],Roster!A:A,Roster!G:G)</f>
        <v>37165</v>
      </c>
      <c r="G5653" s="61">
        <f ca="1">(TODAY()-Table7[[#This Row],[Hire Date]])/365</f>
        <v>23.643835616438356</v>
      </c>
      <c r="H5653" s="61">
        <f ca="1">Table7[[#This Row],[Year]]*12</f>
        <v>283.72602739726028</v>
      </c>
      <c r="I5653" t="str">
        <f ca="1">IF(Table7[[#This Row],[Month]]&gt;=12,"Tenured","New Hire")</f>
        <v>Tenured</v>
      </c>
    </row>
    <row r="5654" spans="1:9">
      <c r="A5654" s="3" t="s">
        <v>115</v>
      </c>
      <c r="B5654" s="35" t="str">
        <f>_xlfn.XLOOKUP(Table7[[#This Row],[EID]],Roster!A:A,Roster!E:E)</f>
        <v>oka.koch.55</v>
      </c>
      <c r="C5654" s="35" t="str">
        <f>_xlfn.XLOOKUP(Table7[[#This Row],[EID]],Roster!A:A,Roster!F:F)</f>
        <v>F&amp;A</v>
      </c>
      <c r="D5654">
        <v>8</v>
      </c>
      <c r="E5654" s="2">
        <v>45251</v>
      </c>
      <c r="F5654" s="2">
        <f>_xlfn.XLOOKUP(Table7[[#This Row],[EID]],Roster!A:A,Roster!G:G)</f>
        <v>44841</v>
      </c>
      <c r="G5654" s="61">
        <f ca="1">(TODAY()-Table7[[#This Row],[Hire Date]])/365</f>
        <v>2.6136986301369864</v>
      </c>
      <c r="H5654" s="61">
        <f ca="1">Table7[[#This Row],[Year]]*12</f>
        <v>31.364383561643837</v>
      </c>
      <c r="I5654" t="str">
        <f ca="1">IF(Table7[[#This Row],[Month]]&gt;=12,"Tenured","New Hire")</f>
        <v>Tenured</v>
      </c>
    </row>
    <row r="5655" spans="1:9">
      <c r="A5655" s="3" t="s">
        <v>116</v>
      </c>
      <c r="B5655" s="35" t="str">
        <f>_xlfn.XLOOKUP(Table7[[#This Row],[EID]],Roster!A:A,Roster!E:E)</f>
        <v>hir.kame.31</v>
      </c>
      <c r="C5655" s="35" t="str">
        <f>_xlfn.XLOOKUP(Table7[[#This Row],[EID]],Roster!A:A,Roster!F:F)</f>
        <v>Health</v>
      </c>
      <c r="D5655">
        <v>10</v>
      </c>
      <c r="E5655" s="2">
        <v>45251</v>
      </c>
      <c r="F5655" s="2">
        <f>_xlfn.XLOOKUP(Table7[[#This Row],[EID]],Roster!A:A,Roster!G:G)</f>
        <v>39490</v>
      </c>
      <c r="G5655" s="61">
        <f ca="1">(TODAY()-Table7[[#This Row],[Hire Date]])/365</f>
        <v>17.273972602739725</v>
      </c>
      <c r="H5655" s="61">
        <f ca="1">Table7[[#This Row],[Year]]*12</f>
        <v>207.2876712328767</v>
      </c>
      <c r="I5655" t="str">
        <f ca="1">IF(Table7[[#This Row],[Month]]&gt;=12,"Tenured","New Hire")</f>
        <v>Tenured</v>
      </c>
    </row>
    <row r="5656" spans="1:9">
      <c r="A5656" s="3" t="s">
        <v>117</v>
      </c>
      <c r="B5656" s="35" t="str">
        <f>_xlfn.XLOOKUP(Table7[[#This Row],[EID]],Roster!A:A,Roster!E:E)</f>
        <v>han.oriz.24</v>
      </c>
      <c r="C5656" s="35" t="str">
        <f>_xlfn.XLOOKUP(Table7[[#This Row],[EID]],Roster!A:A,Roster!F:F)</f>
        <v>Network</v>
      </c>
      <c r="D5656">
        <v>10</v>
      </c>
      <c r="E5656" s="2">
        <v>45251</v>
      </c>
      <c r="F5656" s="2">
        <f>_xlfn.XLOOKUP(Table7[[#This Row],[EID]],Roster!A:A,Roster!G:G)</f>
        <v>43495</v>
      </c>
      <c r="G5656" s="61">
        <f ca="1">(TODAY()-Table7[[#This Row],[Hire Date]])/365</f>
        <v>6.3013698630136989</v>
      </c>
      <c r="H5656" s="61">
        <f ca="1">Table7[[#This Row],[Year]]*12</f>
        <v>75.616438356164394</v>
      </c>
      <c r="I5656" t="str">
        <f ca="1">IF(Table7[[#This Row],[Month]]&gt;=12,"Tenured","New Hire")</f>
        <v>Tenured</v>
      </c>
    </row>
    <row r="5657" spans="1:9">
      <c r="A5657" s="3" t="s">
        <v>118</v>
      </c>
      <c r="B5657" s="35" t="str">
        <f>_xlfn.XLOOKUP(Table7[[#This Row],[EID]],Roster!A:A,Roster!E:E)</f>
        <v>kig.imaz.62</v>
      </c>
      <c r="C5657" s="35" t="str">
        <f>_xlfn.XLOOKUP(Table7[[#This Row],[EID]],Roster!A:A,Roster!F:F)</f>
        <v>HR</v>
      </c>
      <c r="D5657">
        <v>9</v>
      </c>
      <c r="E5657" s="2">
        <v>45251</v>
      </c>
      <c r="F5657" s="2">
        <f>_xlfn.XLOOKUP(Table7[[#This Row],[EID]],Roster!A:A,Roster!G:G)</f>
        <v>44965</v>
      </c>
      <c r="G5657" s="61">
        <f ca="1">(TODAY()-Table7[[#This Row],[Hire Date]])/365</f>
        <v>2.2739726027397262</v>
      </c>
      <c r="H5657" s="61">
        <f ca="1">Table7[[#This Row],[Year]]*12</f>
        <v>27.287671232876715</v>
      </c>
      <c r="I5657" t="str">
        <f ca="1">IF(Table7[[#This Row],[Month]]&gt;=12,"Tenured","New Hire")</f>
        <v>Tenured</v>
      </c>
    </row>
    <row r="5658" spans="1:9">
      <c r="A5658" s="3" t="s">
        <v>119</v>
      </c>
      <c r="B5658" s="35" t="str">
        <f>_xlfn.XLOOKUP(Table7[[#This Row],[EID]],Roster!A:A,Roster!E:E)</f>
        <v>hir.kame.31</v>
      </c>
      <c r="C5658" s="35" t="str">
        <f>_xlfn.XLOOKUP(Table7[[#This Row],[EID]],Roster!A:A,Roster!F:F)</f>
        <v>Health</v>
      </c>
      <c r="D5658">
        <v>8</v>
      </c>
      <c r="E5658" s="2">
        <v>45251</v>
      </c>
      <c r="F5658" s="2">
        <f>_xlfn.XLOOKUP(Table7[[#This Row],[EID]],Roster!A:A,Roster!G:G)</f>
        <v>38581</v>
      </c>
      <c r="G5658" s="61">
        <f ca="1">(TODAY()-Table7[[#This Row],[Hire Date]])/365</f>
        <v>19.764383561643836</v>
      </c>
      <c r="H5658" s="61">
        <f ca="1">Table7[[#This Row],[Year]]*12</f>
        <v>237.17260273972602</v>
      </c>
      <c r="I5658" t="str">
        <f ca="1">IF(Table7[[#This Row],[Month]]&gt;=12,"Tenured","New Hire")</f>
        <v>Tenured</v>
      </c>
    </row>
    <row r="5659" spans="1:9">
      <c r="A5659" s="3" t="s">
        <v>120</v>
      </c>
      <c r="B5659" s="35" t="str">
        <f>_xlfn.XLOOKUP(Table7[[#This Row],[EID]],Roster!A:A,Roster!E:E)</f>
        <v>oka.koch.55</v>
      </c>
      <c r="C5659" s="35" t="str">
        <f>_xlfn.XLOOKUP(Table7[[#This Row],[EID]],Roster!A:A,Roster!F:F)</f>
        <v>F&amp;A</v>
      </c>
      <c r="D5659">
        <v>7</v>
      </c>
      <c r="E5659" s="2">
        <v>45251</v>
      </c>
      <c r="F5659" s="2">
        <f>_xlfn.XLOOKUP(Table7[[#This Row],[EID]],Roster!A:A,Roster!G:G)</f>
        <v>45039</v>
      </c>
      <c r="G5659" s="61">
        <f ca="1">(TODAY()-Table7[[#This Row],[Hire Date]])/365</f>
        <v>2.0712328767123287</v>
      </c>
      <c r="H5659" s="61">
        <f ca="1">Table7[[#This Row],[Year]]*12</f>
        <v>24.854794520547944</v>
      </c>
      <c r="I5659" t="str">
        <f ca="1">IF(Table7[[#This Row],[Month]]&gt;=12,"Tenured","New Hire")</f>
        <v>Tenured</v>
      </c>
    </row>
    <row r="5660" spans="1:9">
      <c r="A5660" s="3" t="s">
        <v>121</v>
      </c>
      <c r="B5660" s="35" t="str">
        <f>_xlfn.XLOOKUP(Table7[[#This Row],[EID]],Roster!A:A,Roster!E:E)</f>
        <v>hir.kame.31</v>
      </c>
      <c r="C5660" s="35" t="str">
        <f>_xlfn.XLOOKUP(Table7[[#This Row],[EID]],Roster!A:A,Roster!F:F)</f>
        <v>Health</v>
      </c>
      <c r="D5660">
        <v>9</v>
      </c>
      <c r="E5660" s="2">
        <v>45251</v>
      </c>
      <c r="F5660" s="2">
        <f>_xlfn.XLOOKUP(Table7[[#This Row],[EID]],Roster!A:A,Roster!G:G)</f>
        <v>44420</v>
      </c>
      <c r="G5660" s="61">
        <f ca="1">(TODAY()-Table7[[#This Row],[Hire Date]])/365</f>
        <v>3.7671232876712328</v>
      </c>
      <c r="H5660" s="61">
        <f ca="1">Table7[[#This Row],[Year]]*12</f>
        <v>45.205479452054796</v>
      </c>
      <c r="I5660" t="str">
        <f ca="1">IF(Table7[[#This Row],[Month]]&gt;=12,"Tenured","New Hire")</f>
        <v>Tenured</v>
      </c>
    </row>
    <row r="5661" spans="1:9">
      <c r="A5661" s="3" t="s">
        <v>122</v>
      </c>
      <c r="B5661" s="35" t="str">
        <f>_xlfn.XLOOKUP(Table7[[#This Row],[EID]],Roster!A:A,Roster!E:E)</f>
        <v>han.oriz.24</v>
      </c>
      <c r="C5661" s="35" t="str">
        <f>_xlfn.XLOOKUP(Table7[[#This Row],[EID]],Roster!A:A,Roster!F:F)</f>
        <v>Network</v>
      </c>
      <c r="D5661">
        <v>10</v>
      </c>
      <c r="E5661" s="2">
        <v>45251</v>
      </c>
      <c r="F5661" s="2">
        <f>_xlfn.XLOOKUP(Table7[[#This Row],[EID]],Roster!A:A,Roster!G:G)</f>
        <v>44961</v>
      </c>
      <c r="G5661" s="61">
        <f ca="1">(TODAY()-Table7[[#This Row],[Hire Date]])/365</f>
        <v>2.2849315068493152</v>
      </c>
      <c r="H5661" s="61">
        <f ca="1">Table7[[#This Row],[Year]]*12</f>
        <v>27.419178082191785</v>
      </c>
      <c r="I5661" t="str">
        <f ca="1">IF(Table7[[#This Row],[Month]]&gt;=12,"Tenured","New Hire")</f>
        <v>Tenured</v>
      </c>
    </row>
    <row r="5662" spans="1:9">
      <c r="A5662" s="3" t="s">
        <v>123</v>
      </c>
      <c r="B5662" s="35" t="str">
        <f>_xlfn.XLOOKUP(Table7[[#This Row],[EID]],Roster!A:A,Roster!E:E)</f>
        <v>kig.imaz.62</v>
      </c>
      <c r="C5662" s="35" t="str">
        <f>_xlfn.XLOOKUP(Table7[[#This Row],[EID]],Roster!A:A,Roster!F:F)</f>
        <v>HR</v>
      </c>
      <c r="D5662">
        <v>10</v>
      </c>
      <c r="E5662" s="2">
        <v>45251</v>
      </c>
      <c r="F5662" s="2">
        <f>_xlfn.XLOOKUP(Table7[[#This Row],[EID]],Roster!A:A,Roster!G:G)</f>
        <v>41094</v>
      </c>
      <c r="G5662" s="61">
        <f ca="1">(TODAY()-Table7[[#This Row],[Hire Date]])/365</f>
        <v>12.87945205479452</v>
      </c>
      <c r="H5662" s="61">
        <f ca="1">Table7[[#This Row],[Year]]*12</f>
        <v>154.55342465753424</v>
      </c>
      <c r="I5662" t="str">
        <f ca="1">IF(Table7[[#This Row],[Month]]&gt;=12,"Tenured","New Hire")</f>
        <v>Tenured</v>
      </c>
    </row>
    <row r="5663" spans="1:9">
      <c r="A5663" s="3" t="s">
        <v>94</v>
      </c>
      <c r="B5663" s="35" t="str">
        <f>_xlfn.XLOOKUP(Table7[[#This Row],[EID]],Roster!A:A,Roster!E:E)</f>
        <v>oka.koch.55</v>
      </c>
      <c r="C5663" s="35" t="str">
        <f>_xlfn.XLOOKUP(Table7[[#This Row],[EID]],Roster!A:A,Roster!F:F)</f>
        <v>F&amp;A</v>
      </c>
      <c r="D5663">
        <v>9</v>
      </c>
      <c r="E5663" s="2">
        <v>45252</v>
      </c>
      <c r="F5663" s="2">
        <f>_xlfn.XLOOKUP(Table7[[#This Row],[EID]],Roster!A:A,Roster!G:G)</f>
        <v>45032</v>
      </c>
      <c r="G5663" s="61">
        <f ca="1">(TODAY()-Table7[[#This Row],[Hire Date]])/365</f>
        <v>2.0904109589041098</v>
      </c>
      <c r="H5663" s="61">
        <f ca="1">Table7[[#This Row],[Year]]*12</f>
        <v>25.084931506849315</v>
      </c>
      <c r="I5663" t="str">
        <f ca="1">IF(Table7[[#This Row],[Month]]&gt;=12,"Tenured","New Hire")</f>
        <v>Tenured</v>
      </c>
    </row>
    <row r="5664" spans="1:9">
      <c r="A5664" s="3" t="s">
        <v>95</v>
      </c>
      <c r="B5664" s="35" t="str">
        <f>_xlfn.XLOOKUP(Table7[[#This Row],[EID]],Roster!A:A,Roster!E:E)</f>
        <v>oka.koch.55</v>
      </c>
      <c r="C5664" s="35" t="str">
        <f>_xlfn.XLOOKUP(Table7[[#This Row],[EID]],Roster!A:A,Roster!F:F)</f>
        <v>F&amp;A</v>
      </c>
      <c r="D5664">
        <v>6</v>
      </c>
      <c r="E5664" s="2">
        <v>45252</v>
      </c>
      <c r="F5664" s="2">
        <f>_xlfn.XLOOKUP(Table7[[#This Row],[EID]],Roster!A:A,Roster!G:G)</f>
        <v>44990</v>
      </c>
      <c r="G5664" s="61">
        <f ca="1">(TODAY()-Table7[[#This Row],[Hire Date]])/365</f>
        <v>2.2054794520547945</v>
      </c>
      <c r="H5664" s="61">
        <f ca="1">Table7[[#This Row],[Year]]*12</f>
        <v>26.465753424657535</v>
      </c>
      <c r="I5664" t="str">
        <f ca="1">IF(Table7[[#This Row],[Month]]&gt;=12,"Tenured","New Hire")</f>
        <v>Tenured</v>
      </c>
    </row>
    <row r="5665" spans="1:9">
      <c r="A5665" s="3" t="s">
        <v>96</v>
      </c>
      <c r="B5665" s="35" t="str">
        <f>_xlfn.XLOOKUP(Table7[[#This Row],[EID]],Roster!A:A,Roster!E:E)</f>
        <v>hir.kame.31</v>
      </c>
      <c r="C5665" s="35" t="str">
        <f>_xlfn.XLOOKUP(Table7[[#This Row],[EID]],Roster!A:A,Roster!F:F)</f>
        <v>Health</v>
      </c>
      <c r="D5665">
        <v>9</v>
      </c>
      <c r="E5665" s="2">
        <v>45252</v>
      </c>
      <c r="F5665" s="2">
        <f>_xlfn.XLOOKUP(Table7[[#This Row],[EID]],Roster!A:A,Roster!G:G)</f>
        <v>44979</v>
      </c>
      <c r="G5665" s="61">
        <f ca="1">(TODAY()-Table7[[#This Row],[Hire Date]])/365</f>
        <v>2.2356164383561645</v>
      </c>
      <c r="H5665" s="61">
        <f ca="1">Table7[[#This Row],[Year]]*12</f>
        <v>26.827397260273976</v>
      </c>
      <c r="I5665" t="str">
        <f ca="1">IF(Table7[[#This Row],[Month]]&gt;=12,"Tenured","New Hire")</f>
        <v>Tenured</v>
      </c>
    </row>
    <row r="5666" spans="1:9">
      <c r="A5666" s="3" t="s">
        <v>97</v>
      </c>
      <c r="B5666" s="35" t="str">
        <f>_xlfn.XLOOKUP(Table7[[#This Row],[EID]],Roster!A:A,Roster!E:E)</f>
        <v>han.oriz.24</v>
      </c>
      <c r="C5666" s="35" t="str">
        <f>_xlfn.XLOOKUP(Table7[[#This Row],[EID]],Roster!A:A,Roster!F:F)</f>
        <v>Network</v>
      </c>
      <c r="D5666">
        <v>10</v>
      </c>
      <c r="E5666" s="2">
        <v>45252</v>
      </c>
      <c r="F5666" s="2">
        <f>_xlfn.XLOOKUP(Table7[[#This Row],[EID]],Roster!A:A,Roster!G:G)</f>
        <v>44419</v>
      </c>
      <c r="G5666" s="61">
        <f ca="1">(TODAY()-Table7[[#This Row],[Hire Date]])/365</f>
        <v>3.7698630136986302</v>
      </c>
      <c r="H5666" s="61">
        <f ca="1">Table7[[#This Row],[Year]]*12</f>
        <v>45.238356164383561</v>
      </c>
      <c r="I5666" t="str">
        <f ca="1">IF(Table7[[#This Row],[Month]]&gt;=12,"Tenured","New Hire")</f>
        <v>Tenured</v>
      </c>
    </row>
    <row r="5667" spans="1:9">
      <c r="A5667" s="3" t="s">
        <v>98</v>
      </c>
      <c r="B5667" s="35" t="str">
        <f>_xlfn.XLOOKUP(Table7[[#This Row],[EID]],Roster!A:A,Roster!E:E)</f>
        <v>kig.imaz.62</v>
      </c>
      <c r="C5667" s="35" t="str">
        <f>_xlfn.XLOOKUP(Table7[[#This Row],[EID]],Roster!A:A,Roster!F:F)</f>
        <v>HR</v>
      </c>
      <c r="D5667">
        <v>10</v>
      </c>
      <c r="E5667" s="2">
        <v>45252</v>
      </c>
      <c r="F5667" s="2">
        <f>_xlfn.XLOOKUP(Table7[[#This Row],[EID]],Roster!A:A,Roster!G:G)</f>
        <v>41964</v>
      </c>
      <c r="G5667" s="61">
        <f ca="1">(TODAY()-Table7[[#This Row],[Hire Date]])/365</f>
        <v>10.495890410958904</v>
      </c>
      <c r="H5667" s="61">
        <f ca="1">Table7[[#This Row],[Year]]*12</f>
        <v>125.95068493150684</v>
      </c>
      <c r="I5667" t="str">
        <f ca="1">IF(Table7[[#This Row],[Month]]&gt;=12,"Tenured","New Hire")</f>
        <v>Tenured</v>
      </c>
    </row>
    <row r="5668" spans="1:9">
      <c r="A5668" s="3" t="s">
        <v>99</v>
      </c>
      <c r="B5668" s="35" t="str">
        <f>_xlfn.XLOOKUP(Table7[[#This Row],[EID]],Roster!A:A,Roster!E:E)</f>
        <v>han.oriz.24</v>
      </c>
      <c r="C5668" s="35" t="str">
        <f>_xlfn.XLOOKUP(Table7[[#This Row],[EID]],Roster!A:A,Roster!F:F)</f>
        <v>Strategy</v>
      </c>
      <c r="D5668">
        <v>8</v>
      </c>
      <c r="E5668" s="2">
        <v>45252</v>
      </c>
      <c r="F5668" s="2">
        <f>_xlfn.XLOOKUP(Table7[[#This Row],[EID]],Roster!A:A,Roster!G:G)</f>
        <v>39732</v>
      </c>
      <c r="G5668" s="61">
        <f ca="1">(TODAY()-Table7[[#This Row],[Hire Date]])/365</f>
        <v>16.610958904109587</v>
      </c>
      <c r="H5668" s="61">
        <f ca="1">Table7[[#This Row],[Year]]*12</f>
        <v>199.33150684931505</v>
      </c>
      <c r="I5668" t="str">
        <f ca="1">IF(Table7[[#This Row],[Month]]&gt;=12,"Tenured","New Hire")</f>
        <v>Tenured</v>
      </c>
    </row>
    <row r="5669" spans="1:9">
      <c r="A5669" s="3" t="s">
        <v>100</v>
      </c>
      <c r="B5669" s="35" t="str">
        <f>_xlfn.XLOOKUP(Table7[[#This Row],[EID]],Roster!A:A,Roster!E:E)</f>
        <v>oka.koch.55</v>
      </c>
      <c r="C5669" s="35" t="str">
        <f>_xlfn.XLOOKUP(Table7[[#This Row],[EID]],Roster!A:A,Roster!F:F)</f>
        <v>F&amp;A</v>
      </c>
      <c r="D5669">
        <v>10</v>
      </c>
      <c r="E5669" s="2">
        <v>45252</v>
      </c>
      <c r="F5669" s="2">
        <f>_xlfn.XLOOKUP(Table7[[#This Row],[EID]],Roster!A:A,Roster!G:G)</f>
        <v>44956</v>
      </c>
      <c r="G5669" s="61">
        <f ca="1">(TODAY()-Table7[[#This Row],[Hire Date]])/365</f>
        <v>2.2986301369863016</v>
      </c>
      <c r="H5669" s="61">
        <f ca="1">Table7[[#This Row],[Year]]*12</f>
        <v>27.583561643835619</v>
      </c>
      <c r="I5669" t="str">
        <f ca="1">IF(Table7[[#This Row],[Month]]&gt;=12,"Tenured","New Hire")</f>
        <v>Tenured</v>
      </c>
    </row>
    <row r="5670" spans="1:9">
      <c r="A5670" s="3" t="s">
        <v>101</v>
      </c>
      <c r="B5670" s="35" t="str">
        <f>_xlfn.XLOOKUP(Table7[[#This Row],[EID]],Roster!A:A,Roster!E:E)</f>
        <v>hir.kame.31</v>
      </c>
      <c r="C5670" s="35" t="str">
        <f>_xlfn.XLOOKUP(Table7[[#This Row],[EID]],Roster!A:A,Roster!F:F)</f>
        <v>Health</v>
      </c>
      <c r="D5670">
        <v>9</v>
      </c>
      <c r="E5670" s="2">
        <v>45252</v>
      </c>
      <c r="F5670" s="2">
        <f>_xlfn.XLOOKUP(Table7[[#This Row],[EID]],Roster!A:A,Roster!G:G)</f>
        <v>42161</v>
      </c>
      <c r="G5670" s="61">
        <f ca="1">(TODAY()-Table7[[#This Row],[Hire Date]])/365</f>
        <v>9.956164383561644</v>
      </c>
      <c r="H5670" s="61">
        <f ca="1">Table7[[#This Row],[Year]]*12</f>
        <v>119.47397260273974</v>
      </c>
      <c r="I5670" t="str">
        <f ca="1">IF(Table7[[#This Row],[Month]]&gt;=12,"Tenured","New Hire")</f>
        <v>Tenured</v>
      </c>
    </row>
    <row r="5671" spans="1:9">
      <c r="A5671" s="3" t="s">
        <v>102</v>
      </c>
      <c r="B5671" s="35" t="str">
        <f>_xlfn.XLOOKUP(Table7[[#This Row],[EID]],Roster!A:A,Roster!E:E)</f>
        <v>han.oriz.24</v>
      </c>
      <c r="C5671" s="35" t="str">
        <f>_xlfn.XLOOKUP(Table7[[#This Row],[EID]],Roster!A:A,Roster!F:F)</f>
        <v>Network</v>
      </c>
      <c r="D5671">
        <v>10</v>
      </c>
      <c r="E5671" s="2">
        <v>45252</v>
      </c>
      <c r="F5671" s="2">
        <f>_xlfn.XLOOKUP(Table7[[#This Row],[EID]],Roster!A:A,Roster!G:G)</f>
        <v>37784</v>
      </c>
      <c r="G5671" s="61">
        <f ca="1">(TODAY()-Table7[[#This Row],[Hire Date]])/365</f>
        <v>21.947945205479453</v>
      </c>
      <c r="H5671" s="61">
        <f ca="1">Table7[[#This Row],[Year]]*12</f>
        <v>263.37534246575342</v>
      </c>
      <c r="I5671" t="str">
        <f ca="1">IF(Table7[[#This Row],[Month]]&gt;=12,"Tenured","New Hire")</f>
        <v>Tenured</v>
      </c>
    </row>
    <row r="5672" spans="1:9">
      <c r="A5672" s="3" t="s">
        <v>103</v>
      </c>
      <c r="B5672" s="35" t="str">
        <f>_xlfn.XLOOKUP(Table7[[#This Row],[EID]],Roster!A:A,Roster!E:E)</f>
        <v>kig.imaz.62</v>
      </c>
      <c r="C5672" s="35" t="str">
        <f>_xlfn.XLOOKUP(Table7[[#This Row],[EID]],Roster!A:A,Roster!F:F)</f>
        <v>HR</v>
      </c>
      <c r="D5672">
        <v>8</v>
      </c>
      <c r="E5672" s="2">
        <v>45252</v>
      </c>
      <c r="F5672" s="2">
        <f>_xlfn.XLOOKUP(Table7[[#This Row],[EID]],Roster!A:A,Roster!G:G)</f>
        <v>44132</v>
      </c>
      <c r="G5672" s="61">
        <f ca="1">(TODAY()-Table7[[#This Row],[Hire Date]])/365</f>
        <v>4.5561643835616437</v>
      </c>
      <c r="H5672" s="61">
        <f ca="1">Table7[[#This Row],[Year]]*12</f>
        <v>54.673972602739724</v>
      </c>
      <c r="I5672" t="str">
        <f ca="1">IF(Table7[[#This Row],[Month]]&gt;=12,"Tenured","New Hire")</f>
        <v>Tenured</v>
      </c>
    </row>
    <row r="5673" spans="1:9">
      <c r="A5673" s="3" t="s">
        <v>104</v>
      </c>
      <c r="B5673" s="35" t="str">
        <f>_xlfn.XLOOKUP(Table7[[#This Row],[EID]],Roster!A:A,Roster!E:E)</f>
        <v>oka.koch.55</v>
      </c>
      <c r="C5673" s="35" t="str">
        <f>_xlfn.XLOOKUP(Table7[[#This Row],[EID]],Roster!A:A,Roster!F:F)</f>
        <v>F&amp;A</v>
      </c>
      <c r="D5673">
        <v>7</v>
      </c>
      <c r="E5673" s="2">
        <v>45252</v>
      </c>
      <c r="F5673" s="2">
        <f>_xlfn.XLOOKUP(Table7[[#This Row],[EID]],Roster!A:A,Roster!G:G)</f>
        <v>44977</v>
      </c>
      <c r="G5673" s="61">
        <f ca="1">(TODAY()-Table7[[#This Row],[Hire Date]])/365</f>
        <v>2.2410958904109588</v>
      </c>
      <c r="H5673" s="61">
        <f ca="1">Table7[[#This Row],[Year]]*12</f>
        <v>26.893150684931506</v>
      </c>
      <c r="I5673" t="str">
        <f ca="1">IF(Table7[[#This Row],[Month]]&gt;=12,"Tenured","New Hire")</f>
        <v>Tenured</v>
      </c>
    </row>
    <row r="5674" spans="1:9">
      <c r="A5674" s="3" t="s">
        <v>105</v>
      </c>
      <c r="B5674" s="35" t="str">
        <f>_xlfn.XLOOKUP(Table7[[#This Row],[EID]],Roster!A:A,Roster!E:E)</f>
        <v>oka.koch.55</v>
      </c>
      <c r="C5674" s="35" t="str">
        <f>_xlfn.XLOOKUP(Table7[[#This Row],[EID]],Roster!A:A,Roster!F:F)</f>
        <v>F&amp;A</v>
      </c>
      <c r="D5674">
        <v>10</v>
      </c>
      <c r="E5674" s="2">
        <v>45252</v>
      </c>
      <c r="F5674" s="2">
        <f>_xlfn.XLOOKUP(Table7[[#This Row],[EID]],Roster!A:A,Roster!G:G)</f>
        <v>37806</v>
      </c>
      <c r="G5674" s="61">
        <f ca="1">(TODAY()-Table7[[#This Row],[Hire Date]])/365</f>
        <v>21.887671232876713</v>
      </c>
      <c r="H5674" s="61">
        <f ca="1">Table7[[#This Row],[Year]]*12</f>
        <v>262.65205479452055</v>
      </c>
      <c r="I5674" t="str">
        <f ca="1">IF(Table7[[#This Row],[Month]]&gt;=12,"Tenured","New Hire")</f>
        <v>Tenured</v>
      </c>
    </row>
    <row r="5675" spans="1:9">
      <c r="A5675" s="3" t="s">
        <v>106</v>
      </c>
      <c r="B5675" s="35" t="str">
        <f>_xlfn.XLOOKUP(Table7[[#This Row],[EID]],Roster!A:A,Roster!E:E)</f>
        <v>hir.kame.31</v>
      </c>
      <c r="C5675" s="35" t="str">
        <f>_xlfn.XLOOKUP(Table7[[#This Row],[EID]],Roster!A:A,Roster!F:F)</f>
        <v>Health</v>
      </c>
      <c r="D5675">
        <v>9</v>
      </c>
      <c r="E5675" s="2">
        <v>45252</v>
      </c>
      <c r="F5675" s="2">
        <f>_xlfn.XLOOKUP(Table7[[#This Row],[EID]],Roster!A:A,Roster!G:G)</f>
        <v>40457</v>
      </c>
      <c r="G5675" s="61">
        <f ca="1">(TODAY()-Table7[[#This Row],[Hire Date]])/365</f>
        <v>14.624657534246575</v>
      </c>
      <c r="H5675" s="61">
        <f ca="1">Table7[[#This Row],[Year]]*12</f>
        <v>175.49589041095891</v>
      </c>
      <c r="I5675" t="str">
        <f ca="1">IF(Table7[[#This Row],[Month]]&gt;=12,"Tenured","New Hire")</f>
        <v>Tenured</v>
      </c>
    </row>
    <row r="5676" spans="1:9">
      <c r="A5676" s="3" t="s">
        <v>107</v>
      </c>
      <c r="B5676" s="35" t="str">
        <f>_xlfn.XLOOKUP(Table7[[#This Row],[EID]],Roster!A:A,Roster!E:E)</f>
        <v>oka.koch.55</v>
      </c>
      <c r="C5676" s="35" t="str">
        <f>_xlfn.XLOOKUP(Table7[[#This Row],[EID]],Roster!A:A,Roster!F:F)</f>
        <v>F&amp;A</v>
      </c>
      <c r="D5676">
        <v>8</v>
      </c>
      <c r="E5676" s="2">
        <v>45252</v>
      </c>
      <c r="F5676" s="2">
        <f>_xlfn.XLOOKUP(Table7[[#This Row],[EID]],Roster!A:A,Roster!G:G)</f>
        <v>45001</v>
      </c>
      <c r="G5676" s="61">
        <f ca="1">(TODAY()-Table7[[#This Row],[Hire Date]])/365</f>
        <v>2.1753424657534248</v>
      </c>
      <c r="H5676" s="61">
        <f ca="1">Table7[[#This Row],[Year]]*12</f>
        <v>26.104109589041098</v>
      </c>
      <c r="I5676" t="str">
        <f ca="1">IF(Table7[[#This Row],[Month]]&gt;=12,"Tenured","New Hire")</f>
        <v>Tenured</v>
      </c>
    </row>
    <row r="5677" spans="1:9">
      <c r="A5677" s="3" t="s">
        <v>108</v>
      </c>
      <c r="B5677" s="35" t="str">
        <f>_xlfn.XLOOKUP(Table7[[#This Row],[EID]],Roster!A:A,Roster!E:E)</f>
        <v>kig.imaz.62</v>
      </c>
      <c r="C5677" s="35" t="str">
        <f>_xlfn.XLOOKUP(Table7[[#This Row],[EID]],Roster!A:A,Roster!F:F)</f>
        <v>HR</v>
      </c>
      <c r="D5677">
        <v>10</v>
      </c>
      <c r="E5677" s="2">
        <v>45252</v>
      </c>
      <c r="F5677" s="2">
        <f>_xlfn.XLOOKUP(Table7[[#This Row],[EID]],Roster!A:A,Roster!G:G)</f>
        <v>41289</v>
      </c>
      <c r="G5677" s="61">
        <f ca="1">(TODAY()-Table7[[#This Row],[Hire Date]])/365</f>
        <v>12.345205479452055</v>
      </c>
      <c r="H5677" s="61">
        <f ca="1">Table7[[#This Row],[Year]]*12</f>
        <v>148.14246575342466</v>
      </c>
      <c r="I5677" t="str">
        <f ca="1">IF(Table7[[#This Row],[Month]]&gt;=12,"Tenured","New Hire")</f>
        <v>Tenured</v>
      </c>
    </row>
    <row r="5678" spans="1:9">
      <c r="A5678" s="3" t="s">
        <v>109</v>
      </c>
      <c r="B5678" s="35" t="str">
        <f>_xlfn.XLOOKUP(Table7[[#This Row],[EID]],Roster!A:A,Roster!E:E)</f>
        <v>han.oriz.24</v>
      </c>
      <c r="C5678" s="35" t="str">
        <f>_xlfn.XLOOKUP(Table7[[#This Row],[EID]],Roster!A:A,Roster!F:F)</f>
        <v>Strategy</v>
      </c>
      <c r="D5678">
        <v>10</v>
      </c>
      <c r="E5678" s="2">
        <v>45252</v>
      </c>
      <c r="F5678" s="2">
        <f>_xlfn.XLOOKUP(Table7[[#This Row],[EID]],Roster!A:A,Roster!G:G)</f>
        <v>39092</v>
      </c>
      <c r="G5678" s="61">
        <f ca="1">(TODAY()-Table7[[#This Row],[Hire Date]])/365</f>
        <v>18.364383561643837</v>
      </c>
      <c r="H5678" s="61">
        <f ca="1">Table7[[#This Row],[Year]]*12</f>
        <v>220.37260273972606</v>
      </c>
      <c r="I5678" t="str">
        <f ca="1">IF(Table7[[#This Row],[Month]]&gt;=12,"Tenured","New Hire")</f>
        <v>Tenured</v>
      </c>
    </row>
    <row r="5679" spans="1:9">
      <c r="A5679" s="3" t="s">
        <v>110</v>
      </c>
      <c r="B5679" s="35" t="str">
        <f>_xlfn.XLOOKUP(Table7[[#This Row],[EID]],Roster!A:A,Roster!E:E)</f>
        <v>oka.koch.55</v>
      </c>
      <c r="C5679" s="35" t="str">
        <f>_xlfn.XLOOKUP(Table7[[#This Row],[EID]],Roster!A:A,Roster!F:F)</f>
        <v>F&amp;A</v>
      </c>
      <c r="D5679">
        <v>10</v>
      </c>
      <c r="E5679" s="2">
        <v>45252</v>
      </c>
      <c r="F5679" s="2">
        <f>_xlfn.XLOOKUP(Table7[[#This Row],[EID]],Roster!A:A,Roster!G:G)</f>
        <v>45029</v>
      </c>
      <c r="G5679" s="61">
        <f ca="1">(TODAY()-Table7[[#This Row],[Hire Date]])/365</f>
        <v>2.0986301369863014</v>
      </c>
      <c r="H5679" s="61">
        <f ca="1">Table7[[#This Row],[Year]]*12</f>
        <v>25.183561643835617</v>
      </c>
      <c r="I5679" t="str">
        <f ca="1">IF(Table7[[#This Row],[Month]]&gt;=12,"Tenured","New Hire")</f>
        <v>Tenured</v>
      </c>
    </row>
    <row r="5680" spans="1:9">
      <c r="A5680" s="3" t="s">
        <v>111</v>
      </c>
      <c r="B5680" s="35" t="str">
        <f>_xlfn.XLOOKUP(Table7[[#This Row],[EID]],Roster!A:A,Roster!E:E)</f>
        <v>hir.kame.31</v>
      </c>
      <c r="C5680" s="35" t="str">
        <f>_xlfn.XLOOKUP(Table7[[#This Row],[EID]],Roster!A:A,Roster!F:F)</f>
        <v>Health</v>
      </c>
      <c r="D5680">
        <v>9</v>
      </c>
      <c r="E5680" s="2">
        <v>45252</v>
      </c>
      <c r="F5680" s="2">
        <f>_xlfn.XLOOKUP(Table7[[#This Row],[EID]],Roster!A:A,Roster!G:G)</f>
        <v>42145</v>
      </c>
      <c r="G5680" s="61">
        <f ca="1">(TODAY()-Table7[[#This Row],[Hire Date]])/365</f>
        <v>10</v>
      </c>
      <c r="H5680" s="61">
        <f ca="1">Table7[[#This Row],[Year]]*12</f>
        <v>120</v>
      </c>
      <c r="I5680" t="str">
        <f ca="1">IF(Table7[[#This Row],[Month]]&gt;=12,"Tenured","New Hire")</f>
        <v>Tenured</v>
      </c>
    </row>
    <row r="5681" spans="1:9">
      <c r="A5681" s="3" t="s">
        <v>112</v>
      </c>
      <c r="B5681" s="35" t="str">
        <f>_xlfn.XLOOKUP(Table7[[#This Row],[EID]],Roster!A:A,Roster!E:E)</f>
        <v>hir.kame.31</v>
      </c>
      <c r="C5681" s="35" t="str">
        <f>_xlfn.XLOOKUP(Table7[[#This Row],[EID]],Roster!A:A,Roster!F:F)</f>
        <v>Health</v>
      </c>
      <c r="D5681">
        <v>9</v>
      </c>
      <c r="E5681" s="2">
        <v>45252</v>
      </c>
      <c r="F5681" s="2">
        <f>_xlfn.XLOOKUP(Table7[[#This Row],[EID]],Roster!A:A,Roster!G:G)</f>
        <v>44989</v>
      </c>
      <c r="G5681" s="61">
        <f ca="1">(TODAY()-Table7[[#This Row],[Hire Date]])/365</f>
        <v>2.2082191780821918</v>
      </c>
      <c r="H5681" s="61">
        <f ca="1">Table7[[#This Row],[Year]]*12</f>
        <v>26.4986301369863</v>
      </c>
      <c r="I5681" t="str">
        <f ca="1">IF(Table7[[#This Row],[Month]]&gt;=12,"Tenured","New Hire")</f>
        <v>Tenured</v>
      </c>
    </row>
    <row r="5682" spans="1:9">
      <c r="A5682" s="3" t="s">
        <v>113</v>
      </c>
      <c r="B5682" s="35" t="str">
        <f>_xlfn.XLOOKUP(Table7[[#This Row],[EID]],Roster!A:A,Roster!E:E)</f>
        <v>kig.imaz.62</v>
      </c>
      <c r="C5682" s="35" t="str">
        <f>_xlfn.XLOOKUP(Table7[[#This Row],[EID]],Roster!A:A,Roster!F:F)</f>
        <v>HR</v>
      </c>
      <c r="D5682">
        <v>9</v>
      </c>
      <c r="E5682" s="2">
        <v>45252</v>
      </c>
      <c r="F5682" s="2">
        <f>_xlfn.XLOOKUP(Table7[[#This Row],[EID]],Roster!A:A,Roster!G:G)</f>
        <v>44152</v>
      </c>
      <c r="G5682" s="61">
        <f ca="1">(TODAY()-Table7[[#This Row],[Hire Date]])/365</f>
        <v>4.5013698630136982</v>
      </c>
      <c r="H5682" s="61">
        <f ca="1">Table7[[#This Row],[Year]]*12</f>
        <v>54.016438356164379</v>
      </c>
      <c r="I5682" t="str">
        <f ca="1">IF(Table7[[#This Row],[Month]]&gt;=12,"Tenured","New Hire")</f>
        <v>Tenured</v>
      </c>
    </row>
    <row r="5683" spans="1:9">
      <c r="A5683" s="3" t="s">
        <v>114</v>
      </c>
      <c r="B5683" s="35" t="str">
        <f>_xlfn.XLOOKUP(Table7[[#This Row],[EID]],Roster!A:A,Roster!E:E)</f>
        <v>han.oriz.24</v>
      </c>
      <c r="C5683" s="35" t="str">
        <f>_xlfn.XLOOKUP(Table7[[#This Row],[EID]],Roster!A:A,Roster!F:F)</f>
        <v>Strategy</v>
      </c>
      <c r="D5683">
        <v>10</v>
      </c>
      <c r="E5683" s="2">
        <v>45252</v>
      </c>
      <c r="F5683" s="2">
        <f>_xlfn.XLOOKUP(Table7[[#This Row],[EID]],Roster!A:A,Roster!G:G)</f>
        <v>37165</v>
      </c>
      <c r="G5683" s="61">
        <f ca="1">(TODAY()-Table7[[#This Row],[Hire Date]])/365</f>
        <v>23.643835616438356</v>
      </c>
      <c r="H5683" s="61">
        <f ca="1">Table7[[#This Row],[Year]]*12</f>
        <v>283.72602739726028</v>
      </c>
      <c r="I5683" t="str">
        <f ca="1">IF(Table7[[#This Row],[Month]]&gt;=12,"Tenured","New Hire")</f>
        <v>Tenured</v>
      </c>
    </row>
    <row r="5684" spans="1:9">
      <c r="A5684" s="3" t="s">
        <v>115</v>
      </c>
      <c r="B5684" s="35" t="str">
        <f>_xlfn.XLOOKUP(Table7[[#This Row],[EID]],Roster!A:A,Roster!E:E)</f>
        <v>oka.koch.55</v>
      </c>
      <c r="C5684" s="35" t="str">
        <f>_xlfn.XLOOKUP(Table7[[#This Row],[EID]],Roster!A:A,Roster!F:F)</f>
        <v>F&amp;A</v>
      </c>
      <c r="D5684">
        <v>10</v>
      </c>
      <c r="E5684" s="2">
        <v>45252</v>
      </c>
      <c r="F5684" s="2">
        <f>_xlfn.XLOOKUP(Table7[[#This Row],[EID]],Roster!A:A,Roster!G:G)</f>
        <v>44841</v>
      </c>
      <c r="G5684" s="61">
        <f ca="1">(TODAY()-Table7[[#This Row],[Hire Date]])/365</f>
        <v>2.6136986301369864</v>
      </c>
      <c r="H5684" s="61">
        <f ca="1">Table7[[#This Row],[Year]]*12</f>
        <v>31.364383561643837</v>
      </c>
      <c r="I5684" t="str">
        <f ca="1">IF(Table7[[#This Row],[Month]]&gt;=12,"Tenured","New Hire")</f>
        <v>Tenured</v>
      </c>
    </row>
    <row r="5685" spans="1:9">
      <c r="A5685" s="3" t="s">
        <v>116</v>
      </c>
      <c r="B5685" s="35" t="str">
        <f>_xlfn.XLOOKUP(Table7[[#This Row],[EID]],Roster!A:A,Roster!E:E)</f>
        <v>hir.kame.31</v>
      </c>
      <c r="C5685" s="35" t="str">
        <f>_xlfn.XLOOKUP(Table7[[#This Row],[EID]],Roster!A:A,Roster!F:F)</f>
        <v>Health</v>
      </c>
      <c r="D5685">
        <v>10</v>
      </c>
      <c r="E5685" s="2">
        <v>45252</v>
      </c>
      <c r="F5685" s="2">
        <f>_xlfn.XLOOKUP(Table7[[#This Row],[EID]],Roster!A:A,Roster!G:G)</f>
        <v>39490</v>
      </c>
      <c r="G5685" s="61">
        <f ca="1">(TODAY()-Table7[[#This Row],[Hire Date]])/365</f>
        <v>17.273972602739725</v>
      </c>
      <c r="H5685" s="61">
        <f ca="1">Table7[[#This Row],[Year]]*12</f>
        <v>207.2876712328767</v>
      </c>
      <c r="I5685" t="str">
        <f ca="1">IF(Table7[[#This Row],[Month]]&gt;=12,"Tenured","New Hire")</f>
        <v>Tenured</v>
      </c>
    </row>
    <row r="5686" spans="1:9">
      <c r="A5686" s="3" t="s">
        <v>117</v>
      </c>
      <c r="B5686" s="35" t="str">
        <f>_xlfn.XLOOKUP(Table7[[#This Row],[EID]],Roster!A:A,Roster!E:E)</f>
        <v>han.oriz.24</v>
      </c>
      <c r="C5686" s="35" t="str">
        <f>_xlfn.XLOOKUP(Table7[[#This Row],[EID]],Roster!A:A,Roster!F:F)</f>
        <v>Network</v>
      </c>
      <c r="D5686">
        <v>10</v>
      </c>
      <c r="E5686" s="2">
        <v>45252</v>
      </c>
      <c r="F5686" s="2">
        <f>_xlfn.XLOOKUP(Table7[[#This Row],[EID]],Roster!A:A,Roster!G:G)</f>
        <v>43495</v>
      </c>
      <c r="G5686" s="61">
        <f ca="1">(TODAY()-Table7[[#This Row],[Hire Date]])/365</f>
        <v>6.3013698630136989</v>
      </c>
      <c r="H5686" s="61">
        <f ca="1">Table7[[#This Row],[Year]]*12</f>
        <v>75.616438356164394</v>
      </c>
      <c r="I5686" t="str">
        <f ca="1">IF(Table7[[#This Row],[Month]]&gt;=12,"Tenured","New Hire")</f>
        <v>Tenured</v>
      </c>
    </row>
    <row r="5687" spans="1:9">
      <c r="A5687" s="3" t="s">
        <v>118</v>
      </c>
      <c r="B5687" s="35" t="str">
        <f>_xlfn.XLOOKUP(Table7[[#This Row],[EID]],Roster!A:A,Roster!E:E)</f>
        <v>kig.imaz.62</v>
      </c>
      <c r="C5687" s="35" t="str">
        <f>_xlfn.XLOOKUP(Table7[[#This Row],[EID]],Roster!A:A,Roster!F:F)</f>
        <v>HR</v>
      </c>
      <c r="D5687">
        <v>8</v>
      </c>
      <c r="E5687" s="2">
        <v>45252</v>
      </c>
      <c r="F5687" s="2">
        <f>_xlfn.XLOOKUP(Table7[[#This Row],[EID]],Roster!A:A,Roster!G:G)</f>
        <v>44965</v>
      </c>
      <c r="G5687" s="61">
        <f ca="1">(TODAY()-Table7[[#This Row],[Hire Date]])/365</f>
        <v>2.2739726027397262</v>
      </c>
      <c r="H5687" s="61">
        <f ca="1">Table7[[#This Row],[Year]]*12</f>
        <v>27.287671232876715</v>
      </c>
      <c r="I5687" t="str">
        <f ca="1">IF(Table7[[#This Row],[Month]]&gt;=12,"Tenured","New Hire")</f>
        <v>Tenured</v>
      </c>
    </row>
    <row r="5688" spans="1:9">
      <c r="A5688" s="3" t="s">
        <v>119</v>
      </c>
      <c r="B5688" s="35" t="str">
        <f>_xlfn.XLOOKUP(Table7[[#This Row],[EID]],Roster!A:A,Roster!E:E)</f>
        <v>hir.kame.31</v>
      </c>
      <c r="C5688" s="35" t="str">
        <f>_xlfn.XLOOKUP(Table7[[#This Row],[EID]],Roster!A:A,Roster!F:F)</f>
        <v>Health</v>
      </c>
      <c r="D5688">
        <v>9</v>
      </c>
      <c r="E5688" s="2">
        <v>45252</v>
      </c>
      <c r="F5688" s="2">
        <f>_xlfn.XLOOKUP(Table7[[#This Row],[EID]],Roster!A:A,Roster!G:G)</f>
        <v>38581</v>
      </c>
      <c r="G5688" s="61">
        <f ca="1">(TODAY()-Table7[[#This Row],[Hire Date]])/365</f>
        <v>19.764383561643836</v>
      </c>
      <c r="H5688" s="61">
        <f ca="1">Table7[[#This Row],[Year]]*12</f>
        <v>237.17260273972602</v>
      </c>
      <c r="I5688" t="str">
        <f ca="1">IF(Table7[[#This Row],[Month]]&gt;=12,"Tenured","New Hire")</f>
        <v>Tenured</v>
      </c>
    </row>
    <row r="5689" spans="1:9">
      <c r="A5689" s="3" t="s">
        <v>120</v>
      </c>
      <c r="B5689" s="35" t="str">
        <f>_xlfn.XLOOKUP(Table7[[#This Row],[EID]],Roster!A:A,Roster!E:E)</f>
        <v>oka.koch.55</v>
      </c>
      <c r="C5689" s="35" t="str">
        <f>_xlfn.XLOOKUP(Table7[[#This Row],[EID]],Roster!A:A,Roster!F:F)</f>
        <v>F&amp;A</v>
      </c>
      <c r="D5689">
        <v>8</v>
      </c>
      <c r="E5689" s="2">
        <v>45252</v>
      </c>
      <c r="F5689" s="2">
        <f>_xlfn.XLOOKUP(Table7[[#This Row],[EID]],Roster!A:A,Roster!G:G)</f>
        <v>45039</v>
      </c>
      <c r="G5689" s="61">
        <f ca="1">(TODAY()-Table7[[#This Row],[Hire Date]])/365</f>
        <v>2.0712328767123287</v>
      </c>
      <c r="H5689" s="61">
        <f ca="1">Table7[[#This Row],[Year]]*12</f>
        <v>24.854794520547944</v>
      </c>
      <c r="I5689" t="str">
        <f ca="1">IF(Table7[[#This Row],[Month]]&gt;=12,"Tenured","New Hire")</f>
        <v>Tenured</v>
      </c>
    </row>
    <row r="5690" spans="1:9">
      <c r="A5690" s="3" t="s">
        <v>121</v>
      </c>
      <c r="B5690" s="35" t="str">
        <f>_xlfn.XLOOKUP(Table7[[#This Row],[EID]],Roster!A:A,Roster!E:E)</f>
        <v>hir.kame.31</v>
      </c>
      <c r="C5690" s="35" t="str">
        <f>_xlfn.XLOOKUP(Table7[[#This Row],[EID]],Roster!A:A,Roster!F:F)</f>
        <v>Health</v>
      </c>
      <c r="D5690">
        <v>9</v>
      </c>
      <c r="E5690" s="2">
        <v>45252</v>
      </c>
      <c r="F5690" s="2">
        <f>_xlfn.XLOOKUP(Table7[[#This Row],[EID]],Roster!A:A,Roster!G:G)</f>
        <v>44420</v>
      </c>
      <c r="G5690" s="61">
        <f ca="1">(TODAY()-Table7[[#This Row],[Hire Date]])/365</f>
        <v>3.7671232876712328</v>
      </c>
      <c r="H5690" s="61">
        <f ca="1">Table7[[#This Row],[Year]]*12</f>
        <v>45.205479452054796</v>
      </c>
      <c r="I5690" t="str">
        <f ca="1">IF(Table7[[#This Row],[Month]]&gt;=12,"Tenured","New Hire")</f>
        <v>Tenured</v>
      </c>
    </row>
    <row r="5691" spans="1:9">
      <c r="A5691" s="3" t="s">
        <v>122</v>
      </c>
      <c r="B5691" s="35" t="str">
        <f>_xlfn.XLOOKUP(Table7[[#This Row],[EID]],Roster!A:A,Roster!E:E)</f>
        <v>han.oriz.24</v>
      </c>
      <c r="C5691" s="35" t="str">
        <f>_xlfn.XLOOKUP(Table7[[#This Row],[EID]],Roster!A:A,Roster!F:F)</f>
        <v>Network</v>
      </c>
      <c r="D5691">
        <v>10</v>
      </c>
      <c r="E5691" s="2">
        <v>45252</v>
      </c>
      <c r="F5691" s="2">
        <f>_xlfn.XLOOKUP(Table7[[#This Row],[EID]],Roster!A:A,Roster!G:G)</f>
        <v>44961</v>
      </c>
      <c r="G5691" s="61">
        <f ca="1">(TODAY()-Table7[[#This Row],[Hire Date]])/365</f>
        <v>2.2849315068493152</v>
      </c>
      <c r="H5691" s="61">
        <f ca="1">Table7[[#This Row],[Year]]*12</f>
        <v>27.419178082191785</v>
      </c>
      <c r="I5691" t="str">
        <f ca="1">IF(Table7[[#This Row],[Month]]&gt;=12,"Tenured","New Hire")</f>
        <v>Tenured</v>
      </c>
    </row>
    <row r="5692" spans="1:9">
      <c r="A5692" s="3" t="s">
        <v>123</v>
      </c>
      <c r="B5692" s="35" t="str">
        <f>_xlfn.XLOOKUP(Table7[[#This Row],[EID]],Roster!A:A,Roster!E:E)</f>
        <v>kig.imaz.62</v>
      </c>
      <c r="C5692" s="35" t="str">
        <f>_xlfn.XLOOKUP(Table7[[#This Row],[EID]],Roster!A:A,Roster!F:F)</f>
        <v>HR</v>
      </c>
      <c r="D5692">
        <v>8</v>
      </c>
      <c r="E5692" s="2">
        <v>45252</v>
      </c>
      <c r="F5692" s="2">
        <f>_xlfn.XLOOKUP(Table7[[#This Row],[EID]],Roster!A:A,Roster!G:G)</f>
        <v>41094</v>
      </c>
      <c r="G5692" s="61">
        <f ca="1">(TODAY()-Table7[[#This Row],[Hire Date]])/365</f>
        <v>12.87945205479452</v>
      </c>
      <c r="H5692" s="61">
        <f ca="1">Table7[[#This Row],[Year]]*12</f>
        <v>154.55342465753424</v>
      </c>
      <c r="I5692" t="str">
        <f ca="1">IF(Table7[[#This Row],[Month]]&gt;=12,"Tenured","New Hire")</f>
        <v>Tenured</v>
      </c>
    </row>
    <row r="5693" spans="1:9">
      <c r="A5693" s="3" t="s">
        <v>94</v>
      </c>
      <c r="B5693" s="35" t="str">
        <f>_xlfn.XLOOKUP(Table7[[#This Row],[EID]],Roster!A:A,Roster!E:E)</f>
        <v>oka.koch.55</v>
      </c>
      <c r="C5693" s="35" t="str">
        <f>_xlfn.XLOOKUP(Table7[[#This Row],[EID]],Roster!A:A,Roster!F:F)</f>
        <v>F&amp;A</v>
      </c>
      <c r="D5693">
        <v>9</v>
      </c>
      <c r="E5693" s="2">
        <v>45253</v>
      </c>
      <c r="F5693" s="2">
        <f>_xlfn.XLOOKUP(Table7[[#This Row],[EID]],Roster!A:A,Roster!G:G)</f>
        <v>45032</v>
      </c>
      <c r="G5693" s="61">
        <f ca="1">(TODAY()-Table7[[#This Row],[Hire Date]])/365</f>
        <v>2.0904109589041098</v>
      </c>
      <c r="H5693" s="61">
        <f ca="1">Table7[[#This Row],[Year]]*12</f>
        <v>25.084931506849315</v>
      </c>
      <c r="I5693" t="str">
        <f ca="1">IF(Table7[[#This Row],[Month]]&gt;=12,"Tenured","New Hire")</f>
        <v>Tenured</v>
      </c>
    </row>
    <row r="5694" spans="1:9">
      <c r="A5694" s="3" t="s">
        <v>95</v>
      </c>
      <c r="B5694" s="35" t="str">
        <f>_xlfn.XLOOKUP(Table7[[#This Row],[EID]],Roster!A:A,Roster!E:E)</f>
        <v>oka.koch.55</v>
      </c>
      <c r="C5694" s="35" t="str">
        <f>_xlfn.XLOOKUP(Table7[[#This Row],[EID]],Roster!A:A,Roster!F:F)</f>
        <v>F&amp;A</v>
      </c>
      <c r="D5694">
        <v>8</v>
      </c>
      <c r="E5694" s="2">
        <v>45253</v>
      </c>
      <c r="F5694" s="2">
        <f>_xlfn.XLOOKUP(Table7[[#This Row],[EID]],Roster!A:A,Roster!G:G)</f>
        <v>44990</v>
      </c>
      <c r="G5694" s="61">
        <f ca="1">(TODAY()-Table7[[#This Row],[Hire Date]])/365</f>
        <v>2.2054794520547945</v>
      </c>
      <c r="H5694" s="61">
        <f ca="1">Table7[[#This Row],[Year]]*12</f>
        <v>26.465753424657535</v>
      </c>
      <c r="I5694" t="str">
        <f ca="1">IF(Table7[[#This Row],[Month]]&gt;=12,"Tenured","New Hire")</f>
        <v>Tenured</v>
      </c>
    </row>
    <row r="5695" spans="1:9">
      <c r="A5695" s="3" t="s">
        <v>96</v>
      </c>
      <c r="B5695" s="35" t="str">
        <f>_xlfn.XLOOKUP(Table7[[#This Row],[EID]],Roster!A:A,Roster!E:E)</f>
        <v>hir.kame.31</v>
      </c>
      <c r="C5695" s="35" t="str">
        <f>_xlfn.XLOOKUP(Table7[[#This Row],[EID]],Roster!A:A,Roster!F:F)</f>
        <v>Health</v>
      </c>
      <c r="D5695">
        <v>10</v>
      </c>
      <c r="E5695" s="2">
        <v>45253</v>
      </c>
      <c r="F5695" s="2">
        <f>_xlfn.XLOOKUP(Table7[[#This Row],[EID]],Roster!A:A,Roster!G:G)</f>
        <v>44979</v>
      </c>
      <c r="G5695" s="61">
        <f ca="1">(TODAY()-Table7[[#This Row],[Hire Date]])/365</f>
        <v>2.2356164383561645</v>
      </c>
      <c r="H5695" s="61">
        <f ca="1">Table7[[#This Row],[Year]]*12</f>
        <v>26.827397260273976</v>
      </c>
      <c r="I5695" t="str">
        <f ca="1">IF(Table7[[#This Row],[Month]]&gt;=12,"Tenured","New Hire")</f>
        <v>Tenured</v>
      </c>
    </row>
    <row r="5696" spans="1:9">
      <c r="A5696" s="3" t="s">
        <v>97</v>
      </c>
      <c r="B5696" s="35" t="str">
        <f>_xlfn.XLOOKUP(Table7[[#This Row],[EID]],Roster!A:A,Roster!E:E)</f>
        <v>han.oriz.24</v>
      </c>
      <c r="C5696" s="35" t="str">
        <f>_xlfn.XLOOKUP(Table7[[#This Row],[EID]],Roster!A:A,Roster!F:F)</f>
        <v>Network</v>
      </c>
      <c r="D5696">
        <v>10</v>
      </c>
      <c r="E5696" s="2">
        <v>45253</v>
      </c>
      <c r="F5696" s="2">
        <f>_xlfn.XLOOKUP(Table7[[#This Row],[EID]],Roster!A:A,Roster!G:G)</f>
        <v>44419</v>
      </c>
      <c r="G5696" s="61">
        <f ca="1">(TODAY()-Table7[[#This Row],[Hire Date]])/365</f>
        <v>3.7698630136986302</v>
      </c>
      <c r="H5696" s="61">
        <f ca="1">Table7[[#This Row],[Year]]*12</f>
        <v>45.238356164383561</v>
      </c>
      <c r="I5696" t="str">
        <f ca="1">IF(Table7[[#This Row],[Month]]&gt;=12,"Tenured","New Hire")</f>
        <v>Tenured</v>
      </c>
    </row>
    <row r="5697" spans="1:9">
      <c r="A5697" s="3" t="s">
        <v>98</v>
      </c>
      <c r="B5697" s="35" t="str">
        <f>_xlfn.XLOOKUP(Table7[[#This Row],[EID]],Roster!A:A,Roster!E:E)</f>
        <v>kig.imaz.62</v>
      </c>
      <c r="C5697" s="35" t="str">
        <f>_xlfn.XLOOKUP(Table7[[#This Row],[EID]],Roster!A:A,Roster!F:F)</f>
        <v>HR</v>
      </c>
      <c r="D5697">
        <v>10</v>
      </c>
      <c r="E5697" s="2">
        <v>45253</v>
      </c>
      <c r="F5697" s="2">
        <f>_xlfn.XLOOKUP(Table7[[#This Row],[EID]],Roster!A:A,Roster!G:G)</f>
        <v>41964</v>
      </c>
      <c r="G5697" s="61">
        <f ca="1">(TODAY()-Table7[[#This Row],[Hire Date]])/365</f>
        <v>10.495890410958904</v>
      </c>
      <c r="H5697" s="61">
        <f ca="1">Table7[[#This Row],[Year]]*12</f>
        <v>125.95068493150684</v>
      </c>
      <c r="I5697" t="str">
        <f ca="1">IF(Table7[[#This Row],[Month]]&gt;=12,"Tenured","New Hire")</f>
        <v>Tenured</v>
      </c>
    </row>
    <row r="5698" spans="1:9">
      <c r="A5698" s="3" t="s">
        <v>99</v>
      </c>
      <c r="B5698" s="35" t="str">
        <f>_xlfn.XLOOKUP(Table7[[#This Row],[EID]],Roster!A:A,Roster!E:E)</f>
        <v>han.oriz.24</v>
      </c>
      <c r="C5698" s="35" t="str">
        <f>_xlfn.XLOOKUP(Table7[[#This Row],[EID]],Roster!A:A,Roster!F:F)</f>
        <v>Strategy</v>
      </c>
      <c r="D5698">
        <v>9</v>
      </c>
      <c r="E5698" s="2">
        <v>45253</v>
      </c>
      <c r="F5698" s="2">
        <f>_xlfn.XLOOKUP(Table7[[#This Row],[EID]],Roster!A:A,Roster!G:G)</f>
        <v>39732</v>
      </c>
      <c r="G5698" s="61">
        <f ca="1">(TODAY()-Table7[[#This Row],[Hire Date]])/365</f>
        <v>16.610958904109587</v>
      </c>
      <c r="H5698" s="61">
        <f ca="1">Table7[[#This Row],[Year]]*12</f>
        <v>199.33150684931505</v>
      </c>
      <c r="I5698" t="str">
        <f ca="1">IF(Table7[[#This Row],[Month]]&gt;=12,"Tenured","New Hire")</f>
        <v>Tenured</v>
      </c>
    </row>
    <row r="5699" spans="1:9">
      <c r="A5699" s="3" t="s">
        <v>100</v>
      </c>
      <c r="B5699" s="35" t="str">
        <f>_xlfn.XLOOKUP(Table7[[#This Row],[EID]],Roster!A:A,Roster!E:E)</f>
        <v>oka.koch.55</v>
      </c>
      <c r="C5699" s="35" t="str">
        <f>_xlfn.XLOOKUP(Table7[[#This Row],[EID]],Roster!A:A,Roster!F:F)</f>
        <v>F&amp;A</v>
      </c>
      <c r="D5699">
        <v>9</v>
      </c>
      <c r="E5699" s="2">
        <v>45253</v>
      </c>
      <c r="F5699" s="2">
        <f>_xlfn.XLOOKUP(Table7[[#This Row],[EID]],Roster!A:A,Roster!G:G)</f>
        <v>44956</v>
      </c>
      <c r="G5699" s="61">
        <f ca="1">(TODAY()-Table7[[#This Row],[Hire Date]])/365</f>
        <v>2.2986301369863016</v>
      </c>
      <c r="H5699" s="61">
        <f ca="1">Table7[[#This Row],[Year]]*12</f>
        <v>27.583561643835619</v>
      </c>
      <c r="I5699" t="str">
        <f ca="1">IF(Table7[[#This Row],[Month]]&gt;=12,"Tenured","New Hire")</f>
        <v>Tenured</v>
      </c>
    </row>
    <row r="5700" spans="1:9">
      <c r="A5700" s="3" t="s">
        <v>101</v>
      </c>
      <c r="B5700" s="35" t="str">
        <f>_xlfn.XLOOKUP(Table7[[#This Row],[EID]],Roster!A:A,Roster!E:E)</f>
        <v>hir.kame.31</v>
      </c>
      <c r="C5700" s="35" t="str">
        <f>_xlfn.XLOOKUP(Table7[[#This Row],[EID]],Roster!A:A,Roster!F:F)</f>
        <v>Health</v>
      </c>
      <c r="D5700">
        <v>10</v>
      </c>
      <c r="E5700" s="2">
        <v>45253</v>
      </c>
      <c r="F5700" s="2">
        <f>_xlfn.XLOOKUP(Table7[[#This Row],[EID]],Roster!A:A,Roster!G:G)</f>
        <v>42161</v>
      </c>
      <c r="G5700" s="61">
        <f ca="1">(TODAY()-Table7[[#This Row],[Hire Date]])/365</f>
        <v>9.956164383561644</v>
      </c>
      <c r="H5700" s="61">
        <f ca="1">Table7[[#This Row],[Year]]*12</f>
        <v>119.47397260273974</v>
      </c>
      <c r="I5700" t="str">
        <f ca="1">IF(Table7[[#This Row],[Month]]&gt;=12,"Tenured","New Hire")</f>
        <v>Tenured</v>
      </c>
    </row>
    <row r="5701" spans="1:9">
      <c r="A5701" s="3" t="s">
        <v>102</v>
      </c>
      <c r="B5701" s="35" t="str">
        <f>_xlfn.XLOOKUP(Table7[[#This Row],[EID]],Roster!A:A,Roster!E:E)</f>
        <v>han.oriz.24</v>
      </c>
      <c r="C5701" s="35" t="str">
        <f>_xlfn.XLOOKUP(Table7[[#This Row],[EID]],Roster!A:A,Roster!F:F)</f>
        <v>Network</v>
      </c>
      <c r="D5701">
        <v>9</v>
      </c>
      <c r="E5701" s="2">
        <v>45253</v>
      </c>
      <c r="F5701" s="2">
        <f>_xlfn.XLOOKUP(Table7[[#This Row],[EID]],Roster!A:A,Roster!G:G)</f>
        <v>37784</v>
      </c>
      <c r="G5701" s="61">
        <f ca="1">(TODAY()-Table7[[#This Row],[Hire Date]])/365</f>
        <v>21.947945205479453</v>
      </c>
      <c r="H5701" s="61">
        <f ca="1">Table7[[#This Row],[Year]]*12</f>
        <v>263.37534246575342</v>
      </c>
      <c r="I5701" t="str">
        <f ca="1">IF(Table7[[#This Row],[Month]]&gt;=12,"Tenured","New Hire")</f>
        <v>Tenured</v>
      </c>
    </row>
    <row r="5702" spans="1:9">
      <c r="A5702" s="3" t="s">
        <v>103</v>
      </c>
      <c r="B5702" s="35" t="str">
        <f>_xlfn.XLOOKUP(Table7[[#This Row],[EID]],Roster!A:A,Roster!E:E)</f>
        <v>kig.imaz.62</v>
      </c>
      <c r="C5702" s="35" t="str">
        <f>_xlfn.XLOOKUP(Table7[[#This Row],[EID]],Roster!A:A,Roster!F:F)</f>
        <v>HR</v>
      </c>
      <c r="D5702">
        <v>8</v>
      </c>
      <c r="E5702" s="2">
        <v>45253</v>
      </c>
      <c r="F5702" s="2">
        <f>_xlfn.XLOOKUP(Table7[[#This Row],[EID]],Roster!A:A,Roster!G:G)</f>
        <v>44132</v>
      </c>
      <c r="G5702" s="61">
        <f ca="1">(TODAY()-Table7[[#This Row],[Hire Date]])/365</f>
        <v>4.5561643835616437</v>
      </c>
      <c r="H5702" s="61">
        <f ca="1">Table7[[#This Row],[Year]]*12</f>
        <v>54.673972602739724</v>
      </c>
      <c r="I5702" t="str">
        <f ca="1">IF(Table7[[#This Row],[Month]]&gt;=12,"Tenured","New Hire")</f>
        <v>Tenured</v>
      </c>
    </row>
    <row r="5703" spans="1:9">
      <c r="A5703" s="3" t="s">
        <v>104</v>
      </c>
      <c r="B5703" s="35" t="str">
        <f>_xlfn.XLOOKUP(Table7[[#This Row],[EID]],Roster!A:A,Roster!E:E)</f>
        <v>oka.koch.55</v>
      </c>
      <c r="C5703" s="35" t="str">
        <f>_xlfn.XLOOKUP(Table7[[#This Row],[EID]],Roster!A:A,Roster!F:F)</f>
        <v>F&amp;A</v>
      </c>
      <c r="D5703">
        <v>8</v>
      </c>
      <c r="E5703" s="2">
        <v>45253</v>
      </c>
      <c r="F5703" s="2">
        <f>_xlfn.XLOOKUP(Table7[[#This Row],[EID]],Roster!A:A,Roster!G:G)</f>
        <v>44977</v>
      </c>
      <c r="G5703" s="61">
        <f ca="1">(TODAY()-Table7[[#This Row],[Hire Date]])/365</f>
        <v>2.2410958904109588</v>
      </c>
      <c r="H5703" s="61">
        <f ca="1">Table7[[#This Row],[Year]]*12</f>
        <v>26.893150684931506</v>
      </c>
      <c r="I5703" t="str">
        <f ca="1">IF(Table7[[#This Row],[Month]]&gt;=12,"Tenured","New Hire")</f>
        <v>Tenured</v>
      </c>
    </row>
    <row r="5704" spans="1:9">
      <c r="A5704" s="3" t="s">
        <v>105</v>
      </c>
      <c r="B5704" s="35" t="str">
        <f>_xlfn.XLOOKUP(Table7[[#This Row],[EID]],Roster!A:A,Roster!E:E)</f>
        <v>oka.koch.55</v>
      </c>
      <c r="C5704" s="35" t="str">
        <f>_xlfn.XLOOKUP(Table7[[#This Row],[EID]],Roster!A:A,Roster!F:F)</f>
        <v>F&amp;A</v>
      </c>
      <c r="D5704">
        <v>8</v>
      </c>
      <c r="E5704" s="2">
        <v>45253</v>
      </c>
      <c r="F5704" s="2">
        <f>_xlfn.XLOOKUP(Table7[[#This Row],[EID]],Roster!A:A,Roster!G:G)</f>
        <v>37806</v>
      </c>
      <c r="G5704" s="61">
        <f ca="1">(TODAY()-Table7[[#This Row],[Hire Date]])/365</f>
        <v>21.887671232876713</v>
      </c>
      <c r="H5704" s="61">
        <f ca="1">Table7[[#This Row],[Year]]*12</f>
        <v>262.65205479452055</v>
      </c>
      <c r="I5704" t="str">
        <f ca="1">IF(Table7[[#This Row],[Month]]&gt;=12,"Tenured","New Hire")</f>
        <v>Tenured</v>
      </c>
    </row>
    <row r="5705" spans="1:9">
      <c r="A5705" s="3" t="s">
        <v>106</v>
      </c>
      <c r="B5705" s="35" t="str">
        <f>_xlfn.XLOOKUP(Table7[[#This Row],[EID]],Roster!A:A,Roster!E:E)</f>
        <v>hir.kame.31</v>
      </c>
      <c r="C5705" s="35" t="str">
        <f>_xlfn.XLOOKUP(Table7[[#This Row],[EID]],Roster!A:A,Roster!F:F)</f>
        <v>Health</v>
      </c>
      <c r="D5705">
        <v>10</v>
      </c>
      <c r="E5705" s="2">
        <v>45253</v>
      </c>
      <c r="F5705" s="2">
        <f>_xlfn.XLOOKUP(Table7[[#This Row],[EID]],Roster!A:A,Roster!G:G)</f>
        <v>40457</v>
      </c>
      <c r="G5705" s="61">
        <f ca="1">(TODAY()-Table7[[#This Row],[Hire Date]])/365</f>
        <v>14.624657534246575</v>
      </c>
      <c r="H5705" s="61">
        <f ca="1">Table7[[#This Row],[Year]]*12</f>
        <v>175.49589041095891</v>
      </c>
      <c r="I5705" t="str">
        <f ca="1">IF(Table7[[#This Row],[Month]]&gt;=12,"Tenured","New Hire")</f>
        <v>Tenured</v>
      </c>
    </row>
    <row r="5706" spans="1:9">
      <c r="A5706" s="3" t="s">
        <v>107</v>
      </c>
      <c r="B5706" s="35" t="str">
        <f>_xlfn.XLOOKUP(Table7[[#This Row],[EID]],Roster!A:A,Roster!E:E)</f>
        <v>oka.koch.55</v>
      </c>
      <c r="C5706" s="35" t="str">
        <f>_xlfn.XLOOKUP(Table7[[#This Row],[EID]],Roster!A:A,Roster!F:F)</f>
        <v>F&amp;A</v>
      </c>
      <c r="D5706">
        <v>7</v>
      </c>
      <c r="E5706" s="2">
        <v>45253</v>
      </c>
      <c r="F5706" s="2">
        <f>_xlfn.XLOOKUP(Table7[[#This Row],[EID]],Roster!A:A,Roster!G:G)</f>
        <v>45001</v>
      </c>
      <c r="G5706" s="61">
        <f ca="1">(TODAY()-Table7[[#This Row],[Hire Date]])/365</f>
        <v>2.1753424657534248</v>
      </c>
      <c r="H5706" s="61">
        <f ca="1">Table7[[#This Row],[Year]]*12</f>
        <v>26.104109589041098</v>
      </c>
      <c r="I5706" t="str">
        <f ca="1">IF(Table7[[#This Row],[Month]]&gt;=12,"Tenured","New Hire")</f>
        <v>Tenured</v>
      </c>
    </row>
    <row r="5707" spans="1:9">
      <c r="A5707" s="3" t="s">
        <v>108</v>
      </c>
      <c r="B5707" s="35" t="str">
        <f>_xlfn.XLOOKUP(Table7[[#This Row],[EID]],Roster!A:A,Roster!E:E)</f>
        <v>kig.imaz.62</v>
      </c>
      <c r="C5707" s="35" t="str">
        <f>_xlfn.XLOOKUP(Table7[[#This Row],[EID]],Roster!A:A,Roster!F:F)</f>
        <v>HR</v>
      </c>
      <c r="D5707">
        <v>8</v>
      </c>
      <c r="E5707" s="2">
        <v>45253</v>
      </c>
      <c r="F5707" s="2">
        <f>_xlfn.XLOOKUP(Table7[[#This Row],[EID]],Roster!A:A,Roster!G:G)</f>
        <v>41289</v>
      </c>
      <c r="G5707" s="61">
        <f ca="1">(TODAY()-Table7[[#This Row],[Hire Date]])/365</f>
        <v>12.345205479452055</v>
      </c>
      <c r="H5707" s="61">
        <f ca="1">Table7[[#This Row],[Year]]*12</f>
        <v>148.14246575342466</v>
      </c>
      <c r="I5707" t="str">
        <f ca="1">IF(Table7[[#This Row],[Month]]&gt;=12,"Tenured","New Hire")</f>
        <v>Tenured</v>
      </c>
    </row>
    <row r="5708" spans="1:9">
      <c r="A5708" s="3" t="s">
        <v>109</v>
      </c>
      <c r="B5708" s="35" t="str">
        <f>_xlfn.XLOOKUP(Table7[[#This Row],[EID]],Roster!A:A,Roster!E:E)</f>
        <v>han.oriz.24</v>
      </c>
      <c r="C5708" s="35" t="str">
        <f>_xlfn.XLOOKUP(Table7[[#This Row],[EID]],Roster!A:A,Roster!F:F)</f>
        <v>Strategy</v>
      </c>
      <c r="D5708">
        <v>8</v>
      </c>
      <c r="E5708" s="2">
        <v>45253</v>
      </c>
      <c r="F5708" s="2">
        <f>_xlfn.XLOOKUP(Table7[[#This Row],[EID]],Roster!A:A,Roster!G:G)</f>
        <v>39092</v>
      </c>
      <c r="G5708" s="61">
        <f ca="1">(TODAY()-Table7[[#This Row],[Hire Date]])/365</f>
        <v>18.364383561643837</v>
      </c>
      <c r="H5708" s="61">
        <f ca="1">Table7[[#This Row],[Year]]*12</f>
        <v>220.37260273972606</v>
      </c>
      <c r="I5708" t="str">
        <f ca="1">IF(Table7[[#This Row],[Month]]&gt;=12,"Tenured","New Hire")</f>
        <v>Tenured</v>
      </c>
    </row>
    <row r="5709" spans="1:9">
      <c r="A5709" s="3" t="s">
        <v>110</v>
      </c>
      <c r="B5709" s="35" t="str">
        <f>_xlfn.XLOOKUP(Table7[[#This Row],[EID]],Roster!A:A,Roster!E:E)</f>
        <v>oka.koch.55</v>
      </c>
      <c r="C5709" s="35" t="str">
        <f>_xlfn.XLOOKUP(Table7[[#This Row],[EID]],Roster!A:A,Roster!F:F)</f>
        <v>F&amp;A</v>
      </c>
      <c r="D5709">
        <v>6</v>
      </c>
      <c r="E5709" s="2">
        <v>45253</v>
      </c>
      <c r="F5709" s="2">
        <f>_xlfn.XLOOKUP(Table7[[#This Row],[EID]],Roster!A:A,Roster!G:G)</f>
        <v>45029</v>
      </c>
      <c r="G5709" s="61">
        <f ca="1">(TODAY()-Table7[[#This Row],[Hire Date]])/365</f>
        <v>2.0986301369863014</v>
      </c>
      <c r="H5709" s="61">
        <f ca="1">Table7[[#This Row],[Year]]*12</f>
        <v>25.183561643835617</v>
      </c>
      <c r="I5709" t="str">
        <f ca="1">IF(Table7[[#This Row],[Month]]&gt;=12,"Tenured","New Hire")</f>
        <v>Tenured</v>
      </c>
    </row>
    <row r="5710" spans="1:9">
      <c r="A5710" s="3" t="s">
        <v>111</v>
      </c>
      <c r="B5710" s="35" t="str">
        <f>_xlfn.XLOOKUP(Table7[[#This Row],[EID]],Roster!A:A,Roster!E:E)</f>
        <v>hir.kame.31</v>
      </c>
      <c r="C5710" s="35" t="str">
        <f>_xlfn.XLOOKUP(Table7[[#This Row],[EID]],Roster!A:A,Roster!F:F)</f>
        <v>Health</v>
      </c>
      <c r="D5710">
        <v>10</v>
      </c>
      <c r="E5710" s="2">
        <v>45253</v>
      </c>
      <c r="F5710" s="2">
        <f>_xlfn.XLOOKUP(Table7[[#This Row],[EID]],Roster!A:A,Roster!G:G)</f>
        <v>42145</v>
      </c>
      <c r="G5710" s="61">
        <f ca="1">(TODAY()-Table7[[#This Row],[Hire Date]])/365</f>
        <v>10</v>
      </c>
      <c r="H5710" s="61">
        <f ca="1">Table7[[#This Row],[Year]]*12</f>
        <v>120</v>
      </c>
      <c r="I5710" t="str">
        <f ca="1">IF(Table7[[#This Row],[Month]]&gt;=12,"Tenured","New Hire")</f>
        <v>Tenured</v>
      </c>
    </row>
    <row r="5711" spans="1:9">
      <c r="A5711" s="3" t="s">
        <v>112</v>
      </c>
      <c r="B5711" s="35" t="str">
        <f>_xlfn.XLOOKUP(Table7[[#This Row],[EID]],Roster!A:A,Roster!E:E)</f>
        <v>hir.kame.31</v>
      </c>
      <c r="C5711" s="35" t="str">
        <f>_xlfn.XLOOKUP(Table7[[#This Row],[EID]],Roster!A:A,Roster!F:F)</f>
        <v>Health</v>
      </c>
      <c r="D5711">
        <v>10</v>
      </c>
      <c r="E5711" s="2">
        <v>45253</v>
      </c>
      <c r="F5711" s="2">
        <f>_xlfn.XLOOKUP(Table7[[#This Row],[EID]],Roster!A:A,Roster!G:G)</f>
        <v>44989</v>
      </c>
      <c r="G5711" s="61">
        <f ca="1">(TODAY()-Table7[[#This Row],[Hire Date]])/365</f>
        <v>2.2082191780821918</v>
      </c>
      <c r="H5711" s="61">
        <f ca="1">Table7[[#This Row],[Year]]*12</f>
        <v>26.4986301369863</v>
      </c>
      <c r="I5711" t="str">
        <f ca="1">IF(Table7[[#This Row],[Month]]&gt;=12,"Tenured","New Hire")</f>
        <v>Tenured</v>
      </c>
    </row>
    <row r="5712" spans="1:9">
      <c r="A5712" s="3" t="s">
        <v>113</v>
      </c>
      <c r="B5712" s="35" t="str">
        <f>_xlfn.XLOOKUP(Table7[[#This Row],[EID]],Roster!A:A,Roster!E:E)</f>
        <v>kig.imaz.62</v>
      </c>
      <c r="C5712" s="35" t="str">
        <f>_xlfn.XLOOKUP(Table7[[#This Row],[EID]],Roster!A:A,Roster!F:F)</f>
        <v>HR</v>
      </c>
      <c r="D5712">
        <v>9</v>
      </c>
      <c r="E5712" s="2">
        <v>45253</v>
      </c>
      <c r="F5712" s="2">
        <f>_xlfn.XLOOKUP(Table7[[#This Row],[EID]],Roster!A:A,Roster!G:G)</f>
        <v>44152</v>
      </c>
      <c r="G5712" s="61">
        <f ca="1">(TODAY()-Table7[[#This Row],[Hire Date]])/365</f>
        <v>4.5013698630136982</v>
      </c>
      <c r="H5712" s="61">
        <f ca="1">Table7[[#This Row],[Year]]*12</f>
        <v>54.016438356164379</v>
      </c>
      <c r="I5712" t="str">
        <f ca="1">IF(Table7[[#This Row],[Month]]&gt;=12,"Tenured","New Hire")</f>
        <v>Tenured</v>
      </c>
    </row>
    <row r="5713" spans="1:9">
      <c r="A5713" s="3" t="s">
        <v>114</v>
      </c>
      <c r="B5713" s="35" t="str">
        <f>_xlfn.XLOOKUP(Table7[[#This Row],[EID]],Roster!A:A,Roster!E:E)</f>
        <v>han.oriz.24</v>
      </c>
      <c r="C5713" s="35" t="str">
        <f>_xlfn.XLOOKUP(Table7[[#This Row],[EID]],Roster!A:A,Roster!F:F)</f>
        <v>Strategy</v>
      </c>
      <c r="D5713">
        <v>9</v>
      </c>
      <c r="E5713" s="2">
        <v>45253</v>
      </c>
      <c r="F5713" s="2">
        <f>_xlfn.XLOOKUP(Table7[[#This Row],[EID]],Roster!A:A,Roster!G:G)</f>
        <v>37165</v>
      </c>
      <c r="G5713" s="61">
        <f ca="1">(TODAY()-Table7[[#This Row],[Hire Date]])/365</f>
        <v>23.643835616438356</v>
      </c>
      <c r="H5713" s="61">
        <f ca="1">Table7[[#This Row],[Year]]*12</f>
        <v>283.72602739726028</v>
      </c>
      <c r="I5713" t="str">
        <f ca="1">IF(Table7[[#This Row],[Month]]&gt;=12,"Tenured","New Hire")</f>
        <v>Tenured</v>
      </c>
    </row>
    <row r="5714" spans="1:9">
      <c r="A5714" s="3" t="s">
        <v>115</v>
      </c>
      <c r="B5714" s="35" t="str">
        <f>_xlfn.XLOOKUP(Table7[[#This Row],[EID]],Roster!A:A,Roster!E:E)</f>
        <v>oka.koch.55</v>
      </c>
      <c r="C5714" s="35" t="str">
        <f>_xlfn.XLOOKUP(Table7[[#This Row],[EID]],Roster!A:A,Roster!F:F)</f>
        <v>F&amp;A</v>
      </c>
      <c r="D5714">
        <v>9</v>
      </c>
      <c r="E5714" s="2">
        <v>45253</v>
      </c>
      <c r="F5714" s="2">
        <f>_xlfn.XLOOKUP(Table7[[#This Row],[EID]],Roster!A:A,Roster!G:G)</f>
        <v>44841</v>
      </c>
      <c r="G5714" s="61">
        <f ca="1">(TODAY()-Table7[[#This Row],[Hire Date]])/365</f>
        <v>2.6136986301369864</v>
      </c>
      <c r="H5714" s="61">
        <f ca="1">Table7[[#This Row],[Year]]*12</f>
        <v>31.364383561643837</v>
      </c>
      <c r="I5714" t="str">
        <f ca="1">IF(Table7[[#This Row],[Month]]&gt;=12,"Tenured","New Hire")</f>
        <v>Tenured</v>
      </c>
    </row>
    <row r="5715" spans="1:9">
      <c r="A5715" s="3" t="s">
        <v>116</v>
      </c>
      <c r="B5715" s="35" t="str">
        <f>_xlfn.XLOOKUP(Table7[[#This Row],[EID]],Roster!A:A,Roster!E:E)</f>
        <v>hir.kame.31</v>
      </c>
      <c r="C5715" s="35" t="str">
        <f>_xlfn.XLOOKUP(Table7[[#This Row],[EID]],Roster!A:A,Roster!F:F)</f>
        <v>Health</v>
      </c>
      <c r="D5715">
        <v>9</v>
      </c>
      <c r="E5715" s="2">
        <v>45253</v>
      </c>
      <c r="F5715" s="2">
        <f>_xlfn.XLOOKUP(Table7[[#This Row],[EID]],Roster!A:A,Roster!G:G)</f>
        <v>39490</v>
      </c>
      <c r="G5715" s="61">
        <f ca="1">(TODAY()-Table7[[#This Row],[Hire Date]])/365</f>
        <v>17.273972602739725</v>
      </c>
      <c r="H5715" s="61">
        <f ca="1">Table7[[#This Row],[Year]]*12</f>
        <v>207.2876712328767</v>
      </c>
      <c r="I5715" t="str">
        <f ca="1">IF(Table7[[#This Row],[Month]]&gt;=12,"Tenured","New Hire")</f>
        <v>Tenured</v>
      </c>
    </row>
    <row r="5716" spans="1:9">
      <c r="A5716" s="3" t="s">
        <v>117</v>
      </c>
      <c r="B5716" s="35" t="str">
        <f>_xlfn.XLOOKUP(Table7[[#This Row],[EID]],Roster!A:A,Roster!E:E)</f>
        <v>han.oriz.24</v>
      </c>
      <c r="C5716" s="35" t="str">
        <f>_xlfn.XLOOKUP(Table7[[#This Row],[EID]],Roster!A:A,Roster!F:F)</f>
        <v>Network</v>
      </c>
      <c r="D5716">
        <v>9</v>
      </c>
      <c r="E5716" s="2">
        <v>45253</v>
      </c>
      <c r="F5716" s="2">
        <f>_xlfn.XLOOKUP(Table7[[#This Row],[EID]],Roster!A:A,Roster!G:G)</f>
        <v>43495</v>
      </c>
      <c r="G5716" s="61">
        <f ca="1">(TODAY()-Table7[[#This Row],[Hire Date]])/365</f>
        <v>6.3013698630136989</v>
      </c>
      <c r="H5716" s="61">
        <f ca="1">Table7[[#This Row],[Year]]*12</f>
        <v>75.616438356164394</v>
      </c>
      <c r="I5716" t="str">
        <f ca="1">IF(Table7[[#This Row],[Month]]&gt;=12,"Tenured","New Hire")</f>
        <v>Tenured</v>
      </c>
    </row>
    <row r="5717" spans="1:9">
      <c r="A5717" s="3" t="s">
        <v>118</v>
      </c>
      <c r="B5717" s="35" t="str">
        <f>_xlfn.XLOOKUP(Table7[[#This Row],[EID]],Roster!A:A,Roster!E:E)</f>
        <v>kig.imaz.62</v>
      </c>
      <c r="C5717" s="35" t="str">
        <f>_xlfn.XLOOKUP(Table7[[#This Row],[EID]],Roster!A:A,Roster!F:F)</f>
        <v>HR</v>
      </c>
      <c r="D5717">
        <v>10</v>
      </c>
      <c r="E5717" s="2">
        <v>45253</v>
      </c>
      <c r="F5717" s="2">
        <f>_xlfn.XLOOKUP(Table7[[#This Row],[EID]],Roster!A:A,Roster!G:G)</f>
        <v>44965</v>
      </c>
      <c r="G5717" s="61">
        <f ca="1">(TODAY()-Table7[[#This Row],[Hire Date]])/365</f>
        <v>2.2739726027397262</v>
      </c>
      <c r="H5717" s="61">
        <f ca="1">Table7[[#This Row],[Year]]*12</f>
        <v>27.287671232876715</v>
      </c>
      <c r="I5717" t="str">
        <f ca="1">IF(Table7[[#This Row],[Month]]&gt;=12,"Tenured","New Hire")</f>
        <v>Tenured</v>
      </c>
    </row>
    <row r="5718" spans="1:9">
      <c r="A5718" s="3" t="s">
        <v>119</v>
      </c>
      <c r="B5718" s="35" t="str">
        <f>_xlfn.XLOOKUP(Table7[[#This Row],[EID]],Roster!A:A,Roster!E:E)</f>
        <v>hir.kame.31</v>
      </c>
      <c r="C5718" s="35" t="str">
        <f>_xlfn.XLOOKUP(Table7[[#This Row],[EID]],Roster!A:A,Roster!F:F)</f>
        <v>Health</v>
      </c>
      <c r="D5718">
        <v>9</v>
      </c>
      <c r="E5718" s="2">
        <v>45253</v>
      </c>
      <c r="F5718" s="2">
        <f>_xlfn.XLOOKUP(Table7[[#This Row],[EID]],Roster!A:A,Roster!G:G)</f>
        <v>38581</v>
      </c>
      <c r="G5718" s="61">
        <f ca="1">(TODAY()-Table7[[#This Row],[Hire Date]])/365</f>
        <v>19.764383561643836</v>
      </c>
      <c r="H5718" s="61">
        <f ca="1">Table7[[#This Row],[Year]]*12</f>
        <v>237.17260273972602</v>
      </c>
      <c r="I5718" t="str">
        <f ca="1">IF(Table7[[#This Row],[Month]]&gt;=12,"Tenured","New Hire")</f>
        <v>Tenured</v>
      </c>
    </row>
    <row r="5719" spans="1:9">
      <c r="A5719" s="3" t="s">
        <v>120</v>
      </c>
      <c r="B5719" s="35" t="str">
        <f>_xlfn.XLOOKUP(Table7[[#This Row],[EID]],Roster!A:A,Roster!E:E)</f>
        <v>oka.koch.55</v>
      </c>
      <c r="C5719" s="35" t="str">
        <f>_xlfn.XLOOKUP(Table7[[#This Row],[EID]],Roster!A:A,Roster!F:F)</f>
        <v>F&amp;A</v>
      </c>
      <c r="D5719">
        <v>8</v>
      </c>
      <c r="E5719" s="2">
        <v>45253</v>
      </c>
      <c r="F5719" s="2">
        <f>_xlfn.XLOOKUP(Table7[[#This Row],[EID]],Roster!A:A,Roster!G:G)</f>
        <v>45039</v>
      </c>
      <c r="G5719" s="61">
        <f ca="1">(TODAY()-Table7[[#This Row],[Hire Date]])/365</f>
        <v>2.0712328767123287</v>
      </c>
      <c r="H5719" s="61">
        <f ca="1">Table7[[#This Row],[Year]]*12</f>
        <v>24.854794520547944</v>
      </c>
      <c r="I5719" t="str">
        <f ca="1">IF(Table7[[#This Row],[Month]]&gt;=12,"Tenured","New Hire")</f>
        <v>Tenured</v>
      </c>
    </row>
    <row r="5720" spans="1:9">
      <c r="A5720" s="3" t="s">
        <v>121</v>
      </c>
      <c r="B5720" s="35" t="str">
        <f>_xlfn.XLOOKUP(Table7[[#This Row],[EID]],Roster!A:A,Roster!E:E)</f>
        <v>hir.kame.31</v>
      </c>
      <c r="C5720" s="35" t="str">
        <f>_xlfn.XLOOKUP(Table7[[#This Row],[EID]],Roster!A:A,Roster!F:F)</f>
        <v>Health</v>
      </c>
      <c r="D5720">
        <v>8</v>
      </c>
      <c r="E5720" s="2">
        <v>45253</v>
      </c>
      <c r="F5720" s="2">
        <f>_xlfn.XLOOKUP(Table7[[#This Row],[EID]],Roster!A:A,Roster!G:G)</f>
        <v>44420</v>
      </c>
      <c r="G5720" s="61">
        <f ca="1">(TODAY()-Table7[[#This Row],[Hire Date]])/365</f>
        <v>3.7671232876712328</v>
      </c>
      <c r="H5720" s="61">
        <f ca="1">Table7[[#This Row],[Year]]*12</f>
        <v>45.205479452054796</v>
      </c>
      <c r="I5720" t="str">
        <f ca="1">IF(Table7[[#This Row],[Month]]&gt;=12,"Tenured","New Hire")</f>
        <v>Tenured</v>
      </c>
    </row>
    <row r="5721" spans="1:9">
      <c r="A5721" s="3" t="s">
        <v>122</v>
      </c>
      <c r="B5721" s="35" t="str">
        <f>_xlfn.XLOOKUP(Table7[[#This Row],[EID]],Roster!A:A,Roster!E:E)</f>
        <v>han.oriz.24</v>
      </c>
      <c r="C5721" s="35" t="str">
        <f>_xlfn.XLOOKUP(Table7[[#This Row],[EID]],Roster!A:A,Roster!F:F)</f>
        <v>Network</v>
      </c>
      <c r="D5721">
        <v>9</v>
      </c>
      <c r="E5721" s="2">
        <v>45253</v>
      </c>
      <c r="F5721" s="2">
        <f>_xlfn.XLOOKUP(Table7[[#This Row],[EID]],Roster!A:A,Roster!G:G)</f>
        <v>44961</v>
      </c>
      <c r="G5721" s="61">
        <f ca="1">(TODAY()-Table7[[#This Row],[Hire Date]])/365</f>
        <v>2.2849315068493152</v>
      </c>
      <c r="H5721" s="61">
        <f ca="1">Table7[[#This Row],[Year]]*12</f>
        <v>27.419178082191785</v>
      </c>
      <c r="I5721" t="str">
        <f ca="1">IF(Table7[[#This Row],[Month]]&gt;=12,"Tenured","New Hire")</f>
        <v>Tenured</v>
      </c>
    </row>
    <row r="5722" spans="1:9">
      <c r="A5722" s="3" t="s">
        <v>123</v>
      </c>
      <c r="B5722" s="35" t="str">
        <f>_xlfn.XLOOKUP(Table7[[#This Row],[EID]],Roster!A:A,Roster!E:E)</f>
        <v>kig.imaz.62</v>
      </c>
      <c r="C5722" s="35" t="str">
        <f>_xlfn.XLOOKUP(Table7[[#This Row],[EID]],Roster!A:A,Roster!F:F)</f>
        <v>HR</v>
      </c>
      <c r="D5722">
        <v>10</v>
      </c>
      <c r="E5722" s="2">
        <v>45253</v>
      </c>
      <c r="F5722" s="2">
        <f>_xlfn.XLOOKUP(Table7[[#This Row],[EID]],Roster!A:A,Roster!G:G)</f>
        <v>41094</v>
      </c>
      <c r="G5722" s="61">
        <f ca="1">(TODAY()-Table7[[#This Row],[Hire Date]])/365</f>
        <v>12.87945205479452</v>
      </c>
      <c r="H5722" s="61">
        <f ca="1">Table7[[#This Row],[Year]]*12</f>
        <v>154.55342465753424</v>
      </c>
      <c r="I5722" t="str">
        <f ca="1">IF(Table7[[#This Row],[Month]]&gt;=12,"Tenured","New Hire")</f>
        <v>Tenured</v>
      </c>
    </row>
    <row r="5723" spans="1:9">
      <c r="A5723" s="3" t="s">
        <v>94</v>
      </c>
      <c r="B5723" s="35" t="str">
        <f>_xlfn.XLOOKUP(Table7[[#This Row],[EID]],Roster!A:A,Roster!E:E)</f>
        <v>oka.koch.55</v>
      </c>
      <c r="C5723" s="35" t="str">
        <f>_xlfn.XLOOKUP(Table7[[#This Row],[EID]],Roster!A:A,Roster!F:F)</f>
        <v>F&amp;A</v>
      </c>
      <c r="D5723">
        <v>10</v>
      </c>
      <c r="E5723" s="2">
        <v>45254</v>
      </c>
      <c r="F5723" s="2">
        <f>_xlfn.XLOOKUP(Table7[[#This Row],[EID]],Roster!A:A,Roster!G:G)</f>
        <v>45032</v>
      </c>
      <c r="G5723" s="61">
        <f ca="1">(TODAY()-Table7[[#This Row],[Hire Date]])/365</f>
        <v>2.0904109589041098</v>
      </c>
      <c r="H5723" s="61">
        <f ca="1">Table7[[#This Row],[Year]]*12</f>
        <v>25.084931506849315</v>
      </c>
      <c r="I5723" t="str">
        <f ca="1">IF(Table7[[#This Row],[Month]]&gt;=12,"Tenured","New Hire")</f>
        <v>Tenured</v>
      </c>
    </row>
    <row r="5724" spans="1:9">
      <c r="A5724" s="3" t="s">
        <v>95</v>
      </c>
      <c r="B5724" s="35" t="str">
        <f>_xlfn.XLOOKUP(Table7[[#This Row],[EID]],Roster!A:A,Roster!E:E)</f>
        <v>oka.koch.55</v>
      </c>
      <c r="C5724" s="35" t="str">
        <f>_xlfn.XLOOKUP(Table7[[#This Row],[EID]],Roster!A:A,Roster!F:F)</f>
        <v>F&amp;A</v>
      </c>
      <c r="D5724">
        <v>9</v>
      </c>
      <c r="E5724" s="2">
        <v>45254</v>
      </c>
      <c r="F5724" s="2">
        <f>_xlfn.XLOOKUP(Table7[[#This Row],[EID]],Roster!A:A,Roster!G:G)</f>
        <v>44990</v>
      </c>
      <c r="G5724" s="61">
        <f ca="1">(TODAY()-Table7[[#This Row],[Hire Date]])/365</f>
        <v>2.2054794520547945</v>
      </c>
      <c r="H5724" s="61">
        <f ca="1">Table7[[#This Row],[Year]]*12</f>
        <v>26.465753424657535</v>
      </c>
      <c r="I5724" t="str">
        <f ca="1">IF(Table7[[#This Row],[Month]]&gt;=12,"Tenured","New Hire")</f>
        <v>Tenured</v>
      </c>
    </row>
    <row r="5725" spans="1:9">
      <c r="A5725" s="3" t="s">
        <v>96</v>
      </c>
      <c r="B5725" s="35" t="str">
        <f>_xlfn.XLOOKUP(Table7[[#This Row],[EID]],Roster!A:A,Roster!E:E)</f>
        <v>hir.kame.31</v>
      </c>
      <c r="C5725" s="35" t="str">
        <f>_xlfn.XLOOKUP(Table7[[#This Row],[EID]],Roster!A:A,Roster!F:F)</f>
        <v>Health</v>
      </c>
      <c r="D5725">
        <v>8</v>
      </c>
      <c r="E5725" s="2">
        <v>45254</v>
      </c>
      <c r="F5725" s="2">
        <f>_xlfn.XLOOKUP(Table7[[#This Row],[EID]],Roster!A:A,Roster!G:G)</f>
        <v>44979</v>
      </c>
      <c r="G5725" s="61">
        <f ca="1">(TODAY()-Table7[[#This Row],[Hire Date]])/365</f>
        <v>2.2356164383561645</v>
      </c>
      <c r="H5725" s="61">
        <f ca="1">Table7[[#This Row],[Year]]*12</f>
        <v>26.827397260273976</v>
      </c>
      <c r="I5725" t="str">
        <f ca="1">IF(Table7[[#This Row],[Month]]&gt;=12,"Tenured","New Hire")</f>
        <v>Tenured</v>
      </c>
    </row>
    <row r="5726" spans="1:9">
      <c r="A5726" s="3" t="s">
        <v>97</v>
      </c>
      <c r="B5726" s="35" t="str">
        <f>_xlfn.XLOOKUP(Table7[[#This Row],[EID]],Roster!A:A,Roster!E:E)</f>
        <v>han.oriz.24</v>
      </c>
      <c r="C5726" s="35" t="str">
        <f>_xlfn.XLOOKUP(Table7[[#This Row],[EID]],Roster!A:A,Roster!F:F)</f>
        <v>Network</v>
      </c>
      <c r="D5726">
        <v>8</v>
      </c>
      <c r="E5726" s="2">
        <v>45254</v>
      </c>
      <c r="F5726" s="2">
        <f>_xlfn.XLOOKUP(Table7[[#This Row],[EID]],Roster!A:A,Roster!G:G)</f>
        <v>44419</v>
      </c>
      <c r="G5726" s="61">
        <f ca="1">(TODAY()-Table7[[#This Row],[Hire Date]])/365</f>
        <v>3.7698630136986302</v>
      </c>
      <c r="H5726" s="61">
        <f ca="1">Table7[[#This Row],[Year]]*12</f>
        <v>45.238356164383561</v>
      </c>
      <c r="I5726" t="str">
        <f ca="1">IF(Table7[[#This Row],[Month]]&gt;=12,"Tenured","New Hire")</f>
        <v>Tenured</v>
      </c>
    </row>
    <row r="5727" spans="1:9">
      <c r="A5727" s="3" t="s">
        <v>98</v>
      </c>
      <c r="B5727" s="35" t="str">
        <f>_xlfn.XLOOKUP(Table7[[#This Row],[EID]],Roster!A:A,Roster!E:E)</f>
        <v>kig.imaz.62</v>
      </c>
      <c r="C5727" s="35" t="str">
        <f>_xlfn.XLOOKUP(Table7[[#This Row],[EID]],Roster!A:A,Roster!F:F)</f>
        <v>HR</v>
      </c>
      <c r="D5727">
        <v>8</v>
      </c>
      <c r="E5727" s="2">
        <v>45254</v>
      </c>
      <c r="F5727" s="2">
        <f>_xlfn.XLOOKUP(Table7[[#This Row],[EID]],Roster!A:A,Roster!G:G)</f>
        <v>41964</v>
      </c>
      <c r="G5727" s="61">
        <f ca="1">(TODAY()-Table7[[#This Row],[Hire Date]])/365</f>
        <v>10.495890410958904</v>
      </c>
      <c r="H5727" s="61">
        <f ca="1">Table7[[#This Row],[Year]]*12</f>
        <v>125.95068493150684</v>
      </c>
      <c r="I5727" t="str">
        <f ca="1">IF(Table7[[#This Row],[Month]]&gt;=12,"Tenured","New Hire")</f>
        <v>Tenured</v>
      </c>
    </row>
    <row r="5728" spans="1:9">
      <c r="A5728" s="3" t="s">
        <v>99</v>
      </c>
      <c r="B5728" s="35" t="str">
        <f>_xlfn.XLOOKUP(Table7[[#This Row],[EID]],Roster!A:A,Roster!E:E)</f>
        <v>han.oriz.24</v>
      </c>
      <c r="C5728" s="35" t="str">
        <f>_xlfn.XLOOKUP(Table7[[#This Row],[EID]],Roster!A:A,Roster!F:F)</f>
        <v>Strategy</v>
      </c>
      <c r="D5728">
        <v>10</v>
      </c>
      <c r="E5728" s="2">
        <v>45254</v>
      </c>
      <c r="F5728" s="2">
        <f>_xlfn.XLOOKUP(Table7[[#This Row],[EID]],Roster!A:A,Roster!G:G)</f>
        <v>39732</v>
      </c>
      <c r="G5728" s="61">
        <f ca="1">(TODAY()-Table7[[#This Row],[Hire Date]])/365</f>
        <v>16.610958904109587</v>
      </c>
      <c r="H5728" s="61">
        <f ca="1">Table7[[#This Row],[Year]]*12</f>
        <v>199.33150684931505</v>
      </c>
      <c r="I5728" t="str">
        <f ca="1">IF(Table7[[#This Row],[Month]]&gt;=12,"Tenured","New Hire")</f>
        <v>Tenured</v>
      </c>
    </row>
    <row r="5729" spans="1:9">
      <c r="A5729" s="3" t="s">
        <v>100</v>
      </c>
      <c r="B5729" s="35" t="str">
        <f>_xlfn.XLOOKUP(Table7[[#This Row],[EID]],Roster!A:A,Roster!E:E)</f>
        <v>oka.koch.55</v>
      </c>
      <c r="C5729" s="35" t="str">
        <f>_xlfn.XLOOKUP(Table7[[#This Row],[EID]],Roster!A:A,Roster!F:F)</f>
        <v>F&amp;A</v>
      </c>
      <c r="D5729">
        <v>8</v>
      </c>
      <c r="E5729" s="2">
        <v>45254</v>
      </c>
      <c r="F5729" s="2">
        <f>_xlfn.XLOOKUP(Table7[[#This Row],[EID]],Roster!A:A,Roster!G:G)</f>
        <v>44956</v>
      </c>
      <c r="G5729" s="61">
        <f ca="1">(TODAY()-Table7[[#This Row],[Hire Date]])/365</f>
        <v>2.2986301369863016</v>
      </c>
      <c r="H5729" s="61">
        <f ca="1">Table7[[#This Row],[Year]]*12</f>
        <v>27.583561643835619</v>
      </c>
      <c r="I5729" t="str">
        <f ca="1">IF(Table7[[#This Row],[Month]]&gt;=12,"Tenured","New Hire")</f>
        <v>Tenured</v>
      </c>
    </row>
    <row r="5730" spans="1:9">
      <c r="A5730" s="3" t="s">
        <v>101</v>
      </c>
      <c r="B5730" s="35" t="str">
        <f>_xlfn.XLOOKUP(Table7[[#This Row],[EID]],Roster!A:A,Roster!E:E)</f>
        <v>hir.kame.31</v>
      </c>
      <c r="C5730" s="35" t="str">
        <f>_xlfn.XLOOKUP(Table7[[#This Row],[EID]],Roster!A:A,Roster!F:F)</f>
        <v>Health</v>
      </c>
      <c r="D5730">
        <v>10</v>
      </c>
      <c r="E5730" s="2">
        <v>45254</v>
      </c>
      <c r="F5730" s="2">
        <f>_xlfn.XLOOKUP(Table7[[#This Row],[EID]],Roster!A:A,Roster!G:G)</f>
        <v>42161</v>
      </c>
      <c r="G5730" s="61">
        <f ca="1">(TODAY()-Table7[[#This Row],[Hire Date]])/365</f>
        <v>9.956164383561644</v>
      </c>
      <c r="H5730" s="61">
        <f ca="1">Table7[[#This Row],[Year]]*12</f>
        <v>119.47397260273974</v>
      </c>
      <c r="I5730" t="str">
        <f ca="1">IF(Table7[[#This Row],[Month]]&gt;=12,"Tenured","New Hire")</f>
        <v>Tenured</v>
      </c>
    </row>
    <row r="5731" spans="1:9">
      <c r="A5731" s="3" t="s">
        <v>102</v>
      </c>
      <c r="B5731" s="35" t="str">
        <f>_xlfn.XLOOKUP(Table7[[#This Row],[EID]],Roster!A:A,Roster!E:E)</f>
        <v>han.oriz.24</v>
      </c>
      <c r="C5731" s="35" t="str">
        <f>_xlfn.XLOOKUP(Table7[[#This Row],[EID]],Roster!A:A,Roster!F:F)</f>
        <v>Network</v>
      </c>
      <c r="D5731">
        <v>10</v>
      </c>
      <c r="E5731" s="2">
        <v>45254</v>
      </c>
      <c r="F5731" s="2">
        <f>_xlfn.XLOOKUP(Table7[[#This Row],[EID]],Roster!A:A,Roster!G:G)</f>
        <v>37784</v>
      </c>
      <c r="G5731" s="61">
        <f ca="1">(TODAY()-Table7[[#This Row],[Hire Date]])/365</f>
        <v>21.947945205479453</v>
      </c>
      <c r="H5731" s="61">
        <f ca="1">Table7[[#This Row],[Year]]*12</f>
        <v>263.37534246575342</v>
      </c>
      <c r="I5731" t="str">
        <f ca="1">IF(Table7[[#This Row],[Month]]&gt;=12,"Tenured","New Hire")</f>
        <v>Tenured</v>
      </c>
    </row>
    <row r="5732" spans="1:9">
      <c r="A5732" s="3" t="s">
        <v>103</v>
      </c>
      <c r="B5732" s="35" t="str">
        <f>_xlfn.XLOOKUP(Table7[[#This Row],[EID]],Roster!A:A,Roster!E:E)</f>
        <v>kig.imaz.62</v>
      </c>
      <c r="C5732" s="35" t="str">
        <f>_xlfn.XLOOKUP(Table7[[#This Row],[EID]],Roster!A:A,Roster!F:F)</f>
        <v>HR</v>
      </c>
      <c r="D5732">
        <v>9</v>
      </c>
      <c r="E5732" s="2">
        <v>45254</v>
      </c>
      <c r="F5732" s="2">
        <f>_xlfn.XLOOKUP(Table7[[#This Row],[EID]],Roster!A:A,Roster!G:G)</f>
        <v>44132</v>
      </c>
      <c r="G5732" s="61">
        <f ca="1">(TODAY()-Table7[[#This Row],[Hire Date]])/365</f>
        <v>4.5561643835616437</v>
      </c>
      <c r="H5732" s="61">
        <f ca="1">Table7[[#This Row],[Year]]*12</f>
        <v>54.673972602739724</v>
      </c>
      <c r="I5732" t="str">
        <f ca="1">IF(Table7[[#This Row],[Month]]&gt;=12,"Tenured","New Hire")</f>
        <v>Tenured</v>
      </c>
    </row>
    <row r="5733" spans="1:9">
      <c r="A5733" s="3" t="s">
        <v>104</v>
      </c>
      <c r="B5733" s="35" t="str">
        <f>_xlfn.XLOOKUP(Table7[[#This Row],[EID]],Roster!A:A,Roster!E:E)</f>
        <v>oka.koch.55</v>
      </c>
      <c r="C5733" s="35" t="str">
        <f>_xlfn.XLOOKUP(Table7[[#This Row],[EID]],Roster!A:A,Roster!F:F)</f>
        <v>F&amp;A</v>
      </c>
      <c r="D5733">
        <v>7</v>
      </c>
      <c r="E5733" s="2">
        <v>45254</v>
      </c>
      <c r="F5733" s="2">
        <f>_xlfn.XLOOKUP(Table7[[#This Row],[EID]],Roster!A:A,Roster!G:G)</f>
        <v>44977</v>
      </c>
      <c r="G5733" s="61">
        <f ca="1">(TODAY()-Table7[[#This Row],[Hire Date]])/365</f>
        <v>2.2410958904109588</v>
      </c>
      <c r="H5733" s="61">
        <f ca="1">Table7[[#This Row],[Year]]*12</f>
        <v>26.893150684931506</v>
      </c>
      <c r="I5733" t="str">
        <f ca="1">IF(Table7[[#This Row],[Month]]&gt;=12,"Tenured","New Hire")</f>
        <v>Tenured</v>
      </c>
    </row>
    <row r="5734" spans="1:9">
      <c r="A5734" s="3" t="s">
        <v>105</v>
      </c>
      <c r="B5734" s="35" t="str">
        <f>_xlfn.XLOOKUP(Table7[[#This Row],[EID]],Roster!A:A,Roster!E:E)</f>
        <v>oka.koch.55</v>
      </c>
      <c r="C5734" s="35" t="str">
        <f>_xlfn.XLOOKUP(Table7[[#This Row],[EID]],Roster!A:A,Roster!F:F)</f>
        <v>F&amp;A</v>
      </c>
      <c r="D5734">
        <v>10</v>
      </c>
      <c r="E5734" s="2">
        <v>45254</v>
      </c>
      <c r="F5734" s="2">
        <f>_xlfn.XLOOKUP(Table7[[#This Row],[EID]],Roster!A:A,Roster!G:G)</f>
        <v>37806</v>
      </c>
      <c r="G5734" s="61">
        <f ca="1">(TODAY()-Table7[[#This Row],[Hire Date]])/365</f>
        <v>21.887671232876713</v>
      </c>
      <c r="H5734" s="61">
        <f ca="1">Table7[[#This Row],[Year]]*12</f>
        <v>262.65205479452055</v>
      </c>
      <c r="I5734" t="str">
        <f ca="1">IF(Table7[[#This Row],[Month]]&gt;=12,"Tenured","New Hire")</f>
        <v>Tenured</v>
      </c>
    </row>
    <row r="5735" spans="1:9">
      <c r="A5735" s="3" t="s">
        <v>106</v>
      </c>
      <c r="B5735" s="35" t="str">
        <f>_xlfn.XLOOKUP(Table7[[#This Row],[EID]],Roster!A:A,Roster!E:E)</f>
        <v>hir.kame.31</v>
      </c>
      <c r="C5735" s="35" t="str">
        <f>_xlfn.XLOOKUP(Table7[[#This Row],[EID]],Roster!A:A,Roster!F:F)</f>
        <v>Health</v>
      </c>
      <c r="D5735">
        <v>8</v>
      </c>
      <c r="E5735" s="2">
        <v>45254</v>
      </c>
      <c r="F5735" s="2">
        <f>_xlfn.XLOOKUP(Table7[[#This Row],[EID]],Roster!A:A,Roster!G:G)</f>
        <v>40457</v>
      </c>
      <c r="G5735" s="61">
        <f ca="1">(TODAY()-Table7[[#This Row],[Hire Date]])/365</f>
        <v>14.624657534246575</v>
      </c>
      <c r="H5735" s="61">
        <f ca="1">Table7[[#This Row],[Year]]*12</f>
        <v>175.49589041095891</v>
      </c>
      <c r="I5735" t="str">
        <f ca="1">IF(Table7[[#This Row],[Month]]&gt;=12,"Tenured","New Hire")</f>
        <v>Tenured</v>
      </c>
    </row>
    <row r="5736" spans="1:9">
      <c r="A5736" s="3" t="s">
        <v>107</v>
      </c>
      <c r="B5736" s="35" t="str">
        <f>_xlfn.XLOOKUP(Table7[[#This Row],[EID]],Roster!A:A,Roster!E:E)</f>
        <v>oka.koch.55</v>
      </c>
      <c r="C5736" s="35" t="str">
        <f>_xlfn.XLOOKUP(Table7[[#This Row],[EID]],Roster!A:A,Roster!F:F)</f>
        <v>F&amp;A</v>
      </c>
      <c r="D5736">
        <v>7</v>
      </c>
      <c r="E5736" s="2">
        <v>45254</v>
      </c>
      <c r="F5736" s="2">
        <f>_xlfn.XLOOKUP(Table7[[#This Row],[EID]],Roster!A:A,Roster!G:G)</f>
        <v>45001</v>
      </c>
      <c r="G5736" s="61">
        <f ca="1">(TODAY()-Table7[[#This Row],[Hire Date]])/365</f>
        <v>2.1753424657534248</v>
      </c>
      <c r="H5736" s="61">
        <f ca="1">Table7[[#This Row],[Year]]*12</f>
        <v>26.104109589041098</v>
      </c>
      <c r="I5736" t="str">
        <f ca="1">IF(Table7[[#This Row],[Month]]&gt;=12,"Tenured","New Hire")</f>
        <v>Tenured</v>
      </c>
    </row>
    <row r="5737" spans="1:9">
      <c r="A5737" s="3" t="s">
        <v>108</v>
      </c>
      <c r="B5737" s="35" t="str">
        <f>_xlfn.XLOOKUP(Table7[[#This Row],[EID]],Roster!A:A,Roster!E:E)</f>
        <v>kig.imaz.62</v>
      </c>
      <c r="C5737" s="35" t="str">
        <f>_xlfn.XLOOKUP(Table7[[#This Row],[EID]],Roster!A:A,Roster!F:F)</f>
        <v>HR</v>
      </c>
      <c r="D5737">
        <v>10</v>
      </c>
      <c r="E5737" s="2">
        <v>45254</v>
      </c>
      <c r="F5737" s="2">
        <f>_xlfn.XLOOKUP(Table7[[#This Row],[EID]],Roster!A:A,Roster!G:G)</f>
        <v>41289</v>
      </c>
      <c r="G5737" s="61">
        <f ca="1">(TODAY()-Table7[[#This Row],[Hire Date]])/365</f>
        <v>12.345205479452055</v>
      </c>
      <c r="H5737" s="61">
        <f ca="1">Table7[[#This Row],[Year]]*12</f>
        <v>148.14246575342466</v>
      </c>
      <c r="I5737" t="str">
        <f ca="1">IF(Table7[[#This Row],[Month]]&gt;=12,"Tenured","New Hire")</f>
        <v>Tenured</v>
      </c>
    </row>
    <row r="5738" spans="1:9">
      <c r="A5738" s="3" t="s">
        <v>109</v>
      </c>
      <c r="B5738" s="35" t="str">
        <f>_xlfn.XLOOKUP(Table7[[#This Row],[EID]],Roster!A:A,Roster!E:E)</f>
        <v>han.oriz.24</v>
      </c>
      <c r="C5738" s="35" t="str">
        <f>_xlfn.XLOOKUP(Table7[[#This Row],[EID]],Roster!A:A,Roster!F:F)</f>
        <v>Strategy</v>
      </c>
      <c r="D5738">
        <v>8</v>
      </c>
      <c r="E5738" s="2">
        <v>45254</v>
      </c>
      <c r="F5738" s="2">
        <f>_xlfn.XLOOKUP(Table7[[#This Row],[EID]],Roster!A:A,Roster!G:G)</f>
        <v>39092</v>
      </c>
      <c r="G5738" s="61">
        <f ca="1">(TODAY()-Table7[[#This Row],[Hire Date]])/365</f>
        <v>18.364383561643837</v>
      </c>
      <c r="H5738" s="61">
        <f ca="1">Table7[[#This Row],[Year]]*12</f>
        <v>220.37260273972606</v>
      </c>
      <c r="I5738" t="str">
        <f ca="1">IF(Table7[[#This Row],[Month]]&gt;=12,"Tenured","New Hire")</f>
        <v>Tenured</v>
      </c>
    </row>
    <row r="5739" spans="1:9">
      <c r="A5739" s="3" t="s">
        <v>110</v>
      </c>
      <c r="B5739" s="35" t="str">
        <f>_xlfn.XLOOKUP(Table7[[#This Row],[EID]],Roster!A:A,Roster!E:E)</f>
        <v>oka.koch.55</v>
      </c>
      <c r="C5739" s="35" t="str">
        <f>_xlfn.XLOOKUP(Table7[[#This Row],[EID]],Roster!A:A,Roster!F:F)</f>
        <v>F&amp;A</v>
      </c>
      <c r="D5739">
        <v>7</v>
      </c>
      <c r="E5739" s="2">
        <v>45254</v>
      </c>
      <c r="F5739" s="2">
        <f>_xlfn.XLOOKUP(Table7[[#This Row],[EID]],Roster!A:A,Roster!G:G)</f>
        <v>45029</v>
      </c>
      <c r="G5739" s="61">
        <f ca="1">(TODAY()-Table7[[#This Row],[Hire Date]])/365</f>
        <v>2.0986301369863014</v>
      </c>
      <c r="H5739" s="61">
        <f ca="1">Table7[[#This Row],[Year]]*12</f>
        <v>25.183561643835617</v>
      </c>
      <c r="I5739" t="str">
        <f ca="1">IF(Table7[[#This Row],[Month]]&gt;=12,"Tenured","New Hire")</f>
        <v>Tenured</v>
      </c>
    </row>
    <row r="5740" spans="1:9">
      <c r="A5740" s="3" t="s">
        <v>111</v>
      </c>
      <c r="B5740" s="35" t="str">
        <f>_xlfn.XLOOKUP(Table7[[#This Row],[EID]],Roster!A:A,Roster!E:E)</f>
        <v>hir.kame.31</v>
      </c>
      <c r="C5740" s="35" t="str">
        <f>_xlfn.XLOOKUP(Table7[[#This Row],[EID]],Roster!A:A,Roster!F:F)</f>
        <v>Health</v>
      </c>
      <c r="D5740">
        <v>9</v>
      </c>
      <c r="E5740" s="2">
        <v>45254</v>
      </c>
      <c r="F5740" s="2">
        <f>_xlfn.XLOOKUP(Table7[[#This Row],[EID]],Roster!A:A,Roster!G:G)</f>
        <v>42145</v>
      </c>
      <c r="G5740" s="61">
        <f ca="1">(TODAY()-Table7[[#This Row],[Hire Date]])/365</f>
        <v>10</v>
      </c>
      <c r="H5740" s="61">
        <f ca="1">Table7[[#This Row],[Year]]*12</f>
        <v>120</v>
      </c>
      <c r="I5740" t="str">
        <f ca="1">IF(Table7[[#This Row],[Month]]&gt;=12,"Tenured","New Hire")</f>
        <v>Tenured</v>
      </c>
    </row>
    <row r="5741" spans="1:9">
      <c r="A5741" s="3" t="s">
        <v>112</v>
      </c>
      <c r="B5741" s="35" t="str">
        <f>_xlfn.XLOOKUP(Table7[[#This Row],[EID]],Roster!A:A,Roster!E:E)</f>
        <v>hir.kame.31</v>
      </c>
      <c r="C5741" s="35" t="str">
        <f>_xlfn.XLOOKUP(Table7[[#This Row],[EID]],Roster!A:A,Roster!F:F)</f>
        <v>Health</v>
      </c>
      <c r="D5741">
        <v>9</v>
      </c>
      <c r="E5741" s="2">
        <v>45254</v>
      </c>
      <c r="F5741" s="2">
        <f>_xlfn.XLOOKUP(Table7[[#This Row],[EID]],Roster!A:A,Roster!G:G)</f>
        <v>44989</v>
      </c>
      <c r="G5741" s="61">
        <f ca="1">(TODAY()-Table7[[#This Row],[Hire Date]])/365</f>
        <v>2.2082191780821918</v>
      </c>
      <c r="H5741" s="61">
        <f ca="1">Table7[[#This Row],[Year]]*12</f>
        <v>26.4986301369863</v>
      </c>
      <c r="I5741" t="str">
        <f ca="1">IF(Table7[[#This Row],[Month]]&gt;=12,"Tenured","New Hire")</f>
        <v>Tenured</v>
      </c>
    </row>
    <row r="5742" spans="1:9">
      <c r="A5742" s="3" t="s">
        <v>113</v>
      </c>
      <c r="B5742" s="35" t="str">
        <f>_xlfn.XLOOKUP(Table7[[#This Row],[EID]],Roster!A:A,Roster!E:E)</f>
        <v>kig.imaz.62</v>
      </c>
      <c r="C5742" s="35" t="str">
        <f>_xlfn.XLOOKUP(Table7[[#This Row],[EID]],Roster!A:A,Roster!F:F)</f>
        <v>HR</v>
      </c>
      <c r="D5742">
        <v>9</v>
      </c>
      <c r="E5742" s="2">
        <v>45254</v>
      </c>
      <c r="F5742" s="2">
        <f>_xlfn.XLOOKUP(Table7[[#This Row],[EID]],Roster!A:A,Roster!G:G)</f>
        <v>44152</v>
      </c>
      <c r="G5742" s="61">
        <f ca="1">(TODAY()-Table7[[#This Row],[Hire Date]])/365</f>
        <v>4.5013698630136982</v>
      </c>
      <c r="H5742" s="61">
        <f ca="1">Table7[[#This Row],[Year]]*12</f>
        <v>54.016438356164379</v>
      </c>
      <c r="I5742" t="str">
        <f ca="1">IF(Table7[[#This Row],[Month]]&gt;=12,"Tenured","New Hire")</f>
        <v>Tenured</v>
      </c>
    </row>
    <row r="5743" spans="1:9">
      <c r="A5743" s="3" t="s">
        <v>114</v>
      </c>
      <c r="B5743" s="35" t="str">
        <f>_xlfn.XLOOKUP(Table7[[#This Row],[EID]],Roster!A:A,Roster!E:E)</f>
        <v>han.oriz.24</v>
      </c>
      <c r="C5743" s="35" t="str">
        <f>_xlfn.XLOOKUP(Table7[[#This Row],[EID]],Roster!A:A,Roster!F:F)</f>
        <v>Strategy</v>
      </c>
      <c r="D5743">
        <v>8</v>
      </c>
      <c r="E5743" s="2">
        <v>45254</v>
      </c>
      <c r="F5743" s="2">
        <f>_xlfn.XLOOKUP(Table7[[#This Row],[EID]],Roster!A:A,Roster!G:G)</f>
        <v>37165</v>
      </c>
      <c r="G5743" s="61">
        <f ca="1">(TODAY()-Table7[[#This Row],[Hire Date]])/365</f>
        <v>23.643835616438356</v>
      </c>
      <c r="H5743" s="61">
        <f ca="1">Table7[[#This Row],[Year]]*12</f>
        <v>283.72602739726028</v>
      </c>
      <c r="I5743" t="str">
        <f ca="1">IF(Table7[[#This Row],[Month]]&gt;=12,"Tenured","New Hire")</f>
        <v>Tenured</v>
      </c>
    </row>
    <row r="5744" spans="1:9">
      <c r="A5744" s="3" t="s">
        <v>115</v>
      </c>
      <c r="B5744" s="35" t="str">
        <f>_xlfn.XLOOKUP(Table7[[#This Row],[EID]],Roster!A:A,Roster!E:E)</f>
        <v>oka.koch.55</v>
      </c>
      <c r="C5744" s="35" t="str">
        <f>_xlfn.XLOOKUP(Table7[[#This Row],[EID]],Roster!A:A,Roster!F:F)</f>
        <v>F&amp;A</v>
      </c>
      <c r="D5744">
        <v>9</v>
      </c>
      <c r="E5744" s="2">
        <v>45254</v>
      </c>
      <c r="F5744" s="2">
        <f>_xlfn.XLOOKUP(Table7[[#This Row],[EID]],Roster!A:A,Roster!G:G)</f>
        <v>44841</v>
      </c>
      <c r="G5744" s="61">
        <f ca="1">(TODAY()-Table7[[#This Row],[Hire Date]])/365</f>
        <v>2.6136986301369864</v>
      </c>
      <c r="H5744" s="61">
        <f ca="1">Table7[[#This Row],[Year]]*12</f>
        <v>31.364383561643837</v>
      </c>
      <c r="I5744" t="str">
        <f ca="1">IF(Table7[[#This Row],[Month]]&gt;=12,"Tenured","New Hire")</f>
        <v>Tenured</v>
      </c>
    </row>
    <row r="5745" spans="1:9">
      <c r="A5745" s="3" t="s">
        <v>116</v>
      </c>
      <c r="B5745" s="35" t="str">
        <f>_xlfn.XLOOKUP(Table7[[#This Row],[EID]],Roster!A:A,Roster!E:E)</f>
        <v>hir.kame.31</v>
      </c>
      <c r="C5745" s="35" t="str">
        <f>_xlfn.XLOOKUP(Table7[[#This Row],[EID]],Roster!A:A,Roster!F:F)</f>
        <v>Health</v>
      </c>
      <c r="D5745">
        <v>9</v>
      </c>
      <c r="E5745" s="2">
        <v>45254</v>
      </c>
      <c r="F5745" s="2">
        <f>_xlfn.XLOOKUP(Table7[[#This Row],[EID]],Roster!A:A,Roster!G:G)</f>
        <v>39490</v>
      </c>
      <c r="G5745" s="61">
        <f ca="1">(TODAY()-Table7[[#This Row],[Hire Date]])/365</f>
        <v>17.273972602739725</v>
      </c>
      <c r="H5745" s="61">
        <f ca="1">Table7[[#This Row],[Year]]*12</f>
        <v>207.2876712328767</v>
      </c>
      <c r="I5745" t="str">
        <f ca="1">IF(Table7[[#This Row],[Month]]&gt;=12,"Tenured","New Hire")</f>
        <v>Tenured</v>
      </c>
    </row>
    <row r="5746" spans="1:9">
      <c r="A5746" s="3" t="s">
        <v>117</v>
      </c>
      <c r="B5746" s="35" t="str">
        <f>_xlfn.XLOOKUP(Table7[[#This Row],[EID]],Roster!A:A,Roster!E:E)</f>
        <v>han.oriz.24</v>
      </c>
      <c r="C5746" s="35" t="str">
        <f>_xlfn.XLOOKUP(Table7[[#This Row],[EID]],Roster!A:A,Roster!F:F)</f>
        <v>Network</v>
      </c>
      <c r="D5746">
        <v>10</v>
      </c>
      <c r="E5746" s="2">
        <v>45254</v>
      </c>
      <c r="F5746" s="2">
        <f>_xlfn.XLOOKUP(Table7[[#This Row],[EID]],Roster!A:A,Roster!G:G)</f>
        <v>43495</v>
      </c>
      <c r="G5746" s="61">
        <f ca="1">(TODAY()-Table7[[#This Row],[Hire Date]])/365</f>
        <v>6.3013698630136989</v>
      </c>
      <c r="H5746" s="61">
        <f ca="1">Table7[[#This Row],[Year]]*12</f>
        <v>75.616438356164394</v>
      </c>
      <c r="I5746" t="str">
        <f ca="1">IF(Table7[[#This Row],[Month]]&gt;=12,"Tenured","New Hire")</f>
        <v>Tenured</v>
      </c>
    </row>
    <row r="5747" spans="1:9">
      <c r="A5747" s="3" t="s">
        <v>118</v>
      </c>
      <c r="B5747" s="35" t="str">
        <f>_xlfn.XLOOKUP(Table7[[#This Row],[EID]],Roster!A:A,Roster!E:E)</f>
        <v>kig.imaz.62</v>
      </c>
      <c r="C5747" s="35" t="str">
        <f>_xlfn.XLOOKUP(Table7[[#This Row],[EID]],Roster!A:A,Roster!F:F)</f>
        <v>HR</v>
      </c>
      <c r="D5747">
        <v>9</v>
      </c>
      <c r="E5747" s="2">
        <v>45254</v>
      </c>
      <c r="F5747" s="2">
        <f>_xlfn.XLOOKUP(Table7[[#This Row],[EID]],Roster!A:A,Roster!G:G)</f>
        <v>44965</v>
      </c>
      <c r="G5747" s="61">
        <f ca="1">(TODAY()-Table7[[#This Row],[Hire Date]])/365</f>
        <v>2.2739726027397262</v>
      </c>
      <c r="H5747" s="61">
        <f ca="1">Table7[[#This Row],[Year]]*12</f>
        <v>27.287671232876715</v>
      </c>
      <c r="I5747" t="str">
        <f ca="1">IF(Table7[[#This Row],[Month]]&gt;=12,"Tenured","New Hire")</f>
        <v>Tenured</v>
      </c>
    </row>
    <row r="5748" spans="1:9">
      <c r="A5748" s="3" t="s">
        <v>119</v>
      </c>
      <c r="B5748" s="35" t="str">
        <f>_xlfn.XLOOKUP(Table7[[#This Row],[EID]],Roster!A:A,Roster!E:E)</f>
        <v>hir.kame.31</v>
      </c>
      <c r="C5748" s="35" t="str">
        <f>_xlfn.XLOOKUP(Table7[[#This Row],[EID]],Roster!A:A,Roster!F:F)</f>
        <v>Health</v>
      </c>
      <c r="D5748">
        <v>10</v>
      </c>
      <c r="E5748" s="2">
        <v>45254</v>
      </c>
      <c r="F5748" s="2">
        <f>_xlfn.XLOOKUP(Table7[[#This Row],[EID]],Roster!A:A,Roster!G:G)</f>
        <v>38581</v>
      </c>
      <c r="G5748" s="61">
        <f ca="1">(TODAY()-Table7[[#This Row],[Hire Date]])/365</f>
        <v>19.764383561643836</v>
      </c>
      <c r="H5748" s="61">
        <f ca="1">Table7[[#This Row],[Year]]*12</f>
        <v>237.17260273972602</v>
      </c>
      <c r="I5748" t="str">
        <f ca="1">IF(Table7[[#This Row],[Month]]&gt;=12,"Tenured","New Hire")</f>
        <v>Tenured</v>
      </c>
    </row>
    <row r="5749" spans="1:9">
      <c r="A5749" s="3" t="s">
        <v>120</v>
      </c>
      <c r="B5749" s="35" t="str">
        <f>_xlfn.XLOOKUP(Table7[[#This Row],[EID]],Roster!A:A,Roster!E:E)</f>
        <v>oka.koch.55</v>
      </c>
      <c r="C5749" s="35" t="str">
        <f>_xlfn.XLOOKUP(Table7[[#This Row],[EID]],Roster!A:A,Roster!F:F)</f>
        <v>F&amp;A</v>
      </c>
      <c r="D5749">
        <v>7</v>
      </c>
      <c r="E5749" s="2">
        <v>45254</v>
      </c>
      <c r="F5749" s="2">
        <f>_xlfn.XLOOKUP(Table7[[#This Row],[EID]],Roster!A:A,Roster!G:G)</f>
        <v>45039</v>
      </c>
      <c r="G5749" s="61">
        <f ca="1">(TODAY()-Table7[[#This Row],[Hire Date]])/365</f>
        <v>2.0712328767123287</v>
      </c>
      <c r="H5749" s="61">
        <f ca="1">Table7[[#This Row],[Year]]*12</f>
        <v>24.854794520547944</v>
      </c>
      <c r="I5749" t="str">
        <f ca="1">IF(Table7[[#This Row],[Month]]&gt;=12,"Tenured","New Hire")</f>
        <v>Tenured</v>
      </c>
    </row>
    <row r="5750" spans="1:9">
      <c r="A5750" s="3" t="s">
        <v>121</v>
      </c>
      <c r="B5750" s="35" t="str">
        <f>_xlfn.XLOOKUP(Table7[[#This Row],[EID]],Roster!A:A,Roster!E:E)</f>
        <v>hir.kame.31</v>
      </c>
      <c r="C5750" s="35" t="str">
        <f>_xlfn.XLOOKUP(Table7[[#This Row],[EID]],Roster!A:A,Roster!F:F)</f>
        <v>Health</v>
      </c>
      <c r="D5750">
        <v>10</v>
      </c>
      <c r="E5750" s="2">
        <v>45254</v>
      </c>
      <c r="F5750" s="2">
        <f>_xlfn.XLOOKUP(Table7[[#This Row],[EID]],Roster!A:A,Roster!G:G)</f>
        <v>44420</v>
      </c>
      <c r="G5750" s="61">
        <f ca="1">(TODAY()-Table7[[#This Row],[Hire Date]])/365</f>
        <v>3.7671232876712328</v>
      </c>
      <c r="H5750" s="61">
        <f ca="1">Table7[[#This Row],[Year]]*12</f>
        <v>45.205479452054796</v>
      </c>
      <c r="I5750" t="str">
        <f ca="1">IF(Table7[[#This Row],[Month]]&gt;=12,"Tenured","New Hire")</f>
        <v>Tenured</v>
      </c>
    </row>
    <row r="5751" spans="1:9">
      <c r="A5751" s="3" t="s">
        <v>122</v>
      </c>
      <c r="B5751" s="35" t="str">
        <f>_xlfn.XLOOKUP(Table7[[#This Row],[EID]],Roster!A:A,Roster!E:E)</f>
        <v>han.oriz.24</v>
      </c>
      <c r="C5751" s="35" t="str">
        <f>_xlfn.XLOOKUP(Table7[[#This Row],[EID]],Roster!A:A,Roster!F:F)</f>
        <v>Network</v>
      </c>
      <c r="D5751">
        <v>9</v>
      </c>
      <c r="E5751" s="2">
        <v>45254</v>
      </c>
      <c r="F5751" s="2">
        <f>_xlfn.XLOOKUP(Table7[[#This Row],[EID]],Roster!A:A,Roster!G:G)</f>
        <v>44961</v>
      </c>
      <c r="G5751" s="61">
        <f ca="1">(TODAY()-Table7[[#This Row],[Hire Date]])/365</f>
        <v>2.2849315068493152</v>
      </c>
      <c r="H5751" s="61">
        <f ca="1">Table7[[#This Row],[Year]]*12</f>
        <v>27.419178082191785</v>
      </c>
      <c r="I5751" t="str">
        <f ca="1">IF(Table7[[#This Row],[Month]]&gt;=12,"Tenured","New Hire")</f>
        <v>Tenured</v>
      </c>
    </row>
    <row r="5752" spans="1:9">
      <c r="A5752" s="3" t="s">
        <v>123</v>
      </c>
      <c r="B5752" s="35" t="str">
        <f>_xlfn.XLOOKUP(Table7[[#This Row],[EID]],Roster!A:A,Roster!E:E)</f>
        <v>kig.imaz.62</v>
      </c>
      <c r="C5752" s="35" t="str">
        <f>_xlfn.XLOOKUP(Table7[[#This Row],[EID]],Roster!A:A,Roster!F:F)</f>
        <v>HR</v>
      </c>
      <c r="D5752">
        <v>10</v>
      </c>
      <c r="E5752" s="2">
        <v>45254</v>
      </c>
      <c r="F5752" s="2">
        <f>_xlfn.XLOOKUP(Table7[[#This Row],[EID]],Roster!A:A,Roster!G:G)</f>
        <v>41094</v>
      </c>
      <c r="G5752" s="61">
        <f ca="1">(TODAY()-Table7[[#This Row],[Hire Date]])/365</f>
        <v>12.87945205479452</v>
      </c>
      <c r="H5752" s="61">
        <f ca="1">Table7[[#This Row],[Year]]*12</f>
        <v>154.55342465753424</v>
      </c>
      <c r="I5752" t="str">
        <f ca="1">IF(Table7[[#This Row],[Month]]&gt;=12,"Tenured","New Hire")</f>
        <v>Tenured</v>
      </c>
    </row>
    <row r="5753" spans="1:9">
      <c r="A5753" s="3" t="s">
        <v>94</v>
      </c>
      <c r="B5753" s="35" t="str">
        <f>_xlfn.XLOOKUP(Table7[[#This Row],[EID]],Roster!A:A,Roster!E:E)</f>
        <v>oka.koch.55</v>
      </c>
      <c r="C5753" s="35" t="str">
        <f>_xlfn.XLOOKUP(Table7[[#This Row],[EID]],Roster!A:A,Roster!F:F)</f>
        <v>F&amp;A</v>
      </c>
      <c r="D5753">
        <v>8</v>
      </c>
      <c r="E5753" s="2">
        <v>45255</v>
      </c>
      <c r="F5753" s="2">
        <f>_xlfn.XLOOKUP(Table7[[#This Row],[EID]],Roster!A:A,Roster!G:G)</f>
        <v>45032</v>
      </c>
      <c r="G5753" s="61">
        <f ca="1">(TODAY()-Table7[[#This Row],[Hire Date]])/365</f>
        <v>2.0904109589041098</v>
      </c>
      <c r="H5753" s="61">
        <f ca="1">Table7[[#This Row],[Year]]*12</f>
        <v>25.084931506849315</v>
      </c>
      <c r="I5753" t="str">
        <f ca="1">IF(Table7[[#This Row],[Month]]&gt;=12,"Tenured","New Hire")</f>
        <v>Tenured</v>
      </c>
    </row>
    <row r="5754" spans="1:9">
      <c r="A5754" s="3" t="s">
        <v>95</v>
      </c>
      <c r="B5754" s="35" t="str">
        <f>_xlfn.XLOOKUP(Table7[[#This Row],[EID]],Roster!A:A,Roster!E:E)</f>
        <v>oka.koch.55</v>
      </c>
      <c r="C5754" s="35" t="str">
        <f>_xlfn.XLOOKUP(Table7[[#This Row],[EID]],Roster!A:A,Roster!F:F)</f>
        <v>F&amp;A</v>
      </c>
      <c r="D5754">
        <v>8</v>
      </c>
      <c r="E5754" s="2">
        <v>45255</v>
      </c>
      <c r="F5754" s="2">
        <f>_xlfn.XLOOKUP(Table7[[#This Row],[EID]],Roster!A:A,Roster!G:G)</f>
        <v>44990</v>
      </c>
      <c r="G5754" s="61">
        <f ca="1">(TODAY()-Table7[[#This Row],[Hire Date]])/365</f>
        <v>2.2054794520547945</v>
      </c>
      <c r="H5754" s="61">
        <f ca="1">Table7[[#This Row],[Year]]*12</f>
        <v>26.465753424657535</v>
      </c>
      <c r="I5754" t="str">
        <f ca="1">IF(Table7[[#This Row],[Month]]&gt;=12,"Tenured","New Hire")</f>
        <v>Tenured</v>
      </c>
    </row>
    <row r="5755" spans="1:9">
      <c r="A5755" s="3" t="s">
        <v>96</v>
      </c>
      <c r="B5755" s="35" t="str">
        <f>_xlfn.XLOOKUP(Table7[[#This Row],[EID]],Roster!A:A,Roster!E:E)</f>
        <v>hir.kame.31</v>
      </c>
      <c r="C5755" s="35" t="str">
        <f>_xlfn.XLOOKUP(Table7[[#This Row],[EID]],Roster!A:A,Roster!F:F)</f>
        <v>Health</v>
      </c>
      <c r="D5755">
        <v>8</v>
      </c>
      <c r="E5755" s="2">
        <v>45255</v>
      </c>
      <c r="F5755" s="2">
        <f>_xlfn.XLOOKUP(Table7[[#This Row],[EID]],Roster!A:A,Roster!G:G)</f>
        <v>44979</v>
      </c>
      <c r="G5755" s="61">
        <f ca="1">(TODAY()-Table7[[#This Row],[Hire Date]])/365</f>
        <v>2.2356164383561645</v>
      </c>
      <c r="H5755" s="61">
        <f ca="1">Table7[[#This Row],[Year]]*12</f>
        <v>26.827397260273976</v>
      </c>
      <c r="I5755" t="str">
        <f ca="1">IF(Table7[[#This Row],[Month]]&gt;=12,"Tenured","New Hire")</f>
        <v>Tenured</v>
      </c>
    </row>
    <row r="5756" spans="1:9">
      <c r="A5756" s="3" t="s">
        <v>97</v>
      </c>
      <c r="B5756" s="35" t="str">
        <f>_xlfn.XLOOKUP(Table7[[#This Row],[EID]],Roster!A:A,Roster!E:E)</f>
        <v>han.oriz.24</v>
      </c>
      <c r="C5756" s="35" t="str">
        <f>_xlfn.XLOOKUP(Table7[[#This Row],[EID]],Roster!A:A,Roster!F:F)</f>
        <v>Network</v>
      </c>
      <c r="D5756">
        <v>10</v>
      </c>
      <c r="E5756" s="2">
        <v>45255</v>
      </c>
      <c r="F5756" s="2">
        <f>_xlfn.XLOOKUP(Table7[[#This Row],[EID]],Roster!A:A,Roster!G:G)</f>
        <v>44419</v>
      </c>
      <c r="G5756" s="61">
        <f ca="1">(TODAY()-Table7[[#This Row],[Hire Date]])/365</f>
        <v>3.7698630136986302</v>
      </c>
      <c r="H5756" s="61">
        <f ca="1">Table7[[#This Row],[Year]]*12</f>
        <v>45.238356164383561</v>
      </c>
      <c r="I5756" t="str">
        <f ca="1">IF(Table7[[#This Row],[Month]]&gt;=12,"Tenured","New Hire")</f>
        <v>Tenured</v>
      </c>
    </row>
    <row r="5757" spans="1:9">
      <c r="A5757" s="3" t="s">
        <v>98</v>
      </c>
      <c r="B5757" s="35" t="str">
        <f>_xlfn.XLOOKUP(Table7[[#This Row],[EID]],Roster!A:A,Roster!E:E)</f>
        <v>kig.imaz.62</v>
      </c>
      <c r="C5757" s="35" t="str">
        <f>_xlfn.XLOOKUP(Table7[[#This Row],[EID]],Roster!A:A,Roster!F:F)</f>
        <v>HR</v>
      </c>
      <c r="D5757">
        <v>9</v>
      </c>
      <c r="E5757" s="2">
        <v>45255</v>
      </c>
      <c r="F5757" s="2">
        <f>_xlfn.XLOOKUP(Table7[[#This Row],[EID]],Roster!A:A,Roster!G:G)</f>
        <v>41964</v>
      </c>
      <c r="G5757" s="61">
        <f ca="1">(TODAY()-Table7[[#This Row],[Hire Date]])/365</f>
        <v>10.495890410958904</v>
      </c>
      <c r="H5757" s="61">
        <f ca="1">Table7[[#This Row],[Year]]*12</f>
        <v>125.95068493150684</v>
      </c>
      <c r="I5757" t="str">
        <f ca="1">IF(Table7[[#This Row],[Month]]&gt;=12,"Tenured","New Hire")</f>
        <v>Tenured</v>
      </c>
    </row>
    <row r="5758" spans="1:9">
      <c r="A5758" s="3" t="s">
        <v>99</v>
      </c>
      <c r="B5758" s="35" t="str">
        <f>_xlfn.XLOOKUP(Table7[[#This Row],[EID]],Roster!A:A,Roster!E:E)</f>
        <v>han.oriz.24</v>
      </c>
      <c r="C5758" s="35" t="str">
        <f>_xlfn.XLOOKUP(Table7[[#This Row],[EID]],Roster!A:A,Roster!F:F)</f>
        <v>Strategy</v>
      </c>
      <c r="D5758">
        <v>8</v>
      </c>
      <c r="E5758" s="2">
        <v>45255</v>
      </c>
      <c r="F5758" s="2">
        <f>_xlfn.XLOOKUP(Table7[[#This Row],[EID]],Roster!A:A,Roster!G:G)</f>
        <v>39732</v>
      </c>
      <c r="G5758" s="61">
        <f ca="1">(TODAY()-Table7[[#This Row],[Hire Date]])/365</f>
        <v>16.610958904109587</v>
      </c>
      <c r="H5758" s="61">
        <f ca="1">Table7[[#This Row],[Year]]*12</f>
        <v>199.33150684931505</v>
      </c>
      <c r="I5758" t="str">
        <f ca="1">IF(Table7[[#This Row],[Month]]&gt;=12,"Tenured","New Hire")</f>
        <v>Tenured</v>
      </c>
    </row>
    <row r="5759" spans="1:9">
      <c r="A5759" s="3" t="s">
        <v>100</v>
      </c>
      <c r="B5759" s="35" t="str">
        <f>_xlfn.XLOOKUP(Table7[[#This Row],[EID]],Roster!A:A,Roster!E:E)</f>
        <v>oka.koch.55</v>
      </c>
      <c r="C5759" s="35" t="str">
        <f>_xlfn.XLOOKUP(Table7[[#This Row],[EID]],Roster!A:A,Roster!F:F)</f>
        <v>F&amp;A</v>
      </c>
      <c r="D5759">
        <v>9</v>
      </c>
      <c r="E5759" s="2">
        <v>45255</v>
      </c>
      <c r="F5759" s="2">
        <f>_xlfn.XLOOKUP(Table7[[#This Row],[EID]],Roster!A:A,Roster!G:G)</f>
        <v>44956</v>
      </c>
      <c r="G5759" s="61">
        <f ca="1">(TODAY()-Table7[[#This Row],[Hire Date]])/365</f>
        <v>2.2986301369863016</v>
      </c>
      <c r="H5759" s="61">
        <f ca="1">Table7[[#This Row],[Year]]*12</f>
        <v>27.583561643835619</v>
      </c>
      <c r="I5759" t="str">
        <f ca="1">IF(Table7[[#This Row],[Month]]&gt;=12,"Tenured","New Hire")</f>
        <v>Tenured</v>
      </c>
    </row>
    <row r="5760" spans="1:9">
      <c r="A5760" s="3" t="s">
        <v>101</v>
      </c>
      <c r="B5760" s="35" t="str">
        <f>_xlfn.XLOOKUP(Table7[[#This Row],[EID]],Roster!A:A,Roster!E:E)</f>
        <v>hir.kame.31</v>
      </c>
      <c r="C5760" s="35" t="str">
        <f>_xlfn.XLOOKUP(Table7[[#This Row],[EID]],Roster!A:A,Roster!F:F)</f>
        <v>Health</v>
      </c>
      <c r="D5760">
        <v>10</v>
      </c>
      <c r="E5760" s="2">
        <v>45255</v>
      </c>
      <c r="F5760" s="2">
        <f>_xlfn.XLOOKUP(Table7[[#This Row],[EID]],Roster!A:A,Roster!G:G)</f>
        <v>42161</v>
      </c>
      <c r="G5760" s="61">
        <f ca="1">(TODAY()-Table7[[#This Row],[Hire Date]])/365</f>
        <v>9.956164383561644</v>
      </c>
      <c r="H5760" s="61">
        <f ca="1">Table7[[#This Row],[Year]]*12</f>
        <v>119.47397260273974</v>
      </c>
      <c r="I5760" t="str">
        <f ca="1">IF(Table7[[#This Row],[Month]]&gt;=12,"Tenured","New Hire")</f>
        <v>Tenured</v>
      </c>
    </row>
    <row r="5761" spans="1:9">
      <c r="A5761" s="3" t="s">
        <v>102</v>
      </c>
      <c r="B5761" s="35" t="str">
        <f>_xlfn.XLOOKUP(Table7[[#This Row],[EID]],Roster!A:A,Roster!E:E)</f>
        <v>han.oriz.24</v>
      </c>
      <c r="C5761" s="35" t="str">
        <f>_xlfn.XLOOKUP(Table7[[#This Row],[EID]],Roster!A:A,Roster!F:F)</f>
        <v>Network</v>
      </c>
      <c r="D5761">
        <v>9</v>
      </c>
      <c r="E5761" s="2">
        <v>45255</v>
      </c>
      <c r="F5761" s="2">
        <f>_xlfn.XLOOKUP(Table7[[#This Row],[EID]],Roster!A:A,Roster!G:G)</f>
        <v>37784</v>
      </c>
      <c r="G5761" s="61">
        <f ca="1">(TODAY()-Table7[[#This Row],[Hire Date]])/365</f>
        <v>21.947945205479453</v>
      </c>
      <c r="H5761" s="61">
        <f ca="1">Table7[[#This Row],[Year]]*12</f>
        <v>263.37534246575342</v>
      </c>
      <c r="I5761" t="str">
        <f ca="1">IF(Table7[[#This Row],[Month]]&gt;=12,"Tenured","New Hire")</f>
        <v>Tenured</v>
      </c>
    </row>
    <row r="5762" spans="1:9">
      <c r="A5762" s="3" t="s">
        <v>103</v>
      </c>
      <c r="B5762" s="35" t="str">
        <f>_xlfn.XLOOKUP(Table7[[#This Row],[EID]],Roster!A:A,Roster!E:E)</f>
        <v>kig.imaz.62</v>
      </c>
      <c r="C5762" s="35" t="str">
        <f>_xlfn.XLOOKUP(Table7[[#This Row],[EID]],Roster!A:A,Roster!F:F)</f>
        <v>HR</v>
      </c>
      <c r="D5762">
        <v>10</v>
      </c>
      <c r="E5762" s="2">
        <v>45255</v>
      </c>
      <c r="F5762" s="2">
        <f>_xlfn.XLOOKUP(Table7[[#This Row],[EID]],Roster!A:A,Roster!G:G)</f>
        <v>44132</v>
      </c>
      <c r="G5762" s="61">
        <f ca="1">(TODAY()-Table7[[#This Row],[Hire Date]])/365</f>
        <v>4.5561643835616437</v>
      </c>
      <c r="H5762" s="61">
        <f ca="1">Table7[[#This Row],[Year]]*12</f>
        <v>54.673972602739724</v>
      </c>
      <c r="I5762" t="str">
        <f ca="1">IF(Table7[[#This Row],[Month]]&gt;=12,"Tenured","New Hire")</f>
        <v>Tenured</v>
      </c>
    </row>
    <row r="5763" spans="1:9">
      <c r="A5763" s="3" t="s">
        <v>104</v>
      </c>
      <c r="B5763" s="35" t="str">
        <f>_xlfn.XLOOKUP(Table7[[#This Row],[EID]],Roster!A:A,Roster!E:E)</f>
        <v>oka.koch.55</v>
      </c>
      <c r="C5763" s="35" t="str">
        <f>_xlfn.XLOOKUP(Table7[[#This Row],[EID]],Roster!A:A,Roster!F:F)</f>
        <v>F&amp;A</v>
      </c>
      <c r="D5763">
        <v>8</v>
      </c>
      <c r="E5763" s="2">
        <v>45255</v>
      </c>
      <c r="F5763" s="2">
        <f>_xlfn.XLOOKUP(Table7[[#This Row],[EID]],Roster!A:A,Roster!G:G)</f>
        <v>44977</v>
      </c>
      <c r="G5763" s="61">
        <f ca="1">(TODAY()-Table7[[#This Row],[Hire Date]])/365</f>
        <v>2.2410958904109588</v>
      </c>
      <c r="H5763" s="61">
        <f ca="1">Table7[[#This Row],[Year]]*12</f>
        <v>26.893150684931506</v>
      </c>
      <c r="I5763" t="str">
        <f ca="1">IF(Table7[[#This Row],[Month]]&gt;=12,"Tenured","New Hire")</f>
        <v>Tenured</v>
      </c>
    </row>
    <row r="5764" spans="1:9">
      <c r="A5764" s="3" t="s">
        <v>105</v>
      </c>
      <c r="B5764" s="35" t="str">
        <f>_xlfn.XLOOKUP(Table7[[#This Row],[EID]],Roster!A:A,Roster!E:E)</f>
        <v>oka.koch.55</v>
      </c>
      <c r="C5764" s="35" t="str">
        <f>_xlfn.XLOOKUP(Table7[[#This Row],[EID]],Roster!A:A,Roster!F:F)</f>
        <v>F&amp;A</v>
      </c>
      <c r="D5764">
        <v>8</v>
      </c>
      <c r="E5764" s="2">
        <v>45255</v>
      </c>
      <c r="F5764" s="2">
        <f>_xlfn.XLOOKUP(Table7[[#This Row],[EID]],Roster!A:A,Roster!G:G)</f>
        <v>37806</v>
      </c>
      <c r="G5764" s="61">
        <f ca="1">(TODAY()-Table7[[#This Row],[Hire Date]])/365</f>
        <v>21.887671232876713</v>
      </c>
      <c r="H5764" s="61">
        <f ca="1">Table7[[#This Row],[Year]]*12</f>
        <v>262.65205479452055</v>
      </c>
      <c r="I5764" t="str">
        <f ca="1">IF(Table7[[#This Row],[Month]]&gt;=12,"Tenured","New Hire")</f>
        <v>Tenured</v>
      </c>
    </row>
    <row r="5765" spans="1:9">
      <c r="A5765" s="3" t="s">
        <v>106</v>
      </c>
      <c r="B5765" s="35" t="str">
        <f>_xlfn.XLOOKUP(Table7[[#This Row],[EID]],Roster!A:A,Roster!E:E)</f>
        <v>hir.kame.31</v>
      </c>
      <c r="C5765" s="35" t="str">
        <f>_xlfn.XLOOKUP(Table7[[#This Row],[EID]],Roster!A:A,Roster!F:F)</f>
        <v>Health</v>
      </c>
      <c r="D5765">
        <v>8</v>
      </c>
      <c r="E5765" s="2">
        <v>45255</v>
      </c>
      <c r="F5765" s="2">
        <f>_xlfn.XLOOKUP(Table7[[#This Row],[EID]],Roster!A:A,Roster!G:G)</f>
        <v>40457</v>
      </c>
      <c r="G5765" s="61">
        <f ca="1">(TODAY()-Table7[[#This Row],[Hire Date]])/365</f>
        <v>14.624657534246575</v>
      </c>
      <c r="H5765" s="61">
        <f ca="1">Table7[[#This Row],[Year]]*12</f>
        <v>175.49589041095891</v>
      </c>
      <c r="I5765" t="str">
        <f ca="1">IF(Table7[[#This Row],[Month]]&gt;=12,"Tenured","New Hire")</f>
        <v>Tenured</v>
      </c>
    </row>
    <row r="5766" spans="1:9">
      <c r="A5766" s="3" t="s">
        <v>107</v>
      </c>
      <c r="B5766" s="35" t="str">
        <f>_xlfn.XLOOKUP(Table7[[#This Row],[EID]],Roster!A:A,Roster!E:E)</f>
        <v>oka.koch.55</v>
      </c>
      <c r="C5766" s="35" t="str">
        <f>_xlfn.XLOOKUP(Table7[[#This Row],[EID]],Roster!A:A,Roster!F:F)</f>
        <v>F&amp;A</v>
      </c>
      <c r="D5766">
        <v>6</v>
      </c>
      <c r="E5766" s="2">
        <v>45255</v>
      </c>
      <c r="F5766" s="2">
        <f>_xlfn.XLOOKUP(Table7[[#This Row],[EID]],Roster!A:A,Roster!G:G)</f>
        <v>45001</v>
      </c>
      <c r="G5766" s="61">
        <f ca="1">(TODAY()-Table7[[#This Row],[Hire Date]])/365</f>
        <v>2.1753424657534248</v>
      </c>
      <c r="H5766" s="61">
        <f ca="1">Table7[[#This Row],[Year]]*12</f>
        <v>26.104109589041098</v>
      </c>
      <c r="I5766" t="str">
        <f ca="1">IF(Table7[[#This Row],[Month]]&gt;=12,"Tenured","New Hire")</f>
        <v>Tenured</v>
      </c>
    </row>
    <row r="5767" spans="1:9">
      <c r="A5767" s="3" t="s">
        <v>108</v>
      </c>
      <c r="B5767" s="35" t="str">
        <f>_xlfn.XLOOKUP(Table7[[#This Row],[EID]],Roster!A:A,Roster!E:E)</f>
        <v>kig.imaz.62</v>
      </c>
      <c r="C5767" s="35" t="str">
        <f>_xlfn.XLOOKUP(Table7[[#This Row],[EID]],Roster!A:A,Roster!F:F)</f>
        <v>HR</v>
      </c>
      <c r="D5767">
        <v>10</v>
      </c>
      <c r="E5767" s="2">
        <v>45255</v>
      </c>
      <c r="F5767" s="2">
        <f>_xlfn.XLOOKUP(Table7[[#This Row],[EID]],Roster!A:A,Roster!G:G)</f>
        <v>41289</v>
      </c>
      <c r="G5767" s="61">
        <f ca="1">(TODAY()-Table7[[#This Row],[Hire Date]])/365</f>
        <v>12.345205479452055</v>
      </c>
      <c r="H5767" s="61">
        <f ca="1">Table7[[#This Row],[Year]]*12</f>
        <v>148.14246575342466</v>
      </c>
      <c r="I5767" t="str">
        <f ca="1">IF(Table7[[#This Row],[Month]]&gt;=12,"Tenured","New Hire")</f>
        <v>Tenured</v>
      </c>
    </row>
    <row r="5768" spans="1:9">
      <c r="A5768" s="3" t="s">
        <v>109</v>
      </c>
      <c r="B5768" s="35" t="str">
        <f>_xlfn.XLOOKUP(Table7[[#This Row],[EID]],Roster!A:A,Roster!E:E)</f>
        <v>han.oriz.24</v>
      </c>
      <c r="C5768" s="35" t="str">
        <f>_xlfn.XLOOKUP(Table7[[#This Row],[EID]],Roster!A:A,Roster!F:F)</f>
        <v>Strategy</v>
      </c>
      <c r="D5768">
        <v>9</v>
      </c>
      <c r="E5768" s="2">
        <v>45255</v>
      </c>
      <c r="F5768" s="2">
        <f>_xlfn.XLOOKUP(Table7[[#This Row],[EID]],Roster!A:A,Roster!G:G)</f>
        <v>39092</v>
      </c>
      <c r="G5768" s="61">
        <f ca="1">(TODAY()-Table7[[#This Row],[Hire Date]])/365</f>
        <v>18.364383561643837</v>
      </c>
      <c r="H5768" s="61">
        <f ca="1">Table7[[#This Row],[Year]]*12</f>
        <v>220.37260273972606</v>
      </c>
      <c r="I5768" t="str">
        <f ca="1">IF(Table7[[#This Row],[Month]]&gt;=12,"Tenured","New Hire")</f>
        <v>Tenured</v>
      </c>
    </row>
    <row r="5769" spans="1:9">
      <c r="A5769" s="3" t="s">
        <v>110</v>
      </c>
      <c r="B5769" s="35" t="str">
        <f>_xlfn.XLOOKUP(Table7[[#This Row],[EID]],Roster!A:A,Roster!E:E)</f>
        <v>oka.koch.55</v>
      </c>
      <c r="C5769" s="35" t="str">
        <f>_xlfn.XLOOKUP(Table7[[#This Row],[EID]],Roster!A:A,Roster!F:F)</f>
        <v>F&amp;A</v>
      </c>
      <c r="D5769">
        <v>7</v>
      </c>
      <c r="E5769" s="2">
        <v>45255</v>
      </c>
      <c r="F5769" s="2">
        <f>_xlfn.XLOOKUP(Table7[[#This Row],[EID]],Roster!A:A,Roster!G:G)</f>
        <v>45029</v>
      </c>
      <c r="G5769" s="61">
        <f ca="1">(TODAY()-Table7[[#This Row],[Hire Date]])/365</f>
        <v>2.0986301369863014</v>
      </c>
      <c r="H5769" s="61">
        <f ca="1">Table7[[#This Row],[Year]]*12</f>
        <v>25.183561643835617</v>
      </c>
      <c r="I5769" t="str">
        <f ca="1">IF(Table7[[#This Row],[Month]]&gt;=12,"Tenured","New Hire")</f>
        <v>Tenured</v>
      </c>
    </row>
    <row r="5770" spans="1:9">
      <c r="A5770" s="3" t="s">
        <v>111</v>
      </c>
      <c r="B5770" s="35" t="str">
        <f>_xlfn.XLOOKUP(Table7[[#This Row],[EID]],Roster!A:A,Roster!E:E)</f>
        <v>hir.kame.31</v>
      </c>
      <c r="C5770" s="35" t="str">
        <f>_xlfn.XLOOKUP(Table7[[#This Row],[EID]],Roster!A:A,Roster!F:F)</f>
        <v>Health</v>
      </c>
      <c r="D5770">
        <v>8</v>
      </c>
      <c r="E5770" s="2">
        <v>45255</v>
      </c>
      <c r="F5770" s="2">
        <f>_xlfn.XLOOKUP(Table7[[#This Row],[EID]],Roster!A:A,Roster!G:G)</f>
        <v>42145</v>
      </c>
      <c r="G5770" s="61">
        <f ca="1">(TODAY()-Table7[[#This Row],[Hire Date]])/365</f>
        <v>10</v>
      </c>
      <c r="H5770" s="61">
        <f ca="1">Table7[[#This Row],[Year]]*12</f>
        <v>120</v>
      </c>
      <c r="I5770" t="str">
        <f ca="1">IF(Table7[[#This Row],[Month]]&gt;=12,"Tenured","New Hire")</f>
        <v>Tenured</v>
      </c>
    </row>
    <row r="5771" spans="1:9">
      <c r="A5771" s="3" t="s">
        <v>112</v>
      </c>
      <c r="B5771" s="35" t="str">
        <f>_xlfn.XLOOKUP(Table7[[#This Row],[EID]],Roster!A:A,Roster!E:E)</f>
        <v>hir.kame.31</v>
      </c>
      <c r="C5771" s="35" t="str">
        <f>_xlfn.XLOOKUP(Table7[[#This Row],[EID]],Roster!A:A,Roster!F:F)</f>
        <v>Health</v>
      </c>
      <c r="D5771">
        <v>8</v>
      </c>
      <c r="E5771" s="2">
        <v>45255</v>
      </c>
      <c r="F5771" s="2">
        <f>_xlfn.XLOOKUP(Table7[[#This Row],[EID]],Roster!A:A,Roster!G:G)</f>
        <v>44989</v>
      </c>
      <c r="G5771" s="61">
        <f ca="1">(TODAY()-Table7[[#This Row],[Hire Date]])/365</f>
        <v>2.2082191780821918</v>
      </c>
      <c r="H5771" s="61">
        <f ca="1">Table7[[#This Row],[Year]]*12</f>
        <v>26.4986301369863</v>
      </c>
      <c r="I5771" t="str">
        <f ca="1">IF(Table7[[#This Row],[Month]]&gt;=12,"Tenured","New Hire")</f>
        <v>Tenured</v>
      </c>
    </row>
    <row r="5772" spans="1:9">
      <c r="A5772" s="3" t="s">
        <v>113</v>
      </c>
      <c r="B5772" s="35" t="str">
        <f>_xlfn.XLOOKUP(Table7[[#This Row],[EID]],Roster!A:A,Roster!E:E)</f>
        <v>kig.imaz.62</v>
      </c>
      <c r="C5772" s="35" t="str">
        <f>_xlfn.XLOOKUP(Table7[[#This Row],[EID]],Roster!A:A,Roster!F:F)</f>
        <v>HR</v>
      </c>
      <c r="D5772">
        <v>8</v>
      </c>
      <c r="E5772" s="2">
        <v>45255</v>
      </c>
      <c r="F5772" s="2">
        <f>_xlfn.XLOOKUP(Table7[[#This Row],[EID]],Roster!A:A,Roster!G:G)</f>
        <v>44152</v>
      </c>
      <c r="G5772" s="61">
        <f ca="1">(TODAY()-Table7[[#This Row],[Hire Date]])/365</f>
        <v>4.5013698630136982</v>
      </c>
      <c r="H5772" s="61">
        <f ca="1">Table7[[#This Row],[Year]]*12</f>
        <v>54.016438356164379</v>
      </c>
      <c r="I5772" t="str">
        <f ca="1">IF(Table7[[#This Row],[Month]]&gt;=12,"Tenured","New Hire")</f>
        <v>Tenured</v>
      </c>
    </row>
    <row r="5773" spans="1:9">
      <c r="A5773" s="3" t="s">
        <v>114</v>
      </c>
      <c r="B5773" s="35" t="str">
        <f>_xlfn.XLOOKUP(Table7[[#This Row],[EID]],Roster!A:A,Roster!E:E)</f>
        <v>han.oriz.24</v>
      </c>
      <c r="C5773" s="35" t="str">
        <f>_xlfn.XLOOKUP(Table7[[#This Row],[EID]],Roster!A:A,Roster!F:F)</f>
        <v>Strategy</v>
      </c>
      <c r="D5773">
        <v>9</v>
      </c>
      <c r="E5773" s="2">
        <v>45255</v>
      </c>
      <c r="F5773" s="2">
        <f>_xlfn.XLOOKUP(Table7[[#This Row],[EID]],Roster!A:A,Roster!G:G)</f>
        <v>37165</v>
      </c>
      <c r="G5773" s="61">
        <f ca="1">(TODAY()-Table7[[#This Row],[Hire Date]])/365</f>
        <v>23.643835616438356</v>
      </c>
      <c r="H5773" s="61">
        <f ca="1">Table7[[#This Row],[Year]]*12</f>
        <v>283.72602739726028</v>
      </c>
      <c r="I5773" t="str">
        <f ca="1">IF(Table7[[#This Row],[Month]]&gt;=12,"Tenured","New Hire")</f>
        <v>Tenured</v>
      </c>
    </row>
    <row r="5774" spans="1:9">
      <c r="A5774" s="3" t="s">
        <v>115</v>
      </c>
      <c r="B5774" s="35" t="str">
        <f>_xlfn.XLOOKUP(Table7[[#This Row],[EID]],Roster!A:A,Roster!E:E)</f>
        <v>oka.koch.55</v>
      </c>
      <c r="C5774" s="35" t="str">
        <f>_xlfn.XLOOKUP(Table7[[#This Row],[EID]],Roster!A:A,Roster!F:F)</f>
        <v>F&amp;A</v>
      </c>
      <c r="D5774">
        <v>8</v>
      </c>
      <c r="E5774" s="2">
        <v>45255</v>
      </c>
      <c r="F5774" s="2">
        <f>_xlfn.XLOOKUP(Table7[[#This Row],[EID]],Roster!A:A,Roster!G:G)</f>
        <v>44841</v>
      </c>
      <c r="G5774" s="61">
        <f ca="1">(TODAY()-Table7[[#This Row],[Hire Date]])/365</f>
        <v>2.6136986301369864</v>
      </c>
      <c r="H5774" s="61">
        <f ca="1">Table7[[#This Row],[Year]]*12</f>
        <v>31.364383561643837</v>
      </c>
      <c r="I5774" t="str">
        <f ca="1">IF(Table7[[#This Row],[Month]]&gt;=12,"Tenured","New Hire")</f>
        <v>Tenured</v>
      </c>
    </row>
    <row r="5775" spans="1:9">
      <c r="A5775" s="3" t="s">
        <v>116</v>
      </c>
      <c r="B5775" s="35" t="str">
        <f>_xlfn.XLOOKUP(Table7[[#This Row],[EID]],Roster!A:A,Roster!E:E)</f>
        <v>hir.kame.31</v>
      </c>
      <c r="C5775" s="35" t="str">
        <f>_xlfn.XLOOKUP(Table7[[#This Row],[EID]],Roster!A:A,Roster!F:F)</f>
        <v>Health</v>
      </c>
      <c r="D5775">
        <v>8</v>
      </c>
      <c r="E5775" s="2">
        <v>45255</v>
      </c>
      <c r="F5775" s="2">
        <f>_xlfn.XLOOKUP(Table7[[#This Row],[EID]],Roster!A:A,Roster!G:G)</f>
        <v>39490</v>
      </c>
      <c r="G5775" s="61">
        <f ca="1">(TODAY()-Table7[[#This Row],[Hire Date]])/365</f>
        <v>17.273972602739725</v>
      </c>
      <c r="H5775" s="61">
        <f ca="1">Table7[[#This Row],[Year]]*12</f>
        <v>207.2876712328767</v>
      </c>
      <c r="I5775" t="str">
        <f ca="1">IF(Table7[[#This Row],[Month]]&gt;=12,"Tenured","New Hire")</f>
        <v>Tenured</v>
      </c>
    </row>
    <row r="5776" spans="1:9">
      <c r="A5776" s="3" t="s">
        <v>117</v>
      </c>
      <c r="B5776" s="35" t="str">
        <f>_xlfn.XLOOKUP(Table7[[#This Row],[EID]],Roster!A:A,Roster!E:E)</f>
        <v>han.oriz.24</v>
      </c>
      <c r="C5776" s="35" t="str">
        <f>_xlfn.XLOOKUP(Table7[[#This Row],[EID]],Roster!A:A,Roster!F:F)</f>
        <v>Network</v>
      </c>
      <c r="D5776">
        <v>8</v>
      </c>
      <c r="E5776" s="2">
        <v>45255</v>
      </c>
      <c r="F5776" s="2">
        <f>_xlfn.XLOOKUP(Table7[[#This Row],[EID]],Roster!A:A,Roster!G:G)</f>
        <v>43495</v>
      </c>
      <c r="G5776" s="61">
        <f ca="1">(TODAY()-Table7[[#This Row],[Hire Date]])/365</f>
        <v>6.3013698630136989</v>
      </c>
      <c r="H5776" s="61">
        <f ca="1">Table7[[#This Row],[Year]]*12</f>
        <v>75.616438356164394</v>
      </c>
      <c r="I5776" t="str">
        <f ca="1">IF(Table7[[#This Row],[Month]]&gt;=12,"Tenured","New Hire")</f>
        <v>Tenured</v>
      </c>
    </row>
    <row r="5777" spans="1:9">
      <c r="A5777" s="3" t="s">
        <v>118</v>
      </c>
      <c r="B5777" s="35" t="str">
        <f>_xlfn.XLOOKUP(Table7[[#This Row],[EID]],Roster!A:A,Roster!E:E)</f>
        <v>kig.imaz.62</v>
      </c>
      <c r="C5777" s="35" t="str">
        <f>_xlfn.XLOOKUP(Table7[[#This Row],[EID]],Roster!A:A,Roster!F:F)</f>
        <v>HR</v>
      </c>
      <c r="D5777">
        <v>8</v>
      </c>
      <c r="E5777" s="2">
        <v>45255</v>
      </c>
      <c r="F5777" s="2">
        <f>_xlfn.XLOOKUP(Table7[[#This Row],[EID]],Roster!A:A,Roster!G:G)</f>
        <v>44965</v>
      </c>
      <c r="G5777" s="61">
        <f ca="1">(TODAY()-Table7[[#This Row],[Hire Date]])/365</f>
        <v>2.2739726027397262</v>
      </c>
      <c r="H5777" s="61">
        <f ca="1">Table7[[#This Row],[Year]]*12</f>
        <v>27.287671232876715</v>
      </c>
      <c r="I5777" t="str">
        <f ca="1">IF(Table7[[#This Row],[Month]]&gt;=12,"Tenured","New Hire")</f>
        <v>Tenured</v>
      </c>
    </row>
    <row r="5778" spans="1:9">
      <c r="A5778" s="3" t="s">
        <v>119</v>
      </c>
      <c r="B5778" s="35" t="str">
        <f>_xlfn.XLOOKUP(Table7[[#This Row],[EID]],Roster!A:A,Roster!E:E)</f>
        <v>hir.kame.31</v>
      </c>
      <c r="C5778" s="35" t="str">
        <f>_xlfn.XLOOKUP(Table7[[#This Row],[EID]],Roster!A:A,Roster!F:F)</f>
        <v>Health</v>
      </c>
      <c r="D5778">
        <v>10</v>
      </c>
      <c r="E5778" s="2">
        <v>45255</v>
      </c>
      <c r="F5778" s="2">
        <f>_xlfn.XLOOKUP(Table7[[#This Row],[EID]],Roster!A:A,Roster!G:G)</f>
        <v>38581</v>
      </c>
      <c r="G5778" s="61">
        <f ca="1">(TODAY()-Table7[[#This Row],[Hire Date]])/365</f>
        <v>19.764383561643836</v>
      </c>
      <c r="H5778" s="61">
        <f ca="1">Table7[[#This Row],[Year]]*12</f>
        <v>237.17260273972602</v>
      </c>
      <c r="I5778" t="str">
        <f ca="1">IF(Table7[[#This Row],[Month]]&gt;=12,"Tenured","New Hire")</f>
        <v>Tenured</v>
      </c>
    </row>
    <row r="5779" spans="1:9">
      <c r="A5779" s="3" t="s">
        <v>120</v>
      </c>
      <c r="B5779" s="35" t="str">
        <f>_xlfn.XLOOKUP(Table7[[#This Row],[EID]],Roster!A:A,Roster!E:E)</f>
        <v>oka.koch.55</v>
      </c>
      <c r="C5779" s="35" t="str">
        <f>_xlfn.XLOOKUP(Table7[[#This Row],[EID]],Roster!A:A,Roster!F:F)</f>
        <v>F&amp;A</v>
      </c>
      <c r="D5779">
        <v>8</v>
      </c>
      <c r="E5779" s="2">
        <v>45255</v>
      </c>
      <c r="F5779" s="2">
        <f>_xlfn.XLOOKUP(Table7[[#This Row],[EID]],Roster!A:A,Roster!G:G)</f>
        <v>45039</v>
      </c>
      <c r="G5779" s="61">
        <f ca="1">(TODAY()-Table7[[#This Row],[Hire Date]])/365</f>
        <v>2.0712328767123287</v>
      </c>
      <c r="H5779" s="61">
        <f ca="1">Table7[[#This Row],[Year]]*12</f>
        <v>24.854794520547944</v>
      </c>
      <c r="I5779" t="str">
        <f ca="1">IF(Table7[[#This Row],[Month]]&gt;=12,"Tenured","New Hire")</f>
        <v>Tenured</v>
      </c>
    </row>
    <row r="5780" spans="1:9">
      <c r="A5780" s="3" t="s">
        <v>121</v>
      </c>
      <c r="B5780" s="35" t="str">
        <f>_xlfn.XLOOKUP(Table7[[#This Row],[EID]],Roster!A:A,Roster!E:E)</f>
        <v>hir.kame.31</v>
      </c>
      <c r="C5780" s="35" t="str">
        <f>_xlfn.XLOOKUP(Table7[[#This Row],[EID]],Roster!A:A,Roster!F:F)</f>
        <v>Health</v>
      </c>
      <c r="D5780">
        <v>8</v>
      </c>
      <c r="E5780" s="2">
        <v>45255</v>
      </c>
      <c r="F5780" s="2">
        <f>_xlfn.XLOOKUP(Table7[[#This Row],[EID]],Roster!A:A,Roster!G:G)</f>
        <v>44420</v>
      </c>
      <c r="G5780" s="61">
        <f ca="1">(TODAY()-Table7[[#This Row],[Hire Date]])/365</f>
        <v>3.7671232876712328</v>
      </c>
      <c r="H5780" s="61">
        <f ca="1">Table7[[#This Row],[Year]]*12</f>
        <v>45.205479452054796</v>
      </c>
      <c r="I5780" t="str">
        <f ca="1">IF(Table7[[#This Row],[Month]]&gt;=12,"Tenured","New Hire")</f>
        <v>Tenured</v>
      </c>
    </row>
    <row r="5781" spans="1:9">
      <c r="A5781" s="3" t="s">
        <v>122</v>
      </c>
      <c r="B5781" s="35" t="str">
        <f>_xlfn.XLOOKUP(Table7[[#This Row],[EID]],Roster!A:A,Roster!E:E)</f>
        <v>han.oriz.24</v>
      </c>
      <c r="C5781" s="35" t="str">
        <f>_xlfn.XLOOKUP(Table7[[#This Row],[EID]],Roster!A:A,Roster!F:F)</f>
        <v>Network</v>
      </c>
      <c r="D5781">
        <v>10</v>
      </c>
      <c r="E5781" s="2">
        <v>45255</v>
      </c>
      <c r="F5781" s="2">
        <f>_xlfn.XLOOKUP(Table7[[#This Row],[EID]],Roster!A:A,Roster!G:G)</f>
        <v>44961</v>
      </c>
      <c r="G5781" s="61">
        <f ca="1">(TODAY()-Table7[[#This Row],[Hire Date]])/365</f>
        <v>2.2849315068493152</v>
      </c>
      <c r="H5781" s="61">
        <f ca="1">Table7[[#This Row],[Year]]*12</f>
        <v>27.419178082191785</v>
      </c>
      <c r="I5781" t="str">
        <f ca="1">IF(Table7[[#This Row],[Month]]&gt;=12,"Tenured","New Hire")</f>
        <v>Tenured</v>
      </c>
    </row>
    <row r="5782" spans="1:9">
      <c r="A5782" s="3" t="s">
        <v>123</v>
      </c>
      <c r="B5782" s="35" t="str">
        <f>_xlfn.XLOOKUP(Table7[[#This Row],[EID]],Roster!A:A,Roster!E:E)</f>
        <v>kig.imaz.62</v>
      </c>
      <c r="C5782" s="35" t="str">
        <f>_xlfn.XLOOKUP(Table7[[#This Row],[EID]],Roster!A:A,Roster!F:F)</f>
        <v>HR</v>
      </c>
      <c r="D5782">
        <v>10</v>
      </c>
      <c r="E5782" s="2">
        <v>45255</v>
      </c>
      <c r="F5782" s="2">
        <f>_xlfn.XLOOKUP(Table7[[#This Row],[EID]],Roster!A:A,Roster!G:G)</f>
        <v>41094</v>
      </c>
      <c r="G5782" s="61">
        <f ca="1">(TODAY()-Table7[[#This Row],[Hire Date]])/365</f>
        <v>12.87945205479452</v>
      </c>
      <c r="H5782" s="61">
        <f ca="1">Table7[[#This Row],[Year]]*12</f>
        <v>154.55342465753424</v>
      </c>
      <c r="I5782" t="str">
        <f ca="1">IF(Table7[[#This Row],[Month]]&gt;=12,"Tenured","New Hire")</f>
        <v>Tenured</v>
      </c>
    </row>
    <row r="5783" spans="1:9">
      <c r="A5783" s="3" t="s">
        <v>94</v>
      </c>
      <c r="B5783" s="35" t="str">
        <f>_xlfn.XLOOKUP(Table7[[#This Row],[EID]],Roster!A:A,Roster!E:E)</f>
        <v>oka.koch.55</v>
      </c>
      <c r="C5783" s="35" t="str">
        <f>_xlfn.XLOOKUP(Table7[[#This Row],[EID]],Roster!A:A,Roster!F:F)</f>
        <v>F&amp;A</v>
      </c>
      <c r="D5783">
        <v>10</v>
      </c>
      <c r="E5783" s="2">
        <v>45256</v>
      </c>
      <c r="F5783" s="2">
        <f>_xlfn.XLOOKUP(Table7[[#This Row],[EID]],Roster!A:A,Roster!G:G)</f>
        <v>45032</v>
      </c>
      <c r="G5783" s="61">
        <f ca="1">(TODAY()-Table7[[#This Row],[Hire Date]])/365</f>
        <v>2.0904109589041098</v>
      </c>
      <c r="H5783" s="61">
        <f ca="1">Table7[[#This Row],[Year]]*12</f>
        <v>25.084931506849315</v>
      </c>
      <c r="I5783" t="str">
        <f ca="1">IF(Table7[[#This Row],[Month]]&gt;=12,"Tenured","New Hire")</f>
        <v>Tenured</v>
      </c>
    </row>
    <row r="5784" spans="1:9">
      <c r="A5784" s="3" t="s">
        <v>95</v>
      </c>
      <c r="B5784" s="35" t="str">
        <f>_xlfn.XLOOKUP(Table7[[#This Row],[EID]],Roster!A:A,Roster!E:E)</f>
        <v>oka.koch.55</v>
      </c>
      <c r="C5784" s="35" t="str">
        <f>_xlfn.XLOOKUP(Table7[[#This Row],[EID]],Roster!A:A,Roster!F:F)</f>
        <v>F&amp;A</v>
      </c>
      <c r="D5784">
        <v>7</v>
      </c>
      <c r="E5784" s="2">
        <v>45256</v>
      </c>
      <c r="F5784" s="2">
        <f>_xlfn.XLOOKUP(Table7[[#This Row],[EID]],Roster!A:A,Roster!G:G)</f>
        <v>44990</v>
      </c>
      <c r="G5784" s="61">
        <f ca="1">(TODAY()-Table7[[#This Row],[Hire Date]])/365</f>
        <v>2.2054794520547945</v>
      </c>
      <c r="H5784" s="61">
        <f ca="1">Table7[[#This Row],[Year]]*12</f>
        <v>26.465753424657535</v>
      </c>
      <c r="I5784" t="str">
        <f ca="1">IF(Table7[[#This Row],[Month]]&gt;=12,"Tenured","New Hire")</f>
        <v>Tenured</v>
      </c>
    </row>
    <row r="5785" spans="1:9">
      <c r="A5785" s="3" t="s">
        <v>96</v>
      </c>
      <c r="B5785" s="35" t="str">
        <f>_xlfn.XLOOKUP(Table7[[#This Row],[EID]],Roster!A:A,Roster!E:E)</f>
        <v>hir.kame.31</v>
      </c>
      <c r="C5785" s="35" t="str">
        <f>_xlfn.XLOOKUP(Table7[[#This Row],[EID]],Roster!A:A,Roster!F:F)</f>
        <v>Health</v>
      </c>
      <c r="D5785">
        <v>10</v>
      </c>
      <c r="E5785" s="2">
        <v>45256</v>
      </c>
      <c r="F5785" s="2">
        <f>_xlfn.XLOOKUP(Table7[[#This Row],[EID]],Roster!A:A,Roster!G:G)</f>
        <v>44979</v>
      </c>
      <c r="G5785" s="61">
        <f ca="1">(TODAY()-Table7[[#This Row],[Hire Date]])/365</f>
        <v>2.2356164383561645</v>
      </c>
      <c r="H5785" s="61">
        <f ca="1">Table7[[#This Row],[Year]]*12</f>
        <v>26.827397260273976</v>
      </c>
      <c r="I5785" t="str">
        <f ca="1">IF(Table7[[#This Row],[Month]]&gt;=12,"Tenured","New Hire")</f>
        <v>Tenured</v>
      </c>
    </row>
    <row r="5786" spans="1:9">
      <c r="A5786" s="3" t="s">
        <v>97</v>
      </c>
      <c r="B5786" s="35" t="str">
        <f>_xlfn.XLOOKUP(Table7[[#This Row],[EID]],Roster!A:A,Roster!E:E)</f>
        <v>han.oriz.24</v>
      </c>
      <c r="C5786" s="35" t="str">
        <f>_xlfn.XLOOKUP(Table7[[#This Row],[EID]],Roster!A:A,Roster!F:F)</f>
        <v>Network</v>
      </c>
      <c r="D5786">
        <v>9</v>
      </c>
      <c r="E5786" s="2">
        <v>45256</v>
      </c>
      <c r="F5786" s="2">
        <f>_xlfn.XLOOKUP(Table7[[#This Row],[EID]],Roster!A:A,Roster!G:G)</f>
        <v>44419</v>
      </c>
      <c r="G5786" s="61">
        <f ca="1">(TODAY()-Table7[[#This Row],[Hire Date]])/365</f>
        <v>3.7698630136986302</v>
      </c>
      <c r="H5786" s="61">
        <f ca="1">Table7[[#This Row],[Year]]*12</f>
        <v>45.238356164383561</v>
      </c>
      <c r="I5786" t="str">
        <f ca="1">IF(Table7[[#This Row],[Month]]&gt;=12,"Tenured","New Hire")</f>
        <v>Tenured</v>
      </c>
    </row>
    <row r="5787" spans="1:9">
      <c r="A5787" s="3" t="s">
        <v>98</v>
      </c>
      <c r="B5787" s="35" t="str">
        <f>_xlfn.XLOOKUP(Table7[[#This Row],[EID]],Roster!A:A,Roster!E:E)</f>
        <v>kig.imaz.62</v>
      </c>
      <c r="C5787" s="35" t="str">
        <f>_xlfn.XLOOKUP(Table7[[#This Row],[EID]],Roster!A:A,Roster!F:F)</f>
        <v>HR</v>
      </c>
      <c r="D5787">
        <v>10</v>
      </c>
      <c r="E5787" s="2">
        <v>45256</v>
      </c>
      <c r="F5787" s="2">
        <f>_xlfn.XLOOKUP(Table7[[#This Row],[EID]],Roster!A:A,Roster!G:G)</f>
        <v>41964</v>
      </c>
      <c r="G5787" s="61">
        <f ca="1">(TODAY()-Table7[[#This Row],[Hire Date]])/365</f>
        <v>10.495890410958904</v>
      </c>
      <c r="H5787" s="61">
        <f ca="1">Table7[[#This Row],[Year]]*12</f>
        <v>125.95068493150684</v>
      </c>
      <c r="I5787" t="str">
        <f ca="1">IF(Table7[[#This Row],[Month]]&gt;=12,"Tenured","New Hire")</f>
        <v>Tenured</v>
      </c>
    </row>
    <row r="5788" spans="1:9">
      <c r="A5788" s="3" t="s">
        <v>99</v>
      </c>
      <c r="B5788" s="35" t="str">
        <f>_xlfn.XLOOKUP(Table7[[#This Row],[EID]],Roster!A:A,Roster!E:E)</f>
        <v>han.oriz.24</v>
      </c>
      <c r="C5788" s="35" t="str">
        <f>_xlfn.XLOOKUP(Table7[[#This Row],[EID]],Roster!A:A,Roster!F:F)</f>
        <v>Strategy</v>
      </c>
      <c r="D5788">
        <v>10</v>
      </c>
      <c r="E5788" s="2">
        <v>45256</v>
      </c>
      <c r="F5788" s="2">
        <f>_xlfn.XLOOKUP(Table7[[#This Row],[EID]],Roster!A:A,Roster!G:G)</f>
        <v>39732</v>
      </c>
      <c r="G5788" s="61">
        <f ca="1">(TODAY()-Table7[[#This Row],[Hire Date]])/365</f>
        <v>16.610958904109587</v>
      </c>
      <c r="H5788" s="61">
        <f ca="1">Table7[[#This Row],[Year]]*12</f>
        <v>199.33150684931505</v>
      </c>
      <c r="I5788" t="str">
        <f ca="1">IF(Table7[[#This Row],[Month]]&gt;=12,"Tenured","New Hire")</f>
        <v>Tenured</v>
      </c>
    </row>
    <row r="5789" spans="1:9">
      <c r="A5789" s="3" t="s">
        <v>100</v>
      </c>
      <c r="B5789" s="35" t="str">
        <f>_xlfn.XLOOKUP(Table7[[#This Row],[EID]],Roster!A:A,Roster!E:E)</f>
        <v>oka.koch.55</v>
      </c>
      <c r="C5789" s="35" t="str">
        <f>_xlfn.XLOOKUP(Table7[[#This Row],[EID]],Roster!A:A,Roster!F:F)</f>
        <v>F&amp;A</v>
      </c>
      <c r="D5789">
        <v>8</v>
      </c>
      <c r="E5789" s="2">
        <v>45256</v>
      </c>
      <c r="F5789" s="2">
        <f>_xlfn.XLOOKUP(Table7[[#This Row],[EID]],Roster!A:A,Roster!G:G)</f>
        <v>44956</v>
      </c>
      <c r="G5789" s="61">
        <f ca="1">(TODAY()-Table7[[#This Row],[Hire Date]])/365</f>
        <v>2.2986301369863016</v>
      </c>
      <c r="H5789" s="61">
        <f ca="1">Table7[[#This Row],[Year]]*12</f>
        <v>27.583561643835619</v>
      </c>
      <c r="I5789" t="str">
        <f ca="1">IF(Table7[[#This Row],[Month]]&gt;=12,"Tenured","New Hire")</f>
        <v>Tenured</v>
      </c>
    </row>
    <row r="5790" spans="1:9">
      <c r="A5790" s="3" t="s">
        <v>101</v>
      </c>
      <c r="B5790" s="35" t="str">
        <f>_xlfn.XLOOKUP(Table7[[#This Row],[EID]],Roster!A:A,Roster!E:E)</f>
        <v>hir.kame.31</v>
      </c>
      <c r="C5790" s="35" t="str">
        <f>_xlfn.XLOOKUP(Table7[[#This Row],[EID]],Roster!A:A,Roster!F:F)</f>
        <v>Health</v>
      </c>
      <c r="D5790">
        <v>10</v>
      </c>
      <c r="E5790" s="2">
        <v>45256</v>
      </c>
      <c r="F5790" s="2">
        <f>_xlfn.XLOOKUP(Table7[[#This Row],[EID]],Roster!A:A,Roster!G:G)</f>
        <v>42161</v>
      </c>
      <c r="G5790" s="61">
        <f ca="1">(TODAY()-Table7[[#This Row],[Hire Date]])/365</f>
        <v>9.956164383561644</v>
      </c>
      <c r="H5790" s="61">
        <f ca="1">Table7[[#This Row],[Year]]*12</f>
        <v>119.47397260273974</v>
      </c>
      <c r="I5790" t="str">
        <f ca="1">IF(Table7[[#This Row],[Month]]&gt;=12,"Tenured","New Hire")</f>
        <v>Tenured</v>
      </c>
    </row>
    <row r="5791" spans="1:9">
      <c r="A5791" s="3" t="s">
        <v>102</v>
      </c>
      <c r="B5791" s="35" t="str">
        <f>_xlfn.XLOOKUP(Table7[[#This Row],[EID]],Roster!A:A,Roster!E:E)</f>
        <v>han.oriz.24</v>
      </c>
      <c r="C5791" s="35" t="str">
        <f>_xlfn.XLOOKUP(Table7[[#This Row],[EID]],Roster!A:A,Roster!F:F)</f>
        <v>Network</v>
      </c>
      <c r="D5791">
        <v>8</v>
      </c>
      <c r="E5791" s="2">
        <v>45256</v>
      </c>
      <c r="F5791" s="2">
        <f>_xlfn.XLOOKUP(Table7[[#This Row],[EID]],Roster!A:A,Roster!G:G)</f>
        <v>37784</v>
      </c>
      <c r="G5791" s="61">
        <f ca="1">(TODAY()-Table7[[#This Row],[Hire Date]])/365</f>
        <v>21.947945205479453</v>
      </c>
      <c r="H5791" s="61">
        <f ca="1">Table7[[#This Row],[Year]]*12</f>
        <v>263.37534246575342</v>
      </c>
      <c r="I5791" t="str">
        <f ca="1">IF(Table7[[#This Row],[Month]]&gt;=12,"Tenured","New Hire")</f>
        <v>Tenured</v>
      </c>
    </row>
    <row r="5792" spans="1:9">
      <c r="A5792" s="3" t="s">
        <v>103</v>
      </c>
      <c r="B5792" s="35" t="str">
        <f>_xlfn.XLOOKUP(Table7[[#This Row],[EID]],Roster!A:A,Roster!E:E)</f>
        <v>kig.imaz.62</v>
      </c>
      <c r="C5792" s="35" t="str">
        <f>_xlfn.XLOOKUP(Table7[[#This Row],[EID]],Roster!A:A,Roster!F:F)</f>
        <v>HR</v>
      </c>
      <c r="D5792">
        <v>8</v>
      </c>
      <c r="E5792" s="2">
        <v>45256</v>
      </c>
      <c r="F5792" s="2">
        <f>_xlfn.XLOOKUP(Table7[[#This Row],[EID]],Roster!A:A,Roster!G:G)</f>
        <v>44132</v>
      </c>
      <c r="G5792" s="61">
        <f ca="1">(TODAY()-Table7[[#This Row],[Hire Date]])/365</f>
        <v>4.5561643835616437</v>
      </c>
      <c r="H5792" s="61">
        <f ca="1">Table7[[#This Row],[Year]]*12</f>
        <v>54.673972602739724</v>
      </c>
      <c r="I5792" t="str">
        <f ca="1">IF(Table7[[#This Row],[Month]]&gt;=12,"Tenured","New Hire")</f>
        <v>Tenured</v>
      </c>
    </row>
    <row r="5793" spans="1:9">
      <c r="A5793" s="3" t="s">
        <v>104</v>
      </c>
      <c r="B5793" s="35" t="str">
        <f>_xlfn.XLOOKUP(Table7[[#This Row],[EID]],Roster!A:A,Roster!E:E)</f>
        <v>oka.koch.55</v>
      </c>
      <c r="C5793" s="35" t="str">
        <f>_xlfn.XLOOKUP(Table7[[#This Row],[EID]],Roster!A:A,Roster!F:F)</f>
        <v>F&amp;A</v>
      </c>
      <c r="D5793">
        <v>8</v>
      </c>
      <c r="E5793" s="2">
        <v>45256</v>
      </c>
      <c r="F5793" s="2">
        <f>_xlfn.XLOOKUP(Table7[[#This Row],[EID]],Roster!A:A,Roster!G:G)</f>
        <v>44977</v>
      </c>
      <c r="G5793" s="61">
        <f ca="1">(TODAY()-Table7[[#This Row],[Hire Date]])/365</f>
        <v>2.2410958904109588</v>
      </c>
      <c r="H5793" s="61">
        <f ca="1">Table7[[#This Row],[Year]]*12</f>
        <v>26.893150684931506</v>
      </c>
      <c r="I5793" t="str">
        <f ca="1">IF(Table7[[#This Row],[Month]]&gt;=12,"Tenured","New Hire")</f>
        <v>Tenured</v>
      </c>
    </row>
    <row r="5794" spans="1:9">
      <c r="A5794" s="3" t="s">
        <v>105</v>
      </c>
      <c r="B5794" s="35" t="str">
        <f>_xlfn.XLOOKUP(Table7[[#This Row],[EID]],Roster!A:A,Roster!E:E)</f>
        <v>oka.koch.55</v>
      </c>
      <c r="C5794" s="35" t="str">
        <f>_xlfn.XLOOKUP(Table7[[#This Row],[EID]],Roster!A:A,Roster!F:F)</f>
        <v>F&amp;A</v>
      </c>
      <c r="D5794">
        <v>8</v>
      </c>
      <c r="E5794" s="2">
        <v>45256</v>
      </c>
      <c r="F5794" s="2">
        <f>_xlfn.XLOOKUP(Table7[[#This Row],[EID]],Roster!A:A,Roster!G:G)</f>
        <v>37806</v>
      </c>
      <c r="G5794" s="61">
        <f ca="1">(TODAY()-Table7[[#This Row],[Hire Date]])/365</f>
        <v>21.887671232876713</v>
      </c>
      <c r="H5794" s="61">
        <f ca="1">Table7[[#This Row],[Year]]*12</f>
        <v>262.65205479452055</v>
      </c>
      <c r="I5794" t="str">
        <f ca="1">IF(Table7[[#This Row],[Month]]&gt;=12,"Tenured","New Hire")</f>
        <v>Tenured</v>
      </c>
    </row>
    <row r="5795" spans="1:9">
      <c r="A5795" s="3" t="s">
        <v>106</v>
      </c>
      <c r="B5795" s="35" t="str">
        <f>_xlfn.XLOOKUP(Table7[[#This Row],[EID]],Roster!A:A,Roster!E:E)</f>
        <v>hir.kame.31</v>
      </c>
      <c r="C5795" s="35" t="str">
        <f>_xlfn.XLOOKUP(Table7[[#This Row],[EID]],Roster!A:A,Roster!F:F)</f>
        <v>Health</v>
      </c>
      <c r="D5795">
        <v>8</v>
      </c>
      <c r="E5795" s="2">
        <v>45256</v>
      </c>
      <c r="F5795" s="2">
        <f>_xlfn.XLOOKUP(Table7[[#This Row],[EID]],Roster!A:A,Roster!G:G)</f>
        <v>40457</v>
      </c>
      <c r="G5795" s="61">
        <f ca="1">(TODAY()-Table7[[#This Row],[Hire Date]])/365</f>
        <v>14.624657534246575</v>
      </c>
      <c r="H5795" s="61">
        <f ca="1">Table7[[#This Row],[Year]]*12</f>
        <v>175.49589041095891</v>
      </c>
      <c r="I5795" t="str">
        <f ca="1">IF(Table7[[#This Row],[Month]]&gt;=12,"Tenured","New Hire")</f>
        <v>Tenured</v>
      </c>
    </row>
    <row r="5796" spans="1:9">
      <c r="A5796" s="3" t="s">
        <v>107</v>
      </c>
      <c r="B5796" s="35" t="str">
        <f>_xlfn.XLOOKUP(Table7[[#This Row],[EID]],Roster!A:A,Roster!E:E)</f>
        <v>oka.koch.55</v>
      </c>
      <c r="C5796" s="35" t="str">
        <f>_xlfn.XLOOKUP(Table7[[#This Row],[EID]],Roster!A:A,Roster!F:F)</f>
        <v>F&amp;A</v>
      </c>
      <c r="D5796">
        <v>8</v>
      </c>
      <c r="E5796" s="2">
        <v>45256</v>
      </c>
      <c r="F5796" s="2">
        <f>_xlfn.XLOOKUP(Table7[[#This Row],[EID]],Roster!A:A,Roster!G:G)</f>
        <v>45001</v>
      </c>
      <c r="G5796" s="61">
        <f ca="1">(TODAY()-Table7[[#This Row],[Hire Date]])/365</f>
        <v>2.1753424657534248</v>
      </c>
      <c r="H5796" s="61">
        <f ca="1">Table7[[#This Row],[Year]]*12</f>
        <v>26.104109589041098</v>
      </c>
      <c r="I5796" t="str">
        <f ca="1">IF(Table7[[#This Row],[Month]]&gt;=12,"Tenured","New Hire")</f>
        <v>Tenured</v>
      </c>
    </row>
    <row r="5797" spans="1:9">
      <c r="A5797" s="3" t="s">
        <v>108</v>
      </c>
      <c r="B5797" s="35" t="str">
        <f>_xlfn.XLOOKUP(Table7[[#This Row],[EID]],Roster!A:A,Roster!E:E)</f>
        <v>kig.imaz.62</v>
      </c>
      <c r="C5797" s="35" t="str">
        <f>_xlfn.XLOOKUP(Table7[[#This Row],[EID]],Roster!A:A,Roster!F:F)</f>
        <v>HR</v>
      </c>
      <c r="D5797">
        <v>8</v>
      </c>
      <c r="E5797" s="2">
        <v>45256</v>
      </c>
      <c r="F5797" s="2">
        <f>_xlfn.XLOOKUP(Table7[[#This Row],[EID]],Roster!A:A,Roster!G:G)</f>
        <v>41289</v>
      </c>
      <c r="G5797" s="61">
        <f ca="1">(TODAY()-Table7[[#This Row],[Hire Date]])/365</f>
        <v>12.345205479452055</v>
      </c>
      <c r="H5797" s="61">
        <f ca="1">Table7[[#This Row],[Year]]*12</f>
        <v>148.14246575342466</v>
      </c>
      <c r="I5797" t="str">
        <f ca="1">IF(Table7[[#This Row],[Month]]&gt;=12,"Tenured","New Hire")</f>
        <v>Tenured</v>
      </c>
    </row>
    <row r="5798" spans="1:9">
      <c r="A5798" s="3" t="s">
        <v>109</v>
      </c>
      <c r="B5798" s="35" t="str">
        <f>_xlfn.XLOOKUP(Table7[[#This Row],[EID]],Roster!A:A,Roster!E:E)</f>
        <v>han.oriz.24</v>
      </c>
      <c r="C5798" s="35" t="str">
        <f>_xlfn.XLOOKUP(Table7[[#This Row],[EID]],Roster!A:A,Roster!F:F)</f>
        <v>Strategy</v>
      </c>
      <c r="D5798">
        <v>10</v>
      </c>
      <c r="E5798" s="2">
        <v>45256</v>
      </c>
      <c r="F5798" s="2">
        <f>_xlfn.XLOOKUP(Table7[[#This Row],[EID]],Roster!A:A,Roster!G:G)</f>
        <v>39092</v>
      </c>
      <c r="G5798" s="61">
        <f ca="1">(TODAY()-Table7[[#This Row],[Hire Date]])/365</f>
        <v>18.364383561643837</v>
      </c>
      <c r="H5798" s="61">
        <f ca="1">Table7[[#This Row],[Year]]*12</f>
        <v>220.37260273972606</v>
      </c>
      <c r="I5798" t="str">
        <f ca="1">IF(Table7[[#This Row],[Month]]&gt;=12,"Tenured","New Hire")</f>
        <v>Tenured</v>
      </c>
    </row>
    <row r="5799" spans="1:9">
      <c r="A5799" s="3" t="s">
        <v>110</v>
      </c>
      <c r="B5799" s="35" t="str">
        <f>_xlfn.XLOOKUP(Table7[[#This Row],[EID]],Roster!A:A,Roster!E:E)</f>
        <v>oka.koch.55</v>
      </c>
      <c r="C5799" s="35" t="str">
        <f>_xlfn.XLOOKUP(Table7[[#This Row],[EID]],Roster!A:A,Roster!F:F)</f>
        <v>F&amp;A</v>
      </c>
      <c r="D5799">
        <v>8</v>
      </c>
      <c r="E5799" s="2">
        <v>45256</v>
      </c>
      <c r="F5799" s="2">
        <f>_xlfn.XLOOKUP(Table7[[#This Row],[EID]],Roster!A:A,Roster!G:G)</f>
        <v>45029</v>
      </c>
      <c r="G5799" s="61">
        <f ca="1">(TODAY()-Table7[[#This Row],[Hire Date]])/365</f>
        <v>2.0986301369863014</v>
      </c>
      <c r="H5799" s="61">
        <f ca="1">Table7[[#This Row],[Year]]*12</f>
        <v>25.183561643835617</v>
      </c>
      <c r="I5799" t="str">
        <f ca="1">IF(Table7[[#This Row],[Month]]&gt;=12,"Tenured","New Hire")</f>
        <v>Tenured</v>
      </c>
    </row>
    <row r="5800" spans="1:9">
      <c r="A5800" s="3" t="s">
        <v>111</v>
      </c>
      <c r="B5800" s="35" t="str">
        <f>_xlfn.XLOOKUP(Table7[[#This Row],[EID]],Roster!A:A,Roster!E:E)</f>
        <v>hir.kame.31</v>
      </c>
      <c r="C5800" s="35" t="str">
        <f>_xlfn.XLOOKUP(Table7[[#This Row],[EID]],Roster!A:A,Roster!F:F)</f>
        <v>Health</v>
      </c>
      <c r="D5800">
        <v>8</v>
      </c>
      <c r="E5800" s="2">
        <v>45256</v>
      </c>
      <c r="F5800" s="2">
        <f>_xlfn.XLOOKUP(Table7[[#This Row],[EID]],Roster!A:A,Roster!G:G)</f>
        <v>42145</v>
      </c>
      <c r="G5800" s="61">
        <f ca="1">(TODAY()-Table7[[#This Row],[Hire Date]])/365</f>
        <v>10</v>
      </c>
      <c r="H5800" s="61">
        <f ca="1">Table7[[#This Row],[Year]]*12</f>
        <v>120</v>
      </c>
      <c r="I5800" t="str">
        <f ca="1">IF(Table7[[#This Row],[Month]]&gt;=12,"Tenured","New Hire")</f>
        <v>Tenured</v>
      </c>
    </row>
    <row r="5801" spans="1:9">
      <c r="A5801" s="3" t="s">
        <v>112</v>
      </c>
      <c r="B5801" s="35" t="str">
        <f>_xlfn.XLOOKUP(Table7[[#This Row],[EID]],Roster!A:A,Roster!E:E)</f>
        <v>hir.kame.31</v>
      </c>
      <c r="C5801" s="35" t="str">
        <f>_xlfn.XLOOKUP(Table7[[#This Row],[EID]],Roster!A:A,Roster!F:F)</f>
        <v>Health</v>
      </c>
      <c r="D5801">
        <v>10</v>
      </c>
      <c r="E5801" s="2">
        <v>45256</v>
      </c>
      <c r="F5801" s="2">
        <f>_xlfn.XLOOKUP(Table7[[#This Row],[EID]],Roster!A:A,Roster!G:G)</f>
        <v>44989</v>
      </c>
      <c r="G5801" s="61">
        <f ca="1">(TODAY()-Table7[[#This Row],[Hire Date]])/365</f>
        <v>2.2082191780821918</v>
      </c>
      <c r="H5801" s="61">
        <f ca="1">Table7[[#This Row],[Year]]*12</f>
        <v>26.4986301369863</v>
      </c>
      <c r="I5801" t="str">
        <f ca="1">IF(Table7[[#This Row],[Month]]&gt;=12,"Tenured","New Hire")</f>
        <v>Tenured</v>
      </c>
    </row>
    <row r="5802" spans="1:9">
      <c r="A5802" s="3" t="s">
        <v>113</v>
      </c>
      <c r="B5802" s="35" t="str">
        <f>_xlfn.XLOOKUP(Table7[[#This Row],[EID]],Roster!A:A,Roster!E:E)</f>
        <v>kig.imaz.62</v>
      </c>
      <c r="C5802" s="35" t="str">
        <f>_xlfn.XLOOKUP(Table7[[#This Row],[EID]],Roster!A:A,Roster!F:F)</f>
        <v>HR</v>
      </c>
      <c r="D5802">
        <v>10</v>
      </c>
      <c r="E5802" s="2">
        <v>45256</v>
      </c>
      <c r="F5802" s="2">
        <f>_xlfn.XLOOKUP(Table7[[#This Row],[EID]],Roster!A:A,Roster!G:G)</f>
        <v>44152</v>
      </c>
      <c r="G5802" s="61">
        <f ca="1">(TODAY()-Table7[[#This Row],[Hire Date]])/365</f>
        <v>4.5013698630136982</v>
      </c>
      <c r="H5802" s="61">
        <f ca="1">Table7[[#This Row],[Year]]*12</f>
        <v>54.016438356164379</v>
      </c>
      <c r="I5802" t="str">
        <f ca="1">IF(Table7[[#This Row],[Month]]&gt;=12,"Tenured","New Hire")</f>
        <v>Tenured</v>
      </c>
    </row>
    <row r="5803" spans="1:9">
      <c r="A5803" s="3" t="s">
        <v>114</v>
      </c>
      <c r="B5803" s="35" t="str">
        <f>_xlfn.XLOOKUP(Table7[[#This Row],[EID]],Roster!A:A,Roster!E:E)</f>
        <v>han.oriz.24</v>
      </c>
      <c r="C5803" s="35" t="str">
        <f>_xlfn.XLOOKUP(Table7[[#This Row],[EID]],Roster!A:A,Roster!F:F)</f>
        <v>Strategy</v>
      </c>
      <c r="D5803">
        <v>8</v>
      </c>
      <c r="E5803" s="2">
        <v>45256</v>
      </c>
      <c r="F5803" s="2">
        <f>_xlfn.XLOOKUP(Table7[[#This Row],[EID]],Roster!A:A,Roster!G:G)</f>
        <v>37165</v>
      </c>
      <c r="G5803" s="61">
        <f ca="1">(TODAY()-Table7[[#This Row],[Hire Date]])/365</f>
        <v>23.643835616438356</v>
      </c>
      <c r="H5803" s="61">
        <f ca="1">Table7[[#This Row],[Year]]*12</f>
        <v>283.72602739726028</v>
      </c>
      <c r="I5803" t="str">
        <f ca="1">IF(Table7[[#This Row],[Month]]&gt;=12,"Tenured","New Hire")</f>
        <v>Tenured</v>
      </c>
    </row>
    <row r="5804" spans="1:9">
      <c r="A5804" s="3" t="s">
        <v>115</v>
      </c>
      <c r="B5804" s="35" t="str">
        <f>_xlfn.XLOOKUP(Table7[[#This Row],[EID]],Roster!A:A,Roster!E:E)</f>
        <v>oka.koch.55</v>
      </c>
      <c r="C5804" s="35" t="str">
        <f>_xlfn.XLOOKUP(Table7[[#This Row],[EID]],Roster!A:A,Roster!F:F)</f>
        <v>F&amp;A</v>
      </c>
      <c r="D5804">
        <v>10</v>
      </c>
      <c r="E5804" s="2">
        <v>45256</v>
      </c>
      <c r="F5804" s="2">
        <f>_xlfn.XLOOKUP(Table7[[#This Row],[EID]],Roster!A:A,Roster!G:G)</f>
        <v>44841</v>
      </c>
      <c r="G5804" s="61">
        <f ca="1">(TODAY()-Table7[[#This Row],[Hire Date]])/365</f>
        <v>2.6136986301369864</v>
      </c>
      <c r="H5804" s="61">
        <f ca="1">Table7[[#This Row],[Year]]*12</f>
        <v>31.364383561643837</v>
      </c>
      <c r="I5804" t="str">
        <f ca="1">IF(Table7[[#This Row],[Month]]&gt;=12,"Tenured","New Hire")</f>
        <v>Tenured</v>
      </c>
    </row>
    <row r="5805" spans="1:9">
      <c r="A5805" s="3" t="s">
        <v>116</v>
      </c>
      <c r="B5805" s="35" t="str">
        <f>_xlfn.XLOOKUP(Table7[[#This Row],[EID]],Roster!A:A,Roster!E:E)</f>
        <v>hir.kame.31</v>
      </c>
      <c r="C5805" s="35" t="str">
        <f>_xlfn.XLOOKUP(Table7[[#This Row],[EID]],Roster!A:A,Roster!F:F)</f>
        <v>Health</v>
      </c>
      <c r="D5805">
        <v>9</v>
      </c>
      <c r="E5805" s="2">
        <v>45256</v>
      </c>
      <c r="F5805" s="2">
        <f>_xlfn.XLOOKUP(Table7[[#This Row],[EID]],Roster!A:A,Roster!G:G)</f>
        <v>39490</v>
      </c>
      <c r="G5805" s="61">
        <f ca="1">(TODAY()-Table7[[#This Row],[Hire Date]])/365</f>
        <v>17.273972602739725</v>
      </c>
      <c r="H5805" s="61">
        <f ca="1">Table7[[#This Row],[Year]]*12</f>
        <v>207.2876712328767</v>
      </c>
      <c r="I5805" t="str">
        <f ca="1">IF(Table7[[#This Row],[Month]]&gt;=12,"Tenured","New Hire")</f>
        <v>Tenured</v>
      </c>
    </row>
    <row r="5806" spans="1:9">
      <c r="A5806" s="3" t="s">
        <v>117</v>
      </c>
      <c r="B5806" s="35" t="str">
        <f>_xlfn.XLOOKUP(Table7[[#This Row],[EID]],Roster!A:A,Roster!E:E)</f>
        <v>han.oriz.24</v>
      </c>
      <c r="C5806" s="35" t="str">
        <f>_xlfn.XLOOKUP(Table7[[#This Row],[EID]],Roster!A:A,Roster!F:F)</f>
        <v>Network</v>
      </c>
      <c r="D5806">
        <v>8</v>
      </c>
      <c r="E5806" s="2">
        <v>45256</v>
      </c>
      <c r="F5806" s="2">
        <f>_xlfn.XLOOKUP(Table7[[#This Row],[EID]],Roster!A:A,Roster!G:G)</f>
        <v>43495</v>
      </c>
      <c r="G5806" s="61">
        <f ca="1">(TODAY()-Table7[[#This Row],[Hire Date]])/365</f>
        <v>6.3013698630136989</v>
      </c>
      <c r="H5806" s="61">
        <f ca="1">Table7[[#This Row],[Year]]*12</f>
        <v>75.616438356164394</v>
      </c>
      <c r="I5806" t="str">
        <f ca="1">IF(Table7[[#This Row],[Month]]&gt;=12,"Tenured","New Hire")</f>
        <v>Tenured</v>
      </c>
    </row>
    <row r="5807" spans="1:9">
      <c r="A5807" s="3" t="s">
        <v>118</v>
      </c>
      <c r="B5807" s="35" t="str">
        <f>_xlfn.XLOOKUP(Table7[[#This Row],[EID]],Roster!A:A,Roster!E:E)</f>
        <v>kig.imaz.62</v>
      </c>
      <c r="C5807" s="35" t="str">
        <f>_xlfn.XLOOKUP(Table7[[#This Row],[EID]],Roster!A:A,Roster!F:F)</f>
        <v>HR</v>
      </c>
      <c r="D5807">
        <v>8</v>
      </c>
      <c r="E5807" s="2">
        <v>45256</v>
      </c>
      <c r="F5807" s="2">
        <f>_xlfn.XLOOKUP(Table7[[#This Row],[EID]],Roster!A:A,Roster!G:G)</f>
        <v>44965</v>
      </c>
      <c r="G5807" s="61">
        <f ca="1">(TODAY()-Table7[[#This Row],[Hire Date]])/365</f>
        <v>2.2739726027397262</v>
      </c>
      <c r="H5807" s="61">
        <f ca="1">Table7[[#This Row],[Year]]*12</f>
        <v>27.287671232876715</v>
      </c>
      <c r="I5807" t="str">
        <f ca="1">IF(Table7[[#This Row],[Month]]&gt;=12,"Tenured","New Hire")</f>
        <v>Tenured</v>
      </c>
    </row>
    <row r="5808" spans="1:9">
      <c r="A5808" s="3" t="s">
        <v>119</v>
      </c>
      <c r="B5808" s="35" t="str">
        <f>_xlfn.XLOOKUP(Table7[[#This Row],[EID]],Roster!A:A,Roster!E:E)</f>
        <v>hir.kame.31</v>
      </c>
      <c r="C5808" s="35" t="str">
        <f>_xlfn.XLOOKUP(Table7[[#This Row],[EID]],Roster!A:A,Roster!F:F)</f>
        <v>Health</v>
      </c>
      <c r="D5808">
        <v>8</v>
      </c>
      <c r="E5808" s="2">
        <v>45256</v>
      </c>
      <c r="F5808" s="2">
        <f>_xlfn.XLOOKUP(Table7[[#This Row],[EID]],Roster!A:A,Roster!G:G)</f>
        <v>38581</v>
      </c>
      <c r="G5808" s="61">
        <f ca="1">(TODAY()-Table7[[#This Row],[Hire Date]])/365</f>
        <v>19.764383561643836</v>
      </c>
      <c r="H5808" s="61">
        <f ca="1">Table7[[#This Row],[Year]]*12</f>
        <v>237.17260273972602</v>
      </c>
      <c r="I5808" t="str">
        <f ca="1">IF(Table7[[#This Row],[Month]]&gt;=12,"Tenured","New Hire")</f>
        <v>Tenured</v>
      </c>
    </row>
    <row r="5809" spans="1:9">
      <c r="A5809" s="3" t="s">
        <v>120</v>
      </c>
      <c r="B5809" s="35" t="str">
        <f>_xlfn.XLOOKUP(Table7[[#This Row],[EID]],Roster!A:A,Roster!E:E)</f>
        <v>oka.koch.55</v>
      </c>
      <c r="C5809" s="35" t="str">
        <f>_xlfn.XLOOKUP(Table7[[#This Row],[EID]],Roster!A:A,Roster!F:F)</f>
        <v>F&amp;A</v>
      </c>
      <c r="D5809">
        <v>8</v>
      </c>
      <c r="E5809" s="2">
        <v>45256</v>
      </c>
      <c r="F5809" s="2">
        <f>_xlfn.XLOOKUP(Table7[[#This Row],[EID]],Roster!A:A,Roster!G:G)</f>
        <v>45039</v>
      </c>
      <c r="G5809" s="61">
        <f ca="1">(TODAY()-Table7[[#This Row],[Hire Date]])/365</f>
        <v>2.0712328767123287</v>
      </c>
      <c r="H5809" s="61">
        <f ca="1">Table7[[#This Row],[Year]]*12</f>
        <v>24.854794520547944</v>
      </c>
      <c r="I5809" t="str">
        <f ca="1">IF(Table7[[#This Row],[Month]]&gt;=12,"Tenured","New Hire")</f>
        <v>Tenured</v>
      </c>
    </row>
    <row r="5810" spans="1:9">
      <c r="A5810" s="3" t="s">
        <v>121</v>
      </c>
      <c r="B5810" s="35" t="str">
        <f>_xlfn.XLOOKUP(Table7[[#This Row],[EID]],Roster!A:A,Roster!E:E)</f>
        <v>hir.kame.31</v>
      </c>
      <c r="C5810" s="35" t="str">
        <f>_xlfn.XLOOKUP(Table7[[#This Row],[EID]],Roster!A:A,Roster!F:F)</f>
        <v>Health</v>
      </c>
      <c r="D5810">
        <v>10</v>
      </c>
      <c r="E5810" s="2">
        <v>45256</v>
      </c>
      <c r="F5810" s="2">
        <f>_xlfn.XLOOKUP(Table7[[#This Row],[EID]],Roster!A:A,Roster!G:G)</f>
        <v>44420</v>
      </c>
      <c r="G5810" s="61">
        <f ca="1">(TODAY()-Table7[[#This Row],[Hire Date]])/365</f>
        <v>3.7671232876712328</v>
      </c>
      <c r="H5810" s="61">
        <f ca="1">Table7[[#This Row],[Year]]*12</f>
        <v>45.205479452054796</v>
      </c>
      <c r="I5810" t="str">
        <f ca="1">IF(Table7[[#This Row],[Month]]&gt;=12,"Tenured","New Hire")</f>
        <v>Tenured</v>
      </c>
    </row>
    <row r="5811" spans="1:9">
      <c r="A5811" s="3" t="s">
        <v>122</v>
      </c>
      <c r="B5811" s="35" t="str">
        <f>_xlfn.XLOOKUP(Table7[[#This Row],[EID]],Roster!A:A,Roster!E:E)</f>
        <v>han.oriz.24</v>
      </c>
      <c r="C5811" s="35" t="str">
        <f>_xlfn.XLOOKUP(Table7[[#This Row],[EID]],Roster!A:A,Roster!F:F)</f>
        <v>Network</v>
      </c>
      <c r="D5811">
        <v>8</v>
      </c>
      <c r="E5811" s="2">
        <v>45256</v>
      </c>
      <c r="F5811" s="2">
        <f>_xlfn.XLOOKUP(Table7[[#This Row],[EID]],Roster!A:A,Roster!G:G)</f>
        <v>44961</v>
      </c>
      <c r="G5811" s="61">
        <f ca="1">(TODAY()-Table7[[#This Row],[Hire Date]])/365</f>
        <v>2.2849315068493152</v>
      </c>
      <c r="H5811" s="61">
        <f ca="1">Table7[[#This Row],[Year]]*12</f>
        <v>27.419178082191785</v>
      </c>
      <c r="I5811" t="str">
        <f ca="1">IF(Table7[[#This Row],[Month]]&gt;=12,"Tenured","New Hire")</f>
        <v>Tenured</v>
      </c>
    </row>
    <row r="5812" spans="1:9">
      <c r="A5812" s="3" t="s">
        <v>123</v>
      </c>
      <c r="B5812" s="35" t="str">
        <f>_xlfn.XLOOKUP(Table7[[#This Row],[EID]],Roster!A:A,Roster!E:E)</f>
        <v>kig.imaz.62</v>
      </c>
      <c r="C5812" s="35" t="str">
        <f>_xlfn.XLOOKUP(Table7[[#This Row],[EID]],Roster!A:A,Roster!F:F)</f>
        <v>HR</v>
      </c>
      <c r="D5812">
        <v>9</v>
      </c>
      <c r="E5812" s="2">
        <v>45256</v>
      </c>
      <c r="F5812" s="2">
        <f>_xlfn.XLOOKUP(Table7[[#This Row],[EID]],Roster!A:A,Roster!G:G)</f>
        <v>41094</v>
      </c>
      <c r="G5812" s="61">
        <f ca="1">(TODAY()-Table7[[#This Row],[Hire Date]])/365</f>
        <v>12.87945205479452</v>
      </c>
      <c r="H5812" s="61">
        <f ca="1">Table7[[#This Row],[Year]]*12</f>
        <v>154.55342465753424</v>
      </c>
      <c r="I5812" t="str">
        <f ca="1">IF(Table7[[#This Row],[Month]]&gt;=12,"Tenured","New Hire")</f>
        <v>Tenured</v>
      </c>
    </row>
    <row r="5813" spans="1:9">
      <c r="A5813" s="3" t="s">
        <v>94</v>
      </c>
      <c r="B5813" s="35" t="str">
        <f>_xlfn.XLOOKUP(Table7[[#This Row],[EID]],Roster!A:A,Roster!E:E)</f>
        <v>oka.koch.55</v>
      </c>
      <c r="C5813" s="35" t="str">
        <f>_xlfn.XLOOKUP(Table7[[#This Row],[EID]],Roster!A:A,Roster!F:F)</f>
        <v>F&amp;A</v>
      </c>
      <c r="D5813">
        <v>9</v>
      </c>
      <c r="E5813" s="2">
        <v>45257</v>
      </c>
      <c r="F5813" s="2">
        <f>_xlfn.XLOOKUP(Table7[[#This Row],[EID]],Roster!A:A,Roster!G:G)</f>
        <v>45032</v>
      </c>
      <c r="G5813" s="61">
        <f ca="1">(TODAY()-Table7[[#This Row],[Hire Date]])/365</f>
        <v>2.0904109589041098</v>
      </c>
      <c r="H5813" s="61">
        <f ca="1">Table7[[#This Row],[Year]]*12</f>
        <v>25.084931506849315</v>
      </c>
      <c r="I5813" t="str">
        <f ca="1">IF(Table7[[#This Row],[Month]]&gt;=12,"Tenured","New Hire")</f>
        <v>Tenured</v>
      </c>
    </row>
    <row r="5814" spans="1:9">
      <c r="A5814" s="3" t="s">
        <v>95</v>
      </c>
      <c r="B5814" s="35" t="str">
        <f>_xlfn.XLOOKUP(Table7[[#This Row],[EID]],Roster!A:A,Roster!E:E)</f>
        <v>oka.koch.55</v>
      </c>
      <c r="C5814" s="35" t="str">
        <f>_xlfn.XLOOKUP(Table7[[#This Row],[EID]],Roster!A:A,Roster!F:F)</f>
        <v>F&amp;A</v>
      </c>
      <c r="D5814">
        <v>7</v>
      </c>
      <c r="E5814" s="2">
        <v>45257</v>
      </c>
      <c r="F5814" s="2">
        <f>_xlfn.XLOOKUP(Table7[[#This Row],[EID]],Roster!A:A,Roster!G:G)</f>
        <v>44990</v>
      </c>
      <c r="G5814" s="61">
        <f ca="1">(TODAY()-Table7[[#This Row],[Hire Date]])/365</f>
        <v>2.2054794520547945</v>
      </c>
      <c r="H5814" s="61">
        <f ca="1">Table7[[#This Row],[Year]]*12</f>
        <v>26.465753424657535</v>
      </c>
      <c r="I5814" t="str">
        <f ca="1">IF(Table7[[#This Row],[Month]]&gt;=12,"Tenured","New Hire")</f>
        <v>Tenured</v>
      </c>
    </row>
    <row r="5815" spans="1:9">
      <c r="A5815" s="3" t="s">
        <v>96</v>
      </c>
      <c r="B5815" s="35" t="str">
        <f>_xlfn.XLOOKUP(Table7[[#This Row],[EID]],Roster!A:A,Roster!E:E)</f>
        <v>hir.kame.31</v>
      </c>
      <c r="C5815" s="35" t="str">
        <f>_xlfn.XLOOKUP(Table7[[#This Row],[EID]],Roster!A:A,Roster!F:F)</f>
        <v>Health</v>
      </c>
      <c r="D5815">
        <v>9</v>
      </c>
      <c r="E5815" s="2">
        <v>45257</v>
      </c>
      <c r="F5815" s="2">
        <f>_xlfn.XLOOKUP(Table7[[#This Row],[EID]],Roster!A:A,Roster!G:G)</f>
        <v>44979</v>
      </c>
      <c r="G5815" s="61">
        <f ca="1">(TODAY()-Table7[[#This Row],[Hire Date]])/365</f>
        <v>2.2356164383561645</v>
      </c>
      <c r="H5815" s="61">
        <f ca="1">Table7[[#This Row],[Year]]*12</f>
        <v>26.827397260273976</v>
      </c>
      <c r="I5815" t="str">
        <f ca="1">IF(Table7[[#This Row],[Month]]&gt;=12,"Tenured","New Hire")</f>
        <v>Tenured</v>
      </c>
    </row>
    <row r="5816" spans="1:9">
      <c r="A5816" s="3" t="s">
        <v>97</v>
      </c>
      <c r="B5816" s="35" t="str">
        <f>_xlfn.XLOOKUP(Table7[[#This Row],[EID]],Roster!A:A,Roster!E:E)</f>
        <v>han.oriz.24</v>
      </c>
      <c r="C5816" s="35" t="str">
        <f>_xlfn.XLOOKUP(Table7[[#This Row],[EID]],Roster!A:A,Roster!F:F)</f>
        <v>Network</v>
      </c>
      <c r="D5816">
        <v>8</v>
      </c>
      <c r="E5816" s="2">
        <v>45257</v>
      </c>
      <c r="F5816" s="2">
        <f>_xlfn.XLOOKUP(Table7[[#This Row],[EID]],Roster!A:A,Roster!G:G)</f>
        <v>44419</v>
      </c>
      <c r="G5816" s="61">
        <f ca="1">(TODAY()-Table7[[#This Row],[Hire Date]])/365</f>
        <v>3.7698630136986302</v>
      </c>
      <c r="H5816" s="61">
        <f ca="1">Table7[[#This Row],[Year]]*12</f>
        <v>45.238356164383561</v>
      </c>
      <c r="I5816" t="str">
        <f ca="1">IF(Table7[[#This Row],[Month]]&gt;=12,"Tenured","New Hire")</f>
        <v>Tenured</v>
      </c>
    </row>
    <row r="5817" spans="1:9">
      <c r="A5817" s="3" t="s">
        <v>98</v>
      </c>
      <c r="B5817" s="35" t="str">
        <f>_xlfn.XLOOKUP(Table7[[#This Row],[EID]],Roster!A:A,Roster!E:E)</f>
        <v>kig.imaz.62</v>
      </c>
      <c r="C5817" s="35" t="str">
        <f>_xlfn.XLOOKUP(Table7[[#This Row],[EID]],Roster!A:A,Roster!F:F)</f>
        <v>HR</v>
      </c>
      <c r="D5817">
        <v>10</v>
      </c>
      <c r="E5817" s="2">
        <v>45257</v>
      </c>
      <c r="F5817" s="2">
        <f>_xlfn.XLOOKUP(Table7[[#This Row],[EID]],Roster!A:A,Roster!G:G)</f>
        <v>41964</v>
      </c>
      <c r="G5817" s="61">
        <f ca="1">(TODAY()-Table7[[#This Row],[Hire Date]])/365</f>
        <v>10.495890410958904</v>
      </c>
      <c r="H5817" s="61">
        <f ca="1">Table7[[#This Row],[Year]]*12</f>
        <v>125.95068493150684</v>
      </c>
      <c r="I5817" t="str">
        <f ca="1">IF(Table7[[#This Row],[Month]]&gt;=12,"Tenured","New Hire")</f>
        <v>Tenured</v>
      </c>
    </row>
    <row r="5818" spans="1:9">
      <c r="A5818" s="3" t="s">
        <v>99</v>
      </c>
      <c r="B5818" s="35" t="str">
        <f>_xlfn.XLOOKUP(Table7[[#This Row],[EID]],Roster!A:A,Roster!E:E)</f>
        <v>han.oriz.24</v>
      </c>
      <c r="C5818" s="35" t="str">
        <f>_xlfn.XLOOKUP(Table7[[#This Row],[EID]],Roster!A:A,Roster!F:F)</f>
        <v>Strategy</v>
      </c>
      <c r="D5818">
        <v>10</v>
      </c>
      <c r="E5818" s="2">
        <v>45257</v>
      </c>
      <c r="F5818" s="2">
        <f>_xlfn.XLOOKUP(Table7[[#This Row],[EID]],Roster!A:A,Roster!G:G)</f>
        <v>39732</v>
      </c>
      <c r="G5818" s="61">
        <f ca="1">(TODAY()-Table7[[#This Row],[Hire Date]])/365</f>
        <v>16.610958904109587</v>
      </c>
      <c r="H5818" s="61">
        <f ca="1">Table7[[#This Row],[Year]]*12</f>
        <v>199.33150684931505</v>
      </c>
      <c r="I5818" t="str">
        <f ca="1">IF(Table7[[#This Row],[Month]]&gt;=12,"Tenured","New Hire")</f>
        <v>Tenured</v>
      </c>
    </row>
    <row r="5819" spans="1:9">
      <c r="A5819" s="3" t="s">
        <v>100</v>
      </c>
      <c r="B5819" s="35" t="str">
        <f>_xlfn.XLOOKUP(Table7[[#This Row],[EID]],Roster!A:A,Roster!E:E)</f>
        <v>oka.koch.55</v>
      </c>
      <c r="C5819" s="35" t="str">
        <f>_xlfn.XLOOKUP(Table7[[#This Row],[EID]],Roster!A:A,Roster!F:F)</f>
        <v>F&amp;A</v>
      </c>
      <c r="D5819">
        <v>9</v>
      </c>
      <c r="E5819" s="2">
        <v>45257</v>
      </c>
      <c r="F5819" s="2">
        <f>_xlfn.XLOOKUP(Table7[[#This Row],[EID]],Roster!A:A,Roster!G:G)</f>
        <v>44956</v>
      </c>
      <c r="G5819" s="61">
        <f ca="1">(TODAY()-Table7[[#This Row],[Hire Date]])/365</f>
        <v>2.2986301369863016</v>
      </c>
      <c r="H5819" s="61">
        <f ca="1">Table7[[#This Row],[Year]]*12</f>
        <v>27.583561643835619</v>
      </c>
      <c r="I5819" t="str">
        <f ca="1">IF(Table7[[#This Row],[Month]]&gt;=12,"Tenured","New Hire")</f>
        <v>Tenured</v>
      </c>
    </row>
    <row r="5820" spans="1:9">
      <c r="A5820" s="3" t="s">
        <v>101</v>
      </c>
      <c r="B5820" s="35" t="str">
        <f>_xlfn.XLOOKUP(Table7[[#This Row],[EID]],Roster!A:A,Roster!E:E)</f>
        <v>hir.kame.31</v>
      </c>
      <c r="C5820" s="35" t="str">
        <f>_xlfn.XLOOKUP(Table7[[#This Row],[EID]],Roster!A:A,Roster!F:F)</f>
        <v>Health</v>
      </c>
      <c r="D5820">
        <v>9</v>
      </c>
      <c r="E5820" s="2">
        <v>45257</v>
      </c>
      <c r="F5820" s="2">
        <f>_xlfn.XLOOKUP(Table7[[#This Row],[EID]],Roster!A:A,Roster!G:G)</f>
        <v>42161</v>
      </c>
      <c r="G5820" s="61">
        <f ca="1">(TODAY()-Table7[[#This Row],[Hire Date]])/365</f>
        <v>9.956164383561644</v>
      </c>
      <c r="H5820" s="61">
        <f ca="1">Table7[[#This Row],[Year]]*12</f>
        <v>119.47397260273974</v>
      </c>
      <c r="I5820" t="str">
        <f ca="1">IF(Table7[[#This Row],[Month]]&gt;=12,"Tenured","New Hire")</f>
        <v>Tenured</v>
      </c>
    </row>
    <row r="5821" spans="1:9">
      <c r="A5821" s="3" t="s">
        <v>102</v>
      </c>
      <c r="B5821" s="35" t="str">
        <f>_xlfn.XLOOKUP(Table7[[#This Row],[EID]],Roster!A:A,Roster!E:E)</f>
        <v>han.oriz.24</v>
      </c>
      <c r="C5821" s="35" t="str">
        <f>_xlfn.XLOOKUP(Table7[[#This Row],[EID]],Roster!A:A,Roster!F:F)</f>
        <v>Network</v>
      </c>
      <c r="D5821">
        <v>8</v>
      </c>
      <c r="E5821" s="2">
        <v>45257</v>
      </c>
      <c r="F5821" s="2">
        <f>_xlfn.XLOOKUP(Table7[[#This Row],[EID]],Roster!A:A,Roster!G:G)</f>
        <v>37784</v>
      </c>
      <c r="G5821" s="61">
        <f ca="1">(TODAY()-Table7[[#This Row],[Hire Date]])/365</f>
        <v>21.947945205479453</v>
      </c>
      <c r="H5821" s="61">
        <f ca="1">Table7[[#This Row],[Year]]*12</f>
        <v>263.37534246575342</v>
      </c>
      <c r="I5821" t="str">
        <f ca="1">IF(Table7[[#This Row],[Month]]&gt;=12,"Tenured","New Hire")</f>
        <v>Tenured</v>
      </c>
    </row>
    <row r="5822" spans="1:9">
      <c r="A5822" s="3" t="s">
        <v>103</v>
      </c>
      <c r="B5822" s="35" t="str">
        <f>_xlfn.XLOOKUP(Table7[[#This Row],[EID]],Roster!A:A,Roster!E:E)</f>
        <v>kig.imaz.62</v>
      </c>
      <c r="C5822" s="35" t="str">
        <f>_xlfn.XLOOKUP(Table7[[#This Row],[EID]],Roster!A:A,Roster!F:F)</f>
        <v>HR</v>
      </c>
      <c r="D5822">
        <v>8</v>
      </c>
      <c r="E5822" s="2">
        <v>45257</v>
      </c>
      <c r="F5822" s="2">
        <f>_xlfn.XLOOKUP(Table7[[#This Row],[EID]],Roster!A:A,Roster!G:G)</f>
        <v>44132</v>
      </c>
      <c r="G5822" s="61">
        <f ca="1">(TODAY()-Table7[[#This Row],[Hire Date]])/365</f>
        <v>4.5561643835616437</v>
      </c>
      <c r="H5822" s="61">
        <f ca="1">Table7[[#This Row],[Year]]*12</f>
        <v>54.673972602739724</v>
      </c>
      <c r="I5822" t="str">
        <f ca="1">IF(Table7[[#This Row],[Month]]&gt;=12,"Tenured","New Hire")</f>
        <v>Tenured</v>
      </c>
    </row>
    <row r="5823" spans="1:9">
      <c r="A5823" s="3" t="s">
        <v>104</v>
      </c>
      <c r="B5823" s="35" t="str">
        <f>_xlfn.XLOOKUP(Table7[[#This Row],[EID]],Roster!A:A,Roster!E:E)</f>
        <v>oka.koch.55</v>
      </c>
      <c r="C5823" s="35" t="str">
        <f>_xlfn.XLOOKUP(Table7[[#This Row],[EID]],Roster!A:A,Roster!F:F)</f>
        <v>F&amp;A</v>
      </c>
      <c r="D5823">
        <v>9</v>
      </c>
      <c r="E5823" s="2">
        <v>45257</v>
      </c>
      <c r="F5823" s="2">
        <f>_xlfn.XLOOKUP(Table7[[#This Row],[EID]],Roster!A:A,Roster!G:G)</f>
        <v>44977</v>
      </c>
      <c r="G5823" s="61">
        <f ca="1">(TODAY()-Table7[[#This Row],[Hire Date]])/365</f>
        <v>2.2410958904109588</v>
      </c>
      <c r="H5823" s="61">
        <f ca="1">Table7[[#This Row],[Year]]*12</f>
        <v>26.893150684931506</v>
      </c>
      <c r="I5823" t="str">
        <f ca="1">IF(Table7[[#This Row],[Month]]&gt;=12,"Tenured","New Hire")</f>
        <v>Tenured</v>
      </c>
    </row>
    <row r="5824" spans="1:9">
      <c r="A5824" s="3" t="s">
        <v>105</v>
      </c>
      <c r="B5824" s="35" t="str">
        <f>_xlfn.XLOOKUP(Table7[[#This Row],[EID]],Roster!A:A,Roster!E:E)</f>
        <v>oka.koch.55</v>
      </c>
      <c r="C5824" s="35" t="str">
        <f>_xlfn.XLOOKUP(Table7[[#This Row],[EID]],Roster!A:A,Roster!F:F)</f>
        <v>F&amp;A</v>
      </c>
      <c r="D5824">
        <v>10</v>
      </c>
      <c r="E5824" s="2">
        <v>45257</v>
      </c>
      <c r="F5824" s="2">
        <f>_xlfn.XLOOKUP(Table7[[#This Row],[EID]],Roster!A:A,Roster!G:G)</f>
        <v>37806</v>
      </c>
      <c r="G5824" s="61">
        <f ca="1">(TODAY()-Table7[[#This Row],[Hire Date]])/365</f>
        <v>21.887671232876713</v>
      </c>
      <c r="H5824" s="61">
        <f ca="1">Table7[[#This Row],[Year]]*12</f>
        <v>262.65205479452055</v>
      </c>
      <c r="I5824" t="str">
        <f ca="1">IF(Table7[[#This Row],[Month]]&gt;=12,"Tenured","New Hire")</f>
        <v>Tenured</v>
      </c>
    </row>
    <row r="5825" spans="1:9">
      <c r="A5825" s="3" t="s">
        <v>106</v>
      </c>
      <c r="B5825" s="35" t="str">
        <f>_xlfn.XLOOKUP(Table7[[#This Row],[EID]],Roster!A:A,Roster!E:E)</f>
        <v>hir.kame.31</v>
      </c>
      <c r="C5825" s="35" t="str">
        <f>_xlfn.XLOOKUP(Table7[[#This Row],[EID]],Roster!A:A,Roster!F:F)</f>
        <v>Health</v>
      </c>
      <c r="D5825">
        <v>9</v>
      </c>
      <c r="E5825" s="2">
        <v>45257</v>
      </c>
      <c r="F5825" s="2">
        <f>_xlfn.XLOOKUP(Table7[[#This Row],[EID]],Roster!A:A,Roster!G:G)</f>
        <v>40457</v>
      </c>
      <c r="G5825" s="61">
        <f ca="1">(TODAY()-Table7[[#This Row],[Hire Date]])/365</f>
        <v>14.624657534246575</v>
      </c>
      <c r="H5825" s="61">
        <f ca="1">Table7[[#This Row],[Year]]*12</f>
        <v>175.49589041095891</v>
      </c>
      <c r="I5825" t="str">
        <f ca="1">IF(Table7[[#This Row],[Month]]&gt;=12,"Tenured","New Hire")</f>
        <v>Tenured</v>
      </c>
    </row>
    <row r="5826" spans="1:9">
      <c r="A5826" s="3" t="s">
        <v>107</v>
      </c>
      <c r="B5826" s="35" t="str">
        <f>_xlfn.XLOOKUP(Table7[[#This Row],[EID]],Roster!A:A,Roster!E:E)</f>
        <v>oka.koch.55</v>
      </c>
      <c r="C5826" s="35" t="str">
        <f>_xlfn.XLOOKUP(Table7[[#This Row],[EID]],Roster!A:A,Roster!F:F)</f>
        <v>F&amp;A</v>
      </c>
      <c r="D5826">
        <v>7</v>
      </c>
      <c r="E5826" s="2">
        <v>45257</v>
      </c>
      <c r="F5826" s="2">
        <f>_xlfn.XLOOKUP(Table7[[#This Row],[EID]],Roster!A:A,Roster!G:G)</f>
        <v>45001</v>
      </c>
      <c r="G5826" s="61">
        <f ca="1">(TODAY()-Table7[[#This Row],[Hire Date]])/365</f>
        <v>2.1753424657534248</v>
      </c>
      <c r="H5826" s="61">
        <f ca="1">Table7[[#This Row],[Year]]*12</f>
        <v>26.104109589041098</v>
      </c>
      <c r="I5826" t="str">
        <f ca="1">IF(Table7[[#This Row],[Month]]&gt;=12,"Tenured","New Hire")</f>
        <v>Tenured</v>
      </c>
    </row>
    <row r="5827" spans="1:9">
      <c r="A5827" s="3" t="s">
        <v>108</v>
      </c>
      <c r="B5827" s="35" t="str">
        <f>_xlfn.XLOOKUP(Table7[[#This Row],[EID]],Roster!A:A,Roster!E:E)</f>
        <v>kig.imaz.62</v>
      </c>
      <c r="C5827" s="35" t="str">
        <f>_xlfn.XLOOKUP(Table7[[#This Row],[EID]],Roster!A:A,Roster!F:F)</f>
        <v>HR</v>
      </c>
      <c r="D5827">
        <v>10</v>
      </c>
      <c r="E5827" s="2">
        <v>45257</v>
      </c>
      <c r="F5827" s="2">
        <f>_xlfn.XLOOKUP(Table7[[#This Row],[EID]],Roster!A:A,Roster!G:G)</f>
        <v>41289</v>
      </c>
      <c r="G5827" s="61">
        <f ca="1">(TODAY()-Table7[[#This Row],[Hire Date]])/365</f>
        <v>12.345205479452055</v>
      </c>
      <c r="H5827" s="61">
        <f ca="1">Table7[[#This Row],[Year]]*12</f>
        <v>148.14246575342466</v>
      </c>
      <c r="I5827" t="str">
        <f ca="1">IF(Table7[[#This Row],[Month]]&gt;=12,"Tenured","New Hire")</f>
        <v>Tenured</v>
      </c>
    </row>
    <row r="5828" spans="1:9">
      <c r="A5828" s="3" t="s">
        <v>109</v>
      </c>
      <c r="B5828" s="35" t="str">
        <f>_xlfn.XLOOKUP(Table7[[#This Row],[EID]],Roster!A:A,Roster!E:E)</f>
        <v>han.oriz.24</v>
      </c>
      <c r="C5828" s="35" t="str">
        <f>_xlfn.XLOOKUP(Table7[[#This Row],[EID]],Roster!A:A,Roster!F:F)</f>
        <v>Strategy</v>
      </c>
      <c r="D5828">
        <v>10</v>
      </c>
      <c r="E5828" s="2">
        <v>45257</v>
      </c>
      <c r="F5828" s="2">
        <f>_xlfn.XLOOKUP(Table7[[#This Row],[EID]],Roster!A:A,Roster!G:G)</f>
        <v>39092</v>
      </c>
      <c r="G5828" s="61">
        <f ca="1">(TODAY()-Table7[[#This Row],[Hire Date]])/365</f>
        <v>18.364383561643837</v>
      </c>
      <c r="H5828" s="61">
        <f ca="1">Table7[[#This Row],[Year]]*12</f>
        <v>220.37260273972606</v>
      </c>
      <c r="I5828" t="str">
        <f ca="1">IF(Table7[[#This Row],[Month]]&gt;=12,"Tenured","New Hire")</f>
        <v>Tenured</v>
      </c>
    </row>
    <row r="5829" spans="1:9">
      <c r="A5829" s="3" t="s">
        <v>110</v>
      </c>
      <c r="B5829" s="35" t="str">
        <f>_xlfn.XLOOKUP(Table7[[#This Row],[EID]],Roster!A:A,Roster!E:E)</f>
        <v>oka.koch.55</v>
      </c>
      <c r="C5829" s="35" t="str">
        <f>_xlfn.XLOOKUP(Table7[[#This Row],[EID]],Roster!A:A,Roster!F:F)</f>
        <v>F&amp;A</v>
      </c>
      <c r="D5829">
        <v>8</v>
      </c>
      <c r="E5829" s="2">
        <v>45257</v>
      </c>
      <c r="F5829" s="2">
        <f>_xlfn.XLOOKUP(Table7[[#This Row],[EID]],Roster!A:A,Roster!G:G)</f>
        <v>45029</v>
      </c>
      <c r="G5829" s="61">
        <f ca="1">(TODAY()-Table7[[#This Row],[Hire Date]])/365</f>
        <v>2.0986301369863014</v>
      </c>
      <c r="H5829" s="61">
        <f ca="1">Table7[[#This Row],[Year]]*12</f>
        <v>25.183561643835617</v>
      </c>
      <c r="I5829" t="str">
        <f ca="1">IF(Table7[[#This Row],[Month]]&gt;=12,"Tenured","New Hire")</f>
        <v>Tenured</v>
      </c>
    </row>
    <row r="5830" spans="1:9">
      <c r="A5830" s="3" t="s">
        <v>111</v>
      </c>
      <c r="B5830" s="35" t="str">
        <f>_xlfn.XLOOKUP(Table7[[#This Row],[EID]],Roster!A:A,Roster!E:E)</f>
        <v>hir.kame.31</v>
      </c>
      <c r="C5830" s="35" t="str">
        <f>_xlfn.XLOOKUP(Table7[[#This Row],[EID]],Roster!A:A,Roster!F:F)</f>
        <v>Health</v>
      </c>
      <c r="D5830">
        <v>8</v>
      </c>
      <c r="E5830" s="2">
        <v>45257</v>
      </c>
      <c r="F5830" s="2">
        <f>_xlfn.XLOOKUP(Table7[[#This Row],[EID]],Roster!A:A,Roster!G:G)</f>
        <v>42145</v>
      </c>
      <c r="G5830" s="61">
        <f ca="1">(TODAY()-Table7[[#This Row],[Hire Date]])/365</f>
        <v>10</v>
      </c>
      <c r="H5830" s="61">
        <f ca="1">Table7[[#This Row],[Year]]*12</f>
        <v>120</v>
      </c>
      <c r="I5830" t="str">
        <f ca="1">IF(Table7[[#This Row],[Month]]&gt;=12,"Tenured","New Hire")</f>
        <v>Tenured</v>
      </c>
    </row>
    <row r="5831" spans="1:9">
      <c r="A5831" s="3" t="s">
        <v>112</v>
      </c>
      <c r="B5831" s="35" t="str">
        <f>_xlfn.XLOOKUP(Table7[[#This Row],[EID]],Roster!A:A,Roster!E:E)</f>
        <v>hir.kame.31</v>
      </c>
      <c r="C5831" s="35" t="str">
        <f>_xlfn.XLOOKUP(Table7[[#This Row],[EID]],Roster!A:A,Roster!F:F)</f>
        <v>Health</v>
      </c>
      <c r="D5831">
        <v>10</v>
      </c>
      <c r="E5831" s="2">
        <v>45257</v>
      </c>
      <c r="F5831" s="2">
        <f>_xlfn.XLOOKUP(Table7[[#This Row],[EID]],Roster!A:A,Roster!G:G)</f>
        <v>44989</v>
      </c>
      <c r="G5831" s="61">
        <f ca="1">(TODAY()-Table7[[#This Row],[Hire Date]])/365</f>
        <v>2.2082191780821918</v>
      </c>
      <c r="H5831" s="61">
        <f ca="1">Table7[[#This Row],[Year]]*12</f>
        <v>26.4986301369863</v>
      </c>
      <c r="I5831" t="str">
        <f ca="1">IF(Table7[[#This Row],[Month]]&gt;=12,"Tenured","New Hire")</f>
        <v>Tenured</v>
      </c>
    </row>
    <row r="5832" spans="1:9">
      <c r="A5832" s="3" t="s">
        <v>113</v>
      </c>
      <c r="B5832" s="35" t="str">
        <f>_xlfn.XLOOKUP(Table7[[#This Row],[EID]],Roster!A:A,Roster!E:E)</f>
        <v>kig.imaz.62</v>
      </c>
      <c r="C5832" s="35" t="str">
        <f>_xlfn.XLOOKUP(Table7[[#This Row],[EID]],Roster!A:A,Roster!F:F)</f>
        <v>HR</v>
      </c>
      <c r="D5832">
        <v>10</v>
      </c>
      <c r="E5832" s="2">
        <v>45257</v>
      </c>
      <c r="F5832" s="2">
        <f>_xlfn.XLOOKUP(Table7[[#This Row],[EID]],Roster!A:A,Roster!G:G)</f>
        <v>44152</v>
      </c>
      <c r="G5832" s="61">
        <f ca="1">(TODAY()-Table7[[#This Row],[Hire Date]])/365</f>
        <v>4.5013698630136982</v>
      </c>
      <c r="H5832" s="61">
        <f ca="1">Table7[[#This Row],[Year]]*12</f>
        <v>54.016438356164379</v>
      </c>
      <c r="I5832" t="str">
        <f ca="1">IF(Table7[[#This Row],[Month]]&gt;=12,"Tenured","New Hire")</f>
        <v>Tenured</v>
      </c>
    </row>
    <row r="5833" spans="1:9">
      <c r="A5833" s="3" t="s">
        <v>114</v>
      </c>
      <c r="B5833" s="35" t="str">
        <f>_xlfn.XLOOKUP(Table7[[#This Row],[EID]],Roster!A:A,Roster!E:E)</f>
        <v>han.oriz.24</v>
      </c>
      <c r="C5833" s="35" t="str">
        <f>_xlfn.XLOOKUP(Table7[[#This Row],[EID]],Roster!A:A,Roster!F:F)</f>
        <v>Strategy</v>
      </c>
      <c r="D5833">
        <v>8</v>
      </c>
      <c r="E5833" s="2">
        <v>45257</v>
      </c>
      <c r="F5833" s="2">
        <f>_xlfn.XLOOKUP(Table7[[#This Row],[EID]],Roster!A:A,Roster!G:G)</f>
        <v>37165</v>
      </c>
      <c r="G5833" s="61">
        <f ca="1">(TODAY()-Table7[[#This Row],[Hire Date]])/365</f>
        <v>23.643835616438356</v>
      </c>
      <c r="H5833" s="61">
        <f ca="1">Table7[[#This Row],[Year]]*12</f>
        <v>283.72602739726028</v>
      </c>
      <c r="I5833" t="str">
        <f ca="1">IF(Table7[[#This Row],[Month]]&gt;=12,"Tenured","New Hire")</f>
        <v>Tenured</v>
      </c>
    </row>
    <row r="5834" spans="1:9">
      <c r="A5834" s="3" t="s">
        <v>115</v>
      </c>
      <c r="B5834" s="35" t="str">
        <f>_xlfn.XLOOKUP(Table7[[#This Row],[EID]],Roster!A:A,Roster!E:E)</f>
        <v>oka.koch.55</v>
      </c>
      <c r="C5834" s="35" t="str">
        <f>_xlfn.XLOOKUP(Table7[[#This Row],[EID]],Roster!A:A,Roster!F:F)</f>
        <v>F&amp;A</v>
      </c>
      <c r="D5834">
        <v>9</v>
      </c>
      <c r="E5834" s="2">
        <v>45257</v>
      </c>
      <c r="F5834" s="2">
        <f>_xlfn.XLOOKUP(Table7[[#This Row],[EID]],Roster!A:A,Roster!G:G)</f>
        <v>44841</v>
      </c>
      <c r="G5834" s="61">
        <f ca="1">(TODAY()-Table7[[#This Row],[Hire Date]])/365</f>
        <v>2.6136986301369864</v>
      </c>
      <c r="H5834" s="61">
        <f ca="1">Table7[[#This Row],[Year]]*12</f>
        <v>31.364383561643837</v>
      </c>
      <c r="I5834" t="str">
        <f ca="1">IF(Table7[[#This Row],[Month]]&gt;=12,"Tenured","New Hire")</f>
        <v>Tenured</v>
      </c>
    </row>
    <row r="5835" spans="1:9">
      <c r="A5835" s="3" t="s">
        <v>116</v>
      </c>
      <c r="B5835" s="35" t="str">
        <f>_xlfn.XLOOKUP(Table7[[#This Row],[EID]],Roster!A:A,Roster!E:E)</f>
        <v>hir.kame.31</v>
      </c>
      <c r="C5835" s="35" t="str">
        <f>_xlfn.XLOOKUP(Table7[[#This Row],[EID]],Roster!A:A,Roster!F:F)</f>
        <v>Health</v>
      </c>
      <c r="D5835">
        <v>8</v>
      </c>
      <c r="E5835" s="2">
        <v>45257</v>
      </c>
      <c r="F5835" s="2">
        <f>_xlfn.XLOOKUP(Table7[[#This Row],[EID]],Roster!A:A,Roster!G:G)</f>
        <v>39490</v>
      </c>
      <c r="G5835" s="61">
        <f ca="1">(TODAY()-Table7[[#This Row],[Hire Date]])/365</f>
        <v>17.273972602739725</v>
      </c>
      <c r="H5835" s="61">
        <f ca="1">Table7[[#This Row],[Year]]*12</f>
        <v>207.2876712328767</v>
      </c>
      <c r="I5835" t="str">
        <f ca="1">IF(Table7[[#This Row],[Month]]&gt;=12,"Tenured","New Hire")</f>
        <v>Tenured</v>
      </c>
    </row>
    <row r="5836" spans="1:9">
      <c r="A5836" s="3" t="s">
        <v>117</v>
      </c>
      <c r="B5836" s="35" t="str">
        <f>_xlfn.XLOOKUP(Table7[[#This Row],[EID]],Roster!A:A,Roster!E:E)</f>
        <v>han.oriz.24</v>
      </c>
      <c r="C5836" s="35" t="str">
        <f>_xlfn.XLOOKUP(Table7[[#This Row],[EID]],Roster!A:A,Roster!F:F)</f>
        <v>Network</v>
      </c>
      <c r="D5836">
        <v>10</v>
      </c>
      <c r="E5836" s="2">
        <v>45257</v>
      </c>
      <c r="F5836" s="2">
        <f>_xlfn.XLOOKUP(Table7[[#This Row],[EID]],Roster!A:A,Roster!G:G)</f>
        <v>43495</v>
      </c>
      <c r="G5836" s="61">
        <f ca="1">(TODAY()-Table7[[#This Row],[Hire Date]])/365</f>
        <v>6.3013698630136989</v>
      </c>
      <c r="H5836" s="61">
        <f ca="1">Table7[[#This Row],[Year]]*12</f>
        <v>75.616438356164394</v>
      </c>
      <c r="I5836" t="str">
        <f ca="1">IF(Table7[[#This Row],[Month]]&gt;=12,"Tenured","New Hire")</f>
        <v>Tenured</v>
      </c>
    </row>
    <row r="5837" spans="1:9">
      <c r="A5837" s="3" t="s">
        <v>118</v>
      </c>
      <c r="B5837" s="35" t="str">
        <f>_xlfn.XLOOKUP(Table7[[#This Row],[EID]],Roster!A:A,Roster!E:E)</f>
        <v>kig.imaz.62</v>
      </c>
      <c r="C5837" s="35" t="str">
        <f>_xlfn.XLOOKUP(Table7[[#This Row],[EID]],Roster!A:A,Roster!F:F)</f>
        <v>HR</v>
      </c>
      <c r="D5837">
        <v>9</v>
      </c>
      <c r="E5837" s="2">
        <v>45257</v>
      </c>
      <c r="F5837" s="2">
        <f>_xlfn.XLOOKUP(Table7[[#This Row],[EID]],Roster!A:A,Roster!G:G)</f>
        <v>44965</v>
      </c>
      <c r="G5837" s="61">
        <f ca="1">(TODAY()-Table7[[#This Row],[Hire Date]])/365</f>
        <v>2.2739726027397262</v>
      </c>
      <c r="H5837" s="61">
        <f ca="1">Table7[[#This Row],[Year]]*12</f>
        <v>27.287671232876715</v>
      </c>
      <c r="I5837" t="str">
        <f ca="1">IF(Table7[[#This Row],[Month]]&gt;=12,"Tenured","New Hire")</f>
        <v>Tenured</v>
      </c>
    </row>
    <row r="5838" spans="1:9">
      <c r="A5838" s="3" t="s">
        <v>119</v>
      </c>
      <c r="B5838" s="35" t="str">
        <f>_xlfn.XLOOKUP(Table7[[#This Row],[EID]],Roster!A:A,Roster!E:E)</f>
        <v>hir.kame.31</v>
      </c>
      <c r="C5838" s="35" t="str">
        <f>_xlfn.XLOOKUP(Table7[[#This Row],[EID]],Roster!A:A,Roster!F:F)</f>
        <v>Health</v>
      </c>
      <c r="D5838">
        <v>8</v>
      </c>
      <c r="E5838" s="2">
        <v>45257</v>
      </c>
      <c r="F5838" s="2">
        <f>_xlfn.XLOOKUP(Table7[[#This Row],[EID]],Roster!A:A,Roster!G:G)</f>
        <v>38581</v>
      </c>
      <c r="G5838" s="61">
        <f ca="1">(TODAY()-Table7[[#This Row],[Hire Date]])/365</f>
        <v>19.764383561643836</v>
      </c>
      <c r="H5838" s="61">
        <f ca="1">Table7[[#This Row],[Year]]*12</f>
        <v>237.17260273972602</v>
      </c>
      <c r="I5838" t="str">
        <f ca="1">IF(Table7[[#This Row],[Month]]&gt;=12,"Tenured","New Hire")</f>
        <v>Tenured</v>
      </c>
    </row>
    <row r="5839" spans="1:9">
      <c r="A5839" s="3" t="s">
        <v>120</v>
      </c>
      <c r="B5839" s="35" t="str">
        <f>_xlfn.XLOOKUP(Table7[[#This Row],[EID]],Roster!A:A,Roster!E:E)</f>
        <v>oka.koch.55</v>
      </c>
      <c r="C5839" s="35" t="str">
        <f>_xlfn.XLOOKUP(Table7[[#This Row],[EID]],Roster!A:A,Roster!F:F)</f>
        <v>F&amp;A</v>
      </c>
      <c r="D5839">
        <v>10</v>
      </c>
      <c r="E5839" s="2">
        <v>45257</v>
      </c>
      <c r="F5839" s="2">
        <f>_xlfn.XLOOKUP(Table7[[#This Row],[EID]],Roster!A:A,Roster!G:G)</f>
        <v>45039</v>
      </c>
      <c r="G5839" s="61">
        <f ca="1">(TODAY()-Table7[[#This Row],[Hire Date]])/365</f>
        <v>2.0712328767123287</v>
      </c>
      <c r="H5839" s="61">
        <f ca="1">Table7[[#This Row],[Year]]*12</f>
        <v>24.854794520547944</v>
      </c>
      <c r="I5839" t="str">
        <f ca="1">IF(Table7[[#This Row],[Month]]&gt;=12,"Tenured","New Hire")</f>
        <v>Tenured</v>
      </c>
    </row>
    <row r="5840" spans="1:9">
      <c r="A5840" s="3" t="s">
        <v>121</v>
      </c>
      <c r="B5840" s="35" t="str">
        <f>_xlfn.XLOOKUP(Table7[[#This Row],[EID]],Roster!A:A,Roster!E:E)</f>
        <v>hir.kame.31</v>
      </c>
      <c r="C5840" s="35" t="str">
        <f>_xlfn.XLOOKUP(Table7[[#This Row],[EID]],Roster!A:A,Roster!F:F)</f>
        <v>Health</v>
      </c>
      <c r="D5840">
        <v>9</v>
      </c>
      <c r="E5840" s="2">
        <v>45257</v>
      </c>
      <c r="F5840" s="2">
        <f>_xlfn.XLOOKUP(Table7[[#This Row],[EID]],Roster!A:A,Roster!G:G)</f>
        <v>44420</v>
      </c>
      <c r="G5840" s="61">
        <f ca="1">(TODAY()-Table7[[#This Row],[Hire Date]])/365</f>
        <v>3.7671232876712328</v>
      </c>
      <c r="H5840" s="61">
        <f ca="1">Table7[[#This Row],[Year]]*12</f>
        <v>45.205479452054796</v>
      </c>
      <c r="I5840" t="str">
        <f ca="1">IF(Table7[[#This Row],[Month]]&gt;=12,"Tenured","New Hire")</f>
        <v>Tenured</v>
      </c>
    </row>
    <row r="5841" spans="1:9">
      <c r="A5841" s="3" t="s">
        <v>122</v>
      </c>
      <c r="B5841" s="35" t="str">
        <f>_xlfn.XLOOKUP(Table7[[#This Row],[EID]],Roster!A:A,Roster!E:E)</f>
        <v>han.oriz.24</v>
      </c>
      <c r="C5841" s="35" t="str">
        <f>_xlfn.XLOOKUP(Table7[[#This Row],[EID]],Roster!A:A,Roster!F:F)</f>
        <v>Network</v>
      </c>
      <c r="D5841">
        <v>10</v>
      </c>
      <c r="E5841" s="2">
        <v>45257</v>
      </c>
      <c r="F5841" s="2">
        <f>_xlfn.XLOOKUP(Table7[[#This Row],[EID]],Roster!A:A,Roster!G:G)</f>
        <v>44961</v>
      </c>
      <c r="G5841" s="61">
        <f ca="1">(TODAY()-Table7[[#This Row],[Hire Date]])/365</f>
        <v>2.2849315068493152</v>
      </c>
      <c r="H5841" s="61">
        <f ca="1">Table7[[#This Row],[Year]]*12</f>
        <v>27.419178082191785</v>
      </c>
      <c r="I5841" t="str">
        <f ca="1">IF(Table7[[#This Row],[Month]]&gt;=12,"Tenured","New Hire")</f>
        <v>Tenured</v>
      </c>
    </row>
    <row r="5842" spans="1:9">
      <c r="A5842" s="3" t="s">
        <v>123</v>
      </c>
      <c r="B5842" s="35" t="str">
        <f>_xlfn.XLOOKUP(Table7[[#This Row],[EID]],Roster!A:A,Roster!E:E)</f>
        <v>kig.imaz.62</v>
      </c>
      <c r="C5842" s="35" t="str">
        <f>_xlfn.XLOOKUP(Table7[[#This Row],[EID]],Roster!A:A,Roster!F:F)</f>
        <v>HR</v>
      </c>
      <c r="D5842">
        <v>10</v>
      </c>
      <c r="E5842" s="2">
        <v>45257</v>
      </c>
      <c r="F5842" s="2">
        <f>_xlfn.XLOOKUP(Table7[[#This Row],[EID]],Roster!A:A,Roster!G:G)</f>
        <v>41094</v>
      </c>
      <c r="G5842" s="61">
        <f ca="1">(TODAY()-Table7[[#This Row],[Hire Date]])/365</f>
        <v>12.87945205479452</v>
      </c>
      <c r="H5842" s="61">
        <f ca="1">Table7[[#This Row],[Year]]*12</f>
        <v>154.55342465753424</v>
      </c>
      <c r="I5842" t="str">
        <f ca="1">IF(Table7[[#This Row],[Month]]&gt;=12,"Tenured","New Hire")</f>
        <v>Tenured</v>
      </c>
    </row>
    <row r="5843" spans="1:9">
      <c r="A5843" s="3" t="s">
        <v>94</v>
      </c>
      <c r="B5843" s="35" t="str">
        <f>_xlfn.XLOOKUP(Table7[[#This Row],[EID]],Roster!A:A,Roster!E:E)</f>
        <v>oka.koch.55</v>
      </c>
      <c r="C5843" s="35" t="str">
        <f>_xlfn.XLOOKUP(Table7[[#This Row],[EID]],Roster!A:A,Roster!F:F)</f>
        <v>F&amp;A</v>
      </c>
      <c r="D5843">
        <v>9</v>
      </c>
      <c r="E5843" s="2">
        <v>45258</v>
      </c>
      <c r="F5843" s="2">
        <f>_xlfn.XLOOKUP(Table7[[#This Row],[EID]],Roster!A:A,Roster!G:G)</f>
        <v>45032</v>
      </c>
      <c r="G5843" s="61">
        <f ca="1">(TODAY()-Table7[[#This Row],[Hire Date]])/365</f>
        <v>2.0904109589041098</v>
      </c>
      <c r="H5843" s="61">
        <f ca="1">Table7[[#This Row],[Year]]*12</f>
        <v>25.084931506849315</v>
      </c>
      <c r="I5843" t="str">
        <f ca="1">IF(Table7[[#This Row],[Month]]&gt;=12,"Tenured","New Hire")</f>
        <v>Tenured</v>
      </c>
    </row>
    <row r="5844" spans="1:9">
      <c r="A5844" s="3" t="s">
        <v>95</v>
      </c>
      <c r="B5844" s="35" t="str">
        <f>_xlfn.XLOOKUP(Table7[[#This Row],[EID]],Roster!A:A,Roster!E:E)</f>
        <v>oka.koch.55</v>
      </c>
      <c r="C5844" s="35" t="str">
        <f>_xlfn.XLOOKUP(Table7[[#This Row],[EID]],Roster!A:A,Roster!F:F)</f>
        <v>F&amp;A</v>
      </c>
      <c r="D5844">
        <v>8</v>
      </c>
      <c r="E5844" s="2">
        <v>45258</v>
      </c>
      <c r="F5844" s="2">
        <f>_xlfn.XLOOKUP(Table7[[#This Row],[EID]],Roster!A:A,Roster!G:G)</f>
        <v>44990</v>
      </c>
      <c r="G5844" s="61">
        <f ca="1">(TODAY()-Table7[[#This Row],[Hire Date]])/365</f>
        <v>2.2054794520547945</v>
      </c>
      <c r="H5844" s="61">
        <f ca="1">Table7[[#This Row],[Year]]*12</f>
        <v>26.465753424657535</v>
      </c>
      <c r="I5844" t="str">
        <f ca="1">IF(Table7[[#This Row],[Month]]&gt;=12,"Tenured","New Hire")</f>
        <v>Tenured</v>
      </c>
    </row>
    <row r="5845" spans="1:9">
      <c r="A5845" s="3" t="s">
        <v>96</v>
      </c>
      <c r="B5845" s="35" t="str">
        <f>_xlfn.XLOOKUP(Table7[[#This Row],[EID]],Roster!A:A,Roster!E:E)</f>
        <v>hir.kame.31</v>
      </c>
      <c r="C5845" s="35" t="str">
        <f>_xlfn.XLOOKUP(Table7[[#This Row],[EID]],Roster!A:A,Roster!F:F)</f>
        <v>Health</v>
      </c>
      <c r="D5845">
        <v>8</v>
      </c>
      <c r="E5845" s="2">
        <v>45258</v>
      </c>
      <c r="F5845" s="2">
        <f>_xlfn.XLOOKUP(Table7[[#This Row],[EID]],Roster!A:A,Roster!G:G)</f>
        <v>44979</v>
      </c>
      <c r="G5845" s="61">
        <f ca="1">(TODAY()-Table7[[#This Row],[Hire Date]])/365</f>
        <v>2.2356164383561645</v>
      </c>
      <c r="H5845" s="61">
        <f ca="1">Table7[[#This Row],[Year]]*12</f>
        <v>26.827397260273976</v>
      </c>
      <c r="I5845" t="str">
        <f ca="1">IF(Table7[[#This Row],[Month]]&gt;=12,"Tenured","New Hire")</f>
        <v>Tenured</v>
      </c>
    </row>
    <row r="5846" spans="1:9">
      <c r="A5846" s="3" t="s">
        <v>97</v>
      </c>
      <c r="B5846" s="35" t="str">
        <f>_xlfn.XLOOKUP(Table7[[#This Row],[EID]],Roster!A:A,Roster!E:E)</f>
        <v>han.oriz.24</v>
      </c>
      <c r="C5846" s="35" t="str">
        <f>_xlfn.XLOOKUP(Table7[[#This Row],[EID]],Roster!A:A,Roster!F:F)</f>
        <v>Network</v>
      </c>
      <c r="D5846">
        <v>10</v>
      </c>
      <c r="E5846" s="2">
        <v>45258</v>
      </c>
      <c r="F5846" s="2">
        <f>_xlfn.XLOOKUP(Table7[[#This Row],[EID]],Roster!A:A,Roster!G:G)</f>
        <v>44419</v>
      </c>
      <c r="G5846" s="61">
        <f ca="1">(TODAY()-Table7[[#This Row],[Hire Date]])/365</f>
        <v>3.7698630136986302</v>
      </c>
      <c r="H5846" s="61">
        <f ca="1">Table7[[#This Row],[Year]]*12</f>
        <v>45.238356164383561</v>
      </c>
      <c r="I5846" t="str">
        <f ca="1">IF(Table7[[#This Row],[Month]]&gt;=12,"Tenured","New Hire")</f>
        <v>Tenured</v>
      </c>
    </row>
    <row r="5847" spans="1:9">
      <c r="A5847" s="3" t="s">
        <v>98</v>
      </c>
      <c r="B5847" s="35" t="str">
        <f>_xlfn.XLOOKUP(Table7[[#This Row],[EID]],Roster!A:A,Roster!E:E)</f>
        <v>kig.imaz.62</v>
      </c>
      <c r="C5847" s="35" t="str">
        <f>_xlfn.XLOOKUP(Table7[[#This Row],[EID]],Roster!A:A,Roster!F:F)</f>
        <v>HR</v>
      </c>
      <c r="D5847">
        <v>10</v>
      </c>
      <c r="E5847" s="2">
        <v>45258</v>
      </c>
      <c r="F5847" s="2">
        <f>_xlfn.XLOOKUP(Table7[[#This Row],[EID]],Roster!A:A,Roster!G:G)</f>
        <v>41964</v>
      </c>
      <c r="G5847" s="61">
        <f ca="1">(TODAY()-Table7[[#This Row],[Hire Date]])/365</f>
        <v>10.495890410958904</v>
      </c>
      <c r="H5847" s="61">
        <f ca="1">Table7[[#This Row],[Year]]*12</f>
        <v>125.95068493150684</v>
      </c>
      <c r="I5847" t="str">
        <f ca="1">IF(Table7[[#This Row],[Month]]&gt;=12,"Tenured","New Hire")</f>
        <v>Tenured</v>
      </c>
    </row>
    <row r="5848" spans="1:9">
      <c r="A5848" s="3" t="s">
        <v>99</v>
      </c>
      <c r="B5848" s="35" t="str">
        <f>_xlfn.XLOOKUP(Table7[[#This Row],[EID]],Roster!A:A,Roster!E:E)</f>
        <v>han.oriz.24</v>
      </c>
      <c r="C5848" s="35" t="str">
        <f>_xlfn.XLOOKUP(Table7[[#This Row],[EID]],Roster!A:A,Roster!F:F)</f>
        <v>Strategy</v>
      </c>
      <c r="D5848">
        <v>10</v>
      </c>
      <c r="E5848" s="2">
        <v>45258</v>
      </c>
      <c r="F5848" s="2">
        <f>_xlfn.XLOOKUP(Table7[[#This Row],[EID]],Roster!A:A,Roster!G:G)</f>
        <v>39732</v>
      </c>
      <c r="G5848" s="61">
        <f ca="1">(TODAY()-Table7[[#This Row],[Hire Date]])/365</f>
        <v>16.610958904109587</v>
      </c>
      <c r="H5848" s="61">
        <f ca="1">Table7[[#This Row],[Year]]*12</f>
        <v>199.33150684931505</v>
      </c>
      <c r="I5848" t="str">
        <f ca="1">IF(Table7[[#This Row],[Month]]&gt;=12,"Tenured","New Hire")</f>
        <v>Tenured</v>
      </c>
    </row>
    <row r="5849" spans="1:9">
      <c r="A5849" s="3" t="s">
        <v>100</v>
      </c>
      <c r="B5849" s="35" t="str">
        <f>_xlfn.XLOOKUP(Table7[[#This Row],[EID]],Roster!A:A,Roster!E:E)</f>
        <v>oka.koch.55</v>
      </c>
      <c r="C5849" s="35" t="str">
        <f>_xlfn.XLOOKUP(Table7[[#This Row],[EID]],Roster!A:A,Roster!F:F)</f>
        <v>F&amp;A</v>
      </c>
      <c r="D5849">
        <v>10</v>
      </c>
      <c r="E5849" s="2">
        <v>45258</v>
      </c>
      <c r="F5849" s="2">
        <f>_xlfn.XLOOKUP(Table7[[#This Row],[EID]],Roster!A:A,Roster!G:G)</f>
        <v>44956</v>
      </c>
      <c r="G5849" s="61">
        <f ca="1">(TODAY()-Table7[[#This Row],[Hire Date]])/365</f>
        <v>2.2986301369863016</v>
      </c>
      <c r="H5849" s="61">
        <f ca="1">Table7[[#This Row],[Year]]*12</f>
        <v>27.583561643835619</v>
      </c>
      <c r="I5849" t="str">
        <f ca="1">IF(Table7[[#This Row],[Month]]&gt;=12,"Tenured","New Hire")</f>
        <v>Tenured</v>
      </c>
    </row>
    <row r="5850" spans="1:9">
      <c r="A5850" s="3" t="s">
        <v>101</v>
      </c>
      <c r="B5850" s="35" t="str">
        <f>_xlfn.XLOOKUP(Table7[[#This Row],[EID]],Roster!A:A,Roster!E:E)</f>
        <v>hir.kame.31</v>
      </c>
      <c r="C5850" s="35" t="str">
        <f>_xlfn.XLOOKUP(Table7[[#This Row],[EID]],Roster!A:A,Roster!F:F)</f>
        <v>Health</v>
      </c>
      <c r="D5850">
        <v>9</v>
      </c>
      <c r="E5850" s="2">
        <v>45258</v>
      </c>
      <c r="F5850" s="2">
        <f>_xlfn.XLOOKUP(Table7[[#This Row],[EID]],Roster!A:A,Roster!G:G)</f>
        <v>42161</v>
      </c>
      <c r="G5850" s="61">
        <f ca="1">(TODAY()-Table7[[#This Row],[Hire Date]])/365</f>
        <v>9.956164383561644</v>
      </c>
      <c r="H5850" s="61">
        <f ca="1">Table7[[#This Row],[Year]]*12</f>
        <v>119.47397260273974</v>
      </c>
      <c r="I5850" t="str">
        <f ca="1">IF(Table7[[#This Row],[Month]]&gt;=12,"Tenured","New Hire")</f>
        <v>Tenured</v>
      </c>
    </row>
    <row r="5851" spans="1:9">
      <c r="A5851" s="3" t="s">
        <v>102</v>
      </c>
      <c r="B5851" s="35" t="str">
        <f>_xlfn.XLOOKUP(Table7[[#This Row],[EID]],Roster!A:A,Roster!E:E)</f>
        <v>han.oriz.24</v>
      </c>
      <c r="C5851" s="35" t="str">
        <f>_xlfn.XLOOKUP(Table7[[#This Row],[EID]],Roster!A:A,Roster!F:F)</f>
        <v>Network</v>
      </c>
      <c r="D5851">
        <v>8</v>
      </c>
      <c r="E5851" s="2">
        <v>45258</v>
      </c>
      <c r="F5851" s="2">
        <f>_xlfn.XLOOKUP(Table7[[#This Row],[EID]],Roster!A:A,Roster!G:G)</f>
        <v>37784</v>
      </c>
      <c r="G5851" s="61">
        <f ca="1">(TODAY()-Table7[[#This Row],[Hire Date]])/365</f>
        <v>21.947945205479453</v>
      </c>
      <c r="H5851" s="61">
        <f ca="1">Table7[[#This Row],[Year]]*12</f>
        <v>263.37534246575342</v>
      </c>
      <c r="I5851" t="str">
        <f ca="1">IF(Table7[[#This Row],[Month]]&gt;=12,"Tenured","New Hire")</f>
        <v>Tenured</v>
      </c>
    </row>
    <row r="5852" spans="1:9">
      <c r="A5852" s="3" t="s">
        <v>103</v>
      </c>
      <c r="B5852" s="35" t="str">
        <f>_xlfn.XLOOKUP(Table7[[#This Row],[EID]],Roster!A:A,Roster!E:E)</f>
        <v>kig.imaz.62</v>
      </c>
      <c r="C5852" s="35" t="str">
        <f>_xlfn.XLOOKUP(Table7[[#This Row],[EID]],Roster!A:A,Roster!F:F)</f>
        <v>HR</v>
      </c>
      <c r="D5852">
        <v>9</v>
      </c>
      <c r="E5852" s="2">
        <v>45258</v>
      </c>
      <c r="F5852" s="2">
        <f>_xlfn.XLOOKUP(Table7[[#This Row],[EID]],Roster!A:A,Roster!G:G)</f>
        <v>44132</v>
      </c>
      <c r="G5852" s="61">
        <f ca="1">(TODAY()-Table7[[#This Row],[Hire Date]])/365</f>
        <v>4.5561643835616437</v>
      </c>
      <c r="H5852" s="61">
        <f ca="1">Table7[[#This Row],[Year]]*12</f>
        <v>54.673972602739724</v>
      </c>
      <c r="I5852" t="str">
        <f ca="1">IF(Table7[[#This Row],[Month]]&gt;=12,"Tenured","New Hire")</f>
        <v>Tenured</v>
      </c>
    </row>
    <row r="5853" spans="1:9">
      <c r="A5853" s="3" t="s">
        <v>104</v>
      </c>
      <c r="B5853" s="35" t="str">
        <f>_xlfn.XLOOKUP(Table7[[#This Row],[EID]],Roster!A:A,Roster!E:E)</f>
        <v>oka.koch.55</v>
      </c>
      <c r="C5853" s="35" t="str">
        <f>_xlfn.XLOOKUP(Table7[[#This Row],[EID]],Roster!A:A,Roster!F:F)</f>
        <v>F&amp;A</v>
      </c>
      <c r="D5853">
        <v>8</v>
      </c>
      <c r="E5853" s="2">
        <v>45258</v>
      </c>
      <c r="F5853" s="2">
        <f>_xlfn.XLOOKUP(Table7[[#This Row],[EID]],Roster!A:A,Roster!G:G)</f>
        <v>44977</v>
      </c>
      <c r="G5853" s="61">
        <f ca="1">(TODAY()-Table7[[#This Row],[Hire Date]])/365</f>
        <v>2.2410958904109588</v>
      </c>
      <c r="H5853" s="61">
        <f ca="1">Table7[[#This Row],[Year]]*12</f>
        <v>26.893150684931506</v>
      </c>
      <c r="I5853" t="str">
        <f ca="1">IF(Table7[[#This Row],[Month]]&gt;=12,"Tenured","New Hire")</f>
        <v>Tenured</v>
      </c>
    </row>
    <row r="5854" spans="1:9">
      <c r="A5854" s="3" t="s">
        <v>105</v>
      </c>
      <c r="B5854" s="35" t="str">
        <f>_xlfn.XLOOKUP(Table7[[#This Row],[EID]],Roster!A:A,Roster!E:E)</f>
        <v>oka.koch.55</v>
      </c>
      <c r="C5854" s="35" t="str">
        <f>_xlfn.XLOOKUP(Table7[[#This Row],[EID]],Roster!A:A,Roster!F:F)</f>
        <v>F&amp;A</v>
      </c>
      <c r="D5854">
        <v>9</v>
      </c>
      <c r="E5854" s="2">
        <v>45258</v>
      </c>
      <c r="F5854" s="2">
        <f>_xlfn.XLOOKUP(Table7[[#This Row],[EID]],Roster!A:A,Roster!G:G)</f>
        <v>37806</v>
      </c>
      <c r="G5854" s="61">
        <f ca="1">(TODAY()-Table7[[#This Row],[Hire Date]])/365</f>
        <v>21.887671232876713</v>
      </c>
      <c r="H5854" s="61">
        <f ca="1">Table7[[#This Row],[Year]]*12</f>
        <v>262.65205479452055</v>
      </c>
      <c r="I5854" t="str">
        <f ca="1">IF(Table7[[#This Row],[Month]]&gt;=12,"Tenured","New Hire")</f>
        <v>Tenured</v>
      </c>
    </row>
    <row r="5855" spans="1:9">
      <c r="A5855" s="3" t="s">
        <v>106</v>
      </c>
      <c r="B5855" s="35" t="str">
        <f>_xlfn.XLOOKUP(Table7[[#This Row],[EID]],Roster!A:A,Roster!E:E)</f>
        <v>hir.kame.31</v>
      </c>
      <c r="C5855" s="35" t="str">
        <f>_xlfn.XLOOKUP(Table7[[#This Row],[EID]],Roster!A:A,Roster!F:F)</f>
        <v>Health</v>
      </c>
      <c r="D5855">
        <v>8</v>
      </c>
      <c r="E5855" s="2">
        <v>45258</v>
      </c>
      <c r="F5855" s="2">
        <f>_xlfn.XLOOKUP(Table7[[#This Row],[EID]],Roster!A:A,Roster!G:G)</f>
        <v>40457</v>
      </c>
      <c r="G5855" s="61">
        <f ca="1">(TODAY()-Table7[[#This Row],[Hire Date]])/365</f>
        <v>14.624657534246575</v>
      </c>
      <c r="H5855" s="61">
        <f ca="1">Table7[[#This Row],[Year]]*12</f>
        <v>175.49589041095891</v>
      </c>
      <c r="I5855" t="str">
        <f ca="1">IF(Table7[[#This Row],[Month]]&gt;=12,"Tenured","New Hire")</f>
        <v>Tenured</v>
      </c>
    </row>
    <row r="5856" spans="1:9">
      <c r="A5856" s="3" t="s">
        <v>107</v>
      </c>
      <c r="B5856" s="35" t="str">
        <f>_xlfn.XLOOKUP(Table7[[#This Row],[EID]],Roster!A:A,Roster!E:E)</f>
        <v>oka.koch.55</v>
      </c>
      <c r="C5856" s="35" t="str">
        <f>_xlfn.XLOOKUP(Table7[[#This Row],[EID]],Roster!A:A,Roster!F:F)</f>
        <v>F&amp;A</v>
      </c>
      <c r="D5856">
        <v>8</v>
      </c>
      <c r="E5856" s="2">
        <v>45258</v>
      </c>
      <c r="F5856" s="2">
        <f>_xlfn.XLOOKUP(Table7[[#This Row],[EID]],Roster!A:A,Roster!G:G)</f>
        <v>45001</v>
      </c>
      <c r="G5856" s="61">
        <f ca="1">(TODAY()-Table7[[#This Row],[Hire Date]])/365</f>
        <v>2.1753424657534248</v>
      </c>
      <c r="H5856" s="61">
        <f ca="1">Table7[[#This Row],[Year]]*12</f>
        <v>26.104109589041098</v>
      </c>
      <c r="I5856" t="str">
        <f ca="1">IF(Table7[[#This Row],[Month]]&gt;=12,"Tenured","New Hire")</f>
        <v>Tenured</v>
      </c>
    </row>
    <row r="5857" spans="1:9">
      <c r="A5857" s="3" t="s">
        <v>108</v>
      </c>
      <c r="B5857" s="35" t="str">
        <f>_xlfn.XLOOKUP(Table7[[#This Row],[EID]],Roster!A:A,Roster!E:E)</f>
        <v>kig.imaz.62</v>
      </c>
      <c r="C5857" s="35" t="str">
        <f>_xlfn.XLOOKUP(Table7[[#This Row],[EID]],Roster!A:A,Roster!F:F)</f>
        <v>HR</v>
      </c>
      <c r="D5857">
        <v>8</v>
      </c>
      <c r="E5857" s="2">
        <v>45258</v>
      </c>
      <c r="F5857" s="2">
        <f>_xlfn.XLOOKUP(Table7[[#This Row],[EID]],Roster!A:A,Roster!G:G)</f>
        <v>41289</v>
      </c>
      <c r="G5857" s="61">
        <f ca="1">(TODAY()-Table7[[#This Row],[Hire Date]])/365</f>
        <v>12.345205479452055</v>
      </c>
      <c r="H5857" s="61">
        <f ca="1">Table7[[#This Row],[Year]]*12</f>
        <v>148.14246575342466</v>
      </c>
      <c r="I5857" t="str">
        <f ca="1">IF(Table7[[#This Row],[Month]]&gt;=12,"Tenured","New Hire")</f>
        <v>Tenured</v>
      </c>
    </row>
    <row r="5858" spans="1:9">
      <c r="A5858" s="3" t="s">
        <v>109</v>
      </c>
      <c r="B5858" s="35" t="str">
        <f>_xlfn.XLOOKUP(Table7[[#This Row],[EID]],Roster!A:A,Roster!E:E)</f>
        <v>han.oriz.24</v>
      </c>
      <c r="C5858" s="35" t="str">
        <f>_xlfn.XLOOKUP(Table7[[#This Row],[EID]],Roster!A:A,Roster!F:F)</f>
        <v>Strategy</v>
      </c>
      <c r="D5858">
        <v>10</v>
      </c>
      <c r="E5858" s="2">
        <v>45258</v>
      </c>
      <c r="F5858" s="2">
        <f>_xlfn.XLOOKUP(Table7[[#This Row],[EID]],Roster!A:A,Roster!G:G)</f>
        <v>39092</v>
      </c>
      <c r="G5858" s="61">
        <f ca="1">(TODAY()-Table7[[#This Row],[Hire Date]])/365</f>
        <v>18.364383561643837</v>
      </c>
      <c r="H5858" s="61">
        <f ca="1">Table7[[#This Row],[Year]]*12</f>
        <v>220.37260273972606</v>
      </c>
      <c r="I5858" t="str">
        <f ca="1">IF(Table7[[#This Row],[Month]]&gt;=12,"Tenured","New Hire")</f>
        <v>Tenured</v>
      </c>
    </row>
    <row r="5859" spans="1:9">
      <c r="A5859" s="3" t="s">
        <v>110</v>
      </c>
      <c r="B5859" s="35" t="str">
        <f>_xlfn.XLOOKUP(Table7[[#This Row],[EID]],Roster!A:A,Roster!E:E)</f>
        <v>oka.koch.55</v>
      </c>
      <c r="C5859" s="35" t="str">
        <f>_xlfn.XLOOKUP(Table7[[#This Row],[EID]],Roster!A:A,Roster!F:F)</f>
        <v>F&amp;A</v>
      </c>
      <c r="D5859">
        <v>8</v>
      </c>
      <c r="E5859" s="2">
        <v>45258</v>
      </c>
      <c r="F5859" s="2">
        <f>_xlfn.XLOOKUP(Table7[[#This Row],[EID]],Roster!A:A,Roster!G:G)</f>
        <v>45029</v>
      </c>
      <c r="G5859" s="61">
        <f ca="1">(TODAY()-Table7[[#This Row],[Hire Date]])/365</f>
        <v>2.0986301369863014</v>
      </c>
      <c r="H5859" s="61">
        <f ca="1">Table7[[#This Row],[Year]]*12</f>
        <v>25.183561643835617</v>
      </c>
      <c r="I5859" t="str">
        <f ca="1">IF(Table7[[#This Row],[Month]]&gt;=12,"Tenured","New Hire")</f>
        <v>Tenured</v>
      </c>
    </row>
    <row r="5860" spans="1:9">
      <c r="A5860" s="3" t="s">
        <v>111</v>
      </c>
      <c r="B5860" s="35" t="str">
        <f>_xlfn.XLOOKUP(Table7[[#This Row],[EID]],Roster!A:A,Roster!E:E)</f>
        <v>hir.kame.31</v>
      </c>
      <c r="C5860" s="35" t="str">
        <f>_xlfn.XLOOKUP(Table7[[#This Row],[EID]],Roster!A:A,Roster!F:F)</f>
        <v>Health</v>
      </c>
      <c r="D5860">
        <v>10</v>
      </c>
      <c r="E5860" s="2">
        <v>45258</v>
      </c>
      <c r="F5860" s="2">
        <f>_xlfn.XLOOKUP(Table7[[#This Row],[EID]],Roster!A:A,Roster!G:G)</f>
        <v>42145</v>
      </c>
      <c r="G5860" s="61">
        <f ca="1">(TODAY()-Table7[[#This Row],[Hire Date]])/365</f>
        <v>10</v>
      </c>
      <c r="H5860" s="61">
        <f ca="1">Table7[[#This Row],[Year]]*12</f>
        <v>120</v>
      </c>
      <c r="I5860" t="str">
        <f ca="1">IF(Table7[[#This Row],[Month]]&gt;=12,"Tenured","New Hire")</f>
        <v>Tenured</v>
      </c>
    </row>
    <row r="5861" spans="1:9">
      <c r="A5861" s="3" t="s">
        <v>112</v>
      </c>
      <c r="B5861" s="35" t="str">
        <f>_xlfn.XLOOKUP(Table7[[#This Row],[EID]],Roster!A:A,Roster!E:E)</f>
        <v>hir.kame.31</v>
      </c>
      <c r="C5861" s="35" t="str">
        <f>_xlfn.XLOOKUP(Table7[[#This Row],[EID]],Roster!A:A,Roster!F:F)</f>
        <v>Health</v>
      </c>
      <c r="D5861">
        <v>10</v>
      </c>
      <c r="E5861" s="2">
        <v>45258</v>
      </c>
      <c r="F5861" s="2">
        <f>_xlfn.XLOOKUP(Table7[[#This Row],[EID]],Roster!A:A,Roster!G:G)</f>
        <v>44989</v>
      </c>
      <c r="G5861" s="61">
        <f ca="1">(TODAY()-Table7[[#This Row],[Hire Date]])/365</f>
        <v>2.2082191780821918</v>
      </c>
      <c r="H5861" s="61">
        <f ca="1">Table7[[#This Row],[Year]]*12</f>
        <v>26.4986301369863</v>
      </c>
      <c r="I5861" t="str">
        <f ca="1">IF(Table7[[#This Row],[Month]]&gt;=12,"Tenured","New Hire")</f>
        <v>Tenured</v>
      </c>
    </row>
    <row r="5862" spans="1:9">
      <c r="A5862" s="3" t="s">
        <v>113</v>
      </c>
      <c r="B5862" s="35" t="str">
        <f>_xlfn.XLOOKUP(Table7[[#This Row],[EID]],Roster!A:A,Roster!E:E)</f>
        <v>kig.imaz.62</v>
      </c>
      <c r="C5862" s="35" t="str">
        <f>_xlfn.XLOOKUP(Table7[[#This Row],[EID]],Roster!A:A,Roster!F:F)</f>
        <v>HR</v>
      </c>
      <c r="D5862">
        <v>9</v>
      </c>
      <c r="E5862" s="2">
        <v>45258</v>
      </c>
      <c r="F5862" s="2">
        <f>_xlfn.XLOOKUP(Table7[[#This Row],[EID]],Roster!A:A,Roster!G:G)</f>
        <v>44152</v>
      </c>
      <c r="G5862" s="61">
        <f ca="1">(TODAY()-Table7[[#This Row],[Hire Date]])/365</f>
        <v>4.5013698630136982</v>
      </c>
      <c r="H5862" s="61">
        <f ca="1">Table7[[#This Row],[Year]]*12</f>
        <v>54.016438356164379</v>
      </c>
      <c r="I5862" t="str">
        <f ca="1">IF(Table7[[#This Row],[Month]]&gt;=12,"Tenured","New Hire")</f>
        <v>Tenured</v>
      </c>
    </row>
    <row r="5863" spans="1:9">
      <c r="A5863" s="3" t="s">
        <v>114</v>
      </c>
      <c r="B5863" s="35" t="str">
        <f>_xlfn.XLOOKUP(Table7[[#This Row],[EID]],Roster!A:A,Roster!E:E)</f>
        <v>han.oriz.24</v>
      </c>
      <c r="C5863" s="35" t="str">
        <f>_xlfn.XLOOKUP(Table7[[#This Row],[EID]],Roster!A:A,Roster!F:F)</f>
        <v>Strategy</v>
      </c>
      <c r="D5863">
        <v>10</v>
      </c>
      <c r="E5863" s="2">
        <v>45258</v>
      </c>
      <c r="F5863" s="2">
        <f>_xlfn.XLOOKUP(Table7[[#This Row],[EID]],Roster!A:A,Roster!G:G)</f>
        <v>37165</v>
      </c>
      <c r="G5863" s="61">
        <f ca="1">(TODAY()-Table7[[#This Row],[Hire Date]])/365</f>
        <v>23.643835616438356</v>
      </c>
      <c r="H5863" s="61">
        <f ca="1">Table7[[#This Row],[Year]]*12</f>
        <v>283.72602739726028</v>
      </c>
      <c r="I5863" t="str">
        <f ca="1">IF(Table7[[#This Row],[Month]]&gt;=12,"Tenured","New Hire")</f>
        <v>Tenured</v>
      </c>
    </row>
    <row r="5864" spans="1:9">
      <c r="A5864" s="3" t="s">
        <v>115</v>
      </c>
      <c r="B5864" s="35" t="str">
        <f>_xlfn.XLOOKUP(Table7[[#This Row],[EID]],Roster!A:A,Roster!E:E)</f>
        <v>oka.koch.55</v>
      </c>
      <c r="C5864" s="35" t="str">
        <f>_xlfn.XLOOKUP(Table7[[#This Row],[EID]],Roster!A:A,Roster!F:F)</f>
        <v>F&amp;A</v>
      </c>
      <c r="D5864">
        <v>8</v>
      </c>
      <c r="E5864" s="2">
        <v>45258</v>
      </c>
      <c r="F5864" s="2">
        <f>_xlfn.XLOOKUP(Table7[[#This Row],[EID]],Roster!A:A,Roster!G:G)</f>
        <v>44841</v>
      </c>
      <c r="G5864" s="61">
        <f ca="1">(TODAY()-Table7[[#This Row],[Hire Date]])/365</f>
        <v>2.6136986301369864</v>
      </c>
      <c r="H5864" s="61">
        <f ca="1">Table7[[#This Row],[Year]]*12</f>
        <v>31.364383561643837</v>
      </c>
      <c r="I5864" t="str">
        <f ca="1">IF(Table7[[#This Row],[Month]]&gt;=12,"Tenured","New Hire")</f>
        <v>Tenured</v>
      </c>
    </row>
    <row r="5865" spans="1:9">
      <c r="A5865" s="3" t="s">
        <v>116</v>
      </c>
      <c r="B5865" s="35" t="str">
        <f>_xlfn.XLOOKUP(Table7[[#This Row],[EID]],Roster!A:A,Roster!E:E)</f>
        <v>hir.kame.31</v>
      </c>
      <c r="C5865" s="35" t="str">
        <f>_xlfn.XLOOKUP(Table7[[#This Row],[EID]],Roster!A:A,Roster!F:F)</f>
        <v>Health</v>
      </c>
      <c r="D5865">
        <v>8</v>
      </c>
      <c r="E5865" s="2">
        <v>45258</v>
      </c>
      <c r="F5865" s="2">
        <f>_xlfn.XLOOKUP(Table7[[#This Row],[EID]],Roster!A:A,Roster!G:G)</f>
        <v>39490</v>
      </c>
      <c r="G5865" s="61">
        <f ca="1">(TODAY()-Table7[[#This Row],[Hire Date]])/365</f>
        <v>17.273972602739725</v>
      </c>
      <c r="H5865" s="61">
        <f ca="1">Table7[[#This Row],[Year]]*12</f>
        <v>207.2876712328767</v>
      </c>
      <c r="I5865" t="str">
        <f ca="1">IF(Table7[[#This Row],[Month]]&gt;=12,"Tenured","New Hire")</f>
        <v>Tenured</v>
      </c>
    </row>
    <row r="5866" spans="1:9">
      <c r="A5866" s="3" t="s">
        <v>117</v>
      </c>
      <c r="B5866" s="35" t="str">
        <f>_xlfn.XLOOKUP(Table7[[#This Row],[EID]],Roster!A:A,Roster!E:E)</f>
        <v>han.oriz.24</v>
      </c>
      <c r="C5866" s="35" t="str">
        <f>_xlfn.XLOOKUP(Table7[[#This Row],[EID]],Roster!A:A,Roster!F:F)</f>
        <v>Network</v>
      </c>
      <c r="D5866">
        <v>9</v>
      </c>
      <c r="E5866" s="2">
        <v>45258</v>
      </c>
      <c r="F5866" s="2">
        <f>_xlfn.XLOOKUP(Table7[[#This Row],[EID]],Roster!A:A,Roster!G:G)</f>
        <v>43495</v>
      </c>
      <c r="G5866" s="61">
        <f ca="1">(TODAY()-Table7[[#This Row],[Hire Date]])/365</f>
        <v>6.3013698630136989</v>
      </c>
      <c r="H5866" s="61">
        <f ca="1">Table7[[#This Row],[Year]]*12</f>
        <v>75.616438356164394</v>
      </c>
      <c r="I5866" t="str">
        <f ca="1">IF(Table7[[#This Row],[Month]]&gt;=12,"Tenured","New Hire")</f>
        <v>Tenured</v>
      </c>
    </row>
    <row r="5867" spans="1:9">
      <c r="A5867" s="3" t="s">
        <v>118</v>
      </c>
      <c r="B5867" s="35" t="str">
        <f>_xlfn.XLOOKUP(Table7[[#This Row],[EID]],Roster!A:A,Roster!E:E)</f>
        <v>kig.imaz.62</v>
      </c>
      <c r="C5867" s="35" t="str">
        <f>_xlfn.XLOOKUP(Table7[[#This Row],[EID]],Roster!A:A,Roster!F:F)</f>
        <v>HR</v>
      </c>
      <c r="D5867">
        <v>8</v>
      </c>
      <c r="E5867" s="2">
        <v>45258</v>
      </c>
      <c r="F5867" s="2">
        <f>_xlfn.XLOOKUP(Table7[[#This Row],[EID]],Roster!A:A,Roster!G:G)</f>
        <v>44965</v>
      </c>
      <c r="G5867" s="61">
        <f ca="1">(TODAY()-Table7[[#This Row],[Hire Date]])/365</f>
        <v>2.2739726027397262</v>
      </c>
      <c r="H5867" s="61">
        <f ca="1">Table7[[#This Row],[Year]]*12</f>
        <v>27.287671232876715</v>
      </c>
      <c r="I5867" t="str">
        <f ca="1">IF(Table7[[#This Row],[Month]]&gt;=12,"Tenured","New Hire")</f>
        <v>Tenured</v>
      </c>
    </row>
    <row r="5868" spans="1:9">
      <c r="A5868" s="3" t="s">
        <v>119</v>
      </c>
      <c r="B5868" s="35" t="str">
        <f>_xlfn.XLOOKUP(Table7[[#This Row],[EID]],Roster!A:A,Roster!E:E)</f>
        <v>hir.kame.31</v>
      </c>
      <c r="C5868" s="35" t="str">
        <f>_xlfn.XLOOKUP(Table7[[#This Row],[EID]],Roster!A:A,Roster!F:F)</f>
        <v>Health</v>
      </c>
      <c r="D5868">
        <v>9</v>
      </c>
      <c r="E5868" s="2">
        <v>45258</v>
      </c>
      <c r="F5868" s="2">
        <f>_xlfn.XLOOKUP(Table7[[#This Row],[EID]],Roster!A:A,Roster!G:G)</f>
        <v>38581</v>
      </c>
      <c r="G5868" s="61">
        <f ca="1">(TODAY()-Table7[[#This Row],[Hire Date]])/365</f>
        <v>19.764383561643836</v>
      </c>
      <c r="H5868" s="61">
        <f ca="1">Table7[[#This Row],[Year]]*12</f>
        <v>237.17260273972602</v>
      </c>
      <c r="I5868" t="str">
        <f ca="1">IF(Table7[[#This Row],[Month]]&gt;=12,"Tenured","New Hire")</f>
        <v>Tenured</v>
      </c>
    </row>
    <row r="5869" spans="1:9">
      <c r="A5869" s="3" t="s">
        <v>120</v>
      </c>
      <c r="B5869" s="35" t="str">
        <f>_xlfn.XLOOKUP(Table7[[#This Row],[EID]],Roster!A:A,Roster!E:E)</f>
        <v>oka.koch.55</v>
      </c>
      <c r="C5869" s="35" t="str">
        <f>_xlfn.XLOOKUP(Table7[[#This Row],[EID]],Roster!A:A,Roster!F:F)</f>
        <v>F&amp;A</v>
      </c>
      <c r="D5869">
        <v>8</v>
      </c>
      <c r="E5869" s="2">
        <v>45258</v>
      </c>
      <c r="F5869" s="2">
        <f>_xlfn.XLOOKUP(Table7[[#This Row],[EID]],Roster!A:A,Roster!G:G)</f>
        <v>45039</v>
      </c>
      <c r="G5869" s="61">
        <f ca="1">(TODAY()-Table7[[#This Row],[Hire Date]])/365</f>
        <v>2.0712328767123287</v>
      </c>
      <c r="H5869" s="61">
        <f ca="1">Table7[[#This Row],[Year]]*12</f>
        <v>24.854794520547944</v>
      </c>
      <c r="I5869" t="str">
        <f ca="1">IF(Table7[[#This Row],[Month]]&gt;=12,"Tenured","New Hire")</f>
        <v>Tenured</v>
      </c>
    </row>
    <row r="5870" spans="1:9">
      <c r="A5870" s="3" t="s">
        <v>121</v>
      </c>
      <c r="B5870" s="35" t="str">
        <f>_xlfn.XLOOKUP(Table7[[#This Row],[EID]],Roster!A:A,Roster!E:E)</f>
        <v>hir.kame.31</v>
      </c>
      <c r="C5870" s="35" t="str">
        <f>_xlfn.XLOOKUP(Table7[[#This Row],[EID]],Roster!A:A,Roster!F:F)</f>
        <v>Health</v>
      </c>
      <c r="D5870">
        <v>8</v>
      </c>
      <c r="E5870" s="2">
        <v>45258</v>
      </c>
      <c r="F5870" s="2">
        <f>_xlfn.XLOOKUP(Table7[[#This Row],[EID]],Roster!A:A,Roster!G:G)</f>
        <v>44420</v>
      </c>
      <c r="G5870" s="61">
        <f ca="1">(TODAY()-Table7[[#This Row],[Hire Date]])/365</f>
        <v>3.7671232876712328</v>
      </c>
      <c r="H5870" s="61">
        <f ca="1">Table7[[#This Row],[Year]]*12</f>
        <v>45.205479452054796</v>
      </c>
      <c r="I5870" t="str">
        <f ca="1">IF(Table7[[#This Row],[Month]]&gt;=12,"Tenured","New Hire")</f>
        <v>Tenured</v>
      </c>
    </row>
    <row r="5871" spans="1:9">
      <c r="A5871" s="3" t="s">
        <v>122</v>
      </c>
      <c r="B5871" s="35" t="str">
        <f>_xlfn.XLOOKUP(Table7[[#This Row],[EID]],Roster!A:A,Roster!E:E)</f>
        <v>han.oriz.24</v>
      </c>
      <c r="C5871" s="35" t="str">
        <f>_xlfn.XLOOKUP(Table7[[#This Row],[EID]],Roster!A:A,Roster!F:F)</f>
        <v>Network</v>
      </c>
      <c r="D5871">
        <v>9</v>
      </c>
      <c r="E5871" s="2">
        <v>45258</v>
      </c>
      <c r="F5871" s="2">
        <f>_xlfn.XLOOKUP(Table7[[#This Row],[EID]],Roster!A:A,Roster!G:G)</f>
        <v>44961</v>
      </c>
      <c r="G5871" s="61">
        <f ca="1">(TODAY()-Table7[[#This Row],[Hire Date]])/365</f>
        <v>2.2849315068493152</v>
      </c>
      <c r="H5871" s="61">
        <f ca="1">Table7[[#This Row],[Year]]*12</f>
        <v>27.419178082191785</v>
      </c>
      <c r="I5871" t="str">
        <f ca="1">IF(Table7[[#This Row],[Month]]&gt;=12,"Tenured","New Hire")</f>
        <v>Tenured</v>
      </c>
    </row>
    <row r="5872" spans="1:9">
      <c r="A5872" s="3" t="s">
        <v>123</v>
      </c>
      <c r="B5872" s="35" t="str">
        <f>_xlfn.XLOOKUP(Table7[[#This Row],[EID]],Roster!A:A,Roster!E:E)</f>
        <v>kig.imaz.62</v>
      </c>
      <c r="C5872" s="35" t="str">
        <f>_xlfn.XLOOKUP(Table7[[#This Row],[EID]],Roster!A:A,Roster!F:F)</f>
        <v>HR</v>
      </c>
      <c r="D5872">
        <v>10</v>
      </c>
      <c r="E5872" s="2">
        <v>45258</v>
      </c>
      <c r="F5872" s="2">
        <f>_xlfn.XLOOKUP(Table7[[#This Row],[EID]],Roster!A:A,Roster!G:G)</f>
        <v>41094</v>
      </c>
      <c r="G5872" s="61">
        <f ca="1">(TODAY()-Table7[[#This Row],[Hire Date]])/365</f>
        <v>12.87945205479452</v>
      </c>
      <c r="H5872" s="61">
        <f ca="1">Table7[[#This Row],[Year]]*12</f>
        <v>154.55342465753424</v>
      </c>
      <c r="I5872" t="str">
        <f ca="1">IF(Table7[[#This Row],[Month]]&gt;=12,"Tenured","New Hire")</f>
        <v>Tenured</v>
      </c>
    </row>
    <row r="5873" spans="1:9">
      <c r="A5873" s="3" t="s">
        <v>94</v>
      </c>
      <c r="B5873" s="35" t="str">
        <f>_xlfn.XLOOKUP(Table7[[#This Row],[EID]],Roster!A:A,Roster!E:E)</f>
        <v>oka.koch.55</v>
      </c>
      <c r="C5873" s="35" t="str">
        <f>_xlfn.XLOOKUP(Table7[[#This Row],[EID]],Roster!A:A,Roster!F:F)</f>
        <v>F&amp;A</v>
      </c>
      <c r="D5873">
        <v>8</v>
      </c>
      <c r="E5873" s="2">
        <v>45259</v>
      </c>
      <c r="F5873" s="2">
        <f>_xlfn.XLOOKUP(Table7[[#This Row],[EID]],Roster!A:A,Roster!G:G)</f>
        <v>45032</v>
      </c>
      <c r="G5873" s="61">
        <f ca="1">(TODAY()-Table7[[#This Row],[Hire Date]])/365</f>
        <v>2.0904109589041098</v>
      </c>
      <c r="H5873" s="61">
        <f ca="1">Table7[[#This Row],[Year]]*12</f>
        <v>25.084931506849315</v>
      </c>
      <c r="I5873" t="str">
        <f ca="1">IF(Table7[[#This Row],[Month]]&gt;=12,"Tenured","New Hire")</f>
        <v>Tenured</v>
      </c>
    </row>
    <row r="5874" spans="1:9">
      <c r="A5874" s="3" t="s">
        <v>95</v>
      </c>
      <c r="B5874" s="35" t="str">
        <f>_xlfn.XLOOKUP(Table7[[#This Row],[EID]],Roster!A:A,Roster!E:E)</f>
        <v>oka.koch.55</v>
      </c>
      <c r="C5874" s="35" t="str">
        <f>_xlfn.XLOOKUP(Table7[[#This Row],[EID]],Roster!A:A,Roster!F:F)</f>
        <v>F&amp;A</v>
      </c>
      <c r="D5874">
        <v>8</v>
      </c>
      <c r="E5874" s="2">
        <v>45259</v>
      </c>
      <c r="F5874" s="2">
        <f>_xlfn.XLOOKUP(Table7[[#This Row],[EID]],Roster!A:A,Roster!G:G)</f>
        <v>44990</v>
      </c>
      <c r="G5874" s="61">
        <f ca="1">(TODAY()-Table7[[#This Row],[Hire Date]])/365</f>
        <v>2.2054794520547945</v>
      </c>
      <c r="H5874" s="61">
        <f ca="1">Table7[[#This Row],[Year]]*12</f>
        <v>26.465753424657535</v>
      </c>
      <c r="I5874" t="str">
        <f ca="1">IF(Table7[[#This Row],[Month]]&gt;=12,"Tenured","New Hire")</f>
        <v>Tenured</v>
      </c>
    </row>
    <row r="5875" spans="1:9">
      <c r="A5875" s="3" t="s">
        <v>96</v>
      </c>
      <c r="B5875" s="35" t="str">
        <f>_xlfn.XLOOKUP(Table7[[#This Row],[EID]],Roster!A:A,Roster!E:E)</f>
        <v>hir.kame.31</v>
      </c>
      <c r="C5875" s="35" t="str">
        <f>_xlfn.XLOOKUP(Table7[[#This Row],[EID]],Roster!A:A,Roster!F:F)</f>
        <v>Health</v>
      </c>
      <c r="D5875">
        <v>10</v>
      </c>
      <c r="E5875" s="2">
        <v>45259</v>
      </c>
      <c r="F5875" s="2">
        <f>_xlfn.XLOOKUP(Table7[[#This Row],[EID]],Roster!A:A,Roster!G:G)</f>
        <v>44979</v>
      </c>
      <c r="G5875" s="61">
        <f ca="1">(TODAY()-Table7[[#This Row],[Hire Date]])/365</f>
        <v>2.2356164383561645</v>
      </c>
      <c r="H5875" s="61">
        <f ca="1">Table7[[#This Row],[Year]]*12</f>
        <v>26.827397260273976</v>
      </c>
      <c r="I5875" t="str">
        <f ca="1">IF(Table7[[#This Row],[Month]]&gt;=12,"Tenured","New Hire")</f>
        <v>Tenured</v>
      </c>
    </row>
    <row r="5876" spans="1:9">
      <c r="A5876" s="3" t="s">
        <v>97</v>
      </c>
      <c r="B5876" s="35" t="str">
        <f>_xlfn.XLOOKUP(Table7[[#This Row],[EID]],Roster!A:A,Roster!E:E)</f>
        <v>han.oriz.24</v>
      </c>
      <c r="C5876" s="35" t="str">
        <f>_xlfn.XLOOKUP(Table7[[#This Row],[EID]],Roster!A:A,Roster!F:F)</f>
        <v>Network</v>
      </c>
      <c r="D5876">
        <v>9</v>
      </c>
      <c r="E5876" s="2">
        <v>45259</v>
      </c>
      <c r="F5876" s="2">
        <f>_xlfn.XLOOKUP(Table7[[#This Row],[EID]],Roster!A:A,Roster!G:G)</f>
        <v>44419</v>
      </c>
      <c r="G5876" s="61">
        <f ca="1">(TODAY()-Table7[[#This Row],[Hire Date]])/365</f>
        <v>3.7698630136986302</v>
      </c>
      <c r="H5876" s="61">
        <f ca="1">Table7[[#This Row],[Year]]*12</f>
        <v>45.238356164383561</v>
      </c>
      <c r="I5876" t="str">
        <f ca="1">IF(Table7[[#This Row],[Month]]&gt;=12,"Tenured","New Hire")</f>
        <v>Tenured</v>
      </c>
    </row>
    <row r="5877" spans="1:9">
      <c r="A5877" s="3" t="s">
        <v>98</v>
      </c>
      <c r="B5877" s="35" t="str">
        <f>_xlfn.XLOOKUP(Table7[[#This Row],[EID]],Roster!A:A,Roster!E:E)</f>
        <v>kig.imaz.62</v>
      </c>
      <c r="C5877" s="35" t="str">
        <f>_xlfn.XLOOKUP(Table7[[#This Row],[EID]],Roster!A:A,Roster!F:F)</f>
        <v>HR</v>
      </c>
      <c r="D5877">
        <v>8</v>
      </c>
      <c r="E5877" s="2">
        <v>45259</v>
      </c>
      <c r="F5877" s="2">
        <f>_xlfn.XLOOKUP(Table7[[#This Row],[EID]],Roster!A:A,Roster!G:G)</f>
        <v>41964</v>
      </c>
      <c r="G5877" s="61">
        <f ca="1">(TODAY()-Table7[[#This Row],[Hire Date]])/365</f>
        <v>10.495890410958904</v>
      </c>
      <c r="H5877" s="61">
        <f ca="1">Table7[[#This Row],[Year]]*12</f>
        <v>125.95068493150684</v>
      </c>
      <c r="I5877" t="str">
        <f ca="1">IF(Table7[[#This Row],[Month]]&gt;=12,"Tenured","New Hire")</f>
        <v>Tenured</v>
      </c>
    </row>
    <row r="5878" spans="1:9">
      <c r="A5878" s="3" t="s">
        <v>99</v>
      </c>
      <c r="B5878" s="35" t="str">
        <f>_xlfn.XLOOKUP(Table7[[#This Row],[EID]],Roster!A:A,Roster!E:E)</f>
        <v>han.oriz.24</v>
      </c>
      <c r="C5878" s="35" t="str">
        <f>_xlfn.XLOOKUP(Table7[[#This Row],[EID]],Roster!A:A,Roster!F:F)</f>
        <v>Strategy</v>
      </c>
      <c r="D5878">
        <v>10</v>
      </c>
      <c r="E5878" s="2">
        <v>45259</v>
      </c>
      <c r="F5878" s="2">
        <f>_xlfn.XLOOKUP(Table7[[#This Row],[EID]],Roster!A:A,Roster!G:G)</f>
        <v>39732</v>
      </c>
      <c r="G5878" s="61">
        <f ca="1">(TODAY()-Table7[[#This Row],[Hire Date]])/365</f>
        <v>16.610958904109587</v>
      </c>
      <c r="H5878" s="61">
        <f ca="1">Table7[[#This Row],[Year]]*12</f>
        <v>199.33150684931505</v>
      </c>
      <c r="I5878" t="str">
        <f ca="1">IF(Table7[[#This Row],[Month]]&gt;=12,"Tenured","New Hire")</f>
        <v>Tenured</v>
      </c>
    </row>
    <row r="5879" spans="1:9">
      <c r="A5879" s="3" t="s">
        <v>100</v>
      </c>
      <c r="B5879" s="35" t="str">
        <f>_xlfn.XLOOKUP(Table7[[#This Row],[EID]],Roster!A:A,Roster!E:E)</f>
        <v>oka.koch.55</v>
      </c>
      <c r="C5879" s="35" t="str">
        <f>_xlfn.XLOOKUP(Table7[[#This Row],[EID]],Roster!A:A,Roster!F:F)</f>
        <v>F&amp;A</v>
      </c>
      <c r="D5879">
        <v>8</v>
      </c>
      <c r="E5879" s="2">
        <v>45259</v>
      </c>
      <c r="F5879" s="2">
        <f>_xlfn.XLOOKUP(Table7[[#This Row],[EID]],Roster!A:A,Roster!G:G)</f>
        <v>44956</v>
      </c>
      <c r="G5879" s="61">
        <f ca="1">(TODAY()-Table7[[#This Row],[Hire Date]])/365</f>
        <v>2.2986301369863016</v>
      </c>
      <c r="H5879" s="61">
        <f ca="1">Table7[[#This Row],[Year]]*12</f>
        <v>27.583561643835619</v>
      </c>
      <c r="I5879" t="str">
        <f ca="1">IF(Table7[[#This Row],[Month]]&gt;=12,"Tenured","New Hire")</f>
        <v>Tenured</v>
      </c>
    </row>
    <row r="5880" spans="1:9">
      <c r="A5880" s="3" t="s">
        <v>101</v>
      </c>
      <c r="B5880" s="35" t="str">
        <f>_xlfn.XLOOKUP(Table7[[#This Row],[EID]],Roster!A:A,Roster!E:E)</f>
        <v>hir.kame.31</v>
      </c>
      <c r="C5880" s="35" t="str">
        <f>_xlfn.XLOOKUP(Table7[[#This Row],[EID]],Roster!A:A,Roster!F:F)</f>
        <v>Health</v>
      </c>
      <c r="D5880">
        <v>8</v>
      </c>
      <c r="E5880" s="2">
        <v>45259</v>
      </c>
      <c r="F5880" s="2">
        <f>_xlfn.XLOOKUP(Table7[[#This Row],[EID]],Roster!A:A,Roster!G:G)</f>
        <v>42161</v>
      </c>
      <c r="G5880" s="61">
        <f ca="1">(TODAY()-Table7[[#This Row],[Hire Date]])/365</f>
        <v>9.956164383561644</v>
      </c>
      <c r="H5880" s="61">
        <f ca="1">Table7[[#This Row],[Year]]*12</f>
        <v>119.47397260273974</v>
      </c>
      <c r="I5880" t="str">
        <f ca="1">IF(Table7[[#This Row],[Month]]&gt;=12,"Tenured","New Hire")</f>
        <v>Tenured</v>
      </c>
    </row>
    <row r="5881" spans="1:9">
      <c r="A5881" s="3" t="s">
        <v>102</v>
      </c>
      <c r="B5881" s="35" t="str">
        <f>_xlfn.XLOOKUP(Table7[[#This Row],[EID]],Roster!A:A,Roster!E:E)</f>
        <v>han.oriz.24</v>
      </c>
      <c r="C5881" s="35" t="str">
        <f>_xlfn.XLOOKUP(Table7[[#This Row],[EID]],Roster!A:A,Roster!F:F)</f>
        <v>Network</v>
      </c>
      <c r="D5881">
        <v>10</v>
      </c>
      <c r="E5881" s="2">
        <v>45259</v>
      </c>
      <c r="F5881" s="2">
        <f>_xlfn.XLOOKUP(Table7[[#This Row],[EID]],Roster!A:A,Roster!G:G)</f>
        <v>37784</v>
      </c>
      <c r="G5881" s="61">
        <f ca="1">(TODAY()-Table7[[#This Row],[Hire Date]])/365</f>
        <v>21.947945205479453</v>
      </c>
      <c r="H5881" s="61">
        <f ca="1">Table7[[#This Row],[Year]]*12</f>
        <v>263.37534246575342</v>
      </c>
      <c r="I5881" t="str">
        <f ca="1">IF(Table7[[#This Row],[Month]]&gt;=12,"Tenured","New Hire")</f>
        <v>Tenured</v>
      </c>
    </row>
    <row r="5882" spans="1:9">
      <c r="A5882" s="3" t="s">
        <v>103</v>
      </c>
      <c r="B5882" s="35" t="str">
        <f>_xlfn.XLOOKUP(Table7[[#This Row],[EID]],Roster!A:A,Roster!E:E)</f>
        <v>kig.imaz.62</v>
      </c>
      <c r="C5882" s="35" t="str">
        <f>_xlfn.XLOOKUP(Table7[[#This Row],[EID]],Roster!A:A,Roster!F:F)</f>
        <v>HR</v>
      </c>
      <c r="D5882">
        <v>9</v>
      </c>
      <c r="E5882" s="2">
        <v>45259</v>
      </c>
      <c r="F5882" s="2">
        <f>_xlfn.XLOOKUP(Table7[[#This Row],[EID]],Roster!A:A,Roster!G:G)</f>
        <v>44132</v>
      </c>
      <c r="G5882" s="61">
        <f ca="1">(TODAY()-Table7[[#This Row],[Hire Date]])/365</f>
        <v>4.5561643835616437</v>
      </c>
      <c r="H5882" s="61">
        <f ca="1">Table7[[#This Row],[Year]]*12</f>
        <v>54.673972602739724</v>
      </c>
      <c r="I5882" t="str">
        <f ca="1">IF(Table7[[#This Row],[Month]]&gt;=12,"Tenured","New Hire")</f>
        <v>Tenured</v>
      </c>
    </row>
    <row r="5883" spans="1:9">
      <c r="A5883" s="3" t="s">
        <v>104</v>
      </c>
      <c r="B5883" s="35" t="str">
        <f>_xlfn.XLOOKUP(Table7[[#This Row],[EID]],Roster!A:A,Roster!E:E)</f>
        <v>oka.koch.55</v>
      </c>
      <c r="C5883" s="35" t="str">
        <f>_xlfn.XLOOKUP(Table7[[#This Row],[EID]],Roster!A:A,Roster!F:F)</f>
        <v>F&amp;A</v>
      </c>
      <c r="D5883">
        <v>5</v>
      </c>
      <c r="E5883" s="2">
        <v>45259</v>
      </c>
      <c r="F5883" s="2">
        <f>_xlfn.XLOOKUP(Table7[[#This Row],[EID]],Roster!A:A,Roster!G:G)</f>
        <v>44977</v>
      </c>
      <c r="G5883" s="61">
        <f ca="1">(TODAY()-Table7[[#This Row],[Hire Date]])/365</f>
        <v>2.2410958904109588</v>
      </c>
      <c r="H5883" s="61">
        <f ca="1">Table7[[#This Row],[Year]]*12</f>
        <v>26.893150684931506</v>
      </c>
      <c r="I5883" t="str">
        <f ca="1">IF(Table7[[#This Row],[Month]]&gt;=12,"Tenured","New Hire")</f>
        <v>Tenured</v>
      </c>
    </row>
    <row r="5884" spans="1:9">
      <c r="A5884" s="3" t="s">
        <v>105</v>
      </c>
      <c r="B5884" s="35" t="str">
        <f>_xlfn.XLOOKUP(Table7[[#This Row],[EID]],Roster!A:A,Roster!E:E)</f>
        <v>oka.koch.55</v>
      </c>
      <c r="C5884" s="35" t="str">
        <f>_xlfn.XLOOKUP(Table7[[#This Row],[EID]],Roster!A:A,Roster!F:F)</f>
        <v>F&amp;A</v>
      </c>
      <c r="D5884">
        <v>10</v>
      </c>
      <c r="E5884" s="2">
        <v>45259</v>
      </c>
      <c r="F5884" s="2">
        <f>_xlfn.XLOOKUP(Table7[[#This Row],[EID]],Roster!A:A,Roster!G:G)</f>
        <v>37806</v>
      </c>
      <c r="G5884" s="61">
        <f ca="1">(TODAY()-Table7[[#This Row],[Hire Date]])/365</f>
        <v>21.887671232876713</v>
      </c>
      <c r="H5884" s="61">
        <f ca="1">Table7[[#This Row],[Year]]*12</f>
        <v>262.65205479452055</v>
      </c>
      <c r="I5884" t="str">
        <f ca="1">IF(Table7[[#This Row],[Month]]&gt;=12,"Tenured","New Hire")</f>
        <v>Tenured</v>
      </c>
    </row>
    <row r="5885" spans="1:9">
      <c r="A5885" s="3" t="s">
        <v>106</v>
      </c>
      <c r="B5885" s="35" t="str">
        <f>_xlfn.XLOOKUP(Table7[[#This Row],[EID]],Roster!A:A,Roster!E:E)</f>
        <v>hir.kame.31</v>
      </c>
      <c r="C5885" s="35" t="str">
        <f>_xlfn.XLOOKUP(Table7[[#This Row],[EID]],Roster!A:A,Roster!F:F)</f>
        <v>Health</v>
      </c>
      <c r="D5885">
        <v>10</v>
      </c>
      <c r="E5885" s="2">
        <v>45259</v>
      </c>
      <c r="F5885" s="2">
        <f>_xlfn.XLOOKUP(Table7[[#This Row],[EID]],Roster!A:A,Roster!G:G)</f>
        <v>40457</v>
      </c>
      <c r="G5885" s="61">
        <f ca="1">(TODAY()-Table7[[#This Row],[Hire Date]])/365</f>
        <v>14.624657534246575</v>
      </c>
      <c r="H5885" s="61">
        <f ca="1">Table7[[#This Row],[Year]]*12</f>
        <v>175.49589041095891</v>
      </c>
      <c r="I5885" t="str">
        <f ca="1">IF(Table7[[#This Row],[Month]]&gt;=12,"Tenured","New Hire")</f>
        <v>Tenured</v>
      </c>
    </row>
    <row r="5886" spans="1:9">
      <c r="A5886" s="3" t="s">
        <v>107</v>
      </c>
      <c r="B5886" s="35" t="str">
        <f>_xlfn.XLOOKUP(Table7[[#This Row],[EID]],Roster!A:A,Roster!E:E)</f>
        <v>oka.koch.55</v>
      </c>
      <c r="C5886" s="35" t="str">
        <f>_xlfn.XLOOKUP(Table7[[#This Row],[EID]],Roster!A:A,Roster!F:F)</f>
        <v>F&amp;A</v>
      </c>
      <c r="D5886">
        <v>8</v>
      </c>
      <c r="E5886" s="2">
        <v>45259</v>
      </c>
      <c r="F5886" s="2">
        <f>_xlfn.XLOOKUP(Table7[[#This Row],[EID]],Roster!A:A,Roster!G:G)</f>
        <v>45001</v>
      </c>
      <c r="G5886" s="61">
        <f ca="1">(TODAY()-Table7[[#This Row],[Hire Date]])/365</f>
        <v>2.1753424657534248</v>
      </c>
      <c r="H5886" s="61">
        <f ca="1">Table7[[#This Row],[Year]]*12</f>
        <v>26.104109589041098</v>
      </c>
      <c r="I5886" t="str">
        <f ca="1">IF(Table7[[#This Row],[Month]]&gt;=12,"Tenured","New Hire")</f>
        <v>Tenured</v>
      </c>
    </row>
    <row r="5887" spans="1:9">
      <c r="A5887" s="3" t="s">
        <v>108</v>
      </c>
      <c r="B5887" s="35" t="str">
        <f>_xlfn.XLOOKUP(Table7[[#This Row],[EID]],Roster!A:A,Roster!E:E)</f>
        <v>kig.imaz.62</v>
      </c>
      <c r="C5887" s="35" t="str">
        <f>_xlfn.XLOOKUP(Table7[[#This Row],[EID]],Roster!A:A,Roster!F:F)</f>
        <v>HR</v>
      </c>
      <c r="D5887">
        <v>10</v>
      </c>
      <c r="E5887" s="2">
        <v>45259</v>
      </c>
      <c r="F5887" s="2">
        <f>_xlfn.XLOOKUP(Table7[[#This Row],[EID]],Roster!A:A,Roster!G:G)</f>
        <v>41289</v>
      </c>
      <c r="G5887" s="61">
        <f ca="1">(TODAY()-Table7[[#This Row],[Hire Date]])/365</f>
        <v>12.345205479452055</v>
      </c>
      <c r="H5887" s="61">
        <f ca="1">Table7[[#This Row],[Year]]*12</f>
        <v>148.14246575342466</v>
      </c>
      <c r="I5887" t="str">
        <f ca="1">IF(Table7[[#This Row],[Month]]&gt;=12,"Tenured","New Hire")</f>
        <v>Tenured</v>
      </c>
    </row>
    <row r="5888" spans="1:9">
      <c r="A5888" s="3" t="s">
        <v>109</v>
      </c>
      <c r="B5888" s="35" t="str">
        <f>_xlfn.XLOOKUP(Table7[[#This Row],[EID]],Roster!A:A,Roster!E:E)</f>
        <v>han.oriz.24</v>
      </c>
      <c r="C5888" s="35" t="str">
        <f>_xlfn.XLOOKUP(Table7[[#This Row],[EID]],Roster!A:A,Roster!F:F)</f>
        <v>Strategy</v>
      </c>
      <c r="D5888">
        <v>9</v>
      </c>
      <c r="E5888" s="2">
        <v>45259</v>
      </c>
      <c r="F5888" s="2">
        <f>_xlfn.XLOOKUP(Table7[[#This Row],[EID]],Roster!A:A,Roster!G:G)</f>
        <v>39092</v>
      </c>
      <c r="G5888" s="61">
        <f ca="1">(TODAY()-Table7[[#This Row],[Hire Date]])/365</f>
        <v>18.364383561643837</v>
      </c>
      <c r="H5888" s="61">
        <f ca="1">Table7[[#This Row],[Year]]*12</f>
        <v>220.37260273972606</v>
      </c>
      <c r="I5888" t="str">
        <f ca="1">IF(Table7[[#This Row],[Month]]&gt;=12,"Tenured","New Hire")</f>
        <v>Tenured</v>
      </c>
    </row>
    <row r="5889" spans="1:9">
      <c r="A5889" s="3" t="s">
        <v>110</v>
      </c>
      <c r="B5889" s="35" t="str">
        <f>_xlfn.XLOOKUP(Table7[[#This Row],[EID]],Roster!A:A,Roster!E:E)</f>
        <v>oka.koch.55</v>
      </c>
      <c r="C5889" s="35" t="str">
        <f>_xlfn.XLOOKUP(Table7[[#This Row],[EID]],Roster!A:A,Roster!F:F)</f>
        <v>F&amp;A</v>
      </c>
      <c r="D5889">
        <v>9</v>
      </c>
      <c r="E5889" s="2">
        <v>45259</v>
      </c>
      <c r="F5889" s="2">
        <f>_xlfn.XLOOKUP(Table7[[#This Row],[EID]],Roster!A:A,Roster!G:G)</f>
        <v>45029</v>
      </c>
      <c r="G5889" s="61">
        <f ca="1">(TODAY()-Table7[[#This Row],[Hire Date]])/365</f>
        <v>2.0986301369863014</v>
      </c>
      <c r="H5889" s="61">
        <f ca="1">Table7[[#This Row],[Year]]*12</f>
        <v>25.183561643835617</v>
      </c>
      <c r="I5889" t="str">
        <f ca="1">IF(Table7[[#This Row],[Month]]&gt;=12,"Tenured","New Hire")</f>
        <v>Tenured</v>
      </c>
    </row>
    <row r="5890" spans="1:9">
      <c r="A5890" s="3" t="s">
        <v>111</v>
      </c>
      <c r="B5890" s="35" t="str">
        <f>_xlfn.XLOOKUP(Table7[[#This Row],[EID]],Roster!A:A,Roster!E:E)</f>
        <v>hir.kame.31</v>
      </c>
      <c r="C5890" s="35" t="str">
        <f>_xlfn.XLOOKUP(Table7[[#This Row],[EID]],Roster!A:A,Roster!F:F)</f>
        <v>Health</v>
      </c>
      <c r="D5890">
        <v>10</v>
      </c>
      <c r="E5890" s="2">
        <v>45259</v>
      </c>
      <c r="F5890" s="2">
        <f>_xlfn.XLOOKUP(Table7[[#This Row],[EID]],Roster!A:A,Roster!G:G)</f>
        <v>42145</v>
      </c>
      <c r="G5890" s="61">
        <f ca="1">(TODAY()-Table7[[#This Row],[Hire Date]])/365</f>
        <v>10</v>
      </c>
      <c r="H5890" s="61">
        <f ca="1">Table7[[#This Row],[Year]]*12</f>
        <v>120</v>
      </c>
      <c r="I5890" t="str">
        <f ca="1">IF(Table7[[#This Row],[Month]]&gt;=12,"Tenured","New Hire")</f>
        <v>Tenured</v>
      </c>
    </row>
    <row r="5891" spans="1:9">
      <c r="A5891" s="3" t="s">
        <v>112</v>
      </c>
      <c r="B5891" s="35" t="str">
        <f>_xlfn.XLOOKUP(Table7[[#This Row],[EID]],Roster!A:A,Roster!E:E)</f>
        <v>hir.kame.31</v>
      </c>
      <c r="C5891" s="35" t="str">
        <f>_xlfn.XLOOKUP(Table7[[#This Row],[EID]],Roster!A:A,Roster!F:F)</f>
        <v>Health</v>
      </c>
      <c r="D5891">
        <v>8</v>
      </c>
      <c r="E5891" s="2">
        <v>45259</v>
      </c>
      <c r="F5891" s="2">
        <f>_xlfn.XLOOKUP(Table7[[#This Row],[EID]],Roster!A:A,Roster!G:G)</f>
        <v>44989</v>
      </c>
      <c r="G5891" s="61">
        <f ca="1">(TODAY()-Table7[[#This Row],[Hire Date]])/365</f>
        <v>2.2082191780821918</v>
      </c>
      <c r="H5891" s="61">
        <f ca="1">Table7[[#This Row],[Year]]*12</f>
        <v>26.4986301369863</v>
      </c>
      <c r="I5891" t="str">
        <f ca="1">IF(Table7[[#This Row],[Month]]&gt;=12,"Tenured","New Hire")</f>
        <v>Tenured</v>
      </c>
    </row>
    <row r="5892" spans="1:9">
      <c r="A5892" s="3" t="s">
        <v>113</v>
      </c>
      <c r="B5892" s="35" t="str">
        <f>_xlfn.XLOOKUP(Table7[[#This Row],[EID]],Roster!A:A,Roster!E:E)</f>
        <v>kig.imaz.62</v>
      </c>
      <c r="C5892" s="35" t="str">
        <f>_xlfn.XLOOKUP(Table7[[#This Row],[EID]],Roster!A:A,Roster!F:F)</f>
        <v>HR</v>
      </c>
      <c r="D5892">
        <v>8</v>
      </c>
      <c r="E5892" s="2">
        <v>45259</v>
      </c>
      <c r="F5892" s="2">
        <f>_xlfn.XLOOKUP(Table7[[#This Row],[EID]],Roster!A:A,Roster!G:G)</f>
        <v>44152</v>
      </c>
      <c r="G5892" s="61">
        <f ca="1">(TODAY()-Table7[[#This Row],[Hire Date]])/365</f>
        <v>4.5013698630136982</v>
      </c>
      <c r="H5892" s="61">
        <f ca="1">Table7[[#This Row],[Year]]*12</f>
        <v>54.016438356164379</v>
      </c>
      <c r="I5892" t="str">
        <f ca="1">IF(Table7[[#This Row],[Month]]&gt;=12,"Tenured","New Hire")</f>
        <v>Tenured</v>
      </c>
    </row>
    <row r="5893" spans="1:9">
      <c r="A5893" s="3" t="s">
        <v>114</v>
      </c>
      <c r="B5893" s="35" t="str">
        <f>_xlfn.XLOOKUP(Table7[[#This Row],[EID]],Roster!A:A,Roster!E:E)</f>
        <v>han.oriz.24</v>
      </c>
      <c r="C5893" s="35" t="str">
        <f>_xlfn.XLOOKUP(Table7[[#This Row],[EID]],Roster!A:A,Roster!F:F)</f>
        <v>Strategy</v>
      </c>
      <c r="D5893">
        <v>9</v>
      </c>
      <c r="E5893" s="2">
        <v>45259</v>
      </c>
      <c r="F5893" s="2">
        <f>_xlfn.XLOOKUP(Table7[[#This Row],[EID]],Roster!A:A,Roster!G:G)</f>
        <v>37165</v>
      </c>
      <c r="G5893" s="61">
        <f ca="1">(TODAY()-Table7[[#This Row],[Hire Date]])/365</f>
        <v>23.643835616438356</v>
      </c>
      <c r="H5893" s="61">
        <f ca="1">Table7[[#This Row],[Year]]*12</f>
        <v>283.72602739726028</v>
      </c>
      <c r="I5893" t="str">
        <f ca="1">IF(Table7[[#This Row],[Month]]&gt;=12,"Tenured","New Hire")</f>
        <v>Tenured</v>
      </c>
    </row>
    <row r="5894" spans="1:9">
      <c r="A5894" s="3" t="s">
        <v>115</v>
      </c>
      <c r="B5894" s="35" t="str">
        <f>_xlfn.XLOOKUP(Table7[[#This Row],[EID]],Roster!A:A,Roster!E:E)</f>
        <v>oka.koch.55</v>
      </c>
      <c r="C5894" s="35" t="str">
        <f>_xlfn.XLOOKUP(Table7[[#This Row],[EID]],Roster!A:A,Roster!F:F)</f>
        <v>F&amp;A</v>
      </c>
      <c r="D5894">
        <v>10</v>
      </c>
      <c r="E5894" s="2">
        <v>45259</v>
      </c>
      <c r="F5894" s="2">
        <f>_xlfn.XLOOKUP(Table7[[#This Row],[EID]],Roster!A:A,Roster!G:G)</f>
        <v>44841</v>
      </c>
      <c r="G5894" s="61">
        <f ca="1">(TODAY()-Table7[[#This Row],[Hire Date]])/365</f>
        <v>2.6136986301369864</v>
      </c>
      <c r="H5894" s="61">
        <f ca="1">Table7[[#This Row],[Year]]*12</f>
        <v>31.364383561643837</v>
      </c>
      <c r="I5894" t="str">
        <f ca="1">IF(Table7[[#This Row],[Month]]&gt;=12,"Tenured","New Hire")</f>
        <v>Tenured</v>
      </c>
    </row>
    <row r="5895" spans="1:9">
      <c r="A5895" s="3" t="s">
        <v>116</v>
      </c>
      <c r="B5895" s="35" t="str">
        <f>_xlfn.XLOOKUP(Table7[[#This Row],[EID]],Roster!A:A,Roster!E:E)</f>
        <v>hir.kame.31</v>
      </c>
      <c r="C5895" s="35" t="str">
        <f>_xlfn.XLOOKUP(Table7[[#This Row],[EID]],Roster!A:A,Roster!F:F)</f>
        <v>Health</v>
      </c>
      <c r="D5895">
        <v>8</v>
      </c>
      <c r="E5895" s="2">
        <v>45259</v>
      </c>
      <c r="F5895" s="2">
        <f>_xlfn.XLOOKUP(Table7[[#This Row],[EID]],Roster!A:A,Roster!G:G)</f>
        <v>39490</v>
      </c>
      <c r="G5895" s="61">
        <f ca="1">(TODAY()-Table7[[#This Row],[Hire Date]])/365</f>
        <v>17.273972602739725</v>
      </c>
      <c r="H5895" s="61">
        <f ca="1">Table7[[#This Row],[Year]]*12</f>
        <v>207.2876712328767</v>
      </c>
      <c r="I5895" t="str">
        <f ca="1">IF(Table7[[#This Row],[Month]]&gt;=12,"Tenured","New Hire")</f>
        <v>Tenured</v>
      </c>
    </row>
    <row r="5896" spans="1:9">
      <c r="A5896" s="3" t="s">
        <v>117</v>
      </c>
      <c r="B5896" s="35" t="str">
        <f>_xlfn.XLOOKUP(Table7[[#This Row],[EID]],Roster!A:A,Roster!E:E)</f>
        <v>han.oriz.24</v>
      </c>
      <c r="C5896" s="35" t="str">
        <f>_xlfn.XLOOKUP(Table7[[#This Row],[EID]],Roster!A:A,Roster!F:F)</f>
        <v>Network</v>
      </c>
      <c r="D5896">
        <v>9</v>
      </c>
      <c r="E5896" s="2">
        <v>45259</v>
      </c>
      <c r="F5896" s="2">
        <f>_xlfn.XLOOKUP(Table7[[#This Row],[EID]],Roster!A:A,Roster!G:G)</f>
        <v>43495</v>
      </c>
      <c r="G5896" s="61">
        <f ca="1">(TODAY()-Table7[[#This Row],[Hire Date]])/365</f>
        <v>6.3013698630136989</v>
      </c>
      <c r="H5896" s="61">
        <f ca="1">Table7[[#This Row],[Year]]*12</f>
        <v>75.616438356164394</v>
      </c>
      <c r="I5896" t="str">
        <f ca="1">IF(Table7[[#This Row],[Month]]&gt;=12,"Tenured","New Hire")</f>
        <v>Tenured</v>
      </c>
    </row>
    <row r="5897" spans="1:9">
      <c r="A5897" s="3" t="s">
        <v>118</v>
      </c>
      <c r="B5897" s="35" t="str">
        <f>_xlfn.XLOOKUP(Table7[[#This Row],[EID]],Roster!A:A,Roster!E:E)</f>
        <v>kig.imaz.62</v>
      </c>
      <c r="C5897" s="35" t="str">
        <f>_xlfn.XLOOKUP(Table7[[#This Row],[EID]],Roster!A:A,Roster!F:F)</f>
        <v>HR</v>
      </c>
      <c r="D5897">
        <v>9</v>
      </c>
      <c r="E5897" s="2">
        <v>45259</v>
      </c>
      <c r="F5897" s="2">
        <f>_xlfn.XLOOKUP(Table7[[#This Row],[EID]],Roster!A:A,Roster!G:G)</f>
        <v>44965</v>
      </c>
      <c r="G5897" s="61">
        <f ca="1">(TODAY()-Table7[[#This Row],[Hire Date]])/365</f>
        <v>2.2739726027397262</v>
      </c>
      <c r="H5897" s="61">
        <f ca="1">Table7[[#This Row],[Year]]*12</f>
        <v>27.287671232876715</v>
      </c>
      <c r="I5897" t="str">
        <f ca="1">IF(Table7[[#This Row],[Month]]&gt;=12,"Tenured","New Hire")</f>
        <v>Tenured</v>
      </c>
    </row>
    <row r="5898" spans="1:9">
      <c r="A5898" s="3" t="s">
        <v>119</v>
      </c>
      <c r="B5898" s="35" t="str">
        <f>_xlfn.XLOOKUP(Table7[[#This Row],[EID]],Roster!A:A,Roster!E:E)</f>
        <v>hir.kame.31</v>
      </c>
      <c r="C5898" s="35" t="str">
        <f>_xlfn.XLOOKUP(Table7[[#This Row],[EID]],Roster!A:A,Roster!F:F)</f>
        <v>Health</v>
      </c>
      <c r="D5898">
        <v>9</v>
      </c>
      <c r="E5898" s="2">
        <v>45259</v>
      </c>
      <c r="F5898" s="2">
        <f>_xlfn.XLOOKUP(Table7[[#This Row],[EID]],Roster!A:A,Roster!G:G)</f>
        <v>38581</v>
      </c>
      <c r="G5898" s="61">
        <f ca="1">(TODAY()-Table7[[#This Row],[Hire Date]])/365</f>
        <v>19.764383561643836</v>
      </c>
      <c r="H5898" s="61">
        <f ca="1">Table7[[#This Row],[Year]]*12</f>
        <v>237.17260273972602</v>
      </c>
      <c r="I5898" t="str">
        <f ca="1">IF(Table7[[#This Row],[Month]]&gt;=12,"Tenured","New Hire")</f>
        <v>Tenured</v>
      </c>
    </row>
    <row r="5899" spans="1:9">
      <c r="A5899" s="3" t="s">
        <v>120</v>
      </c>
      <c r="B5899" s="35" t="str">
        <f>_xlfn.XLOOKUP(Table7[[#This Row],[EID]],Roster!A:A,Roster!E:E)</f>
        <v>oka.koch.55</v>
      </c>
      <c r="C5899" s="35" t="str">
        <f>_xlfn.XLOOKUP(Table7[[#This Row],[EID]],Roster!A:A,Roster!F:F)</f>
        <v>F&amp;A</v>
      </c>
      <c r="D5899">
        <v>8</v>
      </c>
      <c r="E5899" s="2">
        <v>45259</v>
      </c>
      <c r="F5899" s="2">
        <f>_xlfn.XLOOKUP(Table7[[#This Row],[EID]],Roster!A:A,Roster!G:G)</f>
        <v>45039</v>
      </c>
      <c r="G5899" s="61">
        <f ca="1">(TODAY()-Table7[[#This Row],[Hire Date]])/365</f>
        <v>2.0712328767123287</v>
      </c>
      <c r="H5899" s="61">
        <f ca="1">Table7[[#This Row],[Year]]*12</f>
        <v>24.854794520547944</v>
      </c>
      <c r="I5899" t="str">
        <f ca="1">IF(Table7[[#This Row],[Month]]&gt;=12,"Tenured","New Hire")</f>
        <v>Tenured</v>
      </c>
    </row>
    <row r="5900" spans="1:9">
      <c r="A5900" s="3" t="s">
        <v>121</v>
      </c>
      <c r="B5900" s="35" t="str">
        <f>_xlfn.XLOOKUP(Table7[[#This Row],[EID]],Roster!A:A,Roster!E:E)</f>
        <v>hir.kame.31</v>
      </c>
      <c r="C5900" s="35" t="str">
        <f>_xlfn.XLOOKUP(Table7[[#This Row],[EID]],Roster!A:A,Roster!F:F)</f>
        <v>Health</v>
      </c>
      <c r="D5900">
        <v>8</v>
      </c>
      <c r="E5900" s="2">
        <v>45259</v>
      </c>
      <c r="F5900" s="2">
        <f>_xlfn.XLOOKUP(Table7[[#This Row],[EID]],Roster!A:A,Roster!G:G)</f>
        <v>44420</v>
      </c>
      <c r="G5900" s="61">
        <f ca="1">(TODAY()-Table7[[#This Row],[Hire Date]])/365</f>
        <v>3.7671232876712328</v>
      </c>
      <c r="H5900" s="61">
        <f ca="1">Table7[[#This Row],[Year]]*12</f>
        <v>45.205479452054796</v>
      </c>
      <c r="I5900" t="str">
        <f ca="1">IF(Table7[[#This Row],[Month]]&gt;=12,"Tenured","New Hire")</f>
        <v>Tenured</v>
      </c>
    </row>
    <row r="5901" spans="1:9">
      <c r="A5901" s="3" t="s">
        <v>122</v>
      </c>
      <c r="B5901" s="35" t="str">
        <f>_xlfn.XLOOKUP(Table7[[#This Row],[EID]],Roster!A:A,Roster!E:E)</f>
        <v>han.oriz.24</v>
      </c>
      <c r="C5901" s="35" t="str">
        <f>_xlfn.XLOOKUP(Table7[[#This Row],[EID]],Roster!A:A,Roster!F:F)</f>
        <v>Network</v>
      </c>
      <c r="D5901">
        <v>10</v>
      </c>
      <c r="E5901" s="2">
        <v>45259</v>
      </c>
      <c r="F5901" s="2">
        <f>_xlfn.XLOOKUP(Table7[[#This Row],[EID]],Roster!A:A,Roster!G:G)</f>
        <v>44961</v>
      </c>
      <c r="G5901" s="61">
        <f ca="1">(TODAY()-Table7[[#This Row],[Hire Date]])/365</f>
        <v>2.2849315068493152</v>
      </c>
      <c r="H5901" s="61">
        <f ca="1">Table7[[#This Row],[Year]]*12</f>
        <v>27.419178082191785</v>
      </c>
      <c r="I5901" t="str">
        <f ca="1">IF(Table7[[#This Row],[Month]]&gt;=12,"Tenured","New Hire")</f>
        <v>Tenured</v>
      </c>
    </row>
    <row r="5902" spans="1:9">
      <c r="A5902" s="3" t="s">
        <v>123</v>
      </c>
      <c r="B5902" s="35" t="str">
        <f>_xlfn.XLOOKUP(Table7[[#This Row],[EID]],Roster!A:A,Roster!E:E)</f>
        <v>kig.imaz.62</v>
      </c>
      <c r="C5902" s="35" t="str">
        <f>_xlfn.XLOOKUP(Table7[[#This Row],[EID]],Roster!A:A,Roster!F:F)</f>
        <v>HR</v>
      </c>
      <c r="D5902">
        <v>9</v>
      </c>
      <c r="E5902" s="2">
        <v>45259</v>
      </c>
      <c r="F5902" s="2">
        <f>_xlfn.XLOOKUP(Table7[[#This Row],[EID]],Roster!A:A,Roster!G:G)</f>
        <v>41094</v>
      </c>
      <c r="G5902" s="61">
        <f ca="1">(TODAY()-Table7[[#This Row],[Hire Date]])/365</f>
        <v>12.87945205479452</v>
      </c>
      <c r="H5902" s="61">
        <f ca="1">Table7[[#This Row],[Year]]*12</f>
        <v>154.55342465753424</v>
      </c>
      <c r="I5902" t="str">
        <f ca="1">IF(Table7[[#This Row],[Month]]&gt;=12,"Tenured","New Hire")</f>
        <v>Tenured</v>
      </c>
    </row>
    <row r="5903" spans="1:9">
      <c r="A5903" s="3" t="s">
        <v>94</v>
      </c>
      <c r="B5903" s="35" t="str">
        <f>_xlfn.XLOOKUP(Table7[[#This Row],[EID]],Roster!A:A,Roster!E:E)</f>
        <v>oka.koch.55</v>
      </c>
      <c r="C5903" s="35" t="str">
        <f>_xlfn.XLOOKUP(Table7[[#This Row],[EID]],Roster!A:A,Roster!F:F)</f>
        <v>F&amp;A</v>
      </c>
      <c r="D5903">
        <v>10</v>
      </c>
      <c r="E5903" s="2">
        <v>45260</v>
      </c>
      <c r="F5903" s="2">
        <f>_xlfn.XLOOKUP(Table7[[#This Row],[EID]],Roster!A:A,Roster!G:G)</f>
        <v>45032</v>
      </c>
      <c r="G5903" s="61">
        <f ca="1">(TODAY()-Table7[[#This Row],[Hire Date]])/365</f>
        <v>2.0904109589041098</v>
      </c>
      <c r="H5903" s="61">
        <f ca="1">Table7[[#This Row],[Year]]*12</f>
        <v>25.084931506849315</v>
      </c>
      <c r="I5903" t="str">
        <f ca="1">IF(Table7[[#This Row],[Month]]&gt;=12,"Tenured","New Hire")</f>
        <v>Tenured</v>
      </c>
    </row>
    <row r="5904" spans="1:9">
      <c r="A5904" s="3" t="s">
        <v>95</v>
      </c>
      <c r="B5904" s="35" t="str">
        <f>_xlfn.XLOOKUP(Table7[[#This Row],[EID]],Roster!A:A,Roster!E:E)</f>
        <v>oka.koch.55</v>
      </c>
      <c r="C5904" s="35" t="str">
        <f>_xlfn.XLOOKUP(Table7[[#This Row],[EID]],Roster!A:A,Roster!F:F)</f>
        <v>F&amp;A</v>
      </c>
      <c r="D5904">
        <v>8</v>
      </c>
      <c r="E5904" s="2">
        <v>45260</v>
      </c>
      <c r="F5904" s="2">
        <f>_xlfn.XLOOKUP(Table7[[#This Row],[EID]],Roster!A:A,Roster!G:G)</f>
        <v>44990</v>
      </c>
      <c r="G5904" s="61">
        <f ca="1">(TODAY()-Table7[[#This Row],[Hire Date]])/365</f>
        <v>2.2054794520547945</v>
      </c>
      <c r="H5904" s="61">
        <f ca="1">Table7[[#This Row],[Year]]*12</f>
        <v>26.465753424657535</v>
      </c>
      <c r="I5904" t="str">
        <f ca="1">IF(Table7[[#This Row],[Month]]&gt;=12,"Tenured","New Hire")</f>
        <v>Tenured</v>
      </c>
    </row>
    <row r="5905" spans="1:9">
      <c r="A5905" s="3" t="s">
        <v>96</v>
      </c>
      <c r="B5905" s="35" t="str">
        <f>_xlfn.XLOOKUP(Table7[[#This Row],[EID]],Roster!A:A,Roster!E:E)</f>
        <v>hir.kame.31</v>
      </c>
      <c r="C5905" s="35" t="str">
        <f>_xlfn.XLOOKUP(Table7[[#This Row],[EID]],Roster!A:A,Roster!F:F)</f>
        <v>Health</v>
      </c>
      <c r="D5905">
        <v>8</v>
      </c>
      <c r="E5905" s="2">
        <v>45260</v>
      </c>
      <c r="F5905" s="2">
        <f>_xlfn.XLOOKUP(Table7[[#This Row],[EID]],Roster!A:A,Roster!G:G)</f>
        <v>44979</v>
      </c>
      <c r="G5905" s="61">
        <f ca="1">(TODAY()-Table7[[#This Row],[Hire Date]])/365</f>
        <v>2.2356164383561645</v>
      </c>
      <c r="H5905" s="61">
        <f ca="1">Table7[[#This Row],[Year]]*12</f>
        <v>26.827397260273976</v>
      </c>
      <c r="I5905" t="str">
        <f ca="1">IF(Table7[[#This Row],[Month]]&gt;=12,"Tenured","New Hire")</f>
        <v>Tenured</v>
      </c>
    </row>
    <row r="5906" spans="1:9">
      <c r="A5906" s="3" t="s">
        <v>97</v>
      </c>
      <c r="B5906" s="35" t="str">
        <f>_xlfn.XLOOKUP(Table7[[#This Row],[EID]],Roster!A:A,Roster!E:E)</f>
        <v>han.oriz.24</v>
      </c>
      <c r="C5906" s="35" t="str">
        <f>_xlfn.XLOOKUP(Table7[[#This Row],[EID]],Roster!A:A,Roster!F:F)</f>
        <v>Network</v>
      </c>
      <c r="D5906">
        <v>8</v>
      </c>
      <c r="E5906" s="2">
        <v>45260</v>
      </c>
      <c r="F5906" s="2">
        <f>_xlfn.XLOOKUP(Table7[[#This Row],[EID]],Roster!A:A,Roster!G:G)</f>
        <v>44419</v>
      </c>
      <c r="G5906" s="61">
        <f ca="1">(TODAY()-Table7[[#This Row],[Hire Date]])/365</f>
        <v>3.7698630136986302</v>
      </c>
      <c r="H5906" s="61">
        <f ca="1">Table7[[#This Row],[Year]]*12</f>
        <v>45.238356164383561</v>
      </c>
      <c r="I5906" t="str">
        <f ca="1">IF(Table7[[#This Row],[Month]]&gt;=12,"Tenured","New Hire")</f>
        <v>Tenured</v>
      </c>
    </row>
    <row r="5907" spans="1:9">
      <c r="A5907" s="3" t="s">
        <v>98</v>
      </c>
      <c r="B5907" s="35" t="str">
        <f>_xlfn.XLOOKUP(Table7[[#This Row],[EID]],Roster!A:A,Roster!E:E)</f>
        <v>kig.imaz.62</v>
      </c>
      <c r="C5907" s="35" t="str">
        <f>_xlfn.XLOOKUP(Table7[[#This Row],[EID]],Roster!A:A,Roster!F:F)</f>
        <v>HR</v>
      </c>
      <c r="D5907">
        <v>10</v>
      </c>
      <c r="E5907" s="2">
        <v>45260</v>
      </c>
      <c r="F5907" s="2">
        <f>_xlfn.XLOOKUP(Table7[[#This Row],[EID]],Roster!A:A,Roster!G:G)</f>
        <v>41964</v>
      </c>
      <c r="G5907" s="61">
        <f ca="1">(TODAY()-Table7[[#This Row],[Hire Date]])/365</f>
        <v>10.495890410958904</v>
      </c>
      <c r="H5907" s="61">
        <f ca="1">Table7[[#This Row],[Year]]*12</f>
        <v>125.95068493150684</v>
      </c>
      <c r="I5907" t="str">
        <f ca="1">IF(Table7[[#This Row],[Month]]&gt;=12,"Tenured","New Hire")</f>
        <v>Tenured</v>
      </c>
    </row>
    <row r="5908" spans="1:9">
      <c r="A5908" s="3" t="s">
        <v>99</v>
      </c>
      <c r="B5908" s="35" t="str">
        <f>_xlfn.XLOOKUP(Table7[[#This Row],[EID]],Roster!A:A,Roster!E:E)</f>
        <v>han.oriz.24</v>
      </c>
      <c r="C5908" s="35" t="str">
        <f>_xlfn.XLOOKUP(Table7[[#This Row],[EID]],Roster!A:A,Roster!F:F)</f>
        <v>Strategy</v>
      </c>
      <c r="D5908">
        <v>10</v>
      </c>
      <c r="E5908" s="2">
        <v>45260</v>
      </c>
      <c r="F5908" s="2">
        <f>_xlfn.XLOOKUP(Table7[[#This Row],[EID]],Roster!A:A,Roster!G:G)</f>
        <v>39732</v>
      </c>
      <c r="G5908" s="61">
        <f ca="1">(TODAY()-Table7[[#This Row],[Hire Date]])/365</f>
        <v>16.610958904109587</v>
      </c>
      <c r="H5908" s="61">
        <f ca="1">Table7[[#This Row],[Year]]*12</f>
        <v>199.33150684931505</v>
      </c>
      <c r="I5908" t="str">
        <f ca="1">IF(Table7[[#This Row],[Month]]&gt;=12,"Tenured","New Hire")</f>
        <v>Tenured</v>
      </c>
    </row>
    <row r="5909" spans="1:9">
      <c r="A5909" s="3" t="s">
        <v>100</v>
      </c>
      <c r="B5909" s="35" t="str">
        <f>_xlfn.XLOOKUP(Table7[[#This Row],[EID]],Roster!A:A,Roster!E:E)</f>
        <v>oka.koch.55</v>
      </c>
      <c r="C5909" s="35" t="str">
        <f>_xlfn.XLOOKUP(Table7[[#This Row],[EID]],Roster!A:A,Roster!F:F)</f>
        <v>F&amp;A</v>
      </c>
      <c r="D5909">
        <v>8</v>
      </c>
      <c r="E5909" s="2">
        <v>45260</v>
      </c>
      <c r="F5909" s="2">
        <f>_xlfn.XLOOKUP(Table7[[#This Row],[EID]],Roster!A:A,Roster!G:G)</f>
        <v>44956</v>
      </c>
      <c r="G5909" s="61">
        <f ca="1">(TODAY()-Table7[[#This Row],[Hire Date]])/365</f>
        <v>2.2986301369863016</v>
      </c>
      <c r="H5909" s="61">
        <f ca="1">Table7[[#This Row],[Year]]*12</f>
        <v>27.583561643835619</v>
      </c>
      <c r="I5909" t="str">
        <f ca="1">IF(Table7[[#This Row],[Month]]&gt;=12,"Tenured","New Hire")</f>
        <v>Tenured</v>
      </c>
    </row>
    <row r="5910" spans="1:9">
      <c r="A5910" s="3" t="s">
        <v>101</v>
      </c>
      <c r="B5910" s="35" t="str">
        <f>_xlfn.XLOOKUP(Table7[[#This Row],[EID]],Roster!A:A,Roster!E:E)</f>
        <v>hir.kame.31</v>
      </c>
      <c r="C5910" s="35" t="str">
        <f>_xlfn.XLOOKUP(Table7[[#This Row],[EID]],Roster!A:A,Roster!F:F)</f>
        <v>Health</v>
      </c>
      <c r="D5910">
        <v>10</v>
      </c>
      <c r="E5910" s="2">
        <v>45260</v>
      </c>
      <c r="F5910" s="2">
        <f>_xlfn.XLOOKUP(Table7[[#This Row],[EID]],Roster!A:A,Roster!G:G)</f>
        <v>42161</v>
      </c>
      <c r="G5910" s="61">
        <f ca="1">(TODAY()-Table7[[#This Row],[Hire Date]])/365</f>
        <v>9.956164383561644</v>
      </c>
      <c r="H5910" s="61">
        <f ca="1">Table7[[#This Row],[Year]]*12</f>
        <v>119.47397260273974</v>
      </c>
      <c r="I5910" t="str">
        <f ca="1">IF(Table7[[#This Row],[Month]]&gt;=12,"Tenured","New Hire")</f>
        <v>Tenured</v>
      </c>
    </row>
    <row r="5911" spans="1:9">
      <c r="A5911" s="3" t="s">
        <v>102</v>
      </c>
      <c r="B5911" s="35" t="str">
        <f>_xlfn.XLOOKUP(Table7[[#This Row],[EID]],Roster!A:A,Roster!E:E)</f>
        <v>han.oriz.24</v>
      </c>
      <c r="C5911" s="35" t="str">
        <f>_xlfn.XLOOKUP(Table7[[#This Row],[EID]],Roster!A:A,Roster!F:F)</f>
        <v>Network</v>
      </c>
      <c r="D5911">
        <v>10</v>
      </c>
      <c r="E5911" s="2">
        <v>45260</v>
      </c>
      <c r="F5911" s="2">
        <f>_xlfn.XLOOKUP(Table7[[#This Row],[EID]],Roster!A:A,Roster!G:G)</f>
        <v>37784</v>
      </c>
      <c r="G5911" s="61">
        <f ca="1">(TODAY()-Table7[[#This Row],[Hire Date]])/365</f>
        <v>21.947945205479453</v>
      </c>
      <c r="H5911" s="61">
        <f ca="1">Table7[[#This Row],[Year]]*12</f>
        <v>263.37534246575342</v>
      </c>
      <c r="I5911" t="str">
        <f ca="1">IF(Table7[[#This Row],[Month]]&gt;=12,"Tenured","New Hire")</f>
        <v>Tenured</v>
      </c>
    </row>
    <row r="5912" spans="1:9">
      <c r="A5912" s="3" t="s">
        <v>103</v>
      </c>
      <c r="B5912" s="35" t="str">
        <f>_xlfn.XLOOKUP(Table7[[#This Row],[EID]],Roster!A:A,Roster!E:E)</f>
        <v>kig.imaz.62</v>
      </c>
      <c r="C5912" s="35" t="str">
        <f>_xlfn.XLOOKUP(Table7[[#This Row],[EID]],Roster!A:A,Roster!F:F)</f>
        <v>HR</v>
      </c>
      <c r="D5912">
        <v>8</v>
      </c>
      <c r="E5912" s="2">
        <v>45260</v>
      </c>
      <c r="F5912" s="2">
        <f>_xlfn.XLOOKUP(Table7[[#This Row],[EID]],Roster!A:A,Roster!G:G)</f>
        <v>44132</v>
      </c>
      <c r="G5912" s="61">
        <f ca="1">(TODAY()-Table7[[#This Row],[Hire Date]])/365</f>
        <v>4.5561643835616437</v>
      </c>
      <c r="H5912" s="61">
        <f ca="1">Table7[[#This Row],[Year]]*12</f>
        <v>54.673972602739724</v>
      </c>
      <c r="I5912" t="str">
        <f ca="1">IF(Table7[[#This Row],[Month]]&gt;=12,"Tenured","New Hire")</f>
        <v>Tenured</v>
      </c>
    </row>
    <row r="5913" spans="1:9">
      <c r="A5913" s="3" t="s">
        <v>104</v>
      </c>
      <c r="B5913" s="35" t="str">
        <f>_xlfn.XLOOKUP(Table7[[#This Row],[EID]],Roster!A:A,Roster!E:E)</f>
        <v>oka.koch.55</v>
      </c>
      <c r="C5913" s="35" t="str">
        <f>_xlfn.XLOOKUP(Table7[[#This Row],[EID]],Roster!A:A,Roster!F:F)</f>
        <v>F&amp;A</v>
      </c>
      <c r="D5913">
        <v>8</v>
      </c>
      <c r="E5913" s="2">
        <v>45260</v>
      </c>
      <c r="F5913" s="2">
        <f>_xlfn.XLOOKUP(Table7[[#This Row],[EID]],Roster!A:A,Roster!G:G)</f>
        <v>44977</v>
      </c>
      <c r="G5913" s="61">
        <f ca="1">(TODAY()-Table7[[#This Row],[Hire Date]])/365</f>
        <v>2.2410958904109588</v>
      </c>
      <c r="H5913" s="61">
        <f ca="1">Table7[[#This Row],[Year]]*12</f>
        <v>26.893150684931506</v>
      </c>
      <c r="I5913" t="str">
        <f ca="1">IF(Table7[[#This Row],[Month]]&gt;=12,"Tenured","New Hire")</f>
        <v>Tenured</v>
      </c>
    </row>
    <row r="5914" spans="1:9">
      <c r="A5914" s="3" t="s">
        <v>105</v>
      </c>
      <c r="B5914" s="35" t="str">
        <f>_xlfn.XLOOKUP(Table7[[#This Row],[EID]],Roster!A:A,Roster!E:E)</f>
        <v>oka.koch.55</v>
      </c>
      <c r="C5914" s="35" t="str">
        <f>_xlfn.XLOOKUP(Table7[[#This Row],[EID]],Roster!A:A,Roster!F:F)</f>
        <v>F&amp;A</v>
      </c>
      <c r="D5914">
        <v>9</v>
      </c>
      <c r="E5914" s="2">
        <v>45260</v>
      </c>
      <c r="F5914" s="2">
        <f>_xlfn.XLOOKUP(Table7[[#This Row],[EID]],Roster!A:A,Roster!G:G)</f>
        <v>37806</v>
      </c>
      <c r="G5914" s="61">
        <f ca="1">(TODAY()-Table7[[#This Row],[Hire Date]])/365</f>
        <v>21.887671232876713</v>
      </c>
      <c r="H5914" s="61">
        <f ca="1">Table7[[#This Row],[Year]]*12</f>
        <v>262.65205479452055</v>
      </c>
      <c r="I5914" t="str">
        <f ca="1">IF(Table7[[#This Row],[Month]]&gt;=12,"Tenured","New Hire")</f>
        <v>Tenured</v>
      </c>
    </row>
    <row r="5915" spans="1:9">
      <c r="A5915" s="3" t="s">
        <v>106</v>
      </c>
      <c r="B5915" s="35" t="str">
        <f>_xlfn.XLOOKUP(Table7[[#This Row],[EID]],Roster!A:A,Roster!E:E)</f>
        <v>hir.kame.31</v>
      </c>
      <c r="C5915" s="35" t="str">
        <f>_xlfn.XLOOKUP(Table7[[#This Row],[EID]],Roster!A:A,Roster!F:F)</f>
        <v>Health</v>
      </c>
      <c r="D5915">
        <v>8</v>
      </c>
      <c r="E5915" s="2">
        <v>45260</v>
      </c>
      <c r="F5915" s="2">
        <f>_xlfn.XLOOKUP(Table7[[#This Row],[EID]],Roster!A:A,Roster!G:G)</f>
        <v>40457</v>
      </c>
      <c r="G5915" s="61">
        <f ca="1">(TODAY()-Table7[[#This Row],[Hire Date]])/365</f>
        <v>14.624657534246575</v>
      </c>
      <c r="H5915" s="61">
        <f ca="1">Table7[[#This Row],[Year]]*12</f>
        <v>175.49589041095891</v>
      </c>
      <c r="I5915" t="str">
        <f ca="1">IF(Table7[[#This Row],[Month]]&gt;=12,"Tenured","New Hire")</f>
        <v>Tenured</v>
      </c>
    </row>
    <row r="5916" spans="1:9">
      <c r="A5916" s="3" t="s">
        <v>107</v>
      </c>
      <c r="B5916" s="35" t="str">
        <f>_xlfn.XLOOKUP(Table7[[#This Row],[EID]],Roster!A:A,Roster!E:E)</f>
        <v>oka.koch.55</v>
      </c>
      <c r="C5916" s="35" t="str">
        <f>_xlfn.XLOOKUP(Table7[[#This Row],[EID]],Roster!A:A,Roster!F:F)</f>
        <v>F&amp;A</v>
      </c>
      <c r="D5916">
        <v>8</v>
      </c>
      <c r="E5916" s="2">
        <v>45260</v>
      </c>
      <c r="F5916" s="2">
        <f>_xlfn.XLOOKUP(Table7[[#This Row],[EID]],Roster!A:A,Roster!G:G)</f>
        <v>45001</v>
      </c>
      <c r="G5916" s="61">
        <f ca="1">(TODAY()-Table7[[#This Row],[Hire Date]])/365</f>
        <v>2.1753424657534248</v>
      </c>
      <c r="H5916" s="61">
        <f ca="1">Table7[[#This Row],[Year]]*12</f>
        <v>26.104109589041098</v>
      </c>
      <c r="I5916" t="str">
        <f ca="1">IF(Table7[[#This Row],[Month]]&gt;=12,"Tenured","New Hire")</f>
        <v>Tenured</v>
      </c>
    </row>
    <row r="5917" spans="1:9">
      <c r="A5917" s="3" t="s">
        <v>108</v>
      </c>
      <c r="B5917" s="35" t="str">
        <f>_xlfn.XLOOKUP(Table7[[#This Row],[EID]],Roster!A:A,Roster!E:E)</f>
        <v>kig.imaz.62</v>
      </c>
      <c r="C5917" s="35" t="str">
        <f>_xlfn.XLOOKUP(Table7[[#This Row],[EID]],Roster!A:A,Roster!F:F)</f>
        <v>HR</v>
      </c>
      <c r="D5917">
        <v>10</v>
      </c>
      <c r="E5917" s="2">
        <v>45260</v>
      </c>
      <c r="F5917" s="2">
        <f>_xlfn.XLOOKUP(Table7[[#This Row],[EID]],Roster!A:A,Roster!G:G)</f>
        <v>41289</v>
      </c>
      <c r="G5917" s="61">
        <f ca="1">(TODAY()-Table7[[#This Row],[Hire Date]])/365</f>
        <v>12.345205479452055</v>
      </c>
      <c r="H5917" s="61">
        <f ca="1">Table7[[#This Row],[Year]]*12</f>
        <v>148.14246575342466</v>
      </c>
      <c r="I5917" t="str">
        <f ca="1">IF(Table7[[#This Row],[Month]]&gt;=12,"Tenured","New Hire")</f>
        <v>Tenured</v>
      </c>
    </row>
    <row r="5918" spans="1:9">
      <c r="A5918" s="3" t="s">
        <v>109</v>
      </c>
      <c r="B5918" s="35" t="str">
        <f>_xlfn.XLOOKUP(Table7[[#This Row],[EID]],Roster!A:A,Roster!E:E)</f>
        <v>han.oriz.24</v>
      </c>
      <c r="C5918" s="35" t="str">
        <f>_xlfn.XLOOKUP(Table7[[#This Row],[EID]],Roster!A:A,Roster!F:F)</f>
        <v>Strategy</v>
      </c>
      <c r="D5918">
        <v>9</v>
      </c>
      <c r="E5918" s="2">
        <v>45260</v>
      </c>
      <c r="F5918" s="2">
        <f>_xlfn.XLOOKUP(Table7[[#This Row],[EID]],Roster!A:A,Roster!G:G)</f>
        <v>39092</v>
      </c>
      <c r="G5918" s="61">
        <f ca="1">(TODAY()-Table7[[#This Row],[Hire Date]])/365</f>
        <v>18.364383561643837</v>
      </c>
      <c r="H5918" s="61">
        <f ca="1">Table7[[#This Row],[Year]]*12</f>
        <v>220.37260273972606</v>
      </c>
      <c r="I5918" t="str">
        <f ca="1">IF(Table7[[#This Row],[Month]]&gt;=12,"Tenured","New Hire")</f>
        <v>Tenured</v>
      </c>
    </row>
    <row r="5919" spans="1:9">
      <c r="A5919" s="3" t="s">
        <v>110</v>
      </c>
      <c r="B5919" s="35" t="str">
        <f>_xlfn.XLOOKUP(Table7[[#This Row],[EID]],Roster!A:A,Roster!E:E)</f>
        <v>oka.koch.55</v>
      </c>
      <c r="C5919" s="35" t="str">
        <f>_xlfn.XLOOKUP(Table7[[#This Row],[EID]],Roster!A:A,Roster!F:F)</f>
        <v>F&amp;A</v>
      </c>
      <c r="D5919">
        <v>8</v>
      </c>
      <c r="E5919" s="2">
        <v>45260</v>
      </c>
      <c r="F5919" s="2">
        <f>_xlfn.XLOOKUP(Table7[[#This Row],[EID]],Roster!A:A,Roster!G:G)</f>
        <v>45029</v>
      </c>
      <c r="G5919" s="61">
        <f ca="1">(TODAY()-Table7[[#This Row],[Hire Date]])/365</f>
        <v>2.0986301369863014</v>
      </c>
      <c r="H5919" s="61">
        <f ca="1">Table7[[#This Row],[Year]]*12</f>
        <v>25.183561643835617</v>
      </c>
      <c r="I5919" t="str">
        <f ca="1">IF(Table7[[#This Row],[Month]]&gt;=12,"Tenured","New Hire")</f>
        <v>Tenured</v>
      </c>
    </row>
    <row r="5920" spans="1:9">
      <c r="A5920" s="3" t="s">
        <v>111</v>
      </c>
      <c r="B5920" s="35" t="str">
        <f>_xlfn.XLOOKUP(Table7[[#This Row],[EID]],Roster!A:A,Roster!E:E)</f>
        <v>hir.kame.31</v>
      </c>
      <c r="C5920" s="35" t="str">
        <f>_xlfn.XLOOKUP(Table7[[#This Row],[EID]],Roster!A:A,Roster!F:F)</f>
        <v>Health</v>
      </c>
      <c r="D5920">
        <v>10</v>
      </c>
      <c r="E5920" s="2">
        <v>45260</v>
      </c>
      <c r="F5920" s="2">
        <f>_xlfn.XLOOKUP(Table7[[#This Row],[EID]],Roster!A:A,Roster!G:G)</f>
        <v>42145</v>
      </c>
      <c r="G5920" s="61">
        <f ca="1">(TODAY()-Table7[[#This Row],[Hire Date]])/365</f>
        <v>10</v>
      </c>
      <c r="H5920" s="61">
        <f ca="1">Table7[[#This Row],[Year]]*12</f>
        <v>120</v>
      </c>
      <c r="I5920" t="str">
        <f ca="1">IF(Table7[[#This Row],[Month]]&gt;=12,"Tenured","New Hire")</f>
        <v>Tenured</v>
      </c>
    </row>
    <row r="5921" spans="1:9">
      <c r="A5921" s="3" t="s">
        <v>112</v>
      </c>
      <c r="B5921" s="35" t="str">
        <f>_xlfn.XLOOKUP(Table7[[#This Row],[EID]],Roster!A:A,Roster!E:E)</f>
        <v>hir.kame.31</v>
      </c>
      <c r="C5921" s="35" t="str">
        <f>_xlfn.XLOOKUP(Table7[[#This Row],[EID]],Roster!A:A,Roster!F:F)</f>
        <v>Health</v>
      </c>
      <c r="D5921">
        <v>10</v>
      </c>
      <c r="E5921" s="2">
        <v>45260</v>
      </c>
      <c r="F5921" s="2">
        <f>_xlfn.XLOOKUP(Table7[[#This Row],[EID]],Roster!A:A,Roster!G:G)</f>
        <v>44989</v>
      </c>
      <c r="G5921" s="61">
        <f ca="1">(TODAY()-Table7[[#This Row],[Hire Date]])/365</f>
        <v>2.2082191780821918</v>
      </c>
      <c r="H5921" s="61">
        <f ca="1">Table7[[#This Row],[Year]]*12</f>
        <v>26.4986301369863</v>
      </c>
      <c r="I5921" t="str">
        <f ca="1">IF(Table7[[#This Row],[Month]]&gt;=12,"Tenured","New Hire")</f>
        <v>Tenured</v>
      </c>
    </row>
    <row r="5922" spans="1:9">
      <c r="A5922" s="3" t="s">
        <v>113</v>
      </c>
      <c r="B5922" s="35" t="str">
        <f>_xlfn.XLOOKUP(Table7[[#This Row],[EID]],Roster!A:A,Roster!E:E)</f>
        <v>kig.imaz.62</v>
      </c>
      <c r="C5922" s="35" t="str">
        <f>_xlfn.XLOOKUP(Table7[[#This Row],[EID]],Roster!A:A,Roster!F:F)</f>
        <v>HR</v>
      </c>
      <c r="D5922">
        <v>8</v>
      </c>
      <c r="E5922" s="2">
        <v>45260</v>
      </c>
      <c r="F5922" s="2">
        <f>_xlfn.XLOOKUP(Table7[[#This Row],[EID]],Roster!A:A,Roster!G:G)</f>
        <v>44152</v>
      </c>
      <c r="G5922" s="61">
        <f ca="1">(TODAY()-Table7[[#This Row],[Hire Date]])/365</f>
        <v>4.5013698630136982</v>
      </c>
      <c r="H5922" s="61">
        <f ca="1">Table7[[#This Row],[Year]]*12</f>
        <v>54.016438356164379</v>
      </c>
      <c r="I5922" t="str">
        <f ca="1">IF(Table7[[#This Row],[Month]]&gt;=12,"Tenured","New Hire")</f>
        <v>Tenured</v>
      </c>
    </row>
    <row r="5923" spans="1:9">
      <c r="A5923" s="3" t="s">
        <v>114</v>
      </c>
      <c r="B5923" s="35" t="str">
        <f>_xlfn.XLOOKUP(Table7[[#This Row],[EID]],Roster!A:A,Roster!E:E)</f>
        <v>han.oriz.24</v>
      </c>
      <c r="C5923" s="35" t="str">
        <f>_xlfn.XLOOKUP(Table7[[#This Row],[EID]],Roster!A:A,Roster!F:F)</f>
        <v>Strategy</v>
      </c>
      <c r="D5923">
        <v>9</v>
      </c>
      <c r="E5923" s="2">
        <v>45260</v>
      </c>
      <c r="F5923" s="2">
        <f>_xlfn.XLOOKUP(Table7[[#This Row],[EID]],Roster!A:A,Roster!G:G)</f>
        <v>37165</v>
      </c>
      <c r="G5923" s="61">
        <f ca="1">(TODAY()-Table7[[#This Row],[Hire Date]])/365</f>
        <v>23.643835616438356</v>
      </c>
      <c r="H5923" s="61">
        <f ca="1">Table7[[#This Row],[Year]]*12</f>
        <v>283.72602739726028</v>
      </c>
      <c r="I5923" t="str">
        <f ca="1">IF(Table7[[#This Row],[Month]]&gt;=12,"Tenured","New Hire")</f>
        <v>Tenured</v>
      </c>
    </row>
    <row r="5924" spans="1:9">
      <c r="A5924" s="3" t="s">
        <v>115</v>
      </c>
      <c r="B5924" s="35" t="str">
        <f>_xlfn.XLOOKUP(Table7[[#This Row],[EID]],Roster!A:A,Roster!E:E)</f>
        <v>oka.koch.55</v>
      </c>
      <c r="C5924" s="35" t="str">
        <f>_xlfn.XLOOKUP(Table7[[#This Row],[EID]],Roster!A:A,Roster!F:F)</f>
        <v>F&amp;A</v>
      </c>
      <c r="D5924">
        <v>8</v>
      </c>
      <c r="E5924" s="2">
        <v>45260</v>
      </c>
      <c r="F5924" s="2">
        <f>_xlfn.XLOOKUP(Table7[[#This Row],[EID]],Roster!A:A,Roster!G:G)</f>
        <v>44841</v>
      </c>
      <c r="G5924" s="61">
        <f ca="1">(TODAY()-Table7[[#This Row],[Hire Date]])/365</f>
        <v>2.6136986301369864</v>
      </c>
      <c r="H5924" s="61">
        <f ca="1">Table7[[#This Row],[Year]]*12</f>
        <v>31.364383561643837</v>
      </c>
      <c r="I5924" t="str">
        <f ca="1">IF(Table7[[#This Row],[Month]]&gt;=12,"Tenured","New Hire")</f>
        <v>Tenured</v>
      </c>
    </row>
    <row r="5925" spans="1:9">
      <c r="A5925" s="3" t="s">
        <v>116</v>
      </c>
      <c r="B5925" s="35" t="str">
        <f>_xlfn.XLOOKUP(Table7[[#This Row],[EID]],Roster!A:A,Roster!E:E)</f>
        <v>hir.kame.31</v>
      </c>
      <c r="C5925" s="35" t="str">
        <f>_xlfn.XLOOKUP(Table7[[#This Row],[EID]],Roster!A:A,Roster!F:F)</f>
        <v>Health</v>
      </c>
      <c r="D5925">
        <v>8</v>
      </c>
      <c r="E5925" s="2">
        <v>45260</v>
      </c>
      <c r="F5925" s="2">
        <f>_xlfn.XLOOKUP(Table7[[#This Row],[EID]],Roster!A:A,Roster!G:G)</f>
        <v>39490</v>
      </c>
      <c r="G5925" s="61">
        <f ca="1">(TODAY()-Table7[[#This Row],[Hire Date]])/365</f>
        <v>17.273972602739725</v>
      </c>
      <c r="H5925" s="61">
        <f ca="1">Table7[[#This Row],[Year]]*12</f>
        <v>207.2876712328767</v>
      </c>
      <c r="I5925" t="str">
        <f ca="1">IF(Table7[[#This Row],[Month]]&gt;=12,"Tenured","New Hire")</f>
        <v>Tenured</v>
      </c>
    </row>
    <row r="5926" spans="1:9">
      <c r="A5926" s="3" t="s">
        <v>117</v>
      </c>
      <c r="B5926" s="35" t="str">
        <f>_xlfn.XLOOKUP(Table7[[#This Row],[EID]],Roster!A:A,Roster!E:E)</f>
        <v>han.oriz.24</v>
      </c>
      <c r="C5926" s="35" t="str">
        <f>_xlfn.XLOOKUP(Table7[[#This Row],[EID]],Roster!A:A,Roster!F:F)</f>
        <v>Network</v>
      </c>
      <c r="D5926">
        <v>8</v>
      </c>
      <c r="E5926" s="2">
        <v>45260</v>
      </c>
      <c r="F5926" s="2">
        <f>_xlfn.XLOOKUP(Table7[[#This Row],[EID]],Roster!A:A,Roster!G:G)</f>
        <v>43495</v>
      </c>
      <c r="G5926" s="61">
        <f ca="1">(TODAY()-Table7[[#This Row],[Hire Date]])/365</f>
        <v>6.3013698630136989</v>
      </c>
      <c r="H5926" s="61">
        <f ca="1">Table7[[#This Row],[Year]]*12</f>
        <v>75.616438356164394</v>
      </c>
      <c r="I5926" t="str">
        <f ca="1">IF(Table7[[#This Row],[Month]]&gt;=12,"Tenured","New Hire")</f>
        <v>Tenured</v>
      </c>
    </row>
    <row r="5927" spans="1:9">
      <c r="A5927" s="3" t="s">
        <v>118</v>
      </c>
      <c r="B5927" s="35" t="str">
        <f>_xlfn.XLOOKUP(Table7[[#This Row],[EID]],Roster!A:A,Roster!E:E)</f>
        <v>kig.imaz.62</v>
      </c>
      <c r="C5927" s="35" t="str">
        <f>_xlfn.XLOOKUP(Table7[[#This Row],[EID]],Roster!A:A,Roster!F:F)</f>
        <v>HR</v>
      </c>
      <c r="D5927">
        <v>10</v>
      </c>
      <c r="E5927" s="2">
        <v>45260</v>
      </c>
      <c r="F5927" s="2">
        <f>_xlfn.XLOOKUP(Table7[[#This Row],[EID]],Roster!A:A,Roster!G:G)</f>
        <v>44965</v>
      </c>
      <c r="G5927" s="61">
        <f ca="1">(TODAY()-Table7[[#This Row],[Hire Date]])/365</f>
        <v>2.2739726027397262</v>
      </c>
      <c r="H5927" s="61">
        <f ca="1">Table7[[#This Row],[Year]]*12</f>
        <v>27.287671232876715</v>
      </c>
      <c r="I5927" t="str">
        <f ca="1">IF(Table7[[#This Row],[Month]]&gt;=12,"Tenured","New Hire")</f>
        <v>Tenured</v>
      </c>
    </row>
    <row r="5928" spans="1:9">
      <c r="A5928" s="3" t="s">
        <v>119</v>
      </c>
      <c r="B5928" s="35" t="str">
        <f>_xlfn.XLOOKUP(Table7[[#This Row],[EID]],Roster!A:A,Roster!E:E)</f>
        <v>hir.kame.31</v>
      </c>
      <c r="C5928" s="35" t="str">
        <f>_xlfn.XLOOKUP(Table7[[#This Row],[EID]],Roster!A:A,Roster!F:F)</f>
        <v>Health</v>
      </c>
      <c r="D5928">
        <v>10</v>
      </c>
      <c r="E5928" s="2">
        <v>45260</v>
      </c>
      <c r="F5928" s="2">
        <f>_xlfn.XLOOKUP(Table7[[#This Row],[EID]],Roster!A:A,Roster!G:G)</f>
        <v>38581</v>
      </c>
      <c r="G5928" s="61">
        <f ca="1">(TODAY()-Table7[[#This Row],[Hire Date]])/365</f>
        <v>19.764383561643836</v>
      </c>
      <c r="H5928" s="61">
        <f ca="1">Table7[[#This Row],[Year]]*12</f>
        <v>237.17260273972602</v>
      </c>
      <c r="I5928" t="str">
        <f ca="1">IF(Table7[[#This Row],[Month]]&gt;=12,"Tenured","New Hire")</f>
        <v>Tenured</v>
      </c>
    </row>
    <row r="5929" spans="1:9">
      <c r="A5929" s="3" t="s">
        <v>120</v>
      </c>
      <c r="B5929" s="35" t="str">
        <f>_xlfn.XLOOKUP(Table7[[#This Row],[EID]],Roster!A:A,Roster!E:E)</f>
        <v>oka.koch.55</v>
      </c>
      <c r="C5929" s="35" t="str">
        <f>_xlfn.XLOOKUP(Table7[[#This Row],[EID]],Roster!A:A,Roster!F:F)</f>
        <v>F&amp;A</v>
      </c>
      <c r="D5929">
        <v>8</v>
      </c>
      <c r="E5929" s="2">
        <v>45260</v>
      </c>
      <c r="F5929" s="2">
        <f>_xlfn.XLOOKUP(Table7[[#This Row],[EID]],Roster!A:A,Roster!G:G)</f>
        <v>45039</v>
      </c>
      <c r="G5929" s="61">
        <f ca="1">(TODAY()-Table7[[#This Row],[Hire Date]])/365</f>
        <v>2.0712328767123287</v>
      </c>
      <c r="H5929" s="61">
        <f ca="1">Table7[[#This Row],[Year]]*12</f>
        <v>24.854794520547944</v>
      </c>
      <c r="I5929" t="str">
        <f ca="1">IF(Table7[[#This Row],[Month]]&gt;=12,"Tenured","New Hire")</f>
        <v>Tenured</v>
      </c>
    </row>
    <row r="5930" spans="1:9">
      <c r="A5930" s="3" t="s">
        <v>121</v>
      </c>
      <c r="B5930" s="35" t="str">
        <f>_xlfn.XLOOKUP(Table7[[#This Row],[EID]],Roster!A:A,Roster!E:E)</f>
        <v>hir.kame.31</v>
      </c>
      <c r="C5930" s="35" t="str">
        <f>_xlfn.XLOOKUP(Table7[[#This Row],[EID]],Roster!A:A,Roster!F:F)</f>
        <v>Health</v>
      </c>
      <c r="D5930">
        <v>10</v>
      </c>
      <c r="E5930" s="2">
        <v>45260</v>
      </c>
      <c r="F5930" s="2">
        <f>_xlfn.XLOOKUP(Table7[[#This Row],[EID]],Roster!A:A,Roster!G:G)</f>
        <v>44420</v>
      </c>
      <c r="G5930" s="61">
        <f ca="1">(TODAY()-Table7[[#This Row],[Hire Date]])/365</f>
        <v>3.7671232876712328</v>
      </c>
      <c r="H5930" s="61">
        <f ca="1">Table7[[#This Row],[Year]]*12</f>
        <v>45.205479452054796</v>
      </c>
      <c r="I5930" t="str">
        <f ca="1">IF(Table7[[#This Row],[Month]]&gt;=12,"Tenured","New Hire")</f>
        <v>Tenured</v>
      </c>
    </row>
    <row r="5931" spans="1:9">
      <c r="A5931" s="3" t="s">
        <v>122</v>
      </c>
      <c r="B5931" s="35" t="str">
        <f>_xlfn.XLOOKUP(Table7[[#This Row],[EID]],Roster!A:A,Roster!E:E)</f>
        <v>han.oriz.24</v>
      </c>
      <c r="C5931" s="35" t="str">
        <f>_xlfn.XLOOKUP(Table7[[#This Row],[EID]],Roster!A:A,Roster!F:F)</f>
        <v>Network</v>
      </c>
      <c r="D5931">
        <v>9</v>
      </c>
      <c r="E5931" s="2">
        <v>45260</v>
      </c>
      <c r="F5931" s="2">
        <f>_xlfn.XLOOKUP(Table7[[#This Row],[EID]],Roster!A:A,Roster!G:G)</f>
        <v>44961</v>
      </c>
      <c r="G5931" s="61">
        <f ca="1">(TODAY()-Table7[[#This Row],[Hire Date]])/365</f>
        <v>2.2849315068493152</v>
      </c>
      <c r="H5931" s="61">
        <f ca="1">Table7[[#This Row],[Year]]*12</f>
        <v>27.419178082191785</v>
      </c>
      <c r="I5931" t="str">
        <f ca="1">IF(Table7[[#This Row],[Month]]&gt;=12,"Tenured","New Hire")</f>
        <v>Tenured</v>
      </c>
    </row>
    <row r="5932" spans="1:9">
      <c r="A5932" s="3" t="s">
        <v>123</v>
      </c>
      <c r="B5932" s="35" t="str">
        <f>_xlfn.XLOOKUP(Table7[[#This Row],[EID]],Roster!A:A,Roster!E:E)</f>
        <v>kig.imaz.62</v>
      </c>
      <c r="C5932" s="35" t="str">
        <f>_xlfn.XLOOKUP(Table7[[#This Row],[EID]],Roster!A:A,Roster!F:F)</f>
        <v>HR</v>
      </c>
      <c r="D5932">
        <v>10</v>
      </c>
      <c r="E5932" s="2">
        <v>45260</v>
      </c>
      <c r="F5932" s="2">
        <f>_xlfn.XLOOKUP(Table7[[#This Row],[EID]],Roster!A:A,Roster!G:G)</f>
        <v>41094</v>
      </c>
      <c r="G5932" s="61">
        <f ca="1">(TODAY()-Table7[[#This Row],[Hire Date]])/365</f>
        <v>12.87945205479452</v>
      </c>
      <c r="H5932" s="61">
        <f ca="1">Table7[[#This Row],[Year]]*12</f>
        <v>154.55342465753424</v>
      </c>
      <c r="I5932" t="str">
        <f ca="1">IF(Table7[[#This Row],[Month]]&gt;=12,"Tenured","New Hire")</f>
        <v>Tenured</v>
      </c>
    </row>
    <row r="5933" spans="1:9">
      <c r="A5933" s="3"/>
      <c r="B5933" s="35"/>
      <c r="C5933" s="35"/>
      <c r="E5933" s="2"/>
    </row>
    <row r="5934" spans="1:9">
      <c r="A5934" s="3"/>
      <c r="B5934" s="35"/>
      <c r="C5934" s="35"/>
      <c r="E5934" s="2"/>
    </row>
    <row r="5935" spans="1:9">
      <c r="A5935" s="3"/>
      <c r="B5935" s="35"/>
      <c r="C5935" s="35"/>
      <c r="E5935" s="2"/>
    </row>
    <row r="5936" spans="1:9">
      <c r="A5936" s="3"/>
      <c r="B5936" s="35"/>
      <c r="C5936" s="35"/>
      <c r="E5936" s="2"/>
    </row>
    <row r="5937" spans="1:5">
      <c r="A5937" s="3"/>
      <c r="B5937" s="35"/>
      <c r="C5937" s="35"/>
      <c r="E5937" s="2"/>
    </row>
    <row r="5938" spans="1:5">
      <c r="A5938" s="3"/>
      <c r="B5938" s="35"/>
      <c r="C5938" s="35"/>
      <c r="E5938" s="2"/>
    </row>
    <row r="5939" spans="1:5">
      <c r="A5939" s="3"/>
      <c r="B5939" s="35"/>
      <c r="C5939" s="35"/>
      <c r="E5939" s="2"/>
    </row>
    <row r="5940" spans="1:5">
      <c r="A5940" s="3"/>
      <c r="B5940" s="35"/>
      <c r="C5940" s="35"/>
      <c r="E5940" s="2"/>
    </row>
    <row r="5941" spans="1:5">
      <c r="A5941" s="3"/>
      <c r="B5941" s="35"/>
      <c r="C5941" s="35"/>
      <c r="E5941" s="2"/>
    </row>
    <row r="5942" spans="1:5">
      <c r="A5942" s="3"/>
      <c r="B5942" s="35"/>
      <c r="C5942" s="35"/>
      <c r="E5942" s="2"/>
    </row>
    <row r="5943" spans="1:5">
      <c r="A5943" s="3"/>
      <c r="B5943" s="35"/>
      <c r="C5943" s="35"/>
      <c r="E5943" s="2"/>
    </row>
    <row r="5944" spans="1:5">
      <c r="A5944" s="3"/>
      <c r="B5944" s="35"/>
      <c r="C5944" s="35"/>
      <c r="E5944" s="2"/>
    </row>
    <row r="5945" spans="1:5">
      <c r="A5945" s="3"/>
      <c r="B5945" s="35"/>
      <c r="C5945" s="35"/>
      <c r="E5945" s="2"/>
    </row>
    <row r="5946" spans="1:5">
      <c r="A5946" s="3"/>
      <c r="B5946" s="35"/>
      <c r="C5946" s="35"/>
      <c r="E5946" s="2"/>
    </row>
    <row r="5947" spans="1:5">
      <c r="A5947" s="3"/>
      <c r="B5947" s="35"/>
      <c r="C5947" s="35"/>
      <c r="E5947" s="2"/>
    </row>
    <row r="5948" spans="1:5">
      <c r="A5948" s="3"/>
      <c r="B5948" s="35"/>
      <c r="C5948" s="35"/>
      <c r="E5948" s="2"/>
    </row>
    <row r="5949" spans="1:5">
      <c r="A5949" s="3"/>
      <c r="B5949" s="35"/>
      <c r="C5949" s="35"/>
      <c r="E5949" s="2"/>
    </row>
    <row r="5950" spans="1:5">
      <c r="A5950" s="3"/>
      <c r="B5950" s="35"/>
      <c r="C5950" s="35"/>
      <c r="E5950" s="2"/>
    </row>
    <row r="5951" spans="1:5">
      <c r="A5951" s="3"/>
      <c r="B5951" s="35"/>
      <c r="C5951" s="35"/>
      <c r="E5951" s="2"/>
    </row>
    <row r="5952" spans="1:5">
      <c r="A5952" s="3"/>
      <c r="B5952" s="35"/>
      <c r="C5952" s="35"/>
      <c r="E5952" s="2"/>
    </row>
    <row r="5953" spans="1:5">
      <c r="A5953" s="3"/>
      <c r="B5953" s="35"/>
      <c r="C5953" s="35"/>
      <c r="E5953" s="2"/>
    </row>
    <row r="5954" spans="1:5">
      <c r="A5954" s="3"/>
      <c r="B5954" s="35"/>
      <c r="C5954" s="35"/>
      <c r="E5954" s="2"/>
    </row>
    <row r="5955" spans="1:5">
      <c r="A5955" s="3"/>
      <c r="B5955" s="35"/>
      <c r="C5955" s="35"/>
      <c r="E5955" s="2"/>
    </row>
    <row r="5956" spans="1:5">
      <c r="A5956" s="3"/>
      <c r="B5956" s="35"/>
      <c r="C5956" s="35"/>
      <c r="E5956" s="2"/>
    </row>
    <row r="5957" spans="1:5">
      <c r="A5957" s="3"/>
      <c r="B5957" s="35"/>
      <c r="C5957" s="35"/>
      <c r="E5957" s="2"/>
    </row>
    <row r="5958" spans="1:5">
      <c r="A5958" s="3"/>
      <c r="B5958" s="35"/>
      <c r="C5958" s="35"/>
      <c r="E5958" s="2"/>
    </row>
    <row r="5959" spans="1:5">
      <c r="A5959" s="3"/>
      <c r="B5959" s="35"/>
      <c r="C5959" s="35"/>
      <c r="E5959" s="2"/>
    </row>
    <row r="5960" spans="1:5">
      <c r="A5960" s="3"/>
      <c r="B5960" s="35"/>
      <c r="C5960" s="35"/>
      <c r="E5960" s="2"/>
    </row>
    <row r="5961" spans="1:5">
      <c r="A5961" s="3"/>
      <c r="B5961" s="35"/>
      <c r="C5961" s="35"/>
      <c r="E5961" s="2"/>
    </row>
    <row r="5962" spans="1:5">
      <c r="A5962" s="3"/>
      <c r="B5962" s="35"/>
      <c r="C5962" s="35"/>
      <c r="E5962" s="2"/>
    </row>
    <row r="5963" spans="1:5">
      <c r="A5963" s="3"/>
      <c r="B5963" s="35"/>
      <c r="C5963" s="35"/>
      <c r="E5963" s="2"/>
    </row>
    <row r="5964" spans="1:5">
      <c r="A5964" s="3"/>
      <c r="B5964" s="35"/>
      <c r="C5964" s="35"/>
      <c r="E5964" s="2"/>
    </row>
    <row r="5965" spans="1:5">
      <c r="A5965" s="3"/>
      <c r="B5965" s="35"/>
      <c r="C5965" s="35"/>
      <c r="E5965" s="2"/>
    </row>
    <row r="5966" spans="1:5">
      <c r="A5966" s="3"/>
      <c r="B5966" s="35"/>
      <c r="C5966" s="35"/>
      <c r="E5966" s="2"/>
    </row>
    <row r="5967" spans="1:5">
      <c r="A5967" s="3"/>
      <c r="B5967" s="35"/>
      <c r="C5967" s="35"/>
      <c r="E5967" s="2"/>
    </row>
    <row r="5968" spans="1:5">
      <c r="A5968" s="3"/>
      <c r="B5968" s="35"/>
      <c r="C5968" s="35"/>
      <c r="E5968" s="2"/>
    </row>
    <row r="5969" spans="1:5">
      <c r="A5969" s="3"/>
      <c r="B5969" s="35"/>
      <c r="C5969" s="35"/>
      <c r="E5969" s="2"/>
    </row>
    <row r="5970" spans="1:5">
      <c r="A5970" s="3"/>
      <c r="B5970" s="35"/>
      <c r="C5970" s="35"/>
      <c r="E5970" s="2"/>
    </row>
    <row r="5971" spans="1:5">
      <c r="A5971" s="3"/>
      <c r="B5971" s="35"/>
      <c r="C5971" s="35"/>
      <c r="E5971" s="2"/>
    </row>
    <row r="5972" spans="1:5">
      <c r="A5972" s="3"/>
      <c r="B5972" s="35"/>
      <c r="C5972" s="35"/>
      <c r="E5972" s="2"/>
    </row>
    <row r="5973" spans="1:5">
      <c r="A5973" s="3"/>
      <c r="B5973" s="35"/>
      <c r="C5973" s="35"/>
      <c r="E5973" s="2"/>
    </row>
    <row r="5974" spans="1:5">
      <c r="A5974" s="3"/>
      <c r="B5974" s="35"/>
      <c r="C5974" s="35"/>
      <c r="E5974" s="2"/>
    </row>
    <row r="5975" spans="1:5">
      <c r="A5975" s="3"/>
      <c r="B5975" s="35"/>
      <c r="C5975" s="35"/>
      <c r="E5975" s="2"/>
    </row>
    <row r="5976" spans="1:5">
      <c r="A5976" s="3"/>
      <c r="B5976" s="35"/>
      <c r="C5976" s="35"/>
      <c r="E5976" s="2"/>
    </row>
    <row r="5977" spans="1:5">
      <c r="A5977" s="3"/>
      <c r="B5977" s="35"/>
      <c r="C5977" s="35"/>
      <c r="E5977" s="2"/>
    </row>
    <row r="5978" spans="1:5">
      <c r="A5978" s="3"/>
      <c r="B5978" s="35"/>
      <c r="C5978" s="35"/>
      <c r="E5978" s="2"/>
    </row>
    <row r="5979" spans="1:5">
      <c r="A5979" s="3"/>
      <c r="B5979" s="35"/>
      <c r="C5979" s="35"/>
      <c r="E5979" s="2"/>
    </row>
    <row r="5980" spans="1:5">
      <c r="A5980" s="3"/>
      <c r="B5980" s="35"/>
      <c r="C5980" s="35"/>
      <c r="E5980" s="2"/>
    </row>
    <row r="5981" spans="1:5">
      <c r="A5981" s="3"/>
      <c r="B5981" s="35"/>
      <c r="C5981" s="35"/>
      <c r="E5981" s="2"/>
    </row>
    <row r="5982" spans="1:5">
      <c r="A5982" s="3"/>
      <c r="B5982" s="35"/>
      <c r="C5982" s="35"/>
      <c r="E5982" s="2"/>
    </row>
    <row r="5983" spans="1:5">
      <c r="A5983" s="3"/>
      <c r="B5983" s="35"/>
      <c r="C5983" s="35"/>
      <c r="E5983" s="2"/>
    </row>
    <row r="5984" spans="1:5">
      <c r="A5984" s="3"/>
      <c r="B5984" s="35"/>
      <c r="C5984" s="35"/>
      <c r="E5984" s="2"/>
    </row>
    <row r="5985" spans="1:5">
      <c r="A5985" s="3"/>
      <c r="B5985" s="35"/>
      <c r="C5985" s="35"/>
      <c r="E5985" s="2"/>
    </row>
    <row r="5986" spans="1:5">
      <c r="A5986" s="3"/>
      <c r="B5986" s="35"/>
      <c r="C5986" s="35"/>
      <c r="E5986" s="2"/>
    </row>
    <row r="5987" spans="1:5">
      <c r="A5987" s="3"/>
      <c r="B5987" s="35"/>
      <c r="C5987" s="35"/>
      <c r="E5987" s="2"/>
    </row>
    <row r="5988" spans="1:5">
      <c r="A5988" s="3"/>
      <c r="B5988" s="35"/>
      <c r="C5988" s="35"/>
      <c r="E5988" s="2"/>
    </row>
    <row r="5989" spans="1:5">
      <c r="A5989" s="3"/>
      <c r="B5989" s="35"/>
      <c r="C5989" s="35"/>
      <c r="E5989" s="2"/>
    </row>
    <row r="5990" spans="1:5">
      <c r="A5990" s="3"/>
      <c r="B5990" s="35"/>
      <c r="C5990" s="35"/>
      <c r="E5990" s="2"/>
    </row>
    <row r="5991" spans="1:5">
      <c r="A5991" s="3"/>
      <c r="B5991" s="35"/>
      <c r="C5991" s="35"/>
      <c r="E5991" s="2"/>
    </row>
    <row r="5992" spans="1:5">
      <c r="A5992" s="3"/>
      <c r="B5992" s="35"/>
      <c r="C5992" s="35"/>
      <c r="E5992" s="2"/>
    </row>
    <row r="5993" spans="1:5">
      <c r="A5993" s="3"/>
      <c r="B5993" s="35"/>
      <c r="C5993" s="35"/>
      <c r="E5993" s="2"/>
    </row>
    <row r="5994" spans="1:5">
      <c r="A5994" s="3"/>
      <c r="B5994" s="35"/>
      <c r="C5994" s="35"/>
      <c r="E5994" s="2"/>
    </row>
    <row r="5995" spans="1:5">
      <c r="A5995" s="3"/>
      <c r="B5995" s="35"/>
      <c r="C5995" s="35"/>
      <c r="E5995" s="2"/>
    </row>
    <row r="5996" spans="1:5">
      <c r="A5996" s="3"/>
      <c r="B5996" s="35"/>
      <c r="C5996" s="35"/>
      <c r="E5996" s="2"/>
    </row>
    <row r="5997" spans="1:5">
      <c r="A5997" s="3"/>
      <c r="B5997" s="35"/>
      <c r="C5997" s="35"/>
      <c r="E5997" s="2"/>
    </row>
    <row r="5998" spans="1:5">
      <c r="A5998" s="3"/>
      <c r="B5998" s="35"/>
      <c r="C5998" s="35"/>
      <c r="E5998" s="2"/>
    </row>
    <row r="5999" spans="1:5">
      <c r="A5999" s="3"/>
      <c r="B5999" s="35"/>
      <c r="C5999" s="35"/>
      <c r="E5999" s="2"/>
    </row>
    <row r="6000" spans="1:5">
      <c r="A6000" s="3"/>
      <c r="B6000" s="35"/>
      <c r="C6000" s="35"/>
      <c r="E6000" s="2"/>
    </row>
    <row r="6001" spans="1:5">
      <c r="A6001" s="3"/>
      <c r="B6001" s="35"/>
      <c r="C6001" s="35"/>
      <c r="E6001" s="2"/>
    </row>
    <row r="6002" spans="1:5">
      <c r="A6002" s="3"/>
      <c r="B6002" s="35"/>
      <c r="C6002" s="35"/>
      <c r="E6002" s="2"/>
    </row>
    <row r="6003" spans="1:5">
      <c r="A6003" s="3"/>
      <c r="B6003" s="35"/>
      <c r="C6003" s="35"/>
      <c r="E6003" s="2"/>
    </row>
    <row r="6004" spans="1:5">
      <c r="A6004" s="3"/>
      <c r="B6004" s="35"/>
      <c r="C6004" s="35"/>
      <c r="E6004" s="2"/>
    </row>
    <row r="6005" spans="1:5">
      <c r="A6005" s="3"/>
      <c r="B6005" s="35"/>
      <c r="C6005" s="35"/>
      <c r="E6005" s="2"/>
    </row>
    <row r="6006" spans="1:5">
      <c r="A6006" s="3"/>
      <c r="B6006" s="35"/>
      <c r="C6006" s="35"/>
      <c r="E6006" s="2"/>
    </row>
    <row r="6007" spans="1:5">
      <c r="A6007" s="3"/>
      <c r="B6007" s="35"/>
      <c r="C6007" s="35"/>
      <c r="E6007" s="2"/>
    </row>
    <row r="6008" spans="1:5">
      <c r="A6008" s="3"/>
      <c r="B6008" s="35"/>
      <c r="C6008" s="35"/>
      <c r="E6008" s="2"/>
    </row>
    <row r="6009" spans="1:5">
      <c r="A6009" s="3"/>
      <c r="B6009" s="35"/>
      <c r="C6009" s="35"/>
      <c r="E6009" s="2"/>
    </row>
    <row r="6010" spans="1:5">
      <c r="A6010" s="3"/>
      <c r="B6010" s="35"/>
      <c r="C6010" s="35"/>
      <c r="E6010" s="2"/>
    </row>
    <row r="6011" spans="1:5">
      <c r="A6011" s="3"/>
      <c r="B6011" s="35"/>
      <c r="C6011" s="35"/>
      <c r="E6011" s="2"/>
    </row>
    <row r="6012" spans="1:5">
      <c r="A6012" s="3"/>
      <c r="B6012" s="35"/>
      <c r="C6012" s="35"/>
      <c r="E6012" s="2"/>
    </row>
    <row r="6013" spans="1:5">
      <c r="A6013" s="3"/>
      <c r="B6013" s="35"/>
      <c r="C6013" s="35"/>
      <c r="E6013" s="2"/>
    </row>
    <row r="6014" spans="1:5">
      <c r="A6014" s="3"/>
      <c r="B6014" s="35"/>
      <c r="C6014" s="35"/>
      <c r="E6014" s="2"/>
    </row>
    <row r="6015" spans="1:5">
      <c r="A6015" s="3"/>
      <c r="B6015" s="35"/>
      <c r="C6015" s="35"/>
      <c r="E6015" s="2"/>
    </row>
    <row r="6016" spans="1:5">
      <c r="A6016" s="3"/>
      <c r="B6016" s="35"/>
      <c r="C6016" s="35"/>
      <c r="E6016" s="2"/>
    </row>
    <row r="6017" spans="1:5">
      <c r="A6017" s="3"/>
      <c r="B6017" s="35"/>
      <c r="C6017" s="35"/>
      <c r="E6017" s="2"/>
    </row>
    <row r="6018" spans="1:5">
      <c r="A6018" s="3"/>
      <c r="B6018" s="35"/>
      <c r="C6018" s="35"/>
      <c r="E6018" s="2"/>
    </row>
    <row r="6019" spans="1:5">
      <c r="A6019" s="3"/>
      <c r="B6019" s="35"/>
      <c r="C6019" s="35"/>
      <c r="E6019" s="2"/>
    </row>
    <row r="6020" spans="1:5">
      <c r="A6020" s="3"/>
      <c r="B6020" s="35"/>
      <c r="C6020" s="35"/>
      <c r="E6020" s="2"/>
    </row>
    <row r="6021" spans="1:5">
      <c r="A6021" s="3"/>
      <c r="B6021" s="35"/>
      <c r="C6021" s="35"/>
      <c r="E6021" s="2"/>
    </row>
    <row r="6022" spans="1:5">
      <c r="A6022" s="3"/>
      <c r="B6022" s="35"/>
      <c r="C6022" s="35"/>
      <c r="E6022" s="2"/>
    </row>
    <row r="6023" spans="1:5">
      <c r="A6023" s="3"/>
      <c r="B6023" s="35"/>
      <c r="C6023" s="35"/>
      <c r="E6023" s="2"/>
    </row>
    <row r="6024" spans="1:5">
      <c r="A6024" s="3"/>
      <c r="B6024" s="35"/>
      <c r="C6024" s="35"/>
      <c r="E6024" s="2"/>
    </row>
    <row r="6025" spans="1:5">
      <c r="A6025" s="3"/>
      <c r="B6025" s="35"/>
      <c r="C6025" s="35"/>
      <c r="E6025" s="2"/>
    </row>
    <row r="6026" spans="1:5">
      <c r="A6026" s="3"/>
      <c r="B6026" s="35"/>
      <c r="C6026" s="35"/>
      <c r="E6026" s="2"/>
    </row>
    <row r="6027" spans="1:5">
      <c r="A6027" s="3"/>
      <c r="B6027" s="35"/>
      <c r="C6027" s="35"/>
      <c r="E6027" s="2"/>
    </row>
    <row r="6028" spans="1:5">
      <c r="A6028" s="3"/>
      <c r="B6028" s="35"/>
      <c r="C6028" s="35"/>
      <c r="E6028" s="2"/>
    </row>
    <row r="6029" spans="1:5">
      <c r="A6029" s="3"/>
      <c r="B6029" s="35"/>
      <c r="C6029" s="35"/>
      <c r="E6029" s="2"/>
    </row>
    <row r="6030" spans="1:5">
      <c r="A6030" s="3"/>
      <c r="B6030" s="35"/>
      <c r="C6030" s="35"/>
      <c r="E6030" s="2"/>
    </row>
    <row r="6031" spans="1:5">
      <c r="A6031" s="3"/>
      <c r="B6031" s="35"/>
      <c r="C6031" s="35"/>
      <c r="E6031" s="2"/>
    </row>
    <row r="6032" spans="1:5">
      <c r="A6032" s="3"/>
      <c r="B6032" s="35"/>
      <c r="C6032" s="35"/>
      <c r="E6032" s="2"/>
    </row>
    <row r="6033" spans="1:5">
      <c r="A6033" s="3"/>
      <c r="B6033" s="35"/>
      <c r="C6033" s="35"/>
      <c r="E6033" s="2"/>
    </row>
    <row r="6034" spans="1:5">
      <c r="A6034" s="3"/>
      <c r="B6034" s="35"/>
      <c r="C6034" s="35"/>
      <c r="E6034" s="2"/>
    </row>
    <row r="6035" spans="1:5">
      <c r="A6035" s="3"/>
      <c r="B6035" s="35"/>
      <c r="C6035" s="35"/>
      <c r="E6035" s="2"/>
    </row>
    <row r="6036" spans="1:5">
      <c r="A6036" s="3"/>
      <c r="B6036" s="35"/>
      <c r="C6036" s="35"/>
      <c r="E6036" s="2"/>
    </row>
    <row r="6037" spans="1:5">
      <c r="A6037" s="3"/>
      <c r="B6037" s="35"/>
      <c r="C6037" s="35"/>
      <c r="E6037" s="2"/>
    </row>
    <row r="6038" spans="1:5">
      <c r="A6038" s="3"/>
      <c r="B6038" s="35"/>
      <c r="C6038" s="35"/>
      <c r="E6038" s="2"/>
    </row>
    <row r="6039" spans="1:5">
      <c r="A6039" s="3"/>
      <c r="B6039" s="35"/>
      <c r="C6039" s="35"/>
      <c r="E6039" s="2"/>
    </row>
    <row r="6040" spans="1:5">
      <c r="A6040" s="3"/>
      <c r="B6040" s="35"/>
      <c r="C6040" s="35"/>
      <c r="E6040" s="2"/>
    </row>
    <row r="6041" spans="1:5">
      <c r="A6041" s="3"/>
      <c r="B6041" s="35"/>
      <c r="C6041" s="35"/>
      <c r="E6041" s="2"/>
    </row>
    <row r="6042" spans="1:5">
      <c r="A6042" s="3"/>
      <c r="B6042" s="35"/>
      <c r="C6042" s="35"/>
      <c r="E6042" s="2"/>
    </row>
    <row r="6043" spans="1:5">
      <c r="A6043" s="3"/>
      <c r="B6043" s="35"/>
      <c r="C6043" s="35"/>
      <c r="E6043" s="2"/>
    </row>
    <row r="6044" spans="1:5">
      <c r="A6044" s="3"/>
      <c r="B6044" s="35"/>
      <c r="C6044" s="35"/>
      <c r="E6044" s="2"/>
    </row>
    <row r="6045" spans="1:5">
      <c r="A6045" s="3"/>
      <c r="B6045" s="35"/>
      <c r="C6045" s="35"/>
      <c r="E6045" s="2"/>
    </row>
    <row r="6046" spans="1:5">
      <c r="A6046" s="3"/>
      <c r="B6046" s="35"/>
      <c r="C6046" s="35"/>
      <c r="E6046" s="2"/>
    </row>
    <row r="6047" spans="1:5">
      <c r="A6047" s="3"/>
      <c r="B6047" s="35"/>
      <c r="C6047" s="35"/>
      <c r="E6047" s="2"/>
    </row>
    <row r="6048" spans="1:5">
      <c r="A6048" s="3"/>
      <c r="B6048" s="35"/>
      <c r="C6048" s="35"/>
      <c r="E6048" s="2"/>
    </row>
    <row r="6049" spans="1:5">
      <c r="A6049" s="3"/>
      <c r="B6049" s="35"/>
      <c r="C6049" s="35"/>
      <c r="E6049" s="2"/>
    </row>
    <row r="6050" spans="1:5">
      <c r="A6050" s="3"/>
      <c r="B6050" s="35"/>
      <c r="C6050" s="35"/>
      <c r="E6050" s="2"/>
    </row>
    <row r="6051" spans="1:5">
      <c r="A6051" s="3"/>
      <c r="B6051" s="35"/>
      <c r="C6051" s="35"/>
      <c r="E6051" s="2"/>
    </row>
    <row r="6052" spans="1:5">
      <c r="A6052" s="3"/>
      <c r="B6052" s="35"/>
      <c r="C6052" s="35"/>
      <c r="E6052" s="2"/>
    </row>
    <row r="6053" spans="1:5">
      <c r="A6053" s="3"/>
      <c r="B6053" s="35"/>
      <c r="C6053" s="35"/>
      <c r="E6053" s="2"/>
    </row>
    <row r="6054" spans="1:5">
      <c r="A6054" s="3"/>
      <c r="B6054" s="35"/>
      <c r="C6054" s="35"/>
      <c r="E6054" s="2"/>
    </row>
    <row r="6055" spans="1:5">
      <c r="A6055" s="3"/>
      <c r="B6055" s="35"/>
      <c r="C6055" s="35"/>
      <c r="E6055" s="2"/>
    </row>
    <row r="6056" spans="1:5">
      <c r="A6056" s="3"/>
      <c r="B6056" s="35"/>
      <c r="C6056" s="35"/>
      <c r="E6056" s="2"/>
    </row>
    <row r="6057" spans="1:5">
      <c r="A6057" s="3"/>
      <c r="B6057" s="35"/>
      <c r="C6057" s="35"/>
      <c r="E6057" s="2"/>
    </row>
    <row r="6058" spans="1:5">
      <c r="A6058" s="3"/>
      <c r="B6058" s="35"/>
      <c r="C6058" s="35"/>
      <c r="E6058" s="2"/>
    </row>
    <row r="6059" spans="1:5">
      <c r="A6059" s="3"/>
      <c r="B6059" s="35"/>
      <c r="C6059" s="35"/>
      <c r="E6059" s="2"/>
    </row>
    <row r="6060" spans="1:5">
      <c r="A6060" s="3"/>
      <c r="B6060" s="35"/>
      <c r="C6060" s="35"/>
      <c r="E6060" s="2"/>
    </row>
    <row r="6061" spans="1:5">
      <c r="A6061" s="3"/>
      <c r="B6061" s="35"/>
      <c r="C6061" s="35"/>
      <c r="E6061" s="2"/>
    </row>
    <row r="6062" spans="1:5">
      <c r="A6062" s="3"/>
      <c r="B6062" s="35"/>
      <c r="C6062" s="35"/>
      <c r="E6062" s="2"/>
    </row>
    <row r="6063" spans="1:5">
      <c r="A6063" s="3"/>
      <c r="B6063" s="35"/>
      <c r="C6063" s="35"/>
      <c r="E6063" s="2"/>
    </row>
    <row r="6064" spans="1:5">
      <c r="A6064" s="3"/>
      <c r="B6064" s="35"/>
      <c r="C6064" s="35"/>
      <c r="E6064" s="2"/>
    </row>
    <row r="6065" spans="1:5">
      <c r="A6065" s="3"/>
      <c r="B6065" s="35"/>
      <c r="C6065" s="35"/>
      <c r="E6065" s="2"/>
    </row>
    <row r="6066" spans="1:5">
      <c r="A6066" s="3"/>
      <c r="B6066" s="35"/>
      <c r="C6066" s="35"/>
      <c r="E6066" s="2"/>
    </row>
    <row r="6067" spans="1:5">
      <c r="A6067" s="3"/>
      <c r="B6067" s="35"/>
      <c r="C6067" s="35"/>
      <c r="E6067" s="2"/>
    </row>
    <row r="6068" spans="1:5">
      <c r="A6068" s="3"/>
      <c r="B6068" s="35"/>
      <c r="C6068" s="35"/>
      <c r="E6068" s="2"/>
    </row>
    <row r="6069" spans="1:5">
      <c r="A6069" s="3"/>
      <c r="B6069" s="35"/>
      <c r="C6069" s="35"/>
      <c r="E6069" s="2"/>
    </row>
    <row r="6070" spans="1:5">
      <c r="A6070" s="3"/>
      <c r="B6070" s="35"/>
      <c r="C6070" s="35"/>
      <c r="E6070" s="2"/>
    </row>
    <row r="6071" spans="1:5">
      <c r="A6071" s="3"/>
      <c r="B6071" s="35"/>
      <c r="C6071" s="35"/>
      <c r="E6071" s="2"/>
    </row>
    <row r="6072" spans="1:5">
      <c r="A6072" s="3"/>
      <c r="B6072" s="35"/>
      <c r="C6072" s="35"/>
      <c r="E6072" s="2"/>
    </row>
    <row r="6073" spans="1:5">
      <c r="A6073" s="3"/>
      <c r="B6073" s="35"/>
      <c r="C6073" s="35"/>
      <c r="E6073" s="2"/>
    </row>
    <row r="6074" spans="1:5">
      <c r="A6074" s="3"/>
      <c r="B6074" s="35"/>
      <c r="C6074" s="35"/>
      <c r="E6074" s="2"/>
    </row>
    <row r="6075" spans="1:5">
      <c r="A6075" s="3"/>
      <c r="B6075" s="35"/>
      <c r="C6075" s="35"/>
      <c r="E6075" s="2"/>
    </row>
    <row r="6076" spans="1:5">
      <c r="A6076" s="3"/>
      <c r="B6076" s="35"/>
      <c r="C6076" s="35"/>
      <c r="E6076" s="2"/>
    </row>
    <row r="6077" spans="1:5">
      <c r="A6077" s="3"/>
      <c r="B6077" s="35"/>
      <c r="C6077" s="35"/>
      <c r="E6077" s="2"/>
    </row>
    <row r="6078" spans="1:5">
      <c r="A6078" s="3"/>
      <c r="B6078" s="35"/>
      <c r="C6078" s="35"/>
      <c r="E6078" s="2"/>
    </row>
    <row r="6079" spans="1:5">
      <c r="A6079" s="3"/>
      <c r="B6079" s="35"/>
      <c r="C6079" s="35"/>
      <c r="E6079" s="2"/>
    </row>
    <row r="6080" spans="1:5">
      <c r="A6080" s="3"/>
      <c r="B6080" s="35"/>
      <c r="C6080" s="35"/>
      <c r="E6080" s="2"/>
    </row>
    <row r="6081" spans="1:5">
      <c r="A6081" s="3"/>
      <c r="B6081" s="35"/>
      <c r="C6081" s="35"/>
      <c r="E6081" s="2"/>
    </row>
    <row r="6082" spans="1:5">
      <c r="A6082" s="3"/>
      <c r="B6082" s="35"/>
      <c r="C6082" s="35"/>
      <c r="E6082" s="2"/>
    </row>
    <row r="6083" spans="1:5">
      <c r="A6083" s="3"/>
      <c r="B6083" s="35"/>
      <c r="C6083" s="35"/>
      <c r="E6083" s="2"/>
    </row>
    <row r="6084" spans="1:5">
      <c r="A6084" s="3"/>
      <c r="B6084" s="35"/>
      <c r="C6084" s="35"/>
      <c r="E6084" s="2"/>
    </row>
    <row r="6085" spans="1:5">
      <c r="A6085" s="3"/>
      <c r="B6085" s="35"/>
      <c r="C6085" s="35"/>
      <c r="E6085" s="2"/>
    </row>
    <row r="6086" spans="1:5">
      <c r="A6086" s="3"/>
      <c r="B6086" s="35"/>
      <c r="C6086" s="35"/>
      <c r="E6086" s="2"/>
    </row>
    <row r="6087" spans="1:5">
      <c r="A6087" s="3"/>
      <c r="B6087" s="35"/>
      <c r="C6087" s="35"/>
      <c r="E6087" s="2"/>
    </row>
    <row r="6088" spans="1:5">
      <c r="A6088" s="3"/>
      <c r="B6088" s="35"/>
      <c r="C6088" s="35"/>
      <c r="E6088" s="2"/>
    </row>
    <row r="6089" spans="1:5">
      <c r="A6089" s="3"/>
      <c r="B6089" s="35"/>
      <c r="C6089" s="35"/>
      <c r="E6089" s="2"/>
    </row>
    <row r="6090" spans="1:5">
      <c r="A6090" s="3"/>
      <c r="B6090" s="35"/>
      <c r="C6090" s="35"/>
      <c r="E6090" s="2"/>
    </row>
    <row r="6091" spans="1:5">
      <c r="A6091" s="3"/>
      <c r="B6091" s="35"/>
      <c r="C6091" s="35"/>
      <c r="E6091" s="2"/>
    </row>
    <row r="6092" spans="1:5">
      <c r="A6092" s="3"/>
      <c r="B6092" s="35"/>
      <c r="C6092" s="35"/>
      <c r="E6092" s="2"/>
    </row>
    <row r="6093" spans="1:5">
      <c r="A6093" s="3"/>
      <c r="B6093" s="35"/>
      <c r="C6093" s="35"/>
      <c r="E6093" s="2"/>
    </row>
    <row r="6094" spans="1:5">
      <c r="A6094" s="3"/>
      <c r="B6094" s="35"/>
      <c r="C6094" s="35"/>
      <c r="E6094" s="2"/>
    </row>
    <row r="6095" spans="1:5">
      <c r="A6095" s="3"/>
      <c r="B6095" s="35"/>
      <c r="C6095" s="35"/>
      <c r="E6095" s="2"/>
    </row>
    <row r="6096" spans="1:5">
      <c r="A6096" s="3"/>
      <c r="B6096" s="35"/>
      <c r="C6096" s="35"/>
      <c r="E6096" s="2"/>
    </row>
    <row r="6097" spans="1:5">
      <c r="A6097" s="3"/>
      <c r="B6097" s="35"/>
      <c r="C6097" s="35"/>
      <c r="E6097" s="2"/>
    </row>
    <row r="6098" spans="1:5">
      <c r="A6098" s="3"/>
      <c r="B6098" s="35"/>
      <c r="C6098" s="35"/>
      <c r="E6098" s="2"/>
    </row>
    <row r="6099" spans="1:5">
      <c r="A6099" s="3"/>
      <c r="B6099" s="35"/>
      <c r="C6099" s="35"/>
      <c r="E6099" s="2"/>
    </row>
    <row r="6100" spans="1:5">
      <c r="A6100" s="3"/>
      <c r="B6100" s="35"/>
      <c r="C6100" s="35"/>
      <c r="E6100" s="2"/>
    </row>
    <row r="6101" spans="1:5">
      <c r="A6101" s="3"/>
      <c r="B6101" s="35"/>
      <c r="C6101" s="35"/>
      <c r="E6101" s="2"/>
    </row>
    <row r="6102" spans="1:5">
      <c r="A6102" s="3"/>
      <c r="B6102" s="35"/>
      <c r="C6102" s="35"/>
      <c r="E6102" s="2"/>
    </row>
    <row r="6103" spans="1:5">
      <c r="A6103" s="3"/>
      <c r="B6103" s="35"/>
      <c r="C6103" s="35"/>
      <c r="E6103" s="2"/>
    </row>
    <row r="6104" spans="1:5">
      <c r="A6104" s="3"/>
      <c r="B6104" s="35"/>
      <c r="C6104" s="35"/>
      <c r="E6104" s="2"/>
    </row>
    <row r="6105" spans="1:5">
      <c r="A6105" s="3"/>
      <c r="B6105" s="35"/>
      <c r="C6105" s="35"/>
      <c r="E6105" s="2"/>
    </row>
    <row r="6106" spans="1:5">
      <c r="A6106" s="3"/>
      <c r="B6106" s="35"/>
      <c r="C6106" s="35"/>
      <c r="E6106" s="2"/>
    </row>
    <row r="6107" spans="1:5">
      <c r="A6107" s="3"/>
      <c r="B6107" s="35"/>
      <c r="C6107" s="35"/>
      <c r="E6107" s="2"/>
    </row>
    <row r="6108" spans="1:5">
      <c r="A6108" s="3"/>
      <c r="B6108" s="35"/>
      <c r="C6108" s="35"/>
      <c r="E6108" s="2"/>
    </row>
    <row r="6109" spans="1:5">
      <c r="A6109" s="3"/>
      <c r="B6109" s="35"/>
      <c r="C6109" s="35"/>
      <c r="E6109" s="2"/>
    </row>
    <row r="6110" spans="1:5">
      <c r="A6110" s="3"/>
      <c r="B6110" s="35"/>
      <c r="C6110" s="35"/>
      <c r="E6110" s="2"/>
    </row>
    <row r="6111" spans="1:5">
      <c r="A6111" s="3"/>
      <c r="B6111" s="35"/>
      <c r="C6111" s="35"/>
      <c r="E6111" s="2"/>
    </row>
    <row r="6112" spans="1:5">
      <c r="A6112" s="3"/>
      <c r="B6112" s="35"/>
      <c r="C6112" s="35"/>
      <c r="E6112" s="2"/>
    </row>
    <row r="6113" spans="1:5">
      <c r="A6113" s="3"/>
      <c r="B6113" s="35"/>
      <c r="C6113" s="35"/>
      <c r="E6113" s="2"/>
    </row>
    <row r="6114" spans="1:5">
      <c r="A6114" s="3"/>
      <c r="B6114" s="35"/>
      <c r="C6114" s="35"/>
      <c r="E6114" s="2"/>
    </row>
    <row r="6115" spans="1:5">
      <c r="A6115" s="3"/>
      <c r="B6115" s="35"/>
      <c r="C6115" s="35"/>
      <c r="E6115" s="2"/>
    </row>
    <row r="6116" spans="1:5">
      <c r="A6116" s="3"/>
      <c r="B6116" s="35"/>
      <c r="C6116" s="35"/>
      <c r="E6116" s="2"/>
    </row>
    <row r="6117" spans="1:5">
      <c r="A6117" s="3"/>
      <c r="B6117" s="35"/>
      <c r="C6117" s="35"/>
      <c r="E6117" s="2"/>
    </row>
    <row r="6118" spans="1:5">
      <c r="A6118" s="3"/>
      <c r="B6118" s="35"/>
      <c r="C6118" s="35"/>
      <c r="E6118" s="2"/>
    </row>
    <row r="6119" spans="1:5">
      <c r="A6119" s="3"/>
      <c r="B6119" s="35"/>
      <c r="C6119" s="35"/>
      <c r="E6119" s="2"/>
    </row>
    <row r="6120" spans="1:5">
      <c r="A6120" s="3"/>
      <c r="B6120" s="35"/>
      <c r="C6120" s="35"/>
      <c r="E6120" s="2"/>
    </row>
    <row r="6121" spans="1:5">
      <c r="A6121" s="3"/>
      <c r="B6121" s="35"/>
      <c r="C6121" s="35"/>
      <c r="E6121" s="2"/>
    </row>
    <row r="6122" spans="1:5">
      <c r="A6122" s="3"/>
      <c r="B6122" s="35"/>
      <c r="C6122" s="35"/>
      <c r="E6122" s="2"/>
    </row>
    <row r="6123" spans="1:5">
      <c r="A6123" s="3"/>
      <c r="B6123" s="35"/>
      <c r="C6123" s="35"/>
      <c r="E6123" s="2"/>
    </row>
    <row r="6124" spans="1:5">
      <c r="A6124" s="3"/>
      <c r="B6124" s="35"/>
      <c r="C6124" s="35"/>
      <c r="E6124" s="2"/>
    </row>
    <row r="6125" spans="1:5">
      <c r="A6125" s="3"/>
      <c r="B6125" s="35"/>
      <c r="C6125" s="35"/>
      <c r="E6125" s="2"/>
    </row>
    <row r="6126" spans="1:5">
      <c r="A6126" s="3"/>
      <c r="B6126" s="35"/>
      <c r="C6126" s="35"/>
      <c r="E6126" s="2"/>
    </row>
    <row r="6127" spans="1:5">
      <c r="A6127" s="3"/>
      <c r="B6127" s="35"/>
      <c r="C6127" s="35"/>
      <c r="E6127" s="2"/>
    </row>
    <row r="6128" spans="1:5">
      <c r="A6128" s="3"/>
      <c r="B6128" s="35"/>
      <c r="C6128" s="35"/>
      <c r="E6128" s="2"/>
    </row>
    <row r="6129" spans="1:5">
      <c r="A6129" s="3"/>
      <c r="B6129" s="35"/>
      <c r="C6129" s="35"/>
      <c r="E6129" s="2"/>
    </row>
    <row r="6130" spans="1:5">
      <c r="A6130" s="3"/>
      <c r="B6130" s="35"/>
      <c r="C6130" s="35"/>
      <c r="E6130" s="2"/>
    </row>
    <row r="6131" spans="1:5">
      <c r="A6131" s="3"/>
      <c r="B6131" s="35"/>
      <c r="C6131" s="35"/>
      <c r="E6131" s="2"/>
    </row>
    <row r="6132" spans="1:5">
      <c r="A6132" s="3"/>
      <c r="B6132" s="35"/>
      <c r="C6132" s="35"/>
      <c r="E6132" s="2"/>
    </row>
    <row r="6133" spans="1:5">
      <c r="A6133" s="3"/>
      <c r="B6133" s="35"/>
      <c r="C6133" s="35"/>
      <c r="E6133" s="2"/>
    </row>
    <row r="6134" spans="1:5">
      <c r="A6134" s="3"/>
      <c r="B6134" s="35"/>
      <c r="C6134" s="35"/>
      <c r="E6134" s="2"/>
    </row>
    <row r="6135" spans="1:5">
      <c r="A6135" s="3"/>
      <c r="B6135" s="35"/>
      <c r="C6135" s="35"/>
      <c r="E6135" s="2"/>
    </row>
    <row r="6136" spans="1:5">
      <c r="A6136" s="3"/>
      <c r="B6136" s="35"/>
      <c r="C6136" s="35"/>
      <c r="E6136" s="2"/>
    </row>
    <row r="6137" spans="1:5">
      <c r="A6137" s="3"/>
      <c r="B6137" s="35"/>
      <c r="C6137" s="35"/>
      <c r="E6137" s="2"/>
    </row>
    <row r="6138" spans="1:5">
      <c r="A6138" s="3"/>
      <c r="B6138" s="35"/>
      <c r="C6138" s="35"/>
      <c r="E6138" s="2"/>
    </row>
    <row r="6139" spans="1:5">
      <c r="A6139" s="3"/>
      <c r="B6139" s="35"/>
      <c r="C6139" s="35"/>
      <c r="E6139" s="2"/>
    </row>
    <row r="6140" spans="1:5">
      <c r="A6140" s="3"/>
      <c r="B6140" s="35"/>
      <c r="C6140" s="35"/>
      <c r="E6140" s="2"/>
    </row>
    <row r="6141" spans="1:5">
      <c r="A6141" s="3"/>
      <c r="B6141" s="35"/>
      <c r="C6141" s="35"/>
      <c r="E6141" s="2"/>
    </row>
    <row r="6142" spans="1:5">
      <c r="A6142" s="3"/>
      <c r="B6142" s="35"/>
      <c r="C6142" s="35"/>
      <c r="E6142" s="2"/>
    </row>
    <row r="6143" spans="1:5">
      <c r="A6143" s="3"/>
      <c r="B6143" s="35"/>
      <c r="C6143" s="35"/>
      <c r="E6143" s="2"/>
    </row>
    <row r="6144" spans="1:5">
      <c r="A6144" s="3"/>
      <c r="B6144" s="35"/>
      <c r="C6144" s="35"/>
      <c r="E6144" s="2"/>
    </row>
    <row r="6145" spans="1:5">
      <c r="A6145" s="3"/>
      <c r="B6145" s="35"/>
      <c r="C6145" s="35"/>
      <c r="E6145" s="2"/>
    </row>
    <row r="6146" spans="1:5">
      <c r="A6146" s="3"/>
      <c r="B6146" s="35"/>
      <c r="C6146" s="35"/>
      <c r="E6146" s="2"/>
    </row>
    <row r="6147" spans="1:5">
      <c r="A6147" s="3"/>
      <c r="B6147" s="35"/>
      <c r="C6147" s="35"/>
      <c r="E6147" s="2"/>
    </row>
    <row r="6148" spans="1:5">
      <c r="A6148" s="3"/>
      <c r="B6148" s="35"/>
      <c r="C6148" s="35"/>
      <c r="E6148" s="2"/>
    </row>
    <row r="6149" spans="1:5">
      <c r="A6149" s="3"/>
      <c r="B6149" s="35"/>
      <c r="C6149" s="35"/>
      <c r="E6149" s="2"/>
    </row>
    <row r="6150" spans="1:5">
      <c r="A6150" s="3"/>
      <c r="B6150" s="35"/>
      <c r="C6150" s="35"/>
      <c r="E6150" s="2"/>
    </row>
    <row r="6151" spans="1:5">
      <c r="A6151" s="3"/>
      <c r="B6151" s="35"/>
      <c r="C6151" s="35"/>
      <c r="E6151" s="2"/>
    </row>
    <row r="6152" spans="1:5">
      <c r="A6152" s="3"/>
      <c r="B6152" s="35"/>
      <c r="C6152" s="35"/>
      <c r="E6152" s="2"/>
    </row>
    <row r="6153" spans="1:5">
      <c r="A6153" s="3"/>
      <c r="B6153" s="35"/>
      <c r="C6153" s="35"/>
      <c r="E6153" s="2"/>
    </row>
    <row r="6154" spans="1:5">
      <c r="A6154" s="3"/>
      <c r="B6154" s="35"/>
      <c r="C6154" s="35"/>
      <c r="E6154" s="2"/>
    </row>
    <row r="6155" spans="1:5">
      <c r="A6155" s="3"/>
      <c r="B6155" s="35"/>
      <c r="C6155" s="35"/>
      <c r="E6155" s="2"/>
    </row>
    <row r="6156" spans="1:5">
      <c r="A6156" s="3"/>
      <c r="B6156" s="35"/>
      <c r="C6156" s="35"/>
      <c r="E6156" s="2"/>
    </row>
    <row r="6157" spans="1:5">
      <c r="A6157" s="3"/>
      <c r="B6157" s="35"/>
      <c r="C6157" s="35"/>
      <c r="E6157" s="2"/>
    </row>
    <row r="6158" spans="1:5">
      <c r="A6158" s="3"/>
      <c r="B6158" s="35"/>
      <c r="C6158" s="35"/>
      <c r="E6158" s="2"/>
    </row>
    <row r="6159" spans="1:5">
      <c r="A6159" s="3"/>
      <c r="B6159" s="35"/>
      <c r="C6159" s="35"/>
      <c r="E6159" s="2"/>
    </row>
    <row r="6160" spans="1:5">
      <c r="A6160" s="3"/>
      <c r="B6160" s="35"/>
      <c r="C6160" s="35"/>
      <c r="E6160" s="2"/>
    </row>
    <row r="6161" spans="1:5">
      <c r="A6161" s="3"/>
      <c r="B6161" s="35"/>
      <c r="C6161" s="35"/>
      <c r="E6161" s="2"/>
    </row>
    <row r="6162" spans="1:5">
      <c r="A6162" s="3"/>
      <c r="B6162" s="35"/>
      <c r="C6162" s="35"/>
      <c r="E6162" s="2"/>
    </row>
    <row r="6163" spans="1:5">
      <c r="A6163" s="3"/>
      <c r="B6163" s="35"/>
      <c r="C6163" s="35"/>
      <c r="E6163" s="2"/>
    </row>
    <row r="6164" spans="1:5">
      <c r="A6164" s="3"/>
      <c r="B6164" s="35"/>
      <c r="C6164" s="35"/>
      <c r="E6164" s="2"/>
    </row>
    <row r="6165" spans="1:5">
      <c r="A6165" s="3"/>
      <c r="B6165" s="35"/>
      <c r="C6165" s="35"/>
      <c r="E6165" s="2"/>
    </row>
    <row r="6166" spans="1:5">
      <c r="A6166" s="3"/>
      <c r="B6166" s="35"/>
      <c r="C6166" s="35"/>
      <c r="E6166" s="2"/>
    </row>
    <row r="6167" spans="1:5">
      <c r="A6167" s="3"/>
      <c r="B6167" s="35"/>
      <c r="C6167" s="35"/>
      <c r="E6167" s="2"/>
    </row>
    <row r="6168" spans="1:5">
      <c r="A6168" s="3"/>
      <c r="B6168" s="35"/>
      <c r="C6168" s="35"/>
      <c r="E6168" s="2"/>
    </row>
    <row r="6169" spans="1:5">
      <c r="A6169" s="3"/>
      <c r="B6169" s="35"/>
      <c r="C6169" s="35"/>
      <c r="E6169" s="2"/>
    </row>
    <row r="6170" spans="1:5">
      <c r="A6170" s="3"/>
      <c r="B6170" s="35"/>
      <c r="C6170" s="35"/>
      <c r="E6170" s="2"/>
    </row>
    <row r="6171" spans="1:5">
      <c r="A6171" s="3"/>
      <c r="B6171" s="35"/>
      <c r="C6171" s="35"/>
      <c r="E6171" s="2"/>
    </row>
    <row r="6172" spans="1:5">
      <c r="A6172" s="3"/>
      <c r="B6172" s="35"/>
      <c r="C6172" s="35"/>
      <c r="E6172" s="2"/>
    </row>
    <row r="6173" spans="1:5">
      <c r="A6173" s="3"/>
      <c r="B6173" s="35"/>
      <c r="C6173" s="35"/>
      <c r="E6173" s="2"/>
    </row>
    <row r="6174" spans="1:5">
      <c r="A6174" s="3"/>
      <c r="B6174" s="35"/>
      <c r="C6174" s="35"/>
      <c r="E6174" s="2"/>
    </row>
    <row r="6175" spans="1:5">
      <c r="A6175" s="3"/>
      <c r="B6175" s="35"/>
      <c r="C6175" s="35"/>
      <c r="E6175" s="2"/>
    </row>
    <row r="6176" spans="1:5">
      <c r="A6176" s="3"/>
      <c r="B6176" s="35"/>
      <c r="C6176" s="35"/>
      <c r="E6176" s="2"/>
    </row>
    <row r="6177" spans="1:5">
      <c r="A6177" s="3"/>
      <c r="B6177" s="35"/>
      <c r="C6177" s="35"/>
      <c r="E6177" s="2"/>
    </row>
    <row r="6178" spans="1:5">
      <c r="A6178" s="3"/>
      <c r="B6178" s="35"/>
      <c r="C6178" s="35"/>
      <c r="E6178" s="2"/>
    </row>
    <row r="6179" spans="1:5">
      <c r="A6179" s="3"/>
      <c r="B6179" s="35"/>
      <c r="C6179" s="35"/>
      <c r="E6179" s="2"/>
    </row>
    <row r="6180" spans="1:5">
      <c r="A6180" s="3"/>
      <c r="B6180" s="35"/>
      <c r="C6180" s="35"/>
      <c r="E6180" s="2"/>
    </row>
    <row r="6181" spans="1:5">
      <c r="A6181" s="3"/>
      <c r="B6181" s="35"/>
      <c r="C6181" s="35"/>
      <c r="E6181" s="2"/>
    </row>
    <row r="6182" spans="1:5">
      <c r="A6182" s="3"/>
      <c r="B6182" s="35"/>
      <c r="C6182" s="35"/>
      <c r="E6182" s="2"/>
    </row>
    <row r="6183" spans="1:5">
      <c r="A6183" s="3"/>
      <c r="B6183" s="35"/>
      <c r="C6183" s="35"/>
      <c r="E6183" s="2"/>
    </row>
    <row r="6184" spans="1:5">
      <c r="A6184" s="3"/>
      <c r="B6184" s="35"/>
      <c r="C6184" s="35"/>
      <c r="E6184" s="2"/>
    </row>
    <row r="6185" spans="1:5">
      <c r="A6185" s="3"/>
      <c r="B6185" s="35"/>
      <c r="C6185" s="35"/>
      <c r="E6185" s="2"/>
    </row>
    <row r="6186" spans="1:5">
      <c r="A6186" s="3"/>
      <c r="B6186" s="35"/>
      <c r="C6186" s="35"/>
      <c r="E6186" s="2"/>
    </row>
    <row r="6187" spans="1:5">
      <c r="A6187" s="3"/>
      <c r="B6187" s="35"/>
      <c r="C6187" s="35"/>
      <c r="E6187" s="2"/>
    </row>
    <row r="6188" spans="1:5">
      <c r="A6188" s="3"/>
      <c r="B6188" s="35"/>
      <c r="C6188" s="35"/>
      <c r="E6188" s="2"/>
    </row>
    <row r="6189" spans="1:5">
      <c r="A6189" s="3"/>
      <c r="B6189" s="35"/>
      <c r="C6189" s="35"/>
      <c r="E6189" s="2"/>
    </row>
    <row r="6190" spans="1:5">
      <c r="A6190" s="3"/>
      <c r="B6190" s="35"/>
      <c r="C6190" s="35"/>
      <c r="E6190" s="2"/>
    </row>
    <row r="6191" spans="1:5">
      <c r="A6191" s="3"/>
      <c r="B6191" s="35"/>
      <c r="C6191" s="35"/>
      <c r="E6191" s="2"/>
    </row>
    <row r="6192" spans="1:5">
      <c r="A6192" s="3"/>
      <c r="B6192" s="35"/>
      <c r="C6192" s="35"/>
      <c r="E6192" s="2"/>
    </row>
    <row r="6193" spans="1:5">
      <c r="A6193" s="3"/>
      <c r="B6193" s="35"/>
      <c r="C6193" s="35"/>
      <c r="E6193" s="2"/>
    </row>
    <row r="6194" spans="1:5">
      <c r="A6194" s="3"/>
      <c r="B6194" s="35"/>
      <c r="C6194" s="35"/>
      <c r="E6194" s="2"/>
    </row>
    <row r="6195" spans="1:5">
      <c r="A6195" s="3"/>
      <c r="B6195" s="35"/>
      <c r="C6195" s="35"/>
      <c r="E6195" s="2"/>
    </row>
    <row r="6196" spans="1:5">
      <c r="A6196" s="3"/>
      <c r="B6196" s="35"/>
      <c r="C6196" s="35"/>
      <c r="E6196" s="2"/>
    </row>
    <row r="6197" spans="1:5">
      <c r="A6197" s="3"/>
      <c r="B6197" s="35"/>
      <c r="C6197" s="35"/>
      <c r="E6197" s="2"/>
    </row>
    <row r="6198" spans="1:5">
      <c r="A6198" s="3"/>
      <c r="B6198" s="35"/>
      <c r="C6198" s="35"/>
      <c r="E6198" s="2"/>
    </row>
    <row r="6199" spans="1:5">
      <c r="A6199" s="3"/>
      <c r="B6199" s="35"/>
      <c r="C6199" s="35"/>
      <c r="E6199" s="2"/>
    </row>
    <row r="6200" spans="1:5">
      <c r="A6200" s="3"/>
      <c r="B6200" s="35"/>
      <c r="C6200" s="35"/>
      <c r="E6200" s="2"/>
    </row>
    <row r="6201" spans="1:5">
      <c r="A6201" s="3"/>
      <c r="B6201" s="35"/>
      <c r="C6201" s="35"/>
      <c r="E6201" s="2"/>
    </row>
    <row r="6202" spans="1:5">
      <c r="A6202" s="3"/>
      <c r="B6202" s="35"/>
      <c r="C6202" s="35"/>
      <c r="E6202" s="2"/>
    </row>
    <row r="6203" spans="1:5">
      <c r="A6203" s="3"/>
      <c r="B6203" s="35"/>
      <c r="C6203" s="35"/>
      <c r="E6203" s="2"/>
    </row>
    <row r="6204" spans="1:5">
      <c r="A6204" s="3"/>
      <c r="B6204" s="35"/>
      <c r="C6204" s="35"/>
      <c r="E6204" s="2"/>
    </row>
    <row r="6205" spans="1:5">
      <c r="A6205" s="3"/>
      <c r="B6205" s="35"/>
      <c r="C6205" s="35"/>
      <c r="E6205" s="2"/>
    </row>
    <row r="6206" spans="1:5">
      <c r="A6206" s="3"/>
      <c r="B6206" s="35"/>
      <c r="C6206" s="35"/>
      <c r="E6206" s="2"/>
    </row>
    <row r="6207" spans="1:5">
      <c r="A6207" s="3"/>
      <c r="B6207" s="35"/>
      <c r="C6207" s="35"/>
      <c r="E6207" s="2"/>
    </row>
    <row r="6208" spans="1:5">
      <c r="A6208" s="3"/>
      <c r="B6208" s="35"/>
      <c r="C6208" s="35"/>
      <c r="E6208" s="2"/>
    </row>
    <row r="6209" spans="1:5">
      <c r="A6209" s="3"/>
      <c r="B6209" s="35"/>
      <c r="C6209" s="35"/>
      <c r="E6209" s="2"/>
    </row>
    <row r="6210" spans="1:5">
      <c r="A6210" s="3"/>
      <c r="B6210" s="35"/>
      <c r="C6210" s="35"/>
      <c r="E6210" s="2"/>
    </row>
    <row r="6211" spans="1:5">
      <c r="A6211" s="3"/>
      <c r="B6211" s="35"/>
      <c r="C6211" s="35"/>
      <c r="E6211" s="2"/>
    </row>
    <row r="6212" spans="1:5">
      <c r="A6212" s="3"/>
      <c r="B6212" s="35"/>
      <c r="C6212" s="35"/>
      <c r="E6212" s="2"/>
    </row>
    <row r="6213" spans="1:5">
      <c r="A6213" s="3"/>
      <c r="B6213" s="35"/>
      <c r="C6213" s="35"/>
      <c r="E6213" s="2"/>
    </row>
    <row r="6214" spans="1:5">
      <c r="A6214" s="3"/>
      <c r="B6214" s="35"/>
      <c r="C6214" s="35"/>
      <c r="E6214" s="2"/>
    </row>
    <row r="6215" spans="1:5">
      <c r="A6215" s="3"/>
      <c r="B6215" s="35"/>
      <c r="C6215" s="35"/>
      <c r="E6215" s="2"/>
    </row>
    <row r="6216" spans="1:5">
      <c r="A6216" s="3"/>
      <c r="B6216" s="35"/>
      <c r="C6216" s="35"/>
      <c r="E6216" s="2"/>
    </row>
    <row r="6217" spans="1:5">
      <c r="A6217" s="3"/>
      <c r="B6217" s="35"/>
      <c r="C6217" s="35"/>
      <c r="E6217" s="2"/>
    </row>
    <row r="6218" spans="1:5">
      <c r="A6218" s="3"/>
      <c r="B6218" s="35"/>
      <c r="C6218" s="35"/>
      <c r="E6218" s="2"/>
    </row>
    <row r="6219" spans="1:5">
      <c r="A6219" s="3"/>
      <c r="B6219" s="35"/>
      <c r="C6219" s="35"/>
      <c r="E6219" s="2"/>
    </row>
    <row r="6220" spans="1:5">
      <c r="A6220" s="3"/>
      <c r="B6220" s="35"/>
      <c r="C6220" s="35"/>
      <c r="E6220" s="2"/>
    </row>
    <row r="6221" spans="1:5">
      <c r="A6221" s="3"/>
      <c r="B6221" s="35"/>
      <c r="C6221" s="35"/>
      <c r="E6221" s="2"/>
    </row>
    <row r="6222" spans="1:5">
      <c r="A6222" s="3"/>
      <c r="B6222" s="35"/>
      <c r="C6222" s="35"/>
      <c r="E6222" s="2"/>
    </row>
    <row r="6223" spans="1:5">
      <c r="A6223" s="3"/>
      <c r="B6223" s="35"/>
      <c r="C6223" s="35"/>
      <c r="E6223" s="2"/>
    </row>
    <row r="6224" spans="1:5">
      <c r="A6224" s="3"/>
      <c r="B6224" s="35"/>
      <c r="C6224" s="35"/>
      <c r="E6224" s="2"/>
    </row>
    <row r="6225" spans="1:5">
      <c r="A6225" s="3"/>
      <c r="B6225" s="35"/>
      <c r="C6225" s="35"/>
      <c r="E6225" s="2"/>
    </row>
    <row r="6226" spans="1:5">
      <c r="A6226" s="3"/>
      <c r="B6226" s="35"/>
      <c r="C6226" s="35"/>
      <c r="E6226" s="2"/>
    </row>
    <row r="6227" spans="1:5">
      <c r="A6227" s="3"/>
      <c r="B6227" s="35"/>
      <c r="C6227" s="35"/>
      <c r="E6227" s="2"/>
    </row>
    <row r="6228" spans="1:5">
      <c r="A6228" s="3"/>
      <c r="B6228" s="35"/>
      <c r="C6228" s="35"/>
      <c r="E6228" s="2"/>
    </row>
    <row r="6229" spans="1:5">
      <c r="A6229" s="3"/>
      <c r="B6229" s="35"/>
      <c r="C6229" s="35"/>
      <c r="E6229" s="2"/>
    </row>
    <row r="6230" spans="1:5">
      <c r="A6230" s="3"/>
      <c r="B6230" s="35"/>
      <c r="C6230" s="35"/>
      <c r="E6230" s="2"/>
    </row>
    <row r="6231" spans="1:5">
      <c r="A6231" s="3"/>
      <c r="B6231" s="35"/>
      <c r="C6231" s="35"/>
      <c r="E6231" s="2"/>
    </row>
    <row r="6232" spans="1:5">
      <c r="A6232" s="3"/>
      <c r="B6232" s="35"/>
      <c r="C6232" s="35"/>
      <c r="E6232" s="2"/>
    </row>
    <row r="6233" spans="1:5">
      <c r="A6233" s="3"/>
      <c r="B6233" s="35"/>
      <c r="C6233" s="35"/>
      <c r="E6233" s="2"/>
    </row>
    <row r="6234" spans="1:5">
      <c r="A6234" s="3"/>
      <c r="B6234" s="35"/>
      <c r="C6234" s="35"/>
      <c r="E6234" s="2"/>
    </row>
    <row r="6235" spans="1:5">
      <c r="A6235" s="3"/>
      <c r="B6235" s="35"/>
      <c r="C6235" s="35"/>
      <c r="E6235" s="2"/>
    </row>
    <row r="6236" spans="1:5">
      <c r="A6236" s="3"/>
      <c r="B6236" s="35"/>
      <c r="C6236" s="35"/>
      <c r="E6236" s="2"/>
    </row>
    <row r="6237" spans="1:5">
      <c r="A6237" s="3"/>
      <c r="B6237" s="35"/>
      <c r="C6237" s="35"/>
      <c r="E6237" s="2"/>
    </row>
    <row r="6238" spans="1:5">
      <c r="A6238" s="3"/>
      <c r="B6238" s="35"/>
      <c r="C6238" s="35"/>
      <c r="E6238" s="2"/>
    </row>
    <row r="6239" spans="1:5">
      <c r="A6239" s="3"/>
      <c r="B6239" s="35"/>
      <c r="C6239" s="35"/>
      <c r="E6239" s="2"/>
    </row>
    <row r="6240" spans="1:5">
      <c r="A6240" s="3"/>
      <c r="B6240" s="35"/>
      <c r="C6240" s="35"/>
      <c r="E6240" s="2"/>
    </row>
    <row r="6241" spans="1:5">
      <c r="A6241" s="3"/>
      <c r="B6241" s="35"/>
      <c r="C6241" s="35"/>
      <c r="E6241" s="2"/>
    </row>
    <row r="6242" spans="1:5">
      <c r="A6242" s="3"/>
      <c r="B6242" s="35"/>
      <c r="C6242" s="35"/>
      <c r="E6242" s="2"/>
    </row>
    <row r="6243" spans="1:5">
      <c r="A6243" s="3"/>
      <c r="B6243" s="35"/>
      <c r="C6243" s="35"/>
      <c r="E6243" s="2"/>
    </row>
    <row r="6244" spans="1:5">
      <c r="A6244" s="3"/>
      <c r="B6244" s="35"/>
      <c r="C6244" s="35"/>
      <c r="E6244" s="2"/>
    </row>
    <row r="6245" spans="1:5">
      <c r="A6245" s="3"/>
      <c r="B6245" s="35"/>
      <c r="C6245" s="35"/>
      <c r="E6245" s="2"/>
    </row>
    <row r="6246" spans="1:5">
      <c r="A6246" s="3"/>
      <c r="B6246" s="35"/>
      <c r="C6246" s="35"/>
      <c r="E6246" s="2"/>
    </row>
    <row r="6247" spans="1:5">
      <c r="A6247" s="3"/>
      <c r="B6247" s="35"/>
      <c r="C6247" s="35"/>
      <c r="E6247" s="2"/>
    </row>
    <row r="6248" spans="1:5">
      <c r="A6248" s="3"/>
      <c r="B6248" s="35"/>
      <c r="C6248" s="35"/>
      <c r="E6248" s="2"/>
    </row>
    <row r="6249" spans="1:5">
      <c r="A6249" s="3"/>
      <c r="B6249" s="35"/>
      <c r="C6249" s="35"/>
      <c r="E6249" s="2"/>
    </row>
    <row r="6250" spans="1:5">
      <c r="A6250" s="3"/>
      <c r="B6250" s="35"/>
      <c r="C6250" s="35"/>
      <c r="E6250" s="2"/>
    </row>
    <row r="6251" spans="1:5">
      <c r="A6251" s="3"/>
      <c r="B6251" s="35"/>
      <c r="C6251" s="35"/>
      <c r="E6251" s="2"/>
    </row>
    <row r="6252" spans="1:5">
      <c r="A6252" s="3"/>
      <c r="B6252" s="35"/>
      <c r="C6252" s="35"/>
      <c r="E6252" s="2"/>
    </row>
    <row r="6253" spans="1:5">
      <c r="A6253" s="3"/>
      <c r="B6253" s="35"/>
      <c r="C6253" s="35"/>
      <c r="E6253" s="2"/>
    </row>
    <row r="6254" spans="1:5">
      <c r="A6254" s="3"/>
      <c r="B6254" s="35"/>
      <c r="C6254" s="35"/>
      <c r="E6254" s="2"/>
    </row>
    <row r="6255" spans="1:5">
      <c r="A6255" s="3"/>
      <c r="B6255" s="35"/>
      <c r="C6255" s="35"/>
      <c r="E6255" s="2"/>
    </row>
    <row r="6256" spans="1:5">
      <c r="A6256" s="3"/>
      <c r="B6256" s="35"/>
      <c r="C6256" s="35"/>
      <c r="E6256" s="2"/>
    </row>
    <row r="6257" spans="1:5">
      <c r="A6257" s="3"/>
      <c r="B6257" s="35"/>
      <c r="C6257" s="35"/>
      <c r="E6257" s="2"/>
    </row>
    <row r="6258" spans="1:5">
      <c r="A6258" s="3"/>
      <c r="B6258" s="35"/>
      <c r="C6258" s="35"/>
      <c r="E6258" s="2"/>
    </row>
    <row r="6259" spans="1:5">
      <c r="A6259" s="3"/>
      <c r="B6259" s="35"/>
      <c r="C6259" s="35"/>
      <c r="E6259" s="2"/>
    </row>
    <row r="6260" spans="1:5">
      <c r="A6260" s="3"/>
      <c r="B6260" s="35"/>
      <c r="C6260" s="35"/>
      <c r="E6260" s="2"/>
    </row>
    <row r="6261" spans="1:5">
      <c r="A6261" s="3"/>
      <c r="B6261" s="35"/>
      <c r="C6261" s="35"/>
      <c r="E6261" s="2"/>
    </row>
    <row r="6262" spans="1:5">
      <c r="A6262" s="3"/>
      <c r="B6262" s="35"/>
      <c r="C6262" s="35"/>
      <c r="E6262" s="2"/>
    </row>
    <row r="6263" spans="1:5">
      <c r="A6263" s="3"/>
      <c r="B6263" s="35"/>
      <c r="C6263" s="35"/>
      <c r="E6263" s="2"/>
    </row>
    <row r="6264" spans="1:5">
      <c r="A6264" s="3"/>
      <c r="B6264" s="35"/>
      <c r="C6264" s="35"/>
      <c r="E6264" s="2"/>
    </row>
    <row r="6265" spans="1:5">
      <c r="A6265" s="3"/>
      <c r="B6265" s="35"/>
      <c r="C6265" s="35"/>
      <c r="E6265" s="2"/>
    </row>
    <row r="6266" spans="1:5">
      <c r="A6266" s="3"/>
      <c r="B6266" s="35"/>
      <c r="C6266" s="35"/>
      <c r="E6266" s="2"/>
    </row>
    <row r="6267" spans="1:5">
      <c r="A6267" s="3"/>
      <c r="B6267" s="35"/>
      <c r="C6267" s="35"/>
      <c r="E6267" s="2"/>
    </row>
    <row r="6268" spans="1:5">
      <c r="A6268" s="3"/>
      <c r="B6268" s="35"/>
      <c r="C6268" s="35"/>
      <c r="E6268" s="2"/>
    </row>
    <row r="6269" spans="1:5">
      <c r="A6269" s="3"/>
      <c r="B6269" s="35"/>
      <c r="C6269" s="35"/>
      <c r="E6269" s="2"/>
    </row>
    <row r="6270" spans="1:5">
      <c r="A6270" s="3"/>
      <c r="B6270" s="35"/>
      <c r="C6270" s="35"/>
      <c r="E6270" s="2"/>
    </row>
    <row r="6271" spans="1:5">
      <c r="A6271" s="3"/>
      <c r="B6271" s="35"/>
      <c r="C6271" s="35"/>
      <c r="E6271" s="2"/>
    </row>
    <row r="6272" spans="1:5">
      <c r="A6272" s="3"/>
      <c r="B6272" s="35"/>
      <c r="C6272" s="35"/>
      <c r="E6272" s="2"/>
    </row>
    <row r="6273" spans="1:5">
      <c r="A6273" s="3"/>
      <c r="B6273" s="35"/>
      <c r="C6273" s="35"/>
      <c r="E6273" s="2"/>
    </row>
    <row r="6274" spans="1:5">
      <c r="A6274" s="3"/>
      <c r="B6274" s="35"/>
      <c r="C6274" s="35"/>
      <c r="E6274" s="2"/>
    </row>
    <row r="6275" spans="1:5">
      <c r="A6275" s="3"/>
      <c r="B6275" s="35"/>
      <c r="C6275" s="35"/>
      <c r="E6275" s="2"/>
    </row>
    <row r="6276" spans="1:5">
      <c r="A6276" s="3"/>
      <c r="B6276" s="35"/>
      <c r="C6276" s="35"/>
      <c r="E6276" s="2"/>
    </row>
    <row r="6277" spans="1:5">
      <c r="A6277" s="3"/>
      <c r="B6277" s="35"/>
      <c r="C6277" s="35"/>
      <c r="E6277" s="2"/>
    </row>
    <row r="6278" spans="1:5">
      <c r="A6278" s="3"/>
      <c r="B6278" s="35"/>
      <c r="C6278" s="35"/>
      <c r="E6278" s="2"/>
    </row>
    <row r="6279" spans="1:5">
      <c r="A6279" s="3"/>
      <c r="B6279" s="35"/>
      <c r="C6279" s="35"/>
      <c r="E6279" s="2"/>
    </row>
    <row r="6280" spans="1:5">
      <c r="A6280" s="3"/>
      <c r="B6280" s="35"/>
      <c r="C6280" s="35"/>
      <c r="E6280" s="2"/>
    </row>
    <row r="6281" spans="1:5">
      <c r="A6281" s="3"/>
      <c r="B6281" s="35"/>
      <c r="C6281" s="35"/>
      <c r="E6281" s="2"/>
    </row>
    <row r="6282" spans="1:5">
      <c r="A6282" s="3"/>
      <c r="B6282" s="35"/>
      <c r="C6282" s="35"/>
      <c r="E6282" s="2"/>
    </row>
    <row r="6283" spans="1:5">
      <c r="A6283" s="3"/>
      <c r="B6283" s="35"/>
      <c r="C6283" s="35"/>
      <c r="E6283" s="2"/>
    </row>
    <row r="6284" spans="1:5">
      <c r="A6284" s="3"/>
      <c r="B6284" s="35"/>
      <c r="C6284" s="35"/>
      <c r="E6284" s="2"/>
    </row>
    <row r="6285" spans="1:5">
      <c r="A6285" s="3"/>
      <c r="B6285" s="35"/>
      <c r="C6285" s="35"/>
      <c r="E6285" s="2"/>
    </row>
    <row r="6286" spans="1:5">
      <c r="A6286" s="3"/>
      <c r="B6286" s="35"/>
      <c r="C6286" s="35"/>
      <c r="E6286" s="2"/>
    </row>
    <row r="6287" spans="1:5">
      <c r="A6287" s="3"/>
      <c r="B6287" s="35"/>
      <c r="C6287" s="35"/>
      <c r="E6287" s="2"/>
    </row>
    <row r="6288" spans="1:5">
      <c r="A6288" s="3"/>
      <c r="B6288" s="35"/>
      <c r="C6288" s="35"/>
      <c r="E6288" s="2"/>
    </row>
    <row r="6289" spans="1:5">
      <c r="A6289" s="3"/>
      <c r="B6289" s="35"/>
      <c r="C6289" s="35"/>
      <c r="E6289" s="2"/>
    </row>
    <row r="6290" spans="1:5">
      <c r="A6290" s="3"/>
      <c r="B6290" s="35"/>
      <c r="C6290" s="35"/>
      <c r="E6290" s="2"/>
    </row>
    <row r="6291" spans="1:5">
      <c r="A6291" s="3"/>
      <c r="B6291" s="35"/>
      <c r="C6291" s="35"/>
      <c r="E6291" s="2"/>
    </row>
    <row r="6292" spans="1:5">
      <c r="A6292" s="3"/>
      <c r="B6292" s="35"/>
      <c r="C6292" s="35"/>
      <c r="E6292" s="2"/>
    </row>
    <row r="6293" spans="1:5">
      <c r="A6293" s="3"/>
      <c r="B6293" s="35"/>
      <c r="C6293" s="35"/>
      <c r="E6293" s="2"/>
    </row>
    <row r="6294" spans="1:5">
      <c r="A6294" s="3"/>
      <c r="B6294" s="35"/>
      <c r="C6294" s="35"/>
      <c r="E6294" s="2"/>
    </row>
    <row r="6295" spans="1:5">
      <c r="A6295" s="3"/>
      <c r="B6295" s="35"/>
      <c r="C6295" s="35"/>
      <c r="E6295" s="2"/>
    </row>
    <row r="6296" spans="1:5">
      <c r="A6296" s="3"/>
      <c r="B6296" s="35"/>
      <c r="C6296" s="35"/>
      <c r="E6296" s="2"/>
    </row>
    <row r="6297" spans="1:5">
      <c r="A6297" s="3"/>
      <c r="B6297" s="35"/>
      <c r="C6297" s="35"/>
      <c r="E6297" s="2"/>
    </row>
    <row r="6298" spans="1:5">
      <c r="A6298" s="3"/>
      <c r="B6298" s="35"/>
      <c r="C6298" s="35"/>
      <c r="E6298" s="2"/>
    </row>
    <row r="6299" spans="1:5">
      <c r="A6299" s="3"/>
      <c r="B6299" s="35"/>
      <c r="C6299" s="35"/>
      <c r="E6299" s="2"/>
    </row>
    <row r="6300" spans="1:5">
      <c r="A6300" s="3"/>
      <c r="B6300" s="35"/>
      <c r="C6300" s="35"/>
      <c r="E6300" s="2"/>
    </row>
    <row r="6301" spans="1:5">
      <c r="A6301" s="3"/>
      <c r="B6301" s="35"/>
      <c r="C6301" s="35"/>
      <c r="E6301" s="2"/>
    </row>
    <row r="6302" spans="1:5">
      <c r="A6302" s="3"/>
      <c r="B6302" s="35"/>
      <c r="C6302" s="35"/>
      <c r="E6302" s="2"/>
    </row>
    <row r="6303" spans="1:5">
      <c r="A6303" s="3"/>
      <c r="B6303" s="35"/>
      <c r="C6303" s="35"/>
      <c r="E6303" s="2"/>
    </row>
    <row r="6304" spans="1:5">
      <c r="A6304" s="3"/>
      <c r="B6304" s="35"/>
      <c r="C6304" s="35"/>
      <c r="E6304" s="2"/>
    </row>
    <row r="6305" spans="1:5">
      <c r="A6305" s="3"/>
      <c r="B6305" s="35"/>
      <c r="C6305" s="35"/>
      <c r="E6305" s="2"/>
    </row>
    <row r="6306" spans="1:5">
      <c r="A6306" s="3"/>
      <c r="B6306" s="35"/>
      <c r="C6306" s="35"/>
      <c r="E6306" s="2"/>
    </row>
    <row r="6307" spans="1:5">
      <c r="A6307" s="3"/>
      <c r="B6307" s="35"/>
      <c r="C6307" s="35"/>
      <c r="E6307" s="2"/>
    </row>
    <row r="6308" spans="1:5">
      <c r="A6308" s="3"/>
      <c r="B6308" s="35"/>
      <c r="C6308" s="35"/>
      <c r="E6308" s="2"/>
    </row>
    <row r="6309" spans="1:5">
      <c r="A6309" s="3"/>
      <c r="B6309" s="35"/>
      <c r="C6309" s="35"/>
      <c r="E6309" s="2"/>
    </row>
    <row r="6310" spans="1:5">
      <c r="A6310" s="3"/>
      <c r="B6310" s="35"/>
      <c r="C6310" s="35"/>
      <c r="E6310" s="2"/>
    </row>
    <row r="6311" spans="1:5">
      <c r="A6311" s="3"/>
      <c r="B6311" s="35"/>
      <c r="C6311" s="35"/>
      <c r="E6311" s="2"/>
    </row>
    <row r="6312" spans="1:5">
      <c r="A6312" s="3"/>
      <c r="B6312" s="35"/>
      <c r="C6312" s="35"/>
      <c r="E6312" s="2"/>
    </row>
    <row r="6313" spans="1:5">
      <c r="A6313" s="3"/>
      <c r="B6313" s="35"/>
      <c r="C6313" s="35"/>
      <c r="E6313" s="2"/>
    </row>
    <row r="6314" spans="1:5">
      <c r="A6314" s="3"/>
      <c r="B6314" s="35"/>
      <c r="C6314" s="35"/>
      <c r="E6314" s="2"/>
    </row>
    <row r="6315" spans="1:5">
      <c r="A6315" s="3"/>
      <c r="B6315" s="35"/>
      <c r="C6315" s="35"/>
      <c r="E6315" s="2"/>
    </row>
    <row r="6316" spans="1:5">
      <c r="A6316" s="3"/>
      <c r="B6316" s="35"/>
      <c r="C6316" s="35"/>
      <c r="E6316" s="2"/>
    </row>
    <row r="6317" spans="1:5">
      <c r="A6317" s="3"/>
      <c r="B6317" s="35"/>
      <c r="C6317" s="35"/>
      <c r="E6317" s="2"/>
    </row>
    <row r="6318" spans="1:5">
      <c r="A6318" s="3"/>
      <c r="B6318" s="35"/>
      <c r="C6318" s="35"/>
      <c r="E6318" s="2"/>
    </row>
    <row r="6319" spans="1:5">
      <c r="A6319" s="3"/>
      <c r="B6319" s="35"/>
      <c r="C6319" s="35"/>
      <c r="E6319" s="2"/>
    </row>
    <row r="6320" spans="1:5">
      <c r="A6320" s="3"/>
      <c r="B6320" s="35"/>
      <c r="C6320" s="35"/>
      <c r="E6320" s="2"/>
    </row>
    <row r="6321" spans="1:5">
      <c r="A6321" s="3"/>
      <c r="B6321" s="35"/>
      <c r="C6321" s="35"/>
      <c r="E6321" s="2"/>
    </row>
    <row r="6322" spans="1:5">
      <c r="A6322" s="3"/>
      <c r="B6322" s="35"/>
      <c r="C6322" s="35"/>
      <c r="E6322" s="2"/>
    </row>
    <row r="6323" spans="1:5">
      <c r="A6323" s="3"/>
      <c r="B6323" s="35"/>
      <c r="C6323" s="35"/>
      <c r="E6323" s="2"/>
    </row>
    <row r="6324" spans="1:5">
      <c r="A6324" s="3"/>
      <c r="B6324" s="35"/>
      <c r="C6324" s="35"/>
      <c r="E6324" s="2"/>
    </row>
    <row r="6325" spans="1:5">
      <c r="A6325" s="3"/>
      <c r="B6325" s="35"/>
      <c r="C6325" s="35"/>
      <c r="E6325" s="2"/>
    </row>
    <row r="6326" spans="1:5">
      <c r="A6326" s="3"/>
      <c r="B6326" s="35"/>
      <c r="C6326" s="35"/>
      <c r="E6326" s="2"/>
    </row>
    <row r="6327" spans="1:5">
      <c r="A6327" s="3"/>
      <c r="B6327" s="35"/>
      <c r="C6327" s="35"/>
      <c r="E6327" s="2"/>
    </row>
    <row r="6328" spans="1:5">
      <c r="A6328" s="3"/>
      <c r="B6328" s="35"/>
      <c r="C6328" s="35"/>
      <c r="E6328" s="2"/>
    </row>
    <row r="6329" spans="1:5">
      <c r="A6329" s="3"/>
      <c r="B6329" s="35"/>
      <c r="C6329" s="35"/>
      <c r="E6329" s="2"/>
    </row>
    <row r="6330" spans="1:5">
      <c r="A6330" s="3"/>
      <c r="B6330" s="35"/>
      <c r="C6330" s="35"/>
      <c r="E6330" s="2"/>
    </row>
    <row r="6331" spans="1:5">
      <c r="A6331" s="3"/>
      <c r="B6331" s="35"/>
      <c r="C6331" s="35"/>
      <c r="E6331" s="2"/>
    </row>
    <row r="6332" spans="1:5">
      <c r="A6332" s="3"/>
      <c r="B6332" s="35"/>
      <c r="C6332" s="35"/>
      <c r="E6332" s="2"/>
    </row>
    <row r="6333" spans="1:5">
      <c r="A6333" s="3"/>
      <c r="B6333" s="35"/>
      <c r="C6333" s="35"/>
      <c r="E6333" s="2"/>
    </row>
    <row r="6334" spans="1:5">
      <c r="A6334" s="3"/>
      <c r="B6334" s="35"/>
      <c r="C6334" s="35"/>
      <c r="E6334" s="2"/>
    </row>
    <row r="6335" spans="1:5">
      <c r="A6335" s="3"/>
      <c r="B6335" s="35"/>
      <c r="C6335" s="35"/>
      <c r="E6335" s="2"/>
    </row>
    <row r="6336" spans="1:5">
      <c r="A6336" s="3"/>
      <c r="B6336" s="35"/>
      <c r="C6336" s="35"/>
      <c r="E6336" s="2"/>
    </row>
    <row r="6337" spans="1:5">
      <c r="A6337" s="3"/>
      <c r="B6337" s="35"/>
      <c r="C6337" s="35"/>
      <c r="E6337" s="2"/>
    </row>
    <row r="6338" spans="1:5">
      <c r="A6338" s="3"/>
      <c r="B6338" s="35"/>
      <c r="C6338" s="35"/>
      <c r="E6338" s="2"/>
    </row>
    <row r="6339" spans="1:5">
      <c r="A6339" s="3"/>
      <c r="B6339" s="35"/>
      <c r="C6339" s="35"/>
      <c r="E6339" s="2"/>
    </row>
    <row r="6340" spans="1:5">
      <c r="A6340" s="3"/>
      <c r="B6340" s="35"/>
      <c r="C6340" s="35"/>
      <c r="E6340" s="2"/>
    </row>
    <row r="6341" spans="1:5">
      <c r="A6341" s="3"/>
      <c r="B6341" s="35"/>
      <c r="C6341" s="35"/>
      <c r="E6341" s="2"/>
    </row>
    <row r="6342" spans="1:5">
      <c r="A6342" s="3"/>
      <c r="B6342" s="35"/>
      <c r="C6342" s="35"/>
      <c r="E6342" s="2"/>
    </row>
    <row r="6343" spans="1:5">
      <c r="A6343" s="3"/>
      <c r="B6343" s="35"/>
      <c r="C6343" s="35"/>
      <c r="E6343" s="2"/>
    </row>
    <row r="6344" spans="1:5">
      <c r="A6344" s="3"/>
      <c r="B6344" s="35"/>
      <c r="C6344" s="35"/>
      <c r="E6344" s="2"/>
    </row>
    <row r="6345" spans="1:5">
      <c r="A6345" s="3"/>
      <c r="B6345" s="35"/>
      <c r="C6345" s="35"/>
      <c r="E6345" s="2"/>
    </row>
    <row r="6346" spans="1:5">
      <c r="A6346" s="3"/>
      <c r="B6346" s="35"/>
      <c r="C6346" s="35"/>
      <c r="E6346" s="2"/>
    </row>
    <row r="6347" spans="1:5">
      <c r="A6347" s="3"/>
      <c r="B6347" s="35"/>
      <c r="C6347" s="35"/>
      <c r="E6347" s="2"/>
    </row>
    <row r="6348" spans="1:5">
      <c r="A6348" s="3"/>
      <c r="B6348" s="35"/>
      <c r="C6348" s="35"/>
      <c r="E6348" s="2"/>
    </row>
    <row r="6349" spans="1:5">
      <c r="A6349" s="3"/>
      <c r="B6349" s="35"/>
      <c r="C6349" s="35"/>
      <c r="E6349" s="2"/>
    </row>
    <row r="6350" spans="1:5">
      <c r="A6350" s="3"/>
      <c r="B6350" s="35"/>
      <c r="C6350" s="35"/>
      <c r="E6350" s="2"/>
    </row>
    <row r="6351" spans="1:5">
      <c r="A6351" s="3"/>
      <c r="B6351" s="35"/>
      <c r="C6351" s="35"/>
      <c r="E6351" s="2"/>
    </row>
    <row r="6352" spans="1:5">
      <c r="A6352" s="3"/>
      <c r="B6352" s="35"/>
      <c r="C6352" s="35"/>
      <c r="E6352" s="2"/>
    </row>
    <row r="6353" spans="1:5">
      <c r="A6353" s="3"/>
      <c r="B6353" s="35"/>
      <c r="C6353" s="35"/>
      <c r="E6353" s="2"/>
    </row>
    <row r="6354" spans="1:5">
      <c r="A6354" s="3"/>
      <c r="B6354" s="35"/>
      <c r="C6354" s="35"/>
      <c r="E6354" s="2"/>
    </row>
    <row r="6355" spans="1:5">
      <c r="A6355" s="3"/>
      <c r="B6355" s="35"/>
      <c r="C6355" s="35"/>
      <c r="E6355" s="2"/>
    </row>
    <row r="6356" spans="1:5">
      <c r="A6356" s="3"/>
      <c r="B6356" s="35"/>
      <c r="C6356" s="35"/>
      <c r="E6356" s="2"/>
    </row>
    <row r="6357" spans="1:5">
      <c r="A6357" s="3"/>
      <c r="B6357" s="35"/>
      <c r="C6357" s="35"/>
      <c r="E6357" s="2"/>
    </row>
    <row r="6358" spans="1:5">
      <c r="A6358" s="3"/>
      <c r="B6358" s="35"/>
      <c r="C6358" s="35"/>
      <c r="E6358" s="2"/>
    </row>
    <row r="6359" spans="1:5">
      <c r="A6359" s="3"/>
      <c r="B6359" s="35"/>
      <c r="C6359" s="35"/>
      <c r="E6359" s="2"/>
    </row>
    <row r="6360" spans="1:5">
      <c r="A6360" s="3"/>
      <c r="B6360" s="35"/>
      <c r="C6360" s="35"/>
      <c r="E6360" s="2"/>
    </row>
    <row r="6361" spans="1:5">
      <c r="A6361" s="3"/>
      <c r="B6361" s="35"/>
      <c r="C6361" s="35"/>
      <c r="E6361" s="2"/>
    </row>
    <row r="6362" spans="1:5">
      <c r="A6362" s="3"/>
      <c r="B6362" s="35"/>
      <c r="C6362" s="35"/>
      <c r="E6362" s="2"/>
    </row>
    <row r="6363" spans="1:5">
      <c r="A6363" s="3"/>
      <c r="B6363" s="35"/>
      <c r="C6363" s="35"/>
      <c r="E6363" s="2"/>
    </row>
    <row r="6364" spans="1:5">
      <c r="A6364" s="3"/>
      <c r="B6364" s="35"/>
      <c r="C6364" s="35"/>
      <c r="E6364" s="2"/>
    </row>
    <row r="6365" spans="1:5">
      <c r="A6365" s="3"/>
      <c r="B6365" s="35"/>
      <c r="C6365" s="35"/>
      <c r="E6365" s="2"/>
    </row>
    <row r="6366" spans="1:5">
      <c r="A6366" s="3"/>
      <c r="B6366" s="35"/>
      <c r="C6366" s="35"/>
      <c r="E6366" s="2"/>
    </row>
    <row r="6367" spans="1:5">
      <c r="A6367" s="3"/>
      <c r="B6367" s="35"/>
      <c r="C6367" s="35"/>
      <c r="E6367" s="2"/>
    </row>
    <row r="6368" spans="1:5">
      <c r="A6368" s="3"/>
      <c r="B6368" s="35"/>
      <c r="C6368" s="35"/>
      <c r="E6368" s="2"/>
    </row>
    <row r="6369" spans="1:5">
      <c r="A6369" s="3"/>
      <c r="B6369" s="35"/>
      <c r="C6369" s="35"/>
      <c r="E6369" s="2"/>
    </row>
    <row r="6370" spans="1:5">
      <c r="A6370" s="3"/>
      <c r="B6370" s="35"/>
      <c r="C6370" s="35"/>
      <c r="E6370" s="2"/>
    </row>
    <row r="6371" spans="1:5">
      <c r="A6371" s="3"/>
      <c r="B6371" s="35"/>
      <c r="C6371" s="35"/>
      <c r="E6371" s="2"/>
    </row>
    <row r="6372" spans="1:5">
      <c r="A6372" s="3"/>
      <c r="B6372" s="35"/>
      <c r="C6372" s="35"/>
      <c r="E6372" s="2"/>
    </row>
    <row r="6373" spans="1:5">
      <c r="A6373" s="3"/>
      <c r="B6373" s="35"/>
      <c r="C6373" s="35"/>
      <c r="E6373" s="2"/>
    </row>
    <row r="6374" spans="1:5">
      <c r="A6374" s="3"/>
      <c r="B6374" s="35"/>
      <c r="C6374" s="35"/>
      <c r="E6374" s="2"/>
    </row>
    <row r="6375" spans="1:5">
      <c r="A6375" s="3"/>
      <c r="B6375" s="35"/>
      <c r="C6375" s="35"/>
      <c r="E6375" s="2"/>
    </row>
    <row r="6376" spans="1:5">
      <c r="A6376" s="3"/>
      <c r="B6376" s="35"/>
      <c r="C6376" s="35"/>
      <c r="E6376" s="2"/>
    </row>
    <row r="6377" spans="1:5">
      <c r="A6377" s="3"/>
      <c r="B6377" s="35"/>
      <c r="C6377" s="35"/>
      <c r="E6377" s="2"/>
    </row>
    <row r="6378" spans="1:5">
      <c r="A6378" s="3"/>
      <c r="B6378" s="35"/>
      <c r="C6378" s="35"/>
      <c r="E6378" s="2"/>
    </row>
    <row r="6379" spans="1:5">
      <c r="A6379" s="3"/>
      <c r="B6379" s="35"/>
      <c r="C6379" s="35"/>
      <c r="E6379" s="2"/>
    </row>
    <row r="6380" spans="1:5">
      <c r="A6380" s="3"/>
      <c r="B6380" s="35"/>
      <c r="C6380" s="35"/>
      <c r="E6380" s="2"/>
    </row>
    <row r="6381" spans="1:5">
      <c r="A6381" s="3"/>
      <c r="B6381" s="35"/>
      <c r="C6381" s="35"/>
      <c r="E6381" s="2"/>
    </row>
    <row r="6382" spans="1:5">
      <c r="A6382" s="3"/>
      <c r="B6382" s="35"/>
      <c r="C6382" s="35"/>
      <c r="E6382" s="2"/>
    </row>
    <row r="6383" spans="1:5">
      <c r="A6383" s="3"/>
      <c r="B6383" s="35"/>
      <c r="C6383" s="35"/>
      <c r="E6383" s="2"/>
    </row>
    <row r="6384" spans="1:5">
      <c r="A6384" s="3"/>
      <c r="B6384" s="35"/>
      <c r="C6384" s="35"/>
      <c r="E6384" s="2"/>
    </row>
    <row r="6385" spans="1:5">
      <c r="A6385" s="3"/>
      <c r="B6385" s="35"/>
      <c r="C6385" s="35"/>
      <c r="E6385" s="2"/>
    </row>
    <row r="6386" spans="1:5">
      <c r="A6386" s="3"/>
      <c r="B6386" s="35"/>
      <c r="C6386" s="35"/>
      <c r="E6386" s="2"/>
    </row>
    <row r="6387" spans="1:5">
      <c r="A6387" s="3"/>
      <c r="B6387" s="35"/>
      <c r="C6387" s="35"/>
      <c r="E6387" s="2"/>
    </row>
    <row r="6388" spans="1:5">
      <c r="A6388" s="3"/>
      <c r="B6388" s="35"/>
      <c r="C6388" s="35"/>
      <c r="E6388" s="2"/>
    </row>
    <row r="6389" spans="1:5">
      <c r="A6389" s="3"/>
      <c r="B6389" s="35"/>
      <c r="C6389" s="35"/>
      <c r="E6389" s="2"/>
    </row>
    <row r="6390" spans="1:5">
      <c r="A6390" s="3"/>
      <c r="B6390" s="35"/>
      <c r="C6390" s="35"/>
      <c r="E6390" s="2"/>
    </row>
    <row r="6391" spans="1:5">
      <c r="A6391" s="3"/>
      <c r="B6391" s="35"/>
      <c r="C6391" s="35"/>
      <c r="E6391" s="2"/>
    </row>
    <row r="6392" spans="1:5">
      <c r="A6392" s="3"/>
      <c r="B6392" s="35"/>
      <c r="C6392" s="35"/>
      <c r="E6392" s="2"/>
    </row>
    <row r="6393" spans="1:5">
      <c r="A6393" s="3"/>
      <c r="B6393" s="35"/>
      <c r="C6393" s="35"/>
      <c r="E6393" s="2"/>
    </row>
    <row r="6394" spans="1:5">
      <c r="A6394" s="3"/>
      <c r="B6394" s="35"/>
      <c r="C6394" s="35"/>
      <c r="E6394" s="2"/>
    </row>
    <row r="6395" spans="1:5">
      <c r="A6395" s="3"/>
      <c r="B6395" s="35"/>
      <c r="C6395" s="35"/>
      <c r="E6395" s="2"/>
    </row>
    <row r="6396" spans="1:5">
      <c r="A6396" s="3"/>
      <c r="B6396" s="35"/>
      <c r="C6396" s="35"/>
      <c r="E6396" s="2"/>
    </row>
    <row r="6397" spans="1:5">
      <c r="A6397" s="3"/>
      <c r="B6397" s="35"/>
      <c r="C6397" s="35"/>
      <c r="E6397" s="2"/>
    </row>
    <row r="6398" spans="1:5">
      <c r="A6398" s="3"/>
      <c r="B6398" s="35"/>
      <c r="C6398" s="35"/>
      <c r="E6398" s="2"/>
    </row>
    <row r="6399" spans="1:5">
      <c r="A6399" s="3"/>
      <c r="B6399" s="35"/>
      <c r="C6399" s="35"/>
      <c r="E6399" s="2"/>
    </row>
    <row r="6400" spans="1:5">
      <c r="A6400" s="3"/>
      <c r="B6400" s="35"/>
      <c r="C6400" s="35"/>
      <c r="E6400" s="2"/>
    </row>
    <row r="6401" spans="1:5">
      <c r="A6401" s="3"/>
      <c r="B6401" s="35"/>
      <c r="C6401" s="35"/>
      <c r="E6401" s="2"/>
    </row>
    <row r="6402" spans="1:5">
      <c r="A6402" s="3"/>
      <c r="B6402" s="35"/>
      <c r="C6402" s="35"/>
      <c r="E6402" s="2"/>
    </row>
    <row r="6403" spans="1:5">
      <c r="A6403" s="3"/>
      <c r="B6403" s="35"/>
      <c r="C6403" s="35"/>
      <c r="E6403" s="2"/>
    </row>
    <row r="6404" spans="1:5">
      <c r="A6404" s="3"/>
      <c r="B6404" s="35"/>
      <c r="C6404" s="35"/>
      <c r="E6404" s="2"/>
    </row>
    <row r="6405" spans="1:5">
      <c r="A6405" s="3"/>
      <c r="B6405" s="35"/>
      <c r="C6405" s="35"/>
      <c r="E6405" s="2"/>
    </row>
    <row r="6406" spans="1:5">
      <c r="A6406" s="3"/>
      <c r="B6406" s="35"/>
      <c r="C6406" s="35"/>
      <c r="E6406" s="2"/>
    </row>
    <row r="6407" spans="1:5">
      <c r="A6407" s="3"/>
      <c r="B6407" s="35"/>
      <c r="C6407" s="35"/>
      <c r="E6407" s="2"/>
    </row>
    <row r="6408" spans="1:5">
      <c r="A6408" s="3"/>
      <c r="B6408" s="35"/>
      <c r="C6408" s="35"/>
      <c r="E6408" s="2"/>
    </row>
    <row r="6409" spans="1:5">
      <c r="A6409" s="3"/>
      <c r="B6409" s="35"/>
      <c r="C6409" s="35"/>
      <c r="E6409" s="2"/>
    </row>
    <row r="6410" spans="1:5">
      <c r="A6410" s="3"/>
      <c r="B6410" s="35"/>
      <c r="C6410" s="35"/>
      <c r="E6410" s="2"/>
    </row>
    <row r="6411" spans="1:5">
      <c r="A6411" s="3"/>
      <c r="B6411" s="35"/>
      <c r="C6411" s="35"/>
      <c r="E6411" s="2"/>
    </row>
    <row r="6412" spans="1:5">
      <c r="A6412" s="3"/>
      <c r="B6412" s="35"/>
      <c r="C6412" s="35"/>
      <c r="E6412" s="2"/>
    </row>
    <row r="6413" spans="1:5">
      <c r="A6413" s="3"/>
      <c r="B6413" s="35"/>
      <c r="C6413" s="35"/>
      <c r="E6413" s="2"/>
    </row>
    <row r="6414" spans="1:5">
      <c r="A6414" s="3"/>
      <c r="B6414" s="35"/>
      <c r="C6414" s="35"/>
      <c r="E6414" s="2"/>
    </row>
    <row r="6415" spans="1:5">
      <c r="A6415" s="3"/>
      <c r="B6415" s="35"/>
      <c r="C6415" s="35"/>
      <c r="E6415" s="2"/>
    </row>
    <row r="6416" spans="1:5">
      <c r="A6416" s="3"/>
      <c r="B6416" s="35"/>
      <c r="C6416" s="35"/>
      <c r="E6416" s="2"/>
    </row>
    <row r="6417" spans="1:5">
      <c r="A6417" s="3"/>
      <c r="B6417" s="35"/>
      <c r="C6417" s="35"/>
      <c r="E6417" s="2"/>
    </row>
    <row r="6418" spans="1:5">
      <c r="A6418" s="3"/>
      <c r="B6418" s="35"/>
      <c r="C6418" s="35"/>
      <c r="E6418" s="2"/>
    </row>
    <row r="6419" spans="1:5">
      <c r="A6419" s="3"/>
      <c r="B6419" s="35"/>
      <c r="C6419" s="35"/>
      <c r="E6419" s="2"/>
    </row>
    <row r="6420" spans="1:5">
      <c r="A6420" s="3"/>
      <c r="B6420" s="35"/>
      <c r="C6420" s="35"/>
      <c r="E6420" s="2"/>
    </row>
    <row r="6421" spans="1:5">
      <c r="A6421" s="3"/>
      <c r="B6421" s="35"/>
      <c r="C6421" s="35"/>
      <c r="E6421" s="2"/>
    </row>
    <row r="6422" spans="1:5">
      <c r="A6422" s="3"/>
      <c r="B6422" s="35"/>
      <c r="C6422" s="35"/>
      <c r="E6422" s="2"/>
    </row>
    <row r="6423" spans="1:5">
      <c r="A6423" s="3"/>
      <c r="B6423" s="35"/>
      <c r="C6423" s="35"/>
      <c r="E6423" s="2"/>
    </row>
    <row r="6424" spans="1:5">
      <c r="A6424" s="3"/>
      <c r="B6424" s="35"/>
      <c r="C6424" s="35"/>
      <c r="E6424" s="2"/>
    </row>
    <row r="6425" spans="1:5">
      <c r="A6425" s="3"/>
      <c r="B6425" s="35"/>
      <c r="C6425" s="35"/>
      <c r="E6425" s="2"/>
    </row>
    <row r="6426" spans="1:5">
      <c r="A6426" s="3"/>
      <c r="B6426" s="35"/>
      <c r="C6426" s="35"/>
      <c r="E6426" s="2"/>
    </row>
    <row r="6427" spans="1:5">
      <c r="A6427" s="3"/>
      <c r="B6427" s="35"/>
      <c r="C6427" s="35"/>
      <c r="E6427" s="2"/>
    </row>
    <row r="6428" spans="1:5">
      <c r="A6428" s="3"/>
      <c r="B6428" s="35"/>
      <c r="C6428" s="35"/>
      <c r="E6428" s="2"/>
    </row>
    <row r="6429" spans="1:5">
      <c r="A6429" s="3"/>
      <c r="B6429" s="35"/>
      <c r="C6429" s="35"/>
      <c r="E6429" s="2"/>
    </row>
    <row r="6430" spans="1:5">
      <c r="A6430" s="3"/>
      <c r="B6430" s="35"/>
      <c r="C6430" s="35"/>
      <c r="E6430" s="2"/>
    </row>
    <row r="6431" spans="1:5">
      <c r="A6431" s="3"/>
      <c r="B6431" s="35"/>
      <c r="C6431" s="35"/>
      <c r="E6431" s="2"/>
    </row>
    <row r="6432" spans="1:5">
      <c r="A6432" s="3"/>
      <c r="B6432" s="35"/>
      <c r="C6432" s="35"/>
      <c r="E6432" s="2"/>
    </row>
    <row r="6433" spans="1:5">
      <c r="A6433" s="3"/>
      <c r="B6433" s="35"/>
      <c r="C6433" s="35"/>
      <c r="E6433" s="2"/>
    </row>
    <row r="6434" spans="1:5">
      <c r="A6434" s="3"/>
      <c r="B6434" s="35"/>
      <c r="C6434" s="35"/>
      <c r="E6434" s="2"/>
    </row>
    <row r="6435" spans="1:5">
      <c r="A6435" s="3"/>
      <c r="B6435" s="35"/>
      <c r="C6435" s="35"/>
      <c r="E6435" s="2"/>
    </row>
    <row r="6436" spans="1:5">
      <c r="A6436" s="3"/>
      <c r="B6436" s="35"/>
      <c r="C6436" s="35"/>
      <c r="E6436" s="2"/>
    </row>
    <row r="6437" spans="1:5">
      <c r="A6437" s="3"/>
      <c r="B6437" s="35"/>
      <c r="C6437" s="35"/>
      <c r="E6437" s="2"/>
    </row>
    <row r="6438" spans="1:5">
      <c r="A6438" s="3"/>
      <c r="B6438" s="35"/>
      <c r="C6438" s="35"/>
      <c r="E6438" s="2"/>
    </row>
    <row r="6439" spans="1:5">
      <c r="A6439" s="3"/>
      <c r="B6439" s="35"/>
      <c r="C6439" s="35"/>
      <c r="E6439" s="2"/>
    </row>
    <row r="6440" spans="1:5">
      <c r="A6440" s="3"/>
      <c r="B6440" s="35"/>
      <c r="C6440" s="35"/>
      <c r="E6440" s="2"/>
    </row>
    <row r="6441" spans="1:5">
      <c r="A6441" s="3"/>
      <c r="B6441" s="35"/>
      <c r="C6441" s="35"/>
      <c r="E6441" s="2"/>
    </row>
    <row r="6442" spans="1:5">
      <c r="A6442" s="3"/>
      <c r="B6442" s="35"/>
      <c r="C6442" s="35"/>
      <c r="E6442" s="2"/>
    </row>
    <row r="6443" spans="1:5">
      <c r="A6443" s="3"/>
      <c r="B6443" s="35"/>
      <c r="C6443" s="35"/>
      <c r="E6443" s="2"/>
    </row>
    <row r="6444" spans="1:5">
      <c r="A6444" s="3"/>
      <c r="B6444" s="35"/>
      <c r="C6444" s="35"/>
      <c r="E6444" s="2"/>
    </row>
    <row r="6445" spans="1:5">
      <c r="A6445" s="3"/>
      <c r="B6445" s="35"/>
      <c r="C6445" s="35"/>
      <c r="E6445" s="2"/>
    </row>
    <row r="6446" spans="1:5">
      <c r="A6446" s="3"/>
      <c r="B6446" s="35"/>
      <c r="C6446" s="35"/>
      <c r="E6446" s="2"/>
    </row>
    <row r="6447" spans="1:5">
      <c r="A6447" s="3"/>
      <c r="B6447" s="35"/>
      <c r="C6447" s="35"/>
      <c r="E6447" s="2"/>
    </row>
    <row r="6448" spans="1:5">
      <c r="A6448" s="3"/>
      <c r="B6448" s="35"/>
      <c r="C6448" s="35"/>
      <c r="E6448" s="2"/>
    </row>
    <row r="6449" spans="1:5">
      <c r="A6449" s="3"/>
      <c r="B6449" s="35"/>
      <c r="C6449" s="35"/>
      <c r="E6449" s="2"/>
    </row>
    <row r="6450" spans="1:5">
      <c r="A6450" s="3"/>
      <c r="B6450" s="35"/>
      <c r="C6450" s="35"/>
      <c r="E6450" s="2"/>
    </row>
    <row r="6451" spans="1:5">
      <c r="A6451" s="3"/>
      <c r="B6451" s="35"/>
      <c r="C6451" s="35"/>
      <c r="E6451" s="2"/>
    </row>
    <row r="6452" spans="1:5">
      <c r="A6452" s="3"/>
      <c r="B6452" s="35"/>
      <c r="C6452" s="35"/>
      <c r="E6452" s="2"/>
    </row>
    <row r="6453" spans="1:5">
      <c r="A6453" s="3"/>
      <c r="B6453" s="35"/>
      <c r="C6453" s="35"/>
      <c r="E6453" s="2"/>
    </row>
    <row r="6454" spans="1:5">
      <c r="A6454" s="3"/>
      <c r="B6454" s="35"/>
      <c r="C6454" s="35"/>
      <c r="E6454" s="2"/>
    </row>
    <row r="6455" spans="1:5">
      <c r="A6455" s="3"/>
      <c r="B6455" s="35"/>
      <c r="C6455" s="35"/>
      <c r="E6455" s="2"/>
    </row>
    <row r="6456" spans="1:5">
      <c r="A6456" s="3"/>
      <c r="B6456" s="35"/>
      <c r="C6456" s="35"/>
      <c r="E6456" s="2"/>
    </row>
    <row r="6457" spans="1:5">
      <c r="A6457" s="3"/>
      <c r="B6457" s="35"/>
      <c r="C6457" s="35"/>
      <c r="E6457" s="2"/>
    </row>
    <row r="6458" spans="1:5">
      <c r="A6458" s="3"/>
      <c r="B6458" s="35"/>
      <c r="C6458" s="35"/>
      <c r="E6458" s="2"/>
    </row>
    <row r="6459" spans="1:5">
      <c r="A6459" s="3"/>
      <c r="B6459" s="35"/>
      <c r="C6459" s="35"/>
      <c r="E6459" s="2"/>
    </row>
    <row r="6460" spans="1:5">
      <c r="A6460" s="3"/>
      <c r="B6460" s="35"/>
      <c r="C6460" s="35"/>
      <c r="E6460" s="2"/>
    </row>
    <row r="6461" spans="1:5">
      <c r="A6461" s="3"/>
      <c r="B6461" s="35"/>
      <c r="C6461" s="35"/>
      <c r="E6461" s="2"/>
    </row>
    <row r="6462" spans="1:5">
      <c r="A6462" s="3"/>
      <c r="B6462" s="35"/>
      <c r="C6462" s="35"/>
      <c r="E6462" s="2"/>
    </row>
    <row r="6463" spans="1:5">
      <c r="A6463" s="3"/>
      <c r="B6463" s="35"/>
      <c r="C6463" s="35"/>
      <c r="E6463" s="2"/>
    </row>
    <row r="6464" spans="1:5">
      <c r="A6464" s="3"/>
      <c r="B6464" s="35"/>
      <c r="C6464" s="35"/>
      <c r="E6464" s="2"/>
    </row>
    <row r="6465" spans="1:5">
      <c r="A6465" s="3"/>
      <c r="B6465" s="35"/>
      <c r="C6465" s="35"/>
      <c r="E6465" s="2"/>
    </row>
    <row r="6466" spans="1:5">
      <c r="A6466" s="3"/>
      <c r="B6466" s="35"/>
      <c r="C6466" s="35"/>
      <c r="E6466" s="2"/>
    </row>
    <row r="6467" spans="1:5">
      <c r="A6467" s="3"/>
      <c r="B6467" s="35"/>
      <c r="C6467" s="35"/>
      <c r="E6467" s="2"/>
    </row>
    <row r="6468" spans="1:5">
      <c r="A6468" s="3"/>
      <c r="B6468" s="35"/>
      <c r="C6468" s="35"/>
      <c r="E6468" s="2"/>
    </row>
    <row r="6469" spans="1:5">
      <c r="A6469" s="3"/>
      <c r="B6469" s="35"/>
      <c r="C6469" s="35"/>
      <c r="E6469" s="2"/>
    </row>
    <row r="6470" spans="1:5">
      <c r="A6470" s="3"/>
      <c r="B6470" s="35"/>
      <c r="C6470" s="35"/>
      <c r="E6470" s="2"/>
    </row>
    <row r="6471" spans="1:5">
      <c r="A6471" s="3"/>
      <c r="B6471" s="35"/>
      <c r="C6471" s="35"/>
      <c r="E6471" s="2"/>
    </row>
    <row r="6472" spans="1:5">
      <c r="A6472" s="3"/>
      <c r="B6472" s="35"/>
      <c r="C6472" s="35"/>
      <c r="E6472" s="2"/>
    </row>
    <row r="6473" spans="1:5">
      <c r="A6473" s="3"/>
      <c r="B6473" s="35"/>
      <c r="C6473" s="35"/>
      <c r="E6473" s="2"/>
    </row>
    <row r="6474" spans="1:5">
      <c r="A6474" s="3"/>
      <c r="B6474" s="35"/>
      <c r="C6474" s="35"/>
      <c r="E6474" s="2"/>
    </row>
    <row r="6475" spans="1:5">
      <c r="A6475" s="3"/>
      <c r="B6475" s="35"/>
      <c r="C6475" s="35"/>
      <c r="E6475" s="2"/>
    </row>
    <row r="6476" spans="1:5">
      <c r="A6476" s="3"/>
      <c r="B6476" s="35"/>
      <c r="C6476" s="35"/>
      <c r="E6476" s="2"/>
    </row>
    <row r="6477" spans="1:5">
      <c r="A6477" s="3"/>
      <c r="B6477" s="35"/>
      <c r="C6477" s="35"/>
      <c r="E6477" s="2"/>
    </row>
    <row r="6478" spans="1:5">
      <c r="A6478" s="3"/>
      <c r="B6478" s="35"/>
      <c r="C6478" s="35"/>
      <c r="E6478" s="2"/>
    </row>
    <row r="6479" spans="1:5">
      <c r="A6479" s="3"/>
      <c r="B6479" s="35"/>
      <c r="C6479" s="35"/>
      <c r="E6479" s="2"/>
    </row>
    <row r="6480" spans="1:5">
      <c r="A6480" s="3"/>
      <c r="B6480" s="35"/>
      <c r="C6480" s="35"/>
      <c r="E6480" s="2"/>
    </row>
    <row r="6481" spans="1:5">
      <c r="A6481" s="3"/>
      <c r="B6481" s="35"/>
      <c r="C6481" s="35"/>
      <c r="E6481" s="2"/>
    </row>
    <row r="6482" spans="1:5">
      <c r="A6482" s="3"/>
      <c r="B6482" s="35"/>
      <c r="C6482" s="35"/>
      <c r="E6482" s="2"/>
    </row>
    <row r="6483" spans="1:5">
      <c r="A6483" s="3"/>
      <c r="B6483" s="35"/>
      <c r="C6483" s="35"/>
      <c r="E6483" s="2"/>
    </row>
    <row r="6484" spans="1:5">
      <c r="A6484" s="3"/>
      <c r="B6484" s="35"/>
      <c r="C6484" s="35"/>
      <c r="E6484" s="2"/>
    </row>
    <row r="6485" spans="1:5">
      <c r="A6485" s="3"/>
      <c r="B6485" s="35"/>
      <c r="C6485" s="35"/>
      <c r="E6485" s="2"/>
    </row>
    <row r="6486" spans="1:5">
      <c r="A6486" s="3"/>
      <c r="B6486" s="35"/>
      <c r="C6486" s="35"/>
      <c r="E6486" s="2"/>
    </row>
    <row r="6487" spans="1:5">
      <c r="A6487" s="3"/>
      <c r="B6487" s="35"/>
      <c r="C6487" s="35"/>
      <c r="E6487" s="2"/>
    </row>
    <row r="6488" spans="1:5">
      <c r="A6488" s="3"/>
      <c r="B6488" s="35"/>
      <c r="C6488" s="35"/>
      <c r="E6488" s="2"/>
    </row>
    <row r="6489" spans="1:5">
      <c r="A6489" s="3"/>
      <c r="B6489" s="35"/>
      <c r="C6489" s="35"/>
      <c r="E6489" s="2"/>
    </row>
    <row r="6490" spans="1:5">
      <c r="A6490" s="3"/>
      <c r="B6490" s="35"/>
      <c r="C6490" s="35"/>
      <c r="E6490" s="2"/>
    </row>
    <row r="6491" spans="1:5">
      <c r="A6491" s="3"/>
      <c r="B6491" s="35"/>
      <c r="C6491" s="35"/>
      <c r="E6491" s="2"/>
    </row>
    <row r="6492" spans="1:5">
      <c r="A6492" s="3"/>
      <c r="B6492" s="35"/>
      <c r="C6492" s="35"/>
      <c r="E6492" s="2"/>
    </row>
    <row r="6493" spans="1:5">
      <c r="A6493" s="3"/>
      <c r="B6493" s="35"/>
      <c r="C6493" s="35"/>
      <c r="E6493" s="2"/>
    </row>
    <row r="6494" spans="1:5">
      <c r="A6494" s="3"/>
      <c r="B6494" s="35"/>
      <c r="C6494" s="35"/>
      <c r="E6494" s="2"/>
    </row>
    <row r="6495" spans="1:5">
      <c r="A6495" s="3"/>
      <c r="B6495" s="35"/>
      <c r="C6495" s="35"/>
      <c r="E6495" s="2"/>
    </row>
    <row r="6496" spans="1:5">
      <c r="A6496" s="3"/>
      <c r="B6496" s="35"/>
      <c r="C6496" s="35"/>
      <c r="E6496" s="2"/>
    </row>
    <row r="6497" spans="1:5">
      <c r="A6497" s="3"/>
      <c r="B6497" s="35"/>
      <c r="C6497" s="35"/>
      <c r="E6497" s="2"/>
    </row>
    <row r="6498" spans="1:5">
      <c r="A6498" s="3"/>
      <c r="B6498" s="35"/>
      <c r="C6498" s="35"/>
      <c r="E6498" s="2"/>
    </row>
    <row r="6499" spans="1:5">
      <c r="A6499" s="3"/>
      <c r="B6499" s="35"/>
      <c r="C6499" s="35"/>
      <c r="E6499" s="2"/>
    </row>
    <row r="6500" spans="1:5">
      <c r="A6500" s="3"/>
      <c r="B6500" s="35"/>
      <c r="C6500" s="35"/>
      <c r="E6500" s="2"/>
    </row>
    <row r="6501" spans="1:5">
      <c r="A6501" s="3"/>
      <c r="B6501" s="35"/>
      <c r="C6501" s="35"/>
      <c r="E6501" s="2"/>
    </row>
    <row r="6502" spans="1:5">
      <c r="A6502" s="3"/>
      <c r="B6502" s="35"/>
      <c r="C6502" s="35"/>
      <c r="E6502" s="2"/>
    </row>
    <row r="6503" spans="1:5">
      <c r="A6503" s="3"/>
      <c r="B6503" s="35"/>
      <c r="C6503" s="35"/>
      <c r="E6503" s="2"/>
    </row>
    <row r="6504" spans="1:5">
      <c r="A6504" s="3"/>
      <c r="B6504" s="35"/>
      <c r="C6504" s="35"/>
      <c r="E6504" s="2"/>
    </row>
    <row r="6505" spans="1:5">
      <c r="A6505" s="3"/>
      <c r="B6505" s="35"/>
      <c r="C6505" s="35"/>
      <c r="E6505" s="2"/>
    </row>
    <row r="6506" spans="1:5">
      <c r="A6506" s="3"/>
      <c r="B6506" s="35"/>
      <c r="C6506" s="35"/>
      <c r="E6506" s="2"/>
    </row>
    <row r="6507" spans="1:5">
      <c r="A6507" s="3"/>
      <c r="B6507" s="35"/>
      <c r="C6507" s="35"/>
      <c r="E6507" s="2"/>
    </row>
    <row r="6508" spans="1:5">
      <c r="A6508" s="3"/>
      <c r="B6508" s="35"/>
      <c r="C6508" s="35"/>
      <c r="E6508" s="2"/>
    </row>
    <row r="6509" spans="1:5">
      <c r="A6509" s="3"/>
      <c r="B6509" s="35"/>
      <c r="C6509" s="35"/>
      <c r="E6509" s="2"/>
    </row>
    <row r="6510" spans="1:5">
      <c r="A6510" s="3"/>
      <c r="B6510" s="35"/>
      <c r="C6510" s="35"/>
      <c r="E6510" s="2"/>
    </row>
    <row r="6511" spans="1:5">
      <c r="A6511" s="3"/>
      <c r="B6511" s="35"/>
      <c r="C6511" s="35"/>
      <c r="E6511" s="2"/>
    </row>
    <row r="6512" spans="1:5">
      <c r="A6512" s="3"/>
      <c r="B6512" s="35"/>
      <c r="C6512" s="35"/>
      <c r="E6512" s="2"/>
    </row>
    <row r="6513" spans="1:5">
      <c r="A6513" s="3"/>
      <c r="B6513" s="35"/>
      <c r="C6513" s="35"/>
      <c r="E6513" s="2"/>
    </row>
    <row r="6514" spans="1:5">
      <c r="A6514" s="3"/>
      <c r="B6514" s="35"/>
      <c r="C6514" s="35"/>
      <c r="E6514" s="2"/>
    </row>
    <row r="6515" spans="1:5">
      <c r="A6515" s="3"/>
      <c r="B6515" s="35"/>
      <c r="C6515" s="35"/>
      <c r="E6515" s="2"/>
    </row>
    <row r="6516" spans="1:5">
      <c r="A6516" s="3"/>
      <c r="B6516" s="35"/>
      <c r="C6516" s="35"/>
      <c r="E6516" s="2"/>
    </row>
    <row r="6517" spans="1:5">
      <c r="A6517" s="3"/>
      <c r="B6517" s="35"/>
      <c r="C6517" s="35"/>
      <c r="E6517" s="2"/>
    </row>
    <row r="6518" spans="1:5">
      <c r="A6518" s="3"/>
      <c r="B6518" s="35"/>
      <c r="C6518" s="35"/>
      <c r="E6518" s="2"/>
    </row>
    <row r="6519" spans="1:5">
      <c r="A6519" s="3"/>
      <c r="B6519" s="35"/>
      <c r="C6519" s="35"/>
      <c r="E6519" s="2"/>
    </row>
    <row r="6520" spans="1:5">
      <c r="A6520" s="3"/>
      <c r="B6520" s="35"/>
      <c r="C6520" s="35"/>
      <c r="E6520" s="2"/>
    </row>
    <row r="6521" spans="1:5">
      <c r="A6521" s="3"/>
      <c r="B6521" s="35"/>
      <c r="C6521" s="35"/>
      <c r="E6521" s="2"/>
    </row>
    <row r="6522" spans="1:5">
      <c r="A6522" s="3"/>
      <c r="B6522" s="35"/>
      <c r="C6522" s="35"/>
      <c r="E6522" s="2"/>
    </row>
    <row r="6523" spans="1:5">
      <c r="A6523" s="3"/>
      <c r="B6523" s="35"/>
      <c r="C6523" s="35"/>
      <c r="E6523" s="2"/>
    </row>
    <row r="6524" spans="1:5">
      <c r="A6524" s="3"/>
      <c r="B6524" s="35"/>
      <c r="C6524" s="35"/>
      <c r="E6524" s="2"/>
    </row>
    <row r="6525" spans="1:5">
      <c r="A6525" s="3"/>
      <c r="B6525" s="35"/>
      <c r="C6525" s="35"/>
      <c r="E6525" s="2"/>
    </row>
    <row r="6526" spans="1:5">
      <c r="A6526" s="3"/>
      <c r="B6526" s="35"/>
      <c r="C6526" s="35"/>
      <c r="E6526" s="2"/>
    </row>
    <row r="6527" spans="1:5">
      <c r="A6527" s="3"/>
      <c r="B6527" s="35"/>
      <c r="C6527" s="35"/>
      <c r="E6527" s="2"/>
    </row>
    <row r="6528" spans="1:5">
      <c r="A6528" s="3"/>
      <c r="B6528" s="35"/>
      <c r="C6528" s="35"/>
      <c r="E6528" s="2"/>
    </row>
    <row r="6529" spans="1:5">
      <c r="A6529" s="3"/>
      <c r="B6529" s="35"/>
      <c r="C6529" s="35"/>
      <c r="E6529" s="2"/>
    </row>
    <row r="6530" spans="1:5">
      <c r="A6530" s="3"/>
      <c r="B6530" s="35"/>
      <c r="C6530" s="35"/>
      <c r="E6530" s="2"/>
    </row>
    <row r="6531" spans="1:5">
      <c r="A6531" s="3"/>
      <c r="B6531" s="35"/>
      <c r="C6531" s="35"/>
      <c r="E6531" s="2"/>
    </row>
    <row r="6532" spans="1:5">
      <c r="A6532" s="3"/>
      <c r="B6532" s="35"/>
      <c r="C6532" s="35"/>
      <c r="E6532" s="2"/>
    </row>
    <row r="6533" spans="1:5">
      <c r="A6533" s="3"/>
      <c r="B6533" s="35"/>
      <c r="C6533" s="35"/>
      <c r="E6533" s="2"/>
    </row>
    <row r="6534" spans="1:5">
      <c r="A6534" s="3"/>
      <c r="B6534" s="35"/>
      <c r="C6534" s="35"/>
      <c r="E6534" s="2"/>
    </row>
    <row r="6535" spans="1:5">
      <c r="A6535" s="3"/>
      <c r="B6535" s="35"/>
      <c r="C6535" s="35"/>
      <c r="E6535" s="2"/>
    </row>
    <row r="6536" spans="1:5">
      <c r="A6536" s="3"/>
      <c r="B6536" s="35"/>
      <c r="C6536" s="35"/>
      <c r="E6536" s="2"/>
    </row>
    <row r="6537" spans="1:5">
      <c r="A6537" s="3"/>
      <c r="B6537" s="35"/>
      <c r="C6537" s="35"/>
      <c r="E6537" s="2"/>
    </row>
    <row r="6538" spans="1:5">
      <c r="A6538" s="3"/>
      <c r="B6538" s="35"/>
      <c r="C6538" s="35"/>
      <c r="E6538" s="2"/>
    </row>
    <row r="6539" spans="1:5">
      <c r="A6539" s="3"/>
      <c r="B6539" s="35"/>
      <c r="C6539" s="35"/>
      <c r="E6539" s="2"/>
    </row>
    <row r="6540" spans="1:5">
      <c r="A6540" s="3"/>
      <c r="B6540" s="35"/>
      <c r="C6540" s="35"/>
      <c r="E6540" s="2"/>
    </row>
    <row r="6541" spans="1:5">
      <c r="A6541" s="3"/>
      <c r="B6541" s="35"/>
      <c r="C6541" s="35"/>
      <c r="E6541" s="2"/>
    </row>
    <row r="6542" spans="1:5">
      <c r="A6542" s="3"/>
      <c r="B6542" s="35"/>
      <c r="C6542" s="35"/>
      <c r="E6542" s="2"/>
    </row>
    <row r="6543" spans="1:5">
      <c r="A6543" s="3"/>
      <c r="B6543" s="35"/>
      <c r="C6543" s="35"/>
      <c r="E6543" s="2"/>
    </row>
    <row r="6544" spans="1:5">
      <c r="A6544" s="3"/>
      <c r="B6544" s="35"/>
      <c r="C6544" s="35"/>
      <c r="E6544" s="2"/>
    </row>
    <row r="6545" spans="1:5">
      <c r="A6545" s="3"/>
      <c r="B6545" s="35"/>
      <c r="C6545" s="35"/>
      <c r="E6545" s="2"/>
    </row>
    <row r="6546" spans="1:5">
      <c r="A6546" s="3"/>
      <c r="B6546" s="35"/>
      <c r="C6546" s="35"/>
      <c r="E6546" s="2"/>
    </row>
    <row r="6547" spans="1:5">
      <c r="A6547" s="3"/>
      <c r="B6547" s="35"/>
      <c r="C6547" s="35"/>
      <c r="E6547" s="2"/>
    </row>
    <row r="6548" spans="1:5">
      <c r="A6548" s="3"/>
      <c r="B6548" s="35"/>
      <c r="C6548" s="35"/>
      <c r="E6548" s="2"/>
    </row>
    <row r="6549" spans="1:5">
      <c r="A6549" s="3"/>
      <c r="B6549" s="35"/>
      <c r="C6549" s="35"/>
      <c r="E6549" s="2"/>
    </row>
    <row r="6550" spans="1:5">
      <c r="A6550" s="3"/>
      <c r="B6550" s="35"/>
      <c r="C6550" s="35"/>
      <c r="E6550" s="2"/>
    </row>
    <row r="6551" spans="1:5">
      <c r="A6551" s="3"/>
      <c r="B6551" s="35"/>
      <c r="C6551" s="35"/>
      <c r="E6551" s="2"/>
    </row>
    <row r="6552" spans="1:5">
      <c r="A6552" s="3"/>
      <c r="B6552" s="35"/>
      <c r="C6552" s="35"/>
      <c r="E6552" s="2"/>
    </row>
    <row r="6553" spans="1:5">
      <c r="A6553" s="3"/>
      <c r="B6553" s="35"/>
      <c r="C6553" s="35"/>
      <c r="E6553" s="2"/>
    </row>
    <row r="6554" spans="1:5">
      <c r="A6554" s="3"/>
      <c r="B6554" s="35"/>
      <c r="C6554" s="35"/>
      <c r="E6554" s="2"/>
    </row>
    <row r="6555" spans="1:5">
      <c r="A6555" s="3"/>
      <c r="B6555" s="35"/>
      <c r="C6555" s="35"/>
      <c r="E6555" s="2"/>
    </row>
    <row r="6556" spans="1:5">
      <c r="A6556" s="3"/>
      <c r="B6556" s="35"/>
      <c r="C6556" s="35"/>
      <c r="E6556" s="2"/>
    </row>
    <row r="6557" spans="1:5">
      <c r="A6557" s="3"/>
      <c r="B6557" s="35"/>
      <c r="C6557" s="35"/>
      <c r="E6557" s="2"/>
    </row>
    <row r="6558" spans="1:5">
      <c r="A6558" s="3"/>
      <c r="B6558" s="35"/>
      <c r="C6558" s="35"/>
      <c r="E6558" s="2"/>
    </row>
    <row r="6559" spans="1:5">
      <c r="A6559" s="3"/>
      <c r="B6559" s="35"/>
      <c r="C6559" s="35"/>
      <c r="E6559" s="2"/>
    </row>
    <row r="6560" spans="1:5">
      <c r="A6560" s="3"/>
      <c r="B6560" s="35"/>
      <c r="C6560" s="35"/>
      <c r="E6560" s="2"/>
    </row>
    <row r="6561" spans="1:5">
      <c r="A6561" s="3"/>
      <c r="B6561" s="35"/>
      <c r="C6561" s="35"/>
      <c r="E6561" s="2"/>
    </row>
    <row r="6562" spans="1:5">
      <c r="A6562" s="3"/>
      <c r="B6562" s="35"/>
      <c r="C6562" s="35"/>
      <c r="E6562" s="2"/>
    </row>
    <row r="6563" spans="1:5">
      <c r="A6563" s="3"/>
      <c r="B6563" s="35"/>
      <c r="C6563" s="35"/>
      <c r="E6563" s="2"/>
    </row>
    <row r="6564" spans="1:5">
      <c r="A6564" s="3"/>
      <c r="B6564" s="35"/>
      <c r="C6564" s="35"/>
      <c r="E6564" s="2"/>
    </row>
    <row r="6565" spans="1:5">
      <c r="A6565" s="3"/>
      <c r="B6565" s="35"/>
      <c r="C6565" s="35"/>
      <c r="E6565" s="2"/>
    </row>
    <row r="6566" spans="1:5">
      <c r="A6566" s="3"/>
      <c r="B6566" s="35"/>
      <c r="C6566" s="35"/>
      <c r="E6566" s="2"/>
    </row>
    <row r="6567" spans="1:5">
      <c r="A6567" s="3"/>
      <c r="B6567" s="35"/>
      <c r="C6567" s="35"/>
      <c r="E6567" s="2"/>
    </row>
    <row r="6568" spans="1:5">
      <c r="A6568" s="3"/>
      <c r="B6568" s="35"/>
      <c r="C6568" s="35"/>
      <c r="E6568" s="2"/>
    </row>
    <row r="6569" spans="1:5">
      <c r="A6569" s="3"/>
      <c r="B6569" s="35"/>
      <c r="C6569" s="35"/>
      <c r="E6569" s="2"/>
    </row>
    <row r="6570" spans="1:5">
      <c r="A6570" s="3"/>
      <c r="B6570" s="35"/>
      <c r="C6570" s="35"/>
      <c r="E6570" s="2"/>
    </row>
    <row r="6571" spans="1:5">
      <c r="A6571" s="3"/>
      <c r="B6571" s="35"/>
      <c r="C6571" s="35"/>
      <c r="E6571" s="2"/>
    </row>
    <row r="6572" spans="1:5">
      <c r="A6572" s="3"/>
      <c r="B6572" s="35"/>
      <c r="C6572" s="35"/>
      <c r="E6572" s="2"/>
    </row>
    <row r="6573" spans="1:5">
      <c r="A6573" s="3"/>
      <c r="B6573" s="35"/>
      <c r="C6573" s="35"/>
      <c r="E6573" s="2"/>
    </row>
    <row r="6574" spans="1:5">
      <c r="A6574" s="3"/>
      <c r="B6574" s="35"/>
      <c r="C6574" s="35"/>
      <c r="E6574" s="2"/>
    </row>
    <row r="6575" spans="1:5">
      <c r="A6575" s="3"/>
      <c r="B6575" s="35"/>
      <c r="C6575" s="35"/>
      <c r="E6575" s="2"/>
    </row>
    <row r="6576" spans="1:5">
      <c r="A6576" s="3"/>
      <c r="B6576" s="35"/>
      <c r="C6576" s="35"/>
      <c r="E6576" s="2"/>
    </row>
    <row r="6577" spans="1:5">
      <c r="A6577" s="3"/>
      <c r="B6577" s="35"/>
      <c r="C6577" s="35"/>
      <c r="E6577" s="2"/>
    </row>
    <row r="6578" spans="1:5">
      <c r="A6578" s="3"/>
      <c r="B6578" s="35"/>
      <c r="C6578" s="35"/>
      <c r="E6578" s="2"/>
    </row>
    <row r="6579" spans="1:5">
      <c r="A6579" s="3"/>
      <c r="B6579" s="35"/>
      <c r="C6579" s="35"/>
      <c r="E6579" s="2"/>
    </row>
    <row r="6580" spans="1:5">
      <c r="A6580" s="3"/>
      <c r="B6580" s="35"/>
      <c r="C6580" s="35"/>
      <c r="E6580" s="2"/>
    </row>
    <row r="6581" spans="1:5">
      <c r="A6581" s="3"/>
      <c r="B6581" s="35"/>
      <c r="C6581" s="35"/>
      <c r="E6581" s="2"/>
    </row>
    <row r="6582" spans="1:5">
      <c r="A6582" s="3"/>
      <c r="B6582" s="35"/>
      <c r="C6582" s="35"/>
      <c r="E6582" s="2"/>
    </row>
    <row r="6583" spans="1:5">
      <c r="A6583" s="3"/>
      <c r="B6583" s="35"/>
      <c r="C6583" s="35"/>
      <c r="E6583" s="2"/>
    </row>
    <row r="6584" spans="1:5">
      <c r="A6584" s="3"/>
      <c r="B6584" s="35"/>
      <c r="C6584" s="35"/>
      <c r="E6584" s="2"/>
    </row>
    <row r="6585" spans="1:5">
      <c r="A6585" s="3"/>
      <c r="B6585" s="35"/>
      <c r="C6585" s="35"/>
      <c r="E6585" s="2"/>
    </row>
    <row r="6586" spans="1:5">
      <c r="A6586" s="3"/>
      <c r="B6586" s="35"/>
      <c r="C6586" s="35"/>
      <c r="E6586" s="2"/>
    </row>
    <row r="6587" spans="1:5">
      <c r="A6587" s="3"/>
      <c r="B6587" s="35"/>
      <c r="C6587" s="35"/>
      <c r="E6587" s="2"/>
    </row>
    <row r="6588" spans="1:5">
      <c r="A6588" s="3"/>
      <c r="B6588" s="35"/>
      <c r="C6588" s="35"/>
      <c r="E6588" s="2"/>
    </row>
    <row r="6589" spans="1:5">
      <c r="A6589" s="3"/>
      <c r="B6589" s="35"/>
      <c r="C6589" s="35"/>
      <c r="E6589" s="2"/>
    </row>
    <row r="6590" spans="1:5">
      <c r="A6590" s="3"/>
      <c r="B6590" s="35"/>
      <c r="C6590" s="35"/>
      <c r="E6590" s="2"/>
    </row>
    <row r="6591" spans="1:5">
      <c r="A6591" s="3"/>
      <c r="B6591" s="35"/>
      <c r="C6591" s="35"/>
      <c r="E6591" s="2"/>
    </row>
    <row r="6592" spans="1:5">
      <c r="A6592" s="3"/>
      <c r="B6592" s="35"/>
      <c r="C6592" s="35"/>
      <c r="E6592" s="2"/>
    </row>
    <row r="6593" spans="1:5">
      <c r="A6593" s="3"/>
      <c r="B6593" s="35"/>
      <c r="C6593" s="35"/>
      <c r="E6593" s="2"/>
    </row>
    <row r="6594" spans="1:5">
      <c r="A6594" s="3"/>
      <c r="B6594" s="35"/>
      <c r="C6594" s="35"/>
      <c r="E6594" s="2"/>
    </row>
    <row r="6595" spans="1:5">
      <c r="A6595" s="3"/>
      <c r="B6595" s="35"/>
      <c r="C6595" s="35"/>
      <c r="E6595" s="2"/>
    </row>
    <row r="6596" spans="1:5">
      <c r="A6596" s="3"/>
      <c r="B6596" s="35"/>
      <c r="C6596" s="35"/>
      <c r="E6596" s="2"/>
    </row>
    <row r="6597" spans="1:5">
      <c r="A6597" s="3"/>
      <c r="B6597" s="35"/>
      <c r="C6597" s="35"/>
      <c r="E6597" s="2"/>
    </row>
    <row r="6598" spans="1:5">
      <c r="A6598" s="3"/>
      <c r="B6598" s="35"/>
      <c r="C6598" s="35"/>
      <c r="E6598" s="2"/>
    </row>
    <row r="6599" spans="1:5">
      <c r="A6599" s="3"/>
      <c r="B6599" s="35"/>
      <c r="C6599" s="35"/>
      <c r="E6599" s="2"/>
    </row>
    <row r="6600" spans="1:5">
      <c r="A6600" s="3"/>
      <c r="B6600" s="35"/>
      <c r="C6600" s="35"/>
      <c r="E6600" s="2"/>
    </row>
    <row r="6601" spans="1:5">
      <c r="A6601" s="3"/>
      <c r="B6601" s="35"/>
      <c r="C6601" s="35"/>
      <c r="E6601" s="2"/>
    </row>
    <row r="6602" spans="1:5">
      <c r="A6602" s="3"/>
      <c r="B6602" s="35"/>
      <c r="C6602" s="35"/>
      <c r="E6602" s="2"/>
    </row>
    <row r="6603" spans="1:5">
      <c r="A6603" s="3"/>
      <c r="B6603" s="35"/>
      <c r="C6603" s="35"/>
      <c r="E6603" s="2"/>
    </row>
    <row r="6604" spans="1:5">
      <c r="A6604" s="3"/>
      <c r="B6604" s="35"/>
      <c r="C6604" s="35"/>
      <c r="E6604" s="2"/>
    </row>
    <row r="6605" spans="1:5">
      <c r="A6605" s="3"/>
      <c r="B6605" s="35"/>
      <c r="C6605" s="35"/>
      <c r="E6605" s="2"/>
    </row>
    <row r="6606" spans="1:5">
      <c r="A6606" s="3"/>
      <c r="B6606" s="35"/>
      <c r="C6606" s="35"/>
      <c r="E6606" s="2"/>
    </row>
    <row r="6607" spans="1:5">
      <c r="A6607" s="3"/>
      <c r="B6607" s="35"/>
      <c r="C6607" s="35"/>
      <c r="E6607" s="2"/>
    </row>
    <row r="6608" spans="1:5">
      <c r="A6608" s="3"/>
      <c r="B6608" s="35"/>
      <c r="C6608" s="35"/>
      <c r="E6608" s="2"/>
    </row>
    <row r="6609" spans="1:5">
      <c r="A6609" s="3"/>
      <c r="B6609" s="35"/>
      <c r="C6609" s="35"/>
      <c r="E6609" s="2"/>
    </row>
    <row r="6610" spans="1:5">
      <c r="A6610" s="3"/>
      <c r="B6610" s="35"/>
      <c r="C6610" s="35"/>
      <c r="E6610" s="2"/>
    </row>
    <row r="6611" spans="1:5">
      <c r="A6611" s="3"/>
      <c r="B6611" s="35"/>
      <c r="C6611" s="35"/>
      <c r="E6611" s="2"/>
    </row>
    <row r="6612" spans="1:5">
      <c r="A6612" s="3"/>
      <c r="B6612" s="35"/>
      <c r="C6612" s="35"/>
      <c r="E6612" s="2"/>
    </row>
    <row r="6613" spans="1:5">
      <c r="A6613" s="3"/>
      <c r="B6613" s="35"/>
      <c r="C6613" s="35"/>
      <c r="E6613" s="2"/>
    </row>
    <row r="6614" spans="1:5">
      <c r="A6614" s="3"/>
      <c r="B6614" s="35"/>
      <c r="C6614" s="35"/>
      <c r="E6614" s="2"/>
    </row>
    <row r="6615" spans="1:5">
      <c r="A6615" s="3"/>
      <c r="B6615" s="35"/>
      <c r="C6615" s="35"/>
      <c r="E6615" s="2"/>
    </row>
    <row r="6616" spans="1:5">
      <c r="A6616" s="3"/>
      <c r="B6616" s="35"/>
      <c r="C6616" s="35"/>
      <c r="E6616" s="2"/>
    </row>
    <row r="6617" spans="1:5">
      <c r="A6617" s="3"/>
      <c r="B6617" s="35"/>
      <c r="C6617" s="35"/>
      <c r="E6617" s="2"/>
    </row>
    <row r="6618" spans="1:5">
      <c r="A6618" s="3"/>
      <c r="B6618" s="35"/>
      <c r="C6618" s="35"/>
      <c r="E6618" s="2"/>
    </row>
    <row r="6619" spans="1:5">
      <c r="A6619" s="3"/>
      <c r="B6619" s="35"/>
      <c r="C6619" s="35"/>
      <c r="E6619" s="2"/>
    </row>
    <row r="6620" spans="1:5">
      <c r="A6620" s="3"/>
      <c r="B6620" s="35"/>
      <c r="C6620" s="35"/>
      <c r="E6620" s="2"/>
    </row>
    <row r="6621" spans="1:5">
      <c r="A6621" s="3"/>
      <c r="B6621" s="35"/>
      <c r="C6621" s="35"/>
      <c r="E6621" s="2"/>
    </row>
    <row r="6622" spans="1:5">
      <c r="A6622" s="3"/>
      <c r="B6622" s="35"/>
      <c r="C6622" s="35"/>
      <c r="E6622" s="2"/>
    </row>
    <row r="6623" spans="1:5">
      <c r="A6623" s="3"/>
      <c r="B6623" s="35"/>
      <c r="C6623" s="35"/>
      <c r="E6623" s="2"/>
    </row>
    <row r="6624" spans="1:5">
      <c r="A6624" s="3"/>
      <c r="B6624" s="35"/>
      <c r="C6624" s="35"/>
      <c r="E6624" s="2"/>
    </row>
    <row r="6625" spans="1:5">
      <c r="A6625" s="3"/>
      <c r="B6625" s="35"/>
      <c r="C6625" s="35"/>
      <c r="E6625" s="2"/>
    </row>
    <row r="6626" spans="1:5">
      <c r="A6626" s="3"/>
      <c r="B6626" s="35"/>
      <c r="C6626" s="35"/>
      <c r="E6626" s="2"/>
    </row>
    <row r="6627" spans="1:5">
      <c r="A6627" s="3"/>
      <c r="B6627" s="35"/>
      <c r="C6627" s="35"/>
      <c r="E6627" s="2"/>
    </row>
    <row r="6628" spans="1:5">
      <c r="A6628" s="3"/>
      <c r="B6628" s="35"/>
      <c r="C6628" s="35"/>
      <c r="E6628" s="2"/>
    </row>
    <row r="6629" spans="1:5">
      <c r="A6629" s="3"/>
      <c r="B6629" s="35"/>
      <c r="C6629" s="35"/>
      <c r="E6629" s="2"/>
    </row>
    <row r="6630" spans="1:5">
      <c r="A6630" s="3"/>
      <c r="B6630" s="35"/>
      <c r="C6630" s="35"/>
      <c r="E6630" s="2"/>
    </row>
    <row r="6631" spans="1:5">
      <c r="A6631" s="3"/>
      <c r="B6631" s="35"/>
      <c r="C6631" s="35"/>
      <c r="E6631" s="2"/>
    </row>
    <row r="6632" spans="1:5">
      <c r="A6632" s="3"/>
      <c r="B6632" s="35"/>
      <c r="C6632" s="35"/>
      <c r="E6632" s="2"/>
    </row>
    <row r="6633" spans="1:5">
      <c r="A6633" s="3"/>
      <c r="B6633" s="35"/>
      <c r="C6633" s="35"/>
      <c r="E6633" s="2"/>
    </row>
    <row r="6634" spans="1:5">
      <c r="A6634" s="3"/>
      <c r="B6634" s="35"/>
      <c r="C6634" s="35"/>
      <c r="E6634" s="2"/>
    </row>
    <row r="6635" spans="1:5">
      <c r="A6635" s="3"/>
      <c r="B6635" s="35"/>
      <c r="C6635" s="35"/>
      <c r="E6635" s="2"/>
    </row>
    <row r="6636" spans="1:5">
      <c r="A6636" s="3"/>
      <c r="B6636" s="35"/>
      <c r="C6636" s="35"/>
      <c r="E6636" s="2"/>
    </row>
    <row r="6637" spans="1:5">
      <c r="A6637" s="3"/>
      <c r="B6637" s="35"/>
      <c r="C6637" s="35"/>
      <c r="E6637" s="2"/>
    </row>
    <row r="6638" spans="1:5">
      <c r="A6638" s="3"/>
      <c r="B6638" s="35"/>
      <c r="C6638" s="35"/>
      <c r="E6638" s="2"/>
    </row>
    <row r="6639" spans="1:5">
      <c r="A6639" s="3"/>
      <c r="B6639" s="35"/>
      <c r="C6639" s="35"/>
      <c r="E6639" s="2"/>
    </row>
    <row r="6640" spans="1:5">
      <c r="A6640" s="3"/>
      <c r="B6640" s="35"/>
      <c r="C6640" s="35"/>
      <c r="E6640" s="2"/>
    </row>
    <row r="6641" spans="1:5">
      <c r="A6641" s="3"/>
      <c r="B6641" s="35"/>
      <c r="C6641" s="35"/>
      <c r="E6641" s="2"/>
    </row>
    <row r="6642" spans="1:5">
      <c r="A6642" s="3"/>
      <c r="B6642" s="35"/>
      <c r="C6642" s="35"/>
      <c r="E6642" s="2"/>
    </row>
    <row r="6643" spans="1:5">
      <c r="A6643" s="3"/>
      <c r="B6643" s="35"/>
      <c r="C6643" s="35"/>
      <c r="E6643" s="2"/>
    </row>
    <row r="6644" spans="1:5">
      <c r="A6644" s="3"/>
      <c r="B6644" s="35"/>
      <c r="C6644" s="35"/>
      <c r="E6644" s="2"/>
    </row>
    <row r="6645" spans="1:5">
      <c r="A6645" s="3"/>
      <c r="B6645" s="35"/>
      <c r="C6645" s="35"/>
      <c r="E6645" s="2"/>
    </row>
    <row r="6646" spans="1:5">
      <c r="A6646" s="3"/>
      <c r="B6646" s="35"/>
      <c r="C6646" s="35"/>
      <c r="E6646" s="2"/>
    </row>
    <row r="6647" spans="1:5">
      <c r="A6647" s="3"/>
      <c r="B6647" s="35"/>
      <c r="C6647" s="35"/>
      <c r="E6647" s="2"/>
    </row>
    <row r="6648" spans="1:5">
      <c r="A6648" s="3"/>
      <c r="B6648" s="35"/>
      <c r="C6648" s="35"/>
      <c r="E6648" s="2"/>
    </row>
    <row r="6649" spans="1:5">
      <c r="A6649" s="3"/>
      <c r="B6649" s="35"/>
      <c r="C6649" s="35"/>
      <c r="E6649" s="2"/>
    </row>
    <row r="6650" spans="1:5">
      <c r="A6650" s="3"/>
      <c r="B6650" s="35"/>
      <c r="C6650" s="35"/>
      <c r="E6650" s="2"/>
    </row>
    <row r="6651" spans="1:5">
      <c r="A6651" s="3"/>
      <c r="B6651" s="35"/>
      <c r="C6651" s="35"/>
      <c r="E6651" s="2"/>
    </row>
    <row r="6652" spans="1:5">
      <c r="A6652" s="3"/>
      <c r="B6652" s="35"/>
      <c r="C6652" s="35"/>
      <c r="E6652" s="2"/>
    </row>
    <row r="6653" spans="1:5">
      <c r="A6653" s="3"/>
      <c r="B6653" s="35"/>
      <c r="C6653" s="35"/>
      <c r="E6653" s="2"/>
    </row>
    <row r="6654" spans="1:5">
      <c r="A6654" s="3"/>
      <c r="B6654" s="35"/>
      <c r="C6654" s="35"/>
      <c r="E6654" s="2"/>
    </row>
    <row r="6655" spans="1:5">
      <c r="A6655" s="3"/>
      <c r="B6655" s="35"/>
      <c r="C6655" s="35"/>
      <c r="E6655" s="2"/>
    </row>
    <row r="6656" spans="1:5">
      <c r="A6656" s="3"/>
      <c r="B6656" s="35"/>
      <c r="C6656" s="35"/>
      <c r="E6656" s="2"/>
    </row>
    <row r="6657" spans="1:5">
      <c r="A6657" s="3"/>
      <c r="B6657" s="35"/>
      <c r="C6657" s="35"/>
      <c r="E6657" s="2"/>
    </row>
    <row r="6658" spans="1:5">
      <c r="A6658" s="3"/>
      <c r="B6658" s="35"/>
      <c r="C6658" s="35"/>
      <c r="E6658" s="2"/>
    </row>
    <row r="6659" spans="1:5">
      <c r="A6659" s="3"/>
      <c r="B6659" s="35"/>
      <c r="C6659" s="35"/>
      <c r="E6659" s="2"/>
    </row>
    <row r="6660" spans="1:5">
      <c r="A6660" s="3"/>
      <c r="B6660" s="35"/>
      <c r="C6660" s="35"/>
      <c r="E6660" s="2"/>
    </row>
    <row r="6661" spans="1:5">
      <c r="A6661" s="3"/>
      <c r="B6661" s="35"/>
      <c r="C6661" s="35"/>
      <c r="E6661" s="2"/>
    </row>
    <row r="6662" spans="1:5">
      <c r="A6662" s="3"/>
      <c r="B6662" s="35"/>
      <c r="C6662" s="35"/>
      <c r="E6662" s="2"/>
    </row>
    <row r="6663" spans="1:5">
      <c r="A6663" s="3"/>
      <c r="B6663" s="35"/>
      <c r="C6663" s="35"/>
      <c r="E6663" s="2"/>
    </row>
    <row r="6664" spans="1:5">
      <c r="A6664" s="3"/>
      <c r="B6664" s="35"/>
      <c r="C6664" s="35"/>
      <c r="E6664" s="2"/>
    </row>
    <row r="6665" spans="1:5">
      <c r="A6665" s="3"/>
      <c r="B6665" s="35"/>
      <c r="C6665" s="35"/>
      <c r="E6665" s="2"/>
    </row>
    <row r="6666" spans="1:5">
      <c r="A6666" s="3"/>
      <c r="B6666" s="35"/>
      <c r="C6666" s="35"/>
      <c r="E6666" s="2"/>
    </row>
    <row r="6667" spans="1:5">
      <c r="A6667" s="3"/>
      <c r="B6667" s="35"/>
      <c r="C6667" s="35"/>
      <c r="E6667" s="2"/>
    </row>
    <row r="6668" spans="1:5">
      <c r="A6668" s="3"/>
      <c r="B6668" s="35"/>
      <c r="C6668" s="35"/>
      <c r="E6668" s="2"/>
    </row>
    <row r="6669" spans="1:5">
      <c r="A6669" s="3"/>
      <c r="B6669" s="35"/>
      <c r="C6669" s="35"/>
      <c r="E6669" s="2"/>
    </row>
    <row r="6670" spans="1:5">
      <c r="A6670" s="3"/>
      <c r="B6670" s="35"/>
      <c r="C6670" s="35"/>
      <c r="E6670" s="2"/>
    </row>
    <row r="6671" spans="1:5">
      <c r="A6671" s="3"/>
      <c r="B6671" s="35"/>
      <c r="C6671" s="35"/>
      <c r="E6671" s="2"/>
    </row>
    <row r="6672" spans="1:5">
      <c r="A6672" s="3"/>
      <c r="B6672" s="35"/>
      <c r="C6672" s="35"/>
      <c r="E6672" s="2"/>
    </row>
    <row r="6673" spans="1:5">
      <c r="A6673" s="3"/>
      <c r="B6673" s="35"/>
      <c r="C6673" s="35"/>
      <c r="E6673" s="2"/>
    </row>
    <row r="6674" spans="1:5">
      <c r="A6674" s="3"/>
      <c r="B6674" s="35"/>
      <c r="C6674" s="35"/>
      <c r="E6674" s="2"/>
    </row>
    <row r="6675" spans="1:5">
      <c r="A6675" s="3"/>
      <c r="B6675" s="35"/>
      <c r="C6675" s="35"/>
      <c r="E6675" s="2"/>
    </row>
    <row r="6676" spans="1:5">
      <c r="A6676" s="3"/>
      <c r="B6676" s="35"/>
      <c r="C6676" s="35"/>
      <c r="E6676" s="2"/>
    </row>
    <row r="6677" spans="1:5">
      <c r="A6677" s="3"/>
      <c r="B6677" s="35"/>
      <c r="C6677" s="35"/>
      <c r="E6677" s="2"/>
    </row>
    <row r="6678" spans="1:5">
      <c r="A6678" s="3"/>
      <c r="B6678" s="35"/>
      <c r="C6678" s="35"/>
      <c r="E6678" s="2"/>
    </row>
    <row r="6679" spans="1:5">
      <c r="A6679" s="3"/>
      <c r="B6679" s="35"/>
      <c r="C6679" s="35"/>
      <c r="E6679" s="2"/>
    </row>
    <row r="6680" spans="1:5">
      <c r="A6680" s="3"/>
      <c r="B6680" s="35"/>
      <c r="C6680" s="35"/>
      <c r="E6680" s="2"/>
    </row>
    <row r="6681" spans="1:5">
      <c r="A6681" s="3"/>
      <c r="B6681" s="35"/>
      <c r="C6681" s="35"/>
      <c r="E6681" s="2"/>
    </row>
    <row r="6682" spans="1:5">
      <c r="A6682" s="3"/>
      <c r="B6682" s="35"/>
      <c r="C6682" s="35"/>
      <c r="E6682" s="2"/>
    </row>
    <row r="6683" spans="1:5">
      <c r="A6683" s="3"/>
      <c r="B6683" s="35"/>
      <c r="C6683" s="35"/>
      <c r="E6683" s="2"/>
    </row>
    <row r="6684" spans="1:5">
      <c r="A6684" s="3"/>
      <c r="B6684" s="35"/>
      <c r="C6684" s="35"/>
      <c r="E6684" s="2"/>
    </row>
    <row r="6685" spans="1:5">
      <c r="A6685" s="3"/>
      <c r="B6685" s="35"/>
      <c r="C6685" s="35"/>
      <c r="E6685" s="2"/>
    </row>
    <row r="6686" spans="1:5">
      <c r="A6686" s="3"/>
      <c r="B6686" s="35"/>
      <c r="C6686" s="35"/>
      <c r="E6686" s="2"/>
    </row>
    <row r="6687" spans="1:5">
      <c r="A6687" s="3"/>
      <c r="B6687" s="35"/>
      <c r="C6687" s="35"/>
      <c r="E6687" s="2"/>
    </row>
    <row r="6688" spans="1:5">
      <c r="A6688" s="3"/>
      <c r="B6688" s="35"/>
      <c r="C6688" s="35"/>
      <c r="E6688" s="2"/>
    </row>
    <row r="6689" spans="1:5">
      <c r="A6689" s="3"/>
      <c r="B6689" s="35"/>
      <c r="C6689" s="35"/>
      <c r="E6689" s="2"/>
    </row>
    <row r="6690" spans="1:5">
      <c r="A6690" s="3"/>
      <c r="B6690" s="35"/>
      <c r="C6690" s="35"/>
      <c r="E6690" s="2"/>
    </row>
    <row r="6691" spans="1:5">
      <c r="A6691" s="3"/>
      <c r="B6691" s="35"/>
      <c r="C6691" s="35"/>
      <c r="E6691" s="2"/>
    </row>
    <row r="6692" spans="1:5">
      <c r="A6692" s="3"/>
      <c r="B6692" s="35"/>
      <c r="C6692" s="35"/>
      <c r="E6692" s="2"/>
    </row>
    <row r="6693" spans="1:5">
      <c r="A6693" s="3"/>
      <c r="B6693" s="35"/>
      <c r="C6693" s="35"/>
      <c r="E6693" s="2"/>
    </row>
    <row r="6694" spans="1:5">
      <c r="A6694" s="3"/>
      <c r="B6694" s="35"/>
      <c r="C6694" s="35"/>
      <c r="E6694" s="2"/>
    </row>
    <row r="6695" spans="1:5">
      <c r="A6695" s="3"/>
      <c r="B6695" s="35"/>
      <c r="C6695" s="35"/>
      <c r="E6695" s="2"/>
    </row>
    <row r="6696" spans="1:5">
      <c r="A6696" s="3"/>
      <c r="B6696" s="35"/>
      <c r="C6696" s="35"/>
      <c r="E6696" s="2"/>
    </row>
    <row r="6697" spans="1:5">
      <c r="A6697" s="3"/>
      <c r="B6697" s="35"/>
      <c r="C6697" s="35"/>
      <c r="E6697" s="2"/>
    </row>
    <row r="6698" spans="1:5">
      <c r="A6698" s="3"/>
      <c r="B6698" s="35"/>
      <c r="C6698" s="35"/>
      <c r="E6698" s="2"/>
    </row>
    <row r="6699" spans="1:5">
      <c r="A6699" s="3"/>
      <c r="B6699" s="35"/>
      <c r="C6699" s="35"/>
      <c r="E6699" s="2"/>
    </row>
    <row r="6700" spans="1:5">
      <c r="A6700" s="3"/>
      <c r="B6700" s="35"/>
      <c r="C6700" s="35"/>
      <c r="E6700" s="2"/>
    </row>
    <row r="6701" spans="1:5">
      <c r="A6701" s="3"/>
      <c r="B6701" s="35"/>
      <c r="C6701" s="35"/>
      <c r="E6701" s="2"/>
    </row>
    <row r="6702" spans="1:5">
      <c r="A6702" s="3"/>
      <c r="B6702" s="35"/>
      <c r="C6702" s="35"/>
      <c r="E6702" s="2"/>
    </row>
    <row r="6703" spans="1:5">
      <c r="A6703" s="3"/>
      <c r="B6703" s="35"/>
      <c r="C6703" s="35"/>
      <c r="E6703" s="2"/>
    </row>
    <row r="6704" spans="1:5">
      <c r="A6704" s="3"/>
      <c r="B6704" s="35"/>
      <c r="C6704" s="35"/>
      <c r="E6704" s="2"/>
    </row>
    <row r="6705" spans="1:5">
      <c r="A6705" s="3"/>
      <c r="B6705" s="35"/>
      <c r="C6705" s="35"/>
      <c r="E6705" s="2"/>
    </row>
    <row r="6706" spans="1:5">
      <c r="A6706" s="3"/>
      <c r="B6706" s="35"/>
      <c r="C6706" s="35"/>
      <c r="E6706" s="2"/>
    </row>
    <row r="6707" spans="1:5">
      <c r="A6707" s="3"/>
      <c r="B6707" s="35"/>
      <c r="C6707" s="35"/>
      <c r="E6707" s="2"/>
    </row>
    <row r="6708" spans="1:5">
      <c r="A6708" s="3"/>
      <c r="B6708" s="35"/>
      <c r="C6708" s="35"/>
      <c r="E6708" s="2"/>
    </row>
    <row r="6709" spans="1:5">
      <c r="A6709" s="3"/>
      <c r="B6709" s="35"/>
      <c r="C6709" s="35"/>
      <c r="E6709" s="2"/>
    </row>
    <row r="6710" spans="1:5">
      <c r="A6710" s="3"/>
      <c r="B6710" s="35"/>
      <c r="C6710" s="35"/>
      <c r="E6710" s="2"/>
    </row>
    <row r="6711" spans="1:5">
      <c r="A6711" s="3"/>
      <c r="B6711" s="35"/>
      <c r="C6711" s="35"/>
      <c r="E6711" s="2"/>
    </row>
    <row r="6712" spans="1:5">
      <c r="A6712" s="3"/>
      <c r="B6712" s="35"/>
      <c r="C6712" s="35"/>
      <c r="E6712" s="2"/>
    </row>
    <row r="6713" spans="1:5">
      <c r="A6713" s="3"/>
      <c r="B6713" s="35"/>
      <c r="C6713" s="35"/>
      <c r="E6713" s="2"/>
    </row>
    <row r="6714" spans="1:5">
      <c r="A6714" s="3"/>
      <c r="B6714" s="35"/>
      <c r="C6714" s="35"/>
      <c r="E6714" s="2"/>
    </row>
    <row r="6715" spans="1:5">
      <c r="A6715" s="3"/>
      <c r="B6715" s="35"/>
      <c r="C6715" s="35"/>
      <c r="E6715" s="2"/>
    </row>
    <row r="6716" spans="1:5">
      <c r="A6716" s="3"/>
      <c r="B6716" s="35"/>
      <c r="C6716" s="35"/>
      <c r="E6716" s="2"/>
    </row>
    <row r="6717" spans="1:5">
      <c r="A6717" s="3"/>
      <c r="B6717" s="35"/>
      <c r="C6717" s="35"/>
      <c r="E6717" s="2"/>
    </row>
    <row r="6718" spans="1:5">
      <c r="A6718" s="3"/>
      <c r="B6718" s="35"/>
      <c r="C6718" s="35"/>
      <c r="E6718" s="2"/>
    </row>
    <row r="6719" spans="1:5">
      <c r="A6719" s="3"/>
      <c r="B6719" s="35"/>
      <c r="C6719" s="35"/>
      <c r="E6719" s="2"/>
    </row>
    <row r="6720" spans="1:5">
      <c r="A6720" s="3"/>
      <c r="B6720" s="35"/>
      <c r="C6720" s="35"/>
      <c r="E6720" s="2"/>
    </row>
    <row r="6721" spans="1:5">
      <c r="A6721" s="3"/>
      <c r="B6721" s="35"/>
      <c r="C6721" s="35"/>
      <c r="E6721" s="2"/>
    </row>
    <row r="6722" spans="1:5">
      <c r="A6722" s="3"/>
      <c r="B6722" s="35"/>
      <c r="C6722" s="35"/>
      <c r="E6722" s="2"/>
    </row>
    <row r="6723" spans="1:5">
      <c r="A6723" s="3"/>
      <c r="B6723" s="35"/>
      <c r="C6723" s="35"/>
      <c r="E6723" s="2"/>
    </row>
    <row r="6724" spans="1:5">
      <c r="A6724" s="3"/>
      <c r="B6724" s="35"/>
      <c r="C6724" s="35"/>
      <c r="E6724" s="2"/>
    </row>
    <row r="6725" spans="1:5">
      <c r="A6725" s="3"/>
      <c r="B6725" s="35"/>
      <c r="C6725" s="35"/>
      <c r="E6725" s="2"/>
    </row>
    <row r="6726" spans="1:5">
      <c r="A6726" s="3"/>
      <c r="B6726" s="35"/>
      <c r="C6726" s="35"/>
      <c r="E6726" s="2"/>
    </row>
    <row r="6727" spans="1:5">
      <c r="A6727" s="3"/>
      <c r="B6727" s="35"/>
      <c r="C6727" s="35"/>
      <c r="E6727" s="2"/>
    </row>
    <row r="6728" spans="1:5">
      <c r="A6728" s="3"/>
      <c r="B6728" s="35"/>
      <c r="C6728" s="35"/>
      <c r="E6728" s="2"/>
    </row>
    <row r="6729" spans="1:5">
      <c r="A6729" s="3"/>
      <c r="B6729" s="35"/>
      <c r="C6729" s="35"/>
      <c r="E6729" s="2"/>
    </row>
    <row r="6730" spans="1:5">
      <c r="A6730" s="3"/>
      <c r="B6730" s="35"/>
      <c r="C6730" s="35"/>
      <c r="E6730" s="2"/>
    </row>
    <row r="6731" spans="1:5">
      <c r="A6731" s="3"/>
      <c r="B6731" s="35"/>
      <c r="C6731" s="35"/>
      <c r="E6731" s="2"/>
    </row>
    <row r="6732" spans="1:5">
      <c r="A6732" s="3"/>
      <c r="B6732" s="35"/>
      <c r="C6732" s="35"/>
      <c r="E6732" s="2"/>
    </row>
    <row r="6733" spans="1:5">
      <c r="A6733" s="3"/>
      <c r="B6733" s="35"/>
      <c r="C6733" s="35"/>
      <c r="E6733" s="2"/>
    </row>
    <row r="6734" spans="1:5">
      <c r="A6734" s="3"/>
      <c r="B6734" s="35"/>
      <c r="C6734" s="35"/>
      <c r="E6734" s="2"/>
    </row>
    <row r="6735" spans="1:5">
      <c r="A6735" s="3"/>
      <c r="B6735" s="35"/>
      <c r="C6735" s="35"/>
      <c r="E6735" s="2"/>
    </row>
    <row r="6736" spans="1:5">
      <c r="A6736" s="3"/>
      <c r="B6736" s="35"/>
      <c r="C6736" s="35"/>
      <c r="E6736" s="2"/>
    </row>
    <row r="6737" spans="1:5">
      <c r="A6737" s="3"/>
      <c r="B6737" s="35"/>
      <c r="C6737" s="35"/>
      <c r="E6737" s="2"/>
    </row>
    <row r="6738" spans="1:5">
      <c r="A6738" s="3"/>
      <c r="B6738" s="35"/>
      <c r="C6738" s="35"/>
      <c r="E6738" s="2"/>
    </row>
    <row r="6739" spans="1:5">
      <c r="A6739" s="3"/>
      <c r="B6739" s="35"/>
      <c r="C6739" s="35"/>
      <c r="E6739" s="2"/>
    </row>
    <row r="6740" spans="1:5">
      <c r="A6740" s="3"/>
      <c r="B6740" s="35"/>
      <c r="C6740" s="35"/>
      <c r="E6740" s="2"/>
    </row>
    <row r="6741" spans="1:5">
      <c r="A6741" s="3"/>
      <c r="B6741" s="35"/>
      <c r="C6741" s="35"/>
      <c r="E6741" s="2"/>
    </row>
    <row r="6742" spans="1:5">
      <c r="A6742" s="3"/>
      <c r="B6742" s="35"/>
      <c r="C6742" s="35"/>
      <c r="E6742" s="2"/>
    </row>
    <row r="6743" spans="1:5">
      <c r="A6743" s="3"/>
      <c r="B6743" s="35"/>
      <c r="C6743" s="35"/>
      <c r="E6743" s="2"/>
    </row>
    <row r="6744" spans="1:5">
      <c r="A6744" s="3"/>
      <c r="B6744" s="35"/>
      <c r="C6744" s="35"/>
      <c r="E6744" s="2"/>
    </row>
    <row r="6745" spans="1:5">
      <c r="A6745" s="3"/>
      <c r="B6745" s="35"/>
      <c r="C6745" s="35"/>
      <c r="E6745" s="2"/>
    </row>
    <row r="6746" spans="1:5">
      <c r="A6746" s="3"/>
      <c r="B6746" s="35"/>
      <c r="C6746" s="35"/>
      <c r="E6746" s="2"/>
    </row>
    <row r="6747" spans="1:5">
      <c r="A6747" s="3"/>
      <c r="B6747" s="35"/>
      <c r="C6747" s="35"/>
      <c r="E6747" s="2"/>
    </row>
    <row r="6748" spans="1:5">
      <c r="A6748" s="3"/>
      <c r="B6748" s="35"/>
      <c r="C6748" s="35"/>
      <c r="E6748" s="2"/>
    </row>
    <row r="6749" spans="1:5">
      <c r="A6749" s="3"/>
      <c r="B6749" s="35"/>
      <c r="C6749" s="35"/>
      <c r="E6749" s="2"/>
    </row>
    <row r="6750" spans="1:5">
      <c r="A6750" s="3"/>
      <c r="B6750" s="35"/>
      <c r="C6750" s="35"/>
      <c r="E6750" s="2"/>
    </row>
    <row r="6751" spans="1:5">
      <c r="A6751" s="3"/>
      <c r="B6751" s="35"/>
      <c r="C6751" s="35"/>
      <c r="E6751" s="2"/>
    </row>
    <row r="6752" spans="1:5">
      <c r="A6752" s="3"/>
      <c r="B6752" s="35"/>
      <c r="C6752" s="35"/>
      <c r="E6752" s="2"/>
    </row>
    <row r="6753" spans="1:5">
      <c r="A6753" s="3"/>
      <c r="B6753" s="35"/>
      <c r="C6753" s="35"/>
      <c r="E6753" s="2"/>
    </row>
    <row r="6754" spans="1:5">
      <c r="A6754" s="3"/>
      <c r="B6754" s="35"/>
      <c r="C6754" s="35"/>
      <c r="E6754" s="2"/>
    </row>
    <row r="6755" spans="1:5">
      <c r="A6755" s="3"/>
      <c r="B6755" s="35"/>
      <c r="C6755" s="35"/>
      <c r="E6755" s="2"/>
    </row>
    <row r="6756" spans="1:5">
      <c r="A6756" s="3"/>
      <c r="B6756" s="35"/>
      <c r="C6756" s="35"/>
      <c r="E6756" s="2"/>
    </row>
    <row r="6757" spans="1:5">
      <c r="A6757" s="3"/>
      <c r="B6757" s="35"/>
      <c r="C6757" s="35"/>
      <c r="E6757" s="2"/>
    </row>
    <row r="6758" spans="1:5">
      <c r="A6758" s="3"/>
      <c r="B6758" s="35"/>
      <c r="C6758" s="35"/>
      <c r="E6758" s="2"/>
    </row>
    <row r="6759" spans="1:5">
      <c r="A6759" s="3"/>
      <c r="B6759" s="35"/>
      <c r="C6759" s="35"/>
      <c r="E6759" s="2"/>
    </row>
    <row r="6760" spans="1:5">
      <c r="A6760" s="3"/>
      <c r="B6760" s="35"/>
      <c r="C6760" s="35"/>
      <c r="E6760" s="2"/>
    </row>
    <row r="6761" spans="1:5">
      <c r="A6761" s="3"/>
      <c r="B6761" s="35"/>
      <c r="C6761" s="35"/>
      <c r="E6761" s="2"/>
    </row>
    <row r="6762" spans="1:5">
      <c r="A6762" s="3"/>
      <c r="B6762" s="35"/>
      <c r="C6762" s="35"/>
      <c r="E6762" s="2"/>
    </row>
    <row r="6763" spans="1:5">
      <c r="A6763" s="3"/>
      <c r="B6763" s="35"/>
      <c r="C6763" s="35"/>
      <c r="E6763" s="2"/>
    </row>
    <row r="6764" spans="1:5">
      <c r="A6764" s="3"/>
      <c r="B6764" s="35"/>
      <c r="C6764" s="35"/>
      <c r="E6764" s="2"/>
    </row>
    <row r="6765" spans="1:5">
      <c r="A6765" s="3"/>
      <c r="B6765" s="35"/>
      <c r="C6765" s="35"/>
      <c r="E6765" s="2"/>
    </row>
    <row r="6766" spans="1:5">
      <c r="A6766" s="3"/>
      <c r="B6766" s="35"/>
      <c r="C6766" s="35"/>
      <c r="E6766" s="2"/>
    </row>
    <row r="6767" spans="1:5">
      <c r="A6767" s="3"/>
      <c r="B6767" s="35"/>
      <c r="C6767" s="35"/>
      <c r="E6767" s="2"/>
    </row>
    <row r="6768" spans="1:5">
      <c r="A6768" s="3"/>
      <c r="B6768" s="35"/>
      <c r="C6768" s="35"/>
      <c r="E6768" s="2"/>
    </row>
    <row r="6769" spans="1:5">
      <c r="A6769" s="3"/>
      <c r="B6769" s="35"/>
      <c r="C6769" s="35"/>
      <c r="E6769" s="2"/>
    </row>
    <row r="6770" spans="1:5">
      <c r="A6770" s="3"/>
      <c r="B6770" s="35"/>
      <c r="C6770" s="35"/>
      <c r="E6770" s="2"/>
    </row>
    <row r="6771" spans="1:5">
      <c r="A6771" s="3"/>
      <c r="B6771" s="35"/>
      <c r="C6771" s="35"/>
      <c r="E6771" s="2"/>
    </row>
    <row r="6772" spans="1:5">
      <c r="A6772" s="3"/>
      <c r="B6772" s="35"/>
      <c r="C6772" s="35"/>
      <c r="E6772" s="2"/>
    </row>
    <row r="6773" spans="1:5">
      <c r="A6773" s="3"/>
      <c r="B6773" s="35"/>
      <c r="C6773" s="35"/>
      <c r="E6773" s="2"/>
    </row>
    <row r="6774" spans="1:5">
      <c r="A6774" s="3"/>
      <c r="B6774" s="35"/>
      <c r="C6774" s="35"/>
      <c r="E6774" s="2"/>
    </row>
    <row r="6775" spans="1:5">
      <c r="A6775" s="3"/>
      <c r="B6775" s="35"/>
      <c r="C6775" s="35"/>
      <c r="E6775" s="2"/>
    </row>
    <row r="6776" spans="1:5">
      <c r="A6776" s="3"/>
      <c r="B6776" s="35"/>
      <c r="C6776" s="35"/>
      <c r="E6776" s="2"/>
    </row>
    <row r="6777" spans="1:5">
      <c r="A6777" s="3"/>
      <c r="B6777" s="35"/>
      <c r="C6777" s="35"/>
      <c r="E6777" s="2"/>
    </row>
    <row r="6778" spans="1:5">
      <c r="A6778" s="3"/>
      <c r="B6778" s="35"/>
      <c r="C6778" s="35"/>
      <c r="E6778" s="2"/>
    </row>
    <row r="6779" spans="1:5">
      <c r="A6779" s="3"/>
      <c r="B6779" s="35"/>
      <c r="C6779" s="35"/>
      <c r="E6779" s="2"/>
    </row>
    <row r="6780" spans="1:5">
      <c r="A6780" s="3"/>
      <c r="B6780" s="35"/>
      <c r="C6780" s="35"/>
      <c r="E6780" s="2"/>
    </row>
    <row r="6781" spans="1:5">
      <c r="A6781" s="3"/>
      <c r="B6781" s="35"/>
      <c r="C6781" s="35"/>
      <c r="E6781" s="2"/>
    </row>
    <row r="6782" spans="1:5">
      <c r="A6782" s="3"/>
      <c r="B6782" s="35"/>
      <c r="C6782" s="35"/>
      <c r="E6782" s="2"/>
    </row>
    <row r="6783" spans="1:5">
      <c r="A6783" s="3"/>
      <c r="B6783" s="35"/>
      <c r="C6783" s="35"/>
      <c r="E6783" s="2"/>
    </row>
    <row r="6784" spans="1:5">
      <c r="A6784" s="3"/>
      <c r="B6784" s="35"/>
      <c r="C6784" s="35"/>
      <c r="E6784" s="2"/>
    </row>
    <row r="6785" spans="1:5">
      <c r="A6785" s="3"/>
      <c r="B6785" s="35"/>
      <c r="C6785" s="35"/>
      <c r="E6785" s="2"/>
    </row>
    <row r="6786" spans="1:5">
      <c r="A6786" s="3"/>
      <c r="B6786" s="35"/>
      <c r="C6786" s="35"/>
      <c r="E6786" s="2"/>
    </row>
    <row r="6787" spans="1:5">
      <c r="A6787" s="3"/>
      <c r="B6787" s="35"/>
      <c r="C6787" s="35"/>
      <c r="E6787" s="2"/>
    </row>
    <row r="6788" spans="1:5">
      <c r="A6788" s="3"/>
      <c r="B6788" s="35"/>
      <c r="C6788" s="35"/>
      <c r="E6788" s="2"/>
    </row>
    <row r="6789" spans="1:5">
      <c r="A6789" s="3"/>
      <c r="B6789" s="35"/>
      <c r="C6789" s="35"/>
      <c r="E6789" s="2"/>
    </row>
    <row r="6790" spans="1:5">
      <c r="A6790" s="3"/>
      <c r="B6790" s="35"/>
      <c r="C6790" s="35"/>
      <c r="E6790" s="2"/>
    </row>
    <row r="6791" spans="1:5">
      <c r="A6791" s="3"/>
      <c r="B6791" s="35"/>
      <c r="C6791" s="35"/>
      <c r="E6791" s="2"/>
    </row>
    <row r="6792" spans="1:5">
      <c r="A6792" s="3"/>
      <c r="B6792" s="35"/>
      <c r="C6792" s="35"/>
      <c r="E6792" s="2"/>
    </row>
    <row r="6793" spans="1:5">
      <c r="A6793" s="3"/>
      <c r="B6793" s="35"/>
      <c r="C6793" s="35"/>
      <c r="E6793" s="2"/>
    </row>
    <row r="6794" spans="1:5">
      <c r="A6794" s="3"/>
      <c r="B6794" s="35"/>
      <c r="C6794" s="35"/>
      <c r="E6794" s="2"/>
    </row>
    <row r="6795" spans="1:5">
      <c r="A6795" s="3"/>
      <c r="B6795" s="35"/>
      <c r="C6795" s="35"/>
      <c r="E6795" s="2"/>
    </row>
    <row r="6796" spans="1:5">
      <c r="A6796" s="3"/>
      <c r="B6796" s="35"/>
      <c r="C6796" s="35"/>
      <c r="E6796" s="2"/>
    </row>
    <row r="6797" spans="1:5">
      <c r="A6797" s="3"/>
      <c r="B6797" s="35"/>
      <c r="C6797" s="35"/>
      <c r="E6797" s="2"/>
    </row>
    <row r="6798" spans="1:5">
      <c r="A6798" s="3"/>
      <c r="B6798" s="35"/>
      <c r="C6798" s="35"/>
      <c r="E6798" s="2"/>
    </row>
    <row r="6799" spans="1:5">
      <c r="A6799" s="3"/>
      <c r="B6799" s="35"/>
      <c r="C6799" s="35"/>
      <c r="E6799" s="2"/>
    </row>
    <row r="6800" spans="1:5">
      <c r="A6800" s="3"/>
      <c r="B6800" s="35"/>
      <c r="C6800" s="35"/>
      <c r="E6800" s="2"/>
    </row>
    <row r="6801" spans="1:5">
      <c r="A6801" s="3"/>
      <c r="B6801" s="35"/>
      <c r="C6801" s="35"/>
      <c r="E6801" s="2"/>
    </row>
    <row r="6802" spans="1:5">
      <c r="A6802" s="3"/>
      <c r="B6802" s="35"/>
      <c r="C6802" s="35"/>
      <c r="E6802" s="2"/>
    </row>
    <row r="6803" spans="1:5">
      <c r="A6803" s="3"/>
      <c r="B6803" s="35"/>
      <c r="C6803" s="35"/>
      <c r="E6803" s="2"/>
    </row>
    <row r="6804" spans="1:5">
      <c r="A6804" s="3"/>
      <c r="B6804" s="35"/>
      <c r="C6804" s="35"/>
      <c r="E6804" s="2"/>
    </row>
    <row r="6805" spans="1:5">
      <c r="A6805" s="3"/>
      <c r="B6805" s="35"/>
      <c r="C6805" s="35"/>
      <c r="E6805" s="2"/>
    </row>
    <row r="6806" spans="1:5">
      <c r="A6806" s="3"/>
      <c r="B6806" s="35"/>
      <c r="C6806" s="35"/>
      <c r="E6806" s="2"/>
    </row>
    <row r="6807" spans="1:5">
      <c r="A6807" s="3"/>
      <c r="B6807" s="35"/>
      <c r="C6807" s="35"/>
      <c r="E6807" s="2"/>
    </row>
    <row r="6808" spans="1:5">
      <c r="A6808" s="3"/>
      <c r="B6808" s="35"/>
      <c r="C6808" s="35"/>
      <c r="E6808" s="2"/>
    </row>
    <row r="6809" spans="1:5">
      <c r="A6809" s="3"/>
      <c r="B6809" s="35"/>
      <c r="C6809" s="35"/>
      <c r="E6809" s="2"/>
    </row>
    <row r="6810" spans="1:5">
      <c r="A6810" s="3"/>
      <c r="B6810" s="35"/>
      <c r="C6810" s="35"/>
      <c r="E6810" s="2"/>
    </row>
    <row r="6811" spans="1:5">
      <c r="A6811" s="3"/>
      <c r="B6811" s="35"/>
      <c r="C6811" s="35"/>
      <c r="E6811" s="2"/>
    </row>
    <row r="6812" spans="1:5">
      <c r="A6812" s="3"/>
      <c r="B6812" s="35"/>
      <c r="C6812" s="35"/>
      <c r="E6812" s="2"/>
    </row>
    <row r="6813" spans="1:5">
      <c r="A6813" s="3"/>
      <c r="B6813" s="35"/>
      <c r="C6813" s="35"/>
      <c r="E6813" s="2"/>
    </row>
    <row r="6814" spans="1:5">
      <c r="A6814" s="3"/>
      <c r="B6814" s="35"/>
      <c r="C6814" s="35"/>
      <c r="E6814" s="2"/>
    </row>
    <row r="6815" spans="1:5">
      <c r="A6815" s="3"/>
      <c r="B6815" s="35"/>
      <c r="C6815" s="35"/>
      <c r="E6815" s="2"/>
    </row>
    <row r="6816" spans="1:5">
      <c r="A6816" s="3"/>
      <c r="B6816" s="35"/>
      <c r="C6816" s="35"/>
      <c r="E6816" s="2"/>
    </row>
    <row r="6817" spans="1:5">
      <c r="A6817" s="3"/>
      <c r="B6817" s="35"/>
      <c r="C6817" s="35"/>
      <c r="E6817" s="2"/>
    </row>
    <row r="6818" spans="1:5">
      <c r="A6818" s="3"/>
      <c r="B6818" s="35"/>
      <c r="C6818" s="35"/>
      <c r="E6818" s="2"/>
    </row>
    <row r="6819" spans="1:5">
      <c r="A6819" s="3"/>
      <c r="B6819" s="35"/>
      <c r="C6819" s="35"/>
      <c r="E6819" s="2"/>
    </row>
    <row r="6820" spans="1:5">
      <c r="A6820" s="3"/>
      <c r="B6820" s="35"/>
      <c r="C6820" s="35"/>
      <c r="E6820" s="2"/>
    </row>
    <row r="6821" spans="1:5">
      <c r="A6821" s="3"/>
      <c r="B6821" s="35"/>
      <c r="C6821" s="35"/>
      <c r="E6821" s="2"/>
    </row>
    <row r="6822" spans="1:5">
      <c r="A6822" s="3"/>
      <c r="B6822" s="35"/>
      <c r="C6822" s="35"/>
      <c r="E6822" s="2"/>
    </row>
    <row r="6823" spans="1:5">
      <c r="A6823" s="3"/>
      <c r="B6823" s="35"/>
      <c r="C6823" s="35"/>
      <c r="E6823" s="2"/>
    </row>
    <row r="6824" spans="1:5">
      <c r="A6824" s="3"/>
      <c r="B6824" s="35"/>
      <c r="C6824" s="35"/>
      <c r="E6824" s="2"/>
    </row>
    <row r="6825" spans="1:5">
      <c r="A6825" s="3"/>
      <c r="B6825" s="35"/>
      <c r="C6825" s="35"/>
      <c r="E6825" s="2"/>
    </row>
    <row r="6826" spans="1:5">
      <c r="A6826" s="3"/>
      <c r="B6826" s="35"/>
      <c r="C6826" s="35"/>
      <c r="E6826" s="2"/>
    </row>
    <row r="6827" spans="1:5">
      <c r="A6827" s="3"/>
      <c r="B6827" s="35"/>
      <c r="C6827" s="35"/>
      <c r="E6827" s="2"/>
    </row>
    <row r="6828" spans="1:5">
      <c r="A6828" s="3"/>
      <c r="B6828" s="35"/>
      <c r="C6828" s="35"/>
      <c r="E6828" s="2"/>
    </row>
    <row r="6829" spans="1:5">
      <c r="A6829" s="3"/>
      <c r="B6829" s="35"/>
      <c r="C6829" s="35"/>
      <c r="E6829" s="2"/>
    </row>
    <row r="6830" spans="1:5">
      <c r="A6830" s="3"/>
      <c r="B6830" s="35"/>
      <c r="C6830" s="35"/>
      <c r="E6830" s="2"/>
    </row>
    <row r="6831" spans="1:5">
      <c r="A6831" s="3"/>
      <c r="B6831" s="35"/>
      <c r="C6831" s="35"/>
      <c r="E6831" s="2"/>
    </row>
    <row r="6832" spans="1:5">
      <c r="A6832" s="3"/>
      <c r="B6832" s="35"/>
      <c r="C6832" s="35"/>
      <c r="E6832" s="2"/>
    </row>
    <row r="6833" spans="1:5">
      <c r="A6833" s="3"/>
      <c r="B6833" s="35"/>
      <c r="C6833" s="35"/>
      <c r="E6833" s="2"/>
    </row>
    <row r="6834" spans="1:5">
      <c r="A6834" s="3"/>
      <c r="B6834" s="35"/>
      <c r="C6834" s="35"/>
      <c r="E6834" s="2"/>
    </row>
    <row r="6835" spans="1:5">
      <c r="A6835" s="3"/>
      <c r="B6835" s="35"/>
      <c r="C6835" s="35"/>
      <c r="E6835" s="2"/>
    </row>
    <row r="6836" spans="1:5">
      <c r="A6836" s="3"/>
      <c r="B6836" s="35"/>
      <c r="C6836" s="35"/>
      <c r="E6836" s="2"/>
    </row>
    <row r="6837" spans="1:5">
      <c r="A6837" s="3"/>
      <c r="B6837" s="35"/>
      <c r="C6837" s="35"/>
      <c r="E6837" s="2"/>
    </row>
    <row r="6838" spans="1:5">
      <c r="A6838" s="3"/>
      <c r="B6838" s="35"/>
      <c r="C6838" s="35"/>
      <c r="E6838" s="2"/>
    </row>
    <row r="6839" spans="1:5">
      <c r="A6839" s="3"/>
      <c r="B6839" s="35"/>
      <c r="C6839" s="35"/>
      <c r="E6839" s="2"/>
    </row>
    <row r="6840" spans="1:5">
      <c r="A6840" s="3"/>
      <c r="B6840" s="35"/>
      <c r="C6840" s="35"/>
      <c r="E6840" s="2"/>
    </row>
    <row r="6841" spans="1:5">
      <c r="A6841" s="3"/>
      <c r="B6841" s="35"/>
      <c r="C6841" s="35"/>
      <c r="E6841" s="2"/>
    </row>
    <row r="6842" spans="1:5">
      <c r="A6842" s="3"/>
      <c r="B6842" s="35"/>
      <c r="C6842" s="35"/>
      <c r="E6842" s="2"/>
    </row>
    <row r="6843" spans="1:5">
      <c r="A6843" s="3"/>
      <c r="B6843" s="35"/>
      <c r="C6843" s="35"/>
      <c r="E6843" s="2"/>
    </row>
    <row r="6844" spans="1:5">
      <c r="A6844" s="3"/>
      <c r="B6844" s="35"/>
      <c r="C6844" s="35"/>
      <c r="E6844" s="2"/>
    </row>
    <row r="6845" spans="1:5">
      <c r="A6845" s="3"/>
      <c r="B6845" s="35"/>
      <c r="C6845" s="35"/>
      <c r="E6845" s="2"/>
    </row>
    <row r="6846" spans="1:5">
      <c r="A6846" s="3"/>
      <c r="B6846" s="35"/>
      <c r="C6846" s="35"/>
      <c r="E6846" s="2"/>
    </row>
    <row r="6847" spans="1:5">
      <c r="A6847" s="3"/>
      <c r="B6847" s="35"/>
      <c r="C6847" s="35"/>
      <c r="E6847" s="2"/>
    </row>
    <row r="6848" spans="1:5">
      <c r="A6848" s="3"/>
      <c r="B6848" s="35"/>
      <c r="C6848" s="35"/>
      <c r="E6848" s="2"/>
    </row>
    <row r="6849" spans="1:5">
      <c r="A6849" s="3"/>
      <c r="B6849" s="35"/>
      <c r="C6849" s="35"/>
      <c r="E6849" s="2"/>
    </row>
    <row r="6850" spans="1:5">
      <c r="A6850" s="3"/>
      <c r="B6850" s="35"/>
      <c r="C6850" s="35"/>
      <c r="E6850" s="2"/>
    </row>
    <row r="6851" spans="1:5">
      <c r="A6851" s="3"/>
      <c r="B6851" s="35"/>
      <c r="C6851" s="35"/>
      <c r="E6851" s="2"/>
    </row>
    <row r="6852" spans="1:5">
      <c r="A6852" s="3"/>
      <c r="B6852" s="35"/>
      <c r="C6852" s="35"/>
      <c r="E6852" s="2"/>
    </row>
    <row r="6853" spans="1:5">
      <c r="A6853" s="3"/>
      <c r="B6853" s="35"/>
      <c r="C6853" s="35"/>
      <c r="E6853" s="2"/>
    </row>
    <row r="6854" spans="1:5">
      <c r="A6854" s="3"/>
      <c r="B6854" s="35"/>
      <c r="C6854" s="35"/>
      <c r="E6854" s="2"/>
    </row>
    <row r="6855" spans="1:5">
      <c r="A6855" s="3"/>
      <c r="B6855" s="35"/>
      <c r="C6855" s="35"/>
      <c r="E6855" s="2"/>
    </row>
    <row r="6856" spans="1:5">
      <c r="A6856" s="3"/>
      <c r="B6856" s="35"/>
      <c r="C6856" s="35"/>
      <c r="E6856" s="2"/>
    </row>
    <row r="6857" spans="1:5">
      <c r="A6857" s="3"/>
      <c r="B6857" s="35"/>
      <c r="C6857" s="35"/>
      <c r="E6857" s="2"/>
    </row>
    <row r="6858" spans="1:5">
      <c r="A6858" s="3"/>
      <c r="B6858" s="35"/>
      <c r="C6858" s="35"/>
      <c r="E6858" s="2"/>
    </row>
    <row r="6859" spans="1:5">
      <c r="A6859" s="3"/>
      <c r="B6859" s="35"/>
      <c r="C6859" s="35"/>
      <c r="E6859" s="2"/>
    </row>
    <row r="6860" spans="1:5">
      <c r="A6860" s="3"/>
      <c r="B6860" s="35"/>
      <c r="C6860" s="35"/>
      <c r="E6860" s="2"/>
    </row>
    <row r="6861" spans="1:5">
      <c r="A6861" s="3"/>
      <c r="B6861" s="35"/>
      <c r="C6861" s="35"/>
      <c r="E6861" s="2"/>
    </row>
    <row r="6862" spans="1:5">
      <c r="A6862" s="3"/>
      <c r="B6862" s="35"/>
      <c r="C6862" s="35"/>
      <c r="E6862" s="2"/>
    </row>
    <row r="6863" spans="1:5">
      <c r="A6863" s="3"/>
      <c r="B6863" s="35"/>
      <c r="C6863" s="35"/>
      <c r="E6863" s="2"/>
    </row>
    <row r="6864" spans="1:5">
      <c r="A6864" s="3"/>
      <c r="B6864" s="35"/>
      <c r="C6864" s="35"/>
      <c r="E6864" s="2"/>
    </row>
    <row r="6865" spans="1:5">
      <c r="A6865" s="3"/>
      <c r="B6865" s="35"/>
      <c r="C6865" s="35"/>
      <c r="E6865" s="2"/>
    </row>
    <row r="6866" spans="1:5">
      <c r="A6866" s="3"/>
      <c r="B6866" s="35"/>
      <c r="C6866" s="35"/>
      <c r="E6866" s="2"/>
    </row>
    <row r="6867" spans="1:5">
      <c r="A6867" s="3"/>
      <c r="B6867" s="35"/>
      <c r="C6867" s="35"/>
      <c r="E6867" s="2"/>
    </row>
    <row r="6868" spans="1:5">
      <c r="A6868" s="3"/>
      <c r="B6868" s="35"/>
      <c r="C6868" s="35"/>
      <c r="E6868" s="2"/>
    </row>
    <row r="6869" spans="1:5">
      <c r="A6869" s="3"/>
      <c r="B6869" s="35"/>
      <c r="C6869" s="35"/>
      <c r="E6869" s="2"/>
    </row>
    <row r="6870" spans="1:5">
      <c r="A6870" s="3"/>
      <c r="B6870" s="35"/>
      <c r="C6870" s="35"/>
      <c r="E6870" s="2"/>
    </row>
    <row r="6871" spans="1:5">
      <c r="A6871" s="3"/>
      <c r="B6871" s="35"/>
      <c r="C6871" s="35"/>
      <c r="E6871" s="2"/>
    </row>
    <row r="6872" spans="1:5">
      <c r="A6872" s="3"/>
      <c r="B6872" s="35"/>
      <c r="C6872" s="35"/>
      <c r="E6872" s="2"/>
    </row>
    <row r="6873" spans="1:5">
      <c r="A6873" s="3"/>
      <c r="B6873" s="35"/>
      <c r="C6873" s="35"/>
      <c r="E6873" s="2"/>
    </row>
    <row r="6874" spans="1:5">
      <c r="A6874" s="3"/>
      <c r="B6874" s="35"/>
      <c r="C6874" s="35"/>
      <c r="E6874" s="2"/>
    </row>
    <row r="6875" spans="1:5">
      <c r="A6875" s="3"/>
      <c r="B6875" s="35"/>
      <c r="C6875" s="35"/>
      <c r="E6875" s="2"/>
    </row>
    <row r="6876" spans="1:5">
      <c r="A6876" s="3"/>
      <c r="B6876" s="35"/>
      <c r="C6876" s="35"/>
      <c r="E6876" s="2"/>
    </row>
    <row r="6877" spans="1:5">
      <c r="A6877" s="3"/>
      <c r="B6877" s="35"/>
      <c r="C6877" s="35"/>
      <c r="E6877" s="2"/>
    </row>
    <row r="6878" spans="1:5">
      <c r="A6878" s="3"/>
      <c r="B6878" s="35"/>
      <c r="C6878" s="35"/>
      <c r="E6878" s="2"/>
    </row>
    <row r="6879" spans="1:5">
      <c r="A6879" s="3"/>
      <c r="B6879" s="35"/>
      <c r="C6879" s="35"/>
      <c r="E6879" s="2"/>
    </row>
    <row r="6880" spans="1:5">
      <c r="A6880" s="3"/>
      <c r="B6880" s="35"/>
      <c r="C6880" s="35"/>
      <c r="E6880" s="2"/>
    </row>
    <row r="6881" spans="1:5">
      <c r="A6881" s="3"/>
      <c r="B6881" s="35"/>
      <c r="C6881" s="35"/>
      <c r="E6881" s="2"/>
    </row>
    <row r="6882" spans="1:5">
      <c r="A6882" s="3"/>
      <c r="B6882" s="35"/>
      <c r="C6882" s="35"/>
      <c r="E6882" s="2"/>
    </row>
    <row r="6883" spans="1:5">
      <c r="A6883" s="3"/>
      <c r="B6883" s="35"/>
      <c r="C6883" s="35"/>
      <c r="E6883" s="2"/>
    </row>
    <row r="6884" spans="1:5">
      <c r="A6884" s="3"/>
      <c r="B6884" s="35"/>
      <c r="C6884" s="35"/>
      <c r="E6884" s="2"/>
    </row>
    <row r="6885" spans="1:5">
      <c r="A6885" s="3"/>
      <c r="B6885" s="35"/>
      <c r="C6885" s="35"/>
      <c r="E6885" s="2"/>
    </row>
    <row r="6886" spans="1:5">
      <c r="A6886" s="3"/>
      <c r="B6886" s="35"/>
      <c r="C6886" s="35"/>
      <c r="E6886" s="2"/>
    </row>
    <row r="6887" spans="1:5">
      <c r="A6887" s="3"/>
      <c r="B6887" s="35"/>
      <c r="C6887" s="35"/>
      <c r="E6887" s="2"/>
    </row>
    <row r="6888" spans="1:5">
      <c r="A6888" s="3"/>
      <c r="B6888" s="35"/>
      <c r="C6888" s="35"/>
      <c r="E6888" s="2"/>
    </row>
    <row r="6889" spans="1:5">
      <c r="A6889" s="3"/>
      <c r="B6889" s="35"/>
      <c r="C6889" s="35"/>
      <c r="E6889" s="2"/>
    </row>
    <row r="6890" spans="1:5">
      <c r="A6890" s="3"/>
      <c r="B6890" s="35"/>
      <c r="C6890" s="35"/>
      <c r="E6890" s="2"/>
    </row>
    <row r="6891" spans="1:5">
      <c r="A6891" s="3"/>
      <c r="B6891" s="35"/>
      <c r="C6891" s="35"/>
      <c r="E6891" s="2"/>
    </row>
    <row r="6892" spans="1:5">
      <c r="A6892" s="3"/>
      <c r="B6892" s="35"/>
      <c r="C6892" s="35"/>
      <c r="E6892" s="2"/>
    </row>
    <row r="6893" spans="1:5">
      <c r="A6893" s="3"/>
      <c r="B6893" s="35"/>
      <c r="C6893" s="35"/>
      <c r="E6893" s="2"/>
    </row>
    <row r="6894" spans="1:5">
      <c r="A6894" s="3"/>
      <c r="B6894" s="35"/>
      <c r="C6894" s="35"/>
      <c r="E6894" s="2"/>
    </row>
    <row r="6895" spans="1:5">
      <c r="A6895" s="3"/>
      <c r="B6895" s="35"/>
      <c r="C6895" s="35"/>
      <c r="E6895" s="2"/>
    </row>
    <row r="6896" spans="1:5">
      <c r="A6896" s="3"/>
      <c r="B6896" s="35"/>
      <c r="C6896" s="35"/>
      <c r="E6896" s="2"/>
    </row>
    <row r="6897" spans="1:5">
      <c r="A6897" s="3"/>
      <c r="B6897" s="35"/>
      <c r="C6897" s="35"/>
      <c r="E6897" s="2"/>
    </row>
    <row r="6898" spans="1:5">
      <c r="A6898" s="3"/>
      <c r="B6898" s="35"/>
      <c r="C6898" s="35"/>
      <c r="E6898" s="2"/>
    </row>
    <row r="6899" spans="1:5">
      <c r="A6899" s="3"/>
      <c r="B6899" s="35"/>
      <c r="C6899" s="35"/>
      <c r="E6899" s="2"/>
    </row>
    <row r="6900" spans="1:5">
      <c r="A6900" s="3"/>
      <c r="B6900" s="35"/>
      <c r="C6900" s="35"/>
      <c r="E6900" s="2"/>
    </row>
    <row r="6901" spans="1:5">
      <c r="A6901" s="3"/>
      <c r="B6901" s="35"/>
      <c r="C6901" s="35"/>
      <c r="E6901" s="2"/>
    </row>
    <row r="6902" spans="1:5">
      <c r="A6902" s="3"/>
      <c r="B6902" s="35"/>
      <c r="C6902" s="35"/>
      <c r="E6902" s="2"/>
    </row>
    <row r="6903" spans="1:5">
      <c r="A6903" s="3"/>
      <c r="B6903" s="35"/>
      <c r="C6903" s="35"/>
      <c r="E6903" s="2"/>
    </row>
    <row r="6904" spans="1:5">
      <c r="A6904" s="3"/>
      <c r="B6904" s="35"/>
      <c r="C6904" s="35"/>
      <c r="E6904" s="2"/>
    </row>
    <row r="6905" spans="1:5">
      <c r="A6905" s="3"/>
      <c r="B6905" s="35"/>
      <c r="C6905" s="35"/>
      <c r="E6905" s="2"/>
    </row>
    <row r="6906" spans="1:5">
      <c r="A6906" s="3"/>
      <c r="B6906" s="35"/>
      <c r="C6906" s="35"/>
      <c r="E6906" s="2"/>
    </row>
    <row r="6907" spans="1:5">
      <c r="A6907" s="3"/>
      <c r="B6907" s="35"/>
      <c r="C6907" s="35"/>
      <c r="E6907" s="2"/>
    </row>
    <row r="6908" spans="1:5">
      <c r="A6908" s="3"/>
      <c r="B6908" s="35"/>
      <c r="C6908" s="35"/>
      <c r="E6908" s="2"/>
    </row>
    <row r="6909" spans="1:5">
      <c r="A6909" s="3"/>
      <c r="B6909" s="35"/>
      <c r="C6909" s="35"/>
      <c r="E6909" s="2"/>
    </row>
    <row r="6910" spans="1:5">
      <c r="A6910" s="3"/>
      <c r="B6910" s="35"/>
      <c r="C6910" s="35"/>
      <c r="E6910" s="2"/>
    </row>
    <row r="6911" spans="1:5">
      <c r="A6911" s="3"/>
      <c r="B6911" s="35"/>
      <c r="C6911" s="35"/>
      <c r="E6911" s="2"/>
    </row>
    <row r="6912" spans="1:5">
      <c r="A6912" s="3"/>
      <c r="B6912" s="35"/>
      <c r="C6912" s="35"/>
      <c r="E6912" s="2"/>
    </row>
    <row r="6913" spans="1:5">
      <c r="A6913" s="3"/>
      <c r="B6913" s="35"/>
      <c r="C6913" s="35"/>
      <c r="E6913" s="2"/>
    </row>
    <row r="6914" spans="1:5">
      <c r="A6914" s="3"/>
      <c r="B6914" s="35"/>
      <c r="C6914" s="35"/>
      <c r="E6914" s="2"/>
    </row>
    <row r="6915" spans="1:5">
      <c r="A6915" s="3"/>
      <c r="B6915" s="35"/>
      <c r="C6915" s="35"/>
      <c r="E6915" s="2"/>
    </row>
    <row r="6916" spans="1:5">
      <c r="A6916" s="3"/>
      <c r="B6916" s="35"/>
      <c r="C6916" s="35"/>
      <c r="E6916" s="2"/>
    </row>
    <row r="6917" spans="1:5">
      <c r="A6917" s="3"/>
      <c r="B6917" s="35"/>
      <c r="C6917" s="35"/>
      <c r="E6917" s="2"/>
    </row>
    <row r="6918" spans="1:5">
      <c r="A6918" s="3"/>
      <c r="B6918" s="35"/>
      <c r="C6918" s="35"/>
      <c r="E6918" s="2"/>
    </row>
    <row r="6919" spans="1:5">
      <c r="A6919" s="3"/>
      <c r="B6919" s="35"/>
      <c r="C6919" s="35"/>
      <c r="E6919" s="2"/>
    </row>
    <row r="6920" spans="1:5">
      <c r="A6920" s="3"/>
      <c r="B6920" s="35"/>
      <c r="C6920" s="35"/>
      <c r="E6920" s="2"/>
    </row>
    <row r="6921" spans="1:5">
      <c r="A6921" s="3"/>
      <c r="B6921" s="35"/>
      <c r="C6921" s="35"/>
      <c r="E6921" s="2"/>
    </row>
    <row r="6922" spans="1:5">
      <c r="A6922" s="3"/>
      <c r="B6922" s="35"/>
      <c r="C6922" s="35"/>
      <c r="E6922" s="2"/>
    </row>
    <row r="6923" spans="1:5">
      <c r="A6923" s="3"/>
      <c r="B6923" s="35"/>
      <c r="C6923" s="35"/>
      <c r="E6923" s="2"/>
    </row>
    <row r="6924" spans="1:5">
      <c r="A6924" s="3"/>
      <c r="B6924" s="35"/>
      <c r="C6924" s="35"/>
      <c r="E6924" s="2"/>
    </row>
    <row r="6925" spans="1:5">
      <c r="A6925" s="3"/>
      <c r="B6925" s="35"/>
      <c r="C6925" s="35"/>
      <c r="E6925" s="2"/>
    </row>
    <row r="6926" spans="1:5">
      <c r="A6926" s="3"/>
      <c r="B6926" s="35"/>
      <c r="C6926" s="35"/>
      <c r="E6926" s="2"/>
    </row>
    <row r="6927" spans="1:5">
      <c r="A6927" s="3"/>
      <c r="B6927" s="35"/>
      <c r="C6927" s="35"/>
      <c r="E6927" s="2"/>
    </row>
    <row r="6928" spans="1:5">
      <c r="A6928" s="3"/>
      <c r="B6928" s="35"/>
      <c r="C6928" s="35"/>
      <c r="E6928" s="2"/>
    </row>
    <row r="6929" spans="1:5">
      <c r="A6929" s="3"/>
      <c r="B6929" s="35"/>
      <c r="C6929" s="35"/>
      <c r="E6929" s="2"/>
    </row>
    <row r="6930" spans="1:5">
      <c r="A6930" s="3"/>
      <c r="B6930" s="35"/>
      <c r="C6930" s="35"/>
      <c r="E6930" s="2"/>
    </row>
    <row r="6931" spans="1:5">
      <c r="A6931" s="3"/>
      <c r="B6931" s="35"/>
      <c r="C6931" s="35"/>
      <c r="E6931" s="2"/>
    </row>
    <row r="6932" spans="1:5">
      <c r="A6932" s="3"/>
      <c r="B6932" s="35"/>
      <c r="C6932" s="35"/>
      <c r="E6932" s="2"/>
    </row>
    <row r="6933" spans="1:5">
      <c r="A6933" s="3"/>
      <c r="B6933" s="35"/>
      <c r="C6933" s="35"/>
      <c r="E6933" s="2"/>
    </row>
    <row r="6934" spans="1:5">
      <c r="A6934" s="3"/>
      <c r="B6934" s="35"/>
      <c r="C6934" s="35"/>
      <c r="E6934" s="2"/>
    </row>
    <row r="6935" spans="1:5">
      <c r="A6935" s="3"/>
      <c r="B6935" s="35"/>
      <c r="C6935" s="35"/>
      <c r="E6935" s="2"/>
    </row>
    <row r="6936" spans="1:5">
      <c r="A6936" s="3"/>
      <c r="B6936" s="35"/>
      <c r="C6936" s="35"/>
      <c r="E6936" s="2"/>
    </row>
    <row r="6937" spans="1:5">
      <c r="A6937" s="3"/>
      <c r="B6937" s="35"/>
      <c r="C6937" s="35"/>
      <c r="E6937" s="2"/>
    </row>
    <row r="6938" spans="1:5">
      <c r="A6938" s="3"/>
      <c r="B6938" s="35"/>
      <c r="C6938" s="35"/>
      <c r="E6938" s="2"/>
    </row>
    <row r="6939" spans="1:5">
      <c r="A6939" s="3"/>
      <c r="B6939" s="35"/>
      <c r="C6939" s="35"/>
      <c r="E6939" s="2"/>
    </row>
    <row r="6940" spans="1:5">
      <c r="A6940" s="3"/>
      <c r="B6940" s="35"/>
      <c r="C6940" s="35"/>
      <c r="E6940" s="2"/>
    </row>
    <row r="6941" spans="1:5">
      <c r="A6941" s="3"/>
      <c r="B6941" s="35"/>
      <c r="C6941" s="35"/>
      <c r="E6941" s="2"/>
    </row>
    <row r="6942" spans="1:5">
      <c r="A6942" s="3"/>
      <c r="B6942" s="35"/>
      <c r="C6942" s="35"/>
      <c r="E6942" s="2"/>
    </row>
    <row r="6943" spans="1:5">
      <c r="A6943" s="3"/>
      <c r="B6943" s="35"/>
      <c r="C6943" s="35"/>
      <c r="E6943" s="2"/>
    </row>
    <row r="6944" spans="1:5">
      <c r="A6944" s="3"/>
      <c r="B6944" s="35"/>
      <c r="C6944" s="35"/>
      <c r="E6944" s="2"/>
    </row>
    <row r="6945" spans="1:5">
      <c r="A6945" s="3"/>
      <c r="B6945" s="35"/>
      <c r="C6945" s="35"/>
      <c r="E6945" s="2"/>
    </row>
    <row r="6946" spans="1:5">
      <c r="A6946" s="3"/>
      <c r="B6946" s="35"/>
      <c r="C6946" s="35"/>
      <c r="E6946" s="2"/>
    </row>
    <row r="6947" spans="1:5">
      <c r="A6947" s="3"/>
      <c r="B6947" s="35"/>
      <c r="C6947" s="35"/>
      <c r="E6947" s="2"/>
    </row>
    <row r="6948" spans="1:5">
      <c r="A6948" s="3"/>
      <c r="B6948" s="35"/>
      <c r="C6948" s="35"/>
      <c r="E6948" s="2"/>
    </row>
    <row r="6949" spans="1:5">
      <c r="A6949" s="3"/>
      <c r="B6949" s="35"/>
      <c r="C6949" s="35"/>
      <c r="E6949" s="2"/>
    </row>
    <row r="6950" spans="1:5">
      <c r="A6950" s="3"/>
      <c r="B6950" s="35"/>
      <c r="C6950" s="35"/>
      <c r="E6950" s="2"/>
    </row>
    <row r="6951" spans="1:5">
      <c r="A6951" s="3"/>
      <c r="B6951" s="35"/>
      <c r="C6951" s="35"/>
      <c r="E6951" s="2"/>
    </row>
    <row r="6952" spans="1:5">
      <c r="A6952" s="3"/>
      <c r="B6952" s="35"/>
      <c r="C6952" s="35"/>
      <c r="E6952" s="2"/>
    </row>
    <row r="6953" spans="1:5">
      <c r="A6953" s="3"/>
      <c r="B6953" s="35"/>
      <c r="C6953" s="35"/>
      <c r="E6953" s="2"/>
    </row>
    <row r="6954" spans="1:5">
      <c r="A6954" s="3"/>
      <c r="B6954" s="35"/>
      <c r="C6954" s="35"/>
      <c r="E6954" s="2"/>
    </row>
    <row r="6955" spans="1:5">
      <c r="A6955" s="3"/>
      <c r="B6955" s="35"/>
      <c r="C6955" s="35"/>
      <c r="E6955" s="2"/>
    </row>
    <row r="6956" spans="1:5">
      <c r="A6956" s="3"/>
      <c r="B6956" s="35"/>
      <c r="C6956" s="35"/>
      <c r="E6956" s="2"/>
    </row>
    <row r="6957" spans="1:5">
      <c r="A6957" s="3"/>
      <c r="B6957" s="35"/>
      <c r="C6957" s="35"/>
      <c r="E6957" s="2"/>
    </row>
    <row r="6958" spans="1:5">
      <c r="A6958" s="3"/>
      <c r="B6958" s="35"/>
      <c r="C6958" s="35"/>
      <c r="E6958" s="2"/>
    </row>
    <row r="6959" spans="1:5">
      <c r="A6959" s="3"/>
      <c r="B6959" s="35"/>
      <c r="C6959" s="35"/>
      <c r="E6959" s="2"/>
    </row>
    <row r="6960" spans="1:5">
      <c r="A6960" s="3"/>
      <c r="B6960" s="35"/>
      <c r="C6960" s="35"/>
      <c r="E6960" s="2"/>
    </row>
    <row r="6961" spans="1:5">
      <c r="A6961" s="3"/>
      <c r="B6961" s="35"/>
      <c r="C6961" s="35"/>
      <c r="E6961" s="2"/>
    </row>
    <row r="6962" spans="1:5">
      <c r="A6962" s="3"/>
      <c r="B6962" s="35"/>
      <c r="C6962" s="35"/>
      <c r="E6962" s="2"/>
    </row>
    <row r="6963" spans="1:5">
      <c r="A6963" s="3"/>
      <c r="B6963" s="35"/>
      <c r="C6963" s="35"/>
      <c r="E6963" s="2"/>
    </row>
    <row r="6964" spans="1:5">
      <c r="A6964" s="3"/>
      <c r="B6964" s="35"/>
      <c r="C6964" s="35"/>
      <c r="E6964" s="2"/>
    </row>
    <row r="6965" spans="1:5">
      <c r="A6965" s="3"/>
      <c r="B6965" s="35"/>
      <c r="C6965" s="35"/>
      <c r="E6965" s="2"/>
    </row>
    <row r="6966" spans="1:5">
      <c r="A6966" s="3"/>
      <c r="B6966" s="35"/>
      <c r="C6966" s="35"/>
      <c r="E6966" s="2"/>
    </row>
    <row r="6967" spans="1:5">
      <c r="A6967" s="3"/>
      <c r="B6967" s="35"/>
      <c r="C6967" s="35"/>
      <c r="E6967" s="2"/>
    </row>
    <row r="6968" spans="1:5">
      <c r="A6968" s="3"/>
      <c r="B6968" s="35"/>
      <c r="C6968" s="35"/>
      <c r="E6968" s="2"/>
    </row>
    <row r="6969" spans="1:5">
      <c r="A6969" s="3"/>
      <c r="B6969" s="35"/>
      <c r="C6969" s="35"/>
      <c r="E6969" s="2"/>
    </row>
    <row r="6970" spans="1:5">
      <c r="A6970" s="3"/>
      <c r="B6970" s="35"/>
      <c r="C6970" s="35"/>
      <c r="E6970" s="2"/>
    </row>
    <row r="6971" spans="1:5">
      <c r="A6971" s="3"/>
      <c r="B6971" s="35"/>
      <c r="C6971" s="35"/>
      <c r="E6971" s="2"/>
    </row>
    <row r="6972" spans="1:5">
      <c r="A6972" s="3"/>
      <c r="B6972" s="35"/>
      <c r="C6972" s="35"/>
      <c r="E6972" s="2"/>
    </row>
    <row r="6973" spans="1:5">
      <c r="A6973" s="3"/>
      <c r="B6973" s="35"/>
      <c r="C6973" s="35"/>
      <c r="E6973" s="2"/>
    </row>
    <row r="6974" spans="1:5">
      <c r="A6974" s="3"/>
      <c r="B6974" s="35"/>
      <c r="C6974" s="35"/>
      <c r="E6974" s="2"/>
    </row>
    <row r="6975" spans="1:5">
      <c r="A6975" s="3"/>
      <c r="B6975" s="35"/>
      <c r="C6975" s="35"/>
      <c r="E6975" s="2"/>
    </row>
    <row r="6976" spans="1:5">
      <c r="A6976" s="3"/>
      <c r="B6976" s="35"/>
      <c r="C6976" s="35"/>
      <c r="E6976" s="2"/>
    </row>
    <row r="6977" spans="1:5">
      <c r="A6977" s="3"/>
      <c r="B6977" s="35"/>
      <c r="C6977" s="35"/>
      <c r="E6977" s="2"/>
    </row>
    <row r="6978" spans="1:5">
      <c r="A6978" s="3"/>
      <c r="B6978" s="35"/>
      <c r="C6978" s="35"/>
      <c r="E6978" s="2"/>
    </row>
    <row r="6979" spans="1:5">
      <c r="A6979" s="3"/>
      <c r="B6979" s="35"/>
      <c r="C6979" s="35"/>
      <c r="E6979" s="2"/>
    </row>
    <row r="6980" spans="1:5">
      <c r="A6980" s="3"/>
      <c r="B6980" s="35"/>
      <c r="C6980" s="35"/>
      <c r="E6980" s="2"/>
    </row>
    <row r="6981" spans="1:5">
      <c r="A6981" s="3"/>
      <c r="B6981" s="35"/>
      <c r="C6981" s="35"/>
      <c r="E6981" s="2"/>
    </row>
    <row r="6982" spans="1:5">
      <c r="A6982" s="3"/>
      <c r="B6982" s="35"/>
      <c r="C6982" s="35"/>
      <c r="E6982" s="2"/>
    </row>
    <row r="6983" spans="1:5">
      <c r="A6983" s="3"/>
      <c r="B6983" s="35"/>
      <c r="C6983" s="35"/>
      <c r="E6983" s="2"/>
    </row>
    <row r="6984" spans="1:5">
      <c r="A6984" s="3"/>
      <c r="B6984" s="35"/>
      <c r="C6984" s="35"/>
      <c r="E6984" s="2"/>
    </row>
    <row r="6985" spans="1:5">
      <c r="A6985" s="3"/>
      <c r="B6985" s="35"/>
      <c r="C6985" s="35"/>
      <c r="E6985" s="2"/>
    </row>
    <row r="6986" spans="1:5">
      <c r="A6986" s="3"/>
      <c r="B6986" s="35"/>
      <c r="C6986" s="35"/>
      <c r="E6986" s="2"/>
    </row>
    <row r="6987" spans="1:5">
      <c r="A6987" s="3"/>
      <c r="B6987" s="35"/>
      <c r="C6987" s="35"/>
      <c r="E6987" s="2"/>
    </row>
    <row r="6988" spans="1:5">
      <c r="A6988" s="3"/>
      <c r="B6988" s="35"/>
      <c r="C6988" s="35"/>
      <c r="E6988" s="2"/>
    </row>
    <row r="6989" spans="1:5">
      <c r="A6989" s="3"/>
      <c r="B6989" s="35"/>
      <c r="C6989" s="35"/>
      <c r="E6989" s="2"/>
    </row>
    <row r="6990" spans="1:5">
      <c r="A6990" s="3"/>
      <c r="B6990" s="35"/>
      <c r="C6990" s="35"/>
      <c r="E6990" s="2"/>
    </row>
    <row r="6991" spans="1:5">
      <c r="A6991" s="3"/>
      <c r="B6991" s="35"/>
      <c r="C6991" s="35"/>
      <c r="E6991" s="2"/>
    </row>
    <row r="6992" spans="1:5">
      <c r="A6992" s="3"/>
      <c r="B6992" s="35"/>
      <c r="C6992" s="35"/>
      <c r="E6992" s="2"/>
    </row>
    <row r="6993" spans="1:5">
      <c r="A6993" s="3"/>
      <c r="B6993" s="35"/>
      <c r="C6993" s="35"/>
      <c r="E6993" s="2"/>
    </row>
    <row r="6994" spans="1:5">
      <c r="A6994" s="3"/>
      <c r="B6994" s="35"/>
      <c r="C6994" s="35"/>
      <c r="E6994" s="2"/>
    </row>
    <row r="6995" spans="1:5">
      <c r="A6995" s="3"/>
      <c r="B6995" s="35"/>
      <c r="C6995" s="35"/>
      <c r="E6995" s="2"/>
    </row>
    <row r="6996" spans="1:5">
      <c r="A6996" s="3"/>
      <c r="B6996" s="35"/>
      <c r="C6996" s="35"/>
      <c r="E6996" s="2"/>
    </row>
    <row r="6997" spans="1:5">
      <c r="A6997" s="3"/>
      <c r="B6997" s="35"/>
      <c r="C6997" s="35"/>
      <c r="E6997" s="2"/>
    </row>
    <row r="6998" spans="1:5">
      <c r="A6998" s="3"/>
      <c r="B6998" s="35"/>
      <c r="C6998" s="35"/>
      <c r="E6998" s="2"/>
    </row>
    <row r="6999" spans="1:5">
      <c r="A6999" s="3"/>
      <c r="B6999" s="35"/>
      <c r="C6999" s="35"/>
      <c r="E6999" s="2"/>
    </row>
    <row r="7000" spans="1:5">
      <c r="A7000" s="3"/>
      <c r="B7000" s="35"/>
      <c r="C7000" s="35"/>
      <c r="E7000" s="2"/>
    </row>
    <row r="7001" spans="1:5">
      <c r="A7001" s="3"/>
      <c r="B7001" s="35"/>
      <c r="C7001" s="35"/>
      <c r="E7001" s="2"/>
    </row>
    <row r="7002" spans="1:5">
      <c r="A7002" s="3"/>
      <c r="B7002" s="35"/>
      <c r="C7002" s="35"/>
      <c r="E7002" s="2"/>
    </row>
    <row r="7003" spans="1:5">
      <c r="A7003" s="3"/>
      <c r="B7003" s="35"/>
      <c r="C7003" s="35"/>
      <c r="E7003" s="2"/>
    </row>
    <row r="7004" spans="1:5">
      <c r="A7004" s="3"/>
      <c r="B7004" s="35"/>
      <c r="C7004" s="35"/>
      <c r="E7004" s="2"/>
    </row>
    <row r="7005" spans="1:5">
      <c r="A7005" s="3"/>
      <c r="B7005" s="35"/>
      <c r="C7005" s="35"/>
      <c r="E7005" s="2"/>
    </row>
    <row r="7006" spans="1:5">
      <c r="A7006" s="3"/>
      <c r="B7006" s="35"/>
      <c r="C7006" s="35"/>
      <c r="E7006" s="2"/>
    </row>
    <row r="7007" spans="1:5">
      <c r="A7007" s="3"/>
      <c r="B7007" s="35"/>
      <c r="C7007" s="35"/>
      <c r="E7007" s="2"/>
    </row>
    <row r="7008" spans="1:5">
      <c r="A7008" s="3"/>
      <c r="B7008" s="35"/>
      <c r="C7008" s="35"/>
      <c r="E7008" s="2"/>
    </row>
    <row r="7009" spans="1:5">
      <c r="A7009" s="3"/>
      <c r="B7009" s="35"/>
      <c r="C7009" s="35"/>
      <c r="E7009" s="2"/>
    </row>
    <row r="7010" spans="1:5">
      <c r="A7010" s="3"/>
      <c r="B7010" s="35"/>
      <c r="C7010" s="35"/>
      <c r="E7010" s="2"/>
    </row>
    <row r="7011" spans="1:5">
      <c r="A7011" s="3"/>
      <c r="B7011" s="35"/>
      <c r="C7011" s="35"/>
      <c r="E7011" s="2"/>
    </row>
    <row r="7012" spans="1:5">
      <c r="A7012" s="3"/>
      <c r="B7012" s="35"/>
      <c r="C7012" s="35"/>
      <c r="E7012" s="2"/>
    </row>
    <row r="7013" spans="1:5">
      <c r="A7013" s="3"/>
      <c r="B7013" s="35"/>
      <c r="C7013" s="35"/>
      <c r="E7013" s="2"/>
    </row>
    <row r="7014" spans="1:5">
      <c r="A7014" s="3"/>
      <c r="B7014" s="35"/>
      <c r="C7014" s="35"/>
      <c r="E7014" s="2"/>
    </row>
    <row r="7015" spans="1:5">
      <c r="A7015" s="3"/>
      <c r="B7015" s="35"/>
      <c r="C7015" s="35"/>
      <c r="E7015" s="2"/>
    </row>
    <row r="7016" spans="1:5">
      <c r="A7016" s="3"/>
      <c r="B7016" s="35"/>
      <c r="C7016" s="35"/>
      <c r="E7016" s="2"/>
    </row>
    <row r="7017" spans="1:5">
      <c r="A7017" s="3"/>
      <c r="B7017" s="35"/>
      <c r="C7017" s="35"/>
      <c r="E7017" s="2"/>
    </row>
    <row r="7018" spans="1:5">
      <c r="A7018" s="3"/>
      <c r="B7018" s="35"/>
      <c r="C7018" s="35"/>
      <c r="E7018" s="2"/>
    </row>
    <row r="7019" spans="1:5">
      <c r="A7019" s="3"/>
      <c r="B7019" s="35"/>
      <c r="C7019" s="35"/>
      <c r="E7019" s="2"/>
    </row>
    <row r="7020" spans="1:5">
      <c r="A7020" s="3"/>
      <c r="B7020" s="35"/>
      <c r="C7020" s="35"/>
      <c r="E7020" s="2"/>
    </row>
    <row r="7021" spans="1:5">
      <c r="A7021" s="3"/>
      <c r="B7021" s="35"/>
      <c r="C7021" s="35"/>
      <c r="E7021" s="2"/>
    </row>
    <row r="7022" spans="1:5">
      <c r="A7022" s="3"/>
      <c r="B7022" s="35"/>
      <c r="C7022" s="35"/>
      <c r="E7022" s="2"/>
    </row>
    <row r="7023" spans="1:5">
      <c r="A7023" s="3"/>
      <c r="B7023" s="35"/>
      <c r="C7023" s="35"/>
      <c r="E7023" s="2"/>
    </row>
    <row r="7024" spans="1:5">
      <c r="A7024" s="3"/>
      <c r="B7024" s="35"/>
      <c r="C7024" s="35"/>
      <c r="E7024" s="2"/>
    </row>
    <row r="7025" spans="1:5">
      <c r="A7025" s="3"/>
      <c r="B7025" s="35"/>
      <c r="C7025" s="35"/>
      <c r="E7025" s="2"/>
    </row>
    <row r="7026" spans="1:5">
      <c r="A7026" s="3"/>
      <c r="B7026" s="35"/>
      <c r="C7026" s="35"/>
      <c r="E7026" s="2"/>
    </row>
    <row r="7027" spans="1:5">
      <c r="A7027" s="3"/>
      <c r="B7027" s="35"/>
      <c r="C7027" s="35"/>
      <c r="E7027" s="2"/>
    </row>
    <row r="7028" spans="1:5">
      <c r="A7028" s="3"/>
      <c r="B7028" s="35"/>
      <c r="C7028" s="35"/>
      <c r="E7028" s="2"/>
    </row>
    <row r="7029" spans="1:5">
      <c r="A7029" s="3"/>
      <c r="B7029" s="35"/>
      <c r="C7029" s="35"/>
      <c r="E7029" s="2"/>
    </row>
    <row r="7030" spans="1:5">
      <c r="A7030" s="3"/>
      <c r="B7030" s="35"/>
      <c r="C7030" s="35"/>
      <c r="E7030" s="2"/>
    </row>
    <row r="7031" spans="1:5">
      <c r="A7031" s="3"/>
      <c r="B7031" s="35"/>
      <c r="C7031" s="35"/>
      <c r="E7031" s="2"/>
    </row>
    <row r="7032" spans="1:5">
      <c r="A7032" s="3"/>
      <c r="B7032" s="35"/>
      <c r="C7032" s="35"/>
      <c r="E7032" s="2"/>
    </row>
    <row r="7033" spans="1:5">
      <c r="A7033" s="3"/>
      <c r="B7033" s="35"/>
      <c r="C7033" s="35"/>
      <c r="E7033" s="2"/>
    </row>
    <row r="7034" spans="1:5">
      <c r="A7034" s="3"/>
      <c r="B7034" s="35"/>
      <c r="C7034" s="35"/>
      <c r="E7034" s="2"/>
    </row>
    <row r="7035" spans="1:5">
      <c r="A7035" s="3"/>
      <c r="B7035" s="35"/>
      <c r="C7035" s="35"/>
      <c r="E7035" s="2"/>
    </row>
    <row r="7036" spans="1:5">
      <c r="A7036" s="3"/>
      <c r="B7036" s="35"/>
      <c r="C7036" s="35"/>
      <c r="E7036" s="2"/>
    </row>
    <row r="7037" spans="1:5">
      <c r="A7037" s="3"/>
      <c r="B7037" s="35"/>
      <c r="C7037" s="35"/>
      <c r="E7037" s="2"/>
    </row>
    <row r="7038" spans="1:5">
      <c r="A7038" s="3"/>
      <c r="B7038" s="35"/>
      <c r="C7038" s="35"/>
      <c r="E7038" s="2"/>
    </row>
    <row r="7039" spans="1:5">
      <c r="A7039" s="3"/>
      <c r="B7039" s="35"/>
      <c r="C7039" s="35"/>
      <c r="E7039" s="2"/>
    </row>
    <row r="7040" spans="1:5">
      <c r="A7040" s="3"/>
      <c r="B7040" s="35"/>
      <c r="C7040" s="35"/>
      <c r="E7040" s="2"/>
    </row>
    <row r="7041" spans="1:5">
      <c r="A7041" s="3"/>
      <c r="B7041" s="35"/>
      <c r="C7041" s="35"/>
      <c r="E7041" s="2"/>
    </row>
    <row r="7042" spans="1:5">
      <c r="A7042" s="3"/>
      <c r="B7042" s="35"/>
      <c r="C7042" s="35"/>
      <c r="E7042" s="2"/>
    </row>
    <row r="7043" spans="1:5">
      <c r="A7043" s="3"/>
      <c r="B7043" s="35"/>
      <c r="C7043" s="35"/>
      <c r="E7043" s="2"/>
    </row>
    <row r="7044" spans="1:5">
      <c r="A7044" s="3"/>
      <c r="B7044" s="35"/>
      <c r="C7044" s="35"/>
      <c r="E7044" s="2"/>
    </row>
    <row r="7045" spans="1:5">
      <c r="A7045" s="3"/>
      <c r="B7045" s="35"/>
      <c r="C7045" s="35"/>
      <c r="E7045" s="2"/>
    </row>
    <row r="7046" spans="1:5">
      <c r="A7046" s="3"/>
      <c r="B7046" s="35"/>
      <c r="C7046" s="35"/>
      <c r="E7046" s="2"/>
    </row>
    <row r="7047" spans="1:5">
      <c r="A7047" s="3"/>
      <c r="B7047" s="35"/>
      <c r="C7047" s="35"/>
      <c r="E7047" s="2"/>
    </row>
    <row r="7048" spans="1:5">
      <c r="A7048" s="3"/>
      <c r="B7048" s="35"/>
      <c r="C7048" s="35"/>
      <c r="E7048" s="2"/>
    </row>
    <row r="7049" spans="1:5">
      <c r="A7049" s="3"/>
      <c r="B7049" s="35"/>
      <c r="C7049" s="35"/>
      <c r="E7049" s="2"/>
    </row>
    <row r="7050" spans="1:5">
      <c r="A7050" s="3"/>
      <c r="B7050" s="35"/>
      <c r="C7050" s="35"/>
      <c r="E7050" s="2"/>
    </row>
    <row r="7051" spans="1:5">
      <c r="A7051" s="3"/>
      <c r="B7051" s="35"/>
      <c r="C7051" s="35"/>
      <c r="E7051" s="2"/>
    </row>
    <row r="7052" spans="1:5">
      <c r="A7052" s="3"/>
      <c r="B7052" s="35"/>
      <c r="C7052" s="35"/>
      <c r="E7052" s="2"/>
    </row>
    <row r="7053" spans="1:5">
      <c r="A7053" s="3"/>
      <c r="B7053" s="35"/>
      <c r="C7053" s="35"/>
      <c r="E7053" s="2"/>
    </row>
    <row r="7054" spans="1:5">
      <c r="A7054" s="3"/>
      <c r="B7054" s="35"/>
      <c r="C7054" s="35"/>
      <c r="E7054" s="2"/>
    </row>
    <row r="7055" spans="1:5">
      <c r="A7055" s="3"/>
      <c r="B7055" s="35"/>
      <c r="C7055" s="35"/>
      <c r="E7055" s="2"/>
    </row>
    <row r="7056" spans="1:5">
      <c r="A7056" s="3"/>
      <c r="B7056" s="35"/>
      <c r="C7056" s="35"/>
      <c r="E7056" s="2"/>
    </row>
    <row r="7057" spans="1:5">
      <c r="A7057" s="3"/>
      <c r="B7057" s="35"/>
      <c r="C7057" s="35"/>
      <c r="E7057" s="2"/>
    </row>
    <row r="7058" spans="1:5">
      <c r="A7058" s="3"/>
      <c r="B7058" s="35"/>
      <c r="C7058" s="35"/>
      <c r="E7058" s="2"/>
    </row>
    <row r="7059" spans="1:5">
      <c r="A7059" s="3"/>
      <c r="B7059" s="35"/>
      <c r="C7059" s="35"/>
      <c r="E7059" s="2"/>
    </row>
    <row r="7060" spans="1:5">
      <c r="A7060" s="3"/>
      <c r="B7060" s="35"/>
      <c r="C7060" s="35"/>
      <c r="E7060" s="2"/>
    </row>
    <row r="7061" spans="1:5">
      <c r="A7061" s="3"/>
      <c r="B7061" s="35"/>
      <c r="C7061" s="35"/>
      <c r="E7061" s="2"/>
    </row>
    <row r="7062" spans="1:5">
      <c r="A7062" s="3"/>
      <c r="B7062" s="35"/>
      <c r="C7062" s="35"/>
      <c r="E7062" s="2"/>
    </row>
    <row r="7063" spans="1:5">
      <c r="A7063" s="3"/>
      <c r="B7063" s="35"/>
      <c r="C7063" s="35"/>
      <c r="E7063" s="2"/>
    </row>
    <row r="7064" spans="1:5">
      <c r="A7064" s="3"/>
      <c r="B7064" s="35"/>
      <c r="C7064" s="35"/>
      <c r="E7064" s="2"/>
    </row>
    <row r="7065" spans="1:5">
      <c r="A7065" s="3"/>
      <c r="B7065" s="35"/>
      <c r="C7065" s="35"/>
      <c r="E7065" s="2"/>
    </row>
    <row r="7066" spans="1:5">
      <c r="A7066" s="3"/>
      <c r="B7066" s="35"/>
      <c r="C7066" s="35"/>
      <c r="E7066" s="2"/>
    </row>
    <row r="7067" spans="1:5">
      <c r="A7067" s="3"/>
      <c r="B7067" s="35"/>
      <c r="C7067" s="35"/>
      <c r="E7067" s="2"/>
    </row>
    <row r="7068" spans="1:5">
      <c r="A7068" s="3"/>
      <c r="B7068" s="35"/>
      <c r="C7068" s="35"/>
      <c r="E7068" s="2"/>
    </row>
    <row r="7069" spans="1:5">
      <c r="A7069" s="3"/>
      <c r="B7069" s="35"/>
      <c r="C7069" s="35"/>
      <c r="E7069" s="2"/>
    </row>
    <row r="7070" spans="1:5">
      <c r="A7070" s="3"/>
      <c r="B7070" s="35"/>
      <c r="C7070" s="35"/>
      <c r="E7070" s="2"/>
    </row>
    <row r="7071" spans="1:5">
      <c r="A7071" s="3"/>
      <c r="B7071" s="35"/>
      <c r="C7071" s="35"/>
      <c r="E7071" s="2"/>
    </row>
    <row r="7072" spans="1:5">
      <c r="A7072" s="3"/>
      <c r="B7072" s="35"/>
      <c r="C7072" s="35"/>
      <c r="E7072" s="2"/>
    </row>
    <row r="7073" spans="1:5">
      <c r="A7073" s="3"/>
      <c r="B7073" s="35"/>
      <c r="C7073" s="35"/>
      <c r="E7073" s="2"/>
    </row>
    <row r="7074" spans="1:5">
      <c r="A7074" s="3"/>
      <c r="B7074" s="35"/>
      <c r="C7074" s="35"/>
      <c r="E7074" s="2"/>
    </row>
    <row r="7075" spans="1:5">
      <c r="A7075" s="3"/>
      <c r="B7075" s="35"/>
      <c r="C7075" s="35"/>
      <c r="E7075" s="2"/>
    </row>
    <row r="7076" spans="1:5">
      <c r="A7076" s="3"/>
      <c r="B7076" s="35"/>
      <c r="C7076" s="35"/>
      <c r="E7076" s="2"/>
    </row>
    <row r="7077" spans="1:5">
      <c r="A7077" s="3"/>
      <c r="B7077" s="35"/>
      <c r="C7077" s="35"/>
      <c r="E7077" s="2"/>
    </row>
    <row r="7078" spans="1:5">
      <c r="A7078" s="3"/>
      <c r="B7078" s="35"/>
      <c r="C7078" s="35"/>
      <c r="E7078" s="2"/>
    </row>
    <row r="7079" spans="1:5">
      <c r="A7079" s="3"/>
      <c r="B7079" s="35"/>
      <c r="C7079" s="35"/>
      <c r="E7079" s="2"/>
    </row>
    <row r="7080" spans="1:5">
      <c r="A7080" s="3"/>
      <c r="B7080" s="35"/>
      <c r="C7080" s="35"/>
      <c r="E7080" s="2"/>
    </row>
    <row r="7081" spans="1:5">
      <c r="A7081" s="3"/>
      <c r="B7081" s="35"/>
      <c r="C7081" s="35"/>
      <c r="E7081" s="2"/>
    </row>
    <row r="7082" spans="1:5">
      <c r="A7082" s="3"/>
      <c r="B7082" s="35"/>
      <c r="C7082" s="35"/>
      <c r="E7082" s="2"/>
    </row>
    <row r="7083" spans="1:5">
      <c r="A7083" s="3"/>
      <c r="B7083" s="35"/>
      <c r="C7083" s="35"/>
      <c r="E7083" s="2"/>
    </row>
    <row r="7084" spans="1:5">
      <c r="A7084" s="3"/>
      <c r="B7084" s="35"/>
      <c r="C7084" s="35"/>
      <c r="E7084" s="2"/>
    </row>
    <row r="7085" spans="1:5">
      <c r="A7085" s="3"/>
      <c r="B7085" s="35"/>
      <c r="C7085" s="35"/>
      <c r="E7085" s="2"/>
    </row>
    <row r="7086" spans="1:5">
      <c r="A7086" s="3"/>
      <c r="B7086" s="35"/>
      <c r="C7086" s="35"/>
      <c r="E7086" s="2"/>
    </row>
    <row r="7087" spans="1:5">
      <c r="A7087" s="3"/>
      <c r="B7087" s="35"/>
      <c r="C7087" s="35"/>
      <c r="E7087" s="2"/>
    </row>
    <row r="7088" spans="1:5">
      <c r="A7088" s="3"/>
      <c r="B7088" s="35"/>
      <c r="C7088" s="35"/>
      <c r="E7088" s="2"/>
    </row>
    <row r="7089" spans="1:5">
      <c r="A7089" s="3"/>
      <c r="B7089" s="35"/>
      <c r="C7089" s="35"/>
      <c r="E7089" s="2"/>
    </row>
    <row r="7090" spans="1:5">
      <c r="A7090" s="3"/>
      <c r="B7090" s="35"/>
      <c r="C7090" s="35"/>
      <c r="E7090" s="2"/>
    </row>
    <row r="7091" spans="1:5">
      <c r="A7091" s="3"/>
      <c r="B7091" s="35"/>
      <c r="C7091" s="35"/>
      <c r="E7091" s="2"/>
    </row>
    <row r="7092" spans="1:5">
      <c r="A7092" s="3"/>
      <c r="B7092" s="35"/>
      <c r="C7092" s="35"/>
      <c r="E7092" s="2"/>
    </row>
    <row r="7093" spans="1:5">
      <c r="A7093" s="3"/>
      <c r="B7093" s="35"/>
      <c r="C7093" s="35"/>
      <c r="E7093" s="2"/>
    </row>
    <row r="7094" spans="1:5">
      <c r="A7094" s="3"/>
      <c r="B7094" s="35"/>
      <c r="C7094" s="35"/>
      <c r="E7094" s="2"/>
    </row>
    <row r="7095" spans="1:5">
      <c r="A7095" s="3"/>
      <c r="B7095" s="35"/>
      <c r="C7095" s="35"/>
      <c r="E7095" s="2"/>
    </row>
    <row r="7096" spans="1:5">
      <c r="A7096" s="3"/>
      <c r="B7096" s="35"/>
      <c r="C7096" s="35"/>
      <c r="E7096" s="2"/>
    </row>
    <row r="7097" spans="1:5">
      <c r="A7097" s="3"/>
      <c r="B7097" s="35"/>
      <c r="C7097" s="35"/>
      <c r="E7097" s="2"/>
    </row>
    <row r="7098" spans="1:5">
      <c r="A7098" s="3"/>
      <c r="B7098" s="35"/>
      <c r="C7098" s="35"/>
      <c r="E7098" s="2"/>
    </row>
    <row r="7099" spans="1:5">
      <c r="A7099" s="3"/>
      <c r="B7099" s="35"/>
      <c r="C7099" s="35"/>
      <c r="E7099" s="2"/>
    </row>
    <row r="7100" spans="1:5">
      <c r="A7100" s="3"/>
      <c r="B7100" s="35"/>
      <c r="C7100" s="35"/>
      <c r="E7100" s="2"/>
    </row>
    <row r="7101" spans="1:5">
      <c r="A7101" s="3"/>
      <c r="B7101" s="35"/>
      <c r="C7101" s="35"/>
      <c r="E7101" s="2"/>
    </row>
    <row r="7102" spans="1:5">
      <c r="A7102" s="3"/>
      <c r="B7102" s="35"/>
      <c r="C7102" s="35"/>
      <c r="E7102" s="2"/>
    </row>
    <row r="7103" spans="1:5">
      <c r="A7103" s="3"/>
      <c r="B7103" s="35"/>
      <c r="C7103" s="35"/>
      <c r="E7103" s="2"/>
    </row>
    <row r="7104" spans="1:5">
      <c r="A7104" s="3"/>
      <c r="B7104" s="35"/>
      <c r="C7104" s="35"/>
      <c r="E7104" s="2"/>
    </row>
    <row r="7105" spans="1:5">
      <c r="A7105" s="3"/>
      <c r="B7105" s="35"/>
      <c r="C7105" s="35"/>
      <c r="E7105" s="2"/>
    </row>
    <row r="7106" spans="1:5">
      <c r="A7106" s="3"/>
      <c r="B7106" s="35"/>
      <c r="C7106" s="35"/>
      <c r="E7106" s="2"/>
    </row>
    <row r="7107" spans="1:5">
      <c r="A7107" s="3"/>
      <c r="B7107" s="35"/>
      <c r="C7107" s="35"/>
      <c r="E7107" s="2"/>
    </row>
    <row r="7108" spans="1:5">
      <c r="A7108" s="3"/>
      <c r="B7108" s="35"/>
      <c r="C7108" s="35"/>
      <c r="E7108" s="2"/>
    </row>
    <row r="7109" spans="1:5">
      <c r="A7109" s="3"/>
      <c r="B7109" s="35"/>
      <c r="C7109" s="35"/>
      <c r="E7109" s="2"/>
    </row>
    <row r="7110" spans="1:5">
      <c r="A7110" s="3"/>
      <c r="B7110" s="35"/>
      <c r="C7110" s="35"/>
      <c r="E7110" s="2"/>
    </row>
    <row r="7111" spans="1:5">
      <c r="A7111" s="3"/>
      <c r="B7111" s="35"/>
      <c r="C7111" s="35"/>
      <c r="E7111" s="2"/>
    </row>
    <row r="7112" spans="1:5">
      <c r="A7112" s="3"/>
      <c r="B7112" s="35"/>
      <c r="C7112" s="35"/>
      <c r="E7112" s="2"/>
    </row>
    <row r="7113" spans="1:5">
      <c r="A7113" s="3"/>
      <c r="B7113" s="35"/>
      <c r="C7113" s="35"/>
      <c r="E7113" s="2"/>
    </row>
    <row r="7114" spans="1:5">
      <c r="A7114" s="3"/>
      <c r="B7114" s="35"/>
      <c r="C7114" s="35"/>
      <c r="E7114" s="2"/>
    </row>
    <row r="7115" spans="1:5">
      <c r="A7115" s="3"/>
      <c r="B7115" s="35"/>
      <c r="C7115" s="35"/>
      <c r="E7115" s="2"/>
    </row>
    <row r="7116" spans="1:5">
      <c r="A7116" s="3"/>
      <c r="B7116" s="35"/>
      <c r="C7116" s="35"/>
      <c r="E7116" s="2"/>
    </row>
    <row r="7117" spans="1:5">
      <c r="A7117" s="3"/>
      <c r="B7117" s="35"/>
      <c r="C7117" s="35"/>
      <c r="E7117" s="2"/>
    </row>
    <row r="7118" spans="1:5">
      <c r="A7118" s="3"/>
      <c r="B7118" s="35"/>
      <c r="C7118" s="35"/>
      <c r="E7118" s="2"/>
    </row>
    <row r="7119" spans="1:5">
      <c r="A7119" s="3"/>
      <c r="B7119" s="35"/>
      <c r="C7119" s="35"/>
      <c r="E7119" s="2"/>
    </row>
    <row r="7120" spans="1:5">
      <c r="A7120" s="3"/>
      <c r="B7120" s="35"/>
      <c r="C7120" s="35"/>
      <c r="E7120" s="2"/>
    </row>
    <row r="7121" spans="1:5">
      <c r="A7121" s="3"/>
      <c r="B7121" s="35"/>
      <c r="C7121" s="35"/>
      <c r="E7121" s="2"/>
    </row>
    <row r="7122" spans="1:5">
      <c r="A7122" s="3"/>
      <c r="B7122" s="35"/>
      <c r="C7122" s="35"/>
      <c r="E7122" s="2"/>
    </row>
    <row r="7123" spans="1:5">
      <c r="A7123" s="3"/>
      <c r="B7123" s="35"/>
      <c r="C7123" s="35"/>
      <c r="E7123" s="2"/>
    </row>
    <row r="7124" spans="1:5">
      <c r="A7124" s="3"/>
      <c r="B7124" s="35"/>
      <c r="C7124" s="35"/>
      <c r="E7124" s="2"/>
    </row>
    <row r="7125" spans="1:5">
      <c r="A7125" s="3"/>
      <c r="B7125" s="35"/>
      <c r="C7125" s="35"/>
      <c r="E7125" s="2"/>
    </row>
    <row r="7126" spans="1:5">
      <c r="A7126" s="3"/>
      <c r="B7126" s="35"/>
      <c r="C7126" s="35"/>
      <c r="E7126" s="2"/>
    </row>
    <row r="7127" spans="1:5">
      <c r="A7127" s="3"/>
      <c r="B7127" s="35"/>
      <c r="C7127" s="35"/>
      <c r="E7127" s="2"/>
    </row>
    <row r="7128" spans="1:5">
      <c r="A7128" s="3"/>
      <c r="B7128" s="35"/>
      <c r="C7128" s="35"/>
      <c r="E7128" s="2"/>
    </row>
    <row r="7129" spans="1:5">
      <c r="A7129" s="3"/>
      <c r="B7129" s="35"/>
      <c r="C7129" s="35"/>
      <c r="E7129" s="2"/>
    </row>
    <row r="7130" spans="1:5">
      <c r="A7130" s="3"/>
      <c r="B7130" s="35"/>
      <c r="C7130" s="35"/>
      <c r="E7130" s="2"/>
    </row>
    <row r="7131" spans="1:5">
      <c r="A7131" s="3"/>
      <c r="B7131" s="35"/>
      <c r="C7131" s="35"/>
      <c r="E7131" s="2"/>
    </row>
    <row r="7132" spans="1:5">
      <c r="A7132" s="3"/>
      <c r="B7132" s="35"/>
      <c r="C7132" s="35"/>
      <c r="E7132" s="2"/>
    </row>
    <row r="7133" spans="1:5">
      <c r="A7133" s="3"/>
      <c r="B7133" s="35"/>
      <c r="C7133" s="35"/>
      <c r="E7133" s="2"/>
    </row>
    <row r="7134" spans="1:5">
      <c r="A7134" s="3"/>
      <c r="B7134" s="35"/>
      <c r="C7134" s="35"/>
      <c r="E7134" s="2"/>
    </row>
    <row r="7135" spans="1:5">
      <c r="A7135" s="3"/>
      <c r="B7135" s="35"/>
      <c r="C7135" s="35"/>
      <c r="E7135" s="2"/>
    </row>
    <row r="7136" spans="1:5">
      <c r="A7136" s="3"/>
      <c r="B7136" s="35"/>
      <c r="C7136" s="35"/>
      <c r="E7136" s="2"/>
    </row>
    <row r="7137" spans="1:5">
      <c r="A7137" s="3"/>
      <c r="B7137" s="35"/>
      <c r="C7137" s="35"/>
      <c r="E7137" s="2"/>
    </row>
    <row r="7138" spans="1:5">
      <c r="A7138" s="3"/>
      <c r="B7138" s="35"/>
      <c r="C7138" s="35"/>
      <c r="E7138" s="2"/>
    </row>
    <row r="7139" spans="1:5">
      <c r="A7139" s="3"/>
      <c r="B7139" s="35"/>
      <c r="C7139" s="35"/>
      <c r="E7139" s="2"/>
    </row>
    <row r="7140" spans="1:5">
      <c r="A7140" s="3"/>
      <c r="B7140" s="35"/>
      <c r="C7140" s="35"/>
      <c r="E7140" s="2"/>
    </row>
    <row r="7141" spans="1:5">
      <c r="A7141" s="3"/>
      <c r="B7141" s="35"/>
      <c r="C7141" s="35"/>
      <c r="E7141" s="2"/>
    </row>
    <row r="7142" spans="1:5">
      <c r="A7142" s="3"/>
      <c r="B7142" s="35"/>
      <c r="C7142" s="35"/>
      <c r="E7142" s="2"/>
    </row>
    <row r="7143" spans="1:5">
      <c r="A7143" s="3"/>
      <c r="B7143" s="35"/>
      <c r="C7143" s="35"/>
      <c r="E7143" s="2"/>
    </row>
    <row r="7144" spans="1:5">
      <c r="A7144" s="3"/>
      <c r="B7144" s="35"/>
      <c r="C7144" s="35"/>
      <c r="E7144" s="2"/>
    </row>
    <row r="7145" spans="1:5">
      <c r="A7145" s="3"/>
      <c r="B7145" s="35"/>
      <c r="C7145" s="35"/>
      <c r="E7145" s="2"/>
    </row>
    <row r="7146" spans="1:5">
      <c r="A7146" s="3"/>
      <c r="B7146" s="35"/>
      <c r="C7146" s="35"/>
      <c r="E7146" s="2"/>
    </row>
    <row r="7147" spans="1:5">
      <c r="A7147" s="3"/>
      <c r="B7147" s="35"/>
      <c r="C7147" s="35"/>
      <c r="E7147" s="2"/>
    </row>
    <row r="7148" spans="1:5">
      <c r="A7148" s="3"/>
      <c r="B7148" s="35"/>
      <c r="C7148" s="35"/>
      <c r="E7148" s="2"/>
    </row>
    <row r="7149" spans="1:5">
      <c r="A7149" s="3"/>
      <c r="B7149" s="35"/>
      <c r="C7149" s="35"/>
      <c r="E7149" s="2"/>
    </row>
    <row r="7150" spans="1:5">
      <c r="A7150" s="3"/>
      <c r="B7150" s="35"/>
      <c r="C7150" s="35"/>
      <c r="E7150" s="2"/>
    </row>
    <row r="7151" spans="1:5">
      <c r="A7151" s="3"/>
      <c r="B7151" s="35"/>
      <c r="C7151" s="35"/>
      <c r="E7151" s="2"/>
    </row>
    <row r="7152" spans="1:5">
      <c r="A7152" s="3"/>
      <c r="B7152" s="35"/>
      <c r="C7152" s="35"/>
      <c r="E7152" s="2"/>
    </row>
    <row r="7153" spans="1:5">
      <c r="A7153" s="3"/>
      <c r="B7153" s="35"/>
      <c r="C7153" s="35"/>
      <c r="E7153" s="2"/>
    </row>
    <row r="7154" spans="1:5">
      <c r="A7154" s="3"/>
      <c r="B7154" s="35"/>
      <c r="C7154" s="35"/>
      <c r="E7154" s="2"/>
    </row>
    <row r="7155" spans="1:5">
      <c r="A7155" s="3"/>
      <c r="B7155" s="35"/>
      <c r="C7155" s="35"/>
      <c r="E7155" s="2"/>
    </row>
    <row r="7156" spans="1:5">
      <c r="A7156" s="3"/>
      <c r="B7156" s="35"/>
      <c r="C7156" s="35"/>
      <c r="E7156" s="2"/>
    </row>
    <row r="7157" spans="1:5">
      <c r="A7157" s="3"/>
      <c r="B7157" s="35"/>
      <c r="C7157" s="35"/>
      <c r="E7157" s="2"/>
    </row>
    <row r="7158" spans="1:5">
      <c r="A7158" s="3"/>
      <c r="B7158" s="35"/>
      <c r="C7158" s="35"/>
      <c r="E7158" s="2"/>
    </row>
    <row r="7159" spans="1:5">
      <c r="A7159" s="3"/>
      <c r="B7159" s="35"/>
      <c r="C7159" s="35"/>
      <c r="E7159" s="2"/>
    </row>
    <row r="7160" spans="1:5">
      <c r="A7160" s="3"/>
      <c r="B7160" s="35"/>
      <c r="C7160" s="35"/>
      <c r="E7160" s="2"/>
    </row>
    <row r="7161" spans="1:5">
      <c r="A7161" s="3"/>
      <c r="B7161" s="35"/>
      <c r="C7161" s="35"/>
      <c r="E7161" s="2"/>
    </row>
    <row r="7162" spans="1:5">
      <c r="A7162" s="3"/>
      <c r="B7162" s="35"/>
      <c r="C7162" s="35"/>
      <c r="E7162" s="2"/>
    </row>
    <row r="7163" spans="1:5">
      <c r="A7163" s="3"/>
      <c r="B7163" s="35"/>
      <c r="C7163" s="35"/>
      <c r="E7163" s="2"/>
    </row>
    <row r="7164" spans="1:5">
      <c r="A7164" s="3"/>
      <c r="B7164" s="35"/>
      <c r="C7164" s="35"/>
      <c r="E7164" s="2"/>
    </row>
    <row r="7165" spans="1:5">
      <c r="A7165" s="3"/>
      <c r="B7165" s="35"/>
      <c r="C7165" s="35"/>
      <c r="E7165" s="2"/>
    </row>
    <row r="7166" spans="1:5">
      <c r="A7166" s="3"/>
      <c r="B7166" s="35"/>
      <c r="C7166" s="35"/>
      <c r="E7166" s="2"/>
    </row>
    <row r="7167" spans="1:5">
      <c r="A7167" s="3"/>
      <c r="B7167" s="35"/>
      <c r="C7167" s="35"/>
      <c r="E7167" s="2"/>
    </row>
    <row r="7168" spans="1:5">
      <c r="A7168" s="3"/>
      <c r="B7168" s="35"/>
      <c r="C7168" s="35"/>
      <c r="E7168" s="2"/>
    </row>
    <row r="7169" spans="1:5">
      <c r="A7169" s="3"/>
      <c r="B7169" s="35"/>
      <c r="C7169" s="35"/>
      <c r="E7169" s="2"/>
    </row>
    <row r="7170" spans="1:5">
      <c r="A7170" s="3"/>
      <c r="B7170" s="35"/>
      <c r="C7170" s="35"/>
      <c r="E7170" s="2"/>
    </row>
    <row r="7171" spans="1:5">
      <c r="A7171" s="3"/>
      <c r="B7171" s="35"/>
      <c r="C7171" s="35"/>
      <c r="E7171" s="2"/>
    </row>
    <row r="7172" spans="1:5">
      <c r="A7172" s="3"/>
      <c r="B7172" s="35"/>
      <c r="C7172" s="35"/>
      <c r="E7172" s="2"/>
    </row>
    <row r="7173" spans="1:5">
      <c r="A7173" s="3"/>
      <c r="B7173" s="35"/>
      <c r="C7173" s="35"/>
      <c r="E7173" s="2"/>
    </row>
    <row r="7174" spans="1:5">
      <c r="A7174" s="3"/>
      <c r="B7174" s="35"/>
      <c r="C7174" s="35"/>
      <c r="E7174" s="2"/>
    </row>
    <row r="7175" spans="1:5">
      <c r="A7175" s="3"/>
      <c r="B7175" s="35"/>
      <c r="C7175" s="35"/>
      <c r="E7175" s="2"/>
    </row>
    <row r="7176" spans="1:5">
      <c r="A7176" s="3"/>
      <c r="B7176" s="35"/>
      <c r="C7176" s="35"/>
      <c r="E7176" s="2"/>
    </row>
    <row r="7177" spans="1:5">
      <c r="A7177" s="3"/>
      <c r="B7177" s="35"/>
      <c r="C7177" s="35"/>
      <c r="E7177" s="2"/>
    </row>
    <row r="7178" spans="1:5">
      <c r="A7178" s="3"/>
      <c r="B7178" s="35"/>
      <c r="C7178" s="35"/>
      <c r="E7178" s="2"/>
    </row>
    <row r="7179" spans="1:5">
      <c r="A7179" s="3"/>
      <c r="B7179" s="35"/>
      <c r="C7179" s="35"/>
      <c r="E7179" s="2"/>
    </row>
    <row r="7180" spans="1:5">
      <c r="A7180" s="3"/>
      <c r="B7180" s="35"/>
      <c r="C7180" s="35"/>
      <c r="E7180" s="2"/>
    </row>
    <row r="7181" spans="1:5">
      <c r="A7181" s="3"/>
      <c r="B7181" s="35"/>
      <c r="C7181" s="35"/>
      <c r="E7181" s="2"/>
    </row>
    <row r="7182" spans="1:5">
      <c r="A7182" s="3"/>
      <c r="B7182" s="35"/>
      <c r="C7182" s="35"/>
      <c r="E7182" s="2"/>
    </row>
    <row r="7183" spans="1:5">
      <c r="A7183" s="3"/>
      <c r="B7183" s="35"/>
      <c r="C7183" s="35"/>
      <c r="E7183" s="2"/>
    </row>
    <row r="7184" spans="1:5">
      <c r="A7184" s="3"/>
      <c r="B7184" s="35"/>
      <c r="C7184" s="35"/>
      <c r="E7184" s="2"/>
    </row>
    <row r="7185" spans="1:5">
      <c r="A7185" s="3"/>
      <c r="B7185" s="35"/>
      <c r="C7185" s="35"/>
      <c r="E7185" s="2"/>
    </row>
    <row r="7186" spans="1:5">
      <c r="A7186" s="3"/>
      <c r="B7186" s="35"/>
      <c r="C7186" s="35"/>
      <c r="E7186" s="2"/>
    </row>
    <row r="7187" spans="1:5">
      <c r="A7187" s="3"/>
      <c r="B7187" s="35"/>
      <c r="C7187" s="35"/>
      <c r="E7187" s="2"/>
    </row>
    <row r="7188" spans="1:5">
      <c r="A7188" s="3"/>
      <c r="B7188" s="35"/>
      <c r="C7188" s="35"/>
      <c r="E7188" s="2"/>
    </row>
    <row r="7189" spans="1:5">
      <c r="A7189" s="3"/>
      <c r="B7189" s="35"/>
      <c r="C7189" s="35"/>
      <c r="E7189" s="2"/>
    </row>
    <row r="7190" spans="1:5">
      <c r="A7190" s="3"/>
      <c r="B7190" s="35"/>
      <c r="C7190" s="35"/>
      <c r="E7190" s="2"/>
    </row>
    <row r="7191" spans="1:5">
      <c r="A7191" s="3"/>
      <c r="B7191" s="35"/>
      <c r="C7191" s="35"/>
      <c r="E7191" s="2"/>
    </row>
    <row r="7192" spans="1:5">
      <c r="A7192" s="3"/>
      <c r="B7192" s="35"/>
      <c r="C7192" s="35"/>
      <c r="E7192" s="2"/>
    </row>
    <row r="7193" spans="1:5">
      <c r="A7193" s="3"/>
      <c r="B7193" s="35"/>
      <c r="C7193" s="35"/>
      <c r="E7193" s="2"/>
    </row>
    <row r="7194" spans="1:5">
      <c r="A7194" s="3"/>
      <c r="B7194" s="35"/>
      <c r="C7194" s="35"/>
      <c r="E7194" s="2"/>
    </row>
    <row r="7195" spans="1:5">
      <c r="A7195" s="3"/>
      <c r="B7195" s="35"/>
      <c r="C7195" s="35"/>
      <c r="E7195" s="2"/>
    </row>
    <row r="7196" spans="1:5">
      <c r="A7196" s="3"/>
      <c r="B7196" s="35"/>
      <c r="C7196" s="35"/>
      <c r="E7196" s="2"/>
    </row>
    <row r="7197" spans="1:5">
      <c r="A7197" s="3"/>
      <c r="B7197" s="35"/>
      <c r="C7197" s="35"/>
      <c r="E7197" s="2"/>
    </row>
    <row r="7198" spans="1:5">
      <c r="A7198" s="3"/>
      <c r="B7198" s="35"/>
      <c r="C7198" s="35"/>
      <c r="E7198" s="2"/>
    </row>
    <row r="7199" spans="1:5">
      <c r="A7199" s="3"/>
      <c r="B7199" s="35"/>
      <c r="C7199" s="35"/>
      <c r="E7199" s="2"/>
    </row>
    <row r="7200" spans="1:5">
      <c r="A7200" s="3"/>
      <c r="B7200" s="35"/>
      <c r="C7200" s="35"/>
      <c r="E7200" s="2"/>
    </row>
    <row r="7201" spans="1:5">
      <c r="A7201" s="3"/>
      <c r="B7201" s="35"/>
      <c r="C7201" s="35"/>
      <c r="E7201" s="2"/>
    </row>
    <row r="7202" spans="1:5">
      <c r="A7202" s="3"/>
      <c r="B7202" s="35"/>
      <c r="C7202" s="35"/>
      <c r="E7202" s="2"/>
    </row>
    <row r="7203" spans="1:5">
      <c r="A7203" s="3"/>
      <c r="B7203" s="35"/>
      <c r="C7203" s="35"/>
      <c r="E7203" s="2"/>
    </row>
    <row r="7204" spans="1:5">
      <c r="A7204" s="3"/>
      <c r="B7204" s="35"/>
      <c r="C7204" s="35"/>
      <c r="E7204" s="2"/>
    </row>
    <row r="7205" spans="1:5">
      <c r="A7205" s="3"/>
      <c r="B7205" s="35"/>
      <c r="C7205" s="35"/>
      <c r="E7205" s="2"/>
    </row>
    <row r="7206" spans="1:5">
      <c r="A7206" s="3"/>
      <c r="B7206" s="35"/>
      <c r="C7206" s="35"/>
      <c r="E7206" s="2"/>
    </row>
    <row r="7207" spans="1:5">
      <c r="A7207" s="3"/>
      <c r="B7207" s="35"/>
      <c r="C7207" s="35"/>
      <c r="E7207" s="2"/>
    </row>
    <row r="7208" spans="1:5">
      <c r="A7208" s="3"/>
      <c r="B7208" s="35"/>
      <c r="C7208" s="35"/>
      <c r="E7208" s="2"/>
    </row>
    <row r="7209" spans="1:5">
      <c r="A7209" s="3"/>
      <c r="B7209" s="35"/>
      <c r="C7209" s="35"/>
      <c r="E7209" s="2"/>
    </row>
    <row r="7210" spans="1:5">
      <c r="A7210" s="3"/>
      <c r="B7210" s="35"/>
      <c r="C7210" s="35"/>
      <c r="E7210" s="2"/>
    </row>
    <row r="7211" spans="1:5">
      <c r="A7211" s="3"/>
      <c r="B7211" s="35"/>
      <c r="C7211" s="35"/>
      <c r="E7211" s="2"/>
    </row>
    <row r="7212" spans="1:5">
      <c r="A7212" s="3"/>
      <c r="B7212" s="35"/>
      <c r="C7212" s="35"/>
      <c r="E7212" s="2"/>
    </row>
    <row r="7213" spans="1:5">
      <c r="A7213" s="3"/>
      <c r="B7213" s="35"/>
      <c r="C7213" s="35"/>
      <c r="E7213" s="2"/>
    </row>
    <row r="7214" spans="1:5">
      <c r="A7214" s="3"/>
      <c r="B7214" s="35"/>
      <c r="C7214" s="35"/>
      <c r="E7214" s="2"/>
    </row>
    <row r="7215" spans="1:5">
      <c r="A7215" s="3"/>
      <c r="B7215" s="35"/>
      <c r="C7215" s="35"/>
      <c r="E7215" s="2"/>
    </row>
    <row r="7216" spans="1:5">
      <c r="A7216" s="3"/>
      <c r="B7216" s="35"/>
      <c r="C7216" s="35"/>
      <c r="E7216" s="2"/>
    </row>
    <row r="7217" spans="1:5">
      <c r="A7217" s="3"/>
      <c r="B7217" s="35"/>
      <c r="C7217" s="35"/>
      <c r="E7217" s="2"/>
    </row>
    <row r="7218" spans="1:5">
      <c r="A7218" s="3"/>
      <c r="B7218" s="35"/>
      <c r="C7218" s="35"/>
      <c r="E7218" s="2"/>
    </row>
    <row r="7219" spans="1:5">
      <c r="A7219" s="3"/>
      <c r="B7219" s="35"/>
      <c r="C7219" s="35"/>
      <c r="E7219" s="2"/>
    </row>
    <row r="7220" spans="1:5">
      <c r="A7220" s="3"/>
      <c r="B7220" s="35"/>
      <c r="C7220" s="35"/>
      <c r="E7220" s="2"/>
    </row>
    <row r="7221" spans="1:5">
      <c r="A7221" s="3"/>
      <c r="B7221" s="35"/>
      <c r="C7221" s="35"/>
      <c r="E7221" s="2"/>
    </row>
    <row r="7222" spans="1:5">
      <c r="A7222" s="3"/>
      <c r="B7222" s="35"/>
      <c r="C7222" s="35"/>
      <c r="E7222" s="2"/>
    </row>
    <row r="7223" spans="1:5">
      <c r="A7223" s="3"/>
      <c r="B7223" s="35"/>
      <c r="C7223" s="35"/>
      <c r="E7223" s="2"/>
    </row>
    <row r="7224" spans="1:5">
      <c r="A7224" s="3"/>
      <c r="B7224" s="35"/>
      <c r="C7224" s="35"/>
      <c r="E7224" s="2"/>
    </row>
    <row r="7225" spans="1:5">
      <c r="A7225" s="3"/>
      <c r="B7225" s="35"/>
      <c r="C7225" s="35"/>
      <c r="E7225" s="2"/>
    </row>
    <row r="7226" spans="1:5">
      <c r="A7226" s="3"/>
      <c r="B7226" s="35"/>
      <c r="C7226" s="35"/>
      <c r="E7226" s="2"/>
    </row>
    <row r="7227" spans="1:5">
      <c r="A7227" s="3"/>
      <c r="B7227" s="35"/>
      <c r="C7227" s="35"/>
      <c r="E7227" s="2"/>
    </row>
    <row r="7228" spans="1:5">
      <c r="A7228" s="3"/>
      <c r="B7228" s="35"/>
      <c r="C7228" s="35"/>
      <c r="E7228" s="2"/>
    </row>
    <row r="7229" spans="1:5">
      <c r="A7229" s="3"/>
      <c r="B7229" s="35"/>
      <c r="C7229" s="35"/>
      <c r="E7229" s="2"/>
    </row>
    <row r="7230" spans="1:5">
      <c r="A7230" s="3"/>
      <c r="B7230" s="35"/>
      <c r="C7230" s="35"/>
      <c r="E7230" s="2"/>
    </row>
    <row r="7231" spans="1:5">
      <c r="A7231" s="3"/>
      <c r="B7231" s="35"/>
      <c r="C7231" s="35"/>
      <c r="E7231" s="2"/>
    </row>
    <row r="7232" spans="1:5">
      <c r="A7232" s="3"/>
      <c r="B7232" s="35"/>
      <c r="C7232" s="35"/>
      <c r="E7232" s="2"/>
    </row>
    <row r="7233" spans="1:5">
      <c r="A7233" s="3"/>
      <c r="B7233" s="35"/>
      <c r="C7233" s="35"/>
      <c r="E7233" s="2"/>
    </row>
    <row r="7234" spans="1:5">
      <c r="A7234" s="3"/>
      <c r="B7234" s="35"/>
      <c r="C7234" s="35"/>
      <c r="E7234" s="2"/>
    </row>
    <row r="7235" spans="1:5">
      <c r="A7235" s="3"/>
      <c r="B7235" s="35"/>
      <c r="C7235" s="35"/>
      <c r="E7235" s="2"/>
    </row>
    <row r="7236" spans="1:5">
      <c r="A7236" s="3"/>
      <c r="B7236" s="35"/>
      <c r="C7236" s="35"/>
      <c r="E7236" s="2"/>
    </row>
    <row r="7237" spans="1:5">
      <c r="A7237" s="3"/>
      <c r="B7237" s="35"/>
      <c r="C7237" s="35"/>
      <c r="E7237" s="2"/>
    </row>
    <row r="7238" spans="1:5">
      <c r="A7238" s="3"/>
      <c r="B7238" s="35"/>
      <c r="C7238" s="35"/>
      <c r="E7238" s="2"/>
    </row>
    <row r="7239" spans="1:5">
      <c r="A7239" s="3"/>
      <c r="B7239" s="35"/>
      <c r="C7239" s="35"/>
      <c r="E7239" s="2"/>
    </row>
    <row r="7240" spans="1:5">
      <c r="A7240" s="3"/>
      <c r="B7240" s="35"/>
      <c r="C7240" s="35"/>
      <c r="E7240" s="2"/>
    </row>
    <row r="7241" spans="1:5">
      <c r="A7241" s="3"/>
      <c r="B7241" s="35"/>
      <c r="C7241" s="35"/>
      <c r="E7241" s="2"/>
    </row>
    <row r="7242" spans="1:5">
      <c r="A7242" s="3"/>
      <c r="B7242" s="35"/>
      <c r="C7242" s="35"/>
      <c r="E7242" s="2"/>
    </row>
    <row r="7243" spans="1:5">
      <c r="A7243" s="3"/>
      <c r="B7243" s="35"/>
      <c r="C7243" s="35"/>
      <c r="E7243" s="2"/>
    </row>
    <row r="7244" spans="1:5">
      <c r="A7244" s="3"/>
      <c r="B7244" s="35"/>
      <c r="C7244" s="35"/>
      <c r="E7244" s="2"/>
    </row>
    <row r="7245" spans="1:5">
      <c r="A7245" s="3"/>
      <c r="B7245" s="35"/>
      <c r="C7245" s="35"/>
      <c r="E7245" s="2"/>
    </row>
    <row r="7246" spans="1:5">
      <c r="A7246" s="3"/>
      <c r="B7246" s="35"/>
      <c r="C7246" s="35"/>
      <c r="E7246" s="2"/>
    </row>
    <row r="7247" spans="1:5">
      <c r="A7247" s="3"/>
      <c r="B7247" s="35"/>
      <c r="C7247" s="35"/>
      <c r="E7247" s="2"/>
    </row>
    <row r="7248" spans="1:5">
      <c r="A7248" s="3"/>
      <c r="B7248" s="35"/>
      <c r="C7248" s="35"/>
      <c r="E7248" s="2"/>
    </row>
    <row r="7249" spans="1:5">
      <c r="A7249" s="3"/>
      <c r="B7249" s="35"/>
      <c r="C7249" s="35"/>
      <c r="E7249" s="2"/>
    </row>
    <row r="7250" spans="1:5">
      <c r="A7250" s="3"/>
      <c r="B7250" s="35"/>
      <c r="C7250" s="35"/>
      <c r="E7250" s="2"/>
    </row>
    <row r="7251" spans="1:5">
      <c r="A7251" s="3"/>
      <c r="B7251" s="35"/>
      <c r="C7251" s="35"/>
      <c r="E7251" s="2"/>
    </row>
    <row r="7252" spans="1:5">
      <c r="A7252" s="3"/>
      <c r="B7252" s="35"/>
      <c r="C7252" s="35"/>
      <c r="E7252" s="2"/>
    </row>
    <row r="7253" spans="1:5">
      <c r="A7253" s="3"/>
      <c r="B7253" s="35"/>
      <c r="C7253" s="35"/>
      <c r="E7253" s="2"/>
    </row>
    <row r="7254" spans="1:5">
      <c r="A7254" s="3"/>
      <c r="B7254" s="35"/>
      <c r="C7254" s="35"/>
      <c r="E7254" s="2"/>
    </row>
    <row r="7255" spans="1:5">
      <c r="A7255" s="3"/>
      <c r="B7255" s="35"/>
      <c r="C7255" s="35"/>
      <c r="E7255" s="2"/>
    </row>
    <row r="7256" spans="1:5">
      <c r="A7256" s="3"/>
      <c r="B7256" s="35"/>
      <c r="C7256" s="35"/>
      <c r="E7256" s="2"/>
    </row>
    <row r="7257" spans="1:5">
      <c r="A7257" s="3"/>
      <c r="B7257" s="35"/>
      <c r="C7257" s="35"/>
      <c r="E7257" s="2"/>
    </row>
    <row r="7258" spans="1:5">
      <c r="A7258" s="3"/>
      <c r="B7258" s="35"/>
      <c r="C7258" s="35"/>
      <c r="E7258" s="2"/>
    </row>
    <row r="7259" spans="1:5">
      <c r="A7259" s="3"/>
      <c r="B7259" s="35"/>
      <c r="C7259" s="35"/>
      <c r="E7259" s="2"/>
    </row>
    <row r="7260" spans="1:5">
      <c r="A7260" s="3"/>
      <c r="B7260" s="35"/>
      <c r="C7260" s="35"/>
      <c r="E7260" s="2"/>
    </row>
    <row r="7261" spans="1:5">
      <c r="A7261" s="3"/>
      <c r="B7261" s="35"/>
      <c r="C7261" s="35"/>
      <c r="E7261" s="2"/>
    </row>
    <row r="7262" spans="1:5">
      <c r="A7262" s="3"/>
      <c r="B7262" s="35"/>
      <c r="C7262" s="35"/>
      <c r="E7262" s="2"/>
    </row>
    <row r="7263" spans="1:5">
      <c r="A7263" s="3"/>
      <c r="B7263" s="35"/>
      <c r="C7263" s="35"/>
      <c r="E7263" s="2"/>
    </row>
    <row r="7264" spans="1:5">
      <c r="A7264" s="3"/>
      <c r="B7264" s="35"/>
      <c r="C7264" s="35"/>
      <c r="E7264" s="2"/>
    </row>
    <row r="7265" spans="1:5">
      <c r="A7265" s="3"/>
      <c r="B7265" s="35"/>
      <c r="C7265" s="35"/>
      <c r="E7265" s="2"/>
    </row>
    <row r="7266" spans="1:5">
      <c r="A7266" s="3"/>
      <c r="B7266" s="35"/>
      <c r="C7266" s="35"/>
      <c r="E7266" s="2"/>
    </row>
    <row r="7267" spans="1:5">
      <c r="A7267" s="3"/>
      <c r="B7267" s="35"/>
      <c r="C7267" s="35"/>
      <c r="E7267" s="2"/>
    </row>
    <row r="7268" spans="1:5">
      <c r="A7268" s="3"/>
      <c r="B7268" s="35"/>
      <c r="C7268" s="35"/>
      <c r="E7268" s="2"/>
    </row>
    <row r="7269" spans="1:5">
      <c r="A7269" s="3"/>
      <c r="B7269" s="35"/>
      <c r="C7269" s="35"/>
      <c r="E7269" s="2"/>
    </row>
    <row r="7270" spans="1:5">
      <c r="A7270" s="3"/>
      <c r="B7270" s="35"/>
      <c r="C7270" s="35"/>
      <c r="E7270" s="2"/>
    </row>
    <row r="7271" spans="1:5">
      <c r="A7271" s="3"/>
      <c r="B7271" s="35"/>
      <c r="C7271" s="35"/>
      <c r="E7271" s="2"/>
    </row>
    <row r="7272" spans="1:5">
      <c r="A7272" s="3"/>
      <c r="B7272" s="35"/>
      <c r="C7272" s="35"/>
      <c r="E7272" s="2"/>
    </row>
    <row r="7273" spans="1:5">
      <c r="A7273" s="3"/>
      <c r="B7273" s="35"/>
      <c r="C7273" s="35"/>
      <c r="E7273" s="2"/>
    </row>
    <row r="7274" spans="1:5">
      <c r="A7274" s="3"/>
      <c r="B7274" s="35"/>
      <c r="C7274" s="35"/>
      <c r="E7274" s="2"/>
    </row>
    <row r="7275" spans="1:5">
      <c r="A7275" s="3"/>
      <c r="B7275" s="35"/>
      <c r="C7275" s="35"/>
      <c r="E7275" s="2"/>
    </row>
    <row r="7276" spans="1:5">
      <c r="A7276" s="3"/>
      <c r="B7276" s="35"/>
      <c r="C7276" s="35"/>
      <c r="E7276" s="2"/>
    </row>
    <row r="7277" spans="1:5">
      <c r="A7277" s="3"/>
      <c r="B7277" s="35"/>
      <c r="C7277" s="35"/>
      <c r="E7277" s="2"/>
    </row>
    <row r="7278" spans="1:5">
      <c r="A7278" s="3"/>
      <c r="B7278" s="35"/>
      <c r="C7278" s="35"/>
      <c r="E7278" s="2"/>
    </row>
    <row r="7279" spans="1:5">
      <c r="A7279" s="3"/>
      <c r="B7279" s="35"/>
      <c r="C7279" s="35"/>
      <c r="E7279" s="2"/>
    </row>
    <row r="7280" spans="1:5">
      <c r="A7280" s="3"/>
      <c r="B7280" s="35"/>
      <c r="C7280" s="35"/>
      <c r="E7280" s="2"/>
    </row>
    <row r="7281" spans="1:5">
      <c r="A7281" s="3"/>
      <c r="B7281" s="35"/>
      <c r="C7281" s="35"/>
      <c r="E7281" s="2"/>
    </row>
    <row r="7282" spans="1:5">
      <c r="A7282" s="3"/>
      <c r="B7282" s="35"/>
      <c r="C7282" s="35"/>
      <c r="E7282" s="2"/>
    </row>
    <row r="7283" spans="1:5">
      <c r="A7283" s="3"/>
      <c r="B7283" s="35"/>
      <c r="C7283" s="35"/>
      <c r="E7283" s="2"/>
    </row>
    <row r="7284" spans="1:5">
      <c r="A7284" s="3"/>
      <c r="B7284" s="35"/>
      <c r="C7284" s="35"/>
      <c r="E7284" s="2"/>
    </row>
    <row r="7285" spans="1:5">
      <c r="A7285" s="3"/>
      <c r="B7285" s="35"/>
      <c r="C7285" s="35"/>
      <c r="E7285" s="2"/>
    </row>
    <row r="7286" spans="1:5">
      <c r="A7286" s="3"/>
      <c r="B7286" s="35"/>
      <c r="C7286" s="35"/>
      <c r="E7286" s="2"/>
    </row>
    <row r="7287" spans="1:5">
      <c r="A7287" s="3"/>
      <c r="B7287" s="35"/>
      <c r="C7287" s="35"/>
      <c r="E7287" s="2"/>
    </row>
    <row r="7288" spans="1:5">
      <c r="A7288" s="3"/>
      <c r="B7288" s="35"/>
      <c r="C7288" s="35"/>
      <c r="E7288" s="2"/>
    </row>
    <row r="7289" spans="1:5">
      <c r="A7289" s="3"/>
      <c r="B7289" s="35"/>
      <c r="C7289" s="35"/>
      <c r="E7289" s="2"/>
    </row>
    <row r="7290" spans="1:5">
      <c r="A7290" s="3"/>
      <c r="B7290" s="35"/>
      <c r="C7290" s="35"/>
      <c r="E7290" s="2"/>
    </row>
    <row r="7291" spans="1:5">
      <c r="A7291" s="3"/>
      <c r="B7291" s="35"/>
      <c r="C7291" s="35"/>
      <c r="E7291" s="2"/>
    </row>
    <row r="7292" spans="1:5">
      <c r="A7292" s="3"/>
      <c r="B7292" s="35"/>
      <c r="C7292" s="35"/>
      <c r="E7292" s="2"/>
    </row>
    <row r="7293" spans="1:5">
      <c r="A7293" s="3"/>
      <c r="B7293" s="35"/>
      <c r="C7293" s="35"/>
      <c r="E7293" s="2"/>
    </row>
    <row r="7294" spans="1:5">
      <c r="A7294" s="3"/>
      <c r="B7294" s="35"/>
      <c r="C7294" s="35"/>
      <c r="E7294" s="2"/>
    </row>
    <row r="7295" spans="1:5">
      <c r="A7295" s="3"/>
      <c r="B7295" s="35"/>
      <c r="C7295" s="35"/>
      <c r="E7295" s="2"/>
    </row>
    <row r="7296" spans="1:5">
      <c r="A7296" s="3"/>
      <c r="B7296" s="35"/>
      <c r="C7296" s="35"/>
      <c r="E7296" s="2"/>
    </row>
    <row r="7297" spans="1:5">
      <c r="A7297" s="3"/>
      <c r="B7297" s="35"/>
      <c r="C7297" s="35"/>
      <c r="E7297" s="2"/>
    </row>
    <row r="7298" spans="1:5">
      <c r="A7298" s="3"/>
      <c r="B7298" s="35"/>
      <c r="C7298" s="35"/>
      <c r="E7298" s="2"/>
    </row>
    <row r="7299" spans="1:5">
      <c r="A7299" s="3"/>
      <c r="B7299" s="35"/>
      <c r="C7299" s="35"/>
      <c r="E7299" s="2"/>
    </row>
    <row r="7300" spans="1:5">
      <c r="A7300" s="3"/>
      <c r="B7300" s="35"/>
      <c r="C7300" s="35"/>
      <c r="E7300" s="2"/>
    </row>
    <row r="7301" spans="1:5">
      <c r="A7301" s="3"/>
      <c r="B7301" s="35"/>
      <c r="C7301" s="35"/>
      <c r="E7301" s="2"/>
    </row>
    <row r="7302" spans="1:5">
      <c r="A7302" s="3"/>
      <c r="B7302" s="35"/>
      <c r="C7302" s="35"/>
      <c r="E7302" s="2"/>
    </row>
    <row r="7303" spans="1:5">
      <c r="A7303" s="3"/>
      <c r="B7303" s="35"/>
      <c r="C7303" s="35"/>
      <c r="E7303" s="2"/>
    </row>
    <row r="7304" spans="1:5">
      <c r="A7304" s="3"/>
      <c r="B7304" s="35"/>
      <c r="C7304" s="35"/>
      <c r="E7304" s="2"/>
    </row>
    <row r="7305" spans="1:5">
      <c r="A7305" s="3"/>
      <c r="B7305" s="35"/>
      <c r="C7305" s="35"/>
      <c r="E7305" s="2"/>
    </row>
    <row r="7306" spans="1:5">
      <c r="A7306" s="3"/>
      <c r="B7306" s="35"/>
      <c r="C7306" s="35"/>
      <c r="E7306" s="2"/>
    </row>
    <row r="7307" spans="1:5">
      <c r="A7307" s="3"/>
      <c r="B7307" s="35"/>
      <c r="C7307" s="35"/>
      <c r="E7307" s="2"/>
    </row>
    <row r="7308" spans="1:5">
      <c r="A7308" s="3"/>
      <c r="B7308" s="35"/>
      <c r="C7308" s="35"/>
      <c r="E7308" s="2"/>
    </row>
    <row r="7309" spans="1:5">
      <c r="A7309" s="3"/>
      <c r="B7309" s="35"/>
      <c r="C7309" s="35"/>
      <c r="E7309" s="2"/>
    </row>
    <row r="7310" spans="1:5">
      <c r="A7310" s="3"/>
      <c r="B7310" s="35"/>
      <c r="C7310" s="35"/>
      <c r="E7310" s="2"/>
    </row>
    <row r="7311" spans="1:5">
      <c r="A7311" s="3"/>
      <c r="B7311" s="35"/>
      <c r="C7311" s="35"/>
      <c r="E7311" s="2"/>
    </row>
    <row r="7312" spans="1:5">
      <c r="A7312" s="3"/>
      <c r="B7312" s="35"/>
      <c r="C7312" s="35"/>
      <c r="E7312" s="2"/>
    </row>
    <row r="7313" spans="1:5">
      <c r="A7313" s="3"/>
      <c r="B7313" s="35"/>
      <c r="C7313" s="35"/>
      <c r="E7313" s="2"/>
    </row>
    <row r="7314" spans="1:5">
      <c r="A7314" s="3"/>
      <c r="B7314" s="35"/>
      <c r="C7314" s="35"/>
      <c r="E7314" s="2"/>
    </row>
    <row r="7315" spans="1:5">
      <c r="A7315" s="3"/>
      <c r="B7315" s="35"/>
      <c r="C7315" s="35"/>
      <c r="E7315" s="2"/>
    </row>
    <row r="7316" spans="1:5">
      <c r="A7316" s="3"/>
      <c r="B7316" s="35"/>
      <c r="C7316" s="35"/>
      <c r="E7316" s="2"/>
    </row>
    <row r="7317" spans="1:5">
      <c r="A7317" s="3"/>
      <c r="B7317" s="35"/>
      <c r="C7317" s="35"/>
      <c r="E7317" s="2"/>
    </row>
    <row r="7318" spans="1:5">
      <c r="A7318" s="3"/>
      <c r="B7318" s="35"/>
      <c r="C7318" s="35"/>
      <c r="E7318" s="2"/>
    </row>
    <row r="7319" spans="1:5">
      <c r="A7319" s="3"/>
      <c r="B7319" s="35"/>
      <c r="C7319" s="35"/>
      <c r="E7319" s="2"/>
    </row>
    <row r="7320" spans="1:5">
      <c r="A7320" s="3"/>
      <c r="B7320" s="35"/>
      <c r="C7320" s="35"/>
      <c r="E7320" s="2"/>
    </row>
    <row r="7321" spans="1:5">
      <c r="A7321" s="3"/>
      <c r="B7321" s="35"/>
      <c r="C7321" s="35"/>
      <c r="E7321" s="2"/>
    </row>
    <row r="7322" spans="1:5">
      <c r="A7322" s="3"/>
      <c r="B7322" s="35"/>
      <c r="C7322" s="35"/>
      <c r="E7322" s="2"/>
    </row>
    <row r="7323" spans="1:5">
      <c r="A7323" s="3"/>
      <c r="B7323" s="35"/>
      <c r="C7323" s="35"/>
      <c r="E7323" s="2"/>
    </row>
    <row r="7324" spans="1:5">
      <c r="A7324" s="3"/>
      <c r="B7324" s="35"/>
      <c r="C7324" s="35"/>
      <c r="E7324" s="2"/>
    </row>
    <row r="7325" spans="1:5">
      <c r="A7325" s="3"/>
      <c r="B7325" s="35"/>
      <c r="C7325" s="35"/>
      <c r="E7325" s="2"/>
    </row>
    <row r="7326" spans="1:5">
      <c r="A7326" s="3"/>
      <c r="B7326" s="35"/>
      <c r="C7326" s="35"/>
      <c r="E7326" s="2"/>
    </row>
    <row r="7327" spans="1:5">
      <c r="A7327" s="3"/>
      <c r="B7327" s="35"/>
      <c r="C7327" s="35"/>
      <c r="E7327" s="2"/>
    </row>
    <row r="7328" spans="1:5">
      <c r="A7328" s="3"/>
      <c r="B7328" s="35"/>
      <c r="C7328" s="35"/>
      <c r="E7328" s="2"/>
    </row>
    <row r="7329" spans="1:5">
      <c r="A7329" s="3"/>
      <c r="B7329" s="35"/>
      <c r="C7329" s="35"/>
      <c r="E7329" s="2"/>
    </row>
    <row r="7330" spans="1:5">
      <c r="A7330" s="3"/>
      <c r="B7330" s="35"/>
      <c r="C7330" s="35"/>
      <c r="E7330" s="2"/>
    </row>
    <row r="7331" spans="1:5">
      <c r="A7331" s="3"/>
      <c r="B7331" s="35"/>
      <c r="C7331" s="35"/>
      <c r="E7331" s="2"/>
    </row>
    <row r="7332" spans="1:5">
      <c r="A7332" s="3"/>
      <c r="B7332" s="35"/>
      <c r="C7332" s="35"/>
      <c r="E7332" s="2"/>
    </row>
    <row r="7333" spans="1:5">
      <c r="A7333" s="3"/>
      <c r="B7333" s="35"/>
      <c r="C7333" s="35"/>
      <c r="E7333" s="2"/>
    </row>
    <row r="7334" spans="1:5">
      <c r="A7334" s="3"/>
      <c r="B7334" s="35"/>
      <c r="C7334" s="35"/>
      <c r="E7334" s="2"/>
    </row>
    <row r="7335" spans="1:5">
      <c r="A7335" s="3"/>
      <c r="B7335" s="35"/>
      <c r="C7335" s="35"/>
      <c r="E7335" s="2"/>
    </row>
    <row r="7336" spans="1:5">
      <c r="A7336" s="3"/>
      <c r="B7336" s="35"/>
      <c r="C7336" s="35"/>
      <c r="E7336" s="2"/>
    </row>
    <row r="7337" spans="1:5">
      <c r="A7337" s="3"/>
      <c r="B7337" s="35"/>
      <c r="C7337" s="35"/>
      <c r="E7337" s="2"/>
    </row>
    <row r="7338" spans="1:5">
      <c r="A7338" s="3"/>
      <c r="B7338" s="35"/>
      <c r="C7338" s="35"/>
      <c r="E7338" s="2"/>
    </row>
    <row r="7339" spans="1:5">
      <c r="A7339" s="3"/>
      <c r="B7339" s="35"/>
      <c r="C7339" s="35"/>
      <c r="E7339" s="2"/>
    </row>
    <row r="7340" spans="1:5">
      <c r="A7340" s="3"/>
      <c r="B7340" s="35"/>
      <c r="C7340" s="35"/>
      <c r="E7340" s="2"/>
    </row>
    <row r="7341" spans="1:5">
      <c r="A7341" s="3"/>
      <c r="B7341" s="35"/>
      <c r="C7341" s="35"/>
      <c r="E7341" s="2"/>
    </row>
    <row r="7342" spans="1:5">
      <c r="A7342" s="3"/>
      <c r="B7342" s="35"/>
      <c r="C7342" s="35"/>
      <c r="E7342" s="2"/>
    </row>
    <row r="7343" spans="1:5">
      <c r="A7343" s="3"/>
      <c r="B7343" s="35"/>
      <c r="C7343" s="35"/>
      <c r="E7343" s="2"/>
    </row>
    <row r="7344" spans="1:5">
      <c r="A7344" s="3"/>
      <c r="B7344" s="35"/>
      <c r="C7344" s="35"/>
      <c r="E7344" s="2"/>
    </row>
    <row r="7345" spans="1:5">
      <c r="A7345" s="3"/>
      <c r="B7345" s="35"/>
      <c r="C7345" s="35"/>
      <c r="E7345" s="2"/>
    </row>
    <row r="7346" spans="1:5">
      <c r="A7346" s="3"/>
      <c r="B7346" s="35"/>
      <c r="C7346" s="35"/>
      <c r="E7346" s="2"/>
    </row>
    <row r="7347" spans="1:5">
      <c r="A7347" s="3"/>
      <c r="B7347" s="35"/>
      <c r="C7347" s="35"/>
      <c r="E7347" s="2"/>
    </row>
    <row r="7348" spans="1:5">
      <c r="A7348" s="3"/>
      <c r="B7348" s="35"/>
      <c r="C7348" s="35"/>
      <c r="E7348" s="2"/>
    </row>
    <row r="7349" spans="1:5">
      <c r="A7349" s="3"/>
      <c r="B7349" s="35"/>
      <c r="C7349" s="35"/>
      <c r="E7349" s="2"/>
    </row>
    <row r="7350" spans="1:5">
      <c r="A7350" s="3"/>
      <c r="B7350" s="35"/>
      <c r="C7350" s="35"/>
      <c r="E7350" s="2"/>
    </row>
    <row r="7351" spans="1:5">
      <c r="A7351" s="3"/>
      <c r="B7351" s="35"/>
      <c r="C7351" s="35"/>
      <c r="E7351" s="2"/>
    </row>
    <row r="7352" spans="1:5">
      <c r="A7352" s="3"/>
      <c r="B7352" s="35"/>
      <c r="C7352" s="35"/>
      <c r="E7352" s="2"/>
    </row>
    <row r="7353" spans="1:5">
      <c r="A7353" s="3"/>
      <c r="B7353" s="35"/>
      <c r="C7353" s="35"/>
      <c r="E7353" s="2"/>
    </row>
    <row r="7354" spans="1:5">
      <c r="A7354" s="3"/>
      <c r="B7354" s="35"/>
      <c r="C7354" s="35"/>
      <c r="E7354" s="2"/>
    </row>
    <row r="7355" spans="1:5">
      <c r="A7355" s="3"/>
      <c r="B7355" s="35"/>
      <c r="C7355" s="35"/>
      <c r="E7355" s="2"/>
    </row>
    <row r="7356" spans="1:5">
      <c r="A7356" s="3"/>
      <c r="B7356" s="35"/>
      <c r="C7356" s="35"/>
      <c r="E7356" s="2"/>
    </row>
    <row r="7357" spans="1:5">
      <c r="A7357" s="3"/>
      <c r="B7357" s="35"/>
      <c r="C7357" s="35"/>
      <c r="E7357" s="2"/>
    </row>
    <row r="7358" spans="1:5">
      <c r="A7358" s="3"/>
      <c r="B7358" s="35"/>
      <c r="C7358" s="35"/>
      <c r="E7358" s="2"/>
    </row>
    <row r="7359" spans="1:5">
      <c r="A7359" s="3"/>
      <c r="B7359" s="35"/>
      <c r="C7359" s="35"/>
      <c r="E7359" s="2"/>
    </row>
    <row r="7360" spans="1:5">
      <c r="A7360" s="3"/>
      <c r="B7360" s="35"/>
      <c r="C7360" s="35"/>
      <c r="E7360" s="2"/>
    </row>
    <row r="7361" spans="1:5">
      <c r="A7361" s="3"/>
      <c r="B7361" s="35"/>
      <c r="C7361" s="35"/>
      <c r="E7361" s="2"/>
    </row>
    <row r="7362" spans="1:5">
      <c r="A7362" s="3"/>
      <c r="B7362" s="35"/>
      <c r="C7362" s="35"/>
      <c r="E7362" s="2"/>
    </row>
    <row r="7363" spans="1:5">
      <c r="A7363" s="3"/>
      <c r="B7363" s="35"/>
      <c r="C7363" s="35"/>
      <c r="E7363" s="2"/>
    </row>
    <row r="7364" spans="1:5">
      <c r="A7364" s="3"/>
      <c r="B7364" s="35"/>
      <c r="C7364" s="35"/>
      <c r="E7364" s="2"/>
    </row>
    <row r="7365" spans="1:5">
      <c r="A7365" s="3"/>
      <c r="B7365" s="35"/>
      <c r="C7365" s="35"/>
      <c r="E7365" s="2"/>
    </row>
    <row r="7366" spans="1:5">
      <c r="A7366" s="3"/>
      <c r="B7366" s="35"/>
      <c r="C7366" s="35"/>
      <c r="E7366" s="2"/>
    </row>
    <row r="7367" spans="1:5">
      <c r="A7367" s="3"/>
      <c r="B7367" s="35"/>
      <c r="C7367" s="35"/>
      <c r="E7367" s="2"/>
    </row>
    <row r="7368" spans="1:5">
      <c r="A7368" s="3"/>
      <c r="B7368" s="35"/>
      <c r="C7368" s="35"/>
      <c r="E7368" s="2"/>
    </row>
    <row r="7369" spans="1:5">
      <c r="A7369" s="3"/>
      <c r="B7369" s="35"/>
      <c r="C7369" s="35"/>
      <c r="E7369" s="2"/>
    </row>
    <row r="7370" spans="1:5">
      <c r="A7370" s="3"/>
      <c r="B7370" s="35"/>
      <c r="C7370" s="35"/>
      <c r="E7370" s="2"/>
    </row>
    <row r="7371" spans="1:5">
      <c r="A7371" s="3"/>
      <c r="B7371" s="35"/>
      <c r="C7371" s="35"/>
      <c r="E7371" s="2"/>
    </row>
    <row r="7372" spans="1:5">
      <c r="A7372" s="3"/>
      <c r="B7372" s="35"/>
      <c r="C7372" s="35"/>
      <c r="E7372" s="2"/>
    </row>
    <row r="7373" spans="1:5">
      <c r="A7373" s="3"/>
      <c r="B7373" s="35"/>
      <c r="C7373" s="35"/>
      <c r="E7373" s="2"/>
    </row>
    <row r="7374" spans="1:5">
      <c r="A7374" s="3"/>
      <c r="B7374" s="35"/>
      <c r="C7374" s="35"/>
      <c r="E7374" s="2"/>
    </row>
    <row r="7375" spans="1:5">
      <c r="A7375" s="3"/>
      <c r="B7375" s="35"/>
      <c r="C7375" s="35"/>
      <c r="E7375" s="2"/>
    </row>
    <row r="7376" spans="1:5">
      <c r="A7376" s="3"/>
      <c r="B7376" s="35"/>
      <c r="C7376" s="35"/>
      <c r="E7376" s="2"/>
    </row>
    <row r="7377" spans="1:5">
      <c r="A7377" s="3"/>
      <c r="B7377" s="35"/>
      <c r="C7377" s="35"/>
      <c r="E7377" s="2"/>
    </row>
    <row r="7378" spans="1:5">
      <c r="A7378" s="3"/>
      <c r="B7378" s="35"/>
      <c r="C7378" s="35"/>
      <c r="E7378" s="2"/>
    </row>
    <row r="7379" spans="1:5">
      <c r="A7379" s="3"/>
      <c r="B7379" s="35"/>
      <c r="C7379" s="35"/>
      <c r="E7379" s="2"/>
    </row>
    <row r="7380" spans="1:5">
      <c r="A7380" s="3"/>
      <c r="B7380" s="35"/>
      <c r="C7380" s="35"/>
      <c r="E7380" s="2"/>
    </row>
    <row r="7381" spans="1:5">
      <c r="A7381" s="3"/>
      <c r="B7381" s="35"/>
      <c r="C7381" s="35"/>
      <c r="E7381" s="2"/>
    </row>
    <row r="7382" spans="1:5">
      <c r="A7382" s="3"/>
      <c r="B7382" s="35"/>
      <c r="C7382" s="35"/>
      <c r="E7382" s="2"/>
    </row>
    <row r="7383" spans="1:5">
      <c r="A7383" s="3"/>
      <c r="B7383" s="35"/>
      <c r="C7383" s="35"/>
      <c r="E7383" s="2"/>
    </row>
    <row r="7384" spans="1:5">
      <c r="A7384" s="3"/>
      <c r="B7384" s="35"/>
      <c r="C7384" s="35"/>
      <c r="E7384" s="2"/>
    </row>
    <row r="7385" spans="1:5">
      <c r="A7385" s="3"/>
      <c r="B7385" s="35"/>
      <c r="C7385" s="35"/>
      <c r="E7385" s="2"/>
    </row>
    <row r="7386" spans="1:5">
      <c r="A7386" s="3"/>
      <c r="B7386" s="35"/>
      <c r="C7386" s="35"/>
      <c r="E7386" s="2"/>
    </row>
    <row r="7387" spans="1:5">
      <c r="A7387" s="3"/>
      <c r="B7387" s="35"/>
      <c r="C7387" s="35"/>
      <c r="E7387" s="2"/>
    </row>
    <row r="7388" spans="1:5">
      <c r="A7388" s="3"/>
      <c r="B7388" s="35"/>
      <c r="C7388" s="35"/>
      <c r="E7388" s="2"/>
    </row>
    <row r="7389" spans="1:5">
      <c r="A7389" s="3"/>
      <c r="B7389" s="35"/>
      <c r="C7389" s="35"/>
      <c r="E7389" s="2"/>
    </row>
    <row r="7390" spans="1:5">
      <c r="A7390" s="3"/>
      <c r="B7390" s="35"/>
      <c r="C7390" s="35"/>
      <c r="E7390" s="2"/>
    </row>
    <row r="7391" spans="1:5">
      <c r="A7391" s="3"/>
      <c r="B7391" s="35"/>
      <c r="C7391" s="35"/>
      <c r="E7391" s="2"/>
    </row>
    <row r="7392" spans="1:5">
      <c r="A7392" s="3"/>
      <c r="B7392" s="35"/>
      <c r="C7392" s="35"/>
      <c r="E7392" s="2"/>
    </row>
    <row r="7393" spans="1:5">
      <c r="A7393" s="3"/>
      <c r="B7393" s="35"/>
      <c r="C7393" s="35"/>
      <c r="E7393" s="2"/>
    </row>
    <row r="7394" spans="1:5">
      <c r="A7394" s="3"/>
      <c r="B7394" s="35"/>
      <c r="C7394" s="35"/>
      <c r="E7394" s="2"/>
    </row>
    <row r="7395" spans="1:5">
      <c r="A7395" s="3"/>
      <c r="B7395" s="35"/>
      <c r="C7395" s="35"/>
      <c r="E7395" s="2"/>
    </row>
    <row r="7396" spans="1:5">
      <c r="A7396" s="3"/>
      <c r="B7396" s="35"/>
      <c r="C7396" s="35"/>
      <c r="E7396" s="2"/>
    </row>
    <row r="7397" spans="1:5">
      <c r="A7397" s="3"/>
      <c r="B7397" s="35"/>
      <c r="C7397" s="35"/>
      <c r="E7397" s="2"/>
    </row>
    <row r="7398" spans="1:5">
      <c r="A7398" s="3"/>
      <c r="B7398" s="35"/>
      <c r="C7398" s="35"/>
      <c r="E7398" s="2"/>
    </row>
    <row r="7399" spans="1:5">
      <c r="A7399" s="3"/>
      <c r="B7399" s="35"/>
      <c r="C7399" s="35"/>
      <c r="E7399" s="2"/>
    </row>
    <row r="7400" spans="1:5">
      <c r="A7400" s="3"/>
      <c r="B7400" s="35"/>
      <c r="C7400" s="35"/>
      <c r="E7400" s="2"/>
    </row>
    <row r="7401" spans="1:5">
      <c r="A7401" s="3"/>
      <c r="B7401" s="35"/>
      <c r="C7401" s="35"/>
      <c r="E7401" s="2"/>
    </row>
    <row r="7402" spans="1:5">
      <c r="A7402" s="3"/>
      <c r="B7402" s="35"/>
      <c r="C7402" s="35"/>
      <c r="E7402" s="2"/>
    </row>
    <row r="7403" spans="1:5">
      <c r="A7403" s="3"/>
      <c r="B7403" s="35"/>
      <c r="C7403" s="35"/>
      <c r="E7403" s="2"/>
    </row>
    <row r="7404" spans="1:5">
      <c r="A7404" s="3"/>
      <c r="B7404" s="35"/>
      <c r="C7404" s="35"/>
      <c r="E7404" s="2"/>
    </row>
    <row r="7405" spans="1:5">
      <c r="A7405" s="3"/>
      <c r="B7405" s="35"/>
      <c r="C7405" s="35"/>
      <c r="E7405" s="2"/>
    </row>
    <row r="7406" spans="1:5">
      <c r="A7406" s="3"/>
      <c r="B7406" s="35"/>
      <c r="C7406" s="35"/>
      <c r="E7406" s="2"/>
    </row>
    <row r="7407" spans="1:5">
      <c r="A7407" s="3"/>
      <c r="B7407" s="35"/>
      <c r="C7407" s="35"/>
      <c r="E7407" s="2"/>
    </row>
    <row r="7408" spans="1:5">
      <c r="A7408" s="3"/>
      <c r="B7408" s="35"/>
      <c r="C7408" s="35"/>
      <c r="E7408" s="2"/>
    </row>
    <row r="7409" spans="1:5">
      <c r="A7409" s="3"/>
      <c r="B7409" s="35"/>
      <c r="C7409" s="35"/>
      <c r="E7409" s="2"/>
    </row>
    <row r="7410" spans="1:5">
      <c r="A7410" s="3"/>
      <c r="B7410" s="35"/>
      <c r="C7410" s="35"/>
      <c r="E7410" s="2"/>
    </row>
    <row r="7411" spans="1:5">
      <c r="A7411" s="3"/>
      <c r="B7411" s="35"/>
      <c r="C7411" s="35"/>
      <c r="E7411" s="2"/>
    </row>
    <row r="7412" spans="1:5">
      <c r="A7412" s="3"/>
      <c r="B7412" s="35"/>
      <c r="C7412" s="35"/>
      <c r="E7412" s="2"/>
    </row>
    <row r="7413" spans="1:5">
      <c r="A7413" s="3"/>
      <c r="B7413" s="35"/>
      <c r="C7413" s="35"/>
      <c r="E7413" s="2"/>
    </row>
    <row r="7414" spans="1:5">
      <c r="A7414" s="3"/>
      <c r="B7414" s="35"/>
      <c r="C7414" s="35"/>
      <c r="E7414" s="2"/>
    </row>
    <row r="7415" spans="1:5">
      <c r="A7415" s="3"/>
      <c r="B7415" s="35"/>
      <c r="C7415" s="35"/>
      <c r="E7415" s="2"/>
    </row>
    <row r="7416" spans="1:5">
      <c r="A7416" s="3"/>
      <c r="B7416" s="35"/>
      <c r="C7416" s="35"/>
      <c r="E7416" s="2"/>
    </row>
    <row r="7417" spans="1:5">
      <c r="A7417" s="3"/>
      <c r="B7417" s="35"/>
      <c r="C7417" s="35"/>
      <c r="E7417" s="2"/>
    </row>
    <row r="7418" spans="1:5">
      <c r="A7418" s="3"/>
      <c r="B7418" s="35"/>
      <c r="C7418" s="35"/>
      <c r="E7418" s="2"/>
    </row>
    <row r="7419" spans="1:5">
      <c r="A7419" s="3"/>
      <c r="B7419" s="35"/>
      <c r="C7419" s="35"/>
      <c r="E7419" s="2"/>
    </row>
    <row r="7420" spans="1:5">
      <c r="A7420" s="3"/>
      <c r="B7420" s="35"/>
      <c r="C7420" s="35"/>
      <c r="E7420" s="2"/>
    </row>
    <row r="7421" spans="1:5">
      <c r="A7421" s="3"/>
      <c r="B7421" s="35"/>
      <c r="C7421" s="35"/>
      <c r="E7421" s="2"/>
    </row>
    <row r="7422" spans="1:5">
      <c r="A7422" s="3"/>
      <c r="B7422" s="35"/>
      <c r="C7422" s="35"/>
      <c r="E7422" s="2"/>
    </row>
    <row r="7423" spans="1:5">
      <c r="A7423" s="3"/>
      <c r="B7423" s="35"/>
      <c r="C7423" s="35"/>
      <c r="E7423" s="2"/>
    </row>
    <row r="7424" spans="1:5">
      <c r="A7424" s="3"/>
      <c r="B7424" s="35"/>
      <c r="C7424" s="35"/>
      <c r="E7424" s="2"/>
    </row>
    <row r="7425" spans="1:5">
      <c r="A7425" s="3"/>
      <c r="B7425" s="35"/>
      <c r="C7425" s="35"/>
      <c r="E7425" s="2"/>
    </row>
    <row r="7426" spans="1:5">
      <c r="A7426" s="3"/>
      <c r="B7426" s="35"/>
      <c r="C7426" s="35"/>
      <c r="E7426" s="2"/>
    </row>
    <row r="7427" spans="1:5">
      <c r="A7427" s="3"/>
      <c r="B7427" s="35"/>
      <c r="C7427" s="35"/>
      <c r="E7427" s="2"/>
    </row>
    <row r="7428" spans="1:5">
      <c r="A7428" s="3"/>
      <c r="B7428" s="35"/>
      <c r="C7428" s="35"/>
      <c r="E7428" s="2"/>
    </row>
    <row r="7429" spans="1:5">
      <c r="A7429" s="3"/>
      <c r="B7429" s="35"/>
      <c r="C7429" s="35"/>
      <c r="E7429" s="2"/>
    </row>
    <row r="7430" spans="1:5">
      <c r="A7430" s="3"/>
      <c r="B7430" s="35"/>
      <c r="C7430" s="35"/>
      <c r="E7430" s="2"/>
    </row>
    <row r="7431" spans="1:5">
      <c r="A7431" s="3"/>
      <c r="B7431" s="35"/>
      <c r="C7431" s="35"/>
      <c r="E7431" s="2"/>
    </row>
    <row r="7432" spans="1:5">
      <c r="A7432" s="3"/>
      <c r="B7432" s="35"/>
      <c r="C7432" s="35"/>
      <c r="E7432" s="2"/>
    </row>
    <row r="7433" spans="1:5">
      <c r="A7433" s="3"/>
      <c r="B7433" s="35"/>
      <c r="C7433" s="35"/>
      <c r="E7433" s="2"/>
    </row>
    <row r="7434" spans="1:5">
      <c r="A7434" s="3"/>
      <c r="B7434" s="35"/>
      <c r="C7434" s="35"/>
      <c r="E7434" s="2"/>
    </row>
    <row r="7435" spans="1:5">
      <c r="A7435" s="3"/>
      <c r="B7435" s="35"/>
      <c r="C7435" s="35"/>
      <c r="E7435" s="2"/>
    </row>
    <row r="7436" spans="1:5">
      <c r="A7436" s="3"/>
      <c r="B7436" s="35"/>
      <c r="C7436" s="35"/>
      <c r="E7436" s="2"/>
    </row>
    <row r="7437" spans="1:5">
      <c r="A7437" s="3"/>
      <c r="B7437" s="35"/>
      <c r="C7437" s="35"/>
      <c r="E7437" s="2"/>
    </row>
    <row r="7438" spans="1:5">
      <c r="A7438" s="3"/>
      <c r="B7438" s="35"/>
      <c r="C7438" s="35"/>
      <c r="E7438" s="2"/>
    </row>
    <row r="7439" spans="1:5">
      <c r="A7439" s="3"/>
      <c r="B7439" s="35"/>
      <c r="C7439" s="35"/>
      <c r="E7439" s="2"/>
    </row>
    <row r="7440" spans="1:5">
      <c r="A7440" s="3"/>
      <c r="B7440" s="35"/>
      <c r="C7440" s="35"/>
      <c r="E7440" s="2"/>
    </row>
    <row r="7441" spans="1:5">
      <c r="A7441" s="3"/>
      <c r="B7441" s="35"/>
      <c r="C7441" s="35"/>
      <c r="E7441" s="2"/>
    </row>
    <row r="7442" spans="1:5">
      <c r="A7442" s="3"/>
      <c r="B7442" s="35"/>
      <c r="C7442" s="35"/>
      <c r="E7442" s="2"/>
    </row>
    <row r="7443" spans="1:5">
      <c r="A7443" s="3"/>
      <c r="B7443" s="35"/>
      <c r="C7443" s="35"/>
      <c r="E7443" s="2"/>
    </row>
    <row r="7444" spans="1:5">
      <c r="A7444" s="3"/>
      <c r="B7444" s="35"/>
      <c r="C7444" s="35"/>
      <c r="E7444" s="2"/>
    </row>
    <row r="7445" spans="1:5">
      <c r="A7445" s="3"/>
      <c r="B7445" s="35"/>
      <c r="C7445" s="35"/>
      <c r="E7445" s="2"/>
    </row>
    <row r="7446" spans="1:5">
      <c r="A7446" s="3"/>
      <c r="B7446" s="35"/>
      <c r="C7446" s="35"/>
      <c r="E7446" s="2"/>
    </row>
    <row r="7447" spans="1:5">
      <c r="A7447" s="3"/>
      <c r="B7447" s="35"/>
      <c r="C7447" s="35"/>
      <c r="E7447" s="2"/>
    </row>
    <row r="7448" spans="1:5">
      <c r="A7448" s="3"/>
      <c r="B7448" s="35"/>
      <c r="C7448" s="35"/>
      <c r="E7448" s="2"/>
    </row>
    <row r="7449" spans="1:5">
      <c r="A7449" s="3"/>
      <c r="B7449" s="35"/>
      <c r="C7449" s="35"/>
      <c r="E7449" s="2"/>
    </row>
    <row r="7450" spans="1:5">
      <c r="A7450" s="3"/>
      <c r="B7450" s="35"/>
      <c r="C7450" s="35"/>
      <c r="E7450" s="2"/>
    </row>
    <row r="7451" spans="1:5">
      <c r="A7451" s="3"/>
      <c r="B7451" s="35"/>
      <c r="C7451" s="35"/>
      <c r="E7451" s="2"/>
    </row>
    <row r="7452" spans="1:5">
      <c r="A7452" s="3"/>
      <c r="B7452" s="35"/>
      <c r="C7452" s="35"/>
      <c r="E7452" s="2"/>
    </row>
    <row r="7453" spans="1:5">
      <c r="A7453" s="3"/>
      <c r="B7453" s="35"/>
      <c r="C7453" s="35"/>
      <c r="E7453" s="2"/>
    </row>
    <row r="7454" spans="1:5">
      <c r="A7454" s="3"/>
      <c r="B7454" s="35"/>
      <c r="C7454" s="35"/>
      <c r="E7454" s="2"/>
    </row>
    <row r="7455" spans="1:5">
      <c r="A7455" s="3"/>
      <c r="B7455" s="35"/>
      <c r="C7455" s="35"/>
      <c r="E7455" s="2"/>
    </row>
    <row r="7456" spans="1:5">
      <c r="A7456" s="3"/>
      <c r="B7456" s="35"/>
      <c r="C7456" s="35"/>
      <c r="E7456" s="2"/>
    </row>
    <row r="7457" spans="1:5">
      <c r="A7457" s="3"/>
      <c r="B7457" s="35"/>
      <c r="C7457" s="35"/>
      <c r="E7457" s="2"/>
    </row>
    <row r="7458" spans="1:5">
      <c r="A7458" s="3"/>
      <c r="B7458" s="35"/>
      <c r="C7458" s="35"/>
      <c r="E7458" s="2"/>
    </row>
    <row r="7459" spans="1:5">
      <c r="A7459" s="3"/>
      <c r="B7459" s="35"/>
      <c r="C7459" s="35"/>
      <c r="E7459" s="2"/>
    </row>
    <row r="7460" spans="1:5">
      <c r="A7460" s="3"/>
      <c r="B7460" s="35"/>
      <c r="C7460" s="35"/>
      <c r="E7460" s="2"/>
    </row>
    <row r="7461" spans="1:5">
      <c r="A7461" s="3"/>
      <c r="B7461" s="35"/>
      <c r="C7461" s="35"/>
      <c r="E7461" s="2"/>
    </row>
    <row r="7462" spans="1:5">
      <c r="A7462" s="3"/>
      <c r="B7462" s="35"/>
      <c r="C7462" s="35"/>
      <c r="E7462" s="2"/>
    </row>
    <row r="7463" spans="1:5">
      <c r="A7463" s="3"/>
      <c r="B7463" s="35"/>
      <c r="C7463" s="35"/>
      <c r="E7463" s="2"/>
    </row>
    <row r="7464" spans="1:5">
      <c r="A7464" s="3"/>
      <c r="B7464" s="35"/>
      <c r="C7464" s="35"/>
      <c r="E7464" s="2"/>
    </row>
    <row r="7465" spans="1:5">
      <c r="A7465" s="3"/>
      <c r="B7465" s="35"/>
      <c r="C7465" s="35"/>
      <c r="E7465" s="2"/>
    </row>
    <row r="7466" spans="1:5">
      <c r="A7466" s="3"/>
      <c r="B7466" s="35"/>
      <c r="C7466" s="35"/>
      <c r="E7466" s="2"/>
    </row>
    <row r="7467" spans="1:5">
      <c r="A7467" s="3"/>
      <c r="B7467" s="35"/>
      <c r="C7467" s="35"/>
      <c r="E7467" s="2"/>
    </row>
    <row r="7468" spans="1:5">
      <c r="A7468" s="3"/>
      <c r="B7468" s="35"/>
      <c r="C7468" s="35"/>
      <c r="E7468" s="2"/>
    </row>
    <row r="7469" spans="1:5">
      <c r="A7469" s="3"/>
      <c r="B7469" s="35"/>
      <c r="C7469" s="35"/>
      <c r="E7469" s="2"/>
    </row>
    <row r="7470" spans="1:5">
      <c r="A7470" s="3"/>
      <c r="B7470" s="35"/>
      <c r="C7470" s="35"/>
      <c r="E7470" s="2"/>
    </row>
    <row r="7471" spans="1:5">
      <c r="A7471" s="3"/>
      <c r="B7471" s="35"/>
      <c r="C7471" s="35"/>
      <c r="E7471" s="2"/>
    </row>
    <row r="7472" spans="1:5">
      <c r="A7472" s="3"/>
      <c r="B7472" s="35"/>
      <c r="C7472" s="35"/>
      <c r="E7472" s="2"/>
    </row>
    <row r="7473" spans="1:5">
      <c r="A7473" s="3"/>
      <c r="B7473" s="35"/>
      <c r="C7473" s="35"/>
      <c r="E7473" s="2"/>
    </row>
    <row r="7474" spans="1:5">
      <c r="A7474" s="3"/>
      <c r="B7474" s="35"/>
      <c r="C7474" s="35"/>
      <c r="E7474" s="2"/>
    </row>
    <row r="7475" spans="1:5">
      <c r="A7475" s="3"/>
      <c r="B7475" s="35"/>
      <c r="C7475" s="35"/>
      <c r="E7475" s="2"/>
    </row>
    <row r="7476" spans="1:5">
      <c r="A7476" s="3"/>
      <c r="B7476" s="35"/>
      <c r="C7476" s="35"/>
      <c r="E7476" s="2"/>
    </row>
    <row r="7477" spans="1:5">
      <c r="A7477" s="3"/>
      <c r="B7477" s="35"/>
      <c r="C7477" s="35"/>
      <c r="E7477" s="2"/>
    </row>
    <row r="7478" spans="1:5">
      <c r="A7478" s="3"/>
      <c r="B7478" s="35"/>
      <c r="C7478" s="35"/>
      <c r="E7478" s="2"/>
    </row>
    <row r="7479" spans="1:5">
      <c r="A7479" s="3"/>
      <c r="B7479" s="35"/>
      <c r="C7479" s="35"/>
      <c r="E7479" s="2"/>
    </row>
    <row r="7480" spans="1:5">
      <c r="A7480" s="3"/>
      <c r="B7480" s="35"/>
      <c r="C7480" s="35"/>
      <c r="E7480" s="2"/>
    </row>
    <row r="7481" spans="1:5">
      <c r="A7481" s="3"/>
      <c r="B7481" s="35"/>
      <c r="C7481" s="35"/>
      <c r="E7481" s="2"/>
    </row>
    <row r="7482" spans="1:5">
      <c r="A7482" s="3"/>
      <c r="B7482" s="35"/>
      <c r="C7482" s="35"/>
      <c r="E7482" s="2"/>
    </row>
    <row r="7483" spans="1:5">
      <c r="A7483" s="3"/>
      <c r="B7483" s="35"/>
      <c r="C7483" s="35"/>
      <c r="E7483" s="2"/>
    </row>
    <row r="7484" spans="1:5">
      <c r="A7484" s="3"/>
      <c r="B7484" s="35"/>
      <c r="C7484" s="35"/>
      <c r="E7484" s="2"/>
    </row>
    <row r="7485" spans="1:5">
      <c r="A7485" s="3"/>
      <c r="B7485" s="35"/>
      <c r="C7485" s="35"/>
      <c r="E7485" s="2"/>
    </row>
    <row r="7486" spans="1:5">
      <c r="A7486" s="3"/>
      <c r="B7486" s="35"/>
      <c r="C7486" s="35"/>
      <c r="E7486" s="2"/>
    </row>
    <row r="7487" spans="1:5">
      <c r="A7487" s="3"/>
      <c r="B7487" s="35"/>
      <c r="C7487" s="35"/>
      <c r="E7487" s="2"/>
    </row>
    <row r="7488" spans="1:5">
      <c r="A7488" s="3"/>
      <c r="B7488" s="35"/>
      <c r="C7488" s="35"/>
      <c r="E7488" s="2"/>
    </row>
    <row r="7489" spans="1:5">
      <c r="A7489" s="3"/>
      <c r="B7489" s="35"/>
      <c r="C7489" s="35"/>
      <c r="E7489" s="2"/>
    </row>
    <row r="7490" spans="1:5">
      <c r="A7490" s="3"/>
      <c r="B7490" s="35"/>
      <c r="C7490" s="35"/>
      <c r="E7490" s="2"/>
    </row>
    <row r="7491" spans="1:5">
      <c r="A7491" s="3"/>
      <c r="B7491" s="35"/>
      <c r="C7491" s="35"/>
      <c r="E7491" s="2"/>
    </row>
    <row r="7492" spans="1:5">
      <c r="A7492" s="3"/>
      <c r="B7492" s="35"/>
      <c r="C7492" s="35"/>
      <c r="E7492" s="2"/>
    </row>
    <row r="7493" spans="1:5">
      <c r="A7493" s="3"/>
      <c r="B7493" s="35"/>
      <c r="C7493" s="35"/>
      <c r="E7493" s="2"/>
    </row>
    <row r="7494" spans="1:5">
      <c r="A7494" s="3"/>
      <c r="B7494" s="35"/>
      <c r="C7494" s="35"/>
      <c r="E7494" s="2"/>
    </row>
    <row r="7495" spans="1:5">
      <c r="A7495" s="3"/>
      <c r="B7495" s="35"/>
      <c r="C7495" s="35"/>
      <c r="E7495" s="2"/>
    </row>
    <row r="7496" spans="1:5">
      <c r="A7496" s="3"/>
      <c r="B7496" s="35"/>
      <c r="C7496" s="35"/>
      <c r="E7496" s="2"/>
    </row>
    <row r="7497" spans="1:5">
      <c r="A7497" s="3"/>
      <c r="B7497" s="35"/>
      <c r="C7497" s="35"/>
      <c r="E7497" s="2"/>
    </row>
    <row r="7498" spans="1:5">
      <c r="A7498" s="3"/>
      <c r="B7498" s="35"/>
      <c r="C7498" s="35"/>
      <c r="E7498" s="2"/>
    </row>
    <row r="7499" spans="1:5">
      <c r="A7499" s="3"/>
      <c r="B7499" s="35"/>
      <c r="C7499" s="35"/>
      <c r="E7499" s="2"/>
    </row>
    <row r="7500" spans="1:5">
      <c r="A7500" s="3"/>
      <c r="B7500" s="35"/>
      <c r="C7500" s="35"/>
      <c r="E7500" s="2"/>
    </row>
    <row r="7501" spans="1:5">
      <c r="A7501" s="3"/>
      <c r="B7501" s="35"/>
      <c r="C7501" s="35"/>
      <c r="E7501" s="2"/>
    </row>
    <row r="7502" spans="1:5">
      <c r="A7502" s="3"/>
      <c r="B7502" s="35"/>
      <c r="C7502" s="35"/>
      <c r="E7502" s="2"/>
    </row>
    <row r="7503" spans="1:5">
      <c r="A7503" s="3"/>
      <c r="B7503" s="35"/>
      <c r="C7503" s="35"/>
      <c r="E7503" s="2"/>
    </row>
    <row r="7504" spans="1:5">
      <c r="A7504" s="3"/>
      <c r="B7504" s="35"/>
      <c r="C7504" s="35"/>
      <c r="E7504" s="2"/>
    </row>
    <row r="7505" spans="1:5">
      <c r="A7505" s="3"/>
      <c r="B7505" s="35"/>
      <c r="C7505" s="35"/>
      <c r="E7505" s="2"/>
    </row>
    <row r="7506" spans="1:5">
      <c r="A7506" s="3"/>
      <c r="B7506" s="35"/>
      <c r="C7506" s="35"/>
      <c r="E7506" s="2"/>
    </row>
    <row r="7507" spans="1:5">
      <c r="A7507" s="3"/>
      <c r="B7507" s="35"/>
      <c r="C7507" s="35"/>
      <c r="E7507" s="2"/>
    </row>
    <row r="7508" spans="1:5">
      <c r="A7508" s="3"/>
      <c r="B7508" s="35"/>
      <c r="C7508" s="35"/>
      <c r="E7508" s="2"/>
    </row>
    <row r="7509" spans="1:5">
      <c r="A7509" s="3"/>
      <c r="B7509" s="35"/>
      <c r="C7509" s="35"/>
      <c r="E7509" s="2"/>
    </row>
    <row r="7510" spans="1:5">
      <c r="A7510" s="3"/>
      <c r="B7510" s="35"/>
      <c r="C7510" s="35"/>
      <c r="E7510" s="2"/>
    </row>
    <row r="7511" spans="1:5">
      <c r="A7511" s="3"/>
      <c r="B7511" s="35"/>
      <c r="C7511" s="35"/>
      <c r="E7511" s="2"/>
    </row>
    <row r="7512" spans="1:5">
      <c r="A7512" s="3"/>
      <c r="B7512" s="35"/>
      <c r="C7512" s="35"/>
      <c r="E7512" s="2"/>
    </row>
    <row r="7513" spans="1:5">
      <c r="A7513" s="3"/>
      <c r="B7513" s="35"/>
      <c r="C7513" s="35"/>
      <c r="E7513" s="2"/>
    </row>
    <row r="7514" spans="1:5">
      <c r="A7514" s="3"/>
      <c r="B7514" s="35"/>
      <c r="C7514" s="35"/>
      <c r="E7514" s="2"/>
    </row>
    <row r="7515" spans="1:5">
      <c r="A7515" s="3"/>
      <c r="B7515" s="35"/>
      <c r="C7515" s="35"/>
      <c r="E7515" s="2"/>
    </row>
    <row r="7516" spans="1:5">
      <c r="A7516" s="3"/>
      <c r="B7516" s="35"/>
      <c r="C7516" s="35"/>
      <c r="E7516" s="2"/>
    </row>
    <row r="7517" spans="1:5">
      <c r="A7517" s="3"/>
      <c r="B7517" s="35"/>
      <c r="C7517" s="35"/>
      <c r="E7517" s="2"/>
    </row>
    <row r="7518" spans="1:5">
      <c r="A7518" s="3"/>
      <c r="B7518" s="35"/>
      <c r="C7518" s="35"/>
      <c r="E7518" s="2"/>
    </row>
    <row r="7519" spans="1:5">
      <c r="A7519" s="3"/>
      <c r="B7519" s="35"/>
      <c r="C7519" s="35"/>
      <c r="E7519" s="2"/>
    </row>
    <row r="7520" spans="1:5">
      <c r="A7520" s="3"/>
      <c r="B7520" s="35"/>
      <c r="C7520" s="35"/>
      <c r="E7520" s="2"/>
    </row>
    <row r="7521" spans="1:5">
      <c r="A7521" s="3"/>
      <c r="B7521" s="35"/>
      <c r="C7521" s="35"/>
      <c r="E7521" s="2"/>
    </row>
    <row r="7522" spans="1:5">
      <c r="A7522" s="3"/>
      <c r="B7522" s="35"/>
      <c r="C7522" s="35"/>
      <c r="E7522" s="2"/>
    </row>
    <row r="7523" spans="1:5">
      <c r="A7523" s="3"/>
      <c r="B7523" s="35"/>
      <c r="C7523" s="35"/>
      <c r="E7523" s="2"/>
    </row>
    <row r="7524" spans="1:5">
      <c r="A7524" s="3"/>
      <c r="B7524" s="35"/>
      <c r="C7524" s="35"/>
      <c r="E7524" s="2"/>
    </row>
    <row r="7525" spans="1:5">
      <c r="A7525" s="3"/>
      <c r="B7525" s="35"/>
      <c r="C7525" s="35"/>
      <c r="E7525" s="2"/>
    </row>
    <row r="7526" spans="1:5">
      <c r="A7526" s="3"/>
      <c r="B7526" s="35"/>
      <c r="C7526" s="35"/>
      <c r="E7526" s="2"/>
    </row>
    <row r="7527" spans="1:5">
      <c r="A7527" s="3"/>
      <c r="B7527" s="35"/>
      <c r="C7527" s="35"/>
      <c r="E7527" s="2"/>
    </row>
    <row r="7528" spans="1:5">
      <c r="A7528" s="3"/>
      <c r="B7528" s="35"/>
      <c r="C7528" s="35"/>
      <c r="E7528" s="2"/>
    </row>
    <row r="7529" spans="1:5">
      <c r="A7529" s="3"/>
      <c r="B7529" s="35"/>
      <c r="C7529" s="35"/>
      <c r="E7529" s="2"/>
    </row>
    <row r="7530" spans="1:5">
      <c r="A7530" s="3"/>
      <c r="B7530" s="35"/>
      <c r="C7530" s="35"/>
      <c r="E7530" s="2"/>
    </row>
    <row r="7531" spans="1:5">
      <c r="A7531" s="3"/>
      <c r="B7531" s="35"/>
      <c r="C7531" s="35"/>
      <c r="E7531" s="2"/>
    </row>
    <row r="7532" spans="1:5">
      <c r="A7532" s="3"/>
      <c r="B7532" s="35"/>
      <c r="C7532" s="35"/>
      <c r="E7532" s="2"/>
    </row>
    <row r="7533" spans="1:5">
      <c r="A7533" s="3"/>
      <c r="B7533" s="35"/>
      <c r="C7533" s="35"/>
      <c r="E7533" s="2"/>
    </row>
    <row r="7534" spans="1:5">
      <c r="A7534" s="3"/>
      <c r="B7534" s="35"/>
      <c r="C7534" s="35"/>
      <c r="E7534" s="2"/>
    </row>
    <row r="7535" spans="1:5">
      <c r="A7535" s="3"/>
      <c r="B7535" s="35"/>
      <c r="C7535" s="35"/>
      <c r="E7535" s="2"/>
    </row>
    <row r="7536" spans="1:5">
      <c r="A7536" s="3"/>
      <c r="B7536" s="35"/>
      <c r="C7536" s="35"/>
      <c r="E7536" s="2"/>
    </row>
    <row r="7537" spans="1:5">
      <c r="A7537" s="3"/>
      <c r="B7537" s="35"/>
      <c r="C7537" s="35"/>
      <c r="E7537" s="2"/>
    </row>
    <row r="7538" spans="1:5">
      <c r="A7538" s="3"/>
      <c r="B7538" s="35"/>
      <c r="C7538" s="35"/>
      <c r="E7538" s="2"/>
    </row>
    <row r="7539" spans="1:5">
      <c r="A7539" s="3"/>
      <c r="B7539" s="35"/>
      <c r="C7539" s="35"/>
      <c r="E7539" s="2"/>
    </row>
    <row r="7540" spans="1:5">
      <c r="A7540" s="3"/>
      <c r="B7540" s="35"/>
      <c r="C7540" s="35"/>
      <c r="E7540" s="2"/>
    </row>
    <row r="7541" spans="1:5">
      <c r="A7541" s="3"/>
      <c r="B7541" s="35"/>
      <c r="C7541" s="35"/>
      <c r="E7541" s="2"/>
    </row>
    <row r="7542" spans="1:5">
      <c r="A7542" s="3"/>
      <c r="B7542" s="35"/>
      <c r="C7542" s="35"/>
      <c r="E7542" s="2"/>
    </row>
    <row r="7543" spans="1:5">
      <c r="A7543" s="3"/>
      <c r="B7543" s="35"/>
      <c r="C7543" s="35"/>
      <c r="E7543" s="2"/>
    </row>
    <row r="7544" spans="1:5">
      <c r="A7544" s="3"/>
      <c r="B7544" s="35"/>
      <c r="C7544" s="35"/>
      <c r="E7544" s="2"/>
    </row>
    <row r="7545" spans="1:5">
      <c r="A7545" s="3"/>
      <c r="B7545" s="35"/>
      <c r="C7545" s="35"/>
      <c r="E7545" s="2"/>
    </row>
    <row r="7546" spans="1:5">
      <c r="A7546" s="3"/>
      <c r="B7546" s="35"/>
      <c r="C7546" s="35"/>
      <c r="E7546" s="2"/>
    </row>
    <row r="7547" spans="1:5">
      <c r="A7547" s="3"/>
      <c r="B7547" s="35"/>
      <c r="C7547" s="35"/>
      <c r="E7547" s="2"/>
    </row>
    <row r="7548" spans="1:5">
      <c r="A7548" s="3"/>
      <c r="B7548" s="35"/>
      <c r="C7548" s="35"/>
      <c r="E7548" s="2"/>
    </row>
    <row r="7549" spans="1:5">
      <c r="A7549" s="3"/>
      <c r="B7549" s="35"/>
      <c r="C7549" s="35"/>
      <c r="E7549" s="2"/>
    </row>
    <row r="7550" spans="1:5">
      <c r="A7550" s="3"/>
      <c r="B7550" s="35"/>
      <c r="C7550" s="35"/>
      <c r="E7550" s="2"/>
    </row>
    <row r="7551" spans="1:5">
      <c r="A7551" s="3"/>
      <c r="B7551" s="35"/>
      <c r="C7551" s="35"/>
      <c r="E7551" s="2"/>
    </row>
    <row r="7552" spans="1:5">
      <c r="A7552" s="3"/>
      <c r="B7552" s="35"/>
      <c r="C7552" s="35"/>
      <c r="E7552" s="2"/>
    </row>
    <row r="7553" spans="1:5">
      <c r="A7553" s="3"/>
      <c r="B7553" s="35"/>
      <c r="C7553" s="35"/>
      <c r="E7553" s="2"/>
    </row>
    <row r="7554" spans="1:5">
      <c r="A7554" s="3"/>
      <c r="B7554" s="35"/>
      <c r="C7554" s="35"/>
      <c r="E7554" s="2"/>
    </row>
    <row r="7555" spans="1:5">
      <c r="A7555" s="3"/>
      <c r="B7555" s="35"/>
      <c r="C7555" s="35"/>
      <c r="E7555" s="2"/>
    </row>
    <row r="7556" spans="1:5">
      <c r="A7556" s="3"/>
      <c r="B7556" s="35"/>
      <c r="C7556" s="35"/>
      <c r="E7556" s="2"/>
    </row>
    <row r="7557" spans="1:5">
      <c r="A7557" s="3"/>
      <c r="B7557" s="35"/>
      <c r="C7557" s="35"/>
      <c r="E7557" s="2"/>
    </row>
    <row r="7558" spans="1:5">
      <c r="A7558" s="3"/>
      <c r="B7558" s="35"/>
      <c r="C7558" s="35"/>
      <c r="E7558" s="2"/>
    </row>
    <row r="7559" spans="1:5">
      <c r="A7559" s="3"/>
      <c r="B7559" s="35"/>
      <c r="C7559" s="35"/>
      <c r="E7559" s="2"/>
    </row>
    <row r="7560" spans="1:5">
      <c r="A7560" s="3"/>
      <c r="B7560" s="35"/>
      <c r="C7560" s="35"/>
      <c r="E7560" s="2"/>
    </row>
    <row r="7561" spans="1:5">
      <c r="A7561" s="3"/>
      <c r="B7561" s="35"/>
      <c r="C7561" s="35"/>
      <c r="E7561" s="2"/>
    </row>
    <row r="7562" spans="1:5">
      <c r="A7562" s="3"/>
      <c r="B7562" s="35"/>
      <c r="C7562" s="35"/>
      <c r="E7562" s="2"/>
    </row>
    <row r="7563" spans="1:5">
      <c r="A7563" s="3"/>
      <c r="B7563" s="35"/>
      <c r="C7563" s="35"/>
      <c r="E7563" s="2"/>
    </row>
    <row r="7564" spans="1:5">
      <c r="A7564" s="3"/>
      <c r="B7564" s="35"/>
      <c r="C7564" s="35"/>
      <c r="E7564" s="2"/>
    </row>
    <row r="7565" spans="1:5">
      <c r="A7565" s="3"/>
      <c r="B7565" s="35"/>
      <c r="C7565" s="35"/>
      <c r="E7565" s="2"/>
    </row>
    <row r="7566" spans="1:5">
      <c r="A7566" s="3"/>
      <c r="B7566" s="35"/>
      <c r="C7566" s="35"/>
      <c r="E7566" s="2"/>
    </row>
    <row r="7567" spans="1:5">
      <c r="A7567" s="3"/>
      <c r="B7567" s="35"/>
      <c r="C7567" s="35"/>
      <c r="E7567" s="2"/>
    </row>
    <row r="7568" spans="1:5">
      <c r="A7568" s="3"/>
      <c r="B7568" s="35"/>
      <c r="C7568" s="35"/>
      <c r="E7568" s="2"/>
    </row>
    <row r="7569" spans="1:5">
      <c r="A7569" s="3"/>
      <c r="B7569" s="35"/>
      <c r="C7569" s="35"/>
      <c r="E7569" s="2"/>
    </row>
    <row r="7570" spans="1:5">
      <c r="A7570" s="3"/>
      <c r="B7570" s="35"/>
      <c r="C7570" s="35"/>
      <c r="E7570" s="2"/>
    </row>
    <row r="7571" spans="1:5">
      <c r="A7571" s="3"/>
      <c r="B7571" s="35"/>
      <c r="C7571" s="35"/>
      <c r="E7571" s="2"/>
    </row>
    <row r="7572" spans="1:5">
      <c r="A7572" s="3"/>
      <c r="B7572" s="35"/>
      <c r="C7572" s="35"/>
      <c r="E7572" s="2"/>
    </row>
    <row r="7573" spans="1:5">
      <c r="A7573" s="3"/>
      <c r="B7573" s="35"/>
      <c r="C7573" s="35"/>
      <c r="E7573" s="2"/>
    </row>
    <row r="7574" spans="1:5">
      <c r="A7574" s="3"/>
      <c r="B7574" s="35"/>
      <c r="C7574" s="35"/>
      <c r="E7574" s="2"/>
    </row>
    <row r="7575" spans="1:5">
      <c r="A7575" s="3"/>
      <c r="B7575" s="35"/>
      <c r="C7575" s="35"/>
      <c r="E7575" s="2"/>
    </row>
    <row r="7576" spans="1:5">
      <c r="A7576" s="3"/>
      <c r="B7576" s="35"/>
      <c r="C7576" s="35"/>
      <c r="E7576" s="2"/>
    </row>
    <row r="7577" spans="1:5">
      <c r="A7577" s="3"/>
      <c r="B7577" s="35"/>
      <c r="C7577" s="35"/>
      <c r="E7577" s="2"/>
    </row>
    <row r="7578" spans="1:5">
      <c r="A7578" s="3"/>
      <c r="B7578" s="35"/>
      <c r="C7578" s="35"/>
      <c r="E7578" s="2"/>
    </row>
    <row r="7579" spans="1:5">
      <c r="A7579" s="3"/>
      <c r="B7579" s="35"/>
      <c r="C7579" s="35"/>
      <c r="E7579" s="2"/>
    </row>
    <row r="7580" spans="1:5">
      <c r="A7580" s="3"/>
      <c r="B7580" s="35"/>
      <c r="C7580" s="35"/>
      <c r="E7580" s="2"/>
    </row>
    <row r="7581" spans="1:5">
      <c r="A7581" s="3"/>
      <c r="B7581" s="35"/>
      <c r="C7581" s="35"/>
      <c r="E7581" s="2"/>
    </row>
    <row r="7582" spans="1:5">
      <c r="A7582" s="3"/>
      <c r="B7582" s="35"/>
      <c r="C7582" s="35"/>
      <c r="E7582" s="2"/>
    </row>
    <row r="7583" spans="1:5">
      <c r="A7583" s="3"/>
      <c r="B7583" s="35"/>
      <c r="C7583" s="35"/>
      <c r="E7583" s="2"/>
    </row>
    <row r="7584" spans="1:5">
      <c r="A7584" s="3"/>
      <c r="B7584" s="35"/>
      <c r="C7584" s="35"/>
      <c r="E7584" s="2"/>
    </row>
    <row r="7585" spans="1:5">
      <c r="A7585" s="3"/>
      <c r="B7585" s="35"/>
      <c r="C7585" s="35"/>
      <c r="E7585" s="2"/>
    </row>
    <row r="7586" spans="1:5">
      <c r="A7586" s="3"/>
      <c r="B7586" s="35"/>
      <c r="C7586" s="35"/>
      <c r="E7586" s="2"/>
    </row>
    <row r="7587" spans="1:5">
      <c r="A7587" s="3"/>
      <c r="B7587" s="35"/>
      <c r="C7587" s="35"/>
      <c r="E7587" s="2"/>
    </row>
    <row r="7588" spans="1:5">
      <c r="A7588" s="3"/>
      <c r="B7588" s="35"/>
      <c r="C7588" s="35"/>
      <c r="E7588" s="2"/>
    </row>
    <row r="7589" spans="1:5">
      <c r="A7589" s="3"/>
      <c r="B7589" s="35"/>
      <c r="C7589" s="35"/>
      <c r="E7589" s="2"/>
    </row>
    <row r="7590" spans="1:5">
      <c r="A7590" s="3"/>
      <c r="B7590" s="35"/>
      <c r="C7590" s="35"/>
      <c r="E7590" s="2"/>
    </row>
    <row r="7591" spans="1:5">
      <c r="A7591" s="3"/>
      <c r="B7591" s="35"/>
      <c r="C7591" s="35"/>
      <c r="E7591" s="2"/>
    </row>
    <row r="7592" spans="1:5">
      <c r="A7592" s="3"/>
      <c r="B7592" s="35"/>
      <c r="C7592" s="35"/>
      <c r="E7592" s="2"/>
    </row>
    <row r="7593" spans="1:5">
      <c r="A7593" s="3"/>
      <c r="B7593" s="35"/>
      <c r="C7593" s="35"/>
      <c r="E7593" s="2"/>
    </row>
    <row r="7594" spans="1:5">
      <c r="A7594" s="3"/>
      <c r="B7594" s="35"/>
      <c r="C7594" s="35"/>
      <c r="E7594" s="2"/>
    </row>
    <row r="7595" spans="1:5">
      <c r="A7595" s="3"/>
      <c r="B7595" s="35"/>
      <c r="C7595" s="35"/>
      <c r="E7595" s="2"/>
    </row>
    <row r="7596" spans="1:5">
      <c r="A7596" s="3"/>
      <c r="B7596" s="35"/>
      <c r="C7596" s="35"/>
      <c r="E7596" s="2"/>
    </row>
    <row r="7597" spans="1:5">
      <c r="A7597" s="3"/>
      <c r="B7597" s="35"/>
      <c r="C7597" s="35"/>
      <c r="E7597" s="2"/>
    </row>
    <row r="7598" spans="1:5">
      <c r="A7598" s="3"/>
      <c r="B7598" s="35"/>
      <c r="C7598" s="35"/>
      <c r="E7598" s="2"/>
    </row>
    <row r="7599" spans="1:5">
      <c r="A7599" s="3"/>
      <c r="B7599" s="35"/>
      <c r="C7599" s="35"/>
      <c r="E7599" s="2"/>
    </row>
    <row r="7600" spans="1:5">
      <c r="A7600" s="3"/>
      <c r="B7600" s="35"/>
      <c r="C7600" s="35"/>
      <c r="E7600" s="2"/>
    </row>
    <row r="7601" spans="1:5">
      <c r="A7601" s="3"/>
      <c r="B7601" s="35"/>
      <c r="C7601" s="35"/>
      <c r="E7601" s="2"/>
    </row>
    <row r="7602" spans="1:5">
      <c r="A7602" s="3"/>
      <c r="B7602" s="35"/>
      <c r="C7602" s="35"/>
      <c r="E7602" s="2"/>
    </row>
    <row r="7603" spans="1:5">
      <c r="A7603" s="3"/>
      <c r="B7603" s="35"/>
      <c r="C7603" s="35"/>
      <c r="E7603" s="2"/>
    </row>
    <row r="7604" spans="1:5">
      <c r="A7604" s="3"/>
      <c r="B7604" s="35"/>
      <c r="C7604" s="35"/>
      <c r="E7604" s="2"/>
    </row>
    <row r="7605" spans="1:5">
      <c r="A7605" s="3"/>
      <c r="B7605" s="35"/>
      <c r="C7605" s="35"/>
      <c r="E7605" s="2"/>
    </row>
    <row r="7606" spans="1:5">
      <c r="A7606" s="3"/>
      <c r="B7606" s="35"/>
      <c r="C7606" s="35"/>
      <c r="E7606" s="2"/>
    </row>
    <row r="7607" spans="1:5">
      <c r="A7607" s="3"/>
      <c r="B7607" s="35"/>
      <c r="C7607" s="35"/>
      <c r="E7607" s="2"/>
    </row>
    <row r="7608" spans="1:5">
      <c r="A7608" s="3"/>
      <c r="B7608" s="35"/>
      <c r="C7608" s="35"/>
      <c r="E7608" s="2"/>
    </row>
    <row r="7609" spans="1:5">
      <c r="A7609" s="3"/>
      <c r="B7609" s="35"/>
      <c r="C7609" s="35"/>
      <c r="E7609" s="2"/>
    </row>
    <row r="7610" spans="1:5">
      <c r="A7610" s="3"/>
      <c r="B7610" s="35"/>
      <c r="C7610" s="35"/>
      <c r="E7610" s="2"/>
    </row>
    <row r="7611" spans="1:5">
      <c r="A7611" s="3"/>
      <c r="B7611" s="35"/>
      <c r="C7611" s="35"/>
      <c r="E7611" s="2"/>
    </row>
    <row r="7612" spans="1:5">
      <c r="A7612" s="3"/>
      <c r="B7612" s="35"/>
      <c r="C7612" s="35"/>
      <c r="E7612" s="2"/>
    </row>
    <row r="7613" spans="1:5">
      <c r="A7613" s="3"/>
      <c r="B7613" s="35"/>
      <c r="C7613" s="35"/>
      <c r="E7613" s="2"/>
    </row>
    <row r="7614" spans="1:5">
      <c r="A7614" s="3"/>
      <c r="B7614" s="35"/>
      <c r="C7614" s="35"/>
      <c r="E7614" s="2"/>
    </row>
    <row r="7615" spans="1:5">
      <c r="A7615" s="3"/>
      <c r="B7615" s="35"/>
      <c r="C7615" s="35"/>
      <c r="E7615" s="2"/>
    </row>
    <row r="7616" spans="1:5">
      <c r="A7616" s="3"/>
      <c r="B7616" s="35"/>
      <c r="C7616" s="35"/>
      <c r="E7616" s="2"/>
    </row>
    <row r="7617" spans="1:5">
      <c r="A7617" s="3"/>
      <c r="B7617" s="35"/>
      <c r="C7617" s="35"/>
      <c r="E7617" s="2"/>
    </row>
    <row r="7618" spans="1:5">
      <c r="A7618" s="3"/>
      <c r="B7618" s="35"/>
      <c r="C7618" s="35"/>
      <c r="E7618" s="2"/>
    </row>
    <row r="7619" spans="1:5">
      <c r="A7619" s="3"/>
      <c r="B7619" s="35"/>
      <c r="C7619" s="35"/>
      <c r="E7619" s="2"/>
    </row>
    <row r="7620" spans="1:5">
      <c r="A7620" s="3"/>
      <c r="B7620" s="35"/>
      <c r="C7620" s="35"/>
      <c r="E7620" s="2"/>
    </row>
    <row r="7621" spans="1:5">
      <c r="A7621" s="3"/>
      <c r="B7621" s="35"/>
      <c r="C7621" s="35"/>
      <c r="E7621" s="2"/>
    </row>
    <row r="7622" spans="1:5">
      <c r="A7622" s="3"/>
      <c r="B7622" s="35"/>
      <c r="C7622" s="35"/>
      <c r="E7622" s="2"/>
    </row>
    <row r="7623" spans="1:5">
      <c r="A7623" s="3"/>
      <c r="B7623" s="35"/>
      <c r="C7623" s="35"/>
      <c r="E7623" s="2"/>
    </row>
    <row r="7624" spans="1:5">
      <c r="A7624" s="3"/>
      <c r="B7624" s="35"/>
      <c r="C7624" s="35"/>
      <c r="E7624" s="2"/>
    </row>
    <row r="7625" spans="1:5">
      <c r="A7625" s="3"/>
      <c r="B7625" s="35"/>
      <c r="C7625" s="35"/>
      <c r="E7625" s="2"/>
    </row>
    <row r="7626" spans="1:5">
      <c r="A7626" s="3"/>
      <c r="B7626" s="35"/>
      <c r="C7626" s="35"/>
      <c r="E7626" s="2"/>
    </row>
    <row r="7627" spans="1:5">
      <c r="A7627" s="3"/>
      <c r="B7627" s="35"/>
      <c r="C7627" s="35"/>
      <c r="E7627" s="2"/>
    </row>
    <row r="7628" spans="1:5">
      <c r="A7628" s="3"/>
      <c r="B7628" s="35"/>
      <c r="C7628" s="35"/>
      <c r="E7628" s="2"/>
    </row>
    <row r="7629" spans="1:5">
      <c r="A7629" s="3"/>
      <c r="B7629" s="35"/>
      <c r="C7629" s="35"/>
      <c r="E7629" s="2"/>
    </row>
    <row r="7630" spans="1:5">
      <c r="A7630" s="3"/>
      <c r="B7630" s="35"/>
      <c r="C7630" s="35"/>
      <c r="E7630" s="2"/>
    </row>
    <row r="7631" spans="1:5">
      <c r="A7631" s="3"/>
      <c r="B7631" s="35"/>
      <c r="C7631" s="35"/>
      <c r="E7631" s="2"/>
    </row>
    <row r="7632" spans="1:5">
      <c r="A7632" s="3"/>
      <c r="B7632" s="35"/>
      <c r="C7632" s="35"/>
      <c r="E7632" s="2"/>
    </row>
    <row r="7633" spans="1:5">
      <c r="A7633" s="3"/>
      <c r="B7633" s="35"/>
      <c r="C7633" s="35"/>
      <c r="E7633" s="2"/>
    </row>
    <row r="7634" spans="1:5">
      <c r="A7634" s="3"/>
      <c r="B7634" s="35"/>
      <c r="C7634" s="35"/>
      <c r="E7634" s="2"/>
    </row>
    <row r="7635" spans="1:5">
      <c r="A7635" s="3"/>
      <c r="B7635" s="35"/>
      <c r="C7635" s="35"/>
      <c r="E7635" s="2"/>
    </row>
    <row r="7636" spans="1:5">
      <c r="A7636" s="3"/>
      <c r="B7636" s="35"/>
      <c r="C7636" s="35"/>
      <c r="E7636" s="2"/>
    </row>
    <row r="7637" spans="1:5">
      <c r="A7637" s="3"/>
      <c r="B7637" s="35"/>
      <c r="C7637" s="35"/>
      <c r="E7637" s="2"/>
    </row>
    <row r="7638" spans="1:5">
      <c r="A7638" s="3"/>
      <c r="B7638" s="35"/>
      <c r="C7638" s="35"/>
      <c r="E7638" s="2"/>
    </row>
    <row r="7639" spans="1:5">
      <c r="A7639" s="3"/>
      <c r="B7639" s="35"/>
      <c r="C7639" s="35"/>
      <c r="E7639" s="2"/>
    </row>
    <row r="7640" spans="1:5">
      <c r="A7640" s="3"/>
      <c r="B7640" s="35"/>
      <c r="C7640" s="35"/>
      <c r="E7640" s="2"/>
    </row>
    <row r="7641" spans="1:5">
      <c r="A7641" s="3"/>
      <c r="B7641" s="35"/>
      <c r="C7641" s="35"/>
      <c r="E7641" s="2"/>
    </row>
    <row r="7642" spans="1:5">
      <c r="A7642" s="3"/>
      <c r="B7642" s="35"/>
      <c r="C7642" s="35"/>
      <c r="E7642" s="2"/>
    </row>
    <row r="7643" spans="1:5">
      <c r="A7643" s="3"/>
      <c r="B7643" s="35"/>
      <c r="C7643" s="35"/>
      <c r="E7643" s="2"/>
    </row>
    <row r="7644" spans="1:5">
      <c r="A7644" s="3"/>
      <c r="B7644" s="35"/>
      <c r="C7644" s="35"/>
      <c r="E7644" s="2"/>
    </row>
    <row r="7645" spans="1:5">
      <c r="A7645" s="3"/>
      <c r="B7645" s="35"/>
      <c r="C7645" s="35"/>
      <c r="E7645" s="2"/>
    </row>
    <row r="7646" spans="1:5">
      <c r="A7646" s="3"/>
      <c r="B7646" s="35"/>
      <c r="C7646" s="35"/>
      <c r="E7646" s="2"/>
    </row>
    <row r="7647" spans="1:5">
      <c r="A7647" s="3"/>
      <c r="B7647" s="35"/>
      <c r="C7647" s="35"/>
      <c r="E7647" s="2"/>
    </row>
    <row r="7648" spans="1:5">
      <c r="A7648" s="3"/>
      <c r="B7648" s="35"/>
      <c r="C7648" s="35"/>
      <c r="E7648" s="2"/>
    </row>
    <row r="7649" spans="1:5">
      <c r="A7649" s="3"/>
      <c r="B7649" s="35"/>
      <c r="C7649" s="35"/>
      <c r="E7649" s="2"/>
    </row>
    <row r="7650" spans="1:5">
      <c r="A7650" s="3"/>
      <c r="B7650" s="35"/>
      <c r="C7650" s="35"/>
      <c r="E7650" s="2"/>
    </row>
    <row r="7651" spans="1:5">
      <c r="A7651" s="3"/>
      <c r="B7651" s="35"/>
      <c r="C7651" s="35"/>
      <c r="E7651" s="2"/>
    </row>
    <row r="7652" spans="1:5">
      <c r="A7652" s="3"/>
      <c r="B7652" s="35"/>
      <c r="C7652" s="35"/>
      <c r="E7652" s="2"/>
    </row>
    <row r="7653" spans="1:5">
      <c r="A7653" s="3"/>
      <c r="B7653" s="35"/>
      <c r="C7653" s="35"/>
      <c r="E7653" s="2"/>
    </row>
    <row r="7654" spans="1:5">
      <c r="A7654" s="3"/>
      <c r="B7654" s="35"/>
      <c r="C7654" s="35"/>
      <c r="E7654" s="2"/>
    </row>
    <row r="7655" spans="1:5">
      <c r="A7655" s="3"/>
      <c r="B7655" s="35"/>
      <c r="C7655" s="35"/>
      <c r="E7655" s="2"/>
    </row>
    <row r="7656" spans="1:5">
      <c r="A7656" s="3"/>
      <c r="B7656" s="35"/>
      <c r="C7656" s="35"/>
      <c r="E7656" s="2"/>
    </row>
    <row r="7657" spans="1:5">
      <c r="A7657" s="3"/>
      <c r="B7657" s="35"/>
      <c r="C7657" s="35"/>
      <c r="E7657" s="2"/>
    </row>
    <row r="7658" spans="1:5">
      <c r="A7658" s="3"/>
      <c r="B7658" s="35"/>
      <c r="C7658" s="35"/>
      <c r="E7658" s="2"/>
    </row>
    <row r="7659" spans="1:5">
      <c r="A7659" s="3"/>
      <c r="B7659" s="35"/>
      <c r="C7659" s="35"/>
      <c r="E7659" s="2"/>
    </row>
    <row r="7660" spans="1:5">
      <c r="A7660" s="3"/>
      <c r="B7660" s="35"/>
      <c r="C7660" s="35"/>
      <c r="E7660" s="2"/>
    </row>
    <row r="7661" spans="1:5">
      <c r="A7661" s="3"/>
      <c r="B7661" s="35"/>
      <c r="C7661" s="35"/>
      <c r="E7661" s="2"/>
    </row>
    <row r="7662" spans="1:5">
      <c r="A7662" s="3"/>
      <c r="B7662" s="35"/>
      <c r="C7662" s="35"/>
      <c r="E7662" s="2"/>
    </row>
    <row r="7663" spans="1:5">
      <c r="A7663" s="3"/>
      <c r="B7663" s="35"/>
      <c r="C7663" s="35"/>
      <c r="E7663" s="2"/>
    </row>
    <row r="7664" spans="1:5">
      <c r="A7664" s="3"/>
      <c r="B7664" s="35"/>
      <c r="C7664" s="35"/>
      <c r="E7664" s="2"/>
    </row>
    <row r="7665" spans="1:5">
      <c r="A7665" s="3"/>
      <c r="B7665" s="35"/>
      <c r="C7665" s="35"/>
      <c r="E7665" s="2"/>
    </row>
    <row r="7666" spans="1:5">
      <c r="A7666" s="3"/>
      <c r="B7666" s="35"/>
      <c r="C7666" s="35"/>
      <c r="E7666" s="2"/>
    </row>
    <row r="7667" spans="1:5">
      <c r="A7667" s="3"/>
      <c r="B7667" s="35"/>
      <c r="C7667" s="35"/>
      <c r="E7667" s="2"/>
    </row>
    <row r="7668" spans="1:5">
      <c r="A7668" s="3"/>
      <c r="B7668" s="35"/>
      <c r="C7668" s="35"/>
      <c r="E7668" s="2"/>
    </row>
    <row r="7669" spans="1:5">
      <c r="A7669" s="3"/>
      <c r="B7669" s="35"/>
      <c r="C7669" s="35"/>
      <c r="E7669" s="2"/>
    </row>
    <row r="7670" spans="1:5">
      <c r="A7670" s="3"/>
      <c r="B7670" s="35"/>
      <c r="C7670" s="35"/>
      <c r="E7670" s="2"/>
    </row>
    <row r="7671" spans="1:5">
      <c r="A7671" s="3"/>
      <c r="B7671" s="35"/>
      <c r="C7671" s="35"/>
      <c r="E7671" s="2"/>
    </row>
    <row r="7672" spans="1:5">
      <c r="A7672" s="3"/>
      <c r="B7672" s="35"/>
      <c r="C7672" s="35"/>
      <c r="E7672" s="2"/>
    </row>
    <row r="7673" spans="1:5">
      <c r="A7673" s="3"/>
      <c r="B7673" s="35"/>
      <c r="C7673" s="35"/>
      <c r="E7673" s="2"/>
    </row>
    <row r="7674" spans="1:5">
      <c r="A7674" s="3"/>
      <c r="B7674" s="35"/>
      <c r="C7674" s="35"/>
      <c r="E7674" s="2"/>
    </row>
    <row r="7675" spans="1:5">
      <c r="A7675" s="3"/>
      <c r="B7675" s="35"/>
      <c r="C7675" s="35"/>
      <c r="E7675" s="2"/>
    </row>
    <row r="7676" spans="1:5">
      <c r="A7676" s="3"/>
      <c r="B7676" s="35"/>
      <c r="C7676" s="35"/>
      <c r="E7676" s="2"/>
    </row>
    <row r="7677" spans="1:5">
      <c r="A7677" s="3"/>
      <c r="B7677" s="35"/>
      <c r="C7677" s="35"/>
      <c r="E7677" s="2"/>
    </row>
    <row r="7678" spans="1:5">
      <c r="A7678" s="3"/>
      <c r="B7678" s="35"/>
      <c r="C7678" s="35"/>
      <c r="E7678" s="2"/>
    </row>
    <row r="7679" spans="1:5">
      <c r="A7679" s="3"/>
      <c r="B7679" s="35"/>
      <c r="C7679" s="35"/>
      <c r="E7679" s="2"/>
    </row>
    <row r="7680" spans="1:5">
      <c r="A7680" s="3"/>
      <c r="B7680" s="35"/>
      <c r="C7680" s="35"/>
      <c r="E7680" s="2"/>
    </row>
    <row r="7681" spans="1:5">
      <c r="A7681" s="3"/>
      <c r="B7681" s="35"/>
      <c r="C7681" s="35"/>
      <c r="E7681" s="2"/>
    </row>
    <row r="7682" spans="1:5">
      <c r="A7682" s="3"/>
      <c r="B7682" s="35"/>
      <c r="C7682" s="35"/>
      <c r="E7682" s="2"/>
    </row>
    <row r="7683" spans="1:5">
      <c r="A7683" s="3"/>
      <c r="B7683" s="35"/>
      <c r="C7683" s="35"/>
      <c r="E7683" s="2"/>
    </row>
    <row r="7684" spans="1:5">
      <c r="A7684" s="3"/>
      <c r="B7684" s="35"/>
      <c r="C7684" s="35"/>
      <c r="E7684" s="2"/>
    </row>
    <row r="7685" spans="1:5">
      <c r="A7685" s="3"/>
      <c r="B7685" s="35"/>
      <c r="C7685" s="35"/>
      <c r="E7685" s="2"/>
    </row>
    <row r="7686" spans="1:5">
      <c r="A7686" s="3"/>
      <c r="B7686" s="35"/>
      <c r="C7686" s="35"/>
      <c r="E7686" s="2"/>
    </row>
    <row r="7687" spans="1:5">
      <c r="A7687" s="3"/>
      <c r="B7687" s="35"/>
      <c r="C7687" s="35"/>
      <c r="E7687" s="2"/>
    </row>
    <row r="7688" spans="1:5">
      <c r="A7688" s="3"/>
      <c r="B7688" s="35"/>
      <c r="C7688" s="35"/>
      <c r="E7688" s="2"/>
    </row>
    <row r="7689" spans="1:5">
      <c r="A7689" s="3"/>
      <c r="B7689" s="35"/>
      <c r="C7689" s="35"/>
      <c r="E7689" s="2"/>
    </row>
    <row r="7690" spans="1:5">
      <c r="A7690" s="3"/>
      <c r="B7690" s="35"/>
      <c r="C7690" s="35"/>
      <c r="E7690" s="2"/>
    </row>
    <row r="7691" spans="1:5">
      <c r="A7691" s="3"/>
      <c r="B7691" s="35"/>
      <c r="C7691" s="35"/>
      <c r="E7691" s="2"/>
    </row>
    <row r="7692" spans="1:5">
      <c r="A7692" s="3"/>
      <c r="B7692" s="35"/>
      <c r="C7692" s="35"/>
      <c r="E7692" s="2"/>
    </row>
    <row r="7693" spans="1:5">
      <c r="A7693" s="3"/>
      <c r="B7693" s="35"/>
      <c r="C7693" s="35"/>
      <c r="E7693" s="2"/>
    </row>
    <row r="7694" spans="1:5">
      <c r="A7694" s="3"/>
      <c r="B7694" s="35"/>
      <c r="C7694" s="35"/>
      <c r="E7694" s="2"/>
    </row>
    <row r="7695" spans="1:5">
      <c r="A7695" s="3"/>
      <c r="B7695" s="35"/>
      <c r="C7695" s="35"/>
      <c r="E7695" s="2"/>
    </row>
    <row r="7696" spans="1:5">
      <c r="A7696" s="3"/>
      <c r="B7696" s="35"/>
      <c r="C7696" s="35"/>
      <c r="E7696" s="2"/>
    </row>
    <row r="7697" spans="1:5">
      <c r="A7697" s="3"/>
      <c r="B7697" s="35"/>
      <c r="C7697" s="35"/>
      <c r="E7697" s="2"/>
    </row>
    <row r="7698" spans="1:5">
      <c r="A7698" s="3"/>
      <c r="B7698" s="35"/>
      <c r="C7698" s="35"/>
      <c r="E7698" s="2"/>
    </row>
    <row r="7699" spans="1:5">
      <c r="A7699" s="3"/>
      <c r="B7699" s="35"/>
      <c r="C7699" s="35"/>
      <c r="E7699" s="2"/>
    </row>
    <row r="7700" spans="1:5">
      <c r="A7700" s="3"/>
      <c r="B7700" s="35"/>
      <c r="C7700" s="35"/>
      <c r="E7700" s="2"/>
    </row>
    <row r="7701" spans="1:5">
      <c r="A7701" s="3"/>
      <c r="B7701" s="35"/>
      <c r="C7701" s="35"/>
      <c r="E7701" s="2"/>
    </row>
    <row r="7702" spans="1:5">
      <c r="A7702" s="3"/>
      <c r="B7702" s="35"/>
      <c r="C7702" s="35"/>
      <c r="E7702" s="2"/>
    </row>
    <row r="7703" spans="1:5">
      <c r="A7703" s="3"/>
      <c r="B7703" s="35"/>
      <c r="C7703" s="35"/>
      <c r="E7703" s="2"/>
    </row>
    <row r="7704" spans="1:5">
      <c r="A7704" s="3"/>
      <c r="B7704" s="35"/>
      <c r="C7704" s="35"/>
      <c r="E7704" s="2"/>
    </row>
    <row r="7705" spans="1:5">
      <c r="A7705" s="3"/>
      <c r="B7705" s="35"/>
      <c r="C7705" s="35"/>
      <c r="E7705" s="2"/>
    </row>
    <row r="7706" spans="1:5">
      <c r="A7706" s="3"/>
      <c r="B7706" s="35"/>
      <c r="C7706" s="35"/>
      <c r="E7706" s="2"/>
    </row>
    <row r="7707" spans="1:5">
      <c r="A7707" s="3"/>
      <c r="B7707" s="35"/>
      <c r="C7707" s="35"/>
      <c r="E7707" s="2"/>
    </row>
    <row r="7708" spans="1:5">
      <c r="A7708" s="3"/>
      <c r="B7708" s="35"/>
      <c r="C7708" s="35"/>
      <c r="E7708" s="2"/>
    </row>
    <row r="7709" spans="1:5">
      <c r="A7709" s="3"/>
      <c r="B7709" s="35"/>
      <c r="C7709" s="35"/>
      <c r="E7709" s="2"/>
    </row>
    <row r="7710" spans="1:5">
      <c r="A7710" s="3"/>
      <c r="B7710" s="35"/>
      <c r="C7710" s="35"/>
      <c r="E7710" s="2"/>
    </row>
    <row r="7711" spans="1:5">
      <c r="A7711" s="3"/>
      <c r="B7711" s="35"/>
      <c r="C7711" s="35"/>
      <c r="E7711" s="2"/>
    </row>
    <row r="7712" spans="1:5">
      <c r="A7712" s="3"/>
      <c r="B7712" s="35"/>
      <c r="C7712" s="35"/>
      <c r="E7712" s="2"/>
    </row>
    <row r="7713" spans="1:5">
      <c r="A7713" s="3"/>
      <c r="B7713" s="35"/>
      <c r="C7713" s="35"/>
      <c r="E7713" s="2"/>
    </row>
    <row r="7714" spans="1:5">
      <c r="A7714" s="3"/>
      <c r="B7714" s="35"/>
      <c r="C7714" s="35"/>
      <c r="E7714" s="2"/>
    </row>
    <row r="7715" spans="1:5">
      <c r="A7715" s="3"/>
      <c r="B7715" s="35"/>
      <c r="C7715" s="35"/>
      <c r="E7715" s="2"/>
    </row>
    <row r="7716" spans="1:5">
      <c r="A7716" s="3"/>
      <c r="B7716" s="35"/>
      <c r="C7716" s="35"/>
      <c r="E7716" s="2"/>
    </row>
    <row r="7717" spans="1:5">
      <c r="A7717" s="3"/>
      <c r="B7717" s="35"/>
      <c r="C7717" s="35"/>
      <c r="E7717" s="2"/>
    </row>
    <row r="7718" spans="1:5">
      <c r="A7718" s="3"/>
      <c r="B7718" s="35"/>
      <c r="C7718" s="35"/>
      <c r="E7718" s="2"/>
    </row>
    <row r="7719" spans="1:5">
      <c r="A7719" s="3"/>
      <c r="B7719" s="35"/>
      <c r="C7719" s="35"/>
      <c r="E7719" s="2"/>
    </row>
    <row r="7720" spans="1:5">
      <c r="A7720" s="3"/>
      <c r="B7720" s="35"/>
      <c r="C7720" s="35"/>
      <c r="E7720" s="2"/>
    </row>
    <row r="7721" spans="1:5">
      <c r="A7721" s="3"/>
      <c r="B7721" s="35"/>
      <c r="C7721" s="35"/>
      <c r="E7721" s="2"/>
    </row>
    <row r="7722" spans="1:5">
      <c r="A7722" s="3"/>
      <c r="B7722" s="35"/>
      <c r="C7722" s="35"/>
      <c r="E7722" s="2"/>
    </row>
    <row r="7723" spans="1:5">
      <c r="A7723" s="3"/>
      <c r="B7723" s="35"/>
      <c r="C7723" s="35"/>
      <c r="E7723" s="2"/>
    </row>
    <row r="7724" spans="1:5">
      <c r="A7724" s="3"/>
      <c r="B7724" s="35"/>
      <c r="C7724" s="35"/>
      <c r="E7724" s="2"/>
    </row>
    <row r="7725" spans="1:5">
      <c r="A7725" s="3"/>
      <c r="B7725" s="35"/>
      <c r="C7725" s="35"/>
      <c r="E7725" s="2"/>
    </row>
    <row r="7726" spans="1:5">
      <c r="A7726" s="3"/>
      <c r="B7726" s="35"/>
      <c r="C7726" s="35"/>
      <c r="E7726" s="2"/>
    </row>
    <row r="7727" spans="1:5">
      <c r="A7727" s="3"/>
      <c r="B7727" s="35"/>
      <c r="C7727" s="35"/>
      <c r="E7727" s="2"/>
    </row>
    <row r="7728" spans="1:5">
      <c r="A7728" s="3"/>
      <c r="B7728" s="35"/>
      <c r="C7728" s="35"/>
      <c r="E7728" s="2"/>
    </row>
    <row r="7729" spans="1:5">
      <c r="A7729" s="3"/>
      <c r="B7729" s="35"/>
      <c r="C7729" s="35"/>
      <c r="E7729" s="2"/>
    </row>
    <row r="7730" spans="1:5">
      <c r="A7730" s="3"/>
      <c r="B7730" s="35"/>
      <c r="C7730" s="35"/>
      <c r="E7730" s="2"/>
    </row>
    <row r="7731" spans="1:5">
      <c r="A7731" s="3"/>
      <c r="B7731" s="35"/>
      <c r="C7731" s="35"/>
      <c r="E7731" s="2"/>
    </row>
    <row r="7732" spans="1:5">
      <c r="A7732" s="3"/>
      <c r="B7732" s="35"/>
      <c r="C7732" s="35"/>
      <c r="E7732" s="2"/>
    </row>
    <row r="7733" spans="1:5">
      <c r="A7733" s="3"/>
      <c r="B7733" s="35"/>
      <c r="C7733" s="35"/>
      <c r="E7733" s="2"/>
    </row>
    <row r="7734" spans="1:5">
      <c r="A7734" s="3"/>
      <c r="B7734" s="35"/>
      <c r="C7734" s="35"/>
      <c r="E7734" s="2"/>
    </row>
    <row r="7735" spans="1:5">
      <c r="A7735" s="3"/>
      <c r="B7735" s="35"/>
      <c r="C7735" s="35"/>
      <c r="E7735" s="2"/>
    </row>
    <row r="7736" spans="1:5">
      <c r="A7736" s="3"/>
      <c r="B7736" s="35"/>
      <c r="C7736" s="35"/>
      <c r="E7736" s="2"/>
    </row>
    <row r="7737" spans="1:5">
      <c r="A7737" s="3"/>
      <c r="B7737" s="35"/>
      <c r="C7737" s="35"/>
      <c r="E7737" s="2"/>
    </row>
    <row r="7738" spans="1:5">
      <c r="A7738" s="3"/>
      <c r="B7738" s="35"/>
      <c r="C7738" s="35"/>
      <c r="E7738" s="2"/>
    </row>
    <row r="7739" spans="1:5">
      <c r="A7739" s="3"/>
      <c r="B7739" s="35"/>
      <c r="C7739" s="35"/>
      <c r="E7739" s="2"/>
    </row>
    <row r="7740" spans="1:5">
      <c r="A7740" s="3"/>
      <c r="B7740" s="35"/>
      <c r="C7740" s="35"/>
      <c r="E7740" s="2"/>
    </row>
    <row r="7741" spans="1:5">
      <c r="A7741" s="3"/>
      <c r="B7741" s="35"/>
      <c r="C7741" s="35"/>
      <c r="E7741" s="2"/>
    </row>
    <row r="7742" spans="1:5">
      <c r="A7742" s="3"/>
      <c r="B7742" s="35"/>
      <c r="C7742" s="35"/>
      <c r="E7742" s="2"/>
    </row>
    <row r="7743" spans="1:5">
      <c r="A7743" s="3"/>
      <c r="B7743" s="35"/>
      <c r="C7743" s="35"/>
      <c r="E7743" s="2"/>
    </row>
    <row r="7744" spans="1:5">
      <c r="A7744" s="3"/>
      <c r="B7744" s="35"/>
      <c r="C7744" s="35"/>
      <c r="E7744" s="2"/>
    </row>
    <row r="7745" spans="1:5">
      <c r="A7745" s="3"/>
      <c r="B7745" s="35"/>
      <c r="C7745" s="35"/>
      <c r="E7745" s="2"/>
    </row>
    <row r="7746" spans="1:5">
      <c r="A7746" s="3"/>
      <c r="B7746" s="35"/>
      <c r="C7746" s="35"/>
      <c r="E7746" s="2"/>
    </row>
    <row r="7747" spans="1:5">
      <c r="A7747" s="3"/>
      <c r="B7747" s="35"/>
      <c r="C7747" s="35"/>
      <c r="E7747" s="2"/>
    </row>
    <row r="7748" spans="1:5">
      <c r="A7748" s="3"/>
      <c r="B7748" s="35"/>
      <c r="C7748" s="35"/>
      <c r="E7748" s="2"/>
    </row>
    <row r="7749" spans="1:5">
      <c r="A7749" s="3"/>
      <c r="B7749" s="35"/>
      <c r="C7749" s="35"/>
      <c r="E7749" s="2"/>
    </row>
    <row r="7750" spans="1:5">
      <c r="A7750" s="3"/>
      <c r="B7750" s="35"/>
      <c r="C7750" s="35"/>
      <c r="E7750" s="2"/>
    </row>
    <row r="7751" spans="1:5">
      <c r="A7751" s="3"/>
      <c r="B7751" s="35"/>
      <c r="C7751" s="35"/>
      <c r="E7751" s="2"/>
    </row>
    <row r="7752" spans="1:5">
      <c r="A7752" s="3"/>
      <c r="B7752" s="35"/>
      <c r="C7752" s="35"/>
      <c r="E7752" s="2"/>
    </row>
    <row r="7753" spans="1:5">
      <c r="A7753" s="3"/>
      <c r="B7753" s="35"/>
      <c r="C7753" s="35"/>
      <c r="E7753" s="2"/>
    </row>
    <row r="7754" spans="1:5">
      <c r="A7754" s="3"/>
      <c r="B7754" s="35"/>
      <c r="C7754" s="35"/>
      <c r="E7754" s="2"/>
    </row>
    <row r="7755" spans="1:5">
      <c r="A7755" s="3"/>
      <c r="B7755" s="35"/>
      <c r="C7755" s="35"/>
      <c r="E7755" s="2"/>
    </row>
    <row r="7756" spans="1:5">
      <c r="A7756" s="3"/>
      <c r="B7756" s="35"/>
      <c r="C7756" s="35"/>
      <c r="E7756" s="2"/>
    </row>
    <row r="7757" spans="1:5">
      <c r="A7757" s="3"/>
      <c r="B7757" s="35"/>
      <c r="C7757" s="35"/>
      <c r="E7757" s="2"/>
    </row>
    <row r="7758" spans="1:5">
      <c r="A7758" s="3"/>
      <c r="B7758" s="35"/>
      <c r="C7758" s="35"/>
      <c r="E7758" s="2"/>
    </row>
    <row r="7759" spans="1:5">
      <c r="A7759" s="3"/>
      <c r="B7759" s="35"/>
      <c r="C7759" s="35"/>
      <c r="E7759" s="2"/>
    </row>
    <row r="7760" spans="1:5">
      <c r="A7760" s="3"/>
      <c r="B7760" s="35"/>
      <c r="C7760" s="35"/>
      <c r="E7760" s="2"/>
    </row>
    <row r="7761" spans="1:5">
      <c r="A7761" s="3"/>
      <c r="B7761" s="35"/>
      <c r="C7761" s="35"/>
      <c r="E7761" s="2"/>
    </row>
    <row r="7762" spans="1:5">
      <c r="A7762" s="3"/>
      <c r="B7762" s="35"/>
      <c r="C7762" s="35"/>
      <c r="E7762" s="2"/>
    </row>
    <row r="7763" spans="1:5">
      <c r="A7763" s="3"/>
      <c r="B7763" s="35"/>
      <c r="C7763" s="35"/>
      <c r="E7763" s="2"/>
    </row>
    <row r="7764" spans="1:5">
      <c r="A7764" s="3"/>
      <c r="B7764" s="35"/>
      <c r="C7764" s="35"/>
      <c r="E7764" s="2"/>
    </row>
    <row r="7765" spans="1:5">
      <c r="A7765" s="3"/>
      <c r="B7765" s="35"/>
      <c r="C7765" s="35"/>
      <c r="E7765" s="2"/>
    </row>
    <row r="7766" spans="1:5">
      <c r="A7766" s="3"/>
      <c r="B7766" s="35"/>
      <c r="C7766" s="35"/>
      <c r="E7766" s="2"/>
    </row>
    <row r="7767" spans="1:5">
      <c r="A7767" s="3"/>
      <c r="B7767" s="35"/>
      <c r="C7767" s="35"/>
      <c r="E7767" s="2"/>
    </row>
    <row r="7768" spans="1:5">
      <c r="A7768" s="3"/>
      <c r="B7768" s="35"/>
      <c r="C7768" s="35"/>
      <c r="E7768" s="2"/>
    </row>
    <row r="7769" spans="1:5">
      <c r="A7769" s="3"/>
      <c r="B7769" s="35"/>
      <c r="C7769" s="35"/>
      <c r="E7769" s="2"/>
    </row>
    <row r="7770" spans="1:5">
      <c r="A7770" s="3"/>
      <c r="B7770" s="35"/>
      <c r="C7770" s="35"/>
      <c r="E7770" s="2"/>
    </row>
    <row r="7771" spans="1:5">
      <c r="A7771" s="3"/>
      <c r="B7771" s="35"/>
      <c r="C7771" s="35"/>
      <c r="E7771" s="2"/>
    </row>
    <row r="7772" spans="1:5">
      <c r="A7772" s="3"/>
      <c r="B7772" s="35"/>
      <c r="C7772" s="35"/>
      <c r="E7772" s="2"/>
    </row>
    <row r="7773" spans="1:5">
      <c r="A7773" s="3"/>
      <c r="B7773" s="35"/>
      <c r="C7773" s="35"/>
      <c r="E7773" s="2"/>
    </row>
    <row r="7774" spans="1:5">
      <c r="A7774" s="3"/>
      <c r="B7774" s="35"/>
      <c r="C7774" s="35"/>
      <c r="E7774" s="2"/>
    </row>
    <row r="7775" spans="1:5">
      <c r="A7775" s="3"/>
      <c r="B7775" s="35"/>
      <c r="C7775" s="35"/>
      <c r="E7775" s="2"/>
    </row>
    <row r="7776" spans="1:5">
      <c r="A7776" s="3"/>
      <c r="B7776" s="35"/>
      <c r="C7776" s="35"/>
      <c r="E7776" s="2"/>
    </row>
    <row r="7777" spans="1:5">
      <c r="A7777" s="3"/>
      <c r="B7777" s="35"/>
      <c r="C7777" s="35"/>
      <c r="E7777" s="2"/>
    </row>
    <row r="7778" spans="1:5">
      <c r="A7778" s="3"/>
      <c r="B7778" s="35"/>
      <c r="C7778" s="35"/>
      <c r="E7778" s="2"/>
    </row>
    <row r="7779" spans="1:5">
      <c r="A7779" s="3"/>
      <c r="B7779" s="35"/>
      <c r="C7779" s="35"/>
      <c r="E7779" s="2"/>
    </row>
    <row r="7780" spans="1:5">
      <c r="A7780" s="3"/>
      <c r="B7780" s="35"/>
      <c r="C7780" s="35"/>
      <c r="E7780" s="2"/>
    </row>
    <row r="7781" spans="1:5">
      <c r="A7781" s="3"/>
      <c r="B7781" s="35"/>
      <c r="C7781" s="35"/>
      <c r="E7781" s="2"/>
    </row>
    <row r="7782" spans="1:5">
      <c r="A7782" s="3"/>
      <c r="B7782" s="35"/>
      <c r="C7782" s="35"/>
      <c r="E7782" s="2"/>
    </row>
    <row r="7783" spans="1:5">
      <c r="A7783" s="3"/>
      <c r="B7783" s="35"/>
      <c r="C7783" s="35"/>
      <c r="E7783" s="2"/>
    </row>
    <row r="7784" spans="1:5">
      <c r="A7784" s="3"/>
      <c r="B7784" s="35"/>
      <c r="C7784" s="35"/>
      <c r="E7784" s="2"/>
    </row>
    <row r="7785" spans="1:5">
      <c r="A7785" s="3"/>
      <c r="B7785" s="35"/>
      <c r="C7785" s="35"/>
      <c r="E7785" s="2"/>
    </row>
    <row r="7786" spans="1:5">
      <c r="A7786" s="3"/>
      <c r="B7786" s="35"/>
      <c r="C7786" s="35"/>
      <c r="E7786" s="2"/>
    </row>
    <row r="7787" spans="1:5">
      <c r="A7787" s="3"/>
      <c r="B7787" s="35"/>
      <c r="C7787" s="35"/>
      <c r="E7787" s="2"/>
    </row>
    <row r="7788" spans="1:5">
      <c r="A7788" s="3"/>
      <c r="B7788" s="35"/>
      <c r="C7788" s="35"/>
      <c r="E7788" s="2"/>
    </row>
    <row r="7789" spans="1:5">
      <c r="A7789" s="3"/>
      <c r="B7789" s="35"/>
      <c r="C7789" s="35"/>
      <c r="E7789" s="2"/>
    </row>
    <row r="7790" spans="1:5">
      <c r="A7790" s="3"/>
      <c r="B7790" s="35"/>
      <c r="C7790" s="35"/>
      <c r="E7790" s="2"/>
    </row>
    <row r="7791" spans="1:5">
      <c r="A7791" s="3"/>
      <c r="B7791" s="35"/>
      <c r="C7791" s="35"/>
      <c r="E7791" s="2"/>
    </row>
    <row r="7792" spans="1:5">
      <c r="A7792" s="3"/>
      <c r="B7792" s="35"/>
      <c r="C7792" s="35"/>
      <c r="E7792" s="2"/>
    </row>
    <row r="7793" spans="1:5">
      <c r="A7793" s="3"/>
      <c r="B7793" s="35"/>
      <c r="C7793" s="35"/>
      <c r="E7793" s="2"/>
    </row>
    <row r="7794" spans="1:5">
      <c r="A7794" s="3"/>
      <c r="B7794" s="35"/>
      <c r="C7794" s="35"/>
      <c r="E7794" s="2"/>
    </row>
    <row r="7795" spans="1:5">
      <c r="A7795" s="3"/>
      <c r="B7795" s="35"/>
      <c r="C7795" s="35"/>
      <c r="E7795" s="2"/>
    </row>
    <row r="7796" spans="1:5">
      <c r="A7796" s="3"/>
      <c r="B7796" s="35"/>
      <c r="C7796" s="35"/>
      <c r="E7796" s="2"/>
    </row>
    <row r="7797" spans="1:5">
      <c r="A7797" s="3"/>
      <c r="B7797" s="35"/>
      <c r="C7797" s="35"/>
      <c r="E7797" s="2"/>
    </row>
    <row r="7798" spans="1:5">
      <c r="A7798" s="3"/>
      <c r="B7798" s="35"/>
      <c r="C7798" s="35"/>
      <c r="E7798" s="2"/>
    </row>
    <row r="7799" spans="1:5">
      <c r="A7799" s="3"/>
      <c r="B7799" s="35"/>
      <c r="C7799" s="35"/>
      <c r="E7799" s="2"/>
    </row>
    <row r="7800" spans="1:5">
      <c r="A7800" s="3"/>
      <c r="B7800" s="35"/>
      <c r="C7800" s="35"/>
      <c r="E7800" s="2"/>
    </row>
    <row r="7801" spans="1:5">
      <c r="A7801" s="3"/>
      <c r="B7801" s="35"/>
      <c r="C7801" s="35"/>
      <c r="E7801" s="2"/>
    </row>
    <row r="7802" spans="1:5">
      <c r="A7802" s="3"/>
      <c r="B7802" s="35"/>
      <c r="C7802" s="35"/>
      <c r="E7802" s="2"/>
    </row>
    <row r="7803" spans="1:5">
      <c r="A7803" s="3"/>
      <c r="B7803" s="35"/>
      <c r="C7803" s="35"/>
      <c r="E7803" s="2"/>
    </row>
    <row r="7804" spans="1:5">
      <c r="A7804" s="3"/>
      <c r="B7804" s="35"/>
      <c r="C7804" s="35"/>
      <c r="E7804" s="2"/>
    </row>
    <row r="7805" spans="1:5">
      <c r="A7805" s="3"/>
      <c r="B7805" s="35"/>
      <c r="C7805" s="35"/>
      <c r="E7805" s="2"/>
    </row>
    <row r="7806" spans="1:5">
      <c r="A7806" s="3"/>
      <c r="B7806" s="35"/>
      <c r="C7806" s="35"/>
      <c r="E7806" s="2"/>
    </row>
    <row r="7807" spans="1:5">
      <c r="A7807" s="3"/>
      <c r="B7807" s="35"/>
      <c r="C7807" s="35"/>
      <c r="E7807" s="2"/>
    </row>
    <row r="7808" spans="1:5">
      <c r="A7808" s="3"/>
      <c r="B7808" s="35"/>
      <c r="C7808" s="35"/>
      <c r="E7808" s="2"/>
    </row>
    <row r="7809" spans="1:5">
      <c r="A7809" s="3"/>
      <c r="B7809" s="35"/>
      <c r="C7809" s="35"/>
      <c r="E7809" s="2"/>
    </row>
    <row r="7810" spans="1:5">
      <c r="A7810" s="3"/>
      <c r="B7810" s="35"/>
      <c r="C7810" s="35"/>
      <c r="E7810" s="2"/>
    </row>
    <row r="7811" spans="1:5">
      <c r="A7811" s="3"/>
      <c r="B7811" s="35"/>
      <c r="C7811" s="35"/>
      <c r="E7811" s="2"/>
    </row>
    <row r="7812" spans="1:5">
      <c r="A7812" s="3"/>
      <c r="B7812" s="35"/>
      <c r="C7812" s="35"/>
      <c r="E7812" s="2"/>
    </row>
    <row r="7813" spans="1:5">
      <c r="A7813" s="3"/>
      <c r="B7813" s="35"/>
      <c r="C7813" s="35"/>
      <c r="E7813" s="2"/>
    </row>
    <row r="7814" spans="1:5">
      <c r="A7814" s="3"/>
      <c r="B7814" s="35"/>
      <c r="C7814" s="35"/>
      <c r="E7814" s="2"/>
    </row>
    <row r="7815" spans="1:5">
      <c r="A7815" s="3"/>
      <c r="B7815" s="35"/>
      <c r="C7815" s="35"/>
      <c r="E7815" s="2"/>
    </row>
    <row r="7816" spans="1:5">
      <c r="A7816" s="3"/>
      <c r="B7816" s="35"/>
      <c r="C7816" s="35"/>
      <c r="E7816" s="2"/>
    </row>
    <row r="7817" spans="1:5">
      <c r="A7817" s="3"/>
      <c r="B7817" s="35"/>
      <c r="C7817" s="35"/>
      <c r="E7817" s="2"/>
    </row>
    <row r="7818" spans="1:5">
      <c r="A7818" s="3"/>
      <c r="B7818" s="35"/>
      <c r="C7818" s="35"/>
      <c r="E7818" s="2"/>
    </row>
    <row r="7819" spans="1:5">
      <c r="A7819" s="3"/>
      <c r="B7819" s="35"/>
      <c r="C7819" s="35"/>
      <c r="E7819" s="2"/>
    </row>
    <row r="7820" spans="1:5">
      <c r="A7820" s="3"/>
      <c r="B7820" s="35"/>
      <c r="C7820" s="35"/>
      <c r="E7820" s="2"/>
    </row>
    <row r="7821" spans="1:5">
      <c r="A7821" s="3"/>
      <c r="B7821" s="35"/>
      <c r="C7821" s="35"/>
      <c r="E7821" s="2"/>
    </row>
    <row r="7822" spans="1:5">
      <c r="A7822" s="3"/>
      <c r="B7822" s="35"/>
      <c r="C7822" s="35"/>
      <c r="E7822" s="2"/>
    </row>
    <row r="7823" spans="1:5">
      <c r="A7823" s="3"/>
      <c r="B7823" s="35"/>
      <c r="C7823" s="35"/>
      <c r="E7823" s="2"/>
    </row>
    <row r="7824" spans="1:5">
      <c r="A7824" s="3"/>
      <c r="B7824" s="35"/>
      <c r="C7824" s="35"/>
      <c r="E7824" s="2"/>
    </row>
    <row r="7825" spans="1:5">
      <c r="A7825" s="3"/>
      <c r="B7825" s="35"/>
      <c r="C7825" s="35"/>
      <c r="E7825" s="2"/>
    </row>
    <row r="7826" spans="1:5">
      <c r="A7826" s="3"/>
      <c r="B7826" s="35"/>
      <c r="C7826" s="35"/>
      <c r="E7826" s="2"/>
    </row>
    <row r="7827" spans="1:5">
      <c r="A7827" s="3"/>
      <c r="B7827" s="35"/>
      <c r="C7827" s="35"/>
      <c r="E7827" s="2"/>
    </row>
    <row r="7828" spans="1:5">
      <c r="A7828" s="3"/>
      <c r="B7828" s="35"/>
      <c r="C7828" s="35"/>
      <c r="E7828" s="2"/>
    </row>
    <row r="7829" spans="1:5">
      <c r="A7829" s="3"/>
      <c r="B7829" s="35"/>
      <c r="C7829" s="35"/>
      <c r="E7829" s="2"/>
    </row>
    <row r="7830" spans="1:5">
      <c r="A7830" s="3"/>
      <c r="B7830" s="35"/>
      <c r="C7830" s="35"/>
      <c r="E7830" s="2"/>
    </row>
    <row r="7831" spans="1:5">
      <c r="A7831" s="3"/>
      <c r="B7831" s="35"/>
      <c r="C7831" s="35"/>
      <c r="E7831" s="2"/>
    </row>
    <row r="7832" spans="1:5">
      <c r="A7832" s="3"/>
      <c r="B7832" s="35"/>
      <c r="C7832" s="35"/>
      <c r="E7832" s="2"/>
    </row>
    <row r="7833" spans="1:5">
      <c r="A7833" s="3"/>
      <c r="B7833" s="35"/>
      <c r="C7833" s="35"/>
      <c r="E7833" s="2"/>
    </row>
    <row r="7834" spans="1:5">
      <c r="A7834" s="3"/>
      <c r="B7834" s="35"/>
      <c r="C7834" s="35"/>
      <c r="E7834" s="2"/>
    </row>
    <row r="7835" spans="1:5">
      <c r="A7835" s="3"/>
      <c r="B7835" s="35"/>
      <c r="C7835" s="35"/>
      <c r="E7835" s="2"/>
    </row>
    <row r="7836" spans="1:5">
      <c r="A7836" s="3"/>
      <c r="B7836" s="35"/>
      <c r="C7836" s="35"/>
      <c r="E7836" s="2"/>
    </row>
    <row r="7837" spans="1:5">
      <c r="A7837" s="3"/>
      <c r="B7837" s="35"/>
      <c r="C7837" s="35"/>
      <c r="E7837" s="2"/>
    </row>
    <row r="7838" spans="1:5">
      <c r="A7838" s="3"/>
      <c r="B7838" s="35"/>
      <c r="C7838" s="35"/>
      <c r="E7838" s="2"/>
    </row>
    <row r="7839" spans="1:5">
      <c r="A7839" s="3"/>
      <c r="B7839" s="35"/>
      <c r="C7839" s="35"/>
      <c r="E7839" s="2"/>
    </row>
    <row r="7840" spans="1:5">
      <c r="A7840" s="3"/>
      <c r="B7840" s="35"/>
      <c r="C7840" s="35"/>
      <c r="E7840" s="2"/>
    </row>
    <row r="7841" spans="1:5">
      <c r="A7841" s="3"/>
      <c r="B7841" s="35"/>
      <c r="C7841" s="35"/>
      <c r="E7841" s="2"/>
    </row>
    <row r="7842" spans="1:5">
      <c r="A7842" s="3"/>
      <c r="B7842" s="35"/>
      <c r="C7842" s="35"/>
      <c r="E7842" s="2"/>
    </row>
    <row r="7843" spans="1:5">
      <c r="A7843" s="3"/>
      <c r="B7843" s="35"/>
      <c r="C7843" s="35"/>
      <c r="E7843" s="2"/>
    </row>
    <row r="7844" spans="1:5">
      <c r="A7844" s="3"/>
      <c r="B7844" s="35"/>
      <c r="C7844" s="35"/>
      <c r="E7844" s="2"/>
    </row>
    <row r="7845" spans="1:5">
      <c r="A7845" s="3"/>
      <c r="B7845" s="35"/>
      <c r="C7845" s="35"/>
      <c r="E7845" s="2"/>
    </row>
    <row r="7846" spans="1:5">
      <c r="A7846" s="3"/>
      <c r="B7846" s="35"/>
      <c r="C7846" s="35"/>
      <c r="E7846" s="2"/>
    </row>
    <row r="7847" spans="1:5">
      <c r="A7847" s="3"/>
      <c r="B7847" s="35"/>
      <c r="C7847" s="35"/>
      <c r="E7847" s="2"/>
    </row>
    <row r="7848" spans="1:5">
      <c r="A7848" s="3"/>
      <c r="B7848" s="35"/>
      <c r="C7848" s="35"/>
      <c r="E7848" s="2"/>
    </row>
    <row r="7849" spans="1:5">
      <c r="A7849" s="3"/>
      <c r="B7849" s="35"/>
      <c r="C7849" s="35"/>
      <c r="E7849" s="2"/>
    </row>
    <row r="7850" spans="1:5">
      <c r="A7850" s="3"/>
      <c r="B7850" s="35"/>
      <c r="C7850" s="35"/>
      <c r="E7850" s="2"/>
    </row>
    <row r="7851" spans="1:5">
      <c r="A7851" s="3"/>
      <c r="B7851" s="35"/>
      <c r="C7851" s="35"/>
      <c r="E7851" s="2"/>
    </row>
    <row r="7852" spans="1:5">
      <c r="A7852" s="3"/>
      <c r="B7852" s="35"/>
      <c r="C7852" s="35"/>
      <c r="E7852" s="2"/>
    </row>
    <row r="7853" spans="1:5">
      <c r="A7853" s="3"/>
      <c r="B7853" s="35"/>
      <c r="C7853" s="35"/>
      <c r="E7853" s="2"/>
    </row>
    <row r="7854" spans="1:5">
      <c r="A7854" s="3"/>
      <c r="B7854" s="35"/>
      <c r="C7854" s="35"/>
      <c r="E7854" s="2"/>
    </row>
    <row r="7855" spans="1:5">
      <c r="A7855" s="3"/>
      <c r="B7855" s="35"/>
      <c r="C7855" s="35"/>
      <c r="E7855" s="2"/>
    </row>
    <row r="7856" spans="1:5">
      <c r="A7856" s="3"/>
      <c r="B7856" s="35"/>
      <c r="C7856" s="35"/>
      <c r="E7856" s="2"/>
    </row>
    <row r="7857" spans="1:5">
      <c r="A7857" s="3"/>
      <c r="B7857" s="35"/>
      <c r="C7857" s="35"/>
      <c r="E7857" s="2"/>
    </row>
    <row r="7858" spans="1:5">
      <c r="A7858" s="3"/>
      <c r="B7858" s="35"/>
      <c r="C7858" s="35"/>
      <c r="E7858" s="2"/>
    </row>
    <row r="7859" spans="1:5">
      <c r="A7859" s="3"/>
      <c r="B7859" s="35"/>
      <c r="C7859" s="35"/>
      <c r="E7859" s="2"/>
    </row>
    <row r="7860" spans="1:5">
      <c r="A7860" s="3"/>
      <c r="B7860" s="35"/>
      <c r="C7860" s="35"/>
      <c r="E7860" s="2"/>
    </row>
    <row r="7861" spans="1:5">
      <c r="A7861" s="3"/>
      <c r="B7861" s="35"/>
      <c r="C7861" s="35"/>
      <c r="E7861" s="2"/>
    </row>
    <row r="7862" spans="1:5">
      <c r="A7862" s="3"/>
      <c r="B7862" s="35"/>
      <c r="C7862" s="35"/>
      <c r="E7862" s="2"/>
    </row>
    <row r="7863" spans="1:5">
      <c r="A7863" s="3"/>
      <c r="B7863" s="35"/>
      <c r="C7863" s="35"/>
      <c r="E7863" s="2"/>
    </row>
    <row r="7864" spans="1:5">
      <c r="A7864" s="3"/>
      <c r="B7864" s="35"/>
      <c r="C7864" s="35"/>
      <c r="E7864" s="2"/>
    </row>
    <row r="7865" spans="1:5">
      <c r="A7865" s="3"/>
      <c r="B7865" s="35"/>
      <c r="C7865" s="35"/>
      <c r="E7865" s="2"/>
    </row>
    <row r="7866" spans="1:5">
      <c r="A7866" s="3"/>
      <c r="B7866" s="35"/>
      <c r="C7866" s="35"/>
      <c r="E7866" s="2"/>
    </row>
    <row r="7867" spans="1:5">
      <c r="A7867" s="3"/>
      <c r="B7867" s="35"/>
      <c r="C7867" s="35"/>
      <c r="E7867" s="2"/>
    </row>
    <row r="7868" spans="1:5">
      <c r="A7868" s="3"/>
      <c r="B7868" s="35"/>
      <c r="C7868" s="35"/>
      <c r="E7868" s="2"/>
    </row>
    <row r="7869" spans="1:5">
      <c r="A7869" s="3"/>
      <c r="B7869" s="35"/>
      <c r="C7869" s="35"/>
      <c r="E7869" s="2"/>
    </row>
    <row r="7870" spans="1:5">
      <c r="A7870" s="3"/>
      <c r="B7870" s="35"/>
      <c r="C7870" s="35"/>
      <c r="E7870" s="2"/>
    </row>
    <row r="7871" spans="1:5">
      <c r="A7871" s="3"/>
      <c r="B7871" s="35"/>
      <c r="C7871" s="35"/>
      <c r="E7871" s="2"/>
    </row>
    <row r="7872" spans="1:5">
      <c r="A7872" s="3"/>
      <c r="B7872" s="35"/>
      <c r="C7872" s="35"/>
      <c r="E7872" s="2"/>
    </row>
    <row r="7873" spans="1:5">
      <c r="A7873" s="3"/>
      <c r="B7873" s="35"/>
      <c r="C7873" s="35"/>
      <c r="E7873" s="2"/>
    </row>
    <row r="7874" spans="1:5">
      <c r="A7874" s="3"/>
      <c r="B7874" s="35"/>
      <c r="C7874" s="35"/>
      <c r="E7874" s="2"/>
    </row>
    <row r="7875" spans="1:5">
      <c r="A7875" s="3"/>
      <c r="B7875" s="35"/>
      <c r="C7875" s="35"/>
      <c r="E7875" s="2"/>
    </row>
    <row r="7876" spans="1:5">
      <c r="A7876" s="3"/>
      <c r="B7876" s="35"/>
      <c r="C7876" s="35"/>
      <c r="E7876" s="2"/>
    </row>
    <row r="7877" spans="1:5">
      <c r="A7877" s="3"/>
      <c r="B7877" s="35"/>
      <c r="C7877" s="35"/>
      <c r="E7877" s="2"/>
    </row>
    <row r="7878" spans="1:5">
      <c r="A7878" s="3"/>
      <c r="B7878" s="35"/>
      <c r="C7878" s="35"/>
      <c r="E7878" s="2"/>
    </row>
    <row r="7879" spans="1:5">
      <c r="A7879" s="3"/>
      <c r="B7879" s="35"/>
      <c r="C7879" s="35"/>
      <c r="E7879" s="2"/>
    </row>
    <row r="7880" spans="1:5">
      <c r="A7880" s="3"/>
      <c r="B7880" s="35"/>
      <c r="C7880" s="35"/>
      <c r="E7880" s="2"/>
    </row>
    <row r="7881" spans="1:5">
      <c r="A7881" s="3"/>
      <c r="B7881" s="35"/>
      <c r="C7881" s="35"/>
      <c r="E7881" s="2"/>
    </row>
    <row r="7882" spans="1:5">
      <c r="A7882" s="3"/>
      <c r="B7882" s="35"/>
      <c r="C7882" s="35"/>
      <c r="E7882" s="2"/>
    </row>
    <row r="7883" spans="1:5">
      <c r="A7883" s="3"/>
      <c r="B7883" s="35"/>
      <c r="C7883" s="35"/>
      <c r="E7883" s="2"/>
    </row>
    <row r="7884" spans="1:5">
      <c r="A7884" s="3"/>
      <c r="B7884" s="35"/>
      <c r="C7884" s="35"/>
      <c r="E7884" s="2"/>
    </row>
    <row r="7885" spans="1:5">
      <c r="A7885" s="3"/>
      <c r="B7885" s="35"/>
      <c r="C7885" s="35"/>
      <c r="E7885" s="2"/>
    </row>
    <row r="7886" spans="1:5">
      <c r="A7886" s="3"/>
      <c r="B7886" s="35"/>
      <c r="C7886" s="35"/>
      <c r="E7886" s="2"/>
    </row>
    <row r="7887" spans="1:5">
      <c r="A7887" s="3"/>
      <c r="B7887" s="35"/>
      <c r="C7887" s="35"/>
      <c r="E7887" s="2"/>
    </row>
    <row r="7888" spans="1:5">
      <c r="A7888" s="3"/>
      <c r="B7888" s="35"/>
      <c r="C7888" s="35"/>
      <c r="E7888" s="2"/>
    </row>
    <row r="7889" spans="1:5">
      <c r="A7889" s="3"/>
      <c r="B7889" s="35"/>
      <c r="C7889" s="35"/>
      <c r="E7889" s="2"/>
    </row>
    <row r="7890" spans="1:5">
      <c r="A7890" s="3"/>
      <c r="B7890" s="35"/>
      <c r="C7890" s="35"/>
      <c r="E7890" s="2"/>
    </row>
    <row r="7891" spans="1:5">
      <c r="A7891" s="3"/>
      <c r="B7891" s="35"/>
      <c r="C7891" s="35"/>
      <c r="E7891" s="2"/>
    </row>
    <row r="7892" spans="1:5">
      <c r="A7892" s="3"/>
      <c r="B7892" s="35"/>
      <c r="C7892" s="35"/>
      <c r="E7892" s="2"/>
    </row>
    <row r="7893" spans="1:5">
      <c r="A7893" s="3"/>
      <c r="B7893" s="35"/>
      <c r="C7893" s="35"/>
      <c r="E7893" s="2"/>
    </row>
    <row r="7894" spans="1:5">
      <c r="A7894" s="3"/>
      <c r="B7894" s="35"/>
      <c r="C7894" s="35"/>
      <c r="E7894" s="2"/>
    </row>
    <row r="7895" spans="1:5">
      <c r="A7895" s="3"/>
      <c r="B7895" s="35"/>
      <c r="C7895" s="35"/>
      <c r="E7895" s="2"/>
    </row>
    <row r="7896" spans="1:5">
      <c r="A7896" s="3"/>
      <c r="B7896" s="35"/>
      <c r="C7896" s="35"/>
      <c r="E7896" s="2"/>
    </row>
    <row r="7897" spans="1:5">
      <c r="A7897" s="3"/>
      <c r="B7897" s="35"/>
      <c r="C7897" s="35"/>
      <c r="E7897" s="2"/>
    </row>
    <row r="7898" spans="1:5">
      <c r="A7898" s="3"/>
      <c r="B7898" s="35"/>
      <c r="C7898" s="35"/>
      <c r="E7898" s="2"/>
    </row>
    <row r="7899" spans="1:5">
      <c r="A7899" s="3"/>
      <c r="B7899" s="35"/>
      <c r="C7899" s="35"/>
      <c r="E7899" s="2"/>
    </row>
    <row r="7900" spans="1:5">
      <c r="A7900" s="3"/>
      <c r="B7900" s="35"/>
      <c r="C7900" s="35"/>
      <c r="E7900" s="2"/>
    </row>
    <row r="7901" spans="1:5">
      <c r="A7901" s="3"/>
      <c r="B7901" s="35"/>
      <c r="C7901" s="35"/>
      <c r="E7901" s="2"/>
    </row>
    <row r="7902" spans="1:5">
      <c r="A7902" s="3"/>
      <c r="B7902" s="35"/>
      <c r="C7902" s="35"/>
      <c r="E7902" s="2"/>
    </row>
    <row r="7903" spans="1:5">
      <c r="A7903" s="3"/>
      <c r="B7903" s="35"/>
      <c r="C7903" s="35"/>
      <c r="E7903" s="2"/>
    </row>
    <row r="7904" spans="1:5">
      <c r="A7904" s="3"/>
      <c r="B7904" s="35"/>
      <c r="C7904" s="35"/>
      <c r="E7904" s="2"/>
    </row>
    <row r="7905" spans="1:5">
      <c r="A7905" s="3"/>
      <c r="B7905" s="35"/>
      <c r="C7905" s="35"/>
      <c r="E7905" s="2"/>
    </row>
    <row r="7906" spans="1:5">
      <c r="A7906" s="3"/>
      <c r="B7906" s="35"/>
      <c r="C7906" s="35"/>
      <c r="E7906" s="2"/>
    </row>
    <row r="7907" spans="1:5">
      <c r="A7907" s="3"/>
      <c r="B7907" s="35"/>
      <c r="C7907" s="35"/>
      <c r="E7907" s="2"/>
    </row>
    <row r="7908" spans="1:5">
      <c r="A7908" s="3"/>
      <c r="B7908" s="35"/>
      <c r="C7908" s="35"/>
      <c r="E7908" s="2"/>
    </row>
    <row r="7909" spans="1:5">
      <c r="A7909" s="3"/>
      <c r="B7909" s="35"/>
      <c r="C7909" s="35"/>
      <c r="E7909" s="2"/>
    </row>
    <row r="7910" spans="1:5">
      <c r="A7910" s="3"/>
      <c r="B7910" s="35"/>
      <c r="C7910" s="35"/>
      <c r="E7910" s="2"/>
    </row>
    <row r="7911" spans="1:5">
      <c r="A7911" s="3"/>
      <c r="B7911" s="35"/>
      <c r="C7911" s="35"/>
      <c r="E7911" s="2"/>
    </row>
    <row r="7912" spans="1:5">
      <c r="A7912" s="3"/>
      <c r="B7912" s="35"/>
      <c r="C7912" s="35"/>
      <c r="E7912" s="2"/>
    </row>
    <row r="7913" spans="1:5">
      <c r="A7913" s="3"/>
      <c r="B7913" s="35"/>
      <c r="C7913" s="35"/>
      <c r="E7913" s="2"/>
    </row>
    <row r="7914" spans="1:5">
      <c r="A7914" s="3"/>
      <c r="B7914" s="35"/>
      <c r="C7914" s="35"/>
      <c r="E7914" s="2"/>
    </row>
    <row r="7915" spans="1:5">
      <c r="A7915" s="3"/>
      <c r="B7915" s="35"/>
      <c r="C7915" s="35"/>
      <c r="E7915" s="2"/>
    </row>
    <row r="7916" spans="1:5">
      <c r="A7916" s="3"/>
      <c r="B7916" s="35"/>
      <c r="C7916" s="35"/>
      <c r="E7916" s="2"/>
    </row>
    <row r="7917" spans="1:5">
      <c r="A7917" s="3"/>
      <c r="B7917" s="35"/>
      <c r="C7917" s="35"/>
      <c r="E7917" s="2"/>
    </row>
    <row r="7918" spans="1:5">
      <c r="A7918" s="3"/>
      <c r="B7918" s="35"/>
      <c r="C7918" s="35"/>
      <c r="E7918" s="2"/>
    </row>
    <row r="7919" spans="1:5">
      <c r="A7919" s="3"/>
      <c r="B7919" s="35"/>
      <c r="C7919" s="35"/>
      <c r="E7919" s="2"/>
    </row>
    <row r="7920" spans="1:5">
      <c r="A7920" s="3"/>
      <c r="B7920" s="35"/>
      <c r="C7920" s="35"/>
      <c r="E7920" s="2"/>
    </row>
    <row r="7921" spans="1:5">
      <c r="A7921" s="3"/>
      <c r="B7921" s="35"/>
      <c r="C7921" s="35"/>
      <c r="E7921" s="2"/>
    </row>
    <row r="7922" spans="1:5">
      <c r="A7922" s="3"/>
      <c r="B7922" s="35"/>
      <c r="C7922" s="35"/>
      <c r="E7922" s="2"/>
    </row>
    <row r="7923" spans="1:5">
      <c r="A7923" s="3"/>
      <c r="B7923" s="35"/>
      <c r="C7923" s="35"/>
      <c r="E7923" s="2"/>
    </row>
    <row r="7924" spans="1:5">
      <c r="A7924" s="3"/>
      <c r="B7924" s="35"/>
      <c r="C7924" s="35"/>
      <c r="E7924" s="2"/>
    </row>
    <row r="7925" spans="1:5">
      <c r="A7925" s="3"/>
      <c r="B7925" s="35"/>
      <c r="C7925" s="35"/>
      <c r="E7925" s="2"/>
    </row>
    <row r="7926" spans="1:5">
      <c r="A7926" s="3"/>
      <c r="B7926" s="35"/>
      <c r="C7926" s="35"/>
      <c r="E7926" s="2"/>
    </row>
    <row r="7927" spans="1:5">
      <c r="A7927" s="3"/>
      <c r="B7927" s="35"/>
      <c r="C7927" s="35"/>
      <c r="E7927" s="2"/>
    </row>
    <row r="7928" spans="1:5">
      <c r="A7928" s="3"/>
      <c r="B7928" s="35"/>
      <c r="C7928" s="35"/>
      <c r="E7928" s="2"/>
    </row>
    <row r="7929" spans="1:5">
      <c r="A7929" s="3"/>
      <c r="B7929" s="35"/>
      <c r="C7929" s="35"/>
      <c r="E7929" s="2"/>
    </row>
    <row r="7930" spans="1:5">
      <c r="A7930" s="3"/>
      <c r="B7930" s="35"/>
      <c r="C7930" s="35"/>
      <c r="E7930" s="2"/>
    </row>
    <row r="7931" spans="1:5">
      <c r="A7931" s="3"/>
      <c r="B7931" s="35"/>
      <c r="C7931" s="35"/>
      <c r="E7931" s="2"/>
    </row>
    <row r="7932" spans="1:5">
      <c r="A7932" s="3"/>
      <c r="B7932" s="35"/>
      <c r="C7932" s="35"/>
      <c r="E7932" s="2"/>
    </row>
    <row r="7933" spans="1:5">
      <c r="A7933" s="3"/>
      <c r="B7933" s="35"/>
      <c r="C7933" s="35"/>
      <c r="E7933" s="2"/>
    </row>
    <row r="7934" spans="1:5">
      <c r="A7934" s="3"/>
      <c r="B7934" s="35"/>
      <c r="C7934" s="35"/>
      <c r="E7934" s="2"/>
    </row>
    <row r="7935" spans="1:5">
      <c r="A7935" s="3"/>
      <c r="B7935" s="35"/>
      <c r="C7935" s="35"/>
      <c r="E7935" s="2"/>
    </row>
    <row r="7936" spans="1:5">
      <c r="A7936" s="3"/>
      <c r="B7936" s="35"/>
      <c r="C7936" s="35"/>
      <c r="E7936" s="2"/>
    </row>
    <row r="7937" spans="1:5">
      <c r="A7937" s="3"/>
      <c r="B7937" s="35"/>
      <c r="C7937" s="35"/>
      <c r="E7937" s="2"/>
    </row>
    <row r="7938" spans="1:5">
      <c r="A7938" s="3"/>
      <c r="B7938" s="35"/>
      <c r="C7938" s="35"/>
      <c r="E7938" s="2"/>
    </row>
    <row r="7939" spans="1:5">
      <c r="A7939" s="3"/>
      <c r="B7939" s="35"/>
      <c r="C7939" s="35"/>
      <c r="E7939" s="2"/>
    </row>
    <row r="7940" spans="1:5">
      <c r="A7940" s="3"/>
      <c r="B7940" s="35"/>
      <c r="C7940" s="35"/>
      <c r="E7940" s="2"/>
    </row>
    <row r="7941" spans="1:5">
      <c r="A7941" s="3"/>
      <c r="B7941" s="35"/>
      <c r="C7941" s="35"/>
      <c r="E7941" s="2"/>
    </row>
    <row r="7942" spans="1:5">
      <c r="A7942" s="3"/>
      <c r="B7942" s="35"/>
      <c r="C7942" s="35"/>
      <c r="E7942" s="2"/>
    </row>
    <row r="7943" spans="1:5">
      <c r="A7943" s="3"/>
      <c r="B7943" s="35"/>
      <c r="C7943" s="35"/>
      <c r="E7943" s="2"/>
    </row>
    <row r="7944" spans="1:5">
      <c r="A7944" s="3"/>
      <c r="B7944" s="35"/>
      <c r="C7944" s="35"/>
      <c r="E7944" s="2"/>
    </row>
    <row r="7945" spans="1:5">
      <c r="A7945" s="3"/>
      <c r="B7945" s="35"/>
      <c r="C7945" s="35"/>
      <c r="E7945" s="2"/>
    </row>
    <row r="7946" spans="1:5">
      <c r="A7946" s="3"/>
      <c r="B7946" s="35"/>
      <c r="C7946" s="35"/>
      <c r="E7946" s="2"/>
    </row>
    <row r="7947" spans="1:5">
      <c r="A7947" s="3"/>
      <c r="B7947" s="35"/>
      <c r="C7947" s="35"/>
      <c r="E7947" s="2"/>
    </row>
    <row r="7948" spans="1:5">
      <c r="A7948" s="3"/>
      <c r="B7948" s="35"/>
      <c r="C7948" s="35"/>
      <c r="E7948" s="2"/>
    </row>
    <row r="7949" spans="1:5">
      <c r="A7949" s="3"/>
      <c r="B7949" s="35"/>
      <c r="C7949" s="35"/>
      <c r="E7949" s="2"/>
    </row>
    <row r="7950" spans="1:5">
      <c r="A7950" s="3"/>
      <c r="B7950" s="35"/>
      <c r="C7950" s="35"/>
      <c r="E7950" s="2"/>
    </row>
    <row r="7951" spans="1:5">
      <c r="A7951" s="3"/>
      <c r="B7951" s="35"/>
      <c r="C7951" s="35"/>
      <c r="E7951" s="2"/>
    </row>
    <row r="7952" spans="1:5">
      <c r="A7952" s="3"/>
      <c r="B7952" s="35"/>
      <c r="C7952" s="35"/>
      <c r="E7952" s="2"/>
    </row>
    <row r="7953" spans="1:5">
      <c r="A7953" s="3"/>
      <c r="B7953" s="35"/>
      <c r="C7953" s="35"/>
      <c r="E7953" s="2"/>
    </row>
    <row r="7954" spans="1:5">
      <c r="A7954" s="3"/>
      <c r="B7954" s="35"/>
      <c r="C7954" s="35"/>
      <c r="E7954" s="2"/>
    </row>
    <row r="7955" spans="1:5">
      <c r="A7955" s="3"/>
      <c r="B7955" s="35"/>
      <c r="C7955" s="35"/>
      <c r="E7955" s="2"/>
    </row>
    <row r="7956" spans="1:5">
      <c r="A7956" s="3"/>
      <c r="B7956" s="35"/>
      <c r="C7956" s="35"/>
      <c r="E7956" s="2"/>
    </row>
    <row r="7957" spans="1:5">
      <c r="A7957" s="3"/>
      <c r="B7957" s="35"/>
      <c r="C7957" s="35"/>
      <c r="E7957" s="2"/>
    </row>
    <row r="7958" spans="1:5">
      <c r="A7958" s="3"/>
      <c r="B7958" s="35"/>
      <c r="C7958" s="35"/>
      <c r="E7958" s="2"/>
    </row>
    <row r="7959" spans="1:5">
      <c r="A7959" s="3"/>
      <c r="B7959" s="35"/>
      <c r="C7959" s="35"/>
      <c r="E7959" s="2"/>
    </row>
    <row r="7960" spans="1:5">
      <c r="A7960" s="3"/>
      <c r="B7960" s="35"/>
      <c r="C7960" s="35"/>
      <c r="E7960" s="2"/>
    </row>
    <row r="7961" spans="1:5">
      <c r="A7961" s="3"/>
      <c r="B7961" s="35"/>
      <c r="C7961" s="35"/>
      <c r="E7961" s="2"/>
    </row>
    <row r="7962" spans="1:5">
      <c r="A7962" s="3"/>
      <c r="B7962" s="35"/>
      <c r="C7962" s="35"/>
      <c r="E7962" s="2"/>
    </row>
    <row r="7963" spans="1:5">
      <c r="A7963" s="3"/>
      <c r="B7963" s="35"/>
      <c r="C7963" s="35"/>
      <c r="E7963" s="2"/>
    </row>
    <row r="7964" spans="1:5">
      <c r="A7964" s="3"/>
      <c r="B7964" s="35"/>
      <c r="C7964" s="35"/>
      <c r="E7964" s="2"/>
    </row>
    <row r="7965" spans="1:5">
      <c r="A7965" s="3"/>
      <c r="B7965" s="35"/>
      <c r="C7965" s="35"/>
      <c r="E7965" s="2"/>
    </row>
    <row r="7966" spans="1:5">
      <c r="A7966" s="3"/>
      <c r="B7966" s="35"/>
      <c r="C7966" s="35"/>
      <c r="E7966" s="2"/>
    </row>
    <row r="7967" spans="1:5">
      <c r="A7967" s="3"/>
      <c r="B7967" s="35"/>
      <c r="C7967" s="35"/>
      <c r="E7967" s="2"/>
    </row>
    <row r="7968" spans="1:5">
      <c r="A7968" s="3"/>
      <c r="B7968" s="35"/>
      <c r="C7968" s="35"/>
      <c r="E7968" s="2"/>
    </row>
    <row r="7969" spans="1:5">
      <c r="A7969" s="3"/>
      <c r="B7969" s="35"/>
      <c r="C7969" s="35"/>
      <c r="E7969" s="2"/>
    </row>
    <row r="7970" spans="1:5">
      <c r="A7970" s="3"/>
      <c r="B7970" s="35"/>
      <c r="C7970" s="35"/>
      <c r="E7970" s="2"/>
    </row>
    <row r="7971" spans="1:5">
      <c r="A7971" s="3"/>
      <c r="B7971" s="35"/>
      <c r="C7971" s="35"/>
      <c r="E7971" s="2"/>
    </row>
    <row r="7972" spans="1:5">
      <c r="A7972" s="3"/>
      <c r="B7972" s="35"/>
      <c r="C7972" s="35"/>
      <c r="E7972" s="2"/>
    </row>
    <row r="7973" spans="1:5">
      <c r="A7973" s="3"/>
      <c r="B7973" s="35"/>
      <c r="C7973" s="35"/>
      <c r="E7973" s="2"/>
    </row>
    <row r="7974" spans="1:5">
      <c r="A7974" s="3"/>
      <c r="B7974" s="35"/>
      <c r="C7974" s="35"/>
      <c r="E7974" s="2"/>
    </row>
    <row r="7975" spans="1:5">
      <c r="A7975" s="3"/>
      <c r="B7975" s="35"/>
      <c r="C7975" s="35"/>
      <c r="E7975" s="2"/>
    </row>
    <row r="7976" spans="1:5">
      <c r="A7976" s="3"/>
      <c r="B7976" s="35"/>
      <c r="C7976" s="35"/>
      <c r="E7976" s="2"/>
    </row>
    <row r="7977" spans="1:5">
      <c r="A7977" s="3"/>
      <c r="B7977" s="35"/>
      <c r="C7977" s="35"/>
      <c r="E7977" s="2"/>
    </row>
    <row r="7978" spans="1:5">
      <c r="A7978" s="3"/>
      <c r="B7978" s="35"/>
      <c r="C7978" s="35"/>
      <c r="E7978" s="2"/>
    </row>
    <row r="7979" spans="1:5">
      <c r="A7979" s="3"/>
      <c r="B7979" s="35"/>
      <c r="C7979" s="35"/>
      <c r="E7979" s="2"/>
    </row>
    <row r="7980" spans="1:5">
      <c r="A7980" s="3"/>
      <c r="B7980" s="35"/>
      <c r="C7980" s="35"/>
      <c r="E7980" s="2"/>
    </row>
    <row r="7981" spans="1:5">
      <c r="A7981" s="3"/>
      <c r="B7981" s="35"/>
      <c r="C7981" s="35"/>
      <c r="E7981" s="2"/>
    </row>
    <row r="7982" spans="1:5">
      <c r="A7982" s="3"/>
      <c r="B7982" s="35"/>
      <c r="C7982" s="35"/>
      <c r="E7982" s="2"/>
    </row>
    <row r="7983" spans="1:5">
      <c r="A7983" s="3"/>
      <c r="B7983" s="35"/>
      <c r="C7983" s="35"/>
      <c r="E7983" s="2"/>
    </row>
    <row r="7984" spans="1:5">
      <c r="A7984" s="3"/>
      <c r="B7984" s="35"/>
      <c r="C7984" s="35"/>
      <c r="E7984" s="2"/>
    </row>
    <row r="7985" spans="1:5">
      <c r="A7985" s="3"/>
      <c r="B7985" s="35"/>
      <c r="C7985" s="35"/>
      <c r="E7985" s="2"/>
    </row>
    <row r="7986" spans="1:5">
      <c r="A7986" s="3"/>
      <c r="B7986" s="35"/>
      <c r="C7986" s="35"/>
      <c r="E7986" s="2"/>
    </row>
    <row r="7987" spans="1:5">
      <c r="A7987" s="3"/>
      <c r="B7987" s="35"/>
      <c r="C7987" s="35"/>
      <c r="E7987" s="2"/>
    </row>
    <row r="7988" spans="1:5">
      <c r="A7988" s="3"/>
      <c r="B7988" s="35"/>
      <c r="C7988" s="35"/>
      <c r="E7988" s="2"/>
    </row>
    <row r="7989" spans="1:5">
      <c r="A7989" s="3"/>
      <c r="B7989" s="35"/>
      <c r="C7989" s="35"/>
      <c r="E7989" s="2"/>
    </row>
    <row r="7990" spans="1:5">
      <c r="A7990" s="3"/>
      <c r="B7990" s="35"/>
      <c r="C7990" s="35"/>
      <c r="E7990" s="2"/>
    </row>
    <row r="7991" spans="1:5">
      <c r="A7991" s="3"/>
      <c r="B7991" s="35"/>
      <c r="C7991" s="35"/>
      <c r="E7991" s="2"/>
    </row>
    <row r="7992" spans="1:5">
      <c r="A7992" s="3"/>
      <c r="B7992" s="35"/>
      <c r="C7992" s="35"/>
      <c r="E7992" s="2"/>
    </row>
    <row r="7993" spans="1:5">
      <c r="A7993" s="3"/>
      <c r="B7993" s="35"/>
      <c r="C7993" s="35"/>
      <c r="E7993" s="2"/>
    </row>
    <row r="7994" spans="1:5">
      <c r="A7994" s="3"/>
      <c r="B7994" s="35"/>
      <c r="C7994" s="35"/>
      <c r="E7994" s="2"/>
    </row>
    <row r="7995" spans="1:5">
      <c r="A7995" s="3"/>
      <c r="B7995" s="35"/>
      <c r="C7995" s="35"/>
      <c r="E7995" s="2"/>
    </row>
    <row r="7996" spans="1:5">
      <c r="A7996" s="3"/>
      <c r="B7996" s="35"/>
      <c r="C7996" s="35"/>
      <c r="E7996" s="2"/>
    </row>
    <row r="7997" spans="1:5">
      <c r="A7997" s="3"/>
      <c r="B7997" s="35"/>
      <c r="C7997" s="35"/>
      <c r="E7997" s="2"/>
    </row>
    <row r="7998" spans="1:5">
      <c r="A7998" s="3"/>
      <c r="B7998" s="35"/>
      <c r="C7998" s="35"/>
      <c r="E7998" s="2"/>
    </row>
    <row r="7999" spans="1:5">
      <c r="A7999" s="3"/>
      <c r="B7999" s="35"/>
      <c r="C7999" s="35"/>
      <c r="E7999" s="2"/>
    </row>
    <row r="8000" spans="1:5">
      <c r="A8000" s="3"/>
      <c r="B8000" s="35"/>
      <c r="C8000" s="35"/>
      <c r="E8000" s="2"/>
    </row>
    <row r="8001" spans="1:5">
      <c r="A8001" s="3"/>
      <c r="B8001" s="35"/>
      <c r="C8001" s="35"/>
      <c r="E8001" s="2"/>
    </row>
    <row r="8002" spans="1:5">
      <c r="A8002" s="3"/>
      <c r="B8002" s="35"/>
      <c r="C8002" s="35"/>
      <c r="E8002" s="2"/>
    </row>
    <row r="8003" spans="1:5">
      <c r="A8003" s="3"/>
      <c r="B8003" s="35"/>
      <c r="C8003" s="35"/>
      <c r="E8003" s="2"/>
    </row>
    <row r="8004" spans="1:5">
      <c r="A8004" s="3"/>
      <c r="B8004" s="35"/>
      <c r="C8004" s="35"/>
      <c r="E8004" s="2"/>
    </row>
    <row r="8005" spans="1:5">
      <c r="A8005" s="3"/>
      <c r="B8005" s="35"/>
      <c r="C8005" s="35"/>
      <c r="E8005" s="2"/>
    </row>
    <row r="8006" spans="1:5">
      <c r="A8006" s="3"/>
      <c r="B8006" s="35"/>
      <c r="C8006" s="35"/>
      <c r="E8006" s="2"/>
    </row>
    <row r="8007" spans="1:5">
      <c r="A8007" s="3"/>
      <c r="B8007" s="35"/>
      <c r="C8007" s="35"/>
      <c r="E8007" s="2"/>
    </row>
    <row r="8008" spans="1:5">
      <c r="A8008" s="3"/>
      <c r="B8008" s="35"/>
      <c r="C8008" s="35"/>
      <c r="E8008" s="2"/>
    </row>
    <row r="8009" spans="1:5">
      <c r="A8009" s="3"/>
      <c r="B8009" s="35"/>
      <c r="C8009" s="35"/>
      <c r="E8009" s="2"/>
    </row>
    <row r="8010" spans="1:5">
      <c r="A8010" s="3"/>
      <c r="B8010" s="35"/>
      <c r="C8010" s="35"/>
      <c r="E8010" s="2"/>
    </row>
    <row r="8011" spans="1:5">
      <c r="A8011" s="3"/>
      <c r="B8011" s="35"/>
      <c r="C8011" s="35"/>
      <c r="E8011" s="2"/>
    </row>
    <row r="8012" spans="1:5">
      <c r="A8012" s="3"/>
      <c r="B8012" s="35"/>
      <c r="C8012" s="35"/>
      <c r="E8012" s="2"/>
    </row>
    <row r="8013" spans="1:5">
      <c r="A8013" s="3"/>
      <c r="B8013" s="35"/>
      <c r="C8013" s="35"/>
      <c r="E8013" s="2"/>
    </row>
    <row r="8014" spans="1:5">
      <c r="A8014" s="3"/>
      <c r="B8014" s="35"/>
      <c r="C8014" s="35"/>
      <c r="E8014" s="2"/>
    </row>
    <row r="8015" spans="1:5">
      <c r="A8015" s="3"/>
      <c r="B8015" s="35"/>
      <c r="C8015" s="35"/>
      <c r="E8015" s="2"/>
    </row>
    <row r="8016" spans="1:5">
      <c r="A8016" s="3"/>
      <c r="B8016" s="35"/>
      <c r="C8016" s="35"/>
      <c r="E8016" s="2"/>
    </row>
    <row r="8017" spans="1:5">
      <c r="A8017" s="3"/>
      <c r="B8017" s="35"/>
      <c r="C8017" s="35"/>
      <c r="E8017" s="2"/>
    </row>
    <row r="8018" spans="1:5">
      <c r="A8018" s="3"/>
      <c r="B8018" s="35"/>
      <c r="C8018" s="35"/>
      <c r="E8018" s="2"/>
    </row>
    <row r="8019" spans="1:5">
      <c r="A8019" s="3"/>
      <c r="B8019" s="35"/>
      <c r="C8019" s="35"/>
      <c r="E8019" s="2"/>
    </row>
    <row r="8020" spans="1:5">
      <c r="A8020" s="3"/>
      <c r="B8020" s="35"/>
      <c r="C8020" s="35"/>
      <c r="E8020" s="2"/>
    </row>
    <row r="8021" spans="1:5">
      <c r="A8021" s="3"/>
      <c r="B8021" s="35"/>
      <c r="C8021" s="35"/>
      <c r="E8021" s="2"/>
    </row>
    <row r="8022" spans="1:5">
      <c r="A8022" s="3"/>
      <c r="B8022" s="35"/>
      <c r="C8022" s="35"/>
      <c r="E8022" s="2"/>
    </row>
    <row r="8023" spans="1:5">
      <c r="A8023" s="3"/>
      <c r="B8023" s="35"/>
      <c r="C8023" s="35"/>
      <c r="E8023" s="2"/>
    </row>
    <row r="8024" spans="1:5">
      <c r="A8024" s="3"/>
      <c r="B8024" s="35"/>
      <c r="C8024" s="35"/>
      <c r="E8024" s="2"/>
    </row>
    <row r="8025" spans="1:5">
      <c r="A8025" s="3"/>
      <c r="B8025" s="35"/>
      <c r="C8025" s="35"/>
      <c r="E8025" s="2"/>
    </row>
    <row r="8026" spans="1:5">
      <c r="A8026" s="3"/>
      <c r="B8026" s="35"/>
      <c r="C8026" s="35"/>
      <c r="E8026" s="2"/>
    </row>
    <row r="8027" spans="1:5">
      <c r="A8027" s="3"/>
      <c r="B8027" s="35"/>
      <c r="C8027" s="35"/>
      <c r="E8027" s="2"/>
    </row>
    <row r="8028" spans="1:5">
      <c r="A8028" s="3"/>
      <c r="B8028" s="35"/>
      <c r="C8028" s="35"/>
      <c r="E8028" s="2"/>
    </row>
    <row r="8029" spans="1:5">
      <c r="A8029" s="3"/>
      <c r="B8029" s="35"/>
      <c r="C8029" s="35"/>
      <c r="E8029" s="2"/>
    </row>
    <row r="8030" spans="1:5">
      <c r="A8030" s="3"/>
      <c r="B8030" s="35"/>
      <c r="C8030" s="35"/>
      <c r="E8030" s="2"/>
    </row>
    <row r="8031" spans="1:5">
      <c r="A8031" s="3"/>
      <c r="B8031" s="35"/>
      <c r="C8031" s="35"/>
      <c r="E8031" s="2"/>
    </row>
    <row r="8032" spans="1:5">
      <c r="A8032" s="3"/>
      <c r="B8032" s="35"/>
      <c r="C8032" s="35"/>
      <c r="E8032" s="2"/>
    </row>
    <row r="8033" spans="1:5">
      <c r="A8033" s="3"/>
      <c r="B8033" s="35"/>
      <c r="C8033" s="35"/>
      <c r="E8033" s="2"/>
    </row>
    <row r="8034" spans="1:5">
      <c r="A8034" s="3"/>
      <c r="B8034" s="35"/>
      <c r="C8034" s="35"/>
      <c r="E8034" s="2"/>
    </row>
    <row r="8035" spans="1:5">
      <c r="A8035" s="3"/>
      <c r="B8035" s="35"/>
      <c r="C8035" s="35"/>
      <c r="E8035" s="2"/>
    </row>
    <row r="8036" spans="1:5">
      <c r="A8036" s="3"/>
      <c r="B8036" s="35"/>
      <c r="C8036" s="35"/>
      <c r="E8036" s="2"/>
    </row>
    <row r="8037" spans="1:5">
      <c r="A8037" s="3"/>
      <c r="B8037" s="35"/>
      <c r="C8037" s="35"/>
      <c r="E8037" s="2"/>
    </row>
    <row r="8038" spans="1:5">
      <c r="A8038" s="3"/>
      <c r="B8038" s="35"/>
      <c r="C8038" s="35"/>
      <c r="E8038" s="2"/>
    </row>
    <row r="8039" spans="1:5">
      <c r="A8039" s="3"/>
      <c r="B8039" s="35"/>
      <c r="C8039" s="35"/>
      <c r="E8039" s="2"/>
    </row>
    <row r="8040" spans="1:5">
      <c r="A8040" s="3"/>
      <c r="B8040" s="35"/>
      <c r="C8040" s="35"/>
      <c r="E8040" s="2"/>
    </row>
    <row r="8041" spans="1:5">
      <c r="A8041" s="3"/>
      <c r="B8041" s="35"/>
      <c r="C8041" s="35"/>
      <c r="E8041" s="2"/>
    </row>
    <row r="8042" spans="1:5">
      <c r="A8042" s="3"/>
      <c r="B8042" s="35"/>
      <c r="C8042" s="35"/>
      <c r="E8042" s="2"/>
    </row>
    <row r="8043" spans="1:5">
      <c r="A8043" s="3"/>
      <c r="B8043" s="35"/>
      <c r="C8043" s="35"/>
      <c r="E8043" s="2"/>
    </row>
    <row r="8044" spans="1:5">
      <c r="A8044" s="3"/>
      <c r="B8044" s="35"/>
      <c r="C8044" s="35"/>
      <c r="E8044" s="2"/>
    </row>
    <row r="8045" spans="1:5">
      <c r="A8045" s="3"/>
      <c r="B8045" s="35"/>
      <c r="C8045" s="35"/>
      <c r="E8045" s="2"/>
    </row>
    <row r="8046" spans="1:5">
      <c r="A8046" s="3"/>
      <c r="B8046" s="35"/>
      <c r="C8046" s="35"/>
      <c r="E8046" s="2"/>
    </row>
    <row r="8047" spans="1:5">
      <c r="A8047" s="3"/>
      <c r="B8047" s="35"/>
      <c r="C8047" s="35"/>
      <c r="E8047" s="2"/>
    </row>
    <row r="8048" spans="1:5">
      <c r="A8048" s="3"/>
      <c r="B8048" s="35"/>
      <c r="C8048" s="35"/>
      <c r="E8048" s="2"/>
    </row>
    <row r="8049" spans="1:5">
      <c r="A8049" s="3"/>
      <c r="B8049" s="35"/>
      <c r="C8049" s="35"/>
      <c r="E8049" s="2"/>
    </row>
    <row r="8050" spans="1:5">
      <c r="A8050" s="3"/>
      <c r="B8050" s="35"/>
      <c r="C8050" s="35"/>
      <c r="E8050" s="2"/>
    </row>
    <row r="8051" spans="1:5">
      <c r="A8051" s="3"/>
      <c r="B8051" s="35"/>
      <c r="C8051" s="35"/>
      <c r="E8051" s="2"/>
    </row>
    <row r="8052" spans="1:5">
      <c r="A8052" s="3"/>
      <c r="B8052" s="35"/>
      <c r="C8052" s="35"/>
      <c r="E8052" s="2"/>
    </row>
    <row r="8053" spans="1:5">
      <c r="A8053" s="3"/>
      <c r="B8053" s="35"/>
      <c r="C8053" s="35"/>
      <c r="E8053" s="2"/>
    </row>
    <row r="8054" spans="1:5">
      <c r="A8054" s="3"/>
      <c r="B8054" s="35"/>
      <c r="C8054" s="35"/>
      <c r="E8054" s="2"/>
    </row>
    <row r="8055" spans="1:5">
      <c r="A8055" s="3"/>
      <c r="B8055" s="35"/>
      <c r="C8055" s="35"/>
      <c r="E8055" s="2"/>
    </row>
    <row r="8056" spans="1:5">
      <c r="A8056" s="3"/>
      <c r="B8056" s="35"/>
      <c r="C8056" s="35"/>
      <c r="E8056" s="2"/>
    </row>
    <row r="8057" spans="1:5">
      <c r="A8057" s="3"/>
      <c r="B8057" s="35"/>
      <c r="C8057" s="35"/>
      <c r="E8057" s="2"/>
    </row>
    <row r="8058" spans="1:5">
      <c r="A8058" s="3"/>
      <c r="B8058" s="35"/>
      <c r="C8058" s="35"/>
      <c r="E8058" s="2"/>
    </row>
    <row r="8059" spans="1:5">
      <c r="A8059" s="3"/>
      <c r="B8059" s="35"/>
      <c r="C8059" s="35"/>
      <c r="E8059" s="2"/>
    </row>
    <row r="8060" spans="1:5">
      <c r="A8060" s="3"/>
      <c r="B8060" s="35"/>
      <c r="C8060" s="35"/>
      <c r="E8060" s="2"/>
    </row>
    <row r="8061" spans="1:5">
      <c r="A8061" s="3"/>
      <c r="B8061" s="35"/>
      <c r="C8061" s="35"/>
      <c r="E8061" s="2"/>
    </row>
    <row r="8062" spans="1:5">
      <c r="A8062" s="3"/>
      <c r="B8062" s="35"/>
      <c r="C8062" s="35"/>
      <c r="E8062" s="2"/>
    </row>
    <row r="8063" spans="1:5">
      <c r="A8063" s="3"/>
      <c r="B8063" s="35"/>
      <c r="C8063" s="35"/>
      <c r="E8063" s="2"/>
    </row>
    <row r="8064" spans="1:5">
      <c r="A8064" s="3"/>
      <c r="B8064" s="35"/>
      <c r="C8064" s="35"/>
      <c r="E8064" s="2"/>
    </row>
    <row r="8065" spans="1:5">
      <c r="A8065" s="3"/>
      <c r="B8065" s="35"/>
      <c r="C8065" s="35"/>
      <c r="E8065" s="2"/>
    </row>
    <row r="8066" spans="1:5">
      <c r="A8066" s="3"/>
      <c r="B8066" s="35"/>
      <c r="C8066" s="35"/>
      <c r="E8066" s="2"/>
    </row>
    <row r="8067" spans="1:5">
      <c r="A8067" s="3"/>
      <c r="B8067" s="35"/>
      <c r="C8067" s="35"/>
      <c r="E8067" s="2"/>
    </row>
    <row r="8068" spans="1:5">
      <c r="A8068" s="3"/>
      <c r="B8068" s="35"/>
      <c r="C8068" s="35"/>
      <c r="E8068" s="2"/>
    </row>
    <row r="8069" spans="1:5">
      <c r="A8069" s="3"/>
      <c r="B8069" s="35"/>
      <c r="C8069" s="35"/>
      <c r="E8069" s="2"/>
    </row>
    <row r="8070" spans="1:5">
      <c r="A8070" s="3"/>
      <c r="B8070" s="35"/>
      <c r="C8070" s="35"/>
      <c r="E8070" s="2"/>
    </row>
    <row r="8071" spans="1:5">
      <c r="A8071" s="3"/>
      <c r="B8071" s="35"/>
      <c r="C8071" s="35"/>
      <c r="E8071" s="2"/>
    </row>
    <row r="8072" spans="1:5">
      <c r="A8072" s="3"/>
      <c r="B8072" s="35"/>
      <c r="C8072" s="35"/>
      <c r="E8072" s="2"/>
    </row>
    <row r="8073" spans="1:5">
      <c r="A8073" s="3"/>
      <c r="B8073" s="35"/>
      <c r="C8073" s="35"/>
      <c r="E8073" s="2"/>
    </row>
    <row r="8074" spans="1:5">
      <c r="A8074" s="3"/>
      <c r="B8074" s="35"/>
      <c r="C8074" s="35"/>
      <c r="E8074" s="2"/>
    </row>
    <row r="8075" spans="1:5">
      <c r="A8075" s="3"/>
      <c r="B8075" s="35"/>
      <c r="C8075" s="35"/>
      <c r="E8075" s="2"/>
    </row>
    <row r="8076" spans="1:5">
      <c r="A8076" s="3"/>
      <c r="B8076" s="35"/>
      <c r="C8076" s="35"/>
      <c r="E8076" s="2"/>
    </row>
    <row r="8077" spans="1:5">
      <c r="A8077" s="3"/>
      <c r="B8077" s="35"/>
      <c r="C8077" s="35"/>
      <c r="E8077" s="2"/>
    </row>
    <row r="8078" spans="1:5">
      <c r="A8078" s="3"/>
      <c r="B8078" s="35"/>
      <c r="C8078" s="35"/>
      <c r="E8078" s="2"/>
    </row>
    <row r="8079" spans="1:5">
      <c r="A8079" s="3"/>
      <c r="B8079" s="35"/>
      <c r="C8079" s="35"/>
      <c r="E8079" s="2"/>
    </row>
    <row r="8080" spans="1:5">
      <c r="A8080" s="3"/>
      <c r="B8080" s="35"/>
      <c r="C8080" s="35"/>
      <c r="E8080" s="2"/>
    </row>
    <row r="8081" spans="1:5">
      <c r="A8081" s="3"/>
      <c r="B8081" s="35"/>
      <c r="C8081" s="35"/>
      <c r="E8081" s="2"/>
    </row>
    <row r="8082" spans="1:5">
      <c r="A8082" s="3"/>
      <c r="B8082" s="35"/>
      <c r="C8082" s="35"/>
      <c r="E8082" s="2"/>
    </row>
    <row r="8083" spans="1:5">
      <c r="A8083" s="3"/>
      <c r="B8083" s="35"/>
      <c r="C8083" s="35"/>
      <c r="E8083" s="2"/>
    </row>
    <row r="8084" spans="1:5">
      <c r="A8084" s="3"/>
      <c r="B8084" s="35"/>
      <c r="C8084" s="35"/>
      <c r="E8084" s="2"/>
    </row>
    <row r="8085" spans="1:5">
      <c r="A8085" s="3"/>
      <c r="B8085" s="35"/>
      <c r="C8085" s="35"/>
      <c r="E8085" s="2"/>
    </row>
    <row r="8086" spans="1:5">
      <c r="A8086" s="3"/>
      <c r="B8086" s="35"/>
      <c r="C8086" s="35"/>
      <c r="E8086" s="2"/>
    </row>
    <row r="8087" spans="1:5">
      <c r="A8087" s="3"/>
      <c r="B8087" s="35"/>
      <c r="C8087" s="35"/>
      <c r="E8087" s="2"/>
    </row>
    <row r="8088" spans="1:5">
      <c r="A8088" s="3"/>
      <c r="B8088" s="35"/>
      <c r="C8088" s="35"/>
      <c r="E8088" s="2"/>
    </row>
    <row r="8089" spans="1:5">
      <c r="A8089" s="3"/>
      <c r="B8089" s="35"/>
      <c r="C8089" s="35"/>
      <c r="E8089" s="2"/>
    </row>
    <row r="8090" spans="1:5">
      <c r="A8090" s="3"/>
      <c r="B8090" s="35"/>
      <c r="C8090" s="35"/>
      <c r="E8090" s="2"/>
    </row>
    <row r="8091" spans="1:5">
      <c r="A8091" s="3"/>
      <c r="B8091" s="35"/>
      <c r="C8091" s="35"/>
      <c r="E8091" s="2"/>
    </row>
    <row r="8092" spans="1:5">
      <c r="A8092" s="3"/>
      <c r="B8092" s="35"/>
      <c r="C8092" s="35"/>
      <c r="E8092" s="2"/>
    </row>
    <row r="8093" spans="1:5">
      <c r="A8093" s="3"/>
      <c r="B8093" s="35"/>
      <c r="C8093" s="35"/>
      <c r="E8093" s="2"/>
    </row>
    <row r="8094" spans="1:5">
      <c r="A8094" s="3"/>
      <c r="B8094" s="35"/>
      <c r="C8094" s="35"/>
      <c r="E8094" s="2"/>
    </row>
    <row r="8095" spans="1:5">
      <c r="A8095" s="3"/>
      <c r="B8095" s="35"/>
      <c r="C8095" s="35"/>
      <c r="E8095" s="2"/>
    </row>
    <row r="8096" spans="1:5">
      <c r="A8096" s="3"/>
      <c r="B8096" s="35"/>
      <c r="C8096" s="35"/>
      <c r="E8096" s="2"/>
    </row>
    <row r="8097" spans="1:5">
      <c r="A8097" s="3"/>
      <c r="B8097" s="35"/>
      <c r="C8097" s="35"/>
      <c r="E8097" s="2"/>
    </row>
    <row r="8098" spans="1:5">
      <c r="A8098" s="3"/>
      <c r="B8098" s="35"/>
      <c r="C8098" s="35"/>
      <c r="E8098" s="2"/>
    </row>
    <row r="8099" spans="1:5">
      <c r="A8099" s="3"/>
      <c r="B8099" s="35"/>
      <c r="C8099" s="35"/>
      <c r="E8099" s="2"/>
    </row>
    <row r="8100" spans="1:5">
      <c r="A8100" s="3"/>
      <c r="B8100" s="35"/>
      <c r="C8100" s="35"/>
      <c r="E8100" s="2"/>
    </row>
    <row r="8101" spans="1:5">
      <c r="A8101" s="3"/>
      <c r="B8101" s="35"/>
      <c r="C8101" s="35"/>
      <c r="E8101" s="2"/>
    </row>
    <row r="8102" spans="1:5">
      <c r="A8102" s="3"/>
      <c r="B8102" s="35"/>
      <c r="C8102" s="35"/>
      <c r="E8102" s="2"/>
    </row>
    <row r="8103" spans="1:5">
      <c r="A8103" s="3"/>
      <c r="B8103" s="35"/>
      <c r="C8103" s="35"/>
      <c r="E8103" s="2"/>
    </row>
    <row r="8104" spans="1:5">
      <c r="A8104" s="3"/>
      <c r="B8104" s="35"/>
      <c r="C8104" s="35"/>
      <c r="E8104" s="2"/>
    </row>
    <row r="8105" spans="1:5">
      <c r="A8105" s="3"/>
      <c r="B8105" s="35"/>
      <c r="C8105" s="35"/>
      <c r="E8105" s="2"/>
    </row>
    <row r="8106" spans="1:5">
      <c r="A8106" s="3"/>
      <c r="B8106" s="35"/>
      <c r="C8106" s="35"/>
      <c r="E8106" s="2"/>
    </row>
    <row r="8107" spans="1:5">
      <c r="A8107" s="3"/>
      <c r="B8107" s="35"/>
      <c r="C8107" s="35"/>
      <c r="E8107" s="2"/>
    </row>
    <row r="8108" spans="1:5">
      <c r="A8108" s="3"/>
      <c r="B8108" s="35"/>
      <c r="C8108" s="35"/>
      <c r="E8108" s="2"/>
    </row>
    <row r="8109" spans="1:5">
      <c r="A8109" s="3"/>
      <c r="B8109" s="35"/>
      <c r="C8109" s="35"/>
      <c r="E8109" s="2"/>
    </row>
    <row r="8110" spans="1:5">
      <c r="A8110" s="3"/>
      <c r="B8110" s="35"/>
      <c r="C8110" s="35"/>
      <c r="E8110" s="2"/>
    </row>
    <row r="8111" spans="1:5">
      <c r="A8111" s="3"/>
      <c r="B8111" s="35"/>
      <c r="C8111" s="35"/>
      <c r="E8111" s="2"/>
    </row>
    <row r="8112" spans="1:5">
      <c r="A8112" s="3"/>
      <c r="B8112" s="35"/>
      <c r="C8112" s="35"/>
      <c r="E8112" s="2"/>
    </row>
    <row r="8113" spans="1:5">
      <c r="A8113" s="3"/>
      <c r="B8113" s="35"/>
      <c r="C8113" s="35"/>
      <c r="E8113" s="2"/>
    </row>
    <row r="8114" spans="1:5">
      <c r="A8114" s="3"/>
      <c r="B8114" s="35"/>
      <c r="C8114" s="35"/>
      <c r="E8114" s="2"/>
    </row>
    <row r="8115" spans="1:5">
      <c r="A8115" s="3"/>
      <c r="B8115" s="35"/>
      <c r="C8115" s="35"/>
      <c r="E8115" s="2"/>
    </row>
    <row r="8116" spans="1:5">
      <c r="A8116" s="3"/>
      <c r="B8116" s="35"/>
      <c r="C8116" s="35"/>
      <c r="E8116" s="2"/>
    </row>
    <row r="8117" spans="1:5">
      <c r="A8117" s="3"/>
      <c r="B8117" s="35"/>
      <c r="C8117" s="35"/>
      <c r="E8117" s="2"/>
    </row>
    <row r="8118" spans="1:5">
      <c r="A8118" s="3"/>
      <c r="B8118" s="35"/>
      <c r="C8118" s="35"/>
      <c r="E8118" s="2"/>
    </row>
    <row r="8119" spans="1:5">
      <c r="A8119" s="3"/>
      <c r="B8119" s="35"/>
      <c r="C8119" s="35"/>
      <c r="E8119" s="2"/>
    </row>
    <row r="8120" spans="1:5">
      <c r="A8120" s="3"/>
      <c r="B8120" s="35"/>
      <c r="C8120" s="35"/>
      <c r="E8120" s="2"/>
    </row>
    <row r="8121" spans="1:5">
      <c r="A8121" s="3"/>
      <c r="B8121" s="35"/>
      <c r="C8121" s="35"/>
      <c r="E8121" s="2"/>
    </row>
    <row r="8122" spans="1:5">
      <c r="A8122" s="3"/>
      <c r="B8122" s="35"/>
      <c r="C8122" s="35"/>
      <c r="E8122" s="2"/>
    </row>
    <row r="8123" spans="1:5">
      <c r="A8123" s="3"/>
      <c r="B8123" s="35"/>
      <c r="C8123" s="35"/>
      <c r="E8123" s="2"/>
    </row>
    <row r="8124" spans="1:5">
      <c r="A8124" s="3"/>
      <c r="B8124" s="35"/>
      <c r="C8124" s="35"/>
      <c r="E8124" s="2"/>
    </row>
    <row r="8125" spans="1:5">
      <c r="A8125" s="3"/>
      <c r="B8125" s="35"/>
      <c r="C8125" s="35"/>
      <c r="E8125" s="2"/>
    </row>
    <row r="8126" spans="1:5">
      <c r="A8126" s="3"/>
      <c r="B8126" s="35"/>
      <c r="C8126" s="35"/>
      <c r="E8126" s="2"/>
    </row>
    <row r="8127" spans="1:5">
      <c r="A8127" s="3"/>
      <c r="B8127" s="35"/>
      <c r="C8127" s="35"/>
      <c r="E8127" s="2"/>
    </row>
    <row r="8128" spans="1:5">
      <c r="A8128" s="3"/>
      <c r="B8128" s="35"/>
      <c r="C8128" s="35"/>
      <c r="E8128" s="2"/>
    </row>
    <row r="8129" spans="1:5">
      <c r="A8129" s="3"/>
      <c r="B8129" s="35"/>
      <c r="C8129" s="35"/>
      <c r="E8129" s="2"/>
    </row>
    <row r="8130" spans="1:5">
      <c r="A8130" s="3"/>
      <c r="B8130" s="35"/>
      <c r="C8130" s="35"/>
      <c r="E8130" s="2"/>
    </row>
    <row r="8131" spans="1:5">
      <c r="A8131" s="3"/>
      <c r="B8131" s="35"/>
      <c r="C8131" s="35"/>
      <c r="E8131" s="2"/>
    </row>
    <row r="8132" spans="1:5">
      <c r="A8132" s="3"/>
      <c r="B8132" s="35"/>
      <c r="C8132" s="35"/>
      <c r="E8132" s="2"/>
    </row>
    <row r="8133" spans="1:5">
      <c r="A8133" s="3"/>
      <c r="B8133" s="35"/>
      <c r="C8133" s="35"/>
      <c r="E8133" s="2"/>
    </row>
    <row r="8134" spans="1:5">
      <c r="A8134" s="3"/>
      <c r="B8134" s="35"/>
      <c r="C8134" s="35"/>
      <c r="E8134" s="2"/>
    </row>
    <row r="8135" spans="1:5">
      <c r="A8135" s="3"/>
      <c r="B8135" s="35"/>
      <c r="C8135" s="35"/>
      <c r="E8135" s="2"/>
    </row>
    <row r="8136" spans="1:5">
      <c r="A8136" s="3"/>
      <c r="B8136" s="35"/>
      <c r="C8136" s="35"/>
      <c r="E8136" s="2"/>
    </row>
    <row r="8137" spans="1:5">
      <c r="A8137" s="3"/>
      <c r="B8137" s="35"/>
      <c r="C8137" s="35"/>
      <c r="E8137" s="2"/>
    </row>
    <row r="8138" spans="1:5">
      <c r="A8138" s="3"/>
      <c r="B8138" s="35"/>
      <c r="C8138" s="35"/>
      <c r="E8138" s="2"/>
    </row>
    <row r="8139" spans="1:5">
      <c r="A8139" s="3"/>
      <c r="B8139" s="35"/>
      <c r="C8139" s="35"/>
      <c r="E8139" s="2"/>
    </row>
    <row r="8140" spans="1:5">
      <c r="A8140" s="3"/>
      <c r="B8140" s="35"/>
      <c r="C8140" s="35"/>
      <c r="E8140" s="2"/>
    </row>
    <row r="8141" spans="1:5">
      <c r="A8141" s="3"/>
      <c r="B8141" s="35"/>
      <c r="C8141" s="35"/>
      <c r="E8141" s="2"/>
    </row>
    <row r="8142" spans="1:5">
      <c r="A8142" s="3"/>
      <c r="B8142" s="35"/>
      <c r="C8142" s="35"/>
      <c r="E8142" s="2"/>
    </row>
    <row r="8143" spans="1:5">
      <c r="A8143" s="3"/>
      <c r="B8143" s="35"/>
      <c r="C8143" s="35"/>
      <c r="E8143" s="2"/>
    </row>
    <row r="8144" spans="1:5">
      <c r="A8144" s="3"/>
      <c r="B8144" s="35"/>
      <c r="C8144" s="35"/>
      <c r="E8144" s="2"/>
    </row>
    <row r="8145" spans="1:5">
      <c r="A8145" s="3"/>
      <c r="B8145" s="35"/>
      <c r="C8145" s="35"/>
      <c r="E8145" s="2"/>
    </row>
    <row r="8146" spans="1:5">
      <c r="A8146" s="3"/>
      <c r="B8146" s="35"/>
      <c r="C8146" s="35"/>
      <c r="E8146" s="2"/>
    </row>
    <row r="8147" spans="1:5">
      <c r="A8147" s="3"/>
      <c r="B8147" s="35"/>
      <c r="C8147" s="35"/>
      <c r="E8147" s="2"/>
    </row>
    <row r="8148" spans="1:5">
      <c r="A8148" s="3"/>
      <c r="B8148" s="35"/>
      <c r="C8148" s="35"/>
      <c r="E8148" s="2"/>
    </row>
    <row r="8149" spans="1:5">
      <c r="A8149" s="3"/>
      <c r="B8149" s="35"/>
      <c r="C8149" s="35"/>
      <c r="E8149" s="2"/>
    </row>
    <row r="8150" spans="1:5">
      <c r="A8150" s="3"/>
      <c r="B8150" s="35"/>
      <c r="C8150" s="35"/>
      <c r="E8150" s="2"/>
    </row>
    <row r="8151" spans="1:5">
      <c r="A8151" s="3"/>
      <c r="B8151" s="35"/>
      <c r="C8151" s="35"/>
      <c r="E8151" s="2"/>
    </row>
    <row r="8152" spans="1:5">
      <c r="A8152" s="3"/>
      <c r="B8152" s="35"/>
      <c r="C8152" s="35"/>
      <c r="E8152" s="2"/>
    </row>
    <row r="8153" spans="1:5">
      <c r="A8153" s="3"/>
      <c r="B8153" s="35"/>
      <c r="C8153" s="35"/>
      <c r="E8153" s="2"/>
    </row>
    <row r="8154" spans="1:5">
      <c r="A8154" s="3"/>
      <c r="B8154" s="35"/>
      <c r="C8154" s="35"/>
      <c r="E8154" s="2"/>
    </row>
    <row r="8155" spans="1:5">
      <c r="A8155" s="3"/>
      <c r="B8155" s="35"/>
      <c r="C8155" s="35"/>
      <c r="E8155" s="2"/>
    </row>
    <row r="8156" spans="1:5">
      <c r="A8156" s="3"/>
      <c r="B8156" s="35"/>
      <c r="C8156" s="35"/>
      <c r="E8156" s="2"/>
    </row>
    <row r="8157" spans="1:5">
      <c r="A8157" s="3"/>
      <c r="B8157" s="35"/>
      <c r="C8157" s="35"/>
      <c r="E8157" s="2"/>
    </row>
    <row r="8158" spans="1:5">
      <c r="A8158" s="3"/>
      <c r="B8158" s="35"/>
      <c r="C8158" s="35"/>
      <c r="E8158" s="2"/>
    </row>
    <row r="8159" spans="1:5">
      <c r="A8159" s="3"/>
      <c r="B8159" s="35"/>
      <c r="C8159" s="35"/>
      <c r="E8159" s="2"/>
    </row>
    <row r="8160" spans="1:5">
      <c r="A8160" s="3"/>
      <c r="B8160" s="35"/>
      <c r="C8160" s="35"/>
      <c r="E8160" s="2"/>
    </row>
    <row r="8161" spans="1:5">
      <c r="A8161" s="3"/>
      <c r="B8161" s="35"/>
      <c r="C8161" s="35"/>
      <c r="E8161" s="2"/>
    </row>
    <row r="8162" spans="1:5">
      <c r="A8162" s="3"/>
      <c r="B8162" s="35"/>
      <c r="C8162" s="35"/>
      <c r="E8162" s="2"/>
    </row>
    <row r="8163" spans="1:5">
      <c r="A8163" s="3"/>
      <c r="B8163" s="35"/>
      <c r="C8163" s="35"/>
      <c r="E8163" s="2"/>
    </row>
    <row r="8164" spans="1:5">
      <c r="A8164" s="3"/>
      <c r="B8164" s="35"/>
      <c r="C8164" s="35"/>
      <c r="E8164" s="2"/>
    </row>
    <row r="8165" spans="1:5">
      <c r="A8165" s="3"/>
      <c r="B8165" s="35"/>
      <c r="C8165" s="35"/>
      <c r="E8165" s="2"/>
    </row>
    <row r="8166" spans="1:5">
      <c r="A8166" s="3"/>
      <c r="B8166" s="35"/>
      <c r="C8166" s="35"/>
      <c r="E8166" s="2"/>
    </row>
    <row r="8167" spans="1:5">
      <c r="A8167" s="3"/>
      <c r="B8167" s="35"/>
      <c r="C8167" s="35"/>
      <c r="E8167" s="2"/>
    </row>
    <row r="8168" spans="1:5">
      <c r="A8168" s="3"/>
      <c r="B8168" s="35"/>
      <c r="C8168" s="35"/>
      <c r="E8168" s="2"/>
    </row>
    <row r="8169" spans="1:5">
      <c r="A8169" s="3"/>
      <c r="B8169" s="35"/>
      <c r="C8169" s="35"/>
      <c r="E8169" s="2"/>
    </row>
    <row r="8170" spans="1:5">
      <c r="A8170" s="3"/>
      <c r="B8170" s="35"/>
      <c r="C8170" s="35"/>
      <c r="E8170" s="2"/>
    </row>
    <row r="8171" spans="1:5">
      <c r="A8171" s="3"/>
      <c r="B8171" s="35"/>
      <c r="C8171" s="35"/>
      <c r="E8171" s="2"/>
    </row>
    <row r="8172" spans="1:5">
      <c r="A8172" s="3"/>
      <c r="B8172" s="35"/>
      <c r="C8172" s="35"/>
      <c r="E8172" s="2"/>
    </row>
    <row r="8173" spans="1:5">
      <c r="A8173" s="3"/>
      <c r="B8173" s="35"/>
      <c r="C8173" s="35"/>
      <c r="E8173" s="2"/>
    </row>
    <row r="8174" spans="1:5">
      <c r="A8174" s="3"/>
      <c r="B8174" s="35"/>
      <c r="C8174" s="35"/>
      <c r="E8174" s="2"/>
    </row>
    <row r="8175" spans="1:5">
      <c r="A8175" s="3"/>
      <c r="B8175" s="35"/>
      <c r="C8175" s="35"/>
      <c r="E8175" s="2"/>
    </row>
    <row r="8176" spans="1:5">
      <c r="A8176" s="3"/>
      <c r="B8176" s="35"/>
      <c r="C8176" s="35"/>
      <c r="E8176" s="2"/>
    </row>
    <row r="8177" spans="1:5">
      <c r="A8177" s="3"/>
      <c r="B8177" s="35"/>
      <c r="C8177" s="35"/>
      <c r="E8177" s="2"/>
    </row>
    <row r="8178" spans="1:5">
      <c r="A8178" s="3"/>
      <c r="B8178" s="35"/>
      <c r="C8178" s="35"/>
      <c r="E8178" s="2"/>
    </row>
    <row r="8179" spans="1:5">
      <c r="A8179" s="3"/>
      <c r="B8179" s="35"/>
      <c r="C8179" s="35"/>
      <c r="E8179" s="2"/>
    </row>
    <row r="8180" spans="1:5">
      <c r="A8180" s="3"/>
      <c r="B8180" s="35"/>
      <c r="C8180" s="35"/>
      <c r="E8180" s="2"/>
    </row>
    <row r="8181" spans="1:5">
      <c r="A8181" s="3"/>
      <c r="B8181" s="35"/>
      <c r="C8181" s="35"/>
      <c r="E8181" s="2"/>
    </row>
    <row r="8182" spans="1:5">
      <c r="A8182" s="3"/>
      <c r="B8182" s="35"/>
      <c r="C8182" s="35"/>
      <c r="E8182" s="2"/>
    </row>
    <row r="8183" spans="1:5">
      <c r="A8183" s="3"/>
      <c r="B8183" s="35"/>
      <c r="C8183" s="35"/>
      <c r="E8183" s="2"/>
    </row>
    <row r="8184" spans="1:5">
      <c r="A8184" s="3"/>
      <c r="B8184" s="35"/>
      <c r="C8184" s="35"/>
      <c r="E8184" s="2"/>
    </row>
    <row r="8185" spans="1:5">
      <c r="A8185" s="3"/>
      <c r="B8185" s="35"/>
      <c r="C8185" s="35"/>
      <c r="E8185" s="2"/>
    </row>
    <row r="8186" spans="1:5">
      <c r="A8186" s="3"/>
      <c r="B8186" s="35"/>
      <c r="C8186" s="35"/>
      <c r="E8186" s="2"/>
    </row>
    <row r="8187" spans="1:5">
      <c r="A8187" s="3"/>
      <c r="B8187" s="35"/>
      <c r="C8187" s="35"/>
      <c r="E8187" s="2"/>
    </row>
    <row r="8188" spans="1:5">
      <c r="A8188" s="3"/>
      <c r="B8188" s="35"/>
      <c r="C8188" s="35"/>
      <c r="E8188" s="2"/>
    </row>
    <row r="8189" spans="1:5">
      <c r="A8189" s="3"/>
      <c r="B8189" s="35"/>
      <c r="C8189" s="35"/>
      <c r="E8189" s="2"/>
    </row>
    <row r="8190" spans="1:5">
      <c r="A8190" s="3"/>
      <c r="B8190" s="35"/>
      <c r="C8190" s="35"/>
      <c r="E8190" s="2"/>
    </row>
    <row r="8191" spans="1:5">
      <c r="A8191" s="3"/>
      <c r="B8191" s="35"/>
      <c r="C8191" s="35"/>
      <c r="E8191" s="2"/>
    </row>
    <row r="8192" spans="1:5">
      <c r="A8192" s="3"/>
      <c r="B8192" s="35"/>
      <c r="C8192" s="35"/>
      <c r="E8192" s="2"/>
    </row>
    <row r="8193" spans="1:5">
      <c r="A8193" s="3"/>
      <c r="B8193" s="35"/>
      <c r="C8193" s="35"/>
      <c r="E8193" s="2"/>
    </row>
    <row r="8194" spans="1:5">
      <c r="A8194" s="3"/>
      <c r="B8194" s="35"/>
      <c r="C8194" s="35"/>
      <c r="E8194" s="2"/>
    </row>
    <row r="8195" spans="1:5">
      <c r="A8195" s="3"/>
      <c r="B8195" s="35"/>
      <c r="C8195" s="35"/>
      <c r="E8195" s="2"/>
    </row>
    <row r="8196" spans="1:5">
      <c r="A8196" s="3"/>
      <c r="B8196" s="35"/>
      <c r="C8196" s="35"/>
      <c r="E8196" s="2"/>
    </row>
    <row r="8197" spans="1:5">
      <c r="A8197" s="3"/>
      <c r="B8197" s="35"/>
      <c r="C8197" s="35"/>
      <c r="E8197" s="2"/>
    </row>
    <row r="8198" spans="1:5">
      <c r="A8198" s="3"/>
      <c r="B8198" s="35"/>
      <c r="C8198" s="35"/>
      <c r="E8198" s="2"/>
    </row>
    <row r="8199" spans="1:5">
      <c r="A8199" s="3"/>
      <c r="B8199" s="35"/>
      <c r="C8199" s="35"/>
      <c r="E8199" s="2"/>
    </row>
    <row r="8200" spans="1:5">
      <c r="A8200" s="3"/>
      <c r="B8200" s="35"/>
      <c r="C8200" s="35"/>
      <c r="E8200" s="2"/>
    </row>
    <row r="8201" spans="1:5">
      <c r="A8201" s="3"/>
      <c r="B8201" s="35"/>
      <c r="C8201" s="35"/>
      <c r="E8201" s="2"/>
    </row>
    <row r="8202" spans="1:5">
      <c r="A8202" s="3"/>
      <c r="B8202" s="35"/>
      <c r="C8202" s="35"/>
      <c r="E8202" s="2"/>
    </row>
    <row r="8203" spans="1:5">
      <c r="A8203" s="3"/>
      <c r="B8203" s="35"/>
      <c r="C8203" s="35"/>
      <c r="E8203" s="2"/>
    </row>
    <row r="8204" spans="1:5">
      <c r="A8204" s="3"/>
      <c r="B8204" s="35"/>
      <c r="C8204" s="35"/>
      <c r="E8204" s="2"/>
    </row>
    <row r="8205" spans="1:5">
      <c r="A8205" s="3"/>
      <c r="B8205" s="35"/>
      <c r="C8205" s="35"/>
      <c r="E8205" s="2"/>
    </row>
    <row r="8206" spans="1:5">
      <c r="A8206" s="3"/>
      <c r="B8206" s="35"/>
      <c r="C8206" s="35"/>
      <c r="E8206" s="2"/>
    </row>
    <row r="8207" spans="1:5">
      <c r="A8207" s="3"/>
      <c r="B8207" s="35"/>
      <c r="C8207" s="35"/>
      <c r="E8207" s="2"/>
    </row>
    <row r="8208" spans="1:5">
      <c r="A8208" s="3"/>
      <c r="B8208" s="35"/>
      <c r="C8208" s="35"/>
      <c r="E8208" s="2"/>
    </row>
    <row r="8209" spans="1:5">
      <c r="A8209" s="3"/>
      <c r="B8209" s="35"/>
      <c r="C8209" s="35"/>
      <c r="E8209" s="2"/>
    </row>
    <row r="8210" spans="1:5">
      <c r="A8210" s="3"/>
      <c r="B8210" s="35"/>
      <c r="C8210" s="35"/>
      <c r="E8210" s="2"/>
    </row>
    <row r="8211" spans="1:5">
      <c r="A8211" s="3"/>
      <c r="B8211" s="35"/>
      <c r="C8211" s="35"/>
      <c r="E8211" s="2"/>
    </row>
    <row r="8212" spans="1:5">
      <c r="A8212" s="3"/>
      <c r="B8212" s="35"/>
      <c r="C8212" s="35"/>
      <c r="E8212" s="2"/>
    </row>
    <row r="8213" spans="1:5">
      <c r="A8213" s="3"/>
      <c r="B8213" s="35"/>
      <c r="C8213" s="35"/>
      <c r="E8213" s="2"/>
    </row>
    <row r="8214" spans="1:5">
      <c r="A8214" s="3"/>
      <c r="B8214" s="35"/>
      <c r="C8214" s="35"/>
      <c r="E8214" s="2"/>
    </row>
    <row r="8215" spans="1:5">
      <c r="A8215" s="3"/>
      <c r="B8215" s="35"/>
      <c r="C8215" s="35"/>
      <c r="E8215" s="2"/>
    </row>
    <row r="8216" spans="1:5">
      <c r="A8216" s="3"/>
      <c r="B8216" s="35"/>
      <c r="C8216" s="35"/>
      <c r="E8216" s="2"/>
    </row>
    <row r="8217" spans="1:5">
      <c r="A8217" s="3"/>
      <c r="B8217" s="35"/>
      <c r="C8217" s="35"/>
      <c r="E8217" s="2"/>
    </row>
    <row r="8218" spans="1:5">
      <c r="A8218" s="3"/>
      <c r="B8218" s="35"/>
      <c r="C8218" s="35"/>
      <c r="E8218" s="2"/>
    </row>
    <row r="8219" spans="1:5">
      <c r="A8219" s="3"/>
      <c r="B8219" s="35"/>
      <c r="C8219" s="35"/>
      <c r="E8219" s="2"/>
    </row>
    <row r="8220" spans="1:5">
      <c r="A8220" s="3"/>
      <c r="B8220" s="35"/>
      <c r="C8220" s="35"/>
      <c r="E8220" s="2"/>
    </row>
    <row r="8221" spans="1:5">
      <c r="A8221" s="3"/>
      <c r="B8221" s="35"/>
      <c r="C8221" s="35"/>
      <c r="E8221" s="2"/>
    </row>
    <row r="8222" spans="1:5">
      <c r="A8222" s="3"/>
      <c r="B8222" s="35"/>
      <c r="C8222" s="35"/>
      <c r="E8222" s="2"/>
    </row>
    <row r="8223" spans="1:5">
      <c r="A8223" s="3"/>
      <c r="B8223" s="35"/>
      <c r="C8223" s="35"/>
      <c r="E8223" s="2"/>
    </row>
    <row r="8224" spans="1:5">
      <c r="A8224" s="3"/>
      <c r="B8224" s="35"/>
      <c r="C8224" s="35"/>
      <c r="E8224" s="2"/>
    </row>
    <row r="8225" spans="1:5">
      <c r="A8225" s="3"/>
      <c r="B8225" s="35"/>
      <c r="C8225" s="35"/>
      <c r="E8225" s="2"/>
    </row>
    <row r="8226" spans="1:5">
      <c r="A8226" s="3"/>
      <c r="B8226" s="35"/>
      <c r="C8226" s="35"/>
      <c r="E8226" s="2"/>
    </row>
    <row r="8227" spans="1:5">
      <c r="A8227" s="3"/>
      <c r="B8227" s="35"/>
      <c r="C8227" s="35"/>
      <c r="E8227" s="2"/>
    </row>
    <row r="8228" spans="1:5">
      <c r="A8228" s="3"/>
      <c r="B8228" s="35"/>
      <c r="C8228" s="35"/>
      <c r="E8228" s="2"/>
    </row>
    <row r="8229" spans="1:5">
      <c r="A8229" s="3"/>
      <c r="B8229" s="35"/>
      <c r="C8229" s="35"/>
      <c r="E8229" s="2"/>
    </row>
    <row r="8230" spans="1:5">
      <c r="A8230" s="3"/>
      <c r="B8230" s="35"/>
      <c r="C8230" s="35"/>
      <c r="E8230" s="2"/>
    </row>
    <row r="8231" spans="1:5">
      <c r="A8231" s="3"/>
      <c r="B8231" s="35"/>
      <c r="C8231" s="35"/>
      <c r="E8231" s="2"/>
    </row>
    <row r="8232" spans="1:5">
      <c r="A8232" s="3"/>
      <c r="B8232" s="35"/>
      <c r="C8232" s="35"/>
      <c r="E8232" s="2"/>
    </row>
    <row r="8233" spans="1:5">
      <c r="A8233" s="3"/>
      <c r="B8233" s="35"/>
      <c r="C8233" s="35"/>
      <c r="E8233" s="2"/>
    </row>
    <row r="8234" spans="1:5">
      <c r="A8234" s="3"/>
      <c r="B8234" s="35"/>
      <c r="C8234" s="35"/>
      <c r="E8234" s="2"/>
    </row>
    <row r="8235" spans="1:5">
      <c r="A8235" s="3"/>
      <c r="B8235" s="35"/>
      <c r="C8235" s="35"/>
      <c r="E8235" s="2"/>
    </row>
    <row r="8236" spans="1:5">
      <c r="A8236" s="3"/>
      <c r="B8236" s="35"/>
      <c r="C8236" s="35"/>
      <c r="E8236" s="2"/>
    </row>
    <row r="8237" spans="1:5">
      <c r="A8237" s="3"/>
      <c r="B8237" s="35"/>
      <c r="C8237" s="35"/>
      <c r="E8237" s="2"/>
    </row>
    <row r="8238" spans="1:5">
      <c r="A8238" s="3"/>
      <c r="B8238" s="35"/>
      <c r="C8238" s="35"/>
      <c r="E8238" s="2"/>
    </row>
    <row r="8239" spans="1:5">
      <c r="A8239" s="3"/>
      <c r="B8239" s="35"/>
      <c r="C8239" s="35"/>
      <c r="E8239" s="2"/>
    </row>
    <row r="8240" spans="1:5">
      <c r="A8240" s="3"/>
      <c r="B8240" s="35"/>
      <c r="C8240" s="35"/>
      <c r="E8240" s="2"/>
    </row>
    <row r="8241" spans="1:5">
      <c r="A8241" s="3"/>
      <c r="B8241" s="35"/>
      <c r="C8241" s="35"/>
      <c r="E8241" s="2"/>
    </row>
    <row r="8242" spans="1:5">
      <c r="A8242" s="3"/>
      <c r="B8242" s="35"/>
      <c r="C8242" s="35"/>
      <c r="E8242" s="2"/>
    </row>
    <row r="8243" spans="1:5">
      <c r="A8243" s="3"/>
      <c r="B8243" s="35"/>
      <c r="C8243" s="35"/>
      <c r="E8243" s="2"/>
    </row>
    <row r="8244" spans="1:5">
      <c r="A8244" s="3"/>
      <c r="B8244" s="35"/>
      <c r="C8244" s="35"/>
      <c r="E8244" s="2"/>
    </row>
    <row r="8245" spans="1:5">
      <c r="A8245" s="3"/>
      <c r="B8245" s="35"/>
      <c r="C8245" s="35"/>
      <c r="E8245" s="2"/>
    </row>
    <row r="8246" spans="1:5">
      <c r="A8246" s="3"/>
      <c r="B8246" s="35"/>
      <c r="C8246" s="35"/>
      <c r="E8246" s="2"/>
    </row>
    <row r="8247" spans="1:5">
      <c r="A8247" s="3"/>
      <c r="B8247" s="35"/>
      <c r="C8247" s="35"/>
      <c r="E8247" s="2"/>
    </row>
    <row r="8248" spans="1:5">
      <c r="A8248" s="3"/>
      <c r="B8248" s="35"/>
      <c r="C8248" s="35"/>
      <c r="E8248" s="2"/>
    </row>
    <row r="8249" spans="1:5">
      <c r="A8249" s="3"/>
      <c r="B8249" s="35"/>
      <c r="C8249" s="35"/>
      <c r="E8249" s="2"/>
    </row>
    <row r="8250" spans="1:5">
      <c r="A8250" s="3"/>
      <c r="B8250" s="35"/>
      <c r="C8250" s="35"/>
      <c r="E8250" s="2"/>
    </row>
    <row r="8251" spans="1:5">
      <c r="A8251" s="3"/>
      <c r="B8251" s="35"/>
      <c r="C8251" s="35"/>
      <c r="E8251" s="2"/>
    </row>
    <row r="8252" spans="1:5">
      <c r="A8252" s="3"/>
      <c r="B8252" s="35"/>
      <c r="C8252" s="35"/>
      <c r="E8252" s="2"/>
    </row>
    <row r="8253" spans="1:5">
      <c r="A8253" s="3"/>
      <c r="B8253" s="35"/>
      <c r="C8253" s="35"/>
      <c r="E8253" s="2"/>
    </row>
    <row r="8254" spans="1:5">
      <c r="A8254" s="3"/>
      <c r="B8254" s="35"/>
      <c r="C8254" s="35"/>
      <c r="E8254" s="2"/>
    </row>
    <row r="8255" spans="1:5">
      <c r="A8255" s="3"/>
      <c r="B8255" s="35"/>
      <c r="C8255" s="35"/>
      <c r="E8255" s="2"/>
    </row>
    <row r="8256" spans="1:5">
      <c r="A8256" s="3"/>
      <c r="B8256" s="35"/>
      <c r="C8256" s="35"/>
      <c r="E8256" s="2"/>
    </row>
    <row r="8257" spans="1:5">
      <c r="A8257" s="3"/>
      <c r="B8257" s="35"/>
      <c r="C8257" s="35"/>
      <c r="E8257" s="2"/>
    </row>
    <row r="8258" spans="1:5">
      <c r="A8258" s="3"/>
      <c r="B8258" s="35"/>
      <c r="C8258" s="35"/>
      <c r="E8258" s="2"/>
    </row>
    <row r="8259" spans="1:5">
      <c r="A8259" s="3"/>
      <c r="B8259" s="35"/>
      <c r="C8259" s="35"/>
      <c r="E8259" s="2"/>
    </row>
    <row r="8260" spans="1:5">
      <c r="A8260" s="3"/>
      <c r="B8260" s="35"/>
      <c r="C8260" s="35"/>
      <c r="E8260" s="2"/>
    </row>
    <row r="8261" spans="1:5">
      <c r="A8261" s="3"/>
      <c r="B8261" s="35"/>
      <c r="C8261" s="35"/>
      <c r="E8261" s="2"/>
    </row>
    <row r="8262" spans="1:5">
      <c r="A8262" s="3"/>
      <c r="B8262" s="35"/>
      <c r="C8262" s="35"/>
      <c r="E8262" s="2"/>
    </row>
    <row r="8263" spans="1:5">
      <c r="A8263" s="3"/>
      <c r="B8263" s="35"/>
      <c r="C8263" s="35"/>
      <c r="E8263" s="2"/>
    </row>
    <row r="8264" spans="1:5">
      <c r="A8264" s="3"/>
      <c r="B8264" s="35"/>
      <c r="C8264" s="35"/>
      <c r="E8264" s="2"/>
    </row>
    <row r="8265" spans="1:5">
      <c r="A8265" s="3"/>
      <c r="B8265" s="35"/>
      <c r="C8265" s="35"/>
      <c r="E8265" s="2"/>
    </row>
    <row r="8266" spans="1:5">
      <c r="A8266" s="3"/>
      <c r="B8266" s="35"/>
      <c r="C8266" s="35"/>
      <c r="E8266" s="2"/>
    </row>
    <row r="8267" spans="1:5">
      <c r="A8267" s="3"/>
      <c r="B8267" s="35"/>
      <c r="C8267" s="35"/>
      <c r="E8267" s="2"/>
    </row>
    <row r="8268" spans="1:5">
      <c r="A8268" s="3"/>
      <c r="B8268" s="35"/>
      <c r="C8268" s="35"/>
      <c r="E8268" s="2"/>
    </row>
    <row r="8269" spans="1:5">
      <c r="A8269" s="3"/>
      <c r="B8269" s="35"/>
      <c r="C8269" s="35"/>
      <c r="E8269" s="2"/>
    </row>
    <row r="8270" spans="1:5">
      <c r="A8270" s="3"/>
      <c r="B8270" s="35"/>
      <c r="C8270" s="35"/>
      <c r="E8270" s="2"/>
    </row>
    <row r="8271" spans="1:5">
      <c r="A8271" s="3"/>
      <c r="B8271" s="35"/>
      <c r="C8271" s="35"/>
      <c r="E8271" s="2"/>
    </row>
    <row r="8272" spans="1:5">
      <c r="A8272" s="3"/>
      <c r="B8272" s="35"/>
      <c r="C8272" s="35"/>
      <c r="E8272" s="2"/>
    </row>
    <row r="8273" spans="1:5">
      <c r="A8273" s="3"/>
      <c r="B8273" s="35"/>
      <c r="C8273" s="35"/>
      <c r="E8273" s="2"/>
    </row>
    <row r="8274" spans="1:5">
      <c r="A8274" s="3"/>
      <c r="B8274" s="35"/>
      <c r="C8274" s="35"/>
      <c r="E8274" s="2"/>
    </row>
    <row r="8275" spans="1:5">
      <c r="A8275" s="3"/>
      <c r="B8275" s="35"/>
      <c r="C8275" s="35"/>
      <c r="E8275" s="2"/>
    </row>
    <row r="8276" spans="1:5">
      <c r="A8276" s="3"/>
      <c r="B8276" s="35"/>
      <c r="C8276" s="35"/>
      <c r="E8276" s="2"/>
    </row>
    <row r="8277" spans="1:5">
      <c r="A8277" s="3"/>
      <c r="B8277" s="35"/>
      <c r="C8277" s="35"/>
      <c r="E8277" s="2"/>
    </row>
    <row r="8278" spans="1:5">
      <c r="A8278" s="3"/>
      <c r="B8278" s="35"/>
      <c r="C8278" s="35"/>
      <c r="E8278" s="2"/>
    </row>
    <row r="8279" spans="1:5">
      <c r="A8279" s="3"/>
      <c r="B8279" s="35"/>
      <c r="C8279" s="35"/>
      <c r="E8279" s="2"/>
    </row>
    <row r="8280" spans="1:5">
      <c r="A8280" s="3"/>
      <c r="B8280" s="35"/>
      <c r="C8280" s="35"/>
      <c r="E8280" s="2"/>
    </row>
    <row r="8281" spans="1:5">
      <c r="A8281" s="3"/>
      <c r="B8281" s="35"/>
      <c r="C8281" s="35"/>
      <c r="E8281" s="2"/>
    </row>
    <row r="8282" spans="1:5">
      <c r="A8282" s="3"/>
      <c r="B8282" s="35"/>
      <c r="C8282" s="35"/>
      <c r="E8282" s="2"/>
    </row>
    <row r="8283" spans="1:5">
      <c r="A8283" s="3"/>
      <c r="B8283" s="35"/>
      <c r="C8283" s="35"/>
      <c r="E8283" s="2"/>
    </row>
    <row r="8284" spans="1:5">
      <c r="A8284" s="3"/>
      <c r="B8284" s="35"/>
      <c r="C8284" s="35"/>
      <c r="E8284" s="2"/>
    </row>
    <row r="8285" spans="1:5">
      <c r="A8285" s="3"/>
      <c r="B8285" s="35"/>
      <c r="C8285" s="35"/>
      <c r="E8285" s="2"/>
    </row>
    <row r="8286" spans="1:5">
      <c r="A8286" s="3"/>
      <c r="B8286" s="35"/>
      <c r="C8286" s="35"/>
      <c r="E8286" s="2"/>
    </row>
    <row r="8287" spans="1:5">
      <c r="A8287" s="3"/>
      <c r="B8287" s="35"/>
      <c r="C8287" s="35"/>
      <c r="E8287" s="2"/>
    </row>
    <row r="8288" spans="1:5">
      <c r="A8288" s="3"/>
      <c r="B8288" s="35"/>
      <c r="C8288" s="35"/>
      <c r="E8288" s="2"/>
    </row>
    <row r="8289" spans="1:5">
      <c r="A8289" s="3"/>
      <c r="B8289" s="35"/>
      <c r="C8289" s="35"/>
      <c r="E8289" s="2"/>
    </row>
    <row r="8290" spans="1:5">
      <c r="A8290" s="3"/>
      <c r="B8290" s="35"/>
      <c r="C8290" s="35"/>
      <c r="E8290" s="2"/>
    </row>
    <row r="8291" spans="1:5">
      <c r="A8291" s="3"/>
      <c r="B8291" s="35"/>
      <c r="C8291" s="35"/>
      <c r="E8291" s="2"/>
    </row>
    <row r="8292" spans="1:5">
      <c r="A8292" s="3"/>
      <c r="B8292" s="35"/>
      <c r="C8292" s="35"/>
      <c r="E8292" s="2"/>
    </row>
    <row r="8293" spans="1:5">
      <c r="A8293" s="3"/>
      <c r="B8293" s="35"/>
      <c r="C8293" s="35"/>
      <c r="E8293" s="2"/>
    </row>
    <row r="8294" spans="1:5">
      <c r="A8294" s="3"/>
      <c r="B8294" s="35"/>
      <c r="C8294" s="35"/>
      <c r="E8294" s="2"/>
    </row>
    <row r="8295" spans="1:5">
      <c r="A8295" s="3"/>
      <c r="B8295" s="35"/>
      <c r="C8295" s="35"/>
      <c r="E8295" s="2"/>
    </row>
    <row r="8296" spans="1:5">
      <c r="A8296" s="3"/>
      <c r="B8296" s="35"/>
      <c r="C8296" s="35"/>
      <c r="E8296" s="2"/>
    </row>
    <row r="8297" spans="1:5">
      <c r="A8297" s="3"/>
      <c r="B8297" s="35"/>
      <c r="C8297" s="35"/>
      <c r="E8297" s="2"/>
    </row>
    <row r="8298" spans="1:5">
      <c r="A8298" s="3"/>
      <c r="B8298" s="35"/>
      <c r="C8298" s="35"/>
      <c r="E8298" s="2"/>
    </row>
    <row r="8299" spans="1:5">
      <c r="A8299" s="3"/>
      <c r="B8299" s="35"/>
      <c r="C8299" s="35"/>
      <c r="E8299" s="2"/>
    </row>
    <row r="8300" spans="1:5">
      <c r="A8300" s="3"/>
      <c r="B8300" s="35"/>
      <c r="C8300" s="35"/>
      <c r="E8300" s="2"/>
    </row>
    <row r="8301" spans="1:5">
      <c r="A8301" s="3"/>
      <c r="B8301" s="35"/>
      <c r="C8301" s="35"/>
      <c r="E8301" s="2"/>
    </row>
    <row r="8302" spans="1:5">
      <c r="A8302" s="3"/>
      <c r="B8302" s="35"/>
      <c r="C8302" s="35"/>
      <c r="E8302" s="2"/>
    </row>
    <row r="8303" spans="1:5">
      <c r="A8303" s="3"/>
      <c r="B8303" s="35"/>
      <c r="C8303" s="35"/>
      <c r="E8303" s="2"/>
    </row>
    <row r="8304" spans="1:5">
      <c r="A8304" s="3"/>
      <c r="B8304" s="35"/>
      <c r="C8304" s="35"/>
      <c r="E8304" s="2"/>
    </row>
    <row r="8305" spans="1:5">
      <c r="A8305" s="3"/>
      <c r="B8305" s="35"/>
      <c r="C8305" s="35"/>
      <c r="E8305" s="2"/>
    </row>
    <row r="8306" spans="1:5">
      <c r="A8306" s="3"/>
      <c r="B8306" s="35"/>
      <c r="C8306" s="35"/>
      <c r="E8306" s="2"/>
    </row>
    <row r="8307" spans="1:5">
      <c r="A8307" s="3"/>
      <c r="B8307" s="35"/>
      <c r="C8307" s="35"/>
      <c r="E8307" s="2"/>
    </row>
    <row r="8308" spans="1:5">
      <c r="A8308" s="3"/>
      <c r="B8308" s="35"/>
      <c r="C8308" s="35"/>
      <c r="E8308" s="2"/>
    </row>
    <row r="8309" spans="1:5">
      <c r="A8309" s="3"/>
      <c r="B8309" s="35"/>
      <c r="C8309" s="35"/>
      <c r="E8309" s="2"/>
    </row>
    <row r="8310" spans="1:5">
      <c r="A8310" s="3"/>
      <c r="B8310" s="35"/>
      <c r="C8310" s="35"/>
      <c r="E8310" s="2"/>
    </row>
    <row r="8311" spans="1:5">
      <c r="A8311" s="3"/>
      <c r="B8311" s="35"/>
      <c r="C8311" s="35"/>
      <c r="E8311" s="2"/>
    </row>
    <row r="8312" spans="1:5">
      <c r="A8312" s="3"/>
      <c r="B8312" s="35"/>
      <c r="C8312" s="35"/>
      <c r="E8312" s="2"/>
    </row>
    <row r="8313" spans="1:5">
      <c r="A8313" s="3"/>
      <c r="B8313" s="35"/>
      <c r="C8313" s="35"/>
      <c r="E8313" s="2"/>
    </row>
    <row r="8314" spans="1:5">
      <c r="A8314" s="3"/>
      <c r="B8314" s="35"/>
      <c r="C8314" s="35"/>
      <c r="E8314" s="2"/>
    </row>
    <row r="8315" spans="1:5">
      <c r="A8315" s="3"/>
      <c r="B8315" s="35"/>
      <c r="C8315" s="35"/>
      <c r="E8315" s="2"/>
    </row>
    <row r="8316" spans="1:5">
      <c r="A8316" s="3"/>
      <c r="B8316" s="35"/>
      <c r="C8316" s="35"/>
      <c r="E8316" s="2"/>
    </row>
    <row r="8317" spans="1:5">
      <c r="A8317" s="3"/>
      <c r="B8317" s="35"/>
      <c r="C8317" s="35"/>
      <c r="E8317" s="2"/>
    </row>
    <row r="8318" spans="1:5">
      <c r="A8318" s="3"/>
      <c r="B8318" s="35"/>
      <c r="C8318" s="35"/>
      <c r="E8318" s="2"/>
    </row>
    <row r="8319" spans="1:5">
      <c r="A8319" s="3"/>
      <c r="B8319" s="35"/>
      <c r="C8319" s="35"/>
      <c r="E8319" s="2"/>
    </row>
    <row r="8320" spans="1:5">
      <c r="A8320" s="3"/>
      <c r="B8320" s="35"/>
      <c r="C8320" s="35"/>
      <c r="E8320" s="2"/>
    </row>
    <row r="8321" spans="1:5">
      <c r="A8321" s="3"/>
      <c r="B8321" s="35"/>
      <c r="C8321" s="35"/>
      <c r="E8321" s="2"/>
    </row>
    <row r="8322" spans="1:5">
      <c r="A8322" s="3"/>
      <c r="B8322" s="35"/>
      <c r="C8322" s="35"/>
      <c r="E8322" s="2"/>
    </row>
    <row r="8323" spans="1:5">
      <c r="A8323" s="3"/>
      <c r="B8323" s="35"/>
      <c r="C8323" s="35"/>
      <c r="E8323" s="2"/>
    </row>
    <row r="8324" spans="1:5">
      <c r="A8324" s="3"/>
      <c r="B8324" s="35"/>
      <c r="C8324" s="35"/>
      <c r="E8324" s="2"/>
    </row>
    <row r="8325" spans="1:5">
      <c r="A8325" s="3"/>
      <c r="B8325" s="35"/>
      <c r="C8325" s="35"/>
      <c r="E8325" s="2"/>
    </row>
    <row r="8326" spans="1:5">
      <c r="A8326" s="3"/>
      <c r="B8326" s="35"/>
      <c r="C8326" s="35"/>
      <c r="E8326" s="2"/>
    </row>
    <row r="8327" spans="1:5">
      <c r="A8327" s="3"/>
      <c r="B8327" s="35"/>
      <c r="C8327" s="35"/>
      <c r="E8327" s="2"/>
    </row>
    <row r="8328" spans="1:5">
      <c r="A8328" s="3"/>
      <c r="B8328" s="35"/>
      <c r="C8328" s="35"/>
      <c r="E8328" s="2"/>
    </row>
    <row r="8329" spans="1:5">
      <c r="A8329" s="3"/>
      <c r="B8329" s="35"/>
      <c r="C8329" s="35"/>
      <c r="E8329" s="2"/>
    </row>
    <row r="8330" spans="1:5">
      <c r="A8330" s="3"/>
      <c r="B8330" s="35"/>
      <c r="C8330" s="35"/>
      <c r="E8330" s="2"/>
    </row>
    <row r="8331" spans="1:5">
      <c r="A8331" s="3"/>
      <c r="B8331" s="35"/>
      <c r="C8331" s="35"/>
      <c r="E8331" s="2"/>
    </row>
    <row r="8332" spans="1:5">
      <c r="A8332" s="3"/>
      <c r="B8332" s="35"/>
      <c r="C8332" s="35"/>
      <c r="E8332" s="2"/>
    </row>
    <row r="8333" spans="1:5">
      <c r="A8333" s="3"/>
      <c r="B8333" s="35"/>
      <c r="C8333" s="35"/>
      <c r="E8333" s="2"/>
    </row>
    <row r="8334" spans="1:5">
      <c r="A8334" s="3"/>
      <c r="B8334" s="35"/>
      <c r="C8334" s="35"/>
      <c r="E8334" s="2"/>
    </row>
    <row r="8335" spans="1:5">
      <c r="A8335" s="3"/>
      <c r="B8335" s="35"/>
      <c r="C8335" s="35"/>
      <c r="E8335" s="2"/>
    </row>
    <row r="8336" spans="1:5">
      <c r="A8336" s="3"/>
      <c r="B8336" s="35"/>
      <c r="C8336" s="35"/>
      <c r="E8336" s="2"/>
    </row>
    <row r="8337" spans="1:5">
      <c r="A8337" s="3"/>
      <c r="B8337" s="35"/>
      <c r="C8337" s="35"/>
      <c r="E8337" s="2"/>
    </row>
    <row r="8338" spans="1:5">
      <c r="A8338" s="3"/>
      <c r="B8338" s="35"/>
      <c r="C8338" s="35"/>
      <c r="E8338" s="2"/>
    </row>
    <row r="8339" spans="1:5">
      <c r="A8339" s="3"/>
      <c r="B8339" s="35"/>
      <c r="C8339" s="35"/>
      <c r="E8339" s="2"/>
    </row>
    <row r="8340" spans="1:5">
      <c r="A8340" s="3"/>
      <c r="B8340" s="35"/>
      <c r="C8340" s="35"/>
      <c r="E8340" s="2"/>
    </row>
    <row r="8341" spans="1:5">
      <c r="A8341" s="3"/>
      <c r="B8341" s="35"/>
      <c r="C8341" s="35"/>
      <c r="E8341" s="2"/>
    </row>
    <row r="8342" spans="1:5">
      <c r="A8342" s="3"/>
      <c r="B8342" s="35"/>
      <c r="C8342" s="35"/>
      <c r="E8342" s="2"/>
    </row>
    <row r="8343" spans="1:5">
      <c r="A8343" s="3"/>
      <c r="B8343" s="35"/>
      <c r="C8343" s="35"/>
      <c r="E8343" s="2"/>
    </row>
    <row r="8344" spans="1:5">
      <c r="A8344" s="3"/>
      <c r="B8344" s="35"/>
      <c r="C8344" s="35"/>
      <c r="E8344" s="2"/>
    </row>
    <row r="8345" spans="1:5">
      <c r="A8345" s="3"/>
      <c r="B8345" s="35"/>
      <c r="C8345" s="35"/>
      <c r="E8345" s="2"/>
    </row>
    <row r="8346" spans="1:5">
      <c r="A8346" s="3"/>
      <c r="B8346" s="35"/>
      <c r="C8346" s="35"/>
      <c r="E8346" s="2"/>
    </row>
    <row r="8347" spans="1:5">
      <c r="A8347" s="3"/>
      <c r="B8347" s="35"/>
      <c r="C8347" s="35"/>
      <c r="E8347" s="2"/>
    </row>
    <row r="8348" spans="1:5">
      <c r="A8348" s="3"/>
      <c r="B8348" s="35"/>
      <c r="C8348" s="35"/>
      <c r="E8348" s="2"/>
    </row>
    <row r="8349" spans="1:5">
      <c r="A8349" s="3"/>
      <c r="B8349" s="35"/>
      <c r="C8349" s="35"/>
      <c r="E8349" s="2"/>
    </row>
    <row r="8350" spans="1:5">
      <c r="A8350" s="3"/>
      <c r="B8350" s="35"/>
      <c r="C8350" s="35"/>
      <c r="E8350" s="2"/>
    </row>
    <row r="8351" spans="1:5">
      <c r="A8351" s="3"/>
      <c r="B8351" s="35"/>
      <c r="C8351" s="35"/>
      <c r="E8351" s="2"/>
    </row>
    <row r="8352" spans="1:5">
      <c r="A8352" s="3"/>
      <c r="B8352" s="35"/>
      <c r="C8352" s="35"/>
      <c r="E8352" s="2"/>
    </row>
    <row r="8353" spans="1:5">
      <c r="A8353" s="3"/>
      <c r="B8353" s="35"/>
      <c r="C8353" s="35"/>
      <c r="E8353" s="2"/>
    </row>
    <row r="8354" spans="1:5">
      <c r="A8354" s="3"/>
      <c r="B8354" s="35"/>
      <c r="C8354" s="35"/>
      <c r="E8354" s="2"/>
    </row>
    <row r="8355" spans="1:5">
      <c r="A8355" s="3"/>
      <c r="B8355" s="35"/>
      <c r="C8355" s="35"/>
      <c r="E8355" s="2"/>
    </row>
    <row r="8356" spans="1:5">
      <c r="A8356" s="3"/>
      <c r="B8356" s="35"/>
      <c r="C8356" s="35"/>
      <c r="E8356" s="2"/>
    </row>
    <row r="8357" spans="1:5">
      <c r="A8357" s="3"/>
      <c r="B8357" s="35"/>
      <c r="C8357" s="35"/>
      <c r="E8357" s="2"/>
    </row>
    <row r="8358" spans="1:5">
      <c r="A8358" s="3"/>
      <c r="B8358" s="35"/>
      <c r="C8358" s="35"/>
      <c r="E8358" s="2"/>
    </row>
    <row r="8359" spans="1:5">
      <c r="A8359" s="3"/>
      <c r="B8359" s="35"/>
      <c r="C8359" s="35"/>
      <c r="E8359" s="2"/>
    </row>
    <row r="8360" spans="1:5">
      <c r="A8360" s="3"/>
      <c r="B8360" s="35"/>
      <c r="C8360" s="35"/>
      <c r="E8360" s="2"/>
    </row>
    <row r="8361" spans="1:5">
      <c r="A8361" s="3"/>
      <c r="B8361" s="35"/>
      <c r="C8361" s="35"/>
      <c r="E8361" s="2"/>
    </row>
    <row r="8362" spans="1:5">
      <c r="A8362" s="3"/>
      <c r="B8362" s="35"/>
      <c r="C8362" s="35"/>
      <c r="E8362" s="2"/>
    </row>
    <row r="8363" spans="1:5">
      <c r="A8363" s="3"/>
      <c r="B8363" s="35"/>
      <c r="C8363" s="35"/>
      <c r="E8363" s="2"/>
    </row>
    <row r="8364" spans="1:5">
      <c r="A8364" s="3"/>
      <c r="B8364" s="35"/>
      <c r="C8364" s="35"/>
      <c r="E8364" s="2"/>
    </row>
    <row r="8365" spans="1:5">
      <c r="A8365" s="3"/>
      <c r="B8365" s="35"/>
      <c r="C8365" s="35"/>
      <c r="E8365" s="2"/>
    </row>
    <row r="8366" spans="1:5">
      <c r="A8366" s="3"/>
      <c r="B8366" s="35"/>
      <c r="C8366" s="35"/>
      <c r="E8366" s="2"/>
    </row>
    <row r="8367" spans="1:5">
      <c r="A8367" s="3"/>
      <c r="B8367" s="35"/>
      <c r="C8367" s="35"/>
      <c r="E8367" s="2"/>
    </row>
    <row r="8368" spans="1:5">
      <c r="A8368" s="3"/>
      <c r="B8368" s="35"/>
      <c r="C8368" s="35"/>
      <c r="E8368" s="2"/>
    </row>
    <row r="8369" spans="1:5">
      <c r="A8369" s="3"/>
      <c r="B8369" s="35"/>
      <c r="C8369" s="35"/>
      <c r="E8369" s="2"/>
    </row>
    <row r="8370" spans="1:5">
      <c r="A8370" s="3"/>
      <c r="B8370" s="35"/>
      <c r="C8370" s="35"/>
      <c r="E8370" s="2"/>
    </row>
    <row r="8371" spans="1:5">
      <c r="A8371" s="3"/>
      <c r="B8371" s="35"/>
      <c r="C8371" s="35"/>
      <c r="E8371" s="2"/>
    </row>
    <row r="8372" spans="1:5">
      <c r="A8372" s="3"/>
      <c r="B8372" s="35"/>
      <c r="C8372" s="35"/>
      <c r="E8372" s="2"/>
    </row>
    <row r="8373" spans="1:5">
      <c r="A8373" s="3"/>
      <c r="B8373" s="35"/>
      <c r="C8373" s="35"/>
      <c r="E8373" s="2"/>
    </row>
    <row r="8374" spans="1:5">
      <c r="A8374" s="3"/>
      <c r="B8374" s="35"/>
      <c r="C8374" s="35"/>
      <c r="E8374" s="2"/>
    </row>
    <row r="8375" spans="1:5">
      <c r="A8375" s="3"/>
      <c r="B8375" s="35"/>
      <c r="C8375" s="35"/>
      <c r="E8375" s="2"/>
    </row>
    <row r="8376" spans="1:5">
      <c r="A8376" s="3"/>
      <c r="B8376" s="35"/>
      <c r="C8376" s="35"/>
      <c r="E8376" s="2"/>
    </row>
    <row r="8377" spans="1:5">
      <c r="A8377" s="3"/>
      <c r="B8377" s="35"/>
      <c r="C8377" s="35"/>
      <c r="E8377" s="2"/>
    </row>
    <row r="8378" spans="1:5">
      <c r="A8378" s="3"/>
      <c r="B8378" s="35"/>
      <c r="C8378" s="35"/>
      <c r="E8378" s="2"/>
    </row>
    <row r="8379" spans="1:5">
      <c r="A8379" s="3"/>
      <c r="B8379" s="35"/>
      <c r="C8379" s="35"/>
      <c r="E8379" s="2"/>
    </row>
    <row r="8380" spans="1:5">
      <c r="A8380" s="3"/>
      <c r="B8380" s="35"/>
      <c r="C8380" s="35"/>
      <c r="E8380" s="2"/>
    </row>
    <row r="8381" spans="1:5">
      <c r="A8381" s="3"/>
      <c r="B8381" s="35"/>
      <c r="C8381" s="35"/>
      <c r="E8381" s="2"/>
    </row>
    <row r="8382" spans="1:5">
      <c r="A8382" s="3"/>
      <c r="B8382" s="35"/>
      <c r="C8382" s="35"/>
      <c r="E8382" s="2"/>
    </row>
    <row r="8383" spans="1:5">
      <c r="A8383" s="3"/>
      <c r="B8383" s="35"/>
      <c r="C8383" s="35"/>
      <c r="E8383" s="2"/>
    </row>
    <row r="8384" spans="1:5">
      <c r="A8384" s="3"/>
      <c r="B8384" s="35"/>
      <c r="C8384" s="35"/>
      <c r="E8384" s="2"/>
    </row>
    <row r="8385" spans="1:5">
      <c r="A8385" s="3"/>
      <c r="B8385" s="35"/>
      <c r="C8385" s="35"/>
      <c r="E8385" s="2"/>
    </row>
    <row r="8386" spans="1:5">
      <c r="A8386" s="3"/>
      <c r="B8386" s="35"/>
      <c r="C8386" s="35"/>
      <c r="E8386" s="2"/>
    </row>
    <row r="8387" spans="1:5">
      <c r="A8387" s="3"/>
      <c r="B8387" s="35"/>
      <c r="C8387" s="35"/>
      <c r="E8387" s="2"/>
    </row>
    <row r="8388" spans="1:5">
      <c r="A8388" s="3"/>
      <c r="B8388" s="35"/>
      <c r="C8388" s="35"/>
      <c r="E8388" s="2"/>
    </row>
    <row r="8389" spans="1:5">
      <c r="A8389" s="3"/>
      <c r="B8389" s="35"/>
      <c r="C8389" s="35"/>
      <c r="E8389" s="2"/>
    </row>
    <row r="8390" spans="1:5">
      <c r="A8390" s="3"/>
      <c r="B8390" s="35"/>
      <c r="C8390" s="35"/>
      <c r="E8390" s="2"/>
    </row>
    <row r="8391" spans="1:5">
      <c r="A8391" s="3"/>
      <c r="B8391" s="35"/>
      <c r="C8391" s="35"/>
      <c r="E8391" s="2"/>
    </row>
    <row r="8392" spans="1:5">
      <c r="A8392" s="3"/>
      <c r="B8392" s="35"/>
      <c r="C8392" s="35"/>
      <c r="E8392" s="2"/>
    </row>
    <row r="8393" spans="1:5">
      <c r="A8393" s="3"/>
      <c r="B8393" s="35"/>
      <c r="C8393" s="35"/>
      <c r="E8393" s="2"/>
    </row>
    <row r="8394" spans="1:5">
      <c r="A8394" s="3"/>
      <c r="B8394" s="35"/>
      <c r="C8394" s="35"/>
      <c r="E8394" s="2"/>
    </row>
    <row r="8395" spans="1:5">
      <c r="A8395" s="3"/>
      <c r="B8395" s="35"/>
      <c r="C8395" s="35"/>
      <c r="E8395" s="2"/>
    </row>
    <row r="8396" spans="1:5">
      <c r="A8396" s="3"/>
      <c r="B8396" s="35"/>
      <c r="C8396" s="35"/>
      <c r="E8396" s="2"/>
    </row>
    <row r="8397" spans="1:5">
      <c r="A8397" s="3"/>
      <c r="B8397" s="35"/>
      <c r="C8397" s="35"/>
      <c r="E8397" s="2"/>
    </row>
    <row r="8398" spans="1:5">
      <c r="A8398" s="3"/>
      <c r="B8398" s="35"/>
      <c r="C8398" s="35"/>
      <c r="E8398" s="2"/>
    </row>
    <row r="8399" spans="1:5">
      <c r="A8399" s="3"/>
      <c r="B8399" s="35"/>
      <c r="C8399" s="35"/>
      <c r="E8399" s="2"/>
    </row>
    <row r="8400" spans="1:5">
      <c r="A8400" s="3"/>
      <c r="B8400" s="35"/>
      <c r="C8400" s="35"/>
      <c r="E8400" s="2"/>
    </row>
    <row r="8401" spans="1:5">
      <c r="A8401" s="3"/>
      <c r="B8401" s="35"/>
      <c r="C8401" s="35"/>
      <c r="E8401" s="2"/>
    </row>
    <row r="8402" spans="1:5">
      <c r="A8402" s="3"/>
      <c r="B8402" s="35"/>
      <c r="C8402" s="35"/>
      <c r="E8402" s="2"/>
    </row>
    <row r="8403" spans="1:5">
      <c r="A8403" s="3"/>
      <c r="B8403" s="35"/>
      <c r="C8403" s="35"/>
      <c r="E8403" s="2"/>
    </row>
    <row r="8404" spans="1:5">
      <c r="A8404" s="3"/>
      <c r="B8404" s="35"/>
      <c r="C8404" s="35"/>
      <c r="E8404" s="2"/>
    </row>
    <row r="8405" spans="1:5">
      <c r="A8405" s="3"/>
      <c r="B8405" s="35"/>
      <c r="C8405" s="35"/>
      <c r="E8405" s="2"/>
    </row>
    <row r="8406" spans="1:5">
      <c r="A8406" s="3"/>
      <c r="B8406" s="35"/>
      <c r="C8406" s="35"/>
      <c r="E8406" s="2"/>
    </row>
    <row r="8407" spans="1:5">
      <c r="A8407" s="3"/>
      <c r="B8407" s="35"/>
      <c r="C8407" s="35"/>
      <c r="E8407" s="2"/>
    </row>
    <row r="8408" spans="1:5">
      <c r="A8408" s="3"/>
      <c r="B8408" s="35"/>
      <c r="C8408" s="35"/>
      <c r="E8408" s="2"/>
    </row>
    <row r="8409" spans="1:5">
      <c r="A8409" s="3"/>
      <c r="B8409" s="35"/>
      <c r="C8409" s="35"/>
      <c r="E8409" s="2"/>
    </row>
    <row r="8410" spans="1:5">
      <c r="A8410" s="3"/>
      <c r="B8410" s="35"/>
      <c r="C8410" s="35"/>
      <c r="E8410" s="2"/>
    </row>
    <row r="8411" spans="1:5">
      <c r="A8411" s="3"/>
      <c r="B8411" s="35"/>
      <c r="C8411" s="35"/>
      <c r="E8411" s="2"/>
    </row>
    <row r="8412" spans="1:5">
      <c r="A8412" s="3"/>
      <c r="B8412" s="35"/>
      <c r="C8412" s="35"/>
      <c r="E8412" s="2"/>
    </row>
    <row r="8413" spans="1:5">
      <c r="A8413" s="3"/>
      <c r="B8413" s="35"/>
      <c r="C8413" s="35"/>
      <c r="E8413" s="2"/>
    </row>
    <row r="8414" spans="1:5">
      <c r="A8414" s="3"/>
      <c r="B8414" s="35"/>
      <c r="C8414" s="35"/>
      <c r="E8414" s="2"/>
    </row>
    <row r="8415" spans="1:5">
      <c r="A8415" s="3"/>
      <c r="B8415" s="35"/>
      <c r="C8415" s="35"/>
      <c r="E8415" s="2"/>
    </row>
    <row r="8416" spans="1:5">
      <c r="A8416" s="3"/>
      <c r="B8416" s="35"/>
      <c r="C8416" s="35"/>
      <c r="E8416" s="2"/>
    </row>
    <row r="8417" spans="1:5">
      <c r="A8417" s="3"/>
      <c r="B8417" s="35"/>
      <c r="C8417" s="35"/>
      <c r="E8417" s="2"/>
    </row>
    <row r="8418" spans="1:5">
      <c r="A8418" s="3"/>
      <c r="B8418" s="35"/>
      <c r="C8418" s="35"/>
      <c r="E8418" s="2"/>
    </row>
    <row r="8419" spans="1:5">
      <c r="A8419" s="3"/>
      <c r="B8419" s="35"/>
      <c r="C8419" s="35"/>
      <c r="E8419" s="2"/>
    </row>
    <row r="8420" spans="1:5">
      <c r="A8420" s="3"/>
      <c r="B8420" s="35"/>
      <c r="C8420" s="35"/>
      <c r="E8420" s="2"/>
    </row>
    <row r="8421" spans="1:5">
      <c r="A8421" s="3"/>
      <c r="B8421" s="35"/>
      <c r="C8421" s="35"/>
      <c r="E8421" s="2"/>
    </row>
    <row r="8422" spans="1:5">
      <c r="A8422" s="3"/>
      <c r="B8422" s="35"/>
      <c r="C8422" s="35"/>
      <c r="E8422" s="2"/>
    </row>
    <row r="8423" spans="1:5">
      <c r="A8423" s="3"/>
      <c r="B8423" s="35"/>
      <c r="C8423" s="35"/>
      <c r="E8423" s="2"/>
    </row>
    <row r="8424" spans="1:5">
      <c r="A8424" s="3"/>
      <c r="B8424" s="35"/>
      <c r="C8424" s="35"/>
      <c r="E8424" s="2"/>
    </row>
    <row r="8425" spans="1:5">
      <c r="A8425" s="3"/>
      <c r="B8425" s="35"/>
      <c r="C8425" s="35"/>
      <c r="E8425" s="2"/>
    </row>
    <row r="8426" spans="1:5">
      <c r="A8426" s="3"/>
      <c r="B8426" s="35"/>
      <c r="C8426" s="35"/>
      <c r="E8426" s="2"/>
    </row>
    <row r="8427" spans="1:5">
      <c r="A8427" s="3"/>
      <c r="B8427" s="35"/>
      <c r="C8427" s="35"/>
      <c r="E8427" s="2"/>
    </row>
    <row r="8428" spans="1:5">
      <c r="A8428" s="3"/>
      <c r="B8428" s="35"/>
      <c r="C8428" s="35"/>
      <c r="E8428" s="2"/>
    </row>
    <row r="8429" spans="1:5">
      <c r="A8429" s="3"/>
      <c r="B8429" s="35"/>
      <c r="C8429" s="35"/>
      <c r="E8429" s="2"/>
    </row>
    <row r="8430" spans="1:5">
      <c r="A8430" s="3"/>
      <c r="B8430" s="35"/>
      <c r="C8430" s="35"/>
      <c r="E8430" s="2"/>
    </row>
    <row r="8431" spans="1:5">
      <c r="A8431" s="3"/>
      <c r="B8431" s="35"/>
      <c r="C8431" s="35"/>
      <c r="E8431" s="2"/>
    </row>
    <row r="8432" spans="1:5">
      <c r="A8432" s="3"/>
      <c r="B8432" s="35"/>
      <c r="C8432" s="35"/>
      <c r="E8432" s="2"/>
    </row>
    <row r="8433" spans="1:5">
      <c r="A8433" s="3"/>
      <c r="B8433" s="35"/>
      <c r="C8433" s="35"/>
      <c r="E8433" s="2"/>
    </row>
    <row r="8434" spans="1:5">
      <c r="A8434" s="3"/>
      <c r="B8434" s="35"/>
      <c r="C8434" s="35"/>
      <c r="E8434" s="2"/>
    </row>
    <row r="8435" spans="1:5">
      <c r="A8435" s="3"/>
      <c r="B8435" s="35"/>
      <c r="C8435" s="35"/>
      <c r="E8435" s="2"/>
    </row>
    <row r="8436" spans="1:5">
      <c r="A8436" s="3"/>
      <c r="B8436" s="35"/>
      <c r="C8436" s="35"/>
      <c r="E8436" s="2"/>
    </row>
    <row r="8437" spans="1:5">
      <c r="A8437" s="3"/>
      <c r="B8437" s="35"/>
      <c r="C8437" s="35"/>
      <c r="E8437" s="2"/>
    </row>
    <row r="8438" spans="1:5">
      <c r="A8438" s="3"/>
      <c r="B8438" s="35"/>
      <c r="C8438" s="35"/>
      <c r="E8438" s="2"/>
    </row>
    <row r="8439" spans="1:5">
      <c r="A8439" s="3"/>
      <c r="B8439" s="35"/>
      <c r="C8439" s="35"/>
      <c r="E8439" s="2"/>
    </row>
    <row r="8440" spans="1:5">
      <c r="A8440" s="3"/>
      <c r="B8440" s="35"/>
      <c r="C8440" s="35"/>
      <c r="E8440" s="2"/>
    </row>
    <row r="8441" spans="1:5">
      <c r="A8441" s="3"/>
      <c r="B8441" s="35"/>
      <c r="C8441" s="35"/>
      <c r="E8441" s="2"/>
    </row>
    <row r="8442" spans="1:5">
      <c r="A8442" s="3"/>
      <c r="B8442" s="35"/>
      <c r="C8442" s="35"/>
      <c r="E8442" s="2"/>
    </row>
    <row r="8443" spans="1:5">
      <c r="A8443" s="3"/>
      <c r="B8443" s="35"/>
      <c r="C8443" s="35"/>
      <c r="E8443" s="2"/>
    </row>
    <row r="8444" spans="1:5">
      <c r="A8444" s="3"/>
      <c r="B8444" s="35"/>
      <c r="C8444" s="35"/>
      <c r="E8444" s="2"/>
    </row>
    <row r="8445" spans="1:5">
      <c r="A8445" s="3"/>
      <c r="B8445" s="35"/>
      <c r="C8445" s="35"/>
      <c r="E8445" s="2"/>
    </row>
    <row r="8446" spans="1:5">
      <c r="A8446" s="3"/>
      <c r="B8446" s="35"/>
      <c r="C8446" s="35"/>
      <c r="E8446" s="2"/>
    </row>
    <row r="8447" spans="1:5">
      <c r="A8447" s="3"/>
      <c r="B8447" s="35"/>
      <c r="C8447" s="35"/>
      <c r="E8447" s="2"/>
    </row>
    <row r="8448" spans="1:5">
      <c r="A8448" s="3"/>
      <c r="B8448" s="35"/>
      <c r="C8448" s="35"/>
      <c r="E8448" s="2"/>
    </row>
    <row r="8449" spans="1:5">
      <c r="A8449" s="3"/>
      <c r="B8449" s="35"/>
      <c r="C8449" s="35"/>
      <c r="E8449" s="2"/>
    </row>
    <row r="8450" spans="1:5">
      <c r="A8450" s="3"/>
      <c r="B8450" s="35"/>
      <c r="C8450" s="35"/>
      <c r="E8450" s="2"/>
    </row>
    <row r="8451" spans="1:5">
      <c r="A8451" s="3"/>
      <c r="B8451" s="35"/>
      <c r="C8451" s="35"/>
      <c r="E8451" s="2"/>
    </row>
    <row r="8452" spans="1:5">
      <c r="A8452" s="3"/>
      <c r="B8452" s="35"/>
      <c r="C8452" s="35"/>
      <c r="E8452" s="2"/>
    </row>
    <row r="8453" spans="1:5">
      <c r="A8453" s="3"/>
      <c r="B8453" s="35"/>
      <c r="C8453" s="35"/>
      <c r="E8453" s="2"/>
    </row>
    <row r="8454" spans="1:5">
      <c r="A8454" s="3"/>
      <c r="B8454" s="35"/>
      <c r="C8454" s="35"/>
      <c r="E8454" s="2"/>
    </row>
    <row r="8455" spans="1:5">
      <c r="A8455" s="3"/>
      <c r="B8455" s="35"/>
      <c r="C8455" s="35"/>
      <c r="E8455" s="2"/>
    </row>
    <row r="8456" spans="1:5">
      <c r="A8456" s="3"/>
      <c r="B8456" s="35"/>
      <c r="C8456" s="35"/>
      <c r="E8456" s="2"/>
    </row>
    <row r="8457" spans="1:5">
      <c r="A8457" s="3"/>
      <c r="B8457" s="35"/>
      <c r="C8457" s="35"/>
      <c r="E8457" s="2"/>
    </row>
    <row r="8458" spans="1:5">
      <c r="A8458" s="3"/>
      <c r="B8458" s="35"/>
      <c r="C8458" s="35"/>
      <c r="E8458" s="2"/>
    </row>
    <row r="8459" spans="1:5">
      <c r="A8459" s="3"/>
      <c r="B8459" s="35"/>
      <c r="C8459" s="35"/>
      <c r="E8459" s="2"/>
    </row>
    <row r="8460" spans="1:5">
      <c r="A8460" s="3"/>
      <c r="B8460" s="35"/>
      <c r="C8460" s="35"/>
      <c r="E8460" s="2"/>
    </row>
    <row r="8461" spans="1:5">
      <c r="A8461" s="3"/>
      <c r="B8461" s="35"/>
      <c r="C8461" s="35"/>
      <c r="E8461" s="2"/>
    </row>
    <row r="8462" spans="1:5">
      <c r="A8462" s="3"/>
      <c r="B8462" s="35"/>
      <c r="C8462" s="35"/>
      <c r="E8462" s="2"/>
    </row>
    <row r="8463" spans="1:5">
      <c r="A8463" s="3"/>
      <c r="B8463" s="35"/>
      <c r="C8463" s="35"/>
      <c r="E8463" s="2"/>
    </row>
    <row r="8464" spans="1:5">
      <c r="A8464" s="3"/>
      <c r="B8464" s="35"/>
      <c r="C8464" s="35"/>
      <c r="E8464" s="2"/>
    </row>
    <row r="8465" spans="1:5">
      <c r="A8465" s="3"/>
      <c r="B8465" s="35"/>
      <c r="C8465" s="35"/>
      <c r="E8465" s="2"/>
    </row>
    <row r="8466" spans="1:5">
      <c r="A8466" s="3"/>
      <c r="B8466" s="35"/>
      <c r="C8466" s="35"/>
      <c r="E8466" s="2"/>
    </row>
    <row r="8467" spans="1:5">
      <c r="A8467" s="3"/>
      <c r="B8467" s="35"/>
      <c r="C8467" s="35"/>
      <c r="E8467" s="2"/>
    </row>
    <row r="8468" spans="1:5">
      <c r="A8468" s="3"/>
      <c r="B8468" s="35"/>
      <c r="C8468" s="35"/>
      <c r="E8468" s="2"/>
    </row>
    <row r="8469" spans="1:5">
      <c r="A8469" s="3"/>
      <c r="B8469" s="35"/>
      <c r="C8469" s="35"/>
      <c r="E8469" s="2"/>
    </row>
    <row r="8470" spans="1:5">
      <c r="A8470" s="3"/>
      <c r="B8470" s="35"/>
      <c r="C8470" s="35"/>
      <c r="E8470" s="2"/>
    </row>
    <row r="8471" spans="1:5">
      <c r="A8471" s="3"/>
      <c r="B8471" s="35"/>
      <c r="C8471" s="35"/>
      <c r="E8471" s="2"/>
    </row>
    <row r="8472" spans="1:5">
      <c r="A8472" s="3"/>
      <c r="B8472" s="35"/>
      <c r="C8472" s="35"/>
      <c r="E8472" s="2"/>
    </row>
    <row r="8473" spans="1:5">
      <c r="A8473" s="3"/>
      <c r="B8473" s="35"/>
      <c r="C8473" s="35"/>
      <c r="E8473" s="2"/>
    </row>
    <row r="8474" spans="1:5">
      <c r="A8474" s="3"/>
      <c r="B8474" s="35"/>
      <c r="C8474" s="35"/>
      <c r="E8474" s="2"/>
    </row>
    <row r="8475" spans="1:5">
      <c r="A8475" s="3"/>
      <c r="B8475" s="35"/>
      <c r="C8475" s="35"/>
      <c r="E8475" s="2"/>
    </row>
    <row r="8476" spans="1:5">
      <c r="A8476" s="3"/>
      <c r="B8476" s="35"/>
      <c r="C8476" s="35"/>
      <c r="E8476" s="2"/>
    </row>
    <row r="8477" spans="1:5">
      <c r="A8477" s="3"/>
      <c r="B8477" s="35"/>
      <c r="C8477" s="35"/>
      <c r="E8477" s="2"/>
    </row>
    <row r="8478" spans="1:5">
      <c r="A8478" s="3"/>
      <c r="B8478" s="35"/>
      <c r="C8478" s="35"/>
      <c r="E8478" s="2"/>
    </row>
    <row r="8479" spans="1:5">
      <c r="A8479" s="3"/>
      <c r="B8479" s="35"/>
      <c r="C8479" s="35"/>
      <c r="E8479" s="2"/>
    </row>
    <row r="8480" spans="1:5">
      <c r="A8480" s="3"/>
      <c r="B8480" s="35"/>
      <c r="C8480" s="35"/>
      <c r="E8480" s="2"/>
    </row>
    <row r="8481" spans="1:5">
      <c r="A8481" s="3"/>
      <c r="B8481" s="35"/>
      <c r="C8481" s="35"/>
      <c r="E8481" s="2"/>
    </row>
    <row r="8482" spans="1:5">
      <c r="A8482" s="3"/>
      <c r="B8482" s="35"/>
      <c r="C8482" s="35"/>
      <c r="E8482" s="2"/>
    </row>
    <row r="8483" spans="1:5">
      <c r="A8483" s="3"/>
      <c r="B8483" s="35"/>
      <c r="C8483" s="35"/>
      <c r="E8483" s="2"/>
    </row>
    <row r="8484" spans="1:5">
      <c r="A8484" s="3"/>
      <c r="B8484" s="35"/>
      <c r="C8484" s="35"/>
      <c r="E8484" s="2"/>
    </row>
    <row r="8485" spans="1:5">
      <c r="A8485" s="3"/>
      <c r="B8485" s="35"/>
      <c r="C8485" s="35"/>
      <c r="E8485" s="2"/>
    </row>
    <row r="8486" spans="1:5">
      <c r="A8486" s="3"/>
      <c r="B8486" s="35"/>
      <c r="C8486" s="35"/>
      <c r="E8486" s="2"/>
    </row>
    <row r="8487" spans="1:5">
      <c r="A8487" s="3"/>
      <c r="B8487" s="35"/>
      <c r="C8487" s="35"/>
      <c r="E8487" s="2"/>
    </row>
    <row r="8488" spans="1:5">
      <c r="A8488" s="3"/>
      <c r="B8488" s="35"/>
      <c r="C8488" s="35"/>
      <c r="E8488" s="2"/>
    </row>
    <row r="8489" spans="1:5">
      <c r="A8489" s="3"/>
      <c r="B8489" s="35"/>
      <c r="C8489" s="35"/>
      <c r="E8489" s="2"/>
    </row>
    <row r="8490" spans="1:5">
      <c r="A8490" s="3"/>
      <c r="B8490" s="35"/>
      <c r="C8490" s="35"/>
      <c r="E8490" s="2"/>
    </row>
    <row r="8491" spans="1:5">
      <c r="A8491" s="3"/>
      <c r="B8491" s="35"/>
      <c r="C8491" s="35"/>
      <c r="E8491" s="2"/>
    </row>
    <row r="8492" spans="1:5">
      <c r="A8492" s="3"/>
      <c r="B8492" s="35"/>
      <c r="C8492" s="35"/>
      <c r="E8492" s="2"/>
    </row>
    <row r="8493" spans="1:5">
      <c r="A8493" s="3"/>
      <c r="B8493" s="35"/>
      <c r="C8493" s="35"/>
      <c r="E8493" s="2"/>
    </row>
    <row r="8494" spans="1:5">
      <c r="A8494" s="3"/>
      <c r="B8494" s="35"/>
      <c r="C8494" s="35"/>
      <c r="E8494" s="2"/>
    </row>
    <row r="8495" spans="1:5">
      <c r="A8495" s="3"/>
      <c r="B8495" s="35"/>
      <c r="C8495" s="35"/>
      <c r="E8495" s="2"/>
    </row>
    <row r="8496" spans="1:5">
      <c r="A8496" s="3"/>
      <c r="B8496" s="35"/>
      <c r="C8496" s="35"/>
      <c r="E8496" s="2"/>
    </row>
    <row r="8497" spans="1:5">
      <c r="A8497" s="3"/>
      <c r="B8497" s="35"/>
      <c r="C8497" s="35"/>
      <c r="E8497" s="2"/>
    </row>
    <row r="8498" spans="1:5">
      <c r="A8498" s="3"/>
      <c r="B8498" s="35"/>
      <c r="C8498" s="35"/>
      <c r="E8498" s="2"/>
    </row>
    <row r="8499" spans="1:5">
      <c r="A8499" s="3"/>
      <c r="B8499" s="35"/>
      <c r="C8499" s="35"/>
      <c r="E8499" s="2"/>
    </row>
    <row r="8500" spans="1:5">
      <c r="A8500" s="3"/>
      <c r="B8500" s="35"/>
      <c r="C8500" s="35"/>
      <c r="E8500" s="2"/>
    </row>
    <row r="8501" spans="1:5">
      <c r="A8501" s="3"/>
      <c r="B8501" s="35"/>
      <c r="C8501" s="35"/>
      <c r="E8501" s="2"/>
    </row>
    <row r="8502" spans="1:5">
      <c r="A8502" s="3"/>
      <c r="B8502" s="35"/>
      <c r="C8502" s="35"/>
      <c r="E8502" s="2"/>
    </row>
    <row r="8503" spans="1:5">
      <c r="A8503" s="3"/>
      <c r="B8503" s="35"/>
      <c r="C8503" s="35"/>
      <c r="E8503" s="2"/>
    </row>
    <row r="8504" spans="1:5">
      <c r="A8504" s="3"/>
      <c r="B8504" s="35"/>
      <c r="C8504" s="35"/>
      <c r="E8504" s="2"/>
    </row>
    <row r="8505" spans="1:5">
      <c r="A8505" s="3"/>
      <c r="B8505" s="35"/>
      <c r="C8505" s="35"/>
      <c r="E8505" s="2"/>
    </row>
    <row r="8506" spans="1:5">
      <c r="A8506" s="3"/>
      <c r="B8506" s="35"/>
      <c r="C8506" s="35"/>
      <c r="E8506" s="2"/>
    </row>
    <row r="8507" spans="1:5">
      <c r="A8507" s="3"/>
      <c r="B8507" s="35"/>
      <c r="C8507" s="35"/>
      <c r="E8507" s="2"/>
    </row>
    <row r="8508" spans="1:5">
      <c r="A8508" s="3"/>
      <c r="B8508" s="35"/>
      <c r="C8508" s="35"/>
      <c r="E8508" s="2"/>
    </row>
    <row r="8509" spans="1:5">
      <c r="A8509" s="3"/>
      <c r="B8509" s="35"/>
      <c r="C8509" s="35"/>
      <c r="E8509" s="2"/>
    </row>
    <row r="8510" spans="1:5">
      <c r="A8510" s="3"/>
      <c r="B8510" s="35"/>
      <c r="C8510" s="35"/>
      <c r="E8510" s="2"/>
    </row>
    <row r="8511" spans="1:5">
      <c r="A8511" s="3"/>
      <c r="B8511" s="35"/>
      <c r="C8511" s="35"/>
      <c r="E8511" s="2"/>
    </row>
    <row r="8512" spans="1:5">
      <c r="A8512" s="3"/>
      <c r="B8512" s="35"/>
      <c r="C8512" s="35"/>
      <c r="E8512" s="2"/>
    </row>
    <row r="8513" spans="1:5">
      <c r="A8513" s="3"/>
      <c r="B8513" s="35"/>
      <c r="C8513" s="35"/>
      <c r="E8513" s="2"/>
    </row>
    <row r="8514" spans="1:5">
      <c r="A8514" s="3"/>
      <c r="B8514" s="35"/>
      <c r="C8514" s="35"/>
      <c r="E8514" s="2"/>
    </row>
    <row r="8515" spans="1:5">
      <c r="A8515" s="3"/>
      <c r="B8515" s="35"/>
      <c r="C8515" s="35"/>
      <c r="E8515" s="2"/>
    </row>
    <row r="8516" spans="1:5">
      <c r="A8516" s="3"/>
      <c r="B8516" s="35"/>
      <c r="C8516" s="35"/>
      <c r="E8516" s="2"/>
    </row>
    <row r="8517" spans="1:5">
      <c r="A8517" s="3"/>
      <c r="B8517" s="35"/>
      <c r="C8517" s="35"/>
      <c r="E8517" s="2"/>
    </row>
    <row r="8518" spans="1:5">
      <c r="A8518" s="3"/>
      <c r="B8518" s="35"/>
      <c r="C8518" s="35"/>
      <c r="E8518" s="2"/>
    </row>
    <row r="8519" spans="1:5">
      <c r="A8519" s="3"/>
      <c r="B8519" s="35"/>
      <c r="C8519" s="35"/>
      <c r="E8519" s="2"/>
    </row>
    <row r="8520" spans="1:5">
      <c r="A8520" s="3"/>
      <c r="B8520" s="35"/>
      <c r="C8520" s="35"/>
      <c r="E8520" s="2"/>
    </row>
    <row r="8521" spans="1:5">
      <c r="A8521" s="3"/>
      <c r="B8521" s="35"/>
      <c r="C8521" s="35"/>
      <c r="E8521" s="2"/>
    </row>
    <row r="8522" spans="1:5">
      <c r="A8522" s="3"/>
      <c r="B8522" s="35"/>
      <c r="C8522" s="35"/>
      <c r="E8522" s="2"/>
    </row>
    <row r="8523" spans="1:5">
      <c r="A8523" s="3"/>
      <c r="B8523" s="35"/>
      <c r="C8523" s="35"/>
      <c r="E8523" s="2"/>
    </row>
    <row r="8524" spans="1:5">
      <c r="A8524" s="3"/>
      <c r="B8524" s="35"/>
      <c r="C8524" s="35"/>
      <c r="E8524" s="2"/>
    </row>
    <row r="8525" spans="1:5">
      <c r="A8525" s="3"/>
      <c r="B8525" s="35"/>
      <c r="C8525" s="35"/>
      <c r="E8525" s="2"/>
    </row>
    <row r="8526" spans="1:5">
      <c r="A8526" s="3"/>
      <c r="B8526" s="35"/>
      <c r="C8526" s="35"/>
      <c r="E8526" s="2"/>
    </row>
    <row r="8527" spans="1:5">
      <c r="A8527" s="3"/>
      <c r="B8527" s="35"/>
      <c r="C8527" s="35"/>
      <c r="E8527" s="2"/>
    </row>
    <row r="8528" spans="1:5">
      <c r="A8528" s="3"/>
      <c r="B8528" s="35"/>
      <c r="C8528" s="35"/>
      <c r="E8528" s="2"/>
    </row>
    <row r="8529" spans="1:5">
      <c r="A8529" s="3"/>
      <c r="B8529" s="35"/>
      <c r="C8529" s="35"/>
      <c r="E8529" s="2"/>
    </row>
    <row r="8530" spans="1:5">
      <c r="A8530" s="3"/>
      <c r="B8530" s="35"/>
      <c r="C8530" s="35"/>
      <c r="E8530" s="2"/>
    </row>
    <row r="8531" spans="1:5">
      <c r="A8531" s="3"/>
      <c r="B8531" s="35"/>
      <c r="C8531" s="35"/>
      <c r="E8531" s="2"/>
    </row>
    <row r="8532" spans="1:5">
      <c r="A8532" s="3"/>
      <c r="B8532" s="35"/>
      <c r="C8532" s="35"/>
      <c r="E8532" s="2"/>
    </row>
    <row r="8533" spans="1:5">
      <c r="A8533" s="3"/>
      <c r="B8533" s="35"/>
      <c r="C8533" s="35"/>
      <c r="E8533" s="2"/>
    </row>
    <row r="8534" spans="1:5">
      <c r="A8534" s="3"/>
      <c r="B8534" s="35"/>
      <c r="C8534" s="35"/>
      <c r="E8534" s="2"/>
    </row>
    <row r="8535" spans="1:5">
      <c r="A8535" s="3"/>
      <c r="B8535" s="35"/>
      <c r="C8535" s="35"/>
      <c r="E8535" s="2"/>
    </row>
    <row r="8536" spans="1:5">
      <c r="A8536" s="3"/>
      <c r="B8536" s="35"/>
      <c r="C8536" s="35"/>
      <c r="E8536" s="2"/>
    </row>
    <row r="8537" spans="1:5">
      <c r="A8537" s="3"/>
      <c r="B8537" s="35"/>
      <c r="C8537" s="35"/>
      <c r="E8537" s="2"/>
    </row>
    <row r="8538" spans="1:5">
      <c r="A8538" s="3"/>
      <c r="B8538" s="35"/>
      <c r="C8538" s="35"/>
      <c r="E8538" s="2"/>
    </row>
    <row r="8539" spans="1:5">
      <c r="A8539" s="3"/>
      <c r="B8539" s="35"/>
      <c r="C8539" s="35"/>
      <c r="E8539" s="2"/>
    </row>
    <row r="8540" spans="1:5">
      <c r="A8540" s="3"/>
      <c r="B8540" s="35"/>
      <c r="C8540" s="35"/>
      <c r="E8540" s="2"/>
    </row>
    <row r="8541" spans="1:5">
      <c r="A8541" s="3"/>
      <c r="B8541" s="35"/>
      <c r="C8541" s="35"/>
      <c r="E8541" s="2"/>
    </row>
    <row r="8542" spans="1:5">
      <c r="A8542" s="3"/>
      <c r="B8542" s="35"/>
      <c r="C8542" s="35"/>
      <c r="E8542" s="2"/>
    </row>
    <row r="8543" spans="1:5">
      <c r="A8543" s="3"/>
      <c r="B8543" s="35"/>
      <c r="C8543" s="35"/>
      <c r="E8543" s="2"/>
    </row>
    <row r="8544" spans="1:5">
      <c r="A8544" s="3"/>
      <c r="B8544" s="35"/>
      <c r="C8544" s="35"/>
      <c r="E8544" s="2"/>
    </row>
    <row r="8545" spans="1:5">
      <c r="A8545" s="3"/>
      <c r="B8545" s="35"/>
      <c r="C8545" s="35"/>
      <c r="E8545" s="2"/>
    </row>
    <row r="8546" spans="1:5">
      <c r="A8546" s="3"/>
      <c r="B8546" s="35"/>
      <c r="C8546" s="35"/>
      <c r="E8546" s="2"/>
    </row>
    <row r="8547" spans="1:5">
      <c r="A8547" s="3"/>
      <c r="B8547" s="35"/>
      <c r="C8547" s="35"/>
      <c r="E8547" s="2"/>
    </row>
    <row r="8548" spans="1:5">
      <c r="A8548" s="3"/>
      <c r="B8548" s="35"/>
      <c r="C8548" s="35"/>
      <c r="E8548" s="2"/>
    </row>
    <row r="8549" spans="1:5">
      <c r="A8549" s="3"/>
      <c r="B8549" s="35"/>
      <c r="C8549" s="35"/>
      <c r="E8549" s="2"/>
    </row>
    <row r="8550" spans="1:5">
      <c r="A8550" s="3"/>
      <c r="B8550" s="35"/>
      <c r="C8550" s="35"/>
      <c r="E8550" s="2"/>
    </row>
    <row r="8551" spans="1:5">
      <c r="A8551" s="3"/>
      <c r="B8551" s="35"/>
      <c r="C8551" s="35"/>
      <c r="E8551" s="2"/>
    </row>
    <row r="8552" spans="1:5">
      <c r="A8552" s="3"/>
      <c r="B8552" s="35"/>
      <c r="C8552" s="35"/>
      <c r="E8552" s="2"/>
    </row>
    <row r="8553" spans="1:5">
      <c r="A8553" s="3"/>
      <c r="B8553" s="35"/>
      <c r="C8553" s="35"/>
      <c r="E8553" s="2"/>
    </row>
    <row r="8554" spans="1:5">
      <c r="A8554" s="3"/>
      <c r="B8554" s="35"/>
      <c r="C8554" s="35"/>
      <c r="E8554" s="2"/>
    </row>
    <row r="8555" spans="1:5">
      <c r="A8555" s="3"/>
      <c r="B8555" s="35"/>
      <c r="C8555" s="35"/>
      <c r="E8555" s="2"/>
    </row>
    <row r="8556" spans="1:5">
      <c r="A8556" s="3"/>
      <c r="B8556" s="35"/>
      <c r="C8556" s="35"/>
      <c r="E8556" s="2"/>
    </row>
    <row r="8557" spans="1:5">
      <c r="A8557" s="3"/>
      <c r="B8557" s="35"/>
      <c r="C8557" s="35"/>
      <c r="E8557" s="2"/>
    </row>
    <row r="8558" spans="1:5">
      <c r="A8558" s="3"/>
      <c r="B8558" s="35"/>
      <c r="C8558" s="35"/>
      <c r="E8558" s="2"/>
    </row>
    <row r="8559" spans="1:5">
      <c r="A8559" s="3"/>
      <c r="B8559" s="35"/>
      <c r="C8559" s="35"/>
      <c r="E8559" s="2"/>
    </row>
    <row r="8560" spans="1:5">
      <c r="A8560" s="3"/>
      <c r="B8560" s="35"/>
      <c r="C8560" s="35"/>
      <c r="E8560" s="2"/>
    </row>
    <row r="8561" spans="1:5">
      <c r="A8561" s="3"/>
      <c r="B8561" s="35"/>
      <c r="C8561" s="35"/>
      <c r="E8561" s="2"/>
    </row>
    <row r="8562" spans="1:5">
      <c r="A8562" s="3"/>
      <c r="B8562" s="35"/>
      <c r="C8562" s="35"/>
      <c r="E8562" s="2"/>
    </row>
    <row r="8563" spans="1:5">
      <c r="A8563" s="3"/>
      <c r="B8563" s="35"/>
      <c r="C8563" s="35"/>
      <c r="E8563" s="2"/>
    </row>
    <row r="8564" spans="1:5">
      <c r="A8564" s="3"/>
      <c r="B8564" s="35"/>
      <c r="C8564" s="35"/>
      <c r="E8564" s="2"/>
    </row>
    <row r="8565" spans="1:5">
      <c r="A8565" s="3"/>
      <c r="B8565" s="35"/>
      <c r="C8565" s="35"/>
      <c r="E8565" s="2"/>
    </row>
    <row r="8566" spans="1:5">
      <c r="A8566" s="3"/>
      <c r="B8566" s="35"/>
      <c r="C8566" s="35"/>
      <c r="E8566" s="2"/>
    </row>
    <row r="8567" spans="1:5">
      <c r="A8567" s="3"/>
      <c r="B8567" s="35"/>
      <c r="C8567" s="35"/>
      <c r="E8567" s="2"/>
    </row>
    <row r="8568" spans="1:5">
      <c r="A8568" s="3"/>
      <c r="B8568" s="35"/>
      <c r="C8568" s="35"/>
      <c r="E8568" s="2"/>
    </row>
    <row r="8569" spans="1:5">
      <c r="A8569" s="3"/>
      <c r="B8569" s="35"/>
      <c r="C8569" s="35"/>
      <c r="E8569" s="2"/>
    </row>
    <row r="8570" spans="1:5">
      <c r="A8570" s="3"/>
      <c r="B8570" s="35"/>
      <c r="C8570" s="35"/>
      <c r="E8570" s="2"/>
    </row>
    <row r="8571" spans="1:5">
      <c r="A8571" s="3"/>
      <c r="B8571" s="35"/>
      <c r="C8571" s="35"/>
      <c r="E8571" s="2"/>
    </row>
    <row r="8572" spans="1:5">
      <c r="A8572" s="3"/>
      <c r="B8572" s="35"/>
      <c r="C8572" s="35"/>
      <c r="E8572" s="2"/>
    </row>
    <row r="8573" spans="1:5">
      <c r="A8573" s="3"/>
      <c r="B8573" s="35"/>
      <c r="C8573" s="35"/>
      <c r="E8573" s="2"/>
    </row>
    <row r="8574" spans="1:5">
      <c r="A8574" s="3"/>
      <c r="B8574" s="35"/>
      <c r="C8574" s="35"/>
      <c r="E8574" s="2"/>
    </row>
    <row r="8575" spans="1:5">
      <c r="A8575" s="3"/>
      <c r="B8575" s="35"/>
      <c r="C8575" s="35"/>
      <c r="E8575" s="2"/>
    </row>
    <row r="8576" spans="1:5">
      <c r="A8576" s="3"/>
      <c r="B8576" s="35"/>
      <c r="C8576" s="35"/>
      <c r="E8576" s="2"/>
    </row>
    <row r="8577" spans="1:5">
      <c r="A8577" s="3"/>
      <c r="B8577" s="35"/>
      <c r="C8577" s="35"/>
      <c r="E8577" s="2"/>
    </row>
    <row r="8578" spans="1:5">
      <c r="A8578" s="3"/>
      <c r="B8578" s="35"/>
      <c r="C8578" s="35"/>
      <c r="E8578" s="2"/>
    </row>
    <row r="8579" spans="1:5">
      <c r="A8579" s="3"/>
      <c r="B8579" s="35"/>
      <c r="C8579" s="35"/>
      <c r="E8579" s="2"/>
    </row>
    <row r="8580" spans="1:5">
      <c r="A8580" s="3"/>
      <c r="B8580" s="35"/>
      <c r="C8580" s="35"/>
      <c r="E8580" s="2"/>
    </row>
    <row r="8581" spans="1:5">
      <c r="A8581" s="3"/>
      <c r="B8581" s="35"/>
      <c r="C8581" s="35"/>
      <c r="E8581" s="2"/>
    </row>
    <row r="8582" spans="1:5">
      <c r="A8582" s="3"/>
      <c r="B8582" s="35"/>
      <c r="C8582" s="35"/>
      <c r="E8582" s="2"/>
    </row>
    <row r="8583" spans="1:5">
      <c r="A8583" s="3"/>
      <c r="B8583" s="35"/>
      <c r="C8583" s="35"/>
      <c r="E8583" s="2"/>
    </row>
    <row r="8584" spans="1:5">
      <c r="A8584" s="3"/>
      <c r="B8584" s="35"/>
      <c r="C8584" s="35"/>
      <c r="E8584" s="2"/>
    </row>
    <row r="8585" spans="1:5">
      <c r="A8585" s="3"/>
      <c r="B8585" s="35"/>
      <c r="C8585" s="35"/>
      <c r="E8585" s="2"/>
    </row>
    <row r="8586" spans="1:5">
      <c r="A8586" s="3"/>
      <c r="B8586" s="35"/>
      <c r="C8586" s="35"/>
      <c r="E8586" s="2"/>
    </row>
    <row r="8587" spans="1:5">
      <c r="A8587" s="3"/>
      <c r="B8587" s="35"/>
      <c r="C8587" s="35"/>
      <c r="E8587" s="2"/>
    </row>
    <row r="8588" spans="1:5">
      <c r="A8588" s="3"/>
      <c r="B8588" s="35"/>
      <c r="C8588" s="35"/>
      <c r="E8588" s="2"/>
    </row>
    <row r="8589" spans="1:5">
      <c r="A8589" s="3"/>
      <c r="B8589" s="35"/>
      <c r="C8589" s="35"/>
      <c r="E8589" s="2"/>
    </row>
    <row r="8590" spans="1:5">
      <c r="A8590" s="3"/>
      <c r="B8590" s="35"/>
      <c r="C8590" s="35"/>
      <c r="E8590" s="2"/>
    </row>
    <row r="8591" spans="1:5">
      <c r="A8591" s="3"/>
      <c r="B8591" s="35"/>
      <c r="C8591" s="35"/>
      <c r="E8591" s="2"/>
    </row>
    <row r="8592" spans="1:5">
      <c r="A8592" s="3"/>
      <c r="B8592" s="35"/>
      <c r="C8592" s="35"/>
      <c r="E8592" s="2"/>
    </row>
    <row r="8593" spans="1:5">
      <c r="A8593" s="3"/>
      <c r="B8593" s="35"/>
      <c r="C8593" s="35"/>
      <c r="E8593" s="2"/>
    </row>
    <row r="8594" spans="1:5">
      <c r="A8594" s="3"/>
      <c r="B8594" s="35"/>
      <c r="C8594" s="35"/>
      <c r="E8594" s="2"/>
    </row>
    <row r="8595" spans="1:5">
      <c r="A8595" s="3"/>
      <c r="B8595" s="35"/>
      <c r="C8595" s="35"/>
      <c r="E8595" s="2"/>
    </row>
    <row r="8596" spans="1:5">
      <c r="A8596" s="3"/>
      <c r="B8596" s="35"/>
      <c r="C8596" s="35"/>
      <c r="E8596" s="2"/>
    </row>
    <row r="8597" spans="1:5">
      <c r="A8597" s="3"/>
      <c r="B8597" s="35"/>
      <c r="C8597" s="35"/>
      <c r="E8597" s="2"/>
    </row>
    <row r="8598" spans="1:5">
      <c r="A8598" s="3"/>
      <c r="B8598" s="35"/>
      <c r="C8598" s="35"/>
      <c r="E8598" s="2"/>
    </row>
    <row r="8599" spans="1:5">
      <c r="A8599" s="3"/>
      <c r="B8599" s="35"/>
      <c r="C8599" s="35"/>
      <c r="E8599" s="2"/>
    </row>
    <row r="8600" spans="1:5">
      <c r="A8600" s="3"/>
      <c r="B8600" s="35"/>
      <c r="C8600" s="35"/>
      <c r="E8600" s="2"/>
    </row>
    <row r="8601" spans="1:5">
      <c r="A8601" s="3"/>
      <c r="B8601" s="35"/>
      <c r="C8601" s="35"/>
      <c r="E8601" s="2"/>
    </row>
    <row r="8602" spans="1:5">
      <c r="A8602" s="3"/>
      <c r="B8602" s="35"/>
      <c r="C8602" s="35"/>
      <c r="E8602" s="2"/>
    </row>
    <row r="8603" spans="1:5">
      <c r="A8603" s="3"/>
      <c r="B8603" s="35"/>
      <c r="C8603" s="35"/>
      <c r="E8603" s="2"/>
    </row>
    <row r="8604" spans="1:5">
      <c r="A8604" s="3"/>
      <c r="B8604" s="35"/>
      <c r="C8604" s="35"/>
      <c r="E8604" s="2"/>
    </row>
    <row r="8605" spans="1:5">
      <c r="A8605" s="3"/>
      <c r="B8605" s="35"/>
      <c r="C8605" s="35"/>
      <c r="E8605" s="2"/>
    </row>
    <row r="8606" spans="1:5">
      <c r="A8606" s="3"/>
      <c r="B8606" s="35"/>
      <c r="C8606" s="35"/>
      <c r="E8606" s="2"/>
    </row>
    <row r="8607" spans="1:5">
      <c r="A8607" s="3"/>
      <c r="B8607" s="35"/>
      <c r="C8607" s="35"/>
      <c r="E8607" s="2"/>
    </row>
    <row r="8608" spans="1:5">
      <c r="A8608" s="3"/>
      <c r="B8608" s="35"/>
      <c r="C8608" s="35"/>
      <c r="E8608" s="2"/>
    </row>
    <row r="8609" spans="1:5">
      <c r="A8609" s="3"/>
      <c r="B8609" s="35"/>
      <c r="C8609" s="35"/>
      <c r="E8609" s="2"/>
    </row>
    <row r="8610" spans="1:5">
      <c r="A8610" s="3"/>
      <c r="B8610" s="35"/>
      <c r="C8610" s="35"/>
      <c r="E8610" s="2"/>
    </row>
    <row r="8611" spans="1:5">
      <c r="A8611" s="3"/>
      <c r="B8611" s="35"/>
      <c r="C8611" s="35"/>
      <c r="E8611" s="2"/>
    </row>
    <row r="8612" spans="1:5">
      <c r="A8612" s="3"/>
      <c r="B8612" s="35"/>
      <c r="C8612" s="35"/>
      <c r="E8612" s="2"/>
    </row>
    <row r="8613" spans="1:5">
      <c r="A8613" s="3"/>
      <c r="B8613" s="35"/>
      <c r="C8613" s="35"/>
      <c r="E8613" s="2"/>
    </row>
    <row r="8614" spans="1:5">
      <c r="A8614" s="3"/>
      <c r="B8614" s="35"/>
      <c r="C8614" s="35"/>
      <c r="E8614" s="2"/>
    </row>
    <row r="8615" spans="1:5">
      <c r="A8615" s="3"/>
      <c r="B8615" s="35"/>
      <c r="C8615" s="35"/>
      <c r="E8615" s="2"/>
    </row>
    <row r="8616" spans="1:5">
      <c r="A8616" s="3"/>
      <c r="B8616" s="35"/>
      <c r="C8616" s="35"/>
      <c r="E8616" s="2"/>
    </row>
    <row r="8617" spans="1:5">
      <c r="A8617" s="3"/>
      <c r="B8617" s="35"/>
      <c r="C8617" s="35"/>
      <c r="E8617" s="2"/>
    </row>
    <row r="8618" spans="1:5">
      <c r="A8618" s="3"/>
      <c r="B8618" s="35"/>
      <c r="C8618" s="35"/>
      <c r="E8618" s="2"/>
    </row>
    <row r="8619" spans="1:5">
      <c r="A8619" s="3"/>
      <c r="B8619" s="35"/>
      <c r="C8619" s="35"/>
      <c r="E8619" s="2"/>
    </row>
    <row r="8620" spans="1:5">
      <c r="A8620" s="3"/>
      <c r="B8620" s="35"/>
      <c r="C8620" s="35"/>
      <c r="E8620" s="2"/>
    </row>
    <row r="8621" spans="1:5">
      <c r="A8621" s="3"/>
      <c r="B8621" s="35"/>
      <c r="C8621" s="35"/>
      <c r="E8621" s="2"/>
    </row>
    <row r="8622" spans="1:5">
      <c r="A8622" s="3"/>
      <c r="B8622" s="35"/>
      <c r="C8622" s="35"/>
      <c r="E8622" s="2"/>
    </row>
    <row r="8623" spans="1:5">
      <c r="A8623" s="3"/>
      <c r="B8623" s="35"/>
      <c r="C8623" s="35"/>
      <c r="E8623" s="2"/>
    </row>
    <row r="8624" spans="1:5">
      <c r="A8624" s="3"/>
      <c r="B8624" s="35"/>
      <c r="C8624" s="35"/>
      <c r="E8624" s="2"/>
    </row>
    <row r="8625" spans="1:5">
      <c r="A8625" s="3"/>
      <c r="B8625" s="35"/>
      <c r="C8625" s="35"/>
      <c r="E8625" s="2"/>
    </row>
    <row r="8626" spans="1:5">
      <c r="A8626" s="3"/>
      <c r="B8626" s="35"/>
      <c r="C8626" s="35"/>
      <c r="E8626" s="2"/>
    </row>
    <row r="8627" spans="1:5">
      <c r="A8627" s="3"/>
      <c r="B8627" s="35"/>
      <c r="C8627" s="35"/>
      <c r="E8627" s="2"/>
    </row>
    <row r="8628" spans="1:5">
      <c r="A8628" s="3"/>
      <c r="B8628" s="35"/>
      <c r="C8628" s="35"/>
      <c r="E8628" s="2"/>
    </row>
    <row r="8629" spans="1:5">
      <c r="A8629" s="3"/>
      <c r="B8629" s="35"/>
      <c r="C8629" s="35"/>
      <c r="E8629" s="2"/>
    </row>
    <row r="8630" spans="1:5">
      <c r="A8630" s="3"/>
      <c r="B8630" s="35"/>
      <c r="C8630" s="35"/>
      <c r="E8630" s="2"/>
    </row>
    <row r="8631" spans="1:5">
      <c r="A8631" s="3"/>
      <c r="B8631" s="35"/>
      <c r="C8631" s="35"/>
      <c r="E8631" s="2"/>
    </row>
    <row r="8632" spans="1:5">
      <c r="A8632" s="3"/>
      <c r="B8632" s="35"/>
      <c r="C8632" s="35"/>
      <c r="E8632" s="2"/>
    </row>
    <row r="8633" spans="1:5">
      <c r="A8633" s="3"/>
      <c r="B8633" s="35"/>
      <c r="C8633" s="35"/>
      <c r="E8633" s="2"/>
    </row>
    <row r="8634" spans="1:5">
      <c r="A8634" s="3"/>
      <c r="B8634" s="35"/>
      <c r="C8634" s="35"/>
      <c r="E8634" s="2"/>
    </row>
    <row r="8635" spans="1:5">
      <c r="A8635" s="3"/>
      <c r="B8635" s="35"/>
      <c r="C8635" s="35"/>
      <c r="E8635" s="2"/>
    </row>
    <row r="8636" spans="1:5">
      <c r="A8636" s="3"/>
      <c r="B8636" s="35"/>
      <c r="C8636" s="35"/>
      <c r="E8636" s="2"/>
    </row>
    <row r="8637" spans="1:5">
      <c r="A8637" s="3"/>
      <c r="B8637" s="35"/>
      <c r="C8637" s="35"/>
      <c r="E8637" s="2"/>
    </row>
    <row r="8638" spans="1:5">
      <c r="A8638" s="3"/>
      <c r="B8638" s="35"/>
      <c r="C8638" s="35"/>
      <c r="E8638" s="2"/>
    </row>
    <row r="8639" spans="1:5">
      <c r="A8639" s="3"/>
      <c r="B8639" s="35"/>
      <c r="C8639" s="35"/>
      <c r="E8639" s="2"/>
    </row>
    <row r="8640" spans="1:5">
      <c r="A8640" s="3"/>
      <c r="B8640" s="35"/>
      <c r="C8640" s="35"/>
      <c r="E8640" s="2"/>
    </row>
    <row r="8641" spans="1:5">
      <c r="A8641" s="3"/>
      <c r="B8641" s="35"/>
      <c r="C8641" s="35"/>
      <c r="E8641" s="2"/>
    </row>
    <row r="8642" spans="1:5">
      <c r="A8642" s="3"/>
      <c r="B8642" s="35"/>
      <c r="C8642" s="35"/>
      <c r="E8642" s="2"/>
    </row>
    <row r="8643" spans="1:5">
      <c r="A8643" s="3"/>
      <c r="B8643" s="35"/>
      <c r="C8643" s="35"/>
      <c r="E8643" s="2"/>
    </row>
    <row r="8644" spans="1:5">
      <c r="A8644" s="3"/>
      <c r="B8644" s="35"/>
      <c r="C8644" s="35"/>
      <c r="E8644" s="2"/>
    </row>
    <row r="8645" spans="1:5">
      <c r="A8645" s="3"/>
      <c r="B8645" s="35"/>
      <c r="C8645" s="35"/>
      <c r="E8645" s="2"/>
    </row>
    <row r="8646" spans="1:5">
      <c r="A8646" s="3"/>
      <c r="B8646" s="35"/>
      <c r="C8646" s="35"/>
      <c r="E8646" s="2"/>
    </row>
    <row r="8647" spans="1:5">
      <c r="A8647" s="3"/>
      <c r="B8647" s="35"/>
      <c r="C8647" s="35"/>
      <c r="E8647" s="2"/>
    </row>
    <row r="8648" spans="1:5">
      <c r="A8648" s="3"/>
      <c r="B8648" s="35"/>
      <c r="C8648" s="35"/>
      <c r="E8648" s="2"/>
    </row>
    <row r="8649" spans="1:5">
      <c r="A8649" s="3"/>
      <c r="B8649" s="35"/>
      <c r="C8649" s="35"/>
      <c r="E8649" s="2"/>
    </row>
    <row r="8650" spans="1:5">
      <c r="A8650" s="3"/>
      <c r="B8650" s="35"/>
      <c r="C8650" s="35"/>
      <c r="E8650" s="2"/>
    </row>
    <row r="8651" spans="1:5">
      <c r="A8651" s="3"/>
      <c r="B8651" s="35"/>
      <c r="C8651" s="35"/>
      <c r="E8651" s="2"/>
    </row>
    <row r="8652" spans="1:5">
      <c r="A8652" s="3"/>
      <c r="B8652" s="35"/>
      <c r="C8652" s="35"/>
      <c r="E8652" s="2"/>
    </row>
    <row r="8653" spans="1:5">
      <c r="A8653" s="3"/>
      <c r="B8653" s="35"/>
      <c r="C8653" s="35"/>
      <c r="E8653" s="2"/>
    </row>
    <row r="8654" spans="1:5">
      <c r="A8654" s="3"/>
      <c r="B8654" s="35"/>
      <c r="C8654" s="35"/>
      <c r="E8654" s="2"/>
    </row>
    <row r="8655" spans="1:5">
      <c r="A8655" s="3"/>
      <c r="B8655" s="35"/>
      <c r="C8655" s="35"/>
      <c r="E8655" s="2"/>
    </row>
    <row r="8656" spans="1:5">
      <c r="A8656" s="3"/>
      <c r="B8656" s="35"/>
      <c r="C8656" s="35"/>
      <c r="E8656" s="2"/>
    </row>
    <row r="8657" spans="1:5">
      <c r="A8657" s="3"/>
      <c r="B8657" s="35"/>
      <c r="C8657" s="35"/>
      <c r="E8657" s="2"/>
    </row>
    <row r="8658" spans="1:5">
      <c r="A8658" s="3"/>
      <c r="B8658" s="35"/>
      <c r="C8658" s="35"/>
      <c r="E8658" s="2"/>
    </row>
    <row r="8659" spans="1:5">
      <c r="A8659" s="3"/>
      <c r="B8659" s="35"/>
      <c r="C8659" s="35"/>
      <c r="E8659" s="2"/>
    </row>
    <row r="8660" spans="1:5">
      <c r="A8660" s="3"/>
      <c r="B8660" s="35"/>
      <c r="C8660" s="35"/>
      <c r="E8660" s="2"/>
    </row>
    <row r="8661" spans="1:5">
      <c r="A8661" s="3"/>
      <c r="B8661" s="35"/>
      <c r="C8661" s="35"/>
      <c r="E8661" s="2"/>
    </row>
    <row r="8662" spans="1:5">
      <c r="A8662" s="3"/>
      <c r="B8662" s="35"/>
      <c r="C8662" s="35"/>
      <c r="E8662" s="2"/>
    </row>
    <row r="8663" spans="1:5">
      <c r="A8663" s="3"/>
      <c r="B8663" s="35"/>
      <c r="C8663" s="35"/>
      <c r="E8663" s="2"/>
    </row>
    <row r="8664" spans="1:5">
      <c r="A8664" s="3"/>
      <c r="B8664" s="35"/>
      <c r="C8664" s="35"/>
      <c r="E8664" s="2"/>
    </row>
    <row r="8665" spans="1:5">
      <c r="A8665" s="3"/>
      <c r="B8665" s="35"/>
      <c r="C8665" s="35"/>
      <c r="E8665" s="2"/>
    </row>
    <row r="8666" spans="1:5">
      <c r="A8666" s="3"/>
      <c r="B8666" s="35"/>
      <c r="C8666" s="35"/>
      <c r="E8666" s="2"/>
    </row>
    <row r="8667" spans="1:5">
      <c r="A8667" s="3"/>
      <c r="B8667" s="35"/>
      <c r="C8667" s="35"/>
      <c r="E8667" s="2"/>
    </row>
    <row r="8668" spans="1:5">
      <c r="A8668" s="3"/>
      <c r="B8668" s="35"/>
      <c r="C8668" s="35"/>
      <c r="E8668" s="2"/>
    </row>
    <row r="8669" spans="1:5">
      <c r="A8669" s="3"/>
      <c r="B8669" s="35"/>
      <c r="C8669" s="35"/>
      <c r="E8669" s="2"/>
    </row>
    <row r="8670" spans="1:5">
      <c r="A8670" s="3"/>
      <c r="B8670" s="35"/>
      <c r="C8670" s="35"/>
      <c r="E8670" s="2"/>
    </row>
    <row r="8671" spans="1:5">
      <c r="A8671" s="3"/>
      <c r="B8671" s="35"/>
      <c r="C8671" s="35"/>
      <c r="E8671" s="2"/>
    </row>
    <row r="8672" spans="1:5">
      <c r="A8672" s="3"/>
      <c r="B8672" s="35"/>
      <c r="C8672" s="35"/>
      <c r="E8672" s="2"/>
    </row>
    <row r="8673" spans="1:5">
      <c r="A8673" s="3"/>
      <c r="B8673" s="35"/>
      <c r="C8673" s="35"/>
      <c r="E8673" s="2"/>
    </row>
    <row r="8674" spans="1:5">
      <c r="A8674" s="3"/>
      <c r="B8674" s="35"/>
      <c r="C8674" s="35"/>
      <c r="E8674" s="2"/>
    </row>
    <row r="8675" spans="1:5">
      <c r="A8675" s="3"/>
      <c r="B8675" s="35"/>
      <c r="C8675" s="35"/>
      <c r="E8675" s="2"/>
    </row>
    <row r="8676" spans="1:5">
      <c r="A8676" s="3"/>
      <c r="B8676" s="35"/>
      <c r="C8676" s="35"/>
      <c r="E8676" s="2"/>
    </row>
    <row r="8677" spans="1:5">
      <c r="A8677" s="3"/>
      <c r="B8677" s="35"/>
      <c r="C8677" s="35"/>
      <c r="E8677" s="2"/>
    </row>
    <row r="8678" spans="1:5">
      <c r="A8678" s="3"/>
      <c r="B8678" s="35"/>
      <c r="C8678" s="35"/>
      <c r="E8678" s="2"/>
    </row>
    <row r="8679" spans="1:5">
      <c r="A8679" s="3"/>
      <c r="B8679" s="35"/>
      <c r="C8679" s="35"/>
      <c r="E8679" s="2"/>
    </row>
    <row r="8680" spans="1:5">
      <c r="A8680" s="3"/>
      <c r="B8680" s="35"/>
      <c r="C8680" s="35"/>
      <c r="E8680" s="2"/>
    </row>
    <row r="8681" spans="1:5">
      <c r="A8681" s="3"/>
      <c r="B8681" s="35"/>
      <c r="C8681" s="35"/>
      <c r="E8681" s="2"/>
    </row>
    <row r="8682" spans="1:5">
      <c r="A8682" s="3"/>
      <c r="B8682" s="35"/>
      <c r="C8682" s="35"/>
      <c r="E8682" s="2"/>
    </row>
    <row r="8683" spans="1:5">
      <c r="A8683" s="3"/>
      <c r="B8683" s="35"/>
      <c r="C8683" s="35"/>
      <c r="E8683" s="2"/>
    </row>
    <row r="8684" spans="1:5">
      <c r="A8684" s="3"/>
      <c r="B8684" s="35"/>
      <c r="C8684" s="35"/>
      <c r="E8684" s="2"/>
    </row>
    <row r="8685" spans="1:5">
      <c r="A8685" s="3"/>
      <c r="B8685" s="35"/>
      <c r="C8685" s="35"/>
      <c r="E8685" s="2"/>
    </row>
    <row r="8686" spans="1:5">
      <c r="A8686" s="3"/>
      <c r="B8686" s="35"/>
      <c r="C8686" s="35"/>
      <c r="E8686" s="2"/>
    </row>
    <row r="8687" spans="1:5">
      <c r="A8687" s="3"/>
      <c r="B8687" s="35"/>
      <c r="C8687" s="35"/>
      <c r="E8687" s="2"/>
    </row>
    <row r="8688" spans="1:5">
      <c r="A8688" s="3"/>
      <c r="B8688" s="35"/>
      <c r="C8688" s="35"/>
      <c r="E8688" s="2"/>
    </row>
    <row r="8689" spans="1:5">
      <c r="A8689" s="3"/>
      <c r="B8689" s="35"/>
      <c r="C8689" s="35"/>
      <c r="E8689" s="2"/>
    </row>
    <row r="8690" spans="1:5">
      <c r="A8690" s="3"/>
      <c r="B8690" s="35"/>
      <c r="C8690" s="35"/>
      <c r="E8690" s="2"/>
    </row>
    <row r="8691" spans="1:5">
      <c r="A8691" s="3"/>
      <c r="B8691" s="35"/>
      <c r="C8691" s="35"/>
      <c r="E8691" s="2"/>
    </row>
    <row r="8692" spans="1:5">
      <c r="A8692" s="3"/>
      <c r="B8692" s="35"/>
      <c r="C8692" s="35"/>
      <c r="E8692" s="2"/>
    </row>
    <row r="8693" spans="1:5">
      <c r="A8693" s="3"/>
      <c r="B8693" s="35"/>
      <c r="C8693" s="35"/>
      <c r="E8693" s="2"/>
    </row>
    <row r="8694" spans="1:5">
      <c r="A8694" s="3"/>
      <c r="B8694" s="35"/>
      <c r="C8694" s="35"/>
      <c r="E8694" s="2"/>
    </row>
    <row r="8695" spans="1:5">
      <c r="A8695" s="3"/>
      <c r="B8695" s="35"/>
      <c r="C8695" s="35"/>
      <c r="E8695" s="2"/>
    </row>
    <row r="8696" spans="1:5">
      <c r="A8696" s="3"/>
      <c r="B8696" s="35"/>
      <c r="C8696" s="35"/>
      <c r="E8696" s="2"/>
    </row>
    <row r="8697" spans="1:5">
      <c r="A8697" s="3"/>
      <c r="B8697" s="35"/>
      <c r="C8697" s="35"/>
      <c r="E8697" s="2"/>
    </row>
    <row r="8698" spans="1:5">
      <c r="A8698" s="3"/>
      <c r="B8698" s="35"/>
      <c r="C8698" s="35"/>
      <c r="E8698" s="2"/>
    </row>
    <row r="8699" spans="1:5">
      <c r="A8699" s="3"/>
      <c r="B8699" s="35"/>
      <c r="C8699" s="35"/>
      <c r="E8699" s="2"/>
    </row>
    <row r="8700" spans="1:5">
      <c r="A8700" s="3"/>
      <c r="B8700" s="35"/>
      <c r="C8700" s="35"/>
      <c r="E8700" s="2"/>
    </row>
    <row r="8701" spans="1:5">
      <c r="A8701" s="3"/>
      <c r="B8701" s="35"/>
      <c r="C8701" s="35"/>
      <c r="E8701" s="2"/>
    </row>
    <row r="8702" spans="1:5">
      <c r="A8702" s="3"/>
      <c r="B8702" s="35"/>
      <c r="C8702" s="35"/>
      <c r="E8702" s="2"/>
    </row>
    <row r="8703" spans="1:5">
      <c r="A8703" s="3"/>
      <c r="B8703" s="35"/>
      <c r="C8703" s="35"/>
      <c r="E8703" s="2"/>
    </row>
    <row r="8704" spans="1:5">
      <c r="A8704" s="3"/>
      <c r="B8704" s="35"/>
      <c r="C8704" s="35"/>
      <c r="E8704" s="2"/>
    </row>
    <row r="8705" spans="1:5">
      <c r="A8705" s="3"/>
      <c r="B8705" s="35"/>
      <c r="C8705" s="35"/>
      <c r="E8705" s="2"/>
    </row>
    <row r="8706" spans="1:5">
      <c r="A8706" s="3"/>
      <c r="B8706" s="35"/>
      <c r="C8706" s="35"/>
      <c r="E8706" s="2"/>
    </row>
    <row r="8707" spans="1:5">
      <c r="A8707" s="3"/>
      <c r="B8707" s="35"/>
      <c r="C8707" s="35"/>
      <c r="E8707" s="2"/>
    </row>
    <row r="8708" spans="1:5">
      <c r="A8708" s="3"/>
      <c r="B8708" s="35"/>
      <c r="C8708" s="35"/>
      <c r="E8708" s="2"/>
    </row>
    <row r="8709" spans="1:5">
      <c r="A8709" s="3"/>
      <c r="B8709" s="35"/>
      <c r="C8709" s="35"/>
      <c r="E8709" s="2"/>
    </row>
    <row r="8710" spans="1:5">
      <c r="A8710" s="3"/>
      <c r="B8710" s="35"/>
      <c r="C8710" s="35"/>
      <c r="E8710" s="2"/>
    </row>
    <row r="8711" spans="1:5">
      <c r="A8711" s="3"/>
      <c r="B8711" s="35"/>
      <c r="C8711" s="35"/>
      <c r="E8711" s="2"/>
    </row>
    <row r="8712" spans="1:5">
      <c r="A8712" s="3"/>
      <c r="B8712" s="35"/>
      <c r="C8712" s="35"/>
      <c r="E8712" s="2"/>
    </row>
    <row r="8713" spans="1:5">
      <c r="A8713" s="3"/>
      <c r="B8713" s="35"/>
      <c r="C8713" s="35"/>
      <c r="E8713" s="2"/>
    </row>
    <row r="8714" spans="1:5">
      <c r="A8714" s="3"/>
      <c r="B8714" s="35"/>
      <c r="C8714" s="35"/>
      <c r="E8714" s="2"/>
    </row>
    <row r="8715" spans="1:5">
      <c r="A8715" s="3"/>
      <c r="B8715" s="35"/>
      <c r="C8715" s="35"/>
      <c r="E8715" s="2"/>
    </row>
    <row r="8716" spans="1:5">
      <c r="A8716" s="3"/>
      <c r="B8716" s="35"/>
      <c r="C8716" s="35"/>
      <c r="E8716" s="2"/>
    </row>
    <row r="8717" spans="1:5">
      <c r="A8717" s="3"/>
      <c r="B8717" s="35"/>
      <c r="C8717" s="35"/>
      <c r="E8717" s="2"/>
    </row>
    <row r="8718" spans="1:5">
      <c r="A8718" s="3"/>
      <c r="B8718" s="35"/>
      <c r="C8718" s="35"/>
      <c r="E8718" s="2"/>
    </row>
    <row r="8719" spans="1:5">
      <c r="A8719" s="3"/>
      <c r="B8719" s="35"/>
      <c r="C8719" s="35"/>
      <c r="E8719" s="2"/>
    </row>
    <row r="8720" spans="1:5">
      <c r="A8720" s="3"/>
      <c r="B8720" s="35"/>
      <c r="C8720" s="35"/>
      <c r="E8720" s="2"/>
    </row>
    <row r="8721" spans="1:5">
      <c r="A8721" s="3"/>
      <c r="B8721" s="35"/>
      <c r="C8721" s="35"/>
      <c r="E8721" s="2"/>
    </row>
    <row r="8722" spans="1:5">
      <c r="A8722" s="3"/>
      <c r="B8722" s="35"/>
      <c r="C8722" s="35"/>
      <c r="E8722" s="2"/>
    </row>
    <row r="8723" spans="1:5">
      <c r="A8723" s="3"/>
      <c r="B8723" s="35"/>
      <c r="C8723" s="35"/>
      <c r="E8723" s="2"/>
    </row>
    <row r="8724" spans="1:5">
      <c r="A8724" s="3"/>
      <c r="B8724" s="35"/>
      <c r="C8724" s="35"/>
      <c r="E8724" s="2"/>
    </row>
    <row r="8725" spans="1:5">
      <c r="A8725" s="3"/>
      <c r="B8725" s="35"/>
      <c r="C8725" s="35"/>
      <c r="E8725" s="2"/>
    </row>
    <row r="8726" spans="1:5">
      <c r="A8726" s="3"/>
      <c r="B8726" s="35"/>
      <c r="C8726" s="35"/>
      <c r="E8726" s="2"/>
    </row>
    <row r="8727" spans="1:5">
      <c r="A8727" s="3"/>
      <c r="B8727" s="35"/>
      <c r="C8727" s="35"/>
      <c r="E8727" s="2"/>
    </row>
    <row r="8728" spans="1:5">
      <c r="A8728" s="3"/>
      <c r="B8728" s="35"/>
      <c r="C8728" s="35"/>
      <c r="E8728" s="2"/>
    </row>
    <row r="8729" spans="1:5">
      <c r="A8729" s="3"/>
      <c r="B8729" s="35"/>
      <c r="C8729" s="35"/>
      <c r="E8729" s="2"/>
    </row>
    <row r="8730" spans="1:5">
      <c r="A8730" s="3"/>
      <c r="B8730" s="35"/>
      <c r="C8730" s="35"/>
      <c r="E8730" s="2"/>
    </row>
    <row r="8731" spans="1:5">
      <c r="A8731" s="3"/>
      <c r="B8731" s="35"/>
      <c r="C8731" s="35"/>
      <c r="E8731" s="2"/>
    </row>
    <row r="8732" spans="1:5">
      <c r="A8732" s="3"/>
      <c r="B8732" s="35"/>
      <c r="C8732" s="35"/>
      <c r="E8732" s="2"/>
    </row>
    <row r="8733" spans="1:5">
      <c r="A8733" s="3"/>
      <c r="B8733" s="35"/>
      <c r="C8733" s="35"/>
      <c r="E8733" s="2"/>
    </row>
    <row r="8734" spans="1:5">
      <c r="A8734" s="3"/>
      <c r="B8734" s="35"/>
      <c r="C8734" s="35"/>
      <c r="E8734" s="2"/>
    </row>
    <row r="8735" spans="1:5">
      <c r="A8735" s="3"/>
      <c r="B8735" s="35"/>
      <c r="C8735" s="35"/>
      <c r="E8735" s="2"/>
    </row>
    <row r="8736" spans="1:5">
      <c r="A8736" s="3"/>
      <c r="B8736" s="35"/>
      <c r="C8736" s="35"/>
      <c r="E8736" s="2"/>
    </row>
    <row r="8737" spans="1:5">
      <c r="A8737" s="3"/>
      <c r="B8737" s="35"/>
      <c r="C8737" s="35"/>
      <c r="E8737" s="2"/>
    </row>
    <row r="8738" spans="1:5">
      <c r="A8738" s="3"/>
      <c r="B8738" s="35"/>
      <c r="C8738" s="35"/>
      <c r="E8738" s="2"/>
    </row>
    <row r="8739" spans="1:5">
      <c r="A8739" s="3"/>
      <c r="B8739" s="35"/>
      <c r="C8739" s="35"/>
      <c r="E8739" s="2"/>
    </row>
    <row r="8740" spans="1:5">
      <c r="A8740" s="3"/>
      <c r="B8740" s="35"/>
      <c r="C8740" s="35"/>
      <c r="E8740" s="2"/>
    </row>
    <row r="8741" spans="1:5">
      <c r="A8741" s="3"/>
      <c r="B8741" s="35"/>
      <c r="C8741" s="35"/>
      <c r="E8741" s="2"/>
    </row>
    <row r="8742" spans="1:5">
      <c r="A8742" s="3"/>
      <c r="B8742" s="35"/>
      <c r="C8742" s="35"/>
      <c r="E8742" s="2"/>
    </row>
    <row r="8743" spans="1:5">
      <c r="A8743" s="3"/>
      <c r="B8743" s="35"/>
      <c r="C8743" s="35"/>
      <c r="E8743" s="2"/>
    </row>
    <row r="8744" spans="1:5">
      <c r="A8744" s="3"/>
      <c r="B8744" s="35"/>
      <c r="C8744" s="35"/>
      <c r="E8744" s="2"/>
    </row>
    <row r="8745" spans="1:5">
      <c r="A8745" s="3"/>
      <c r="B8745" s="35"/>
      <c r="C8745" s="35"/>
      <c r="E8745" s="2"/>
    </row>
    <row r="8746" spans="1:5">
      <c r="A8746" s="3"/>
      <c r="B8746" s="35"/>
      <c r="C8746" s="35"/>
      <c r="E8746" s="2"/>
    </row>
    <row r="8747" spans="1:5">
      <c r="A8747" s="3"/>
      <c r="B8747" s="35"/>
      <c r="C8747" s="35"/>
      <c r="E8747" s="2"/>
    </row>
    <row r="8748" spans="1:5">
      <c r="A8748" s="3"/>
      <c r="B8748" s="35"/>
      <c r="C8748" s="35"/>
      <c r="E8748" s="2"/>
    </row>
    <row r="8749" spans="1:5">
      <c r="A8749" s="3"/>
      <c r="B8749" s="35"/>
      <c r="C8749" s="35"/>
      <c r="E8749" s="2"/>
    </row>
    <row r="8750" spans="1:5">
      <c r="A8750" s="3"/>
      <c r="B8750" s="35"/>
      <c r="C8750" s="35"/>
      <c r="E8750" s="2"/>
    </row>
    <row r="8751" spans="1:5">
      <c r="A8751" s="3"/>
      <c r="B8751" s="35"/>
      <c r="C8751" s="35"/>
      <c r="E8751" s="2"/>
    </row>
    <row r="8752" spans="1:5">
      <c r="A8752" s="3"/>
      <c r="B8752" s="35"/>
      <c r="C8752" s="35"/>
      <c r="E8752" s="2"/>
    </row>
    <row r="8753" spans="1:5">
      <c r="A8753" s="3"/>
      <c r="B8753" s="35"/>
      <c r="C8753" s="35"/>
      <c r="E8753" s="2"/>
    </row>
    <row r="8754" spans="1:5">
      <c r="A8754" s="3"/>
      <c r="B8754" s="35"/>
      <c r="C8754" s="35"/>
      <c r="E8754" s="2"/>
    </row>
    <row r="8755" spans="1:5">
      <c r="A8755" s="3"/>
      <c r="B8755" s="35"/>
      <c r="C8755" s="35"/>
      <c r="E8755" s="2"/>
    </row>
    <row r="8756" spans="1:5">
      <c r="A8756" s="3"/>
      <c r="B8756" s="35"/>
      <c r="C8756" s="35"/>
      <c r="E8756" s="2"/>
    </row>
    <row r="8757" spans="1:5">
      <c r="A8757" s="3"/>
      <c r="B8757" s="35"/>
      <c r="C8757" s="35"/>
      <c r="E8757" s="2"/>
    </row>
    <row r="8758" spans="1:5">
      <c r="A8758" s="3"/>
      <c r="B8758" s="35"/>
      <c r="C8758" s="35"/>
      <c r="E8758" s="2"/>
    </row>
    <row r="8759" spans="1:5">
      <c r="A8759" s="3"/>
      <c r="B8759" s="35"/>
      <c r="C8759" s="35"/>
      <c r="E8759" s="2"/>
    </row>
    <row r="8760" spans="1:5">
      <c r="A8760" s="3"/>
      <c r="B8760" s="35"/>
      <c r="C8760" s="35"/>
      <c r="E8760" s="2"/>
    </row>
    <row r="8761" spans="1:5">
      <c r="A8761" s="3"/>
      <c r="B8761" s="35"/>
      <c r="C8761" s="35"/>
      <c r="E8761" s="2"/>
    </row>
    <row r="8762" spans="1:5">
      <c r="A8762" s="3"/>
      <c r="B8762" s="35"/>
      <c r="C8762" s="35"/>
      <c r="E8762" s="2"/>
    </row>
    <row r="8763" spans="1:5">
      <c r="A8763" s="3"/>
      <c r="B8763" s="35"/>
      <c r="C8763" s="35"/>
      <c r="E8763" s="2"/>
    </row>
    <row r="8764" spans="1:5">
      <c r="A8764" s="3"/>
      <c r="B8764" s="35"/>
      <c r="C8764" s="35"/>
      <c r="E8764" s="2"/>
    </row>
    <row r="8765" spans="1:5">
      <c r="A8765" s="3"/>
      <c r="B8765" s="35"/>
      <c r="C8765" s="35"/>
      <c r="E8765" s="2"/>
    </row>
    <row r="8766" spans="1:5">
      <c r="A8766" s="3"/>
      <c r="B8766" s="35"/>
      <c r="C8766" s="35"/>
      <c r="E8766" s="2"/>
    </row>
    <row r="8767" spans="1:5">
      <c r="A8767" s="3"/>
      <c r="B8767" s="35"/>
      <c r="C8767" s="35"/>
      <c r="E8767" s="2"/>
    </row>
    <row r="8768" spans="1:5">
      <c r="A8768" s="3"/>
      <c r="B8768" s="35"/>
      <c r="C8768" s="35"/>
      <c r="E8768" s="2"/>
    </row>
    <row r="8769" spans="1:5">
      <c r="A8769" s="3"/>
      <c r="B8769" s="35"/>
      <c r="C8769" s="35"/>
      <c r="E8769" s="2"/>
    </row>
    <row r="8770" spans="1:5">
      <c r="A8770" s="3"/>
      <c r="B8770" s="35"/>
      <c r="C8770" s="35"/>
      <c r="E8770" s="2"/>
    </row>
    <row r="8771" spans="1:5">
      <c r="A8771" s="3"/>
      <c r="B8771" s="35"/>
      <c r="C8771" s="35"/>
      <c r="E8771" s="2"/>
    </row>
    <row r="8772" spans="1:5">
      <c r="A8772" s="3"/>
      <c r="B8772" s="35"/>
      <c r="C8772" s="35"/>
      <c r="E8772" s="2"/>
    </row>
    <row r="8773" spans="1:5">
      <c r="A8773" s="3"/>
      <c r="B8773" s="35"/>
      <c r="C8773" s="35"/>
      <c r="E8773" s="2"/>
    </row>
    <row r="8774" spans="1:5">
      <c r="A8774" s="3"/>
      <c r="B8774" s="35"/>
      <c r="C8774" s="35"/>
      <c r="E8774" s="2"/>
    </row>
    <row r="8775" spans="1:5">
      <c r="A8775" s="3"/>
      <c r="B8775" s="35"/>
      <c r="C8775" s="35"/>
      <c r="E8775" s="2"/>
    </row>
    <row r="8776" spans="1:5">
      <c r="A8776" s="3"/>
      <c r="B8776" s="35"/>
      <c r="C8776" s="35"/>
      <c r="E8776" s="2"/>
    </row>
    <row r="8777" spans="1:5">
      <c r="A8777" s="3"/>
      <c r="B8777" s="35"/>
      <c r="C8777" s="35"/>
      <c r="E8777" s="2"/>
    </row>
    <row r="8778" spans="1:5">
      <c r="A8778" s="3"/>
      <c r="B8778" s="35"/>
      <c r="C8778" s="35"/>
      <c r="E8778" s="2"/>
    </row>
    <row r="8779" spans="1:5">
      <c r="A8779" s="3"/>
      <c r="B8779" s="35"/>
      <c r="C8779" s="35"/>
      <c r="E8779" s="2"/>
    </row>
    <row r="8780" spans="1:5">
      <c r="A8780" s="3"/>
      <c r="B8780" s="35"/>
      <c r="C8780" s="35"/>
      <c r="E8780" s="2"/>
    </row>
    <row r="8781" spans="1:5">
      <c r="A8781" s="3"/>
      <c r="B8781" s="35"/>
      <c r="C8781" s="35"/>
      <c r="E8781" s="2"/>
    </row>
    <row r="8782" spans="1:5">
      <c r="A8782" s="3"/>
      <c r="B8782" s="35"/>
      <c r="C8782" s="35"/>
      <c r="E8782" s="2"/>
    </row>
    <row r="8783" spans="1:5">
      <c r="A8783" s="3"/>
      <c r="B8783" s="35"/>
      <c r="C8783" s="35"/>
      <c r="E8783" s="2"/>
    </row>
    <row r="8784" spans="1:5">
      <c r="A8784" s="3"/>
      <c r="B8784" s="35"/>
      <c r="C8784" s="35"/>
      <c r="E8784" s="2"/>
    </row>
    <row r="8785" spans="1:5">
      <c r="A8785" s="3"/>
      <c r="B8785" s="35"/>
      <c r="C8785" s="35"/>
      <c r="E8785" s="2"/>
    </row>
    <row r="8786" spans="1:5">
      <c r="A8786" s="3"/>
      <c r="B8786" s="35"/>
      <c r="C8786" s="35"/>
      <c r="E8786" s="2"/>
    </row>
    <row r="8787" spans="1:5">
      <c r="A8787" s="3"/>
      <c r="B8787" s="35"/>
      <c r="C8787" s="35"/>
      <c r="E8787" s="2"/>
    </row>
    <row r="8788" spans="1:5">
      <c r="A8788" s="3"/>
      <c r="B8788" s="35"/>
      <c r="C8788" s="35"/>
      <c r="E8788" s="2"/>
    </row>
    <row r="8789" spans="1:5">
      <c r="A8789" s="3"/>
      <c r="B8789" s="35"/>
      <c r="C8789" s="35"/>
      <c r="E8789" s="2"/>
    </row>
    <row r="8790" spans="1:5">
      <c r="A8790" s="3"/>
      <c r="B8790" s="35"/>
      <c r="C8790" s="35"/>
      <c r="E8790" s="2"/>
    </row>
    <row r="8791" spans="1:5">
      <c r="A8791" s="3"/>
      <c r="B8791" s="35"/>
      <c r="C8791" s="35"/>
      <c r="E8791" s="2"/>
    </row>
    <row r="8792" spans="1:5">
      <c r="A8792" s="3"/>
      <c r="B8792" s="35"/>
      <c r="C8792" s="35"/>
      <c r="E8792" s="2"/>
    </row>
    <row r="8793" spans="1:5">
      <c r="A8793" s="3"/>
      <c r="B8793" s="35"/>
      <c r="C8793" s="35"/>
      <c r="E8793" s="2"/>
    </row>
    <row r="8794" spans="1:5">
      <c r="A8794" s="3"/>
      <c r="B8794" s="35"/>
      <c r="C8794" s="35"/>
      <c r="E8794" s="2"/>
    </row>
    <row r="8795" spans="1:5">
      <c r="A8795" s="3"/>
      <c r="B8795" s="35"/>
      <c r="C8795" s="35"/>
      <c r="E8795" s="2"/>
    </row>
    <row r="8796" spans="1:5">
      <c r="A8796" s="3"/>
      <c r="B8796" s="35"/>
      <c r="C8796" s="35"/>
      <c r="E8796" s="2"/>
    </row>
    <row r="8797" spans="1:5">
      <c r="A8797" s="3"/>
      <c r="B8797" s="35"/>
      <c r="C8797" s="35"/>
      <c r="E8797" s="2"/>
    </row>
    <row r="8798" spans="1:5">
      <c r="A8798" s="3"/>
      <c r="B8798" s="35"/>
      <c r="C8798" s="35"/>
      <c r="E8798" s="2"/>
    </row>
    <row r="8799" spans="1:5">
      <c r="A8799" s="3"/>
      <c r="B8799" s="35"/>
      <c r="C8799" s="35"/>
      <c r="E8799" s="2"/>
    </row>
    <row r="8800" spans="1:5">
      <c r="A8800" s="3"/>
      <c r="B8800" s="35"/>
      <c r="C8800" s="35"/>
      <c r="E8800" s="2"/>
    </row>
    <row r="8801" spans="1:5">
      <c r="A8801" s="3"/>
      <c r="B8801" s="35"/>
      <c r="C8801" s="35"/>
      <c r="E8801" s="2"/>
    </row>
    <row r="8802" spans="1:5">
      <c r="A8802" s="3"/>
      <c r="B8802" s="35"/>
      <c r="C8802" s="35"/>
      <c r="E8802" s="2"/>
    </row>
    <row r="8803" spans="1:5">
      <c r="A8803" s="3"/>
      <c r="B8803" s="35"/>
      <c r="C8803" s="35"/>
      <c r="E8803" s="2"/>
    </row>
    <row r="8804" spans="1:5">
      <c r="A8804" s="3"/>
      <c r="B8804" s="35"/>
      <c r="C8804" s="35"/>
      <c r="E8804" s="2"/>
    </row>
    <row r="8805" spans="1:5">
      <c r="A8805" s="3"/>
      <c r="B8805" s="35"/>
      <c r="C8805" s="35"/>
      <c r="E8805" s="2"/>
    </row>
    <row r="8806" spans="1:5">
      <c r="A8806" s="3"/>
      <c r="B8806" s="35"/>
      <c r="C8806" s="35"/>
      <c r="E8806" s="2"/>
    </row>
    <row r="8807" spans="1:5">
      <c r="A8807" s="3"/>
      <c r="B8807" s="35"/>
      <c r="C8807" s="35"/>
      <c r="E8807" s="2"/>
    </row>
    <row r="8808" spans="1:5">
      <c r="A8808" s="3"/>
      <c r="B8808" s="35"/>
      <c r="C8808" s="35"/>
      <c r="E8808" s="2"/>
    </row>
    <row r="8809" spans="1:5">
      <c r="A8809" s="3"/>
      <c r="B8809" s="35"/>
      <c r="C8809" s="35"/>
      <c r="E8809" s="2"/>
    </row>
    <row r="8810" spans="1:5">
      <c r="A8810" s="3"/>
      <c r="B8810" s="35"/>
      <c r="C8810" s="35"/>
      <c r="E8810" s="2"/>
    </row>
    <row r="8811" spans="1:5">
      <c r="A8811" s="3"/>
      <c r="B8811" s="35"/>
      <c r="C8811" s="35"/>
      <c r="E8811" s="2"/>
    </row>
    <row r="8812" spans="1:5">
      <c r="A8812" s="3"/>
      <c r="B8812" s="35"/>
      <c r="C8812" s="35"/>
      <c r="E8812" s="2"/>
    </row>
    <row r="8813" spans="1:5">
      <c r="A8813" s="3"/>
      <c r="B8813" s="35"/>
      <c r="C8813" s="35"/>
      <c r="E8813" s="2"/>
    </row>
    <row r="8814" spans="1:5">
      <c r="A8814" s="3"/>
      <c r="B8814" s="35"/>
      <c r="C8814" s="35"/>
      <c r="E8814" s="2"/>
    </row>
    <row r="8815" spans="1:5">
      <c r="A8815" s="3"/>
      <c r="B8815" s="35"/>
      <c r="C8815" s="35"/>
      <c r="E8815" s="2"/>
    </row>
    <row r="8816" spans="1:5">
      <c r="A8816" s="3"/>
      <c r="B8816" s="35"/>
      <c r="C8816" s="35"/>
      <c r="E8816" s="2"/>
    </row>
    <row r="8817" spans="1:5">
      <c r="A8817" s="3"/>
      <c r="B8817" s="35"/>
      <c r="C8817" s="35"/>
      <c r="E8817" s="2"/>
    </row>
    <row r="8818" spans="1:5">
      <c r="A8818" s="3"/>
      <c r="B8818" s="35"/>
      <c r="C8818" s="35"/>
      <c r="E8818" s="2"/>
    </row>
    <row r="8819" spans="1:5">
      <c r="A8819" s="3"/>
      <c r="B8819" s="35"/>
      <c r="C8819" s="35"/>
      <c r="E8819" s="2"/>
    </row>
    <row r="8820" spans="1:5">
      <c r="A8820" s="3"/>
      <c r="B8820" s="35"/>
      <c r="C8820" s="35"/>
      <c r="E8820" s="2"/>
    </row>
    <row r="8821" spans="1:5">
      <c r="A8821" s="3"/>
      <c r="B8821" s="35"/>
      <c r="C8821" s="35"/>
      <c r="E8821" s="2"/>
    </row>
    <row r="8822" spans="1:5">
      <c r="A8822" s="3"/>
      <c r="B8822" s="35"/>
      <c r="C8822" s="35"/>
      <c r="E8822" s="2"/>
    </row>
    <row r="8823" spans="1:5">
      <c r="A8823" s="3"/>
      <c r="B8823" s="35"/>
      <c r="C8823" s="35"/>
      <c r="E8823" s="2"/>
    </row>
    <row r="8824" spans="1:5">
      <c r="A8824" s="3"/>
      <c r="B8824" s="35"/>
      <c r="C8824" s="35"/>
      <c r="E8824" s="2"/>
    </row>
    <row r="8825" spans="1:5">
      <c r="A8825" s="3"/>
      <c r="B8825" s="35"/>
      <c r="C8825" s="35"/>
      <c r="E8825" s="2"/>
    </row>
    <row r="8826" spans="1:5">
      <c r="A8826" s="3"/>
      <c r="B8826" s="35"/>
      <c r="C8826" s="35"/>
      <c r="E8826" s="2"/>
    </row>
    <row r="8827" spans="1:5">
      <c r="A8827" s="3"/>
      <c r="B8827" s="35"/>
      <c r="C8827" s="35"/>
      <c r="E8827" s="2"/>
    </row>
    <row r="8828" spans="1:5">
      <c r="A8828" s="3"/>
      <c r="B8828" s="35"/>
      <c r="C8828" s="35"/>
      <c r="E8828" s="2"/>
    </row>
    <row r="8829" spans="1:5">
      <c r="A8829" s="3"/>
      <c r="B8829" s="35"/>
      <c r="C8829" s="35"/>
      <c r="E8829" s="2"/>
    </row>
    <row r="8830" spans="1:5">
      <c r="A8830" s="3"/>
      <c r="B8830" s="35"/>
      <c r="C8830" s="35"/>
      <c r="E8830" s="2"/>
    </row>
    <row r="8831" spans="1:5">
      <c r="A8831" s="3"/>
      <c r="B8831" s="35"/>
      <c r="C8831" s="35"/>
      <c r="E8831" s="2"/>
    </row>
    <row r="8832" spans="1:5">
      <c r="A8832" s="3"/>
      <c r="B8832" s="35"/>
      <c r="C8832" s="35"/>
      <c r="E8832" s="2"/>
    </row>
    <row r="8833" spans="1:5">
      <c r="A8833" s="3"/>
      <c r="B8833" s="35"/>
      <c r="C8833" s="35"/>
      <c r="E8833" s="2"/>
    </row>
    <row r="8834" spans="1:5">
      <c r="A8834" s="3"/>
      <c r="B8834" s="35"/>
      <c r="C8834" s="35"/>
      <c r="E8834" s="2"/>
    </row>
    <row r="8835" spans="1:5">
      <c r="A8835" s="3"/>
      <c r="B8835" s="35"/>
      <c r="C8835" s="35"/>
      <c r="E8835" s="2"/>
    </row>
    <row r="8836" spans="1:5">
      <c r="A8836" s="3"/>
      <c r="B8836" s="35"/>
      <c r="C8836" s="35"/>
      <c r="E8836" s="2"/>
    </row>
    <row r="8837" spans="1:5">
      <c r="A8837" s="3"/>
      <c r="B8837" s="35"/>
      <c r="C8837" s="35"/>
      <c r="E8837" s="2"/>
    </row>
    <row r="8838" spans="1:5">
      <c r="A8838" s="3"/>
      <c r="B8838" s="35"/>
      <c r="C8838" s="35"/>
      <c r="E8838" s="2"/>
    </row>
    <row r="8839" spans="1:5">
      <c r="A8839" s="3"/>
      <c r="B8839" s="35"/>
      <c r="C8839" s="35"/>
      <c r="E8839" s="2"/>
    </row>
    <row r="8840" spans="1:5">
      <c r="A8840" s="3"/>
      <c r="B8840" s="35"/>
      <c r="C8840" s="35"/>
      <c r="E8840" s="2"/>
    </row>
    <row r="8841" spans="1:5">
      <c r="A8841" s="3"/>
      <c r="B8841" s="35"/>
      <c r="C8841" s="35"/>
      <c r="E8841" s="2"/>
    </row>
    <row r="8842" spans="1:5">
      <c r="A8842" s="3"/>
      <c r="B8842" s="35"/>
      <c r="C8842" s="35"/>
      <c r="E8842" s="2"/>
    </row>
    <row r="8843" spans="1:5">
      <c r="A8843" s="3"/>
      <c r="B8843" s="35"/>
      <c r="C8843" s="35"/>
      <c r="E8843" s="2"/>
    </row>
    <row r="8844" spans="1:5">
      <c r="A8844" s="3"/>
      <c r="B8844" s="35"/>
      <c r="C8844" s="35"/>
      <c r="E8844" s="2"/>
    </row>
    <row r="8845" spans="1:5">
      <c r="A8845" s="3"/>
      <c r="B8845" s="35"/>
      <c r="C8845" s="35"/>
      <c r="E8845" s="2"/>
    </row>
    <row r="8846" spans="1:5">
      <c r="A8846" s="3"/>
      <c r="B8846" s="35"/>
      <c r="C8846" s="35"/>
      <c r="E8846" s="2"/>
    </row>
    <row r="8847" spans="1:5">
      <c r="A8847" s="3"/>
      <c r="B8847" s="35"/>
      <c r="C8847" s="35"/>
      <c r="E8847" s="2"/>
    </row>
    <row r="8848" spans="1:5">
      <c r="A8848" s="3"/>
      <c r="B8848" s="35"/>
      <c r="C8848" s="35"/>
      <c r="E8848" s="2"/>
    </row>
    <row r="8849" spans="1:5">
      <c r="A8849" s="3"/>
      <c r="B8849" s="35"/>
      <c r="C8849" s="35"/>
      <c r="E8849" s="2"/>
    </row>
    <row r="8850" spans="1:5">
      <c r="A8850" s="3"/>
      <c r="B8850" s="35"/>
      <c r="C8850" s="35"/>
      <c r="E8850" s="2"/>
    </row>
    <row r="8851" spans="1:5">
      <c r="A8851" s="3"/>
      <c r="B8851" s="35"/>
      <c r="C8851" s="35"/>
      <c r="E8851" s="2"/>
    </row>
    <row r="8852" spans="1:5">
      <c r="A8852" s="3"/>
      <c r="B8852" s="35"/>
      <c r="C8852" s="35"/>
      <c r="E8852" s="2"/>
    </row>
    <row r="8853" spans="1:5">
      <c r="A8853" s="3"/>
      <c r="B8853" s="35"/>
      <c r="C8853" s="35"/>
      <c r="E8853" s="2"/>
    </row>
    <row r="8854" spans="1:5">
      <c r="A8854" s="3"/>
      <c r="B8854" s="35"/>
      <c r="C8854" s="35"/>
      <c r="E8854" s="2"/>
    </row>
    <row r="8855" spans="1:5">
      <c r="A8855" s="3"/>
      <c r="B8855" s="35"/>
      <c r="C8855" s="35"/>
      <c r="E8855" s="2"/>
    </row>
    <row r="8856" spans="1:5">
      <c r="A8856" s="3"/>
      <c r="B8856" s="35"/>
      <c r="C8856" s="35"/>
      <c r="E8856" s="2"/>
    </row>
    <row r="8857" spans="1:5">
      <c r="A8857" s="3"/>
      <c r="B8857" s="35"/>
      <c r="C8857" s="35"/>
      <c r="E8857" s="2"/>
    </row>
    <row r="8858" spans="1:5">
      <c r="A8858" s="3"/>
      <c r="B8858" s="35"/>
      <c r="C8858" s="35"/>
      <c r="E8858" s="2"/>
    </row>
    <row r="8859" spans="1:5">
      <c r="A8859" s="3"/>
      <c r="B8859" s="35"/>
      <c r="C8859" s="35"/>
      <c r="E8859" s="2"/>
    </row>
    <row r="8860" spans="1:5">
      <c r="A8860" s="3"/>
      <c r="B8860" s="35"/>
      <c r="C8860" s="35"/>
      <c r="E8860" s="2"/>
    </row>
    <row r="8861" spans="1:5">
      <c r="A8861" s="3"/>
      <c r="B8861" s="35"/>
      <c r="C8861" s="35"/>
      <c r="E8861" s="2"/>
    </row>
    <row r="8862" spans="1:5">
      <c r="A8862" s="3"/>
      <c r="B8862" s="35"/>
      <c r="C8862" s="35"/>
      <c r="E8862" s="2"/>
    </row>
    <row r="8863" spans="1:5">
      <c r="A8863" s="3"/>
      <c r="B8863" s="35"/>
      <c r="C8863" s="35"/>
      <c r="E8863" s="2"/>
    </row>
    <row r="8864" spans="1:5">
      <c r="A8864" s="3"/>
      <c r="B8864" s="35"/>
      <c r="C8864" s="35"/>
      <c r="E8864" s="2"/>
    </row>
    <row r="8865" spans="1:5">
      <c r="A8865" s="3"/>
      <c r="B8865" s="35"/>
      <c r="C8865" s="35"/>
      <c r="E8865" s="2"/>
    </row>
    <row r="8866" spans="1:5">
      <c r="A8866" s="3"/>
      <c r="B8866" s="35"/>
      <c r="C8866" s="35"/>
      <c r="E8866" s="2"/>
    </row>
    <row r="8867" spans="1:5">
      <c r="A8867" s="3"/>
      <c r="B8867" s="35"/>
      <c r="C8867" s="35"/>
      <c r="E8867" s="2"/>
    </row>
    <row r="8868" spans="1:5">
      <c r="A8868" s="3"/>
      <c r="B8868" s="35"/>
      <c r="C8868" s="35"/>
      <c r="E8868" s="2"/>
    </row>
    <row r="8869" spans="1:5">
      <c r="A8869" s="3"/>
      <c r="B8869" s="35"/>
      <c r="C8869" s="35"/>
      <c r="E8869" s="2"/>
    </row>
    <row r="8870" spans="1:5">
      <c r="A8870" s="3"/>
      <c r="B8870" s="35"/>
      <c r="C8870" s="35"/>
      <c r="E8870" s="2"/>
    </row>
    <row r="8871" spans="1:5">
      <c r="A8871" s="3"/>
      <c r="B8871" s="35"/>
      <c r="C8871" s="35"/>
      <c r="E8871" s="2"/>
    </row>
    <row r="8872" spans="1:5">
      <c r="A8872" s="3"/>
      <c r="B8872" s="35"/>
      <c r="C8872" s="35"/>
      <c r="E8872" s="2"/>
    </row>
    <row r="8873" spans="1:5">
      <c r="A8873" s="3"/>
      <c r="B8873" s="35"/>
      <c r="C8873" s="35"/>
      <c r="E8873" s="2"/>
    </row>
    <row r="8874" spans="1:5">
      <c r="A8874" s="3"/>
      <c r="B8874" s="35"/>
      <c r="C8874" s="35"/>
      <c r="E8874" s="2"/>
    </row>
    <row r="8875" spans="1:5">
      <c r="A8875" s="3"/>
      <c r="B8875" s="35"/>
      <c r="C8875" s="35"/>
      <c r="E8875" s="2"/>
    </row>
    <row r="8876" spans="1:5">
      <c r="A8876" s="3"/>
      <c r="B8876" s="35"/>
      <c r="C8876" s="35"/>
      <c r="E8876" s="2"/>
    </row>
    <row r="8877" spans="1:5">
      <c r="A8877" s="3"/>
      <c r="B8877" s="35"/>
      <c r="C8877" s="35"/>
      <c r="E8877" s="2"/>
    </row>
    <row r="8878" spans="1:5">
      <c r="A8878" s="3"/>
      <c r="B8878" s="35"/>
      <c r="C8878" s="35"/>
      <c r="E8878" s="2"/>
    </row>
    <row r="8879" spans="1:5">
      <c r="A8879" s="3"/>
      <c r="B8879" s="35"/>
      <c r="C8879" s="35"/>
      <c r="E8879" s="2"/>
    </row>
    <row r="8880" spans="1:5">
      <c r="A8880" s="3"/>
      <c r="B8880" s="35"/>
      <c r="C8880" s="35"/>
      <c r="E8880" s="2"/>
    </row>
    <row r="8881" spans="1:5">
      <c r="A8881" s="3"/>
      <c r="B8881" s="35"/>
      <c r="C8881" s="35"/>
      <c r="E8881" s="2"/>
    </row>
    <row r="8882" spans="1:5">
      <c r="A8882" s="3"/>
      <c r="B8882" s="35"/>
      <c r="C8882" s="35"/>
      <c r="E8882" s="2"/>
    </row>
    <row r="8883" spans="1:5">
      <c r="A8883" s="3"/>
      <c r="B8883" s="35"/>
      <c r="C8883" s="35"/>
      <c r="E8883" s="2"/>
    </row>
    <row r="8884" spans="1:5">
      <c r="A8884" s="3"/>
      <c r="B8884" s="35"/>
      <c r="C8884" s="35"/>
      <c r="E8884" s="2"/>
    </row>
    <row r="8885" spans="1:5">
      <c r="A8885" s="3"/>
      <c r="B8885" s="35"/>
      <c r="C8885" s="35"/>
      <c r="E8885" s="2"/>
    </row>
    <row r="8886" spans="1:5">
      <c r="A8886" s="3"/>
      <c r="B8886" s="35"/>
      <c r="C8886" s="35"/>
      <c r="E8886" s="2"/>
    </row>
    <row r="8887" spans="1:5">
      <c r="A8887" s="3"/>
      <c r="B8887" s="35"/>
      <c r="C8887" s="35"/>
      <c r="E8887" s="2"/>
    </row>
    <row r="8888" spans="1:5">
      <c r="A8888" s="3"/>
      <c r="B8888" s="35"/>
      <c r="C8888" s="35"/>
      <c r="E8888" s="2"/>
    </row>
    <row r="8889" spans="1:5">
      <c r="A8889" s="3"/>
      <c r="B8889" s="35"/>
      <c r="C8889" s="35"/>
      <c r="E8889" s="2"/>
    </row>
    <row r="8890" spans="1:5">
      <c r="A8890" s="3"/>
      <c r="B8890" s="35"/>
      <c r="C8890" s="35"/>
      <c r="E8890" s="2"/>
    </row>
    <row r="8891" spans="1:5">
      <c r="A8891" s="3"/>
      <c r="B8891" s="35"/>
      <c r="C8891" s="35"/>
      <c r="E8891" s="2"/>
    </row>
    <row r="8892" spans="1:5">
      <c r="A8892" s="3"/>
      <c r="B8892" s="35"/>
      <c r="C8892" s="35"/>
      <c r="E8892" s="2"/>
    </row>
    <row r="8893" spans="1:5">
      <c r="A8893" s="3"/>
      <c r="B8893" s="35"/>
      <c r="C8893" s="35"/>
      <c r="E8893" s="2"/>
    </row>
    <row r="8894" spans="1:5">
      <c r="A8894" s="3"/>
      <c r="B8894" s="35"/>
      <c r="C8894" s="35"/>
      <c r="E8894" s="2"/>
    </row>
    <row r="8895" spans="1:5">
      <c r="A8895" s="3"/>
      <c r="B8895" s="35"/>
      <c r="C8895" s="35"/>
      <c r="E8895" s="2"/>
    </row>
    <row r="8896" spans="1:5">
      <c r="A8896" s="3"/>
      <c r="B8896" s="35"/>
      <c r="C8896" s="35"/>
      <c r="E8896" s="2"/>
    </row>
    <row r="8897" spans="1:5">
      <c r="A8897" s="3"/>
      <c r="B8897" s="35"/>
      <c r="C8897" s="35"/>
      <c r="E8897" s="2"/>
    </row>
    <row r="8898" spans="1:5">
      <c r="A8898" s="3"/>
      <c r="B8898" s="35"/>
      <c r="C8898" s="35"/>
      <c r="E8898" s="2"/>
    </row>
    <row r="8899" spans="1:5">
      <c r="A8899" s="3"/>
      <c r="B8899" s="35"/>
      <c r="C8899" s="35"/>
      <c r="E8899" s="2"/>
    </row>
    <row r="8900" spans="1:5">
      <c r="A8900" s="3"/>
      <c r="B8900" s="35"/>
      <c r="C8900" s="35"/>
      <c r="E8900" s="2"/>
    </row>
    <row r="8901" spans="1:5">
      <c r="A8901" s="3"/>
      <c r="B8901" s="35"/>
      <c r="C8901" s="35"/>
      <c r="E8901" s="2"/>
    </row>
    <row r="8902" spans="1:5">
      <c r="A8902" s="3"/>
      <c r="B8902" s="35"/>
      <c r="C8902" s="35"/>
      <c r="E8902" s="2"/>
    </row>
    <row r="8903" spans="1:5">
      <c r="A8903" s="3"/>
      <c r="B8903" s="35"/>
      <c r="C8903" s="35"/>
      <c r="E8903" s="2"/>
    </row>
    <row r="8904" spans="1:5">
      <c r="A8904" s="3"/>
      <c r="B8904" s="35"/>
      <c r="C8904" s="35"/>
      <c r="E8904" s="2"/>
    </row>
    <row r="8905" spans="1:5">
      <c r="A8905" s="3"/>
      <c r="B8905" s="35"/>
      <c r="C8905" s="35"/>
      <c r="E8905" s="2"/>
    </row>
    <row r="8906" spans="1:5">
      <c r="A8906" s="3"/>
      <c r="B8906" s="35"/>
      <c r="C8906" s="35"/>
      <c r="E8906" s="2"/>
    </row>
    <row r="8907" spans="1:5">
      <c r="A8907" s="3"/>
      <c r="B8907" s="35"/>
      <c r="C8907" s="35"/>
      <c r="E8907" s="2"/>
    </row>
    <row r="8908" spans="1:5">
      <c r="A8908" s="3"/>
      <c r="B8908" s="35"/>
      <c r="C8908" s="35"/>
      <c r="E8908" s="2"/>
    </row>
    <row r="8909" spans="1:5">
      <c r="A8909" s="3"/>
      <c r="B8909" s="35"/>
      <c r="C8909" s="35"/>
      <c r="E8909" s="2"/>
    </row>
    <row r="8910" spans="1:5">
      <c r="A8910" s="3"/>
      <c r="B8910" s="35"/>
      <c r="C8910" s="35"/>
      <c r="E8910" s="2"/>
    </row>
    <row r="8911" spans="1:5">
      <c r="A8911" s="3"/>
      <c r="B8911" s="35"/>
      <c r="C8911" s="35"/>
      <c r="E8911" s="2"/>
    </row>
    <row r="8912" spans="1:5">
      <c r="A8912" s="3"/>
      <c r="B8912" s="35"/>
      <c r="C8912" s="35"/>
      <c r="E8912" s="2"/>
    </row>
    <row r="8913" spans="1:5">
      <c r="A8913" s="3"/>
      <c r="B8913" s="35"/>
      <c r="C8913" s="35"/>
      <c r="E8913" s="2"/>
    </row>
    <row r="8914" spans="1:5">
      <c r="A8914" s="3"/>
      <c r="B8914" s="35"/>
      <c r="C8914" s="35"/>
      <c r="E8914" s="2"/>
    </row>
    <row r="8915" spans="1:5">
      <c r="A8915" s="3"/>
      <c r="B8915" s="35"/>
      <c r="C8915" s="35"/>
      <c r="E8915" s="2"/>
    </row>
    <row r="8916" spans="1:5">
      <c r="A8916" s="3"/>
      <c r="B8916" s="35"/>
      <c r="C8916" s="35"/>
      <c r="E8916" s="2"/>
    </row>
    <row r="8917" spans="1:5">
      <c r="A8917" s="3"/>
      <c r="B8917" s="35"/>
      <c r="C8917" s="35"/>
      <c r="E8917" s="2"/>
    </row>
    <row r="8918" spans="1:5">
      <c r="A8918" s="3"/>
      <c r="B8918" s="35"/>
      <c r="C8918" s="35"/>
      <c r="E8918" s="2"/>
    </row>
    <row r="8919" spans="1:5">
      <c r="A8919" s="3"/>
      <c r="B8919" s="35"/>
      <c r="C8919" s="35"/>
      <c r="E8919" s="2"/>
    </row>
    <row r="8920" spans="1:5">
      <c r="A8920" s="3"/>
      <c r="B8920" s="35"/>
      <c r="C8920" s="35"/>
      <c r="E8920" s="2"/>
    </row>
    <row r="8921" spans="1:5">
      <c r="A8921" s="3"/>
      <c r="B8921" s="35"/>
      <c r="C8921" s="35"/>
      <c r="E8921" s="2"/>
    </row>
    <row r="8922" spans="1:5">
      <c r="A8922" s="3"/>
      <c r="B8922" s="35"/>
      <c r="C8922" s="35"/>
      <c r="E8922" s="2"/>
    </row>
    <row r="8923" spans="1:5">
      <c r="A8923" s="3"/>
      <c r="B8923" s="35"/>
      <c r="C8923" s="35"/>
      <c r="E8923" s="2"/>
    </row>
    <row r="8924" spans="1:5">
      <c r="A8924" s="3"/>
      <c r="B8924" s="35"/>
      <c r="C8924" s="35"/>
      <c r="E8924" s="2"/>
    </row>
    <row r="8925" spans="1:5">
      <c r="A8925" s="3"/>
      <c r="B8925" s="35"/>
      <c r="C8925" s="35"/>
      <c r="E8925" s="2"/>
    </row>
    <row r="8926" spans="1:5">
      <c r="A8926" s="3"/>
      <c r="B8926" s="35"/>
      <c r="C8926" s="35"/>
      <c r="E8926" s="2"/>
    </row>
    <row r="8927" spans="1:5">
      <c r="A8927" s="3"/>
      <c r="B8927" s="35"/>
      <c r="C8927" s="35"/>
      <c r="E8927" s="2"/>
    </row>
    <row r="8928" spans="1:5">
      <c r="A8928" s="3"/>
      <c r="B8928" s="35"/>
      <c r="C8928" s="35"/>
      <c r="E8928" s="2"/>
    </row>
    <row r="8929" spans="1:5">
      <c r="A8929" s="3"/>
      <c r="B8929" s="35"/>
      <c r="C8929" s="35"/>
      <c r="E8929" s="2"/>
    </row>
    <row r="8930" spans="1:5">
      <c r="A8930" s="3"/>
      <c r="B8930" s="35"/>
      <c r="C8930" s="35"/>
      <c r="E8930" s="2"/>
    </row>
    <row r="8931" spans="1:5">
      <c r="A8931" s="3"/>
      <c r="B8931" s="35"/>
      <c r="C8931" s="35"/>
      <c r="E8931" s="2"/>
    </row>
    <row r="8932" spans="1:5">
      <c r="A8932" s="3"/>
      <c r="B8932" s="35"/>
      <c r="C8932" s="35"/>
      <c r="E8932" s="2"/>
    </row>
    <row r="8933" spans="1:5">
      <c r="A8933" s="3"/>
      <c r="B8933" s="35"/>
      <c r="C8933" s="35"/>
      <c r="E8933" s="2"/>
    </row>
    <row r="8934" spans="1:5">
      <c r="A8934" s="3"/>
      <c r="B8934" s="35"/>
      <c r="C8934" s="35"/>
      <c r="E8934" s="2"/>
    </row>
    <row r="8935" spans="1:5">
      <c r="A8935" s="3"/>
      <c r="B8935" s="35"/>
      <c r="C8935" s="35"/>
      <c r="E8935" s="2"/>
    </row>
    <row r="8936" spans="1:5">
      <c r="A8936" s="3"/>
      <c r="B8936" s="35"/>
      <c r="C8936" s="35"/>
      <c r="E8936" s="2"/>
    </row>
    <row r="8937" spans="1:5">
      <c r="A8937" s="3"/>
      <c r="B8937" s="35"/>
      <c r="C8937" s="35"/>
      <c r="E8937" s="2"/>
    </row>
    <row r="8938" spans="1:5">
      <c r="A8938" s="3"/>
      <c r="B8938" s="35"/>
      <c r="C8938" s="35"/>
      <c r="E8938" s="2"/>
    </row>
    <row r="8939" spans="1:5">
      <c r="A8939" s="3"/>
      <c r="B8939" s="35"/>
      <c r="C8939" s="35"/>
      <c r="E8939" s="2"/>
    </row>
    <row r="8940" spans="1:5">
      <c r="A8940" s="3"/>
      <c r="B8940" s="35"/>
      <c r="C8940" s="35"/>
      <c r="E8940" s="2"/>
    </row>
    <row r="8941" spans="1:5">
      <c r="A8941" s="3"/>
      <c r="B8941" s="35"/>
      <c r="C8941" s="35"/>
      <c r="E8941" s="2"/>
    </row>
    <row r="8942" spans="1:5">
      <c r="A8942" s="3"/>
      <c r="B8942" s="35"/>
      <c r="C8942" s="35"/>
      <c r="E8942" s="2"/>
    </row>
    <row r="8943" spans="1:5">
      <c r="A8943" s="3"/>
      <c r="B8943" s="35"/>
      <c r="C8943" s="35"/>
      <c r="E8943" s="2"/>
    </row>
    <row r="8944" spans="1:5">
      <c r="A8944" s="3"/>
      <c r="B8944" s="35"/>
      <c r="C8944" s="35"/>
      <c r="E8944" s="2"/>
    </row>
    <row r="8945" spans="1:5">
      <c r="A8945" s="3"/>
      <c r="B8945" s="35"/>
      <c r="C8945" s="35"/>
      <c r="E8945" s="2"/>
    </row>
    <row r="8946" spans="1:5">
      <c r="A8946" s="3"/>
      <c r="B8946" s="35"/>
      <c r="C8946" s="35"/>
      <c r="E8946" s="2"/>
    </row>
    <row r="8947" spans="1:5">
      <c r="A8947" s="3"/>
      <c r="B8947" s="35"/>
      <c r="C8947" s="35"/>
      <c r="E8947" s="2"/>
    </row>
    <row r="8948" spans="1:5">
      <c r="A8948" s="3"/>
      <c r="B8948" s="35"/>
      <c r="C8948" s="35"/>
      <c r="E8948" s="2"/>
    </row>
    <row r="8949" spans="1:5">
      <c r="A8949" s="3"/>
      <c r="B8949" s="35"/>
      <c r="C8949" s="35"/>
      <c r="E8949" s="2"/>
    </row>
    <row r="8950" spans="1:5">
      <c r="A8950" s="3"/>
      <c r="B8950" s="35"/>
      <c r="C8950" s="35"/>
      <c r="E8950" s="2"/>
    </row>
    <row r="8951" spans="1:5">
      <c r="A8951" s="3"/>
      <c r="B8951" s="35"/>
      <c r="C8951" s="35"/>
      <c r="E8951" s="2"/>
    </row>
    <row r="8952" spans="1:5">
      <c r="A8952" s="3"/>
      <c r="B8952" s="35"/>
      <c r="C8952" s="35"/>
      <c r="E8952" s="2"/>
    </row>
    <row r="8953" spans="1:5">
      <c r="A8953" s="3"/>
      <c r="B8953" s="35"/>
      <c r="C8953" s="35"/>
      <c r="E8953" s="2"/>
    </row>
    <row r="8954" spans="1:5">
      <c r="A8954" s="3"/>
      <c r="B8954" s="35"/>
      <c r="C8954" s="35"/>
      <c r="E8954" s="2"/>
    </row>
    <row r="8955" spans="1:5">
      <c r="A8955" s="3"/>
      <c r="B8955" s="35"/>
      <c r="C8955" s="35"/>
      <c r="E8955" s="2"/>
    </row>
    <row r="8956" spans="1:5">
      <c r="A8956" s="3"/>
      <c r="B8956" s="35"/>
      <c r="C8956" s="35"/>
      <c r="E8956" s="2"/>
    </row>
    <row r="8957" spans="1:5">
      <c r="A8957" s="3"/>
      <c r="B8957" s="35"/>
      <c r="C8957" s="35"/>
      <c r="E8957" s="2"/>
    </row>
    <row r="8958" spans="1:5">
      <c r="A8958" s="3"/>
      <c r="B8958" s="35"/>
      <c r="C8958" s="35"/>
      <c r="E8958" s="2"/>
    </row>
    <row r="8959" spans="1:5">
      <c r="A8959" s="3"/>
      <c r="B8959" s="35"/>
      <c r="C8959" s="35"/>
      <c r="E8959" s="2"/>
    </row>
    <row r="8960" spans="1:5">
      <c r="A8960" s="3"/>
      <c r="B8960" s="35"/>
      <c r="C8960" s="35"/>
      <c r="E8960" s="2"/>
    </row>
    <row r="8961" spans="1:5">
      <c r="A8961" s="3"/>
      <c r="B8961" s="35"/>
      <c r="C8961" s="35"/>
      <c r="E8961" s="2"/>
    </row>
    <row r="8962" spans="1:5">
      <c r="A8962" s="3"/>
      <c r="B8962" s="35"/>
      <c r="C8962" s="35"/>
      <c r="E8962" s="2"/>
    </row>
    <row r="8963" spans="1:5">
      <c r="A8963" s="3"/>
      <c r="B8963" s="35"/>
      <c r="C8963" s="35"/>
      <c r="E8963" s="2"/>
    </row>
    <row r="8964" spans="1:5">
      <c r="A8964" s="3"/>
      <c r="B8964" s="35"/>
      <c r="C8964" s="35"/>
      <c r="E8964" s="2"/>
    </row>
    <row r="8965" spans="1:5">
      <c r="A8965" s="3"/>
      <c r="B8965" s="35"/>
      <c r="C8965" s="35"/>
      <c r="E8965" s="2"/>
    </row>
    <row r="8966" spans="1:5">
      <c r="A8966" s="3"/>
      <c r="B8966" s="35"/>
      <c r="C8966" s="35"/>
      <c r="E8966" s="2"/>
    </row>
    <row r="8967" spans="1:5">
      <c r="A8967" s="3"/>
      <c r="B8967" s="35"/>
      <c r="C8967" s="35"/>
      <c r="E8967" s="2"/>
    </row>
    <row r="8968" spans="1:5">
      <c r="A8968" s="3"/>
      <c r="B8968" s="35"/>
      <c r="C8968" s="35"/>
      <c r="E8968" s="2"/>
    </row>
    <row r="8969" spans="1:5">
      <c r="A8969" s="3"/>
      <c r="B8969" s="35"/>
      <c r="C8969" s="35"/>
      <c r="E8969" s="2"/>
    </row>
    <row r="8970" spans="1:5">
      <c r="A8970" s="3"/>
      <c r="B8970" s="35"/>
      <c r="C8970" s="35"/>
      <c r="E8970" s="2"/>
    </row>
    <row r="8971" spans="1:5">
      <c r="A8971" s="3"/>
      <c r="B8971" s="35"/>
      <c r="C8971" s="35"/>
      <c r="E8971" s="2"/>
    </row>
    <row r="8972" spans="1:5">
      <c r="A8972" s="3"/>
      <c r="B8972" s="35"/>
      <c r="C8972" s="35"/>
      <c r="E8972" s="2"/>
    </row>
    <row r="8973" spans="1:5">
      <c r="A8973" s="3"/>
      <c r="B8973" s="35"/>
      <c r="C8973" s="35"/>
      <c r="E8973" s="2"/>
    </row>
    <row r="8974" spans="1:5">
      <c r="A8974" s="3"/>
      <c r="B8974" s="35"/>
      <c r="C8974" s="35"/>
      <c r="E8974" s="2"/>
    </row>
    <row r="8975" spans="1:5">
      <c r="A8975" s="3"/>
      <c r="B8975" s="35"/>
      <c r="C8975" s="35"/>
      <c r="E8975" s="2"/>
    </row>
    <row r="8976" spans="1:5">
      <c r="A8976" s="3"/>
      <c r="B8976" s="35"/>
      <c r="C8976" s="35"/>
      <c r="E8976" s="2"/>
    </row>
    <row r="8977" spans="1:5">
      <c r="A8977" s="3"/>
      <c r="B8977" s="35"/>
      <c r="C8977" s="35"/>
      <c r="E8977" s="2"/>
    </row>
    <row r="8978" spans="1:5">
      <c r="A8978" s="3"/>
      <c r="B8978" s="35"/>
      <c r="C8978" s="35"/>
      <c r="E8978" s="2"/>
    </row>
    <row r="8979" spans="1:5">
      <c r="A8979" s="3"/>
      <c r="B8979" s="35"/>
      <c r="C8979" s="35"/>
      <c r="E8979" s="2"/>
    </row>
    <row r="8980" spans="1:5">
      <c r="A8980" s="3"/>
      <c r="B8980" s="35"/>
      <c r="C8980" s="35"/>
      <c r="E8980" s="2"/>
    </row>
    <row r="8981" spans="1:5">
      <c r="A8981" s="3"/>
      <c r="B8981" s="35"/>
      <c r="C8981" s="35"/>
      <c r="E8981" s="2"/>
    </row>
    <row r="8982" spans="1:5">
      <c r="A8982" s="3"/>
      <c r="B8982" s="35"/>
      <c r="C8982" s="35"/>
      <c r="E8982" s="2"/>
    </row>
    <row r="8983" spans="1:5">
      <c r="A8983" s="3"/>
      <c r="B8983" s="35"/>
      <c r="C8983" s="35"/>
      <c r="E8983" s="2"/>
    </row>
    <row r="8984" spans="1:5">
      <c r="A8984" s="3"/>
      <c r="B8984" s="35"/>
      <c r="C8984" s="35"/>
      <c r="E8984" s="2"/>
    </row>
    <row r="8985" spans="1:5">
      <c r="A8985" s="3"/>
      <c r="B8985" s="35"/>
      <c r="C8985" s="35"/>
      <c r="E8985" s="2"/>
    </row>
    <row r="8986" spans="1:5">
      <c r="A8986" s="3"/>
      <c r="B8986" s="35"/>
      <c r="C8986" s="35"/>
      <c r="E8986" s="2"/>
    </row>
    <row r="8987" spans="1:5">
      <c r="A8987" s="3"/>
      <c r="B8987" s="35"/>
      <c r="C8987" s="35"/>
      <c r="E8987" s="2"/>
    </row>
    <row r="8988" spans="1:5">
      <c r="A8988" s="3"/>
      <c r="B8988" s="35"/>
      <c r="C8988" s="35"/>
      <c r="E8988" s="2"/>
    </row>
    <row r="8989" spans="1:5">
      <c r="A8989" s="3"/>
      <c r="B8989" s="35"/>
      <c r="C8989" s="35"/>
      <c r="E8989" s="2"/>
    </row>
    <row r="8990" spans="1:5">
      <c r="A8990" s="3"/>
      <c r="B8990" s="35"/>
      <c r="C8990" s="35"/>
      <c r="E8990" s="2"/>
    </row>
    <row r="8991" spans="1:5">
      <c r="A8991" s="3"/>
      <c r="B8991" s="35"/>
      <c r="C8991" s="35"/>
      <c r="E8991" s="2"/>
    </row>
    <row r="8992" spans="1:5">
      <c r="A8992" s="3"/>
      <c r="B8992" s="35"/>
      <c r="C8992" s="35"/>
      <c r="E8992" s="2"/>
    </row>
    <row r="8993" spans="1:5">
      <c r="A8993" s="3"/>
      <c r="B8993" s="35"/>
      <c r="C8993" s="35"/>
      <c r="E8993" s="2"/>
    </row>
    <row r="8994" spans="1:5">
      <c r="A8994" s="3"/>
      <c r="B8994" s="35"/>
      <c r="C8994" s="35"/>
      <c r="E8994" s="2"/>
    </row>
    <row r="8995" spans="1:5">
      <c r="A8995" s="3"/>
      <c r="B8995" s="35"/>
      <c r="C8995" s="35"/>
      <c r="E8995" s="2"/>
    </row>
    <row r="8996" spans="1:5">
      <c r="A8996" s="3"/>
      <c r="B8996" s="35"/>
      <c r="C8996" s="35"/>
      <c r="E8996" s="2"/>
    </row>
    <row r="8997" spans="1:5">
      <c r="A8997" s="3"/>
      <c r="B8997" s="35"/>
      <c r="C8997" s="35"/>
      <c r="E8997" s="2"/>
    </row>
    <row r="8998" spans="1:5">
      <c r="A8998" s="3"/>
      <c r="B8998" s="35"/>
      <c r="C8998" s="35"/>
      <c r="E8998" s="2"/>
    </row>
    <row r="8999" spans="1:5">
      <c r="A8999" s="3"/>
      <c r="B8999" s="35"/>
      <c r="C8999" s="35"/>
      <c r="E8999" s="2"/>
    </row>
    <row r="9000" spans="1:5">
      <c r="A9000" s="3"/>
      <c r="B9000" s="35"/>
      <c r="C9000" s="35"/>
      <c r="E9000" s="2"/>
    </row>
    <row r="9001" spans="1:5">
      <c r="A9001" s="3"/>
      <c r="B9001" s="35"/>
      <c r="C9001" s="35"/>
      <c r="E9001" s="2"/>
    </row>
    <row r="9002" spans="1:5">
      <c r="A9002" s="3"/>
      <c r="B9002" s="35"/>
      <c r="C9002" s="35"/>
      <c r="E9002" s="2"/>
    </row>
    <row r="9003" spans="1:5">
      <c r="A9003" s="3"/>
      <c r="B9003" s="35"/>
      <c r="C9003" s="35"/>
      <c r="E9003" s="2"/>
    </row>
    <row r="9004" spans="1:5">
      <c r="A9004" s="3"/>
      <c r="B9004" s="35"/>
      <c r="C9004" s="35"/>
      <c r="E9004" s="2"/>
    </row>
    <row r="9005" spans="1:5">
      <c r="A9005" s="3"/>
      <c r="B9005" s="35"/>
      <c r="C9005" s="35"/>
      <c r="E9005" s="2"/>
    </row>
    <row r="9006" spans="1:5">
      <c r="A9006" s="3"/>
      <c r="B9006" s="35"/>
      <c r="C9006" s="35"/>
      <c r="E9006" s="2"/>
    </row>
    <row r="9007" spans="1:5">
      <c r="A9007" s="3"/>
      <c r="B9007" s="35"/>
      <c r="C9007" s="35"/>
      <c r="E9007" s="2"/>
    </row>
    <row r="9008" spans="1:5">
      <c r="A9008" s="3"/>
      <c r="B9008" s="35"/>
      <c r="C9008" s="35"/>
      <c r="E9008" s="2"/>
    </row>
    <row r="9009" spans="1:5">
      <c r="A9009" s="3"/>
      <c r="B9009" s="35"/>
      <c r="C9009" s="35"/>
      <c r="E9009" s="2"/>
    </row>
    <row r="9010" spans="1:5">
      <c r="A9010" s="3"/>
      <c r="B9010" s="35"/>
      <c r="C9010" s="35"/>
      <c r="E9010" s="2"/>
    </row>
    <row r="9011" spans="1:5">
      <c r="A9011" s="3"/>
      <c r="B9011" s="35"/>
      <c r="C9011" s="35"/>
      <c r="E9011" s="2"/>
    </row>
    <row r="9012" spans="1:5">
      <c r="A9012" s="3"/>
      <c r="B9012" s="35"/>
      <c r="C9012" s="35"/>
      <c r="E9012" s="2"/>
    </row>
    <row r="9013" spans="1:5">
      <c r="A9013" s="3"/>
      <c r="B9013" s="35"/>
      <c r="C9013" s="35"/>
      <c r="E9013" s="2"/>
    </row>
    <row r="9014" spans="1:5">
      <c r="A9014" s="3"/>
      <c r="B9014" s="35"/>
      <c r="C9014" s="35"/>
      <c r="E9014" s="2"/>
    </row>
    <row r="9015" spans="1:5">
      <c r="A9015" s="3"/>
      <c r="B9015" s="35"/>
      <c r="C9015" s="35"/>
      <c r="E9015" s="2"/>
    </row>
    <row r="9016" spans="1:5">
      <c r="A9016" s="3"/>
      <c r="B9016" s="35"/>
      <c r="C9016" s="35"/>
      <c r="E9016" s="2"/>
    </row>
    <row r="9017" spans="1:5">
      <c r="A9017" s="3"/>
      <c r="B9017" s="35"/>
      <c r="C9017" s="35"/>
      <c r="E9017" s="2"/>
    </row>
    <row r="9018" spans="1:5">
      <c r="A9018" s="3"/>
      <c r="B9018" s="35"/>
      <c r="C9018" s="35"/>
      <c r="E9018" s="2"/>
    </row>
    <row r="9019" spans="1:5">
      <c r="A9019" s="3"/>
      <c r="B9019" s="35"/>
      <c r="C9019" s="35"/>
      <c r="E9019" s="2"/>
    </row>
    <row r="9020" spans="1:5">
      <c r="A9020" s="3"/>
      <c r="B9020" s="35"/>
      <c r="C9020" s="35"/>
      <c r="E9020" s="2"/>
    </row>
    <row r="9021" spans="1:5">
      <c r="A9021" s="3"/>
      <c r="B9021" s="35"/>
      <c r="C9021" s="35"/>
      <c r="E9021" s="2"/>
    </row>
    <row r="9022" spans="1:5">
      <c r="A9022" s="3"/>
      <c r="B9022" s="35"/>
      <c r="C9022" s="35"/>
      <c r="E9022" s="2"/>
    </row>
    <row r="9023" spans="1:5">
      <c r="A9023" s="3"/>
      <c r="B9023" s="35"/>
      <c r="C9023" s="35"/>
      <c r="E9023" s="2"/>
    </row>
    <row r="9024" spans="1:5">
      <c r="A9024" s="3"/>
      <c r="B9024" s="35"/>
      <c r="C9024" s="35"/>
      <c r="E9024" s="2"/>
    </row>
    <row r="9025" spans="1:5">
      <c r="A9025" s="3"/>
      <c r="B9025" s="35"/>
      <c r="C9025" s="35"/>
      <c r="E9025" s="2"/>
    </row>
    <row r="9026" spans="1:5">
      <c r="A9026" s="3"/>
      <c r="B9026" s="35"/>
      <c r="C9026" s="35"/>
      <c r="E9026" s="2"/>
    </row>
    <row r="9027" spans="1:5">
      <c r="A9027" s="3"/>
      <c r="B9027" s="35"/>
      <c r="C9027" s="35"/>
      <c r="E9027" s="2"/>
    </row>
    <row r="9028" spans="1:5">
      <c r="A9028" s="3"/>
      <c r="B9028" s="35"/>
      <c r="C9028" s="35"/>
      <c r="E9028" s="2"/>
    </row>
    <row r="9029" spans="1:5">
      <c r="A9029" s="3"/>
      <c r="B9029" s="35"/>
      <c r="C9029" s="35"/>
      <c r="E9029" s="2"/>
    </row>
    <row r="9030" spans="1:5">
      <c r="A9030" s="3"/>
      <c r="B9030" s="35"/>
      <c r="C9030" s="35"/>
      <c r="E9030" s="2"/>
    </row>
    <row r="9031" spans="1:5">
      <c r="A9031" s="3"/>
      <c r="B9031" s="35"/>
      <c r="C9031" s="35"/>
      <c r="E9031" s="2"/>
    </row>
    <row r="9032" spans="1:5">
      <c r="A9032" s="3"/>
      <c r="B9032" s="35"/>
      <c r="C9032" s="35"/>
      <c r="E9032" s="2"/>
    </row>
    <row r="9033" spans="1:5">
      <c r="A9033" s="3"/>
      <c r="B9033" s="35"/>
      <c r="C9033" s="35"/>
      <c r="E9033" s="2"/>
    </row>
    <row r="9034" spans="1:5">
      <c r="A9034" s="3"/>
      <c r="B9034" s="35"/>
      <c r="C9034" s="35"/>
      <c r="E9034" s="2"/>
    </row>
    <row r="9035" spans="1:5">
      <c r="A9035" s="3"/>
      <c r="B9035" s="35"/>
      <c r="C9035" s="35"/>
      <c r="E9035" s="2"/>
    </row>
    <row r="9036" spans="1:5">
      <c r="A9036" s="3"/>
      <c r="B9036" s="35"/>
      <c r="C9036" s="35"/>
      <c r="E9036" s="2"/>
    </row>
    <row r="9037" spans="1:5">
      <c r="A9037" s="3"/>
      <c r="B9037" s="35"/>
      <c r="C9037" s="35"/>
      <c r="E9037" s="2"/>
    </row>
    <row r="9038" spans="1:5">
      <c r="A9038" s="3"/>
      <c r="B9038" s="35"/>
      <c r="C9038" s="35"/>
      <c r="E9038" s="2"/>
    </row>
    <row r="9039" spans="1:5">
      <c r="A9039" s="3"/>
      <c r="B9039" s="35"/>
      <c r="C9039" s="35"/>
      <c r="E9039" s="2"/>
    </row>
    <row r="9040" spans="1:5">
      <c r="A9040" s="3"/>
      <c r="B9040" s="35"/>
      <c r="C9040" s="35"/>
      <c r="E9040" s="2"/>
    </row>
    <row r="9041" spans="1:5">
      <c r="A9041" s="3"/>
      <c r="B9041" s="35"/>
      <c r="C9041" s="35"/>
      <c r="E9041" s="2"/>
    </row>
    <row r="9042" spans="1:5">
      <c r="A9042" s="3"/>
      <c r="B9042" s="35"/>
      <c r="C9042" s="35"/>
      <c r="E9042" s="2"/>
    </row>
    <row r="9043" spans="1:5">
      <c r="A9043" s="3"/>
      <c r="B9043" s="35"/>
      <c r="C9043" s="35"/>
      <c r="E9043" s="2"/>
    </row>
    <row r="9044" spans="1:5">
      <c r="A9044" s="3"/>
      <c r="B9044" s="35"/>
      <c r="C9044" s="35"/>
      <c r="E9044" s="2"/>
    </row>
    <row r="9045" spans="1:5">
      <c r="A9045" s="3"/>
      <c r="B9045" s="35"/>
      <c r="C9045" s="35"/>
      <c r="E9045" s="2"/>
    </row>
    <row r="9046" spans="1:5">
      <c r="A9046" s="3"/>
      <c r="B9046" s="35"/>
      <c r="C9046" s="35"/>
      <c r="E9046" s="2"/>
    </row>
    <row r="9047" spans="1:5">
      <c r="A9047" s="3"/>
      <c r="B9047" s="35"/>
      <c r="C9047" s="35"/>
      <c r="E9047" s="2"/>
    </row>
    <row r="9048" spans="1:5">
      <c r="A9048" s="3"/>
      <c r="B9048" s="35"/>
      <c r="C9048" s="35"/>
      <c r="E9048" s="2"/>
    </row>
    <row r="9049" spans="1:5">
      <c r="A9049" s="3"/>
      <c r="B9049" s="35"/>
      <c r="C9049" s="35"/>
      <c r="E9049" s="2"/>
    </row>
    <row r="9050" spans="1:5">
      <c r="A9050" s="3"/>
      <c r="B9050" s="35"/>
      <c r="C9050" s="35"/>
      <c r="E9050" s="2"/>
    </row>
    <row r="9051" spans="1:5">
      <c r="A9051" s="3"/>
      <c r="B9051" s="35"/>
      <c r="C9051" s="35"/>
      <c r="E9051" s="2"/>
    </row>
    <row r="9052" spans="1:5">
      <c r="A9052" s="3"/>
      <c r="B9052" s="35"/>
      <c r="C9052" s="35"/>
      <c r="E9052" s="2"/>
    </row>
    <row r="9053" spans="1:5">
      <c r="A9053" s="3"/>
      <c r="B9053" s="35"/>
      <c r="C9053" s="35"/>
      <c r="E9053" s="2"/>
    </row>
    <row r="9054" spans="1:5">
      <c r="A9054" s="3"/>
      <c r="B9054" s="35"/>
      <c r="C9054" s="35"/>
      <c r="E9054" s="2"/>
    </row>
    <row r="9055" spans="1:5">
      <c r="A9055" s="3"/>
      <c r="B9055" s="35"/>
      <c r="C9055" s="35"/>
      <c r="E9055" s="2"/>
    </row>
    <row r="9056" spans="1:5">
      <c r="A9056" s="3"/>
      <c r="B9056" s="35"/>
      <c r="C9056" s="35"/>
      <c r="E9056" s="2"/>
    </row>
    <row r="9057" spans="1:5">
      <c r="A9057" s="3"/>
      <c r="B9057" s="35"/>
      <c r="C9057" s="35"/>
      <c r="E9057" s="2"/>
    </row>
    <row r="9058" spans="1:5">
      <c r="A9058" s="3"/>
      <c r="B9058" s="35"/>
      <c r="C9058" s="35"/>
      <c r="E9058" s="2"/>
    </row>
    <row r="9059" spans="1:5">
      <c r="A9059" s="3"/>
      <c r="B9059" s="35"/>
      <c r="C9059" s="35"/>
      <c r="E9059" s="2"/>
    </row>
    <row r="9060" spans="1:5">
      <c r="A9060" s="3"/>
      <c r="B9060" s="35"/>
      <c r="C9060" s="35"/>
      <c r="E9060" s="2"/>
    </row>
    <row r="9061" spans="1:5">
      <c r="A9061" s="3"/>
      <c r="B9061" s="35"/>
      <c r="C9061" s="35"/>
      <c r="E9061" s="2"/>
    </row>
    <row r="9062" spans="1:5">
      <c r="A9062" s="3"/>
      <c r="B9062" s="35"/>
      <c r="C9062" s="35"/>
      <c r="E9062" s="2"/>
    </row>
    <row r="9063" spans="1:5">
      <c r="A9063" s="3"/>
      <c r="B9063" s="35"/>
      <c r="C9063" s="35"/>
      <c r="E9063" s="2"/>
    </row>
    <row r="9064" spans="1:5">
      <c r="A9064" s="3"/>
      <c r="B9064" s="35"/>
      <c r="C9064" s="35"/>
      <c r="E9064" s="2"/>
    </row>
    <row r="9065" spans="1:5">
      <c r="A9065" s="3"/>
      <c r="B9065" s="35"/>
      <c r="C9065" s="35"/>
      <c r="E9065" s="2"/>
    </row>
    <row r="9066" spans="1:5">
      <c r="A9066" s="3"/>
      <c r="B9066" s="35"/>
      <c r="C9066" s="35"/>
      <c r="E9066" s="2"/>
    </row>
    <row r="9067" spans="1:5">
      <c r="A9067" s="3"/>
      <c r="B9067" s="35"/>
      <c r="C9067" s="35"/>
      <c r="E9067" s="2"/>
    </row>
    <row r="9068" spans="1:5">
      <c r="A9068" s="3"/>
      <c r="B9068" s="35"/>
      <c r="C9068" s="35"/>
      <c r="E9068" s="2"/>
    </row>
    <row r="9069" spans="1:5">
      <c r="A9069" s="3"/>
      <c r="B9069" s="35"/>
      <c r="C9069" s="35"/>
      <c r="E9069" s="2"/>
    </row>
    <row r="9070" spans="1:5">
      <c r="A9070" s="3"/>
      <c r="B9070" s="35"/>
      <c r="C9070" s="35"/>
      <c r="E9070" s="2"/>
    </row>
    <row r="9071" spans="1:5">
      <c r="A9071" s="3"/>
      <c r="B9071" s="35"/>
      <c r="C9071" s="35"/>
      <c r="E9071" s="2"/>
    </row>
    <row r="9072" spans="1:5">
      <c r="A9072" s="3"/>
      <c r="B9072" s="35"/>
      <c r="C9072" s="35"/>
      <c r="E9072" s="2"/>
    </row>
    <row r="9073" spans="1:5">
      <c r="A9073" s="3"/>
      <c r="B9073" s="35"/>
      <c r="C9073" s="35"/>
      <c r="E9073" s="2"/>
    </row>
    <row r="9074" spans="1:5">
      <c r="A9074" s="3"/>
      <c r="B9074" s="35"/>
      <c r="C9074" s="35"/>
      <c r="E9074" s="2"/>
    </row>
    <row r="9075" spans="1:5">
      <c r="A9075" s="3"/>
      <c r="B9075" s="35"/>
      <c r="C9075" s="35"/>
      <c r="E9075" s="2"/>
    </row>
    <row r="9076" spans="1:5">
      <c r="A9076" s="3"/>
      <c r="B9076" s="35"/>
      <c r="C9076" s="35"/>
      <c r="E9076" s="2"/>
    </row>
    <row r="9077" spans="1:5">
      <c r="A9077" s="3"/>
      <c r="B9077" s="35"/>
      <c r="C9077" s="35"/>
      <c r="E9077" s="2"/>
    </row>
    <row r="9078" spans="1:5">
      <c r="A9078" s="3"/>
      <c r="B9078" s="35"/>
      <c r="C9078" s="35"/>
      <c r="E9078" s="2"/>
    </row>
    <row r="9079" spans="1:5">
      <c r="A9079" s="3"/>
      <c r="B9079" s="35"/>
      <c r="C9079" s="35"/>
      <c r="E9079" s="2"/>
    </row>
    <row r="9080" spans="1:5">
      <c r="A9080" s="3"/>
      <c r="B9080" s="35"/>
      <c r="C9080" s="35"/>
      <c r="E9080" s="2"/>
    </row>
    <row r="9081" spans="1:5">
      <c r="A9081" s="3"/>
      <c r="B9081" s="35"/>
      <c r="C9081" s="35"/>
      <c r="E9081" s="2"/>
    </row>
    <row r="9082" spans="1:5">
      <c r="A9082" s="3"/>
      <c r="B9082" s="35"/>
      <c r="C9082" s="35"/>
      <c r="E9082" s="2"/>
    </row>
    <row r="9083" spans="1:5">
      <c r="A9083" s="3"/>
      <c r="B9083" s="35"/>
      <c r="C9083" s="35"/>
      <c r="E9083" s="2"/>
    </row>
    <row r="9084" spans="1:5">
      <c r="A9084" s="3"/>
      <c r="B9084" s="35"/>
      <c r="C9084" s="35"/>
      <c r="E9084" s="2"/>
    </row>
    <row r="9085" spans="1:5">
      <c r="A9085" s="3"/>
      <c r="B9085" s="35"/>
      <c r="C9085" s="35"/>
      <c r="E9085" s="2"/>
    </row>
    <row r="9086" spans="1:5">
      <c r="A9086" s="3"/>
      <c r="B9086" s="35"/>
      <c r="C9086" s="35"/>
      <c r="E9086" s="2"/>
    </row>
    <row r="9087" spans="1:5">
      <c r="A9087" s="3"/>
      <c r="B9087" s="35"/>
      <c r="C9087" s="35"/>
      <c r="E9087" s="2"/>
    </row>
    <row r="9088" spans="1:5">
      <c r="A9088" s="3"/>
      <c r="B9088" s="35"/>
      <c r="C9088" s="35"/>
      <c r="E9088" s="2"/>
    </row>
    <row r="9089" spans="1:5">
      <c r="A9089" s="3"/>
      <c r="B9089" s="35"/>
      <c r="C9089" s="35"/>
      <c r="E9089" s="2"/>
    </row>
    <row r="9090" spans="1:5">
      <c r="A9090" s="3"/>
      <c r="B9090" s="35"/>
      <c r="C9090" s="35"/>
      <c r="E9090" s="2"/>
    </row>
    <row r="9091" spans="1:5">
      <c r="A9091" s="3"/>
      <c r="B9091" s="35"/>
      <c r="C9091" s="35"/>
      <c r="E9091" s="2"/>
    </row>
    <row r="9092" spans="1:5">
      <c r="A9092" s="3"/>
      <c r="B9092" s="35"/>
      <c r="C9092" s="35"/>
      <c r="E9092" s="2"/>
    </row>
    <row r="9093" spans="1:5">
      <c r="A9093" s="3"/>
      <c r="B9093" s="35"/>
      <c r="C9093" s="35"/>
      <c r="E9093" s="2"/>
    </row>
    <row r="9094" spans="1:5">
      <c r="A9094" s="3"/>
      <c r="B9094" s="35"/>
      <c r="C9094" s="35"/>
      <c r="E9094" s="2"/>
    </row>
    <row r="9095" spans="1:5">
      <c r="A9095" s="3"/>
      <c r="B9095" s="35"/>
      <c r="C9095" s="35"/>
      <c r="E9095" s="2"/>
    </row>
    <row r="9096" spans="1:5">
      <c r="A9096" s="3"/>
      <c r="B9096" s="35"/>
      <c r="C9096" s="35"/>
      <c r="E9096" s="2"/>
    </row>
    <row r="9097" spans="1:5">
      <c r="A9097" s="3"/>
      <c r="B9097" s="35"/>
      <c r="C9097" s="35"/>
      <c r="E9097" s="2"/>
    </row>
    <row r="9098" spans="1:5">
      <c r="A9098" s="3"/>
      <c r="B9098" s="35"/>
      <c r="C9098" s="35"/>
      <c r="E9098" s="2"/>
    </row>
    <row r="9099" spans="1:5">
      <c r="A9099" s="3"/>
      <c r="B9099" s="35"/>
      <c r="C9099" s="35"/>
      <c r="E9099" s="2"/>
    </row>
    <row r="9100" spans="1:5">
      <c r="A9100" s="3"/>
      <c r="B9100" s="35"/>
      <c r="C9100" s="35"/>
      <c r="E9100" s="2"/>
    </row>
    <row r="9101" spans="1:5">
      <c r="A9101" s="3"/>
      <c r="B9101" s="35"/>
      <c r="C9101" s="35"/>
      <c r="E9101" s="2"/>
    </row>
    <row r="9102" spans="1:5">
      <c r="A9102" s="3"/>
      <c r="B9102" s="35"/>
      <c r="C9102" s="35"/>
      <c r="E9102" s="2"/>
    </row>
    <row r="9103" spans="1:5">
      <c r="A9103" s="3"/>
      <c r="B9103" s="35"/>
      <c r="C9103" s="35"/>
      <c r="E9103" s="2"/>
    </row>
    <row r="9104" spans="1:5">
      <c r="A9104" s="3"/>
      <c r="B9104" s="35"/>
      <c r="C9104" s="35"/>
      <c r="E9104" s="2"/>
    </row>
    <row r="9105" spans="1:5">
      <c r="A9105" s="3"/>
      <c r="B9105" s="35"/>
      <c r="C9105" s="35"/>
      <c r="E9105" s="2"/>
    </row>
    <row r="9106" spans="1:5">
      <c r="A9106" s="3"/>
      <c r="B9106" s="35"/>
      <c r="C9106" s="35"/>
      <c r="E9106" s="2"/>
    </row>
    <row r="9107" spans="1:5">
      <c r="A9107" s="3"/>
      <c r="B9107" s="35"/>
      <c r="C9107" s="35"/>
      <c r="E9107" s="2"/>
    </row>
    <row r="9108" spans="1:5">
      <c r="A9108" s="3"/>
      <c r="B9108" s="35"/>
      <c r="C9108" s="35"/>
      <c r="E9108" s="2"/>
    </row>
    <row r="9109" spans="1:5">
      <c r="A9109" s="3"/>
      <c r="B9109" s="35"/>
      <c r="C9109" s="35"/>
      <c r="E9109" s="2"/>
    </row>
    <row r="9110" spans="1:5">
      <c r="A9110" s="3"/>
      <c r="B9110" s="35"/>
      <c r="C9110" s="35"/>
      <c r="E9110" s="2"/>
    </row>
    <row r="9111" spans="1:5">
      <c r="A9111" s="3"/>
      <c r="B9111" s="35"/>
      <c r="C9111" s="35"/>
      <c r="E9111" s="2"/>
    </row>
    <row r="9112" spans="1:5">
      <c r="A9112" s="3"/>
      <c r="B9112" s="35"/>
      <c r="C9112" s="35"/>
      <c r="E9112" s="2"/>
    </row>
  </sheetData>
  <dataConsolidate/>
  <phoneticPr fontId="2" type="noConversion"/>
  <conditionalFormatting pivot="1" sqref="L9:L38">
    <cfRule type="cellIs" dxfId="25" priority="2" operator="lessThan">
      <formula>8</formula>
    </cfRule>
  </conditionalFormatting>
  <conditionalFormatting pivot="1" sqref="O26 O27 O29:O32 O33 O35:O37 O38 O39 O41:O48 O49 O50 O52:O57 O58 O59 O61:O64 O66:O70">
    <cfRule type="cellIs" dxfId="24" priority="1" operator="lessThan">
      <formula>8</formula>
    </cfRule>
  </conditionalFormatting>
  <pageMargins left="0.7" right="0.7" top="0.75" bottom="0.75" header="0.3" footer="0.3"/>
  <pageSetup paperSize="0" orientation="portrait" horizontalDpi="0" verticalDpi="0" copies="0"/>
  <drawing r:id="rId7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579BE-336B-41DD-82C3-0E203F5F06CC}">
  <sheetPr codeName="Sheet6"/>
  <dimension ref="A1:BO901"/>
  <sheetViews>
    <sheetView topLeftCell="A6" zoomScaleNormal="100" workbookViewId="0">
      <selection activeCell="J11" sqref="J11"/>
    </sheetView>
  </sheetViews>
  <sheetFormatPr defaultRowHeight="14.25"/>
  <cols>
    <col min="1" max="1" width="11.625" bestFit="1" customWidth="1"/>
    <col min="2" max="2" width="9.125" bestFit="1" customWidth="1"/>
    <col min="3" max="3" width="9.625" bestFit="1" customWidth="1"/>
    <col min="4" max="4" width="10.375" bestFit="1" customWidth="1"/>
    <col min="5" max="5" width="8.75" style="36" bestFit="1" customWidth="1"/>
    <col min="6" max="6" width="9.75" style="2" bestFit="1" customWidth="1"/>
    <col min="7" max="7" width="15.375" bestFit="1" customWidth="1"/>
    <col min="8" max="8" width="19.125" style="30" bestFit="1" customWidth="1"/>
    <col min="9" max="9" width="8.625" customWidth="1"/>
    <col min="10" max="10" width="22.875" bestFit="1" customWidth="1"/>
    <col min="11" max="11" width="16.125" style="30" bestFit="1" customWidth="1"/>
    <col min="12" max="12" width="7.375" bestFit="1" customWidth="1"/>
    <col min="13" max="13" width="12.875" bestFit="1" customWidth="1"/>
    <col min="14" max="14" width="24.875" bestFit="1" customWidth="1"/>
    <col min="15" max="15" width="10.875" bestFit="1" customWidth="1"/>
    <col min="16" max="16" width="9.25" style="41" customWidth="1"/>
    <col min="17" max="17" width="17.5" bestFit="1" customWidth="1"/>
    <col min="18" max="18" width="24.875" bestFit="1" customWidth="1"/>
    <col min="19" max="19" width="8.625" customWidth="1"/>
    <col min="20" max="20" width="61.125" bestFit="1" customWidth="1"/>
    <col min="21" max="31" width="8.625" customWidth="1"/>
    <col min="33" max="39" width="8.625" customWidth="1"/>
  </cols>
  <sheetData>
    <row r="1" spans="1:67">
      <c r="A1" s="3" t="s">
        <v>6</v>
      </c>
      <c r="B1" s="3" t="s">
        <v>7</v>
      </c>
      <c r="C1" s="3" t="s">
        <v>8</v>
      </c>
      <c r="D1" s="3" t="s">
        <v>5</v>
      </c>
      <c r="E1" s="35" t="s">
        <v>4</v>
      </c>
      <c r="F1" s="5" t="s">
        <v>21</v>
      </c>
      <c r="G1" s="3" t="s">
        <v>2</v>
      </c>
      <c r="H1" s="34" t="s">
        <v>245</v>
      </c>
      <c r="M1" s="41" t="s">
        <v>212</v>
      </c>
    </row>
    <row r="2" spans="1:67">
      <c r="A2" t="s">
        <v>94</v>
      </c>
      <c r="B2" t="s">
        <v>25</v>
      </c>
      <c r="C2" t="s">
        <v>53</v>
      </c>
      <c r="D2" t="s">
        <v>85</v>
      </c>
      <c r="E2" s="36" t="str">
        <f>_xlfn.XLOOKUP(Table8[[#This Row],[EID]],Roster!A:A,Roster!F:F)</f>
        <v>F&amp;A</v>
      </c>
      <c r="F2" s="2">
        <v>45231</v>
      </c>
      <c r="G2" s="2" t="s">
        <v>124</v>
      </c>
      <c r="H2" s="30">
        <f>_xlfn.XLOOKUP(Table8[[#This Row],[Attendance]],$J$2:$J$5,$K$2:$K$5)</f>
        <v>0</v>
      </c>
      <c r="I2" s="2"/>
      <c r="J2" s="75" t="s">
        <v>22</v>
      </c>
      <c r="K2" s="76">
        <v>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</row>
    <row r="3" spans="1:67">
      <c r="A3" t="s">
        <v>95</v>
      </c>
      <c r="B3" t="s">
        <v>26</v>
      </c>
      <c r="C3" t="s">
        <v>54</v>
      </c>
      <c r="D3" t="s">
        <v>85</v>
      </c>
      <c r="E3" s="36" t="str">
        <f>_xlfn.XLOOKUP(Table8[[#This Row],[EID]],Roster!A:A,Roster!F:F)</f>
        <v>F&amp;A</v>
      </c>
      <c r="F3" s="2">
        <v>45231</v>
      </c>
      <c r="G3" s="2" t="s">
        <v>124</v>
      </c>
      <c r="H3" s="30">
        <f>_xlfn.XLOOKUP(Table8[[#This Row],[Attendance]],$J$2:$J$5,$K$2:$K$5)</f>
        <v>0</v>
      </c>
      <c r="I3" s="2"/>
      <c r="J3" s="75" t="s">
        <v>125</v>
      </c>
      <c r="K3" s="76">
        <v>0</v>
      </c>
      <c r="L3" s="2"/>
      <c r="M3" s="2" t="s">
        <v>209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</row>
    <row r="4" spans="1:67">
      <c r="A4" t="s">
        <v>96</v>
      </c>
      <c r="B4" t="s">
        <v>27</v>
      </c>
      <c r="C4" t="s">
        <v>55</v>
      </c>
      <c r="D4" t="s">
        <v>86</v>
      </c>
      <c r="E4" s="36" t="str">
        <f>_xlfn.XLOOKUP(Table8[[#This Row],[EID]],Roster!A:A,Roster!F:F)</f>
        <v>Health</v>
      </c>
      <c r="F4" s="2">
        <v>45231</v>
      </c>
      <c r="G4" s="2" t="s">
        <v>124</v>
      </c>
      <c r="H4" s="30">
        <f>_xlfn.XLOOKUP(Table8[[#This Row],[Attendance]],$J$2:$J$5,$K$2:$K$5)</f>
        <v>0</v>
      </c>
      <c r="I4" s="2"/>
      <c r="J4" s="75" t="s">
        <v>126</v>
      </c>
      <c r="K4" s="76">
        <v>0</v>
      </c>
      <c r="L4" s="2"/>
      <c r="M4" s="2" t="s">
        <v>210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</row>
    <row r="5" spans="1:67">
      <c r="A5" t="s">
        <v>97</v>
      </c>
      <c r="B5" t="s">
        <v>28</v>
      </c>
      <c r="C5" t="s">
        <v>56</v>
      </c>
      <c r="D5" t="s">
        <v>87</v>
      </c>
      <c r="E5" s="36" t="str">
        <f>_xlfn.XLOOKUP(Table8[[#This Row],[EID]],Roster!A:A,Roster!F:F)</f>
        <v>Network</v>
      </c>
      <c r="F5" s="2">
        <v>45231</v>
      </c>
      <c r="G5" s="2" t="s">
        <v>124</v>
      </c>
      <c r="H5" s="30">
        <f>_xlfn.XLOOKUP(Table8[[#This Row],[Attendance]],$J$2:$J$5,$K$2:$K$5)</f>
        <v>0</v>
      </c>
      <c r="I5" s="2"/>
      <c r="J5" s="75" t="s">
        <v>124</v>
      </c>
      <c r="K5" s="76">
        <v>0</v>
      </c>
      <c r="L5" s="2"/>
      <c r="M5" s="2" t="s">
        <v>223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</row>
    <row r="6" spans="1:67">
      <c r="A6" t="s">
        <v>98</v>
      </c>
      <c r="B6" t="s">
        <v>29</v>
      </c>
      <c r="C6" t="s">
        <v>57</v>
      </c>
      <c r="D6" t="s">
        <v>88</v>
      </c>
      <c r="E6" s="36" t="str">
        <f>_xlfn.XLOOKUP(Table8[[#This Row],[EID]],Roster!A:A,Roster!F:F)</f>
        <v>HR</v>
      </c>
      <c r="F6" s="2">
        <v>45231</v>
      </c>
      <c r="G6" s="2" t="s">
        <v>124</v>
      </c>
      <c r="H6" s="30">
        <f>_xlfn.XLOOKUP(Table8[[#This Row],[Attendance]],$J$2:$J$5,$K$2:$K$5)</f>
        <v>0</v>
      </c>
      <c r="I6" s="2"/>
      <c r="J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</row>
    <row r="7" spans="1:67">
      <c r="A7" t="s">
        <v>99</v>
      </c>
      <c r="B7" t="s">
        <v>30</v>
      </c>
      <c r="C7" t="s">
        <v>58</v>
      </c>
      <c r="D7" t="s">
        <v>87</v>
      </c>
      <c r="E7" s="36" t="str">
        <f>_xlfn.XLOOKUP(Table8[[#This Row],[EID]],Roster!A:A,Roster!F:F)</f>
        <v>Strategy</v>
      </c>
      <c r="F7" s="2">
        <v>45231</v>
      </c>
      <c r="G7" s="2" t="s">
        <v>124</v>
      </c>
      <c r="H7" s="30">
        <f>_xlfn.XLOOKUP(Table8[[#This Row],[Attendance]],$J$2:$J$5,$K$2:$K$5)</f>
        <v>0</v>
      </c>
      <c r="I7" s="2"/>
      <c r="J7" s="27" t="s">
        <v>2</v>
      </c>
      <c r="K7" s="41" t="s">
        <v>247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</row>
    <row r="8" spans="1:67">
      <c r="A8" t="s">
        <v>100</v>
      </c>
      <c r="B8" t="s">
        <v>31</v>
      </c>
      <c r="C8" t="s">
        <v>59</v>
      </c>
      <c r="D8" t="s">
        <v>85</v>
      </c>
      <c r="E8" s="36" t="str">
        <f>_xlfn.XLOOKUP(Table8[[#This Row],[EID]],Roster!A:A,Roster!F:F)</f>
        <v>F&amp;A</v>
      </c>
      <c r="F8" s="2">
        <v>45231</v>
      </c>
      <c r="G8" s="2" t="s">
        <v>124</v>
      </c>
      <c r="H8" s="30">
        <f>_xlfn.XLOOKUP(Table8[[#This Row],[Attendance]],$J$2:$J$5,$K$2:$K$5)</f>
        <v>0</v>
      </c>
      <c r="I8" s="2"/>
      <c r="J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</row>
    <row r="9" spans="1:67">
      <c r="A9" t="s">
        <v>101</v>
      </c>
      <c r="B9" t="s">
        <v>32</v>
      </c>
      <c r="C9" t="s">
        <v>60</v>
      </c>
      <c r="D9" t="s">
        <v>86</v>
      </c>
      <c r="E9" s="36" t="str">
        <f>_xlfn.XLOOKUP(Table8[[#This Row],[EID]],Roster!A:A,Roster!F:F)</f>
        <v>Health</v>
      </c>
      <c r="F9" s="2">
        <v>45231</v>
      </c>
      <c r="G9" s="2" t="s">
        <v>124</v>
      </c>
      <c r="H9" s="30">
        <f>_xlfn.XLOOKUP(Table8[[#This Row],[Attendance]],$J$2:$J$5,$K$2:$K$5)</f>
        <v>0</v>
      </c>
      <c r="I9" s="2"/>
      <c r="J9" s="27" t="s">
        <v>205</v>
      </c>
      <c r="K9" t="s">
        <v>246</v>
      </c>
      <c r="M9" s="27" t="s">
        <v>2</v>
      </c>
      <c r="N9" s="87" t="s">
        <v>247</v>
      </c>
      <c r="O9" s="2"/>
      <c r="P9" s="2"/>
      <c r="Q9" s="27" t="s">
        <v>2</v>
      </c>
      <c r="R9" s="41" t="s">
        <v>247</v>
      </c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</row>
    <row r="10" spans="1:67">
      <c r="A10" t="s">
        <v>102</v>
      </c>
      <c r="B10" t="s">
        <v>33</v>
      </c>
      <c r="C10" t="s">
        <v>61</v>
      </c>
      <c r="D10" t="s">
        <v>87</v>
      </c>
      <c r="E10" s="36" t="str">
        <f>_xlfn.XLOOKUP(Table8[[#This Row],[EID]],Roster!A:A,Roster!F:F)</f>
        <v>Network</v>
      </c>
      <c r="F10" s="2">
        <v>45231</v>
      </c>
      <c r="G10" s="2" t="s">
        <v>124</v>
      </c>
      <c r="H10" s="30">
        <f>_xlfn.XLOOKUP(Table8[[#This Row],[Attendance]],$J$2:$J$5,$K$2:$K$5)</f>
        <v>0</v>
      </c>
      <c r="I10" s="2"/>
      <c r="J10" s="28" t="s">
        <v>94</v>
      </c>
      <c r="K10" s="39">
        <v>0.96</v>
      </c>
      <c r="M10" s="2"/>
      <c r="N10" s="30"/>
      <c r="O10" s="2"/>
      <c r="P10" s="2"/>
      <c r="Q10" s="2"/>
      <c r="R10" s="30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</row>
    <row r="11" spans="1:67">
      <c r="A11" t="s">
        <v>103</v>
      </c>
      <c r="B11" t="s">
        <v>34</v>
      </c>
      <c r="C11" t="s">
        <v>62</v>
      </c>
      <c r="D11" t="s">
        <v>88</v>
      </c>
      <c r="E11" s="36" t="str">
        <f>_xlfn.XLOOKUP(Table8[[#This Row],[EID]],Roster!A:A,Roster!F:F)</f>
        <v>HR</v>
      </c>
      <c r="F11" s="2">
        <v>45231</v>
      </c>
      <c r="G11" s="2" t="s">
        <v>124</v>
      </c>
      <c r="H11" s="30">
        <f>_xlfn.XLOOKUP(Table8[[#This Row],[Attendance]],$J$2:$J$5,$K$2:$K$5)</f>
        <v>0</v>
      </c>
      <c r="I11" s="2"/>
      <c r="J11" s="28" t="s">
        <v>112</v>
      </c>
      <c r="K11" s="39">
        <v>0.96</v>
      </c>
      <c r="M11" s="27" t="s">
        <v>205</v>
      </c>
      <c r="N11" t="s">
        <v>246</v>
      </c>
      <c r="O11" s="2"/>
      <c r="P11" s="2"/>
      <c r="Q11" s="27" t="s">
        <v>205</v>
      </c>
      <c r="R11" t="s">
        <v>246</v>
      </c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</row>
    <row r="12" spans="1:67">
      <c r="A12" t="s">
        <v>104</v>
      </c>
      <c r="B12" t="s">
        <v>35</v>
      </c>
      <c r="C12" t="s">
        <v>63</v>
      </c>
      <c r="D12" t="s">
        <v>85</v>
      </c>
      <c r="E12" s="36" t="str">
        <f>_xlfn.XLOOKUP(Table8[[#This Row],[EID]],Roster!A:A,Roster!F:F)</f>
        <v>F&amp;A</v>
      </c>
      <c r="F12" s="2">
        <v>45231</v>
      </c>
      <c r="G12" s="2" t="s">
        <v>124</v>
      </c>
      <c r="H12" s="30">
        <f>_xlfn.XLOOKUP(Table8[[#This Row],[Attendance]],$J$2:$J$5,$K$2:$K$5)</f>
        <v>0</v>
      </c>
      <c r="I12" s="2"/>
      <c r="J12" s="28" t="s">
        <v>119</v>
      </c>
      <c r="K12" s="39">
        <v>0.95833333333333337</v>
      </c>
      <c r="M12" s="28" t="s">
        <v>87</v>
      </c>
      <c r="N12" s="39">
        <v>0.8351648351648352</v>
      </c>
      <c r="O12" s="2"/>
      <c r="P12" s="2"/>
      <c r="Q12" s="28" t="s">
        <v>87</v>
      </c>
      <c r="R12" s="39">
        <v>0.8351648351648352</v>
      </c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</row>
    <row r="13" spans="1:67">
      <c r="A13" t="s">
        <v>105</v>
      </c>
      <c r="B13" t="s">
        <v>36</v>
      </c>
      <c r="C13" t="s">
        <v>64</v>
      </c>
      <c r="D13" t="s">
        <v>85</v>
      </c>
      <c r="E13" s="36" t="str">
        <f>_xlfn.XLOOKUP(Table8[[#This Row],[EID]],Roster!A:A,Roster!F:F)</f>
        <v>F&amp;A</v>
      </c>
      <c r="F13" s="2">
        <v>45231</v>
      </c>
      <c r="G13" s="2" t="s">
        <v>124</v>
      </c>
      <c r="H13" s="30">
        <f>_xlfn.XLOOKUP(Table8[[#This Row],[Attendance]],$J$2:$J$5,$K$2:$K$5)</f>
        <v>0</v>
      </c>
      <c r="I13" s="2"/>
      <c r="J13" s="28" t="s">
        <v>113</v>
      </c>
      <c r="K13" s="39">
        <v>0.95652173913043481</v>
      </c>
      <c r="M13" s="28" t="s">
        <v>86</v>
      </c>
      <c r="N13" s="39">
        <v>0.88177339901477836</v>
      </c>
      <c r="O13" s="2"/>
      <c r="P13" s="2"/>
      <c r="Q13" s="29" t="s">
        <v>92</v>
      </c>
      <c r="R13" s="39">
        <v>0.82178217821782173</v>
      </c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</row>
    <row r="14" spans="1:67">
      <c r="A14" t="s">
        <v>106</v>
      </c>
      <c r="B14" t="s">
        <v>37</v>
      </c>
      <c r="C14" t="s">
        <v>65</v>
      </c>
      <c r="D14" t="s">
        <v>86</v>
      </c>
      <c r="E14" s="36" t="str">
        <f>_xlfn.XLOOKUP(Table8[[#This Row],[EID]],Roster!A:A,Roster!F:F)</f>
        <v>Health</v>
      </c>
      <c r="F14" s="2">
        <v>45231</v>
      </c>
      <c r="G14" s="2" t="s">
        <v>124</v>
      </c>
      <c r="H14" s="30">
        <f>_xlfn.XLOOKUP(Table8[[#This Row],[Attendance]],$J$2:$J$5,$K$2:$K$5)</f>
        <v>0</v>
      </c>
      <c r="I14" s="2"/>
      <c r="J14" s="28" t="s">
        <v>100</v>
      </c>
      <c r="K14" s="39">
        <v>0.92307692307692313</v>
      </c>
      <c r="M14" s="28" t="s">
        <v>88</v>
      </c>
      <c r="N14" s="39">
        <v>0.89171974522292996</v>
      </c>
      <c r="O14" s="2"/>
      <c r="P14" s="2"/>
      <c r="Q14" s="29" t="s">
        <v>89</v>
      </c>
      <c r="R14" s="39">
        <v>0.85185185185185186</v>
      </c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</row>
    <row r="15" spans="1:67">
      <c r="A15" t="s">
        <v>107</v>
      </c>
      <c r="B15" t="s">
        <v>38</v>
      </c>
      <c r="C15" t="s">
        <v>66</v>
      </c>
      <c r="D15" t="s">
        <v>85</v>
      </c>
      <c r="E15" s="36" t="str">
        <f>_xlfn.XLOOKUP(Table8[[#This Row],[EID]],Roster!A:A,Roster!F:F)</f>
        <v>F&amp;A</v>
      </c>
      <c r="F15" s="2">
        <v>45231</v>
      </c>
      <c r="G15" s="2" t="s">
        <v>124</v>
      </c>
      <c r="H15" s="30">
        <f>_xlfn.XLOOKUP(Table8[[#This Row],[Attendance]],$J$2:$J$5,$K$2:$K$5)</f>
        <v>0</v>
      </c>
      <c r="I15" s="2"/>
      <c r="J15" s="28" t="s">
        <v>118</v>
      </c>
      <c r="K15" s="39">
        <v>0.92</v>
      </c>
      <c r="M15" s="28" t="s">
        <v>85</v>
      </c>
      <c r="N15" s="39">
        <v>0.88209606986899558</v>
      </c>
      <c r="O15" s="2"/>
      <c r="P15" s="2"/>
      <c r="Q15" s="28" t="s">
        <v>86</v>
      </c>
      <c r="R15" s="39">
        <v>0.88177339901477836</v>
      </c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</row>
    <row r="16" spans="1:67">
      <c r="A16" t="s">
        <v>108</v>
      </c>
      <c r="B16" t="s">
        <v>39</v>
      </c>
      <c r="C16" t="s">
        <v>67</v>
      </c>
      <c r="D16" t="s">
        <v>88</v>
      </c>
      <c r="E16" s="36" t="str">
        <f>_xlfn.XLOOKUP(Table8[[#This Row],[EID]],Roster!A:A,Roster!F:F)</f>
        <v>HR</v>
      </c>
      <c r="F16" s="2">
        <v>45231</v>
      </c>
      <c r="G16" s="2" t="s">
        <v>124</v>
      </c>
      <c r="H16" s="30">
        <f>_xlfn.XLOOKUP(Table8[[#This Row],[Attendance]],$J$2:$J$5,$K$2:$K$5)</f>
        <v>0</v>
      </c>
      <c r="I16" s="2"/>
      <c r="J16" s="28" t="s">
        <v>110</v>
      </c>
      <c r="K16" s="39">
        <v>0.91666666666666663</v>
      </c>
      <c r="M16" s="28" t="s">
        <v>206</v>
      </c>
      <c r="N16" s="39">
        <v>0.87289234760051881</v>
      </c>
      <c r="O16" s="2"/>
      <c r="P16" s="2"/>
      <c r="Q16" s="29" t="s">
        <v>91</v>
      </c>
      <c r="R16" s="39">
        <v>0.88177339901477836</v>
      </c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</row>
    <row r="17" spans="1:67">
      <c r="A17" t="s">
        <v>109</v>
      </c>
      <c r="B17" t="s">
        <v>40</v>
      </c>
      <c r="C17" t="s">
        <v>68</v>
      </c>
      <c r="D17" t="s">
        <v>87</v>
      </c>
      <c r="E17" s="36" t="str">
        <f>_xlfn.XLOOKUP(Table8[[#This Row],[EID]],Roster!A:A,Roster!F:F)</f>
        <v>Strategy</v>
      </c>
      <c r="F17" s="2">
        <v>45231</v>
      </c>
      <c r="G17" s="2" t="s">
        <v>124</v>
      </c>
      <c r="H17" s="30">
        <f>_xlfn.XLOOKUP(Table8[[#This Row],[Attendance]],$J$2:$J$5,$K$2:$K$5)</f>
        <v>0</v>
      </c>
      <c r="I17" s="2"/>
      <c r="J17" s="28" t="s">
        <v>95</v>
      </c>
      <c r="K17" s="39">
        <v>0.91304347826086951</v>
      </c>
      <c r="O17" s="2"/>
      <c r="P17" s="2"/>
      <c r="Q17" s="28" t="s">
        <v>88</v>
      </c>
      <c r="R17" s="39">
        <v>0.89171974522292996</v>
      </c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</row>
    <row r="18" spans="1:67">
      <c r="A18" t="s">
        <v>110</v>
      </c>
      <c r="B18" t="s">
        <v>41</v>
      </c>
      <c r="C18" t="s">
        <v>69</v>
      </c>
      <c r="D18" t="s">
        <v>85</v>
      </c>
      <c r="E18" s="36" t="str">
        <f>_xlfn.XLOOKUP(Table8[[#This Row],[EID]],Roster!A:A,Roster!F:F)</f>
        <v>F&amp;A</v>
      </c>
      <c r="F18" s="2">
        <v>45231</v>
      </c>
      <c r="G18" s="2" t="s">
        <v>124</v>
      </c>
      <c r="H18" s="30">
        <f>_xlfn.XLOOKUP(Table8[[#This Row],[Attendance]],$J$2:$J$5,$K$2:$K$5)</f>
        <v>0</v>
      </c>
      <c r="I18" s="2"/>
      <c r="J18" s="28" t="s">
        <v>107</v>
      </c>
      <c r="K18" s="39">
        <v>0.91304347826086951</v>
      </c>
      <c r="O18" s="2"/>
      <c r="P18" s="2"/>
      <c r="Q18" s="29" t="s">
        <v>93</v>
      </c>
      <c r="R18" s="39">
        <v>0.89171974522292996</v>
      </c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</row>
    <row r="19" spans="1:67">
      <c r="A19" t="s">
        <v>111</v>
      </c>
      <c r="B19" t="s">
        <v>42</v>
      </c>
      <c r="C19" t="s">
        <v>70</v>
      </c>
      <c r="D19" t="s">
        <v>86</v>
      </c>
      <c r="E19" s="36" t="str">
        <f>_xlfn.XLOOKUP(Table8[[#This Row],[EID]],Roster!A:A,Roster!F:F)</f>
        <v>Health</v>
      </c>
      <c r="F19" s="2">
        <v>45231</v>
      </c>
      <c r="G19" s="2" t="s">
        <v>124</v>
      </c>
      <c r="H19" s="30">
        <f>_xlfn.XLOOKUP(Table8[[#This Row],[Attendance]],$J$2:$J$5,$K$2:$K$5)</f>
        <v>0</v>
      </c>
      <c r="I19" s="2"/>
      <c r="J19" s="28" t="s">
        <v>101</v>
      </c>
      <c r="K19" s="39">
        <v>0.91304347826086951</v>
      </c>
      <c r="M19" s="27" t="s">
        <v>2</v>
      </c>
      <c r="N19" s="41" t="s">
        <v>247</v>
      </c>
      <c r="O19" s="2"/>
      <c r="P19" s="2"/>
      <c r="Q19" s="28" t="s">
        <v>85</v>
      </c>
      <c r="R19" s="39">
        <v>0.88209606986899558</v>
      </c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</row>
    <row r="20" spans="1:67">
      <c r="A20" t="s">
        <v>112</v>
      </c>
      <c r="B20" t="s">
        <v>43</v>
      </c>
      <c r="C20" t="s">
        <v>71</v>
      </c>
      <c r="D20" t="s">
        <v>86</v>
      </c>
      <c r="E20" s="36" t="str">
        <f>_xlfn.XLOOKUP(Table8[[#This Row],[EID]],Roster!A:A,Roster!F:F)</f>
        <v>Health</v>
      </c>
      <c r="F20" s="2">
        <v>45231</v>
      </c>
      <c r="G20" s="2" t="s">
        <v>124</v>
      </c>
      <c r="H20" s="30">
        <f>_xlfn.XLOOKUP(Table8[[#This Row],[Attendance]],$J$2:$J$5,$K$2:$K$5)</f>
        <v>0</v>
      </c>
      <c r="I20" s="2"/>
      <c r="J20" s="28" t="s">
        <v>114</v>
      </c>
      <c r="K20" s="39">
        <v>0.88888888888888884</v>
      </c>
      <c r="M20" s="2"/>
      <c r="N20" s="30"/>
      <c r="O20" s="2"/>
      <c r="P20" s="2"/>
      <c r="Q20" s="29" t="s">
        <v>90</v>
      </c>
      <c r="R20" s="39">
        <v>0.88209606986899558</v>
      </c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</row>
    <row r="21" spans="1:67">
      <c r="A21" t="s">
        <v>113</v>
      </c>
      <c r="B21" t="s">
        <v>44</v>
      </c>
      <c r="C21" t="s">
        <v>72</v>
      </c>
      <c r="D21" t="s">
        <v>88</v>
      </c>
      <c r="E21" s="36" t="str">
        <f>_xlfn.XLOOKUP(Table8[[#This Row],[EID]],Roster!A:A,Roster!F:F)</f>
        <v>HR</v>
      </c>
      <c r="F21" s="2">
        <v>45231</v>
      </c>
      <c r="G21" s="2" t="s">
        <v>124</v>
      </c>
      <c r="H21" s="30">
        <f>_xlfn.XLOOKUP(Table8[[#This Row],[Attendance]],$J$2:$J$5,$K$2:$K$5)</f>
        <v>0</v>
      </c>
      <c r="I21" s="2"/>
      <c r="J21" s="28" t="s">
        <v>103</v>
      </c>
      <c r="K21" s="39">
        <v>0.88888888888888884</v>
      </c>
      <c r="M21" s="27" t="s">
        <v>205</v>
      </c>
      <c r="N21" t="s">
        <v>246</v>
      </c>
      <c r="O21" s="2"/>
      <c r="P21" s="2"/>
      <c r="Q21" s="28" t="s">
        <v>206</v>
      </c>
      <c r="R21" s="39">
        <v>0.87289234760051881</v>
      </c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</row>
    <row r="22" spans="1:67">
      <c r="A22" t="s">
        <v>114</v>
      </c>
      <c r="B22" t="s">
        <v>45</v>
      </c>
      <c r="C22" t="s">
        <v>73</v>
      </c>
      <c r="D22" t="s">
        <v>87</v>
      </c>
      <c r="E22" s="36" t="str">
        <f>_xlfn.XLOOKUP(Table8[[#This Row],[EID]],Roster!A:A,Roster!F:F)</f>
        <v>Strategy</v>
      </c>
      <c r="F22" s="2">
        <v>45231</v>
      </c>
      <c r="G22" s="2" t="s">
        <v>124</v>
      </c>
      <c r="H22" s="30">
        <f>_xlfn.XLOOKUP(Table8[[#This Row],[Attendance]],$J$2:$J$5,$K$2:$K$5)</f>
        <v>0</v>
      </c>
      <c r="I22" s="2"/>
      <c r="J22" s="28" t="s">
        <v>98</v>
      </c>
      <c r="K22" s="39">
        <v>0.88461538461538458</v>
      </c>
      <c r="M22" s="28" t="s">
        <v>90</v>
      </c>
      <c r="N22" s="39">
        <v>0.88209606986899558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</row>
    <row r="23" spans="1:67">
      <c r="A23" t="s">
        <v>115</v>
      </c>
      <c r="B23" t="s">
        <v>46</v>
      </c>
      <c r="C23" t="s">
        <v>74</v>
      </c>
      <c r="D23" t="s">
        <v>85</v>
      </c>
      <c r="E23" s="36" t="str">
        <f>_xlfn.XLOOKUP(Table8[[#This Row],[EID]],Roster!A:A,Roster!F:F)</f>
        <v>F&amp;A</v>
      </c>
      <c r="F23" s="2">
        <v>45231</v>
      </c>
      <c r="G23" s="2" t="s">
        <v>124</v>
      </c>
      <c r="H23" s="30">
        <f>_xlfn.XLOOKUP(Table8[[#This Row],[Attendance]],$J$2:$J$5,$K$2:$K$5)</f>
        <v>0</v>
      </c>
      <c r="I23" s="2"/>
      <c r="J23" s="28" t="s">
        <v>117</v>
      </c>
      <c r="K23" s="39">
        <v>0.88461538461538458</v>
      </c>
      <c r="M23" s="28" t="s">
        <v>91</v>
      </c>
      <c r="N23" s="39">
        <v>0.88177339901477836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</row>
    <row r="24" spans="1:67">
      <c r="A24" t="s">
        <v>116</v>
      </c>
      <c r="B24" t="s">
        <v>47</v>
      </c>
      <c r="C24" t="s">
        <v>75</v>
      </c>
      <c r="D24" t="s">
        <v>86</v>
      </c>
      <c r="E24" s="36" t="str">
        <f>_xlfn.XLOOKUP(Table8[[#This Row],[EID]],Roster!A:A,Roster!F:F)</f>
        <v>Health</v>
      </c>
      <c r="F24" s="2">
        <v>45231</v>
      </c>
      <c r="G24" s="2" t="s">
        <v>124</v>
      </c>
      <c r="H24" s="30">
        <f>_xlfn.XLOOKUP(Table8[[#This Row],[Attendance]],$J$2:$J$5,$K$2:$K$5)</f>
        <v>0</v>
      </c>
      <c r="I24" s="2"/>
      <c r="J24" s="28" t="s">
        <v>106</v>
      </c>
      <c r="K24" s="39">
        <v>0.875</v>
      </c>
      <c r="M24" s="28" t="s">
        <v>93</v>
      </c>
      <c r="N24" s="39">
        <v>0.89171974522292996</v>
      </c>
      <c r="O24" s="2"/>
      <c r="P24" s="2"/>
      <c r="Q24" s="27" t="s">
        <v>2</v>
      </c>
      <c r="R24" s="41" t="s">
        <v>247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</row>
    <row r="25" spans="1:67">
      <c r="A25" t="s">
        <v>117</v>
      </c>
      <c r="B25" t="s">
        <v>48</v>
      </c>
      <c r="C25" t="s">
        <v>76</v>
      </c>
      <c r="D25" t="s">
        <v>87</v>
      </c>
      <c r="E25" s="36" t="str">
        <f>_xlfn.XLOOKUP(Table8[[#This Row],[EID]],Roster!A:A,Roster!F:F)</f>
        <v>Network</v>
      </c>
      <c r="F25" s="2">
        <v>45231</v>
      </c>
      <c r="G25" s="2" t="s">
        <v>124</v>
      </c>
      <c r="H25" s="30">
        <f>_xlfn.XLOOKUP(Table8[[#This Row],[Attendance]],$J$2:$J$5,$K$2:$K$5)</f>
        <v>0</v>
      </c>
      <c r="I25" s="2"/>
      <c r="J25" s="28" t="s">
        <v>108</v>
      </c>
      <c r="K25" s="39">
        <v>0.8571428571428571</v>
      </c>
      <c r="M25" s="28" t="s">
        <v>92</v>
      </c>
      <c r="N25" s="39">
        <v>0.82178217821782173</v>
      </c>
      <c r="O25" s="2"/>
      <c r="P25" s="2"/>
      <c r="Q25" s="2"/>
      <c r="R25" s="30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</row>
    <row r="26" spans="1:67">
      <c r="A26" t="s">
        <v>118</v>
      </c>
      <c r="B26" t="s">
        <v>49</v>
      </c>
      <c r="C26" t="s">
        <v>77</v>
      </c>
      <c r="D26" t="s">
        <v>88</v>
      </c>
      <c r="E26" s="36" t="str">
        <f>_xlfn.XLOOKUP(Table8[[#This Row],[EID]],Roster!A:A,Roster!F:F)</f>
        <v>HR</v>
      </c>
      <c r="F26" s="2">
        <v>45231</v>
      </c>
      <c r="G26" s="2" t="s">
        <v>124</v>
      </c>
      <c r="H26" s="30">
        <f>_xlfn.XLOOKUP(Table8[[#This Row],[Attendance]],$J$2:$J$5,$K$2:$K$5)</f>
        <v>0</v>
      </c>
      <c r="I26" s="2"/>
      <c r="J26" s="28" t="s">
        <v>123</v>
      </c>
      <c r="K26" s="39">
        <v>0.8571428571428571</v>
      </c>
      <c r="M26" s="28" t="s">
        <v>89</v>
      </c>
      <c r="N26" s="39">
        <v>0.85185185185185186</v>
      </c>
      <c r="O26" s="2"/>
      <c r="P26" s="2"/>
      <c r="Q26" s="27" t="s">
        <v>205</v>
      </c>
      <c r="R26" t="s">
        <v>246</v>
      </c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</row>
    <row r="27" spans="1:67">
      <c r="A27" t="s">
        <v>119</v>
      </c>
      <c r="B27" t="s">
        <v>50</v>
      </c>
      <c r="C27" t="s">
        <v>78</v>
      </c>
      <c r="D27" t="s">
        <v>86</v>
      </c>
      <c r="E27" s="36" t="str">
        <f>_xlfn.XLOOKUP(Table8[[#This Row],[EID]],Roster!A:A,Roster!F:F)</f>
        <v>Health</v>
      </c>
      <c r="F27" s="2">
        <v>45231</v>
      </c>
      <c r="G27" s="2" t="s">
        <v>124</v>
      </c>
      <c r="H27" s="30">
        <f>_xlfn.XLOOKUP(Table8[[#This Row],[Attendance]],$J$2:$J$5,$K$2:$K$5)</f>
        <v>0</v>
      </c>
      <c r="I27" s="2"/>
      <c r="J27" s="28" t="s">
        <v>120</v>
      </c>
      <c r="K27" s="39">
        <v>0.8571428571428571</v>
      </c>
      <c r="L27" s="2"/>
      <c r="M27" s="28" t="s">
        <v>206</v>
      </c>
      <c r="N27" s="39">
        <v>0.87289234760051881</v>
      </c>
      <c r="O27" s="2"/>
      <c r="P27" s="2"/>
      <c r="Q27" s="28" t="s">
        <v>87</v>
      </c>
      <c r="R27" s="39">
        <v>0.8351648351648352</v>
      </c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</row>
    <row r="28" spans="1:67">
      <c r="A28" t="s">
        <v>120</v>
      </c>
      <c r="B28" t="s">
        <v>51</v>
      </c>
      <c r="C28" t="s">
        <v>79</v>
      </c>
      <c r="D28" t="s">
        <v>85</v>
      </c>
      <c r="E28" s="36" t="str">
        <f>_xlfn.XLOOKUP(Table8[[#This Row],[EID]],Roster!A:A,Roster!F:F)</f>
        <v>F&amp;A</v>
      </c>
      <c r="F28" s="2">
        <v>45231</v>
      </c>
      <c r="G28" s="2" t="s">
        <v>124</v>
      </c>
      <c r="H28" s="30">
        <f>_xlfn.XLOOKUP(Table8[[#This Row],[Attendance]],$J$2:$J$5,$K$2:$K$5)</f>
        <v>0</v>
      </c>
      <c r="J28" s="28" t="s">
        <v>121</v>
      </c>
      <c r="K28" s="39">
        <v>0.85185185185185186</v>
      </c>
      <c r="Q28" s="29" t="s">
        <v>92</v>
      </c>
      <c r="R28" s="39">
        <v>0.82178217821782173</v>
      </c>
    </row>
    <row r="29" spans="1:67">
      <c r="A29" t="s">
        <v>121</v>
      </c>
      <c r="B29" t="s">
        <v>52</v>
      </c>
      <c r="C29" t="s">
        <v>80</v>
      </c>
      <c r="D29" t="s">
        <v>86</v>
      </c>
      <c r="E29" s="36" t="str">
        <f>_xlfn.XLOOKUP(Table8[[#This Row],[EID]],Roster!A:A,Roster!F:F)</f>
        <v>Health</v>
      </c>
      <c r="F29" s="2">
        <v>45231</v>
      </c>
      <c r="G29" s="2" t="s">
        <v>124</v>
      </c>
      <c r="H29" s="30">
        <f>_xlfn.XLOOKUP(Table8[[#This Row],[Attendance]],$J$2:$J$5,$K$2:$K$5)</f>
        <v>0</v>
      </c>
      <c r="J29" s="28" t="s">
        <v>111</v>
      </c>
      <c r="K29" s="39">
        <v>0.85185185185185186</v>
      </c>
      <c r="Q29" s="31" t="s">
        <v>117</v>
      </c>
      <c r="R29" s="39">
        <v>0.88461538461538458</v>
      </c>
    </row>
    <row r="30" spans="1:67">
      <c r="A30" t="s">
        <v>122</v>
      </c>
      <c r="B30" t="s">
        <v>81</v>
      </c>
      <c r="C30" t="s">
        <v>82</v>
      </c>
      <c r="D30" t="s">
        <v>87</v>
      </c>
      <c r="E30" s="36" t="str">
        <f>_xlfn.XLOOKUP(Table8[[#This Row],[EID]],Roster!A:A,Roster!F:F)</f>
        <v>Network</v>
      </c>
      <c r="F30" s="2">
        <v>45231</v>
      </c>
      <c r="G30" s="2" t="s">
        <v>124</v>
      </c>
      <c r="H30" s="30">
        <f>_xlfn.XLOOKUP(Table8[[#This Row],[Attendance]],$J$2:$J$5,$K$2:$K$5)</f>
        <v>0</v>
      </c>
      <c r="J30" s="28" t="s">
        <v>99</v>
      </c>
      <c r="K30" s="39">
        <v>0.85185185185185186</v>
      </c>
      <c r="Q30" s="31" t="s">
        <v>102</v>
      </c>
      <c r="R30" s="39">
        <v>0.84</v>
      </c>
    </row>
    <row r="31" spans="1:67">
      <c r="A31" t="s">
        <v>123</v>
      </c>
      <c r="B31" t="s">
        <v>83</v>
      </c>
      <c r="C31" t="s">
        <v>84</v>
      </c>
      <c r="D31" t="s">
        <v>88</v>
      </c>
      <c r="E31" s="36" t="str">
        <f>_xlfn.XLOOKUP(Table8[[#This Row],[EID]],Roster!A:A,Roster!F:F)</f>
        <v>HR</v>
      </c>
      <c r="F31" s="2">
        <v>45231</v>
      </c>
      <c r="G31" s="2" t="s">
        <v>124</v>
      </c>
      <c r="H31" s="30">
        <f>_xlfn.XLOOKUP(Table8[[#This Row],[Attendance]],$J$2:$J$5,$K$2:$K$5)</f>
        <v>0</v>
      </c>
      <c r="J31" s="28" t="s">
        <v>116</v>
      </c>
      <c r="K31" s="39">
        <v>0.84615384615384615</v>
      </c>
      <c r="Q31" s="31" t="s">
        <v>122</v>
      </c>
      <c r="R31" s="39">
        <v>0.83333333333333337</v>
      </c>
    </row>
    <row r="32" spans="1:67">
      <c r="A32" t="s">
        <v>94</v>
      </c>
      <c r="B32" t="s">
        <v>25</v>
      </c>
      <c r="C32" t="s">
        <v>53</v>
      </c>
      <c r="D32" t="s">
        <v>85</v>
      </c>
      <c r="E32" s="36" t="str">
        <f>_xlfn.XLOOKUP(Table8[[#This Row],[EID]],Roster!A:A,Roster!F:F)</f>
        <v>F&amp;A</v>
      </c>
      <c r="F32" s="2">
        <v>45232</v>
      </c>
      <c r="G32" s="2" t="s">
        <v>22</v>
      </c>
      <c r="H32" s="30">
        <f>_xlfn.XLOOKUP(Table8[[#This Row],[Attendance]],$J$2:$J$5,$K$2:$K$5)</f>
        <v>1</v>
      </c>
      <c r="J32" s="28" t="s">
        <v>102</v>
      </c>
      <c r="K32" s="39">
        <v>0.84</v>
      </c>
      <c r="Q32" s="31" t="s">
        <v>97</v>
      </c>
      <c r="R32" s="39">
        <v>0.73076923076923073</v>
      </c>
    </row>
    <row r="33" spans="1:20">
      <c r="A33" t="s">
        <v>95</v>
      </c>
      <c r="B33" t="s">
        <v>26</v>
      </c>
      <c r="C33" t="s">
        <v>54</v>
      </c>
      <c r="D33" t="s">
        <v>85</v>
      </c>
      <c r="E33" s="36" t="str">
        <f>_xlfn.XLOOKUP(Table8[[#This Row],[EID]],Roster!A:A,Roster!F:F)</f>
        <v>F&amp;A</v>
      </c>
      <c r="F33" s="2">
        <v>45232</v>
      </c>
      <c r="G33" s="2" t="s">
        <v>22</v>
      </c>
      <c r="H33" s="30">
        <f>_xlfn.XLOOKUP(Table8[[#This Row],[Attendance]],$J$2:$J$5,$K$2:$K$5)</f>
        <v>1</v>
      </c>
      <c r="J33" s="28" t="s">
        <v>104</v>
      </c>
      <c r="K33" s="39">
        <v>0.84</v>
      </c>
      <c r="Q33" s="29" t="s">
        <v>89</v>
      </c>
      <c r="R33" s="39">
        <v>0.85185185185185186</v>
      </c>
    </row>
    <row r="34" spans="1:20">
      <c r="A34" t="s">
        <v>96</v>
      </c>
      <c r="B34" t="s">
        <v>27</v>
      </c>
      <c r="C34" t="s">
        <v>55</v>
      </c>
      <c r="D34" t="s">
        <v>86</v>
      </c>
      <c r="E34" s="36" t="str">
        <f>_xlfn.XLOOKUP(Table8[[#This Row],[EID]],Roster!A:A,Roster!F:F)</f>
        <v>Health</v>
      </c>
      <c r="F34" s="2">
        <v>45232</v>
      </c>
      <c r="G34" s="2" t="s">
        <v>126</v>
      </c>
      <c r="H34" s="30">
        <f>_xlfn.XLOOKUP(Table8[[#This Row],[Attendance]],$J$2:$J$5,$K$2:$K$5)</f>
        <v>0</v>
      </c>
      <c r="J34" s="28" t="s">
        <v>122</v>
      </c>
      <c r="K34" s="39">
        <v>0.83333333333333337</v>
      </c>
      <c r="Q34" s="31" t="s">
        <v>114</v>
      </c>
      <c r="R34" s="39">
        <v>0.88888888888888884</v>
      </c>
    </row>
    <row r="35" spans="1:20">
      <c r="A35" t="s">
        <v>97</v>
      </c>
      <c r="B35" t="s">
        <v>28</v>
      </c>
      <c r="C35" t="s">
        <v>56</v>
      </c>
      <c r="D35" t="s">
        <v>87</v>
      </c>
      <c r="E35" s="36" t="str">
        <f>_xlfn.XLOOKUP(Table8[[#This Row],[EID]],Roster!A:A,Roster!F:F)</f>
        <v>Network</v>
      </c>
      <c r="F35" s="2">
        <v>45232</v>
      </c>
      <c r="G35" s="2" t="s">
        <v>22</v>
      </c>
      <c r="H35" s="30">
        <f>_xlfn.XLOOKUP(Table8[[#This Row],[Attendance]],$J$2:$J$5,$K$2:$K$5)</f>
        <v>1</v>
      </c>
      <c r="J35" s="28" t="s">
        <v>105</v>
      </c>
      <c r="K35" s="39">
        <v>0.8214285714285714</v>
      </c>
      <c r="Q35" s="31" t="s">
        <v>99</v>
      </c>
      <c r="R35" s="39">
        <v>0.85185185185185186</v>
      </c>
    </row>
    <row r="36" spans="1:20">
      <c r="A36" t="s">
        <v>98</v>
      </c>
      <c r="B36" t="s">
        <v>29</v>
      </c>
      <c r="C36" t="s">
        <v>57</v>
      </c>
      <c r="D36" t="s">
        <v>88</v>
      </c>
      <c r="E36" s="36" t="str">
        <f>_xlfn.XLOOKUP(Table8[[#This Row],[EID]],Roster!A:A,Roster!F:F)</f>
        <v>HR</v>
      </c>
      <c r="F36" s="2">
        <v>45232</v>
      </c>
      <c r="G36" s="2" t="s">
        <v>22</v>
      </c>
      <c r="H36" s="30">
        <f>_xlfn.XLOOKUP(Table8[[#This Row],[Attendance]],$J$2:$J$5,$K$2:$K$5)</f>
        <v>1</v>
      </c>
      <c r="J36" s="28" t="s">
        <v>115</v>
      </c>
      <c r="K36" s="39">
        <v>0.81481481481481477</v>
      </c>
      <c r="Q36" s="31" t="s">
        <v>109</v>
      </c>
      <c r="R36" s="39">
        <v>0.81481481481481477</v>
      </c>
      <c r="T36" s="39">
        <f>GETPIVOTDATA("Attendance Rate",$Q$11)</f>
        <v>0.87289234760051881</v>
      </c>
    </row>
    <row r="37" spans="1:20">
      <c r="A37" t="s">
        <v>99</v>
      </c>
      <c r="B37" t="s">
        <v>30</v>
      </c>
      <c r="C37" t="s">
        <v>58</v>
      </c>
      <c r="D37" t="s">
        <v>87</v>
      </c>
      <c r="E37" s="36" t="str">
        <f>_xlfn.XLOOKUP(Table8[[#This Row],[EID]],Roster!A:A,Roster!F:F)</f>
        <v>Strategy</v>
      </c>
      <c r="F37" s="2">
        <v>45232</v>
      </c>
      <c r="G37" s="2" t="s">
        <v>126</v>
      </c>
      <c r="H37" s="30">
        <f>_xlfn.XLOOKUP(Table8[[#This Row],[Attendance]],$J$2:$J$5,$K$2:$K$5)</f>
        <v>0</v>
      </c>
      <c r="J37" s="28" t="s">
        <v>96</v>
      </c>
      <c r="K37" s="39">
        <v>0.81481481481481477</v>
      </c>
      <c r="Q37" s="28" t="s">
        <v>86</v>
      </c>
      <c r="R37" s="39">
        <v>0.88177339901477836</v>
      </c>
    </row>
    <row r="38" spans="1:20">
      <c r="A38" t="s">
        <v>100</v>
      </c>
      <c r="B38" t="s">
        <v>31</v>
      </c>
      <c r="C38" t="s">
        <v>59</v>
      </c>
      <c r="D38" t="s">
        <v>85</v>
      </c>
      <c r="E38" s="36" t="str">
        <f>_xlfn.XLOOKUP(Table8[[#This Row],[EID]],Roster!A:A,Roster!F:F)</f>
        <v>F&amp;A</v>
      </c>
      <c r="F38" s="2">
        <v>45232</v>
      </c>
      <c r="G38" s="2" t="s">
        <v>22</v>
      </c>
      <c r="H38" s="30">
        <f>_xlfn.XLOOKUP(Table8[[#This Row],[Attendance]],$J$2:$J$5,$K$2:$K$5)</f>
        <v>1</v>
      </c>
      <c r="J38" s="28" t="s">
        <v>109</v>
      </c>
      <c r="K38" s="39">
        <v>0.81481481481481477</v>
      </c>
      <c r="Q38" s="29" t="s">
        <v>91</v>
      </c>
      <c r="R38" s="39">
        <v>0.88177339901477836</v>
      </c>
    </row>
    <row r="39" spans="1:20">
      <c r="A39" t="s">
        <v>101</v>
      </c>
      <c r="B39" t="s">
        <v>32</v>
      </c>
      <c r="C39" t="s">
        <v>60</v>
      </c>
      <c r="D39" t="s">
        <v>86</v>
      </c>
      <c r="E39" s="36" t="str">
        <f>_xlfn.XLOOKUP(Table8[[#This Row],[EID]],Roster!A:A,Roster!F:F)</f>
        <v>Health</v>
      </c>
      <c r="F39" s="2">
        <v>45232</v>
      </c>
      <c r="G39" s="2" t="s">
        <v>126</v>
      </c>
      <c r="H39" s="30">
        <f>_xlfn.XLOOKUP(Table8[[#This Row],[Attendance]],$J$2:$J$5,$K$2:$K$5)</f>
        <v>0</v>
      </c>
      <c r="J39" s="28" t="s">
        <v>97</v>
      </c>
      <c r="K39" s="39">
        <v>0.73076923076923073</v>
      </c>
      <c r="Q39" s="31" t="s">
        <v>112</v>
      </c>
      <c r="R39" s="39">
        <v>0.96</v>
      </c>
    </row>
    <row r="40" spans="1:20">
      <c r="A40" t="s">
        <v>102</v>
      </c>
      <c r="B40" t="s">
        <v>33</v>
      </c>
      <c r="C40" t="s">
        <v>61</v>
      </c>
      <c r="D40" t="s">
        <v>87</v>
      </c>
      <c r="E40" s="36" t="str">
        <f>_xlfn.XLOOKUP(Table8[[#This Row],[EID]],Roster!A:A,Roster!F:F)</f>
        <v>Network</v>
      </c>
      <c r="F40" s="2">
        <v>45232</v>
      </c>
      <c r="G40" s="2" t="s">
        <v>22</v>
      </c>
      <c r="H40" s="30">
        <f>_xlfn.XLOOKUP(Table8[[#This Row],[Attendance]],$J$2:$J$5,$K$2:$K$5)</f>
        <v>1</v>
      </c>
      <c r="J40" s="28" t="s">
        <v>206</v>
      </c>
      <c r="K40" s="39">
        <v>0.87289234760051881</v>
      </c>
      <c r="Q40" s="31" t="s">
        <v>119</v>
      </c>
      <c r="R40" s="39">
        <v>0.95833333333333337</v>
      </c>
    </row>
    <row r="41" spans="1:20">
      <c r="A41" t="s">
        <v>103</v>
      </c>
      <c r="B41" t="s">
        <v>34</v>
      </c>
      <c r="C41" t="s">
        <v>62</v>
      </c>
      <c r="D41" t="s">
        <v>88</v>
      </c>
      <c r="E41" s="36" t="str">
        <f>_xlfn.XLOOKUP(Table8[[#This Row],[EID]],Roster!A:A,Roster!F:F)</f>
        <v>HR</v>
      </c>
      <c r="F41" s="2">
        <v>45232</v>
      </c>
      <c r="G41" s="2" t="s">
        <v>22</v>
      </c>
      <c r="H41" s="30">
        <f>_xlfn.XLOOKUP(Table8[[#This Row],[Attendance]],$J$2:$J$5,$K$2:$K$5)</f>
        <v>1</v>
      </c>
      <c r="K41"/>
      <c r="Q41" s="31" t="s">
        <v>101</v>
      </c>
      <c r="R41" s="39">
        <v>0.91304347826086951</v>
      </c>
    </row>
    <row r="42" spans="1:20">
      <c r="A42" t="s">
        <v>104</v>
      </c>
      <c r="B42" t="s">
        <v>35</v>
      </c>
      <c r="C42" t="s">
        <v>63</v>
      </c>
      <c r="D42" t="s">
        <v>85</v>
      </c>
      <c r="E42" s="36" t="str">
        <f>_xlfn.XLOOKUP(Table8[[#This Row],[EID]],Roster!A:A,Roster!F:F)</f>
        <v>F&amp;A</v>
      </c>
      <c r="F42" s="2">
        <v>45232</v>
      </c>
      <c r="G42" s="2" t="s">
        <v>22</v>
      </c>
      <c r="H42" s="30">
        <f>_xlfn.XLOOKUP(Table8[[#This Row],[Attendance]],$J$2:$J$5,$K$2:$K$5)</f>
        <v>1</v>
      </c>
      <c r="Q42" s="31" t="s">
        <v>106</v>
      </c>
      <c r="R42" s="39">
        <v>0.875</v>
      </c>
    </row>
    <row r="43" spans="1:20">
      <c r="A43" t="s">
        <v>105</v>
      </c>
      <c r="B43" t="s">
        <v>36</v>
      </c>
      <c r="C43" t="s">
        <v>64</v>
      </c>
      <c r="D43" t="s">
        <v>85</v>
      </c>
      <c r="E43" s="36" t="str">
        <f>_xlfn.XLOOKUP(Table8[[#This Row],[EID]],Roster!A:A,Roster!F:F)</f>
        <v>F&amp;A</v>
      </c>
      <c r="F43" s="2">
        <v>45232</v>
      </c>
      <c r="G43" s="2" t="s">
        <v>22</v>
      </c>
      <c r="H43" s="30">
        <f>_xlfn.XLOOKUP(Table8[[#This Row],[Attendance]],$J$2:$J$5,$K$2:$K$5)</f>
        <v>1</v>
      </c>
      <c r="J43" s="27" t="s">
        <v>4</v>
      </c>
      <c r="K43" s="41" t="s">
        <v>92</v>
      </c>
      <c r="Q43" s="31" t="s">
        <v>111</v>
      </c>
      <c r="R43" s="39">
        <v>0.85185185185185186</v>
      </c>
      <c r="T43" s="44" t="s">
        <v>262</v>
      </c>
    </row>
    <row r="44" spans="1:20">
      <c r="A44" t="s">
        <v>106</v>
      </c>
      <c r="B44" t="s">
        <v>37</v>
      </c>
      <c r="C44" t="s">
        <v>65</v>
      </c>
      <c r="D44" t="s">
        <v>86</v>
      </c>
      <c r="E44" s="36" t="str">
        <f>_xlfn.XLOOKUP(Table8[[#This Row],[EID]],Roster!A:A,Roster!F:F)</f>
        <v>Health</v>
      </c>
      <c r="F44" s="2">
        <v>45232</v>
      </c>
      <c r="G44" s="2" t="s">
        <v>22</v>
      </c>
      <c r="H44" s="30">
        <f>_xlfn.XLOOKUP(Table8[[#This Row],[Attendance]],$J$2:$J$5,$K$2:$K$5)</f>
        <v>1</v>
      </c>
      <c r="K44"/>
      <c r="Q44" s="31" t="s">
        <v>121</v>
      </c>
      <c r="R44" s="39">
        <v>0.85185185185185186</v>
      </c>
    </row>
    <row r="45" spans="1:20">
      <c r="A45" t="s">
        <v>107</v>
      </c>
      <c r="B45" t="s">
        <v>38</v>
      </c>
      <c r="C45" t="s">
        <v>66</v>
      </c>
      <c r="D45" t="s">
        <v>85</v>
      </c>
      <c r="E45" s="36" t="str">
        <f>_xlfn.XLOOKUP(Table8[[#This Row],[EID]],Roster!A:A,Roster!F:F)</f>
        <v>F&amp;A</v>
      </c>
      <c r="F45" s="2">
        <v>45232</v>
      </c>
      <c r="G45" s="2" t="s">
        <v>22</v>
      </c>
      <c r="H45" s="30">
        <f>_xlfn.XLOOKUP(Table8[[#This Row],[Attendance]],$J$2:$J$5,$K$2:$K$5)</f>
        <v>1</v>
      </c>
      <c r="J45" s="27" t="s">
        <v>249</v>
      </c>
      <c r="K45" s="27" t="s">
        <v>248</v>
      </c>
      <c r="Q45" s="31" t="s">
        <v>116</v>
      </c>
      <c r="R45" s="39">
        <v>0.84615384615384615</v>
      </c>
    </row>
    <row r="46" spans="1:20">
      <c r="A46" t="s">
        <v>108</v>
      </c>
      <c r="B46" t="s">
        <v>39</v>
      </c>
      <c r="C46" t="s">
        <v>67</v>
      </c>
      <c r="D46" t="s">
        <v>88</v>
      </c>
      <c r="E46" s="36" t="str">
        <f>_xlfn.XLOOKUP(Table8[[#This Row],[EID]],Roster!A:A,Roster!F:F)</f>
        <v>HR</v>
      </c>
      <c r="F46" s="2">
        <v>45232</v>
      </c>
      <c r="G46" s="2" t="s">
        <v>125</v>
      </c>
      <c r="H46" s="30">
        <f>_xlfn.XLOOKUP(Table8[[#This Row],[Attendance]],$J$2:$J$5,$K$2:$K$5)</f>
        <v>0</v>
      </c>
      <c r="J46" s="27" t="s">
        <v>205</v>
      </c>
      <c r="K46" s="41" t="s">
        <v>126</v>
      </c>
      <c r="L46" s="41" t="s">
        <v>22</v>
      </c>
      <c r="M46" s="41" t="s">
        <v>125</v>
      </c>
      <c r="N46" s="41" t="s">
        <v>124</v>
      </c>
      <c r="O46" s="41" t="s">
        <v>206</v>
      </c>
      <c r="P46" s="30"/>
      <c r="Q46" s="31" t="s">
        <v>96</v>
      </c>
      <c r="R46" s="39">
        <v>0.81481481481481477</v>
      </c>
    </row>
    <row r="47" spans="1:20">
      <c r="A47" t="s">
        <v>109</v>
      </c>
      <c r="B47" t="s">
        <v>40</v>
      </c>
      <c r="C47" t="s">
        <v>68</v>
      </c>
      <c r="D47" t="s">
        <v>87</v>
      </c>
      <c r="E47" s="36" t="str">
        <f>_xlfn.XLOOKUP(Table8[[#This Row],[EID]],Roster!A:A,Roster!F:F)</f>
        <v>Strategy</v>
      </c>
      <c r="F47" s="2">
        <v>45232</v>
      </c>
      <c r="G47" s="2" t="s">
        <v>22</v>
      </c>
      <c r="H47" s="30">
        <f>_xlfn.XLOOKUP(Table8[[#This Row],[Attendance]],$J$2:$J$5,$K$2:$K$5)</f>
        <v>1</v>
      </c>
      <c r="J47" s="28" t="s">
        <v>102</v>
      </c>
      <c r="K47" s="34">
        <v>2</v>
      </c>
      <c r="L47" s="34">
        <v>21</v>
      </c>
      <c r="M47" s="34">
        <v>2</v>
      </c>
      <c r="N47" s="34">
        <v>5</v>
      </c>
      <c r="O47" s="34">
        <v>30</v>
      </c>
      <c r="P47" s="30"/>
      <c r="Q47" s="28" t="s">
        <v>88</v>
      </c>
      <c r="R47" s="39">
        <v>0.89171974522292996</v>
      </c>
    </row>
    <row r="48" spans="1:20">
      <c r="A48" t="s">
        <v>110</v>
      </c>
      <c r="B48" t="s">
        <v>41</v>
      </c>
      <c r="C48" t="s">
        <v>69</v>
      </c>
      <c r="D48" t="s">
        <v>85</v>
      </c>
      <c r="E48" s="36" t="str">
        <f>_xlfn.XLOOKUP(Table8[[#This Row],[EID]],Roster!A:A,Roster!F:F)</f>
        <v>F&amp;A</v>
      </c>
      <c r="F48" s="2">
        <v>45232</v>
      </c>
      <c r="G48" s="2" t="s">
        <v>22</v>
      </c>
      <c r="H48" s="30">
        <f>_xlfn.XLOOKUP(Table8[[#This Row],[Attendance]],$J$2:$J$5,$K$2:$K$5)</f>
        <v>1</v>
      </c>
      <c r="J48" s="28" t="s">
        <v>117</v>
      </c>
      <c r="K48" s="34">
        <v>2</v>
      </c>
      <c r="L48" s="34">
        <v>23</v>
      </c>
      <c r="M48" s="34">
        <v>1</v>
      </c>
      <c r="N48" s="34">
        <v>4</v>
      </c>
      <c r="O48" s="34">
        <v>30</v>
      </c>
      <c r="P48" s="30"/>
      <c r="Q48" s="29" t="s">
        <v>93</v>
      </c>
      <c r="R48" s="39">
        <v>0.89171974522292996</v>
      </c>
    </row>
    <row r="49" spans="1:18">
      <c r="A49" t="s">
        <v>111</v>
      </c>
      <c r="B49" t="s">
        <v>42</v>
      </c>
      <c r="C49" t="s">
        <v>70</v>
      </c>
      <c r="D49" t="s">
        <v>86</v>
      </c>
      <c r="E49" s="36" t="str">
        <f>_xlfn.XLOOKUP(Table8[[#This Row],[EID]],Roster!A:A,Roster!F:F)</f>
        <v>Health</v>
      </c>
      <c r="F49" s="2">
        <v>45232</v>
      </c>
      <c r="G49" s="2" t="s">
        <v>22</v>
      </c>
      <c r="H49" s="30">
        <f>_xlfn.XLOOKUP(Table8[[#This Row],[Attendance]],$J$2:$J$5,$K$2:$K$5)</f>
        <v>1</v>
      </c>
      <c r="J49" s="78" t="s">
        <v>97</v>
      </c>
      <c r="K49" s="88">
        <v>4</v>
      </c>
      <c r="L49" s="88">
        <v>19</v>
      </c>
      <c r="M49" s="88">
        <v>3</v>
      </c>
      <c r="N49" s="88">
        <v>4</v>
      </c>
      <c r="O49" s="88">
        <v>30</v>
      </c>
      <c r="P49" s="30"/>
      <c r="Q49" s="31" t="s">
        <v>113</v>
      </c>
      <c r="R49" s="39">
        <v>0.95652173913043481</v>
      </c>
    </row>
    <row r="50" spans="1:18">
      <c r="A50" t="s">
        <v>112</v>
      </c>
      <c r="B50" t="s">
        <v>43</v>
      </c>
      <c r="C50" t="s">
        <v>71</v>
      </c>
      <c r="D50" t="s">
        <v>86</v>
      </c>
      <c r="E50" s="36" t="str">
        <f>_xlfn.XLOOKUP(Table8[[#This Row],[EID]],Roster!A:A,Roster!F:F)</f>
        <v>Health</v>
      </c>
      <c r="F50" s="2">
        <v>45232</v>
      </c>
      <c r="G50" s="2" t="s">
        <v>22</v>
      </c>
      <c r="H50" s="30">
        <f>_xlfn.XLOOKUP(Table8[[#This Row],[Attendance]],$J$2:$J$5,$K$2:$K$5)</f>
        <v>1</v>
      </c>
      <c r="J50" s="28" t="s">
        <v>122</v>
      </c>
      <c r="K50" s="34">
        <v>2</v>
      </c>
      <c r="L50" s="34">
        <v>20</v>
      </c>
      <c r="M50" s="34">
        <v>2</v>
      </c>
      <c r="N50" s="34">
        <v>6</v>
      </c>
      <c r="O50" s="34">
        <v>30</v>
      </c>
      <c r="P50" s="30"/>
      <c r="Q50" s="31" t="s">
        <v>118</v>
      </c>
      <c r="R50" s="39">
        <v>0.92</v>
      </c>
    </row>
    <row r="51" spans="1:18">
      <c r="A51" t="s">
        <v>113</v>
      </c>
      <c r="B51" t="s">
        <v>44</v>
      </c>
      <c r="C51" t="s">
        <v>72</v>
      </c>
      <c r="D51" t="s">
        <v>88</v>
      </c>
      <c r="E51" s="36" t="str">
        <f>_xlfn.XLOOKUP(Table8[[#This Row],[EID]],Roster!A:A,Roster!F:F)</f>
        <v>HR</v>
      </c>
      <c r="F51" s="2">
        <v>45232</v>
      </c>
      <c r="G51" s="2" t="s">
        <v>124</v>
      </c>
      <c r="H51" s="30">
        <f>_xlfn.XLOOKUP(Table8[[#This Row],[Attendance]],$J$2:$J$5,$K$2:$K$5)</f>
        <v>0</v>
      </c>
      <c r="J51" s="28" t="s">
        <v>206</v>
      </c>
      <c r="K51" s="34">
        <v>10</v>
      </c>
      <c r="L51" s="34">
        <v>83</v>
      </c>
      <c r="M51" s="34">
        <v>8</v>
      </c>
      <c r="N51" s="34">
        <v>19</v>
      </c>
      <c r="O51" s="34">
        <v>120</v>
      </c>
      <c r="Q51" s="31" t="s">
        <v>103</v>
      </c>
      <c r="R51" s="39">
        <v>0.88888888888888884</v>
      </c>
    </row>
    <row r="52" spans="1:18">
      <c r="A52" t="s">
        <v>114</v>
      </c>
      <c r="B52" t="s">
        <v>45</v>
      </c>
      <c r="C52" t="s">
        <v>73</v>
      </c>
      <c r="D52" t="s">
        <v>87</v>
      </c>
      <c r="E52" s="36" t="str">
        <f>_xlfn.XLOOKUP(Table8[[#This Row],[EID]],Roster!A:A,Roster!F:F)</f>
        <v>Strategy</v>
      </c>
      <c r="F52" s="2">
        <v>45232</v>
      </c>
      <c r="G52" s="2" t="s">
        <v>22</v>
      </c>
      <c r="H52" s="30">
        <f>_xlfn.XLOOKUP(Table8[[#This Row],[Attendance]],$J$2:$J$5,$K$2:$K$5)</f>
        <v>1</v>
      </c>
      <c r="K52"/>
      <c r="Q52" s="31" t="s">
        <v>98</v>
      </c>
      <c r="R52" s="39">
        <v>0.88461538461538458</v>
      </c>
    </row>
    <row r="53" spans="1:18">
      <c r="A53" t="s">
        <v>115</v>
      </c>
      <c r="B53" t="s">
        <v>46</v>
      </c>
      <c r="C53" t="s">
        <v>74</v>
      </c>
      <c r="D53" t="s">
        <v>85</v>
      </c>
      <c r="E53" s="36" t="str">
        <f>_xlfn.XLOOKUP(Table8[[#This Row],[EID]],Roster!A:A,Roster!F:F)</f>
        <v>F&amp;A</v>
      </c>
      <c r="F53" s="2">
        <v>45232</v>
      </c>
      <c r="G53" s="2" t="s">
        <v>22</v>
      </c>
      <c r="H53" s="30">
        <f>_xlfn.XLOOKUP(Table8[[#This Row],[Attendance]],$J$2:$J$5,$K$2:$K$5)</f>
        <v>1</v>
      </c>
      <c r="K53"/>
      <c r="Q53" s="31" t="s">
        <v>108</v>
      </c>
      <c r="R53" s="39">
        <v>0.8571428571428571</v>
      </c>
    </row>
    <row r="54" spans="1:18">
      <c r="A54" t="s">
        <v>116</v>
      </c>
      <c r="B54" t="s">
        <v>47</v>
      </c>
      <c r="C54" t="s">
        <v>75</v>
      </c>
      <c r="D54" t="s">
        <v>86</v>
      </c>
      <c r="E54" s="36" t="str">
        <f>_xlfn.XLOOKUP(Table8[[#This Row],[EID]],Roster!A:A,Roster!F:F)</f>
        <v>Health</v>
      </c>
      <c r="F54" s="2">
        <v>45232</v>
      </c>
      <c r="G54" s="2" t="s">
        <v>22</v>
      </c>
      <c r="H54" s="30">
        <f>_xlfn.XLOOKUP(Table8[[#This Row],[Attendance]],$J$2:$J$5,$K$2:$K$5)</f>
        <v>1</v>
      </c>
      <c r="J54" s="27" t="s">
        <v>6</v>
      </c>
      <c r="K54" s="87" t="s">
        <v>97</v>
      </c>
      <c r="L54" s="41"/>
      <c r="M54" s="41"/>
      <c r="N54" s="41"/>
      <c r="O54" s="41"/>
      <c r="Q54" s="31" t="s">
        <v>123</v>
      </c>
      <c r="R54" s="39">
        <v>0.8571428571428571</v>
      </c>
    </row>
    <row r="55" spans="1:18">
      <c r="A55" t="s">
        <v>117</v>
      </c>
      <c r="B55" t="s">
        <v>48</v>
      </c>
      <c r="C55" t="s">
        <v>76</v>
      </c>
      <c r="D55" t="s">
        <v>87</v>
      </c>
      <c r="E55" s="36" t="str">
        <f>_xlfn.XLOOKUP(Table8[[#This Row],[EID]],Roster!A:A,Roster!F:F)</f>
        <v>Network</v>
      </c>
      <c r="F55" s="2">
        <v>45232</v>
      </c>
      <c r="G55" s="2" t="s">
        <v>126</v>
      </c>
      <c r="H55" s="30">
        <f>_xlfn.XLOOKUP(Table8[[#This Row],[Attendance]],$J$2:$J$5,$K$2:$K$5)</f>
        <v>0</v>
      </c>
      <c r="J55" s="41"/>
      <c r="K55" s="41"/>
      <c r="L55" s="41"/>
      <c r="M55" s="41"/>
      <c r="N55" s="41"/>
      <c r="O55" s="41"/>
      <c r="Q55" s="28" t="s">
        <v>85</v>
      </c>
      <c r="R55" s="39">
        <v>0.88209606986899558</v>
      </c>
    </row>
    <row r="56" spans="1:18">
      <c r="A56" t="s">
        <v>118</v>
      </c>
      <c r="B56" t="s">
        <v>49</v>
      </c>
      <c r="C56" t="s">
        <v>77</v>
      </c>
      <c r="D56" t="s">
        <v>88</v>
      </c>
      <c r="E56" s="36" t="str">
        <f>_xlfn.XLOOKUP(Table8[[#This Row],[EID]],Roster!A:A,Roster!F:F)</f>
        <v>HR</v>
      </c>
      <c r="F56" s="2">
        <v>45232</v>
      </c>
      <c r="G56" s="2" t="s">
        <v>22</v>
      </c>
      <c r="H56" s="30">
        <f>_xlfn.XLOOKUP(Table8[[#This Row],[Attendance]],$J$2:$J$5,$K$2:$K$5)</f>
        <v>1</v>
      </c>
      <c r="J56" s="27" t="s">
        <v>249</v>
      </c>
      <c r="K56" s="27" t="s">
        <v>248</v>
      </c>
      <c r="Q56" s="29" t="s">
        <v>90</v>
      </c>
      <c r="R56" s="39">
        <v>0.88209606986899558</v>
      </c>
    </row>
    <row r="57" spans="1:18">
      <c r="A57" t="s">
        <v>119</v>
      </c>
      <c r="B57" t="s">
        <v>50</v>
      </c>
      <c r="C57" t="s">
        <v>78</v>
      </c>
      <c r="D57" t="s">
        <v>86</v>
      </c>
      <c r="E57" s="36" t="str">
        <f>_xlfn.XLOOKUP(Table8[[#This Row],[EID]],Roster!A:A,Roster!F:F)</f>
        <v>Health</v>
      </c>
      <c r="F57" s="2">
        <v>45232</v>
      </c>
      <c r="G57" s="2" t="s">
        <v>22</v>
      </c>
      <c r="H57" s="30">
        <f>_xlfn.XLOOKUP(Table8[[#This Row],[Attendance]],$J$2:$J$5,$K$2:$K$5)</f>
        <v>1</v>
      </c>
      <c r="J57" s="27" t="s">
        <v>205</v>
      </c>
      <c r="K57" s="87" t="s">
        <v>126</v>
      </c>
      <c r="L57" s="87" t="s">
        <v>22</v>
      </c>
      <c r="M57" s="87" t="s">
        <v>125</v>
      </c>
      <c r="N57" s="87" t="s">
        <v>124</v>
      </c>
      <c r="O57" s="87" t="s">
        <v>206</v>
      </c>
      <c r="Q57" s="31" t="s">
        <v>94</v>
      </c>
      <c r="R57" s="39">
        <v>0.96</v>
      </c>
    </row>
    <row r="58" spans="1:18">
      <c r="A58" t="s">
        <v>120</v>
      </c>
      <c r="B58" t="s">
        <v>51</v>
      </c>
      <c r="C58" t="s">
        <v>79</v>
      </c>
      <c r="D58" t="s">
        <v>85</v>
      </c>
      <c r="E58" s="36" t="str">
        <f>_xlfn.XLOOKUP(Table8[[#This Row],[EID]],Roster!A:A,Roster!F:F)</f>
        <v>F&amp;A</v>
      </c>
      <c r="F58" s="2">
        <v>45232</v>
      </c>
      <c r="G58" s="2" t="s">
        <v>22</v>
      </c>
      <c r="H58" s="30">
        <f>_xlfn.XLOOKUP(Table8[[#This Row],[Attendance]],$J$2:$J$5,$K$2:$K$5)</f>
        <v>1</v>
      </c>
      <c r="J58" s="49">
        <v>45231</v>
      </c>
      <c r="L58" s="30"/>
      <c r="M58" s="30"/>
      <c r="N58" s="30">
        <v>1</v>
      </c>
      <c r="O58" s="30">
        <v>1</v>
      </c>
      <c r="Q58" s="31" t="s">
        <v>100</v>
      </c>
      <c r="R58" s="39">
        <v>0.92307692307692313</v>
      </c>
    </row>
    <row r="59" spans="1:18">
      <c r="A59" t="s">
        <v>121</v>
      </c>
      <c r="B59" t="s">
        <v>52</v>
      </c>
      <c r="C59" t="s">
        <v>80</v>
      </c>
      <c r="D59" t="s">
        <v>86</v>
      </c>
      <c r="E59" s="36" t="str">
        <f>_xlfn.XLOOKUP(Table8[[#This Row],[EID]],Roster!A:A,Roster!F:F)</f>
        <v>Health</v>
      </c>
      <c r="F59" s="2">
        <v>45232</v>
      </c>
      <c r="G59" s="2" t="s">
        <v>22</v>
      </c>
      <c r="H59" s="30">
        <f>_xlfn.XLOOKUP(Table8[[#This Row],[Attendance]],$J$2:$J$5,$K$2:$K$5)</f>
        <v>1</v>
      </c>
      <c r="J59" s="49">
        <v>45232</v>
      </c>
      <c r="L59" s="30">
        <v>1</v>
      </c>
      <c r="M59" s="30"/>
      <c r="N59" s="30"/>
      <c r="O59" s="30">
        <v>1</v>
      </c>
      <c r="Q59" s="31" t="s">
        <v>110</v>
      </c>
      <c r="R59" s="39">
        <v>0.91666666666666663</v>
      </c>
    </row>
    <row r="60" spans="1:18">
      <c r="A60" t="s">
        <v>122</v>
      </c>
      <c r="B60" t="s">
        <v>81</v>
      </c>
      <c r="C60" t="s">
        <v>82</v>
      </c>
      <c r="D60" t="s">
        <v>87</v>
      </c>
      <c r="E60" s="36" t="str">
        <f>_xlfn.XLOOKUP(Table8[[#This Row],[EID]],Roster!A:A,Roster!F:F)</f>
        <v>Network</v>
      </c>
      <c r="F60" s="2">
        <v>45232</v>
      </c>
      <c r="G60" s="2" t="s">
        <v>125</v>
      </c>
      <c r="H60" s="30">
        <f>_xlfn.XLOOKUP(Table8[[#This Row],[Attendance]],$J$2:$J$5,$K$2:$K$5)</f>
        <v>0</v>
      </c>
      <c r="J60" s="49">
        <v>45233</v>
      </c>
      <c r="L60" s="30">
        <v>1</v>
      </c>
      <c r="M60" s="30"/>
      <c r="N60" s="30"/>
      <c r="O60" s="30">
        <v>1</v>
      </c>
      <c r="Q60" s="31" t="s">
        <v>95</v>
      </c>
      <c r="R60" s="39">
        <v>0.91304347826086951</v>
      </c>
    </row>
    <row r="61" spans="1:18">
      <c r="A61" t="s">
        <v>123</v>
      </c>
      <c r="B61" t="s">
        <v>83</v>
      </c>
      <c r="C61" t="s">
        <v>84</v>
      </c>
      <c r="D61" t="s">
        <v>88</v>
      </c>
      <c r="E61" s="36" t="str">
        <f>_xlfn.XLOOKUP(Table8[[#This Row],[EID]],Roster!A:A,Roster!F:F)</f>
        <v>HR</v>
      </c>
      <c r="F61" s="2">
        <v>45232</v>
      </c>
      <c r="G61" s="2" t="s">
        <v>22</v>
      </c>
      <c r="H61" s="30">
        <f>_xlfn.XLOOKUP(Table8[[#This Row],[Attendance]],$J$2:$J$5,$K$2:$K$5)</f>
        <v>1</v>
      </c>
      <c r="J61" s="49">
        <v>45234</v>
      </c>
      <c r="L61" s="30"/>
      <c r="M61" s="30">
        <v>1</v>
      </c>
      <c r="N61" s="30"/>
      <c r="O61" s="30">
        <v>1</v>
      </c>
      <c r="Q61" s="31" t="s">
        <v>107</v>
      </c>
      <c r="R61" s="39">
        <v>0.91304347826086951</v>
      </c>
    </row>
    <row r="62" spans="1:18">
      <c r="A62" t="s">
        <v>94</v>
      </c>
      <c r="B62" t="s">
        <v>25</v>
      </c>
      <c r="C62" t="s">
        <v>53</v>
      </c>
      <c r="D62" t="s">
        <v>85</v>
      </c>
      <c r="E62" s="36" t="str">
        <f>_xlfn.XLOOKUP(Table8[[#This Row],[EID]],Roster!A:A,Roster!F:F)</f>
        <v>F&amp;A</v>
      </c>
      <c r="F62" s="2">
        <v>45233</v>
      </c>
      <c r="G62" s="2" t="s">
        <v>22</v>
      </c>
      <c r="H62" s="30">
        <f>_xlfn.XLOOKUP(Table8[[#This Row],[Attendance]],$J$2:$J$5,$K$2:$K$5)</f>
        <v>1</v>
      </c>
      <c r="J62" s="81">
        <v>45235</v>
      </c>
      <c r="K62" s="76"/>
      <c r="L62" s="76">
        <v>1</v>
      </c>
      <c r="M62" s="76"/>
      <c r="N62" s="76"/>
      <c r="O62" s="76">
        <v>1</v>
      </c>
      <c r="Q62" s="31" t="s">
        <v>120</v>
      </c>
      <c r="R62" s="39">
        <v>0.8571428571428571</v>
      </c>
    </row>
    <row r="63" spans="1:18">
      <c r="A63" t="s">
        <v>95</v>
      </c>
      <c r="B63" t="s">
        <v>26</v>
      </c>
      <c r="C63" t="s">
        <v>54</v>
      </c>
      <c r="D63" t="s">
        <v>85</v>
      </c>
      <c r="E63" s="36" t="str">
        <f>_xlfn.XLOOKUP(Table8[[#This Row],[EID]],Roster!A:A,Roster!F:F)</f>
        <v>F&amp;A</v>
      </c>
      <c r="F63" s="2">
        <v>45233</v>
      </c>
      <c r="G63" s="2" t="s">
        <v>22</v>
      </c>
      <c r="H63" s="30">
        <f>_xlfn.XLOOKUP(Table8[[#This Row],[Attendance]],$J$2:$J$5,$K$2:$K$5)</f>
        <v>1</v>
      </c>
      <c r="J63" s="81">
        <v>45236</v>
      </c>
      <c r="K63" s="76"/>
      <c r="L63" s="76">
        <v>1</v>
      </c>
      <c r="M63" s="76"/>
      <c r="N63" s="76"/>
      <c r="O63" s="76">
        <v>1</v>
      </c>
      <c r="Q63" s="31" t="s">
        <v>104</v>
      </c>
      <c r="R63" s="39">
        <v>0.84</v>
      </c>
    </row>
    <row r="64" spans="1:18">
      <c r="A64" t="s">
        <v>96</v>
      </c>
      <c r="B64" t="s">
        <v>27</v>
      </c>
      <c r="C64" t="s">
        <v>55</v>
      </c>
      <c r="D64" t="s">
        <v>86</v>
      </c>
      <c r="E64" s="36" t="str">
        <f>_xlfn.XLOOKUP(Table8[[#This Row],[EID]],Roster!A:A,Roster!F:F)</f>
        <v>Health</v>
      </c>
      <c r="F64" s="2">
        <v>45233</v>
      </c>
      <c r="G64" s="2" t="s">
        <v>126</v>
      </c>
      <c r="H64" s="30">
        <f>_xlfn.XLOOKUP(Table8[[#This Row],[Attendance]],$J$2:$J$5,$K$2:$K$5)</f>
        <v>0</v>
      </c>
      <c r="J64" s="81">
        <v>45237</v>
      </c>
      <c r="K64" s="76"/>
      <c r="L64" s="76">
        <v>1</v>
      </c>
      <c r="M64" s="76"/>
      <c r="N64" s="76"/>
      <c r="O64" s="76">
        <v>1</v>
      </c>
      <c r="Q64" s="31" t="s">
        <v>105</v>
      </c>
      <c r="R64" s="39">
        <v>0.8214285714285714</v>
      </c>
    </row>
    <row r="65" spans="1:18">
      <c r="A65" t="s">
        <v>97</v>
      </c>
      <c r="B65" t="s">
        <v>28</v>
      </c>
      <c r="C65" t="s">
        <v>56</v>
      </c>
      <c r="D65" t="s">
        <v>87</v>
      </c>
      <c r="E65" s="36" t="str">
        <f>_xlfn.XLOOKUP(Table8[[#This Row],[EID]],Roster!A:A,Roster!F:F)</f>
        <v>Network</v>
      </c>
      <c r="F65" s="2">
        <v>45233</v>
      </c>
      <c r="G65" s="2" t="s">
        <v>22</v>
      </c>
      <c r="H65" s="30">
        <f>_xlfn.XLOOKUP(Table8[[#This Row],[Attendance]],$J$2:$J$5,$K$2:$K$5)</f>
        <v>1</v>
      </c>
      <c r="J65" s="49">
        <v>45238</v>
      </c>
      <c r="K65" s="30">
        <v>1</v>
      </c>
      <c r="L65" s="30"/>
      <c r="M65" s="30"/>
      <c r="N65" s="30"/>
      <c r="O65" s="30">
        <v>1</v>
      </c>
      <c r="Q65" s="31" t="s">
        <v>115</v>
      </c>
      <c r="R65" s="39">
        <v>0.81481481481481477</v>
      </c>
    </row>
    <row r="66" spans="1:18">
      <c r="A66" t="s">
        <v>98</v>
      </c>
      <c r="B66" t="s">
        <v>29</v>
      </c>
      <c r="C66" t="s">
        <v>57</v>
      </c>
      <c r="D66" t="s">
        <v>88</v>
      </c>
      <c r="E66" s="36" t="str">
        <f>_xlfn.XLOOKUP(Table8[[#This Row],[EID]],Roster!A:A,Roster!F:F)</f>
        <v>HR</v>
      </c>
      <c r="F66" s="2">
        <v>45233</v>
      </c>
      <c r="G66" s="2" t="s">
        <v>124</v>
      </c>
      <c r="H66" s="30">
        <f>_xlfn.XLOOKUP(Table8[[#This Row],[Attendance]],$J$2:$J$5,$K$2:$K$5)</f>
        <v>0</v>
      </c>
      <c r="J66" s="49">
        <v>45239</v>
      </c>
      <c r="L66" s="30"/>
      <c r="M66" s="30"/>
      <c r="N66" s="30">
        <v>1</v>
      </c>
      <c r="O66" s="30">
        <v>1</v>
      </c>
      <c r="Q66" s="28" t="s">
        <v>206</v>
      </c>
      <c r="R66" s="39">
        <v>0.87289234760051881</v>
      </c>
    </row>
    <row r="67" spans="1:18">
      <c r="A67" t="s">
        <v>99</v>
      </c>
      <c r="B67" t="s">
        <v>30</v>
      </c>
      <c r="C67" t="s">
        <v>58</v>
      </c>
      <c r="D67" t="s">
        <v>87</v>
      </c>
      <c r="E67" s="36" t="str">
        <f>_xlfn.XLOOKUP(Table8[[#This Row],[EID]],Roster!A:A,Roster!F:F)</f>
        <v>Strategy</v>
      </c>
      <c r="F67" s="2">
        <v>45233</v>
      </c>
      <c r="G67" s="2" t="s">
        <v>22</v>
      </c>
      <c r="H67" s="30">
        <f>_xlfn.XLOOKUP(Table8[[#This Row],[Attendance]],$J$2:$J$5,$K$2:$K$5)</f>
        <v>1</v>
      </c>
      <c r="J67" s="49">
        <v>45240</v>
      </c>
      <c r="K67" s="30">
        <v>1</v>
      </c>
      <c r="L67" s="30"/>
      <c r="M67" s="30"/>
      <c r="N67" s="30"/>
      <c r="O67" s="30">
        <v>1</v>
      </c>
    </row>
    <row r="68" spans="1:18">
      <c r="A68" t="s">
        <v>100</v>
      </c>
      <c r="B68" t="s">
        <v>31</v>
      </c>
      <c r="C68" t="s">
        <v>59</v>
      </c>
      <c r="D68" t="s">
        <v>85</v>
      </c>
      <c r="E68" s="36" t="str">
        <f>_xlfn.XLOOKUP(Table8[[#This Row],[EID]],Roster!A:A,Roster!F:F)</f>
        <v>F&amp;A</v>
      </c>
      <c r="F68" s="2">
        <v>45233</v>
      </c>
      <c r="G68" s="2" t="s">
        <v>22</v>
      </c>
      <c r="H68" s="30">
        <f>_xlfn.XLOOKUP(Table8[[#This Row],[Attendance]],$J$2:$J$5,$K$2:$K$5)</f>
        <v>1</v>
      </c>
      <c r="J68" s="81">
        <v>45241</v>
      </c>
      <c r="K68" s="76"/>
      <c r="L68" s="76">
        <v>1</v>
      </c>
      <c r="M68" s="76"/>
      <c r="N68" s="76"/>
      <c r="O68" s="76">
        <v>1</v>
      </c>
    </row>
    <row r="69" spans="1:18">
      <c r="A69" t="s">
        <v>101</v>
      </c>
      <c r="B69" t="s">
        <v>32</v>
      </c>
      <c r="C69" t="s">
        <v>60</v>
      </c>
      <c r="D69" t="s">
        <v>86</v>
      </c>
      <c r="E69" s="36" t="str">
        <f>_xlfn.XLOOKUP(Table8[[#This Row],[EID]],Roster!A:A,Roster!F:F)</f>
        <v>Health</v>
      </c>
      <c r="F69" s="2">
        <v>45233</v>
      </c>
      <c r="G69" s="2" t="s">
        <v>22</v>
      </c>
      <c r="H69" s="30">
        <f>_xlfn.XLOOKUP(Table8[[#This Row],[Attendance]],$J$2:$J$5,$K$2:$K$5)</f>
        <v>1</v>
      </c>
      <c r="J69" s="81">
        <v>45242</v>
      </c>
      <c r="K69" s="76"/>
      <c r="L69" s="76">
        <v>1</v>
      </c>
      <c r="M69" s="76"/>
      <c r="N69" s="76"/>
      <c r="O69" s="76">
        <v>1</v>
      </c>
    </row>
    <row r="70" spans="1:18">
      <c r="A70" t="s">
        <v>102</v>
      </c>
      <c r="B70" t="s">
        <v>33</v>
      </c>
      <c r="C70" t="s">
        <v>61</v>
      </c>
      <c r="D70" t="s">
        <v>87</v>
      </c>
      <c r="E70" s="36" t="str">
        <f>_xlfn.XLOOKUP(Table8[[#This Row],[EID]],Roster!A:A,Roster!F:F)</f>
        <v>Network</v>
      </c>
      <c r="F70" s="2">
        <v>45233</v>
      </c>
      <c r="G70" s="2" t="s">
        <v>22</v>
      </c>
      <c r="H70" s="30">
        <f>_xlfn.XLOOKUP(Table8[[#This Row],[Attendance]],$J$2:$J$5,$K$2:$K$5)</f>
        <v>1</v>
      </c>
      <c r="J70" s="81">
        <v>45243</v>
      </c>
      <c r="K70" s="76"/>
      <c r="L70" s="76">
        <v>1</v>
      </c>
      <c r="M70" s="76"/>
      <c r="N70" s="76"/>
      <c r="O70" s="76">
        <v>1</v>
      </c>
    </row>
    <row r="71" spans="1:18">
      <c r="A71" t="s">
        <v>103</v>
      </c>
      <c r="B71" t="s">
        <v>34</v>
      </c>
      <c r="C71" t="s">
        <v>62</v>
      </c>
      <c r="D71" t="s">
        <v>88</v>
      </c>
      <c r="E71" s="36" t="str">
        <f>_xlfn.XLOOKUP(Table8[[#This Row],[EID]],Roster!A:A,Roster!F:F)</f>
        <v>HR</v>
      </c>
      <c r="F71" s="2">
        <v>45233</v>
      </c>
      <c r="G71" s="2" t="s">
        <v>22</v>
      </c>
      <c r="H71" s="30">
        <f>_xlfn.XLOOKUP(Table8[[#This Row],[Attendance]],$J$2:$J$5,$K$2:$K$5)</f>
        <v>1</v>
      </c>
      <c r="J71" s="49">
        <v>45244</v>
      </c>
      <c r="L71" s="30"/>
      <c r="M71" s="30"/>
      <c r="N71" s="30">
        <v>1</v>
      </c>
      <c r="O71" s="30">
        <v>1</v>
      </c>
    </row>
    <row r="72" spans="1:18">
      <c r="A72" t="s">
        <v>104</v>
      </c>
      <c r="B72" t="s">
        <v>35</v>
      </c>
      <c r="C72" t="s">
        <v>63</v>
      </c>
      <c r="D72" t="s">
        <v>85</v>
      </c>
      <c r="E72" s="36" t="str">
        <f>_xlfn.XLOOKUP(Table8[[#This Row],[EID]],Roster!A:A,Roster!F:F)</f>
        <v>F&amp;A</v>
      </c>
      <c r="F72" s="2">
        <v>45233</v>
      </c>
      <c r="G72" s="2" t="s">
        <v>22</v>
      </c>
      <c r="H72" s="30">
        <f>_xlfn.XLOOKUP(Table8[[#This Row],[Attendance]],$J$2:$J$5,$K$2:$K$5)</f>
        <v>1</v>
      </c>
      <c r="J72" s="49">
        <v>45245</v>
      </c>
      <c r="L72" s="30">
        <v>1</v>
      </c>
      <c r="M72" s="30"/>
      <c r="N72" s="30"/>
      <c r="O72" s="30">
        <v>1</v>
      </c>
    </row>
    <row r="73" spans="1:18">
      <c r="A73" t="s">
        <v>105</v>
      </c>
      <c r="B73" t="s">
        <v>36</v>
      </c>
      <c r="C73" t="s">
        <v>64</v>
      </c>
      <c r="D73" t="s">
        <v>85</v>
      </c>
      <c r="E73" s="36" t="str">
        <f>_xlfn.XLOOKUP(Table8[[#This Row],[EID]],Roster!A:A,Roster!F:F)</f>
        <v>F&amp;A</v>
      </c>
      <c r="F73" s="2">
        <v>45233</v>
      </c>
      <c r="G73" s="2" t="s">
        <v>22</v>
      </c>
      <c r="H73" s="30">
        <f>_xlfn.XLOOKUP(Table8[[#This Row],[Attendance]],$J$2:$J$5,$K$2:$K$5)</f>
        <v>1</v>
      </c>
      <c r="J73" s="49">
        <v>45246</v>
      </c>
      <c r="L73" s="30">
        <v>1</v>
      </c>
      <c r="M73" s="30"/>
      <c r="N73" s="30"/>
      <c r="O73" s="30">
        <v>1</v>
      </c>
    </row>
    <row r="74" spans="1:18">
      <c r="A74" t="s">
        <v>106</v>
      </c>
      <c r="B74" t="s">
        <v>37</v>
      </c>
      <c r="C74" t="s">
        <v>65</v>
      </c>
      <c r="D74" t="s">
        <v>86</v>
      </c>
      <c r="E74" s="36" t="str">
        <f>_xlfn.XLOOKUP(Table8[[#This Row],[EID]],Roster!A:A,Roster!F:F)</f>
        <v>Health</v>
      </c>
      <c r="F74" s="2">
        <v>45233</v>
      </c>
      <c r="G74" s="2" t="s">
        <v>124</v>
      </c>
      <c r="H74" s="30">
        <f>_xlfn.XLOOKUP(Table8[[#This Row],[Attendance]],$J$2:$J$5,$K$2:$K$5)</f>
        <v>0</v>
      </c>
      <c r="J74" s="49">
        <v>45247</v>
      </c>
      <c r="L74" s="30">
        <v>1</v>
      </c>
      <c r="M74" s="30"/>
      <c r="N74" s="30"/>
      <c r="O74" s="30">
        <v>1</v>
      </c>
    </row>
    <row r="75" spans="1:18">
      <c r="A75" t="s">
        <v>107</v>
      </c>
      <c r="B75" t="s">
        <v>38</v>
      </c>
      <c r="C75" t="s">
        <v>66</v>
      </c>
      <c r="D75" t="s">
        <v>85</v>
      </c>
      <c r="E75" s="36" t="str">
        <f>_xlfn.XLOOKUP(Table8[[#This Row],[EID]],Roster!A:A,Roster!F:F)</f>
        <v>F&amp;A</v>
      </c>
      <c r="F75" s="2">
        <v>45233</v>
      </c>
      <c r="G75" s="2" t="s">
        <v>22</v>
      </c>
      <c r="H75" s="30">
        <f>_xlfn.XLOOKUP(Table8[[#This Row],[Attendance]],$J$2:$J$5,$K$2:$K$5)</f>
        <v>1</v>
      </c>
      <c r="J75" s="49">
        <v>45248</v>
      </c>
      <c r="L75" s="30">
        <v>1</v>
      </c>
      <c r="M75" s="30"/>
      <c r="N75" s="30"/>
      <c r="O75" s="30">
        <v>1</v>
      </c>
    </row>
    <row r="76" spans="1:18">
      <c r="A76" t="s">
        <v>108</v>
      </c>
      <c r="B76" t="s">
        <v>39</v>
      </c>
      <c r="C76" t="s">
        <v>67</v>
      </c>
      <c r="D76" t="s">
        <v>88</v>
      </c>
      <c r="E76" s="36" t="str">
        <f>_xlfn.XLOOKUP(Table8[[#This Row],[EID]],Roster!A:A,Roster!F:F)</f>
        <v>HR</v>
      </c>
      <c r="F76" s="2">
        <v>45233</v>
      </c>
      <c r="G76" s="2" t="s">
        <v>22</v>
      </c>
      <c r="H76" s="30">
        <f>_xlfn.XLOOKUP(Table8[[#This Row],[Attendance]],$J$2:$J$5,$K$2:$K$5)</f>
        <v>1</v>
      </c>
      <c r="J76" s="49">
        <v>45249</v>
      </c>
      <c r="L76" s="30">
        <v>1</v>
      </c>
      <c r="M76" s="30"/>
      <c r="N76" s="30"/>
      <c r="O76" s="30">
        <v>1</v>
      </c>
    </row>
    <row r="77" spans="1:18">
      <c r="A77" t="s">
        <v>109</v>
      </c>
      <c r="B77" t="s">
        <v>40</v>
      </c>
      <c r="C77" t="s">
        <v>68</v>
      </c>
      <c r="D77" t="s">
        <v>87</v>
      </c>
      <c r="E77" s="36" t="str">
        <f>_xlfn.XLOOKUP(Table8[[#This Row],[EID]],Roster!A:A,Roster!F:F)</f>
        <v>Strategy</v>
      </c>
      <c r="F77" s="2">
        <v>45233</v>
      </c>
      <c r="G77" s="2" t="s">
        <v>22</v>
      </c>
      <c r="H77" s="30">
        <f>_xlfn.XLOOKUP(Table8[[#This Row],[Attendance]],$J$2:$J$5,$K$2:$K$5)</f>
        <v>1</v>
      </c>
      <c r="J77" s="49">
        <v>45250</v>
      </c>
      <c r="L77" s="30"/>
      <c r="M77" s="30"/>
      <c r="N77" s="30">
        <v>1</v>
      </c>
      <c r="O77" s="30">
        <v>1</v>
      </c>
    </row>
    <row r="78" spans="1:18">
      <c r="A78" t="s">
        <v>110</v>
      </c>
      <c r="B78" t="s">
        <v>41</v>
      </c>
      <c r="C78" t="s">
        <v>69</v>
      </c>
      <c r="D78" t="s">
        <v>85</v>
      </c>
      <c r="E78" s="36" t="str">
        <f>_xlfn.XLOOKUP(Table8[[#This Row],[EID]],Roster!A:A,Roster!F:F)</f>
        <v>F&amp;A</v>
      </c>
      <c r="F78" s="2">
        <v>45233</v>
      </c>
      <c r="G78" s="2" t="s">
        <v>22</v>
      </c>
      <c r="H78" s="30">
        <f>_xlfn.XLOOKUP(Table8[[#This Row],[Attendance]],$J$2:$J$5,$K$2:$K$5)</f>
        <v>1</v>
      </c>
      <c r="J78" s="49">
        <v>45251</v>
      </c>
      <c r="L78" s="30"/>
      <c r="M78" s="30">
        <v>1</v>
      </c>
      <c r="N78" s="30"/>
      <c r="O78" s="30">
        <v>1</v>
      </c>
    </row>
    <row r="79" spans="1:18">
      <c r="A79" t="s">
        <v>111</v>
      </c>
      <c r="B79" t="s">
        <v>42</v>
      </c>
      <c r="C79" t="s">
        <v>70</v>
      </c>
      <c r="D79" t="s">
        <v>86</v>
      </c>
      <c r="E79" s="36" t="str">
        <f>_xlfn.XLOOKUP(Table8[[#This Row],[EID]],Roster!A:A,Roster!F:F)</f>
        <v>Health</v>
      </c>
      <c r="F79" s="2">
        <v>45233</v>
      </c>
      <c r="G79" s="2" t="s">
        <v>22</v>
      </c>
      <c r="H79" s="30">
        <f>_xlfn.XLOOKUP(Table8[[#This Row],[Attendance]],$J$2:$J$5,$K$2:$K$5)</f>
        <v>1</v>
      </c>
      <c r="J79" s="81">
        <v>45252</v>
      </c>
      <c r="K79" s="76"/>
      <c r="L79" s="76">
        <v>1</v>
      </c>
      <c r="M79" s="76"/>
      <c r="N79" s="76"/>
      <c r="O79" s="76">
        <v>1</v>
      </c>
    </row>
    <row r="80" spans="1:18">
      <c r="A80" t="s">
        <v>112</v>
      </c>
      <c r="B80" t="s">
        <v>43</v>
      </c>
      <c r="C80" t="s">
        <v>71</v>
      </c>
      <c r="D80" t="s">
        <v>86</v>
      </c>
      <c r="E80" s="36" t="str">
        <f>_xlfn.XLOOKUP(Table8[[#This Row],[EID]],Roster!A:A,Roster!F:F)</f>
        <v>Health</v>
      </c>
      <c r="F80" s="2">
        <v>45233</v>
      </c>
      <c r="G80" s="2" t="s">
        <v>124</v>
      </c>
      <c r="H80" s="30">
        <f>_xlfn.XLOOKUP(Table8[[#This Row],[Attendance]],$J$2:$J$5,$K$2:$K$5)</f>
        <v>0</v>
      </c>
      <c r="J80" s="81">
        <v>45253</v>
      </c>
      <c r="K80" s="76"/>
      <c r="L80" s="76">
        <v>1</v>
      </c>
      <c r="M80" s="76"/>
      <c r="N80" s="76"/>
      <c r="O80" s="76">
        <v>1</v>
      </c>
    </row>
    <row r="81" spans="1:15">
      <c r="A81" t="s">
        <v>113</v>
      </c>
      <c r="B81" t="s">
        <v>44</v>
      </c>
      <c r="C81" t="s">
        <v>72</v>
      </c>
      <c r="D81" t="s">
        <v>88</v>
      </c>
      <c r="E81" s="36" t="str">
        <f>_xlfn.XLOOKUP(Table8[[#This Row],[EID]],Roster!A:A,Roster!F:F)</f>
        <v>HR</v>
      </c>
      <c r="F81" s="2">
        <v>45233</v>
      </c>
      <c r="G81" s="2" t="s">
        <v>22</v>
      </c>
      <c r="H81" s="30">
        <f>_xlfn.XLOOKUP(Table8[[#This Row],[Attendance]],$J$2:$J$5,$K$2:$K$5)</f>
        <v>1</v>
      </c>
      <c r="J81" s="81">
        <v>45254</v>
      </c>
      <c r="K81" s="76"/>
      <c r="L81" s="76">
        <v>1</v>
      </c>
      <c r="M81" s="76"/>
      <c r="N81" s="76"/>
      <c r="O81" s="76">
        <v>1</v>
      </c>
    </row>
    <row r="82" spans="1:15">
      <c r="A82" t="s">
        <v>114</v>
      </c>
      <c r="B82" t="s">
        <v>45</v>
      </c>
      <c r="C82" t="s">
        <v>73</v>
      </c>
      <c r="D82" t="s">
        <v>87</v>
      </c>
      <c r="E82" s="36" t="str">
        <f>_xlfn.XLOOKUP(Table8[[#This Row],[EID]],Roster!A:A,Roster!F:F)</f>
        <v>Strategy</v>
      </c>
      <c r="F82" s="2">
        <v>45233</v>
      </c>
      <c r="G82" s="2" t="s">
        <v>22</v>
      </c>
      <c r="H82" s="30">
        <f>_xlfn.XLOOKUP(Table8[[#This Row],[Attendance]],$J$2:$J$5,$K$2:$K$5)</f>
        <v>1</v>
      </c>
      <c r="J82" s="49">
        <v>45255</v>
      </c>
      <c r="K82" s="30">
        <v>1</v>
      </c>
      <c r="L82" s="30"/>
      <c r="M82" s="30"/>
      <c r="N82" s="30"/>
      <c r="O82" s="30">
        <v>1</v>
      </c>
    </row>
    <row r="83" spans="1:15">
      <c r="A83" t="s">
        <v>115</v>
      </c>
      <c r="B83" t="s">
        <v>46</v>
      </c>
      <c r="C83" t="s">
        <v>74</v>
      </c>
      <c r="D83" t="s">
        <v>85</v>
      </c>
      <c r="E83" s="36" t="str">
        <f>_xlfn.XLOOKUP(Table8[[#This Row],[EID]],Roster!A:A,Roster!F:F)</f>
        <v>F&amp;A</v>
      </c>
      <c r="F83" s="2">
        <v>45233</v>
      </c>
      <c r="G83" s="2" t="s">
        <v>22</v>
      </c>
      <c r="H83" s="30">
        <f>_xlfn.XLOOKUP(Table8[[#This Row],[Attendance]],$J$2:$J$5,$K$2:$K$5)</f>
        <v>1</v>
      </c>
      <c r="J83" s="49">
        <v>45256</v>
      </c>
      <c r="L83" s="30"/>
      <c r="M83" s="30">
        <v>1</v>
      </c>
      <c r="N83" s="30"/>
      <c r="O83" s="30">
        <v>1</v>
      </c>
    </row>
    <row r="84" spans="1:15">
      <c r="A84" t="s">
        <v>116</v>
      </c>
      <c r="B84" t="s">
        <v>47</v>
      </c>
      <c r="C84" t="s">
        <v>75</v>
      </c>
      <c r="D84" t="s">
        <v>86</v>
      </c>
      <c r="E84" s="36" t="str">
        <f>_xlfn.XLOOKUP(Table8[[#This Row],[EID]],Roster!A:A,Roster!F:F)</f>
        <v>Health</v>
      </c>
      <c r="F84" s="2">
        <v>45233</v>
      </c>
      <c r="G84" s="2" t="s">
        <v>22</v>
      </c>
      <c r="H84" s="30">
        <f>_xlfn.XLOOKUP(Table8[[#This Row],[Attendance]],$J$2:$J$5,$K$2:$K$5)</f>
        <v>1</v>
      </c>
      <c r="J84" s="49">
        <v>45257</v>
      </c>
      <c r="K84" s="30">
        <v>1</v>
      </c>
      <c r="L84" s="30"/>
      <c r="M84" s="30"/>
      <c r="N84" s="30"/>
      <c r="O84" s="30">
        <v>1</v>
      </c>
    </row>
    <row r="85" spans="1:15">
      <c r="A85" t="s">
        <v>117</v>
      </c>
      <c r="B85" t="s">
        <v>48</v>
      </c>
      <c r="C85" t="s">
        <v>76</v>
      </c>
      <c r="D85" t="s">
        <v>87</v>
      </c>
      <c r="E85" s="36" t="str">
        <f>_xlfn.XLOOKUP(Table8[[#This Row],[EID]],Roster!A:A,Roster!F:F)</f>
        <v>Network</v>
      </c>
      <c r="F85" s="2">
        <v>45233</v>
      </c>
      <c r="G85" s="2" t="s">
        <v>22</v>
      </c>
      <c r="H85" s="30">
        <f>_xlfn.XLOOKUP(Table8[[#This Row],[Attendance]],$J$2:$J$5,$K$2:$K$5)</f>
        <v>1</v>
      </c>
      <c r="J85" s="81">
        <v>45258</v>
      </c>
      <c r="K85" s="76"/>
      <c r="L85" s="76">
        <v>1</v>
      </c>
      <c r="M85" s="76"/>
      <c r="N85" s="76"/>
      <c r="O85" s="76">
        <v>1</v>
      </c>
    </row>
    <row r="86" spans="1:15">
      <c r="A86" t="s">
        <v>118</v>
      </c>
      <c r="B86" t="s">
        <v>49</v>
      </c>
      <c r="C86" t="s">
        <v>77</v>
      </c>
      <c r="D86" t="s">
        <v>88</v>
      </c>
      <c r="E86" s="36" t="str">
        <f>_xlfn.XLOOKUP(Table8[[#This Row],[EID]],Roster!A:A,Roster!F:F)</f>
        <v>HR</v>
      </c>
      <c r="F86" s="2">
        <v>45233</v>
      </c>
      <c r="G86" s="2" t="s">
        <v>22</v>
      </c>
      <c r="H86" s="30">
        <f>_xlfn.XLOOKUP(Table8[[#This Row],[Attendance]],$J$2:$J$5,$K$2:$K$5)</f>
        <v>1</v>
      </c>
      <c r="J86" s="81">
        <v>45259</v>
      </c>
      <c r="K86" s="76"/>
      <c r="L86" s="76">
        <v>1</v>
      </c>
      <c r="M86" s="76"/>
      <c r="N86" s="76"/>
      <c r="O86" s="76">
        <v>1</v>
      </c>
    </row>
    <row r="87" spans="1:15">
      <c r="A87" t="s">
        <v>119</v>
      </c>
      <c r="B87" t="s">
        <v>50</v>
      </c>
      <c r="C87" t="s">
        <v>78</v>
      </c>
      <c r="D87" t="s">
        <v>86</v>
      </c>
      <c r="E87" s="36" t="str">
        <f>_xlfn.XLOOKUP(Table8[[#This Row],[EID]],Roster!A:A,Roster!F:F)</f>
        <v>Health</v>
      </c>
      <c r="F87" s="2">
        <v>45233</v>
      </c>
      <c r="G87" s="2" t="s">
        <v>22</v>
      </c>
      <c r="H87" s="30">
        <f>_xlfn.XLOOKUP(Table8[[#This Row],[Attendance]],$J$2:$J$5,$K$2:$K$5)</f>
        <v>1</v>
      </c>
      <c r="J87" s="81">
        <v>45260</v>
      </c>
      <c r="K87" s="76"/>
      <c r="L87" s="76">
        <v>1</v>
      </c>
      <c r="M87" s="76"/>
      <c r="N87" s="76"/>
      <c r="O87" s="76">
        <v>1</v>
      </c>
    </row>
    <row r="88" spans="1:15">
      <c r="A88" t="s">
        <v>120</v>
      </c>
      <c r="B88" t="s">
        <v>51</v>
      </c>
      <c r="C88" t="s">
        <v>79</v>
      </c>
      <c r="D88" t="s">
        <v>85</v>
      </c>
      <c r="E88" s="36" t="str">
        <f>_xlfn.XLOOKUP(Table8[[#This Row],[EID]],Roster!A:A,Roster!F:F)</f>
        <v>F&amp;A</v>
      </c>
      <c r="F88" s="2">
        <v>45233</v>
      </c>
      <c r="G88" s="2" t="s">
        <v>22</v>
      </c>
      <c r="H88" s="30">
        <f>_xlfn.XLOOKUP(Table8[[#This Row],[Attendance]],$J$2:$J$5,$K$2:$K$5)</f>
        <v>1</v>
      </c>
      <c r="J88" s="49" t="s">
        <v>206</v>
      </c>
      <c r="K88" s="30">
        <v>4</v>
      </c>
      <c r="L88" s="30">
        <v>19</v>
      </c>
      <c r="M88" s="30">
        <v>3</v>
      </c>
      <c r="N88" s="30">
        <v>4</v>
      </c>
      <c r="O88" s="30">
        <v>30</v>
      </c>
    </row>
    <row r="89" spans="1:15">
      <c r="A89" t="s">
        <v>121</v>
      </c>
      <c r="B89" t="s">
        <v>52</v>
      </c>
      <c r="C89" t="s">
        <v>80</v>
      </c>
      <c r="D89" t="s">
        <v>86</v>
      </c>
      <c r="E89" s="36" t="str">
        <f>_xlfn.XLOOKUP(Table8[[#This Row],[EID]],Roster!A:A,Roster!F:F)</f>
        <v>Health</v>
      </c>
      <c r="F89" s="2">
        <v>45233</v>
      </c>
      <c r="G89" s="2" t="s">
        <v>124</v>
      </c>
      <c r="H89" s="30">
        <f>_xlfn.XLOOKUP(Table8[[#This Row],[Attendance]],$J$2:$J$5,$K$2:$K$5)</f>
        <v>0</v>
      </c>
      <c r="K89"/>
    </row>
    <row r="90" spans="1:15">
      <c r="A90" t="s">
        <v>122</v>
      </c>
      <c r="B90" t="s">
        <v>81</v>
      </c>
      <c r="C90" t="s">
        <v>82</v>
      </c>
      <c r="D90" t="s">
        <v>87</v>
      </c>
      <c r="E90" s="36" t="str">
        <f>_xlfn.XLOOKUP(Table8[[#This Row],[EID]],Roster!A:A,Roster!F:F)</f>
        <v>Network</v>
      </c>
      <c r="F90" s="2">
        <v>45233</v>
      </c>
      <c r="G90" s="2" t="s">
        <v>22</v>
      </c>
      <c r="H90" s="30">
        <f>_xlfn.XLOOKUP(Table8[[#This Row],[Attendance]],$J$2:$J$5,$K$2:$K$5)</f>
        <v>1</v>
      </c>
      <c r="J90" s="80" t="s">
        <v>250</v>
      </c>
      <c r="K90" s="80"/>
      <c r="L90" s="86" t="s">
        <v>259</v>
      </c>
    </row>
    <row r="91" spans="1:15">
      <c r="A91" t="s">
        <v>123</v>
      </c>
      <c r="B91" t="s">
        <v>83</v>
      </c>
      <c r="C91" t="s">
        <v>84</v>
      </c>
      <c r="D91" t="s">
        <v>88</v>
      </c>
      <c r="E91" s="36" t="str">
        <f>_xlfn.XLOOKUP(Table8[[#This Row],[EID]],Roster!A:A,Roster!F:F)</f>
        <v>HR</v>
      </c>
      <c r="F91" s="2">
        <v>45233</v>
      </c>
      <c r="G91" s="2" t="s">
        <v>22</v>
      </c>
      <c r="H91" s="30">
        <f>_xlfn.XLOOKUP(Table8[[#This Row],[Attendance]],$J$2:$J$5,$K$2:$K$5)</f>
        <v>1</v>
      </c>
      <c r="J91" s="79" t="s">
        <v>254</v>
      </c>
      <c r="K91" s="79"/>
    </row>
    <row r="92" spans="1:15">
      <c r="A92" t="s">
        <v>94</v>
      </c>
      <c r="B92" t="s">
        <v>25</v>
      </c>
      <c r="C92" t="s">
        <v>53</v>
      </c>
      <c r="D92" t="s">
        <v>85</v>
      </c>
      <c r="E92" s="36" t="str">
        <f>_xlfn.XLOOKUP(Table8[[#This Row],[EID]],Roster!A:A,Roster!F:F)</f>
        <v>F&amp;A</v>
      </c>
      <c r="F92" s="2">
        <v>45234</v>
      </c>
      <c r="G92" s="2" t="s">
        <v>22</v>
      </c>
      <c r="H92" s="30">
        <f>_xlfn.XLOOKUP(Table8[[#This Row],[Attendance]],$J$2:$J$5,$K$2:$K$5)</f>
        <v>1</v>
      </c>
      <c r="J92" s="79" t="s">
        <v>255</v>
      </c>
      <c r="K92" s="79"/>
    </row>
    <row r="93" spans="1:15">
      <c r="A93" t="s">
        <v>95</v>
      </c>
      <c r="B93" t="s">
        <v>26</v>
      </c>
      <c r="C93" t="s">
        <v>54</v>
      </c>
      <c r="D93" t="s">
        <v>85</v>
      </c>
      <c r="E93" s="36" t="str">
        <f>_xlfn.XLOOKUP(Table8[[#This Row],[EID]],Roster!A:A,Roster!F:F)</f>
        <v>F&amp;A</v>
      </c>
      <c r="F93" s="2">
        <v>45234</v>
      </c>
      <c r="G93" s="2" t="s">
        <v>22</v>
      </c>
      <c r="H93" s="30">
        <f>_xlfn.XLOOKUP(Table8[[#This Row],[Attendance]],$J$2:$J$5,$K$2:$K$5)</f>
        <v>1</v>
      </c>
      <c r="J93" s="79" t="s">
        <v>256</v>
      </c>
      <c r="K93" s="79"/>
    </row>
    <row r="94" spans="1:15">
      <c r="A94" t="s">
        <v>96</v>
      </c>
      <c r="B94" t="s">
        <v>27</v>
      </c>
      <c r="C94" t="s">
        <v>55</v>
      </c>
      <c r="D94" t="s">
        <v>86</v>
      </c>
      <c r="E94" s="36" t="str">
        <f>_xlfn.XLOOKUP(Table8[[#This Row],[EID]],Roster!A:A,Roster!F:F)</f>
        <v>Health</v>
      </c>
      <c r="F94" s="2">
        <v>45234</v>
      </c>
      <c r="G94" s="2" t="s">
        <v>22</v>
      </c>
      <c r="H94" s="30">
        <f>_xlfn.XLOOKUP(Table8[[#This Row],[Attendance]],$J$2:$J$5,$K$2:$K$5)</f>
        <v>1</v>
      </c>
      <c r="K94"/>
    </row>
    <row r="95" spans="1:15">
      <c r="A95" t="s">
        <v>97</v>
      </c>
      <c r="B95" t="s">
        <v>28</v>
      </c>
      <c r="C95" t="s">
        <v>56</v>
      </c>
      <c r="D95" t="s">
        <v>87</v>
      </c>
      <c r="E95" s="36" t="str">
        <f>_xlfn.XLOOKUP(Table8[[#This Row],[EID]],Roster!A:A,Roster!F:F)</f>
        <v>Network</v>
      </c>
      <c r="F95" s="2">
        <v>45234</v>
      </c>
      <c r="G95" s="2" t="s">
        <v>125</v>
      </c>
      <c r="H95" s="30">
        <f>_xlfn.XLOOKUP(Table8[[#This Row],[Attendance]],$J$2:$J$5,$K$2:$K$5)</f>
        <v>0</v>
      </c>
      <c r="J95" s="74" t="s">
        <v>231</v>
      </c>
      <c r="K95"/>
    </row>
    <row r="96" spans="1:15">
      <c r="A96" t="s">
        <v>98</v>
      </c>
      <c r="B96" t="s">
        <v>29</v>
      </c>
      <c r="C96" t="s">
        <v>57</v>
      </c>
      <c r="D96" t="s">
        <v>88</v>
      </c>
      <c r="E96" s="36" t="str">
        <f>_xlfn.XLOOKUP(Table8[[#This Row],[EID]],Roster!A:A,Roster!F:F)</f>
        <v>HR</v>
      </c>
      <c r="F96" s="2">
        <v>45234</v>
      </c>
      <c r="G96" s="2" t="s">
        <v>22</v>
      </c>
      <c r="H96" s="30">
        <f>_xlfn.XLOOKUP(Table8[[#This Row],[Attendance]],$J$2:$J$5,$K$2:$K$5)</f>
        <v>1</v>
      </c>
      <c r="J96" s="79" t="s">
        <v>251</v>
      </c>
      <c r="K96"/>
    </row>
    <row r="97" spans="1:11">
      <c r="A97" t="s">
        <v>99</v>
      </c>
      <c r="B97" t="s">
        <v>30</v>
      </c>
      <c r="C97" t="s">
        <v>58</v>
      </c>
      <c r="D97" t="s">
        <v>87</v>
      </c>
      <c r="E97" s="36" t="str">
        <f>_xlfn.XLOOKUP(Table8[[#This Row],[EID]],Roster!A:A,Roster!F:F)</f>
        <v>Strategy</v>
      </c>
      <c r="F97" s="2">
        <v>45234</v>
      </c>
      <c r="G97" s="2" t="s">
        <v>22</v>
      </c>
      <c r="H97" s="30">
        <f>_xlfn.XLOOKUP(Table8[[#This Row],[Attendance]],$J$2:$J$5,$K$2:$K$5)</f>
        <v>1</v>
      </c>
      <c r="J97" s="79" t="s">
        <v>252</v>
      </c>
      <c r="K97"/>
    </row>
    <row r="98" spans="1:11">
      <c r="A98" t="s">
        <v>100</v>
      </c>
      <c r="B98" t="s">
        <v>31</v>
      </c>
      <c r="C98" t="s">
        <v>59</v>
      </c>
      <c r="D98" t="s">
        <v>85</v>
      </c>
      <c r="E98" s="36" t="str">
        <f>_xlfn.XLOOKUP(Table8[[#This Row],[EID]],Roster!A:A,Roster!F:F)</f>
        <v>F&amp;A</v>
      </c>
      <c r="F98" s="2">
        <v>45234</v>
      </c>
      <c r="G98" s="2" t="s">
        <v>22</v>
      </c>
      <c r="H98" s="30">
        <f>_xlfn.XLOOKUP(Table8[[#This Row],[Attendance]],$J$2:$J$5,$K$2:$K$5)</f>
        <v>1</v>
      </c>
      <c r="J98" s="79" t="s">
        <v>253</v>
      </c>
      <c r="K98"/>
    </row>
    <row r="99" spans="1:11">
      <c r="A99" t="s">
        <v>101</v>
      </c>
      <c r="B99" t="s">
        <v>32</v>
      </c>
      <c r="C99" t="s">
        <v>60</v>
      </c>
      <c r="D99" t="s">
        <v>86</v>
      </c>
      <c r="E99" s="36" t="str">
        <f>_xlfn.XLOOKUP(Table8[[#This Row],[EID]],Roster!A:A,Roster!F:F)</f>
        <v>Health</v>
      </c>
      <c r="F99" s="2">
        <v>45234</v>
      </c>
      <c r="G99" s="2" t="s">
        <v>22</v>
      </c>
      <c r="H99" s="30">
        <f>_xlfn.XLOOKUP(Table8[[#This Row],[Attendance]],$J$2:$J$5,$K$2:$K$5)</f>
        <v>1</v>
      </c>
      <c r="K99"/>
    </row>
    <row r="100" spans="1:11">
      <c r="A100" t="s">
        <v>102</v>
      </c>
      <c r="B100" t="s">
        <v>33</v>
      </c>
      <c r="C100" t="s">
        <v>61</v>
      </c>
      <c r="D100" t="s">
        <v>87</v>
      </c>
      <c r="E100" s="36" t="str">
        <f>_xlfn.XLOOKUP(Table8[[#This Row],[EID]],Roster!A:A,Roster!F:F)</f>
        <v>Network</v>
      </c>
      <c r="F100" s="2">
        <v>45234</v>
      </c>
      <c r="G100" s="2" t="s">
        <v>124</v>
      </c>
      <c r="H100" s="30">
        <f>_xlfn.XLOOKUP(Table8[[#This Row],[Attendance]],$J$2:$J$5,$K$2:$K$5)</f>
        <v>0</v>
      </c>
      <c r="K100"/>
    </row>
    <row r="101" spans="1:11">
      <c r="A101" t="s">
        <v>103</v>
      </c>
      <c r="B101" t="s">
        <v>34</v>
      </c>
      <c r="C101" t="s">
        <v>62</v>
      </c>
      <c r="D101" t="s">
        <v>88</v>
      </c>
      <c r="E101" s="36" t="str">
        <f>_xlfn.XLOOKUP(Table8[[#This Row],[EID]],Roster!A:A,Roster!F:F)</f>
        <v>HR</v>
      </c>
      <c r="F101" s="2">
        <v>45234</v>
      </c>
      <c r="G101" s="2" t="s">
        <v>22</v>
      </c>
      <c r="H101" s="30">
        <f>_xlfn.XLOOKUP(Table8[[#This Row],[Attendance]],$J$2:$J$5,$K$2:$K$5)</f>
        <v>1</v>
      </c>
      <c r="K101"/>
    </row>
    <row r="102" spans="1:11">
      <c r="A102" t="s">
        <v>104</v>
      </c>
      <c r="B102" t="s">
        <v>35</v>
      </c>
      <c r="C102" t="s">
        <v>63</v>
      </c>
      <c r="D102" t="s">
        <v>85</v>
      </c>
      <c r="E102" s="36" t="str">
        <f>_xlfn.XLOOKUP(Table8[[#This Row],[EID]],Roster!A:A,Roster!F:F)</f>
        <v>F&amp;A</v>
      </c>
      <c r="F102" s="2">
        <v>45234</v>
      </c>
      <c r="G102" s="2" t="s">
        <v>22</v>
      </c>
      <c r="H102" s="30">
        <f>_xlfn.XLOOKUP(Table8[[#This Row],[Attendance]],$J$2:$J$5,$K$2:$K$5)</f>
        <v>1</v>
      </c>
      <c r="K102"/>
    </row>
    <row r="103" spans="1:11">
      <c r="A103" t="s">
        <v>105</v>
      </c>
      <c r="B103" t="s">
        <v>36</v>
      </c>
      <c r="C103" t="s">
        <v>64</v>
      </c>
      <c r="D103" t="s">
        <v>85</v>
      </c>
      <c r="E103" s="36" t="str">
        <f>_xlfn.XLOOKUP(Table8[[#This Row],[EID]],Roster!A:A,Roster!F:F)</f>
        <v>F&amp;A</v>
      </c>
      <c r="F103" s="2">
        <v>45234</v>
      </c>
      <c r="G103" s="2" t="s">
        <v>22</v>
      </c>
      <c r="H103" s="30">
        <f>_xlfn.XLOOKUP(Table8[[#This Row],[Attendance]],$J$2:$J$5,$K$2:$K$5)</f>
        <v>1</v>
      </c>
      <c r="K103"/>
    </row>
    <row r="104" spans="1:11">
      <c r="A104" t="s">
        <v>106</v>
      </c>
      <c r="B104" t="s">
        <v>37</v>
      </c>
      <c r="C104" t="s">
        <v>65</v>
      </c>
      <c r="D104" t="s">
        <v>86</v>
      </c>
      <c r="E104" s="36" t="str">
        <f>_xlfn.XLOOKUP(Table8[[#This Row],[EID]],Roster!A:A,Roster!F:F)</f>
        <v>Health</v>
      </c>
      <c r="F104" s="2">
        <v>45234</v>
      </c>
      <c r="G104" s="2" t="s">
        <v>126</v>
      </c>
      <c r="H104" s="30">
        <f>_xlfn.XLOOKUP(Table8[[#This Row],[Attendance]],$J$2:$J$5,$K$2:$K$5)</f>
        <v>0</v>
      </c>
      <c r="K104"/>
    </row>
    <row r="105" spans="1:11">
      <c r="A105" t="s">
        <v>107</v>
      </c>
      <c r="B105" t="s">
        <v>38</v>
      </c>
      <c r="C105" t="s">
        <v>66</v>
      </c>
      <c r="D105" t="s">
        <v>85</v>
      </c>
      <c r="E105" s="36" t="str">
        <f>_xlfn.XLOOKUP(Table8[[#This Row],[EID]],Roster!A:A,Roster!F:F)</f>
        <v>F&amp;A</v>
      </c>
      <c r="F105" s="2">
        <v>45234</v>
      </c>
      <c r="G105" s="2" t="s">
        <v>22</v>
      </c>
      <c r="H105" s="30">
        <f>_xlfn.XLOOKUP(Table8[[#This Row],[Attendance]],$J$2:$J$5,$K$2:$K$5)</f>
        <v>1</v>
      </c>
      <c r="K105"/>
    </row>
    <row r="106" spans="1:11">
      <c r="A106" t="s">
        <v>108</v>
      </c>
      <c r="B106" t="s">
        <v>39</v>
      </c>
      <c r="C106" t="s">
        <v>67</v>
      </c>
      <c r="D106" t="s">
        <v>88</v>
      </c>
      <c r="E106" s="36" t="str">
        <f>_xlfn.XLOOKUP(Table8[[#This Row],[EID]],Roster!A:A,Roster!F:F)</f>
        <v>HR</v>
      </c>
      <c r="F106" s="2">
        <v>45234</v>
      </c>
      <c r="G106" s="2" t="s">
        <v>22</v>
      </c>
      <c r="H106" s="30">
        <f>_xlfn.XLOOKUP(Table8[[#This Row],[Attendance]],$J$2:$J$5,$K$2:$K$5)</f>
        <v>1</v>
      </c>
      <c r="K106"/>
    </row>
    <row r="107" spans="1:11">
      <c r="A107" t="s">
        <v>109</v>
      </c>
      <c r="B107" t="s">
        <v>40</v>
      </c>
      <c r="C107" t="s">
        <v>68</v>
      </c>
      <c r="D107" t="s">
        <v>87</v>
      </c>
      <c r="E107" s="36" t="str">
        <f>_xlfn.XLOOKUP(Table8[[#This Row],[EID]],Roster!A:A,Roster!F:F)</f>
        <v>Strategy</v>
      </c>
      <c r="F107" s="2">
        <v>45234</v>
      </c>
      <c r="G107" s="2" t="s">
        <v>22</v>
      </c>
      <c r="H107" s="30">
        <f>_xlfn.XLOOKUP(Table8[[#This Row],[Attendance]],$J$2:$J$5,$K$2:$K$5)</f>
        <v>1</v>
      </c>
      <c r="K107"/>
    </row>
    <row r="108" spans="1:11">
      <c r="A108" t="s">
        <v>110</v>
      </c>
      <c r="B108" t="s">
        <v>41</v>
      </c>
      <c r="C108" t="s">
        <v>69</v>
      </c>
      <c r="D108" t="s">
        <v>85</v>
      </c>
      <c r="E108" s="36" t="str">
        <f>_xlfn.XLOOKUP(Table8[[#This Row],[EID]],Roster!A:A,Roster!F:F)</f>
        <v>F&amp;A</v>
      </c>
      <c r="F108" s="2">
        <v>45234</v>
      </c>
      <c r="G108" s="2" t="s">
        <v>22</v>
      </c>
      <c r="H108" s="30">
        <f>_xlfn.XLOOKUP(Table8[[#This Row],[Attendance]],$J$2:$J$5,$K$2:$K$5)</f>
        <v>1</v>
      </c>
      <c r="K108"/>
    </row>
    <row r="109" spans="1:11">
      <c r="A109" t="s">
        <v>111</v>
      </c>
      <c r="B109" t="s">
        <v>42</v>
      </c>
      <c r="C109" t="s">
        <v>70</v>
      </c>
      <c r="D109" t="s">
        <v>86</v>
      </c>
      <c r="E109" s="36" t="str">
        <f>_xlfn.XLOOKUP(Table8[[#This Row],[EID]],Roster!A:A,Roster!F:F)</f>
        <v>Health</v>
      </c>
      <c r="F109" s="2">
        <v>45234</v>
      </c>
      <c r="G109" s="2" t="s">
        <v>125</v>
      </c>
      <c r="H109" s="30">
        <f>_xlfn.XLOOKUP(Table8[[#This Row],[Attendance]],$J$2:$J$5,$K$2:$K$5)</f>
        <v>0</v>
      </c>
      <c r="K109"/>
    </row>
    <row r="110" spans="1:11">
      <c r="A110" t="s">
        <v>112</v>
      </c>
      <c r="B110" t="s">
        <v>43</v>
      </c>
      <c r="C110" t="s">
        <v>71</v>
      </c>
      <c r="D110" t="s">
        <v>86</v>
      </c>
      <c r="E110" s="36" t="str">
        <f>_xlfn.XLOOKUP(Table8[[#This Row],[EID]],Roster!A:A,Roster!F:F)</f>
        <v>Health</v>
      </c>
      <c r="F110" s="2">
        <v>45234</v>
      </c>
      <c r="G110" s="2" t="s">
        <v>22</v>
      </c>
      <c r="H110" s="30">
        <f>_xlfn.XLOOKUP(Table8[[#This Row],[Attendance]],$J$2:$J$5,$K$2:$K$5)</f>
        <v>1</v>
      </c>
      <c r="K110"/>
    </row>
    <row r="111" spans="1:11">
      <c r="A111" t="s">
        <v>113</v>
      </c>
      <c r="B111" t="s">
        <v>44</v>
      </c>
      <c r="C111" t="s">
        <v>72</v>
      </c>
      <c r="D111" t="s">
        <v>88</v>
      </c>
      <c r="E111" s="36" t="str">
        <f>_xlfn.XLOOKUP(Table8[[#This Row],[EID]],Roster!A:A,Roster!F:F)</f>
        <v>HR</v>
      </c>
      <c r="F111" s="2">
        <v>45234</v>
      </c>
      <c r="G111" s="2" t="s">
        <v>22</v>
      </c>
      <c r="H111" s="30">
        <f>_xlfn.XLOOKUP(Table8[[#This Row],[Attendance]],$J$2:$J$5,$K$2:$K$5)</f>
        <v>1</v>
      </c>
      <c r="K111"/>
    </row>
    <row r="112" spans="1:11">
      <c r="A112" t="s">
        <v>114</v>
      </c>
      <c r="B112" t="s">
        <v>45</v>
      </c>
      <c r="C112" t="s">
        <v>73</v>
      </c>
      <c r="D112" t="s">
        <v>87</v>
      </c>
      <c r="E112" s="36" t="str">
        <f>_xlfn.XLOOKUP(Table8[[#This Row],[EID]],Roster!A:A,Roster!F:F)</f>
        <v>Strategy</v>
      </c>
      <c r="F112" s="2">
        <v>45234</v>
      </c>
      <c r="G112" s="2" t="s">
        <v>22</v>
      </c>
      <c r="H112" s="30">
        <f>_xlfn.XLOOKUP(Table8[[#This Row],[Attendance]],$J$2:$J$5,$K$2:$K$5)</f>
        <v>1</v>
      </c>
      <c r="K112"/>
    </row>
    <row r="113" spans="1:11">
      <c r="A113" t="s">
        <v>115</v>
      </c>
      <c r="B113" t="s">
        <v>46</v>
      </c>
      <c r="C113" t="s">
        <v>74</v>
      </c>
      <c r="D113" t="s">
        <v>85</v>
      </c>
      <c r="E113" s="36" t="str">
        <f>_xlfn.XLOOKUP(Table8[[#This Row],[EID]],Roster!A:A,Roster!F:F)</f>
        <v>F&amp;A</v>
      </c>
      <c r="F113" s="2">
        <v>45234</v>
      </c>
      <c r="G113" s="2" t="s">
        <v>126</v>
      </c>
      <c r="H113" s="30">
        <f>_xlfn.XLOOKUP(Table8[[#This Row],[Attendance]],$J$2:$J$5,$K$2:$K$5)</f>
        <v>0</v>
      </c>
      <c r="K113"/>
    </row>
    <row r="114" spans="1:11">
      <c r="A114" t="s">
        <v>116</v>
      </c>
      <c r="B114" t="s">
        <v>47</v>
      </c>
      <c r="C114" t="s">
        <v>75</v>
      </c>
      <c r="D114" t="s">
        <v>86</v>
      </c>
      <c r="E114" s="36" t="str">
        <f>_xlfn.XLOOKUP(Table8[[#This Row],[EID]],Roster!A:A,Roster!F:F)</f>
        <v>Health</v>
      </c>
      <c r="F114" s="2">
        <v>45234</v>
      </c>
      <c r="G114" s="2" t="s">
        <v>22</v>
      </c>
      <c r="H114" s="30">
        <f>_xlfn.XLOOKUP(Table8[[#This Row],[Attendance]],$J$2:$J$5,$K$2:$K$5)</f>
        <v>1</v>
      </c>
      <c r="K114"/>
    </row>
    <row r="115" spans="1:11">
      <c r="A115" t="s">
        <v>117</v>
      </c>
      <c r="B115" t="s">
        <v>48</v>
      </c>
      <c r="C115" t="s">
        <v>76</v>
      </c>
      <c r="D115" t="s">
        <v>87</v>
      </c>
      <c r="E115" s="36" t="str">
        <f>_xlfn.XLOOKUP(Table8[[#This Row],[EID]],Roster!A:A,Roster!F:F)</f>
        <v>Network</v>
      </c>
      <c r="F115" s="2">
        <v>45234</v>
      </c>
      <c r="G115" s="2" t="s">
        <v>124</v>
      </c>
      <c r="H115" s="30">
        <f>_xlfn.XLOOKUP(Table8[[#This Row],[Attendance]],$J$2:$J$5,$K$2:$K$5)</f>
        <v>0</v>
      </c>
      <c r="K115"/>
    </row>
    <row r="116" spans="1:11">
      <c r="A116" t="s">
        <v>118</v>
      </c>
      <c r="B116" t="s">
        <v>49</v>
      </c>
      <c r="C116" t="s">
        <v>77</v>
      </c>
      <c r="D116" t="s">
        <v>88</v>
      </c>
      <c r="E116" s="36" t="str">
        <f>_xlfn.XLOOKUP(Table8[[#This Row],[EID]],Roster!A:A,Roster!F:F)</f>
        <v>HR</v>
      </c>
      <c r="F116" s="2">
        <v>45234</v>
      </c>
      <c r="G116" s="2" t="s">
        <v>22</v>
      </c>
      <c r="H116" s="30">
        <f>_xlfn.XLOOKUP(Table8[[#This Row],[Attendance]],$J$2:$J$5,$K$2:$K$5)</f>
        <v>1</v>
      </c>
      <c r="K116"/>
    </row>
    <row r="117" spans="1:11">
      <c r="A117" t="s">
        <v>119</v>
      </c>
      <c r="B117" t="s">
        <v>50</v>
      </c>
      <c r="C117" t="s">
        <v>78</v>
      </c>
      <c r="D117" t="s">
        <v>86</v>
      </c>
      <c r="E117" s="36" t="str">
        <f>_xlfn.XLOOKUP(Table8[[#This Row],[EID]],Roster!A:A,Roster!F:F)</f>
        <v>Health</v>
      </c>
      <c r="F117" s="2">
        <v>45234</v>
      </c>
      <c r="G117" s="2" t="s">
        <v>22</v>
      </c>
      <c r="H117" s="30">
        <f>_xlfn.XLOOKUP(Table8[[#This Row],[Attendance]],$J$2:$J$5,$K$2:$K$5)</f>
        <v>1</v>
      </c>
      <c r="K117"/>
    </row>
    <row r="118" spans="1:11">
      <c r="A118" t="s">
        <v>120</v>
      </c>
      <c r="B118" t="s">
        <v>51</v>
      </c>
      <c r="C118" t="s">
        <v>79</v>
      </c>
      <c r="D118" t="s">
        <v>85</v>
      </c>
      <c r="E118" s="36" t="str">
        <f>_xlfn.XLOOKUP(Table8[[#This Row],[EID]],Roster!A:A,Roster!F:F)</f>
        <v>F&amp;A</v>
      </c>
      <c r="F118" s="2">
        <v>45234</v>
      </c>
      <c r="G118" s="2" t="s">
        <v>22</v>
      </c>
      <c r="H118" s="30">
        <f>_xlfn.XLOOKUP(Table8[[#This Row],[Attendance]],$J$2:$J$5,$K$2:$K$5)</f>
        <v>1</v>
      </c>
      <c r="K118"/>
    </row>
    <row r="119" spans="1:11">
      <c r="A119" t="s">
        <v>121</v>
      </c>
      <c r="B119" t="s">
        <v>52</v>
      </c>
      <c r="C119" t="s">
        <v>80</v>
      </c>
      <c r="D119" t="s">
        <v>86</v>
      </c>
      <c r="E119" s="36" t="str">
        <f>_xlfn.XLOOKUP(Table8[[#This Row],[EID]],Roster!A:A,Roster!F:F)</f>
        <v>Health</v>
      </c>
      <c r="F119" s="2">
        <v>45234</v>
      </c>
      <c r="G119" s="2" t="s">
        <v>22</v>
      </c>
      <c r="H119" s="30">
        <f>_xlfn.XLOOKUP(Table8[[#This Row],[Attendance]],$J$2:$J$5,$K$2:$K$5)</f>
        <v>1</v>
      </c>
      <c r="K119"/>
    </row>
    <row r="120" spans="1:11">
      <c r="A120" t="s">
        <v>122</v>
      </c>
      <c r="B120" t="s">
        <v>81</v>
      </c>
      <c r="C120" t="s">
        <v>82</v>
      </c>
      <c r="D120" t="s">
        <v>87</v>
      </c>
      <c r="E120" s="36" t="str">
        <f>_xlfn.XLOOKUP(Table8[[#This Row],[EID]],Roster!A:A,Roster!F:F)</f>
        <v>Network</v>
      </c>
      <c r="F120" s="2">
        <v>45234</v>
      </c>
      <c r="G120" s="2" t="s">
        <v>126</v>
      </c>
      <c r="H120" s="30">
        <f>_xlfn.XLOOKUP(Table8[[#This Row],[Attendance]],$J$2:$J$5,$K$2:$K$5)</f>
        <v>0</v>
      </c>
      <c r="K120"/>
    </row>
    <row r="121" spans="1:11">
      <c r="A121" t="s">
        <v>123</v>
      </c>
      <c r="B121" t="s">
        <v>83</v>
      </c>
      <c r="C121" t="s">
        <v>84</v>
      </c>
      <c r="D121" t="s">
        <v>88</v>
      </c>
      <c r="E121" s="36" t="str">
        <f>_xlfn.XLOOKUP(Table8[[#This Row],[EID]],Roster!A:A,Roster!F:F)</f>
        <v>HR</v>
      </c>
      <c r="F121" s="2">
        <v>45234</v>
      </c>
      <c r="G121" s="2" t="s">
        <v>22</v>
      </c>
      <c r="H121" s="30">
        <f>_xlfn.XLOOKUP(Table8[[#This Row],[Attendance]],$J$2:$J$5,$K$2:$K$5)</f>
        <v>1</v>
      </c>
      <c r="K121"/>
    </row>
    <row r="122" spans="1:11">
      <c r="A122" t="s">
        <v>94</v>
      </c>
      <c r="B122" t="s">
        <v>25</v>
      </c>
      <c r="C122" t="s">
        <v>53</v>
      </c>
      <c r="D122" t="s">
        <v>85</v>
      </c>
      <c r="E122" s="36" t="str">
        <f>_xlfn.XLOOKUP(Table8[[#This Row],[EID]],Roster!A:A,Roster!F:F)</f>
        <v>F&amp;A</v>
      </c>
      <c r="F122" s="2">
        <v>45235</v>
      </c>
      <c r="G122" s="2" t="s">
        <v>22</v>
      </c>
      <c r="H122" s="30">
        <f>_xlfn.XLOOKUP(Table8[[#This Row],[Attendance]],$J$2:$J$5,$K$2:$K$5)</f>
        <v>1</v>
      </c>
      <c r="K122"/>
    </row>
    <row r="123" spans="1:11">
      <c r="A123" t="s">
        <v>95</v>
      </c>
      <c r="B123" t="s">
        <v>26</v>
      </c>
      <c r="C123" t="s">
        <v>54</v>
      </c>
      <c r="D123" t="s">
        <v>85</v>
      </c>
      <c r="E123" s="36" t="str">
        <f>_xlfn.XLOOKUP(Table8[[#This Row],[EID]],Roster!A:A,Roster!F:F)</f>
        <v>F&amp;A</v>
      </c>
      <c r="F123" s="2">
        <v>45235</v>
      </c>
      <c r="G123" s="2" t="s">
        <v>124</v>
      </c>
      <c r="H123" s="30">
        <f>_xlfn.XLOOKUP(Table8[[#This Row],[Attendance]],$J$2:$J$5,$K$2:$K$5)</f>
        <v>0</v>
      </c>
      <c r="K123"/>
    </row>
    <row r="124" spans="1:11">
      <c r="A124" t="s">
        <v>96</v>
      </c>
      <c r="B124" t="s">
        <v>27</v>
      </c>
      <c r="C124" t="s">
        <v>55</v>
      </c>
      <c r="D124" t="s">
        <v>86</v>
      </c>
      <c r="E124" s="36" t="str">
        <f>_xlfn.XLOOKUP(Table8[[#This Row],[EID]],Roster!A:A,Roster!F:F)</f>
        <v>Health</v>
      </c>
      <c r="F124" s="2">
        <v>45235</v>
      </c>
      <c r="G124" s="2" t="s">
        <v>22</v>
      </c>
      <c r="H124" s="30">
        <f>_xlfn.XLOOKUP(Table8[[#This Row],[Attendance]],$J$2:$J$5,$K$2:$K$5)</f>
        <v>1</v>
      </c>
      <c r="K124"/>
    </row>
    <row r="125" spans="1:11">
      <c r="A125" t="s">
        <v>97</v>
      </c>
      <c r="B125" t="s">
        <v>28</v>
      </c>
      <c r="C125" t="s">
        <v>56</v>
      </c>
      <c r="D125" t="s">
        <v>87</v>
      </c>
      <c r="E125" s="36" t="str">
        <f>_xlfn.XLOOKUP(Table8[[#This Row],[EID]],Roster!A:A,Roster!F:F)</f>
        <v>Network</v>
      </c>
      <c r="F125" s="2">
        <v>45235</v>
      </c>
      <c r="G125" s="2" t="s">
        <v>22</v>
      </c>
      <c r="H125" s="30">
        <f>_xlfn.XLOOKUP(Table8[[#This Row],[Attendance]],$J$2:$J$5,$K$2:$K$5)</f>
        <v>1</v>
      </c>
      <c r="K125"/>
    </row>
    <row r="126" spans="1:11">
      <c r="A126" t="s">
        <v>98</v>
      </c>
      <c r="B126" t="s">
        <v>29</v>
      </c>
      <c r="C126" t="s">
        <v>57</v>
      </c>
      <c r="D126" t="s">
        <v>88</v>
      </c>
      <c r="E126" s="36" t="str">
        <f>_xlfn.XLOOKUP(Table8[[#This Row],[EID]],Roster!A:A,Roster!F:F)</f>
        <v>HR</v>
      </c>
      <c r="F126" s="2">
        <v>45235</v>
      </c>
      <c r="G126" s="2" t="s">
        <v>22</v>
      </c>
      <c r="H126" s="30">
        <f>_xlfn.XLOOKUP(Table8[[#This Row],[Attendance]],$J$2:$J$5,$K$2:$K$5)</f>
        <v>1</v>
      </c>
      <c r="K126"/>
    </row>
    <row r="127" spans="1:11">
      <c r="A127" t="s">
        <v>99</v>
      </c>
      <c r="B127" t="s">
        <v>30</v>
      </c>
      <c r="C127" t="s">
        <v>58</v>
      </c>
      <c r="D127" t="s">
        <v>87</v>
      </c>
      <c r="E127" s="36" t="str">
        <f>_xlfn.XLOOKUP(Table8[[#This Row],[EID]],Roster!A:A,Roster!F:F)</f>
        <v>Strategy</v>
      </c>
      <c r="F127" s="2">
        <v>45235</v>
      </c>
      <c r="G127" s="2" t="s">
        <v>22</v>
      </c>
      <c r="H127" s="30">
        <f>_xlfn.XLOOKUP(Table8[[#This Row],[Attendance]],$J$2:$J$5,$K$2:$K$5)</f>
        <v>1</v>
      </c>
      <c r="K127"/>
    </row>
    <row r="128" spans="1:11">
      <c r="A128" t="s">
        <v>100</v>
      </c>
      <c r="B128" t="s">
        <v>31</v>
      </c>
      <c r="C128" t="s">
        <v>59</v>
      </c>
      <c r="D128" t="s">
        <v>85</v>
      </c>
      <c r="E128" s="36" t="str">
        <f>_xlfn.XLOOKUP(Table8[[#This Row],[EID]],Roster!A:A,Roster!F:F)</f>
        <v>F&amp;A</v>
      </c>
      <c r="F128" s="2">
        <v>45235</v>
      </c>
      <c r="G128" s="2" t="s">
        <v>22</v>
      </c>
      <c r="H128" s="30">
        <f>_xlfn.XLOOKUP(Table8[[#This Row],[Attendance]],$J$2:$J$5,$K$2:$K$5)</f>
        <v>1</v>
      </c>
      <c r="K128"/>
    </row>
    <row r="129" spans="1:11">
      <c r="A129" t="s">
        <v>101</v>
      </c>
      <c r="B129" t="s">
        <v>32</v>
      </c>
      <c r="C129" t="s">
        <v>60</v>
      </c>
      <c r="D129" t="s">
        <v>86</v>
      </c>
      <c r="E129" s="36" t="str">
        <f>_xlfn.XLOOKUP(Table8[[#This Row],[EID]],Roster!A:A,Roster!F:F)</f>
        <v>Health</v>
      </c>
      <c r="F129" s="2">
        <v>45235</v>
      </c>
      <c r="G129" s="2" t="s">
        <v>124</v>
      </c>
      <c r="H129" s="30">
        <f>_xlfn.XLOOKUP(Table8[[#This Row],[Attendance]],$J$2:$J$5,$K$2:$K$5)</f>
        <v>0</v>
      </c>
      <c r="K129"/>
    </row>
    <row r="130" spans="1:11">
      <c r="A130" t="s">
        <v>102</v>
      </c>
      <c r="B130" t="s">
        <v>33</v>
      </c>
      <c r="C130" t="s">
        <v>61</v>
      </c>
      <c r="D130" t="s">
        <v>87</v>
      </c>
      <c r="E130" s="36" t="str">
        <f>_xlfn.XLOOKUP(Table8[[#This Row],[EID]],Roster!A:A,Roster!F:F)</f>
        <v>Network</v>
      </c>
      <c r="F130" s="2">
        <v>45235</v>
      </c>
      <c r="G130" s="2" t="s">
        <v>22</v>
      </c>
      <c r="H130" s="30">
        <f>_xlfn.XLOOKUP(Table8[[#This Row],[Attendance]],$J$2:$J$5,$K$2:$K$5)</f>
        <v>1</v>
      </c>
      <c r="K130"/>
    </row>
    <row r="131" spans="1:11">
      <c r="A131" t="s">
        <v>103</v>
      </c>
      <c r="B131" t="s">
        <v>34</v>
      </c>
      <c r="C131" t="s">
        <v>62</v>
      </c>
      <c r="D131" t="s">
        <v>88</v>
      </c>
      <c r="E131" s="36" t="str">
        <f>_xlfn.XLOOKUP(Table8[[#This Row],[EID]],Roster!A:A,Roster!F:F)</f>
        <v>HR</v>
      </c>
      <c r="F131" s="2">
        <v>45235</v>
      </c>
      <c r="G131" s="2" t="s">
        <v>22</v>
      </c>
      <c r="H131" s="30">
        <f>_xlfn.XLOOKUP(Table8[[#This Row],[Attendance]],$J$2:$J$5,$K$2:$K$5)</f>
        <v>1</v>
      </c>
      <c r="K131"/>
    </row>
    <row r="132" spans="1:11">
      <c r="A132" t="s">
        <v>104</v>
      </c>
      <c r="B132" t="s">
        <v>35</v>
      </c>
      <c r="C132" t="s">
        <v>63</v>
      </c>
      <c r="D132" t="s">
        <v>85</v>
      </c>
      <c r="E132" s="36" t="str">
        <f>_xlfn.XLOOKUP(Table8[[#This Row],[EID]],Roster!A:A,Roster!F:F)</f>
        <v>F&amp;A</v>
      </c>
      <c r="F132" s="2">
        <v>45235</v>
      </c>
      <c r="G132" s="2" t="s">
        <v>22</v>
      </c>
      <c r="H132" s="30">
        <f>_xlfn.XLOOKUP(Table8[[#This Row],[Attendance]],$J$2:$J$5,$K$2:$K$5)</f>
        <v>1</v>
      </c>
      <c r="K132"/>
    </row>
    <row r="133" spans="1:11">
      <c r="A133" t="s">
        <v>105</v>
      </c>
      <c r="B133" t="s">
        <v>36</v>
      </c>
      <c r="C133" t="s">
        <v>64</v>
      </c>
      <c r="D133" t="s">
        <v>85</v>
      </c>
      <c r="E133" s="36" t="str">
        <f>_xlfn.XLOOKUP(Table8[[#This Row],[EID]],Roster!A:A,Roster!F:F)</f>
        <v>F&amp;A</v>
      </c>
      <c r="F133" s="2">
        <v>45235</v>
      </c>
      <c r="G133" s="2" t="s">
        <v>22</v>
      </c>
      <c r="H133" s="30">
        <f>_xlfn.XLOOKUP(Table8[[#This Row],[Attendance]],$J$2:$J$5,$K$2:$K$5)</f>
        <v>1</v>
      </c>
      <c r="K133"/>
    </row>
    <row r="134" spans="1:11">
      <c r="A134" t="s">
        <v>106</v>
      </c>
      <c r="B134" t="s">
        <v>37</v>
      </c>
      <c r="C134" t="s">
        <v>65</v>
      </c>
      <c r="D134" t="s">
        <v>86</v>
      </c>
      <c r="E134" s="36" t="str">
        <f>_xlfn.XLOOKUP(Table8[[#This Row],[EID]],Roster!A:A,Roster!F:F)</f>
        <v>Health</v>
      </c>
      <c r="F134" s="2">
        <v>45235</v>
      </c>
      <c r="G134" s="2" t="s">
        <v>22</v>
      </c>
      <c r="H134" s="30">
        <f>_xlfn.XLOOKUP(Table8[[#This Row],[Attendance]],$J$2:$J$5,$K$2:$K$5)</f>
        <v>1</v>
      </c>
      <c r="K134"/>
    </row>
    <row r="135" spans="1:11">
      <c r="A135" t="s">
        <v>107</v>
      </c>
      <c r="B135" t="s">
        <v>38</v>
      </c>
      <c r="C135" t="s">
        <v>66</v>
      </c>
      <c r="D135" t="s">
        <v>85</v>
      </c>
      <c r="E135" s="36" t="str">
        <f>_xlfn.XLOOKUP(Table8[[#This Row],[EID]],Roster!A:A,Roster!F:F)</f>
        <v>F&amp;A</v>
      </c>
      <c r="F135" s="2">
        <v>45235</v>
      </c>
      <c r="G135" s="2" t="s">
        <v>22</v>
      </c>
      <c r="H135" s="30">
        <f>_xlfn.XLOOKUP(Table8[[#This Row],[Attendance]],$J$2:$J$5,$K$2:$K$5)</f>
        <v>1</v>
      </c>
      <c r="K135"/>
    </row>
    <row r="136" spans="1:11">
      <c r="A136" t="s">
        <v>108</v>
      </c>
      <c r="B136" t="s">
        <v>39</v>
      </c>
      <c r="C136" t="s">
        <v>67</v>
      </c>
      <c r="D136" t="s">
        <v>88</v>
      </c>
      <c r="E136" s="36" t="str">
        <f>_xlfn.XLOOKUP(Table8[[#This Row],[EID]],Roster!A:A,Roster!F:F)</f>
        <v>HR</v>
      </c>
      <c r="F136" s="2">
        <v>45235</v>
      </c>
      <c r="G136" s="2" t="s">
        <v>22</v>
      </c>
      <c r="H136" s="30">
        <f>_xlfn.XLOOKUP(Table8[[#This Row],[Attendance]],$J$2:$J$5,$K$2:$K$5)</f>
        <v>1</v>
      </c>
      <c r="K136"/>
    </row>
    <row r="137" spans="1:11">
      <c r="A137" t="s">
        <v>109</v>
      </c>
      <c r="B137" t="s">
        <v>40</v>
      </c>
      <c r="C137" t="s">
        <v>68</v>
      </c>
      <c r="D137" t="s">
        <v>87</v>
      </c>
      <c r="E137" s="36" t="str">
        <f>_xlfn.XLOOKUP(Table8[[#This Row],[EID]],Roster!A:A,Roster!F:F)</f>
        <v>Strategy</v>
      </c>
      <c r="F137" s="2">
        <v>45235</v>
      </c>
      <c r="G137" s="2" t="s">
        <v>22</v>
      </c>
      <c r="H137" s="30">
        <f>_xlfn.XLOOKUP(Table8[[#This Row],[Attendance]],$J$2:$J$5,$K$2:$K$5)</f>
        <v>1</v>
      </c>
      <c r="K137"/>
    </row>
    <row r="138" spans="1:11">
      <c r="A138" t="s">
        <v>110</v>
      </c>
      <c r="B138" t="s">
        <v>41</v>
      </c>
      <c r="C138" t="s">
        <v>69</v>
      </c>
      <c r="D138" t="s">
        <v>85</v>
      </c>
      <c r="E138" s="36" t="str">
        <f>_xlfn.XLOOKUP(Table8[[#This Row],[EID]],Roster!A:A,Roster!F:F)</f>
        <v>F&amp;A</v>
      </c>
      <c r="F138" s="2">
        <v>45235</v>
      </c>
      <c r="G138" s="2" t="s">
        <v>124</v>
      </c>
      <c r="H138" s="30">
        <f>_xlfn.XLOOKUP(Table8[[#This Row],[Attendance]],$J$2:$J$5,$K$2:$K$5)</f>
        <v>0</v>
      </c>
      <c r="K138"/>
    </row>
    <row r="139" spans="1:11">
      <c r="A139" t="s">
        <v>111</v>
      </c>
      <c r="B139" t="s">
        <v>42</v>
      </c>
      <c r="C139" t="s">
        <v>70</v>
      </c>
      <c r="D139" t="s">
        <v>86</v>
      </c>
      <c r="E139" s="36" t="str">
        <f>_xlfn.XLOOKUP(Table8[[#This Row],[EID]],Roster!A:A,Roster!F:F)</f>
        <v>Health</v>
      </c>
      <c r="F139" s="2">
        <v>45235</v>
      </c>
      <c r="G139" s="2" t="s">
        <v>22</v>
      </c>
      <c r="H139" s="30">
        <f>_xlfn.XLOOKUP(Table8[[#This Row],[Attendance]],$J$2:$J$5,$K$2:$K$5)</f>
        <v>1</v>
      </c>
      <c r="K139"/>
    </row>
    <row r="140" spans="1:11">
      <c r="A140" t="s">
        <v>112</v>
      </c>
      <c r="B140" t="s">
        <v>43</v>
      </c>
      <c r="C140" t="s">
        <v>71</v>
      </c>
      <c r="D140" t="s">
        <v>86</v>
      </c>
      <c r="E140" s="36" t="str">
        <f>_xlfn.XLOOKUP(Table8[[#This Row],[EID]],Roster!A:A,Roster!F:F)</f>
        <v>Health</v>
      </c>
      <c r="F140" s="2">
        <v>45235</v>
      </c>
      <c r="G140" s="2" t="s">
        <v>22</v>
      </c>
      <c r="H140" s="30">
        <f>_xlfn.XLOOKUP(Table8[[#This Row],[Attendance]],$J$2:$J$5,$K$2:$K$5)</f>
        <v>1</v>
      </c>
      <c r="K140"/>
    </row>
    <row r="141" spans="1:11">
      <c r="A141" t="s">
        <v>113</v>
      </c>
      <c r="B141" t="s">
        <v>44</v>
      </c>
      <c r="C141" t="s">
        <v>72</v>
      </c>
      <c r="D141" t="s">
        <v>88</v>
      </c>
      <c r="E141" s="36" t="str">
        <f>_xlfn.XLOOKUP(Table8[[#This Row],[EID]],Roster!A:A,Roster!F:F)</f>
        <v>HR</v>
      </c>
      <c r="F141" s="2">
        <v>45235</v>
      </c>
      <c r="G141" s="2" t="s">
        <v>126</v>
      </c>
      <c r="H141" s="30">
        <f>_xlfn.XLOOKUP(Table8[[#This Row],[Attendance]],$J$2:$J$5,$K$2:$K$5)</f>
        <v>0</v>
      </c>
      <c r="K141"/>
    </row>
    <row r="142" spans="1:11">
      <c r="A142" t="s">
        <v>114</v>
      </c>
      <c r="B142" t="s">
        <v>45</v>
      </c>
      <c r="C142" t="s">
        <v>73</v>
      </c>
      <c r="D142" t="s">
        <v>87</v>
      </c>
      <c r="E142" s="36" t="str">
        <f>_xlfn.XLOOKUP(Table8[[#This Row],[EID]],Roster!A:A,Roster!F:F)</f>
        <v>Strategy</v>
      </c>
      <c r="F142" s="2">
        <v>45235</v>
      </c>
      <c r="G142" s="2" t="s">
        <v>22</v>
      </c>
      <c r="H142" s="30">
        <f>_xlfn.XLOOKUP(Table8[[#This Row],[Attendance]],$J$2:$J$5,$K$2:$K$5)</f>
        <v>1</v>
      </c>
      <c r="K142"/>
    </row>
    <row r="143" spans="1:11">
      <c r="A143" t="s">
        <v>115</v>
      </c>
      <c r="B143" t="s">
        <v>46</v>
      </c>
      <c r="C143" t="s">
        <v>74</v>
      </c>
      <c r="D143" t="s">
        <v>85</v>
      </c>
      <c r="E143" s="36" t="str">
        <f>_xlfn.XLOOKUP(Table8[[#This Row],[EID]],Roster!A:A,Roster!F:F)</f>
        <v>F&amp;A</v>
      </c>
      <c r="F143" s="2">
        <v>45235</v>
      </c>
      <c r="G143" s="2" t="s">
        <v>22</v>
      </c>
      <c r="H143" s="30">
        <f>_xlfn.XLOOKUP(Table8[[#This Row],[Attendance]],$J$2:$J$5,$K$2:$K$5)</f>
        <v>1</v>
      </c>
      <c r="K143"/>
    </row>
    <row r="144" spans="1:11">
      <c r="A144" t="s">
        <v>116</v>
      </c>
      <c r="B144" t="s">
        <v>47</v>
      </c>
      <c r="C144" t="s">
        <v>75</v>
      </c>
      <c r="D144" t="s">
        <v>86</v>
      </c>
      <c r="E144" s="36" t="str">
        <f>_xlfn.XLOOKUP(Table8[[#This Row],[EID]],Roster!A:A,Roster!F:F)</f>
        <v>Health</v>
      </c>
      <c r="F144" s="2">
        <v>45235</v>
      </c>
      <c r="G144" s="2" t="s">
        <v>22</v>
      </c>
      <c r="H144" s="30">
        <f>_xlfn.XLOOKUP(Table8[[#This Row],[Attendance]],$J$2:$J$5,$K$2:$K$5)</f>
        <v>1</v>
      </c>
      <c r="K144"/>
    </row>
    <row r="145" spans="1:11">
      <c r="A145" t="s">
        <v>117</v>
      </c>
      <c r="B145" t="s">
        <v>48</v>
      </c>
      <c r="C145" t="s">
        <v>76</v>
      </c>
      <c r="D145" t="s">
        <v>87</v>
      </c>
      <c r="E145" s="36" t="str">
        <f>_xlfn.XLOOKUP(Table8[[#This Row],[EID]],Roster!A:A,Roster!F:F)</f>
        <v>Network</v>
      </c>
      <c r="F145" s="2">
        <v>45235</v>
      </c>
      <c r="G145" s="2" t="s">
        <v>22</v>
      </c>
      <c r="H145" s="30">
        <f>_xlfn.XLOOKUP(Table8[[#This Row],[Attendance]],$J$2:$J$5,$K$2:$K$5)</f>
        <v>1</v>
      </c>
      <c r="K145"/>
    </row>
    <row r="146" spans="1:11">
      <c r="A146" t="s">
        <v>118</v>
      </c>
      <c r="B146" t="s">
        <v>49</v>
      </c>
      <c r="C146" t="s">
        <v>77</v>
      </c>
      <c r="D146" t="s">
        <v>88</v>
      </c>
      <c r="E146" s="36" t="str">
        <f>_xlfn.XLOOKUP(Table8[[#This Row],[EID]],Roster!A:A,Roster!F:F)</f>
        <v>HR</v>
      </c>
      <c r="F146" s="2">
        <v>45235</v>
      </c>
      <c r="G146" s="2" t="s">
        <v>22</v>
      </c>
      <c r="H146" s="30">
        <f>_xlfn.XLOOKUP(Table8[[#This Row],[Attendance]],$J$2:$J$5,$K$2:$K$5)</f>
        <v>1</v>
      </c>
      <c r="K146"/>
    </row>
    <row r="147" spans="1:11">
      <c r="A147" t="s">
        <v>119</v>
      </c>
      <c r="B147" t="s">
        <v>50</v>
      </c>
      <c r="C147" t="s">
        <v>78</v>
      </c>
      <c r="D147" t="s">
        <v>86</v>
      </c>
      <c r="E147" s="36" t="str">
        <f>_xlfn.XLOOKUP(Table8[[#This Row],[EID]],Roster!A:A,Roster!F:F)</f>
        <v>Health</v>
      </c>
      <c r="F147" s="2">
        <v>45235</v>
      </c>
      <c r="G147" s="2" t="s">
        <v>22</v>
      </c>
      <c r="H147" s="30">
        <f>_xlfn.XLOOKUP(Table8[[#This Row],[Attendance]],$J$2:$J$5,$K$2:$K$5)</f>
        <v>1</v>
      </c>
      <c r="K147"/>
    </row>
    <row r="148" spans="1:11">
      <c r="A148" t="s">
        <v>120</v>
      </c>
      <c r="B148" t="s">
        <v>51</v>
      </c>
      <c r="C148" t="s">
        <v>79</v>
      </c>
      <c r="D148" t="s">
        <v>85</v>
      </c>
      <c r="E148" s="36" t="str">
        <f>_xlfn.XLOOKUP(Table8[[#This Row],[EID]],Roster!A:A,Roster!F:F)</f>
        <v>F&amp;A</v>
      </c>
      <c r="F148" s="2">
        <v>45235</v>
      </c>
      <c r="G148" s="2" t="s">
        <v>125</v>
      </c>
      <c r="H148" s="30">
        <f>_xlfn.XLOOKUP(Table8[[#This Row],[Attendance]],$J$2:$J$5,$K$2:$K$5)</f>
        <v>0</v>
      </c>
      <c r="K148"/>
    </row>
    <row r="149" spans="1:11">
      <c r="A149" t="s">
        <v>121</v>
      </c>
      <c r="B149" t="s">
        <v>52</v>
      </c>
      <c r="C149" t="s">
        <v>80</v>
      </c>
      <c r="D149" t="s">
        <v>86</v>
      </c>
      <c r="E149" s="36" t="str">
        <f>_xlfn.XLOOKUP(Table8[[#This Row],[EID]],Roster!A:A,Roster!F:F)</f>
        <v>Health</v>
      </c>
      <c r="F149" s="2">
        <v>45235</v>
      </c>
      <c r="G149" s="2" t="s">
        <v>22</v>
      </c>
      <c r="H149" s="30">
        <f>_xlfn.XLOOKUP(Table8[[#This Row],[Attendance]],$J$2:$J$5,$K$2:$K$5)</f>
        <v>1</v>
      </c>
      <c r="K149"/>
    </row>
    <row r="150" spans="1:11">
      <c r="A150" t="s">
        <v>122</v>
      </c>
      <c r="B150" t="s">
        <v>81</v>
      </c>
      <c r="C150" t="s">
        <v>82</v>
      </c>
      <c r="D150" t="s">
        <v>87</v>
      </c>
      <c r="E150" s="36" t="str">
        <f>_xlfn.XLOOKUP(Table8[[#This Row],[EID]],Roster!A:A,Roster!F:F)</f>
        <v>Network</v>
      </c>
      <c r="F150" s="2">
        <v>45235</v>
      </c>
      <c r="G150" s="2" t="s">
        <v>22</v>
      </c>
      <c r="H150" s="30">
        <f>_xlfn.XLOOKUP(Table8[[#This Row],[Attendance]],$J$2:$J$5,$K$2:$K$5)</f>
        <v>1</v>
      </c>
      <c r="K150"/>
    </row>
    <row r="151" spans="1:11">
      <c r="A151" t="s">
        <v>123</v>
      </c>
      <c r="B151" t="s">
        <v>83</v>
      </c>
      <c r="C151" t="s">
        <v>84</v>
      </c>
      <c r="D151" t="s">
        <v>88</v>
      </c>
      <c r="E151" s="36" t="str">
        <f>_xlfn.XLOOKUP(Table8[[#This Row],[EID]],Roster!A:A,Roster!F:F)</f>
        <v>HR</v>
      </c>
      <c r="F151" s="2">
        <v>45235</v>
      </c>
      <c r="G151" s="2" t="s">
        <v>22</v>
      </c>
      <c r="H151" s="30">
        <f>_xlfn.XLOOKUP(Table8[[#This Row],[Attendance]],$J$2:$J$5,$K$2:$K$5)</f>
        <v>1</v>
      </c>
      <c r="K151"/>
    </row>
    <row r="152" spans="1:11">
      <c r="A152" t="s">
        <v>94</v>
      </c>
      <c r="B152" t="s">
        <v>25</v>
      </c>
      <c r="C152" t="s">
        <v>53</v>
      </c>
      <c r="D152" t="s">
        <v>85</v>
      </c>
      <c r="E152" s="36" t="str">
        <f>_xlfn.XLOOKUP(Table8[[#This Row],[EID]],Roster!A:A,Roster!F:F)</f>
        <v>F&amp;A</v>
      </c>
      <c r="F152" s="2">
        <v>45236</v>
      </c>
      <c r="G152" s="2" t="s">
        <v>22</v>
      </c>
      <c r="H152" s="30">
        <f>_xlfn.XLOOKUP(Table8[[#This Row],[Attendance]],$J$2:$J$5,$K$2:$K$5)</f>
        <v>1</v>
      </c>
    </row>
    <row r="153" spans="1:11">
      <c r="A153" t="s">
        <v>95</v>
      </c>
      <c r="B153" t="s">
        <v>26</v>
      </c>
      <c r="C153" t="s">
        <v>54</v>
      </c>
      <c r="D153" t="s">
        <v>85</v>
      </c>
      <c r="E153" s="36" t="str">
        <f>_xlfn.XLOOKUP(Table8[[#This Row],[EID]],Roster!A:A,Roster!F:F)</f>
        <v>F&amp;A</v>
      </c>
      <c r="F153" s="2">
        <v>45236</v>
      </c>
      <c r="G153" s="2" t="s">
        <v>124</v>
      </c>
      <c r="H153" s="30">
        <f>_xlfn.XLOOKUP(Table8[[#This Row],[Attendance]],$J$2:$J$5,$K$2:$K$5)</f>
        <v>0</v>
      </c>
    </row>
    <row r="154" spans="1:11">
      <c r="A154" t="s">
        <v>96</v>
      </c>
      <c r="B154" t="s">
        <v>27</v>
      </c>
      <c r="C154" t="s">
        <v>55</v>
      </c>
      <c r="D154" t="s">
        <v>86</v>
      </c>
      <c r="E154" s="36" t="str">
        <f>_xlfn.XLOOKUP(Table8[[#This Row],[EID]],Roster!A:A,Roster!F:F)</f>
        <v>Health</v>
      </c>
      <c r="F154" s="2">
        <v>45236</v>
      </c>
      <c r="G154" s="2" t="s">
        <v>22</v>
      </c>
      <c r="H154" s="30">
        <f>_xlfn.XLOOKUP(Table8[[#This Row],[Attendance]],$J$2:$J$5,$K$2:$K$5)</f>
        <v>1</v>
      </c>
    </row>
    <row r="155" spans="1:11">
      <c r="A155" t="s">
        <v>97</v>
      </c>
      <c r="B155" t="s">
        <v>28</v>
      </c>
      <c r="C155" t="s">
        <v>56</v>
      </c>
      <c r="D155" t="s">
        <v>87</v>
      </c>
      <c r="E155" s="36" t="str">
        <f>_xlfn.XLOOKUP(Table8[[#This Row],[EID]],Roster!A:A,Roster!F:F)</f>
        <v>Network</v>
      </c>
      <c r="F155" s="2">
        <v>45236</v>
      </c>
      <c r="G155" s="2" t="s">
        <v>22</v>
      </c>
      <c r="H155" s="30">
        <f>_xlfn.XLOOKUP(Table8[[#This Row],[Attendance]],$J$2:$J$5,$K$2:$K$5)</f>
        <v>1</v>
      </c>
    </row>
    <row r="156" spans="1:11">
      <c r="A156" t="s">
        <v>98</v>
      </c>
      <c r="B156" t="s">
        <v>29</v>
      </c>
      <c r="C156" t="s">
        <v>57</v>
      </c>
      <c r="D156" t="s">
        <v>88</v>
      </c>
      <c r="E156" s="36" t="str">
        <f>_xlfn.XLOOKUP(Table8[[#This Row],[EID]],Roster!A:A,Roster!F:F)</f>
        <v>HR</v>
      </c>
      <c r="F156" s="2">
        <v>45236</v>
      </c>
      <c r="G156" s="2" t="s">
        <v>22</v>
      </c>
      <c r="H156" s="30">
        <f>_xlfn.XLOOKUP(Table8[[#This Row],[Attendance]],$J$2:$J$5,$K$2:$K$5)</f>
        <v>1</v>
      </c>
    </row>
    <row r="157" spans="1:11">
      <c r="A157" t="s">
        <v>99</v>
      </c>
      <c r="B157" t="s">
        <v>30</v>
      </c>
      <c r="C157" t="s">
        <v>58</v>
      </c>
      <c r="D157" t="s">
        <v>87</v>
      </c>
      <c r="E157" s="36" t="str">
        <f>_xlfn.XLOOKUP(Table8[[#This Row],[EID]],Roster!A:A,Roster!F:F)</f>
        <v>Strategy</v>
      </c>
      <c r="F157" s="2">
        <v>45236</v>
      </c>
      <c r="G157" s="2" t="s">
        <v>126</v>
      </c>
      <c r="H157" s="30">
        <f>_xlfn.XLOOKUP(Table8[[#This Row],[Attendance]],$J$2:$J$5,$K$2:$K$5)</f>
        <v>0</v>
      </c>
    </row>
    <row r="158" spans="1:11">
      <c r="A158" t="s">
        <v>100</v>
      </c>
      <c r="B158" t="s">
        <v>31</v>
      </c>
      <c r="C158" t="s">
        <v>59</v>
      </c>
      <c r="D158" t="s">
        <v>85</v>
      </c>
      <c r="E158" s="36" t="str">
        <f>_xlfn.XLOOKUP(Table8[[#This Row],[EID]],Roster!A:A,Roster!F:F)</f>
        <v>F&amp;A</v>
      </c>
      <c r="F158" s="2">
        <v>45236</v>
      </c>
      <c r="G158" s="2" t="s">
        <v>22</v>
      </c>
      <c r="H158" s="30">
        <f>_xlfn.XLOOKUP(Table8[[#This Row],[Attendance]],$J$2:$J$5,$K$2:$K$5)</f>
        <v>1</v>
      </c>
    </row>
    <row r="159" spans="1:11">
      <c r="A159" t="s">
        <v>101</v>
      </c>
      <c r="B159" t="s">
        <v>32</v>
      </c>
      <c r="C159" t="s">
        <v>60</v>
      </c>
      <c r="D159" t="s">
        <v>86</v>
      </c>
      <c r="E159" s="36" t="str">
        <f>_xlfn.XLOOKUP(Table8[[#This Row],[EID]],Roster!A:A,Roster!F:F)</f>
        <v>Health</v>
      </c>
      <c r="F159" s="2">
        <v>45236</v>
      </c>
      <c r="G159" s="2" t="s">
        <v>22</v>
      </c>
      <c r="H159" s="30">
        <f>_xlfn.XLOOKUP(Table8[[#This Row],[Attendance]],$J$2:$J$5,$K$2:$K$5)</f>
        <v>1</v>
      </c>
    </row>
    <row r="160" spans="1:11">
      <c r="A160" t="s">
        <v>102</v>
      </c>
      <c r="B160" t="s">
        <v>33</v>
      </c>
      <c r="C160" t="s">
        <v>61</v>
      </c>
      <c r="D160" t="s">
        <v>87</v>
      </c>
      <c r="E160" s="36" t="str">
        <f>_xlfn.XLOOKUP(Table8[[#This Row],[EID]],Roster!A:A,Roster!F:F)</f>
        <v>Network</v>
      </c>
      <c r="F160" s="2">
        <v>45236</v>
      </c>
      <c r="G160" s="2" t="s">
        <v>22</v>
      </c>
      <c r="H160" s="30">
        <f>_xlfn.XLOOKUP(Table8[[#This Row],[Attendance]],$J$2:$J$5,$K$2:$K$5)</f>
        <v>1</v>
      </c>
    </row>
    <row r="161" spans="1:8">
      <c r="A161" t="s">
        <v>103</v>
      </c>
      <c r="B161" t="s">
        <v>34</v>
      </c>
      <c r="C161" t="s">
        <v>62</v>
      </c>
      <c r="D161" t="s">
        <v>88</v>
      </c>
      <c r="E161" s="36" t="str">
        <f>_xlfn.XLOOKUP(Table8[[#This Row],[EID]],Roster!A:A,Roster!F:F)</f>
        <v>HR</v>
      </c>
      <c r="F161" s="2">
        <v>45236</v>
      </c>
      <c r="G161" s="2" t="s">
        <v>22</v>
      </c>
      <c r="H161" s="30">
        <f>_xlfn.XLOOKUP(Table8[[#This Row],[Attendance]],$J$2:$J$5,$K$2:$K$5)</f>
        <v>1</v>
      </c>
    </row>
    <row r="162" spans="1:8">
      <c r="A162" t="s">
        <v>104</v>
      </c>
      <c r="B162" t="s">
        <v>35</v>
      </c>
      <c r="C162" t="s">
        <v>63</v>
      </c>
      <c r="D162" t="s">
        <v>85</v>
      </c>
      <c r="E162" s="36" t="str">
        <f>_xlfn.XLOOKUP(Table8[[#This Row],[EID]],Roster!A:A,Roster!F:F)</f>
        <v>F&amp;A</v>
      </c>
      <c r="F162" s="2">
        <v>45236</v>
      </c>
      <c r="G162" s="2" t="s">
        <v>125</v>
      </c>
      <c r="H162" s="30">
        <f>_xlfn.XLOOKUP(Table8[[#This Row],[Attendance]],$J$2:$J$5,$K$2:$K$5)</f>
        <v>0</v>
      </c>
    </row>
    <row r="163" spans="1:8">
      <c r="A163" t="s">
        <v>105</v>
      </c>
      <c r="B163" t="s">
        <v>36</v>
      </c>
      <c r="C163" t="s">
        <v>64</v>
      </c>
      <c r="D163" t="s">
        <v>85</v>
      </c>
      <c r="E163" s="36" t="str">
        <f>_xlfn.XLOOKUP(Table8[[#This Row],[EID]],Roster!A:A,Roster!F:F)</f>
        <v>F&amp;A</v>
      </c>
      <c r="F163" s="2">
        <v>45236</v>
      </c>
      <c r="G163" s="2" t="s">
        <v>22</v>
      </c>
      <c r="H163" s="30">
        <f>_xlfn.XLOOKUP(Table8[[#This Row],[Attendance]],$J$2:$J$5,$K$2:$K$5)</f>
        <v>1</v>
      </c>
    </row>
    <row r="164" spans="1:8">
      <c r="A164" t="s">
        <v>106</v>
      </c>
      <c r="B164" t="s">
        <v>37</v>
      </c>
      <c r="C164" t="s">
        <v>65</v>
      </c>
      <c r="D164" t="s">
        <v>86</v>
      </c>
      <c r="E164" s="36" t="str">
        <f>_xlfn.XLOOKUP(Table8[[#This Row],[EID]],Roster!A:A,Roster!F:F)</f>
        <v>Health</v>
      </c>
      <c r="F164" s="2">
        <v>45236</v>
      </c>
      <c r="G164" s="2" t="s">
        <v>22</v>
      </c>
      <c r="H164" s="30">
        <f>_xlfn.XLOOKUP(Table8[[#This Row],[Attendance]],$J$2:$J$5,$K$2:$K$5)</f>
        <v>1</v>
      </c>
    </row>
    <row r="165" spans="1:8">
      <c r="A165" t="s">
        <v>107</v>
      </c>
      <c r="B165" t="s">
        <v>38</v>
      </c>
      <c r="C165" t="s">
        <v>66</v>
      </c>
      <c r="D165" t="s">
        <v>85</v>
      </c>
      <c r="E165" s="36" t="str">
        <f>_xlfn.XLOOKUP(Table8[[#This Row],[EID]],Roster!A:A,Roster!F:F)</f>
        <v>F&amp;A</v>
      </c>
      <c r="F165" s="2">
        <v>45236</v>
      </c>
      <c r="G165" s="2" t="s">
        <v>22</v>
      </c>
      <c r="H165" s="30">
        <f>_xlfn.XLOOKUP(Table8[[#This Row],[Attendance]],$J$2:$J$5,$K$2:$K$5)</f>
        <v>1</v>
      </c>
    </row>
    <row r="166" spans="1:8">
      <c r="A166" t="s">
        <v>108</v>
      </c>
      <c r="B166" t="s">
        <v>39</v>
      </c>
      <c r="C166" t="s">
        <v>67</v>
      </c>
      <c r="D166" t="s">
        <v>88</v>
      </c>
      <c r="E166" s="36" t="str">
        <f>_xlfn.XLOOKUP(Table8[[#This Row],[EID]],Roster!A:A,Roster!F:F)</f>
        <v>HR</v>
      </c>
      <c r="F166" s="2">
        <v>45236</v>
      </c>
      <c r="G166" s="2" t="s">
        <v>126</v>
      </c>
      <c r="H166" s="30">
        <f>_xlfn.XLOOKUP(Table8[[#This Row],[Attendance]],$J$2:$J$5,$K$2:$K$5)</f>
        <v>0</v>
      </c>
    </row>
    <row r="167" spans="1:8">
      <c r="A167" t="s">
        <v>109</v>
      </c>
      <c r="B167" t="s">
        <v>40</v>
      </c>
      <c r="C167" t="s">
        <v>68</v>
      </c>
      <c r="D167" t="s">
        <v>87</v>
      </c>
      <c r="E167" s="36" t="str">
        <f>_xlfn.XLOOKUP(Table8[[#This Row],[EID]],Roster!A:A,Roster!F:F)</f>
        <v>Strategy</v>
      </c>
      <c r="F167" s="2">
        <v>45236</v>
      </c>
      <c r="G167" s="2" t="s">
        <v>22</v>
      </c>
      <c r="H167" s="30">
        <f>_xlfn.XLOOKUP(Table8[[#This Row],[Attendance]],$J$2:$J$5,$K$2:$K$5)</f>
        <v>1</v>
      </c>
    </row>
    <row r="168" spans="1:8">
      <c r="A168" t="s">
        <v>110</v>
      </c>
      <c r="B168" t="s">
        <v>41</v>
      </c>
      <c r="C168" t="s">
        <v>69</v>
      </c>
      <c r="D168" t="s">
        <v>85</v>
      </c>
      <c r="E168" s="36" t="str">
        <f>_xlfn.XLOOKUP(Table8[[#This Row],[EID]],Roster!A:A,Roster!F:F)</f>
        <v>F&amp;A</v>
      </c>
      <c r="F168" s="2">
        <v>45236</v>
      </c>
      <c r="G168" s="2" t="s">
        <v>124</v>
      </c>
      <c r="H168" s="30">
        <f>_xlfn.XLOOKUP(Table8[[#This Row],[Attendance]],$J$2:$J$5,$K$2:$K$5)</f>
        <v>0</v>
      </c>
    </row>
    <row r="169" spans="1:8">
      <c r="A169" t="s">
        <v>111</v>
      </c>
      <c r="B169" t="s">
        <v>42</v>
      </c>
      <c r="C169" t="s">
        <v>70</v>
      </c>
      <c r="D169" t="s">
        <v>86</v>
      </c>
      <c r="E169" s="36" t="str">
        <f>_xlfn.XLOOKUP(Table8[[#This Row],[EID]],Roster!A:A,Roster!F:F)</f>
        <v>Health</v>
      </c>
      <c r="F169" s="2">
        <v>45236</v>
      </c>
      <c r="G169" s="2" t="s">
        <v>22</v>
      </c>
      <c r="H169" s="30">
        <f>_xlfn.XLOOKUP(Table8[[#This Row],[Attendance]],$J$2:$J$5,$K$2:$K$5)</f>
        <v>1</v>
      </c>
    </row>
    <row r="170" spans="1:8">
      <c r="A170" t="s">
        <v>112</v>
      </c>
      <c r="B170" t="s">
        <v>43</v>
      </c>
      <c r="C170" t="s">
        <v>71</v>
      </c>
      <c r="D170" t="s">
        <v>86</v>
      </c>
      <c r="E170" s="36" t="str">
        <f>_xlfn.XLOOKUP(Table8[[#This Row],[EID]],Roster!A:A,Roster!F:F)</f>
        <v>Health</v>
      </c>
      <c r="F170" s="2">
        <v>45236</v>
      </c>
      <c r="G170" s="2" t="s">
        <v>22</v>
      </c>
      <c r="H170" s="30">
        <f>_xlfn.XLOOKUP(Table8[[#This Row],[Attendance]],$J$2:$J$5,$K$2:$K$5)</f>
        <v>1</v>
      </c>
    </row>
    <row r="171" spans="1:8">
      <c r="A171" t="s">
        <v>113</v>
      </c>
      <c r="B171" t="s">
        <v>44</v>
      </c>
      <c r="C171" t="s">
        <v>72</v>
      </c>
      <c r="D171" t="s">
        <v>88</v>
      </c>
      <c r="E171" s="36" t="str">
        <f>_xlfn.XLOOKUP(Table8[[#This Row],[EID]],Roster!A:A,Roster!F:F)</f>
        <v>HR</v>
      </c>
      <c r="F171" s="2">
        <v>45236</v>
      </c>
      <c r="G171" s="2" t="s">
        <v>22</v>
      </c>
      <c r="H171" s="30">
        <f>_xlfn.XLOOKUP(Table8[[#This Row],[Attendance]],$J$2:$J$5,$K$2:$K$5)</f>
        <v>1</v>
      </c>
    </row>
    <row r="172" spans="1:8">
      <c r="A172" t="s">
        <v>114</v>
      </c>
      <c r="B172" t="s">
        <v>45</v>
      </c>
      <c r="C172" t="s">
        <v>73</v>
      </c>
      <c r="D172" t="s">
        <v>87</v>
      </c>
      <c r="E172" s="36" t="str">
        <f>_xlfn.XLOOKUP(Table8[[#This Row],[EID]],Roster!A:A,Roster!F:F)</f>
        <v>Strategy</v>
      </c>
      <c r="F172" s="2">
        <v>45236</v>
      </c>
      <c r="G172" s="2" t="s">
        <v>22</v>
      </c>
      <c r="H172" s="30">
        <f>_xlfn.XLOOKUP(Table8[[#This Row],[Attendance]],$J$2:$J$5,$K$2:$K$5)</f>
        <v>1</v>
      </c>
    </row>
    <row r="173" spans="1:8">
      <c r="A173" t="s">
        <v>115</v>
      </c>
      <c r="B173" t="s">
        <v>46</v>
      </c>
      <c r="C173" t="s">
        <v>74</v>
      </c>
      <c r="D173" t="s">
        <v>85</v>
      </c>
      <c r="E173" s="36" t="str">
        <f>_xlfn.XLOOKUP(Table8[[#This Row],[EID]],Roster!A:A,Roster!F:F)</f>
        <v>F&amp;A</v>
      </c>
      <c r="F173" s="2">
        <v>45236</v>
      </c>
      <c r="G173" s="2" t="s">
        <v>126</v>
      </c>
      <c r="H173" s="30">
        <f>_xlfn.XLOOKUP(Table8[[#This Row],[Attendance]],$J$2:$J$5,$K$2:$K$5)</f>
        <v>0</v>
      </c>
    </row>
    <row r="174" spans="1:8">
      <c r="A174" t="s">
        <v>116</v>
      </c>
      <c r="B174" t="s">
        <v>47</v>
      </c>
      <c r="C174" t="s">
        <v>75</v>
      </c>
      <c r="D174" t="s">
        <v>86</v>
      </c>
      <c r="E174" s="36" t="str">
        <f>_xlfn.XLOOKUP(Table8[[#This Row],[EID]],Roster!A:A,Roster!F:F)</f>
        <v>Health</v>
      </c>
      <c r="F174" s="2">
        <v>45236</v>
      </c>
      <c r="G174" s="2" t="s">
        <v>22</v>
      </c>
      <c r="H174" s="30">
        <f>_xlfn.XLOOKUP(Table8[[#This Row],[Attendance]],$J$2:$J$5,$K$2:$K$5)</f>
        <v>1</v>
      </c>
    </row>
    <row r="175" spans="1:8">
      <c r="A175" t="s">
        <v>117</v>
      </c>
      <c r="B175" t="s">
        <v>48</v>
      </c>
      <c r="C175" t="s">
        <v>76</v>
      </c>
      <c r="D175" t="s">
        <v>87</v>
      </c>
      <c r="E175" s="36" t="str">
        <f>_xlfn.XLOOKUP(Table8[[#This Row],[EID]],Roster!A:A,Roster!F:F)</f>
        <v>Network</v>
      </c>
      <c r="F175" s="2">
        <v>45236</v>
      </c>
      <c r="G175" s="2" t="s">
        <v>22</v>
      </c>
      <c r="H175" s="30">
        <f>_xlfn.XLOOKUP(Table8[[#This Row],[Attendance]],$J$2:$J$5,$K$2:$K$5)</f>
        <v>1</v>
      </c>
    </row>
    <row r="176" spans="1:8">
      <c r="A176" t="s">
        <v>118</v>
      </c>
      <c r="B176" t="s">
        <v>49</v>
      </c>
      <c r="C176" t="s">
        <v>77</v>
      </c>
      <c r="D176" t="s">
        <v>88</v>
      </c>
      <c r="E176" s="36" t="str">
        <f>_xlfn.XLOOKUP(Table8[[#This Row],[EID]],Roster!A:A,Roster!F:F)</f>
        <v>HR</v>
      </c>
      <c r="F176" s="2">
        <v>45236</v>
      </c>
      <c r="G176" s="2" t="s">
        <v>124</v>
      </c>
      <c r="H176" s="30">
        <f>_xlfn.XLOOKUP(Table8[[#This Row],[Attendance]],$J$2:$J$5,$K$2:$K$5)</f>
        <v>0</v>
      </c>
    </row>
    <row r="177" spans="1:8">
      <c r="A177" t="s">
        <v>119</v>
      </c>
      <c r="B177" t="s">
        <v>50</v>
      </c>
      <c r="C177" t="s">
        <v>78</v>
      </c>
      <c r="D177" t="s">
        <v>86</v>
      </c>
      <c r="E177" s="36" t="str">
        <f>_xlfn.XLOOKUP(Table8[[#This Row],[EID]],Roster!A:A,Roster!F:F)</f>
        <v>Health</v>
      </c>
      <c r="F177" s="2">
        <v>45236</v>
      </c>
      <c r="G177" s="2" t="s">
        <v>22</v>
      </c>
      <c r="H177" s="30">
        <f>_xlfn.XLOOKUP(Table8[[#This Row],[Attendance]],$J$2:$J$5,$K$2:$K$5)</f>
        <v>1</v>
      </c>
    </row>
    <row r="178" spans="1:8">
      <c r="A178" t="s">
        <v>120</v>
      </c>
      <c r="B178" t="s">
        <v>51</v>
      </c>
      <c r="C178" t="s">
        <v>79</v>
      </c>
      <c r="D178" t="s">
        <v>85</v>
      </c>
      <c r="E178" s="36" t="str">
        <f>_xlfn.XLOOKUP(Table8[[#This Row],[EID]],Roster!A:A,Roster!F:F)</f>
        <v>F&amp;A</v>
      </c>
      <c r="F178" s="2">
        <v>45236</v>
      </c>
      <c r="G178" s="2" t="s">
        <v>22</v>
      </c>
      <c r="H178" s="30">
        <f>_xlfn.XLOOKUP(Table8[[#This Row],[Attendance]],$J$2:$J$5,$K$2:$K$5)</f>
        <v>1</v>
      </c>
    </row>
    <row r="179" spans="1:8">
      <c r="A179" t="s">
        <v>121</v>
      </c>
      <c r="B179" t="s">
        <v>52</v>
      </c>
      <c r="C179" t="s">
        <v>80</v>
      </c>
      <c r="D179" t="s">
        <v>86</v>
      </c>
      <c r="E179" s="36" t="str">
        <f>_xlfn.XLOOKUP(Table8[[#This Row],[EID]],Roster!A:A,Roster!F:F)</f>
        <v>Health</v>
      </c>
      <c r="F179" s="2">
        <v>45236</v>
      </c>
      <c r="G179" s="2" t="s">
        <v>22</v>
      </c>
      <c r="H179" s="30">
        <f>_xlfn.XLOOKUP(Table8[[#This Row],[Attendance]],$J$2:$J$5,$K$2:$K$5)</f>
        <v>1</v>
      </c>
    </row>
    <row r="180" spans="1:8">
      <c r="A180" t="s">
        <v>122</v>
      </c>
      <c r="B180" t="s">
        <v>81</v>
      </c>
      <c r="C180" t="s">
        <v>82</v>
      </c>
      <c r="D180" t="s">
        <v>87</v>
      </c>
      <c r="E180" s="36" t="str">
        <f>_xlfn.XLOOKUP(Table8[[#This Row],[EID]],Roster!A:A,Roster!F:F)</f>
        <v>Network</v>
      </c>
      <c r="F180" s="2">
        <v>45236</v>
      </c>
      <c r="G180" s="2" t="s">
        <v>22</v>
      </c>
      <c r="H180" s="30">
        <f>_xlfn.XLOOKUP(Table8[[#This Row],[Attendance]],$J$2:$J$5,$K$2:$K$5)</f>
        <v>1</v>
      </c>
    </row>
    <row r="181" spans="1:8">
      <c r="A181" t="s">
        <v>123</v>
      </c>
      <c r="B181" t="s">
        <v>83</v>
      </c>
      <c r="C181" t="s">
        <v>84</v>
      </c>
      <c r="D181" t="s">
        <v>88</v>
      </c>
      <c r="E181" s="36" t="str">
        <f>_xlfn.XLOOKUP(Table8[[#This Row],[EID]],Roster!A:A,Roster!F:F)</f>
        <v>HR</v>
      </c>
      <c r="F181" s="2">
        <v>45236</v>
      </c>
      <c r="G181" s="2" t="s">
        <v>22</v>
      </c>
      <c r="H181" s="30">
        <f>_xlfn.XLOOKUP(Table8[[#This Row],[Attendance]],$J$2:$J$5,$K$2:$K$5)</f>
        <v>1</v>
      </c>
    </row>
    <row r="182" spans="1:8">
      <c r="A182" t="s">
        <v>94</v>
      </c>
      <c r="B182" t="s">
        <v>25</v>
      </c>
      <c r="C182" t="s">
        <v>53</v>
      </c>
      <c r="D182" t="s">
        <v>85</v>
      </c>
      <c r="E182" s="36" t="str">
        <f>_xlfn.XLOOKUP(Table8[[#This Row],[EID]],Roster!A:A,Roster!F:F)</f>
        <v>F&amp;A</v>
      </c>
      <c r="F182" s="2">
        <v>45237</v>
      </c>
      <c r="G182" s="2" t="s">
        <v>124</v>
      </c>
      <c r="H182" s="30">
        <f>_xlfn.XLOOKUP(Table8[[#This Row],[Attendance]],$J$2:$J$5,$K$2:$K$5)</f>
        <v>0</v>
      </c>
    </row>
    <row r="183" spans="1:8">
      <c r="A183" t="s">
        <v>95</v>
      </c>
      <c r="B183" t="s">
        <v>26</v>
      </c>
      <c r="C183" t="s">
        <v>54</v>
      </c>
      <c r="D183" t="s">
        <v>85</v>
      </c>
      <c r="E183" s="36" t="str">
        <f>_xlfn.XLOOKUP(Table8[[#This Row],[EID]],Roster!A:A,Roster!F:F)</f>
        <v>F&amp;A</v>
      </c>
      <c r="F183" s="2">
        <v>45237</v>
      </c>
      <c r="G183" s="2" t="s">
        <v>22</v>
      </c>
      <c r="H183" s="30">
        <f>_xlfn.XLOOKUP(Table8[[#This Row],[Attendance]],$J$2:$J$5,$K$2:$K$5)</f>
        <v>1</v>
      </c>
    </row>
    <row r="184" spans="1:8">
      <c r="A184" t="s">
        <v>96</v>
      </c>
      <c r="B184" t="s">
        <v>27</v>
      </c>
      <c r="C184" t="s">
        <v>55</v>
      </c>
      <c r="D184" t="s">
        <v>86</v>
      </c>
      <c r="E184" s="36" t="str">
        <f>_xlfn.XLOOKUP(Table8[[#This Row],[EID]],Roster!A:A,Roster!F:F)</f>
        <v>Health</v>
      </c>
      <c r="F184" s="2">
        <v>45237</v>
      </c>
      <c r="G184" s="2" t="s">
        <v>22</v>
      </c>
      <c r="H184" s="30">
        <f>_xlfn.XLOOKUP(Table8[[#This Row],[Attendance]],$J$2:$J$5,$K$2:$K$5)</f>
        <v>1</v>
      </c>
    </row>
    <row r="185" spans="1:8">
      <c r="A185" t="s">
        <v>97</v>
      </c>
      <c r="B185" t="s">
        <v>28</v>
      </c>
      <c r="C185" t="s">
        <v>56</v>
      </c>
      <c r="D185" t="s">
        <v>87</v>
      </c>
      <c r="E185" s="36" t="str">
        <f>_xlfn.XLOOKUP(Table8[[#This Row],[EID]],Roster!A:A,Roster!F:F)</f>
        <v>Network</v>
      </c>
      <c r="F185" s="2">
        <v>45237</v>
      </c>
      <c r="G185" s="2" t="s">
        <v>22</v>
      </c>
      <c r="H185" s="30">
        <f>_xlfn.XLOOKUP(Table8[[#This Row],[Attendance]],$J$2:$J$5,$K$2:$K$5)</f>
        <v>1</v>
      </c>
    </row>
    <row r="186" spans="1:8">
      <c r="A186" t="s">
        <v>98</v>
      </c>
      <c r="B186" t="s">
        <v>29</v>
      </c>
      <c r="C186" t="s">
        <v>57</v>
      </c>
      <c r="D186" t="s">
        <v>88</v>
      </c>
      <c r="E186" s="36" t="str">
        <f>_xlfn.XLOOKUP(Table8[[#This Row],[EID]],Roster!A:A,Roster!F:F)</f>
        <v>HR</v>
      </c>
      <c r="F186" s="2">
        <v>45237</v>
      </c>
      <c r="G186" s="2" t="s">
        <v>22</v>
      </c>
      <c r="H186" s="30">
        <f>_xlfn.XLOOKUP(Table8[[#This Row],[Attendance]],$J$2:$J$5,$K$2:$K$5)</f>
        <v>1</v>
      </c>
    </row>
    <row r="187" spans="1:8">
      <c r="A187" t="s">
        <v>99</v>
      </c>
      <c r="B187" t="s">
        <v>30</v>
      </c>
      <c r="C187" t="s">
        <v>58</v>
      </c>
      <c r="D187" t="s">
        <v>87</v>
      </c>
      <c r="E187" s="36" t="str">
        <f>_xlfn.XLOOKUP(Table8[[#This Row],[EID]],Roster!A:A,Roster!F:F)</f>
        <v>Strategy</v>
      </c>
      <c r="F187" s="2">
        <v>45237</v>
      </c>
      <c r="G187" s="2" t="s">
        <v>22</v>
      </c>
      <c r="H187" s="30">
        <f>_xlfn.XLOOKUP(Table8[[#This Row],[Attendance]],$J$2:$J$5,$K$2:$K$5)</f>
        <v>1</v>
      </c>
    </row>
    <row r="188" spans="1:8">
      <c r="A188" t="s">
        <v>100</v>
      </c>
      <c r="B188" t="s">
        <v>31</v>
      </c>
      <c r="C188" t="s">
        <v>59</v>
      </c>
      <c r="D188" t="s">
        <v>85</v>
      </c>
      <c r="E188" s="36" t="str">
        <f>_xlfn.XLOOKUP(Table8[[#This Row],[EID]],Roster!A:A,Roster!F:F)</f>
        <v>F&amp;A</v>
      </c>
      <c r="F188" s="2">
        <v>45237</v>
      </c>
      <c r="G188" s="2" t="s">
        <v>22</v>
      </c>
      <c r="H188" s="30">
        <f>_xlfn.XLOOKUP(Table8[[#This Row],[Attendance]],$J$2:$J$5,$K$2:$K$5)</f>
        <v>1</v>
      </c>
    </row>
    <row r="189" spans="1:8">
      <c r="A189" t="s">
        <v>101</v>
      </c>
      <c r="B189" t="s">
        <v>32</v>
      </c>
      <c r="C189" t="s">
        <v>60</v>
      </c>
      <c r="D189" t="s">
        <v>86</v>
      </c>
      <c r="E189" s="36" t="str">
        <f>_xlfn.XLOOKUP(Table8[[#This Row],[EID]],Roster!A:A,Roster!F:F)</f>
        <v>Health</v>
      </c>
      <c r="F189" s="2">
        <v>45237</v>
      </c>
      <c r="G189" s="2" t="s">
        <v>22</v>
      </c>
      <c r="H189" s="30">
        <f>_xlfn.XLOOKUP(Table8[[#This Row],[Attendance]],$J$2:$J$5,$K$2:$K$5)</f>
        <v>1</v>
      </c>
    </row>
    <row r="190" spans="1:8">
      <c r="A190" t="s">
        <v>102</v>
      </c>
      <c r="B190" t="s">
        <v>33</v>
      </c>
      <c r="C190" t="s">
        <v>61</v>
      </c>
      <c r="D190" t="s">
        <v>87</v>
      </c>
      <c r="E190" s="36" t="str">
        <f>_xlfn.XLOOKUP(Table8[[#This Row],[EID]],Roster!A:A,Roster!F:F)</f>
        <v>Network</v>
      </c>
      <c r="F190" s="2">
        <v>45237</v>
      </c>
      <c r="G190" s="2" t="s">
        <v>22</v>
      </c>
      <c r="H190" s="30">
        <f>_xlfn.XLOOKUP(Table8[[#This Row],[Attendance]],$J$2:$J$5,$K$2:$K$5)</f>
        <v>1</v>
      </c>
    </row>
    <row r="191" spans="1:8">
      <c r="A191" t="s">
        <v>103</v>
      </c>
      <c r="B191" t="s">
        <v>34</v>
      </c>
      <c r="C191" t="s">
        <v>62</v>
      </c>
      <c r="D191" t="s">
        <v>88</v>
      </c>
      <c r="E191" s="36" t="str">
        <f>_xlfn.XLOOKUP(Table8[[#This Row],[EID]],Roster!A:A,Roster!F:F)</f>
        <v>HR</v>
      </c>
      <c r="F191" s="2">
        <v>45237</v>
      </c>
      <c r="G191" s="2" t="s">
        <v>124</v>
      </c>
      <c r="H191" s="30">
        <f>_xlfn.XLOOKUP(Table8[[#This Row],[Attendance]],$J$2:$J$5,$K$2:$K$5)</f>
        <v>0</v>
      </c>
    </row>
    <row r="192" spans="1:8">
      <c r="A192" t="s">
        <v>104</v>
      </c>
      <c r="B192" t="s">
        <v>35</v>
      </c>
      <c r="C192" t="s">
        <v>63</v>
      </c>
      <c r="D192" t="s">
        <v>85</v>
      </c>
      <c r="E192" s="36" t="str">
        <f>_xlfn.XLOOKUP(Table8[[#This Row],[EID]],Roster!A:A,Roster!F:F)</f>
        <v>F&amp;A</v>
      </c>
      <c r="F192" s="2">
        <v>45237</v>
      </c>
      <c r="G192" s="2" t="s">
        <v>22</v>
      </c>
      <c r="H192" s="30">
        <f>_xlfn.XLOOKUP(Table8[[#This Row],[Attendance]],$J$2:$J$5,$K$2:$K$5)</f>
        <v>1</v>
      </c>
    </row>
    <row r="193" spans="1:8">
      <c r="A193" t="s">
        <v>105</v>
      </c>
      <c r="B193" t="s">
        <v>36</v>
      </c>
      <c r="C193" t="s">
        <v>64</v>
      </c>
      <c r="D193" t="s">
        <v>85</v>
      </c>
      <c r="E193" s="36" t="str">
        <f>_xlfn.XLOOKUP(Table8[[#This Row],[EID]],Roster!A:A,Roster!F:F)</f>
        <v>F&amp;A</v>
      </c>
      <c r="F193" s="2">
        <v>45237</v>
      </c>
      <c r="G193" s="2" t="s">
        <v>22</v>
      </c>
      <c r="H193" s="30">
        <f>_xlfn.XLOOKUP(Table8[[#This Row],[Attendance]],$J$2:$J$5,$K$2:$K$5)</f>
        <v>1</v>
      </c>
    </row>
    <row r="194" spans="1:8">
      <c r="A194" t="s">
        <v>106</v>
      </c>
      <c r="B194" t="s">
        <v>37</v>
      </c>
      <c r="C194" t="s">
        <v>65</v>
      </c>
      <c r="D194" t="s">
        <v>86</v>
      </c>
      <c r="E194" s="36" t="str">
        <f>_xlfn.XLOOKUP(Table8[[#This Row],[EID]],Roster!A:A,Roster!F:F)</f>
        <v>Health</v>
      </c>
      <c r="F194" s="2">
        <v>45237</v>
      </c>
      <c r="G194" s="2" t="s">
        <v>22</v>
      </c>
      <c r="H194" s="30">
        <f>_xlfn.XLOOKUP(Table8[[#This Row],[Attendance]],$J$2:$J$5,$K$2:$K$5)</f>
        <v>1</v>
      </c>
    </row>
    <row r="195" spans="1:8">
      <c r="A195" t="s">
        <v>107</v>
      </c>
      <c r="B195" t="s">
        <v>38</v>
      </c>
      <c r="C195" t="s">
        <v>66</v>
      </c>
      <c r="D195" t="s">
        <v>85</v>
      </c>
      <c r="E195" s="36" t="str">
        <f>_xlfn.XLOOKUP(Table8[[#This Row],[EID]],Roster!A:A,Roster!F:F)</f>
        <v>F&amp;A</v>
      </c>
      <c r="F195" s="2">
        <v>45237</v>
      </c>
      <c r="G195" s="2" t="s">
        <v>22</v>
      </c>
      <c r="H195" s="30">
        <f>_xlfn.XLOOKUP(Table8[[#This Row],[Attendance]],$J$2:$J$5,$K$2:$K$5)</f>
        <v>1</v>
      </c>
    </row>
    <row r="196" spans="1:8">
      <c r="A196" t="s">
        <v>108</v>
      </c>
      <c r="B196" t="s">
        <v>39</v>
      </c>
      <c r="C196" t="s">
        <v>67</v>
      </c>
      <c r="D196" t="s">
        <v>88</v>
      </c>
      <c r="E196" s="36" t="str">
        <f>_xlfn.XLOOKUP(Table8[[#This Row],[EID]],Roster!A:A,Roster!F:F)</f>
        <v>HR</v>
      </c>
      <c r="F196" s="2">
        <v>45237</v>
      </c>
      <c r="G196" s="2" t="s">
        <v>22</v>
      </c>
      <c r="H196" s="30">
        <f>_xlfn.XLOOKUP(Table8[[#This Row],[Attendance]],$J$2:$J$5,$K$2:$K$5)</f>
        <v>1</v>
      </c>
    </row>
    <row r="197" spans="1:8">
      <c r="A197" t="s">
        <v>109</v>
      </c>
      <c r="B197" t="s">
        <v>40</v>
      </c>
      <c r="C197" t="s">
        <v>68</v>
      </c>
      <c r="D197" t="s">
        <v>87</v>
      </c>
      <c r="E197" s="36" t="str">
        <f>_xlfn.XLOOKUP(Table8[[#This Row],[EID]],Roster!A:A,Roster!F:F)</f>
        <v>Strategy</v>
      </c>
      <c r="F197" s="2">
        <v>45237</v>
      </c>
      <c r="G197" s="2" t="s">
        <v>125</v>
      </c>
      <c r="H197" s="30">
        <f>_xlfn.XLOOKUP(Table8[[#This Row],[Attendance]],$J$2:$J$5,$K$2:$K$5)</f>
        <v>0</v>
      </c>
    </row>
    <row r="198" spans="1:8">
      <c r="A198" t="s">
        <v>110</v>
      </c>
      <c r="B198" t="s">
        <v>41</v>
      </c>
      <c r="C198" t="s">
        <v>69</v>
      </c>
      <c r="D198" t="s">
        <v>85</v>
      </c>
      <c r="E198" s="36" t="str">
        <f>_xlfn.XLOOKUP(Table8[[#This Row],[EID]],Roster!A:A,Roster!F:F)</f>
        <v>F&amp;A</v>
      </c>
      <c r="F198" s="2">
        <v>45237</v>
      </c>
      <c r="G198" s="2" t="s">
        <v>22</v>
      </c>
      <c r="H198" s="30">
        <f>_xlfn.XLOOKUP(Table8[[#This Row],[Attendance]],$J$2:$J$5,$K$2:$K$5)</f>
        <v>1</v>
      </c>
    </row>
    <row r="199" spans="1:8">
      <c r="A199" t="s">
        <v>111</v>
      </c>
      <c r="B199" t="s">
        <v>42</v>
      </c>
      <c r="C199" t="s">
        <v>70</v>
      </c>
      <c r="D199" t="s">
        <v>86</v>
      </c>
      <c r="E199" s="36" t="str">
        <f>_xlfn.XLOOKUP(Table8[[#This Row],[EID]],Roster!A:A,Roster!F:F)</f>
        <v>Health</v>
      </c>
      <c r="F199" s="2">
        <v>45237</v>
      </c>
      <c r="G199" s="2" t="s">
        <v>22</v>
      </c>
      <c r="H199" s="30">
        <f>_xlfn.XLOOKUP(Table8[[#This Row],[Attendance]],$J$2:$J$5,$K$2:$K$5)</f>
        <v>1</v>
      </c>
    </row>
    <row r="200" spans="1:8">
      <c r="A200" t="s">
        <v>112</v>
      </c>
      <c r="B200" t="s">
        <v>43</v>
      </c>
      <c r="C200" t="s">
        <v>71</v>
      </c>
      <c r="D200" t="s">
        <v>86</v>
      </c>
      <c r="E200" s="36" t="str">
        <f>_xlfn.XLOOKUP(Table8[[#This Row],[EID]],Roster!A:A,Roster!F:F)</f>
        <v>Health</v>
      </c>
      <c r="F200" s="2">
        <v>45237</v>
      </c>
      <c r="G200" s="2" t="s">
        <v>22</v>
      </c>
      <c r="H200" s="30">
        <f>_xlfn.XLOOKUP(Table8[[#This Row],[Attendance]],$J$2:$J$5,$K$2:$K$5)</f>
        <v>1</v>
      </c>
    </row>
    <row r="201" spans="1:8">
      <c r="A201" t="s">
        <v>113</v>
      </c>
      <c r="B201" t="s">
        <v>44</v>
      </c>
      <c r="C201" t="s">
        <v>72</v>
      </c>
      <c r="D201" t="s">
        <v>88</v>
      </c>
      <c r="E201" s="36" t="str">
        <f>_xlfn.XLOOKUP(Table8[[#This Row],[EID]],Roster!A:A,Roster!F:F)</f>
        <v>HR</v>
      </c>
      <c r="F201" s="2">
        <v>45237</v>
      </c>
      <c r="G201" s="2" t="s">
        <v>22</v>
      </c>
      <c r="H201" s="30">
        <f>_xlfn.XLOOKUP(Table8[[#This Row],[Attendance]],$J$2:$J$5,$K$2:$K$5)</f>
        <v>1</v>
      </c>
    </row>
    <row r="202" spans="1:8">
      <c r="A202" t="s">
        <v>114</v>
      </c>
      <c r="B202" t="s">
        <v>45</v>
      </c>
      <c r="C202" t="s">
        <v>73</v>
      </c>
      <c r="D202" t="s">
        <v>87</v>
      </c>
      <c r="E202" s="36" t="str">
        <f>_xlfn.XLOOKUP(Table8[[#This Row],[EID]],Roster!A:A,Roster!F:F)</f>
        <v>Strategy</v>
      </c>
      <c r="F202" s="2">
        <v>45237</v>
      </c>
      <c r="G202" s="2" t="s">
        <v>124</v>
      </c>
      <c r="H202" s="30">
        <f>_xlfn.XLOOKUP(Table8[[#This Row],[Attendance]],$J$2:$J$5,$K$2:$K$5)</f>
        <v>0</v>
      </c>
    </row>
    <row r="203" spans="1:8">
      <c r="A203" t="s">
        <v>115</v>
      </c>
      <c r="B203" t="s">
        <v>46</v>
      </c>
      <c r="C203" t="s">
        <v>74</v>
      </c>
      <c r="D203" t="s">
        <v>85</v>
      </c>
      <c r="E203" s="36" t="str">
        <f>_xlfn.XLOOKUP(Table8[[#This Row],[EID]],Roster!A:A,Roster!F:F)</f>
        <v>F&amp;A</v>
      </c>
      <c r="F203" s="2">
        <v>45237</v>
      </c>
      <c r="G203" s="2" t="s">
        <v>22</v>
      </c>
      <c r="H203" s="30">
        <f>_xlfn.XLOOKUP(Table8[[#This Row],[Attendance]],$J$2:$J$5,$K$2:$K$5)</f>
        <v>1</v>
      </c>
    </row>
    <row r="204" spans="1:8">
      <c r="A204" t="s">
        <v>116</v>
      </c>
      <c r="B204" t="s">
        <v>47</v>
      </c>
      <c r="C204" t="s">
        <v>75</v>
      </c>
      <c r="D204" t="s">
        <v>86</v>
      </c>
      <c r="E204" s="36" t="str">
        <f>_xlfn.XLOOKUP(Table8[[#This Row],[EID]],Roster!A:A,Roster!F:F)</f>
        <v>Health</v>
      </c>
      <c r="F204" s="2">
        <v>45237</v>
      </c>
      <c r="G204" s="2" t="s">
        <v>22</v>
      </c>
      <c r="H204" s="30">
        <f>_xlfn.XLOOKUP(Table8[[#This Row],[Attendance]],$J$2:$J$5,$K$2:$K$5)</f>
        <v>1</v>
      </c>
    </row>
    <row r="205" spans="1:8">
      <c r="A205" t="s">
        <v>117</v>
      </c>
      <c r="B205" t="s">
        <v>48</v>
      </c>
      <c r="C205" t="s">
        <v>76</v>
      </c>
      <c r="D205" t="s">
        <v>87</v>
      </c>
      <c r="E205" s="36" t="str">
        <f>_xlfn.XLOOKUP(Table8[[#This Row],[EID]],Roster!A:A,Roster!F:F)</f>
        <v>Network</v>
      </c>
      <c r="F205" s="2">
        <v>45237</v>
      </c>
      <c r="G205" s="2" t="s">
        <v>22</v>
      </c>
      <c r="H205" s="30">
        <f>_xlfn.XLOOKUP(Table8[[#This Row],[Attendance]],$J$2:$J$5,$K$2:$K$5)</f>
        <v>1</v>
      </c>
    </row>
    <row r="206" spans="1:8">
      <c r="A206" t="s">
        <v>118</v>
      </c>
      <c r="B206" t="s">
        <v>49</v>
      </c>
      <c r="C206" t="s">
        <v>77</v>
      </c>
      <c r="D206" t="s">
        <v>88</v>
      </c>
      <c r="E206" s="36" t="str">
        <f>_xlfn.XLOOKUP(Table8[[#This Row],[EID]],Roster!A:A,Roster!F:F)</f>
        <v>HR</v>
      </c>
      <c r="F206" s="2">
        <v>45237</v>
      </c>
      <c r="G206" s="2" t="s">
        <v>126</v>
      </c>
      <c r="H206" s="30">
        <f>_xlfn.XLOOKUP(Table8[[#This Row],[Attendance]],$J$2:$J$5,$K$2:$K$5)</f>
        <v>0</v>
      </c>
    </row>
    <row r="207" spans="1:8">
      <c r="A207" t="s">
        <v>119</v>
      </c>
      <c r="B207" t="s">
        <v>50</v>
      </c>
      <c r="C207" t="s">
        <v>78</v>
      </c>
      <c r="D207" t="s">
        <v>86</v>
      </c>
      <c r="E207" s="36" t="str">
        <f>_xlfn.XLOOKUP(Table8[[#This Row],[EID]],Roster!A:A,Roster!F:F)</f>
        <v>Health</v>
      </c>
      <c r="F207" s="2">
        <v>45237</v>
      </c>
      <c r="G207" s="2" t="s">
        <v>22</v>
      </c>
      <c r="H207" s="30">
        <f>_xlfn.XLOOKUP(Table8[[#This Row],[Attendance]],$J$2:$J$5,$K$2:$K$5)</f>
        <v>1</v>
      </c>
    </row>
    <row r="208" spans="1:8">
      <c r="A208" t="s">
        <v>120</v>
      </c>
      <c r="B208" t="s">
        <v>51</v>
      </c>
      <c r="C208" t="s">
        <v>79</v>
      </c>
      <c r="D208" t="s">
        <v>85</v>
      </c>
      <c r="E208" s="36" t="str">
        <f>_xlfn.XLOOKUP(Table8[[#This Row],[EID]],Roster!A:A,Roster!F:F)</f>
        <v>F&amp;A</v>
      </c>
      <c r="F208" s="2">
        <v>45237</v>
      </c>
      <c r="G208" s="2" t="s">
        <v>22</v>
      </c>
      <c r="H208" s="30">
        <f>_xlfn.XLOOKUP(Table8[[#This Row],[Attendance]],$J$2:$J$5,$K$2:$K$5)</f>
        <v>1</v>
      </c>
    </row>
    <row r="209" spans="1:8">
      <c r="A209" t="s">
        <v>121</v>
      </c>
      <c r="B209" t="s">
        <v>52</v>
      </c>
      <c r="C209" t="s">
        <v>80</v>
      </c>
      <c r="D209" t="s">
        <v>86</v>
      </c>
      <c r="E209" s="36" t="str">
        <f>_xlfn.XLOOKUP(Table8[[#This Row],[EID]],Roster!A:A,Roster!F:F)</f>
        <v>Health</v>
      </c>
      <c r="F209" s="2">
        <v>45237</v>
      </c>
      <c r="G209" s="2" t="s">
        <v>22</v>
      </c>
      <c r="H209" s="30">
        <f>_xlfn.XLOOKUP(Table8[[#This Row],[Attendance]],$J$2:$J$5,$K$2:$K$5)</f>
        <v>1</v>
      </c>
    </row>
    <row r="210" spans="1:8">
      <c r="A210" t="s">
        <v>122</v>
      </c>
      <c r="B210" t="s">
        <v>81</v>
      </c>
      <c r="C210" t="s">
        <v>82</v>
      </c>
      <c r="D210" t="s">
        <v>87</v>
      </c>
      <c r="E210" s="36" t="str">
        <f>_xlfn.XLOOKUP(Table8[[#This Row],[EID]],Roster!A:A,Roster!F:F)</f>
        <v>Network</v>
      </c>
      <c r="F210" s="2">
        <v>45237</v>
      </c>
      <c r="G210" s="2" t="s">
        <v>22</v>
      </c>
      <c r="H210" s="30">
        <f>_xlfn.XLOOKUP(Table8[[#This Row],[Attendance]],$J$2:$J$5,$K$2:$K$5)</f>
        <v>1</v>
      </c>
    </row>
    <row r="211" spans="1:8">
      <c r="A211" t="s">
        <v>123</v>
      </c>
      <c r="B211" t="s">
        <v>83</v>
      </c>
      <c r="C211" t="s">
        <v>84</v>
      </c>
      <c r="D211" t="s">
        <v>88</v>
      </c>
      <c r="E211" s="36" t="str">
        <f>_xlfn.XLOOKUP(Table8[[#This Row],[EID]],Roster!A:A,Roster!F:F)</f>
        <v>HR</v>
      </c>
      <c r="F211" s="2">
        <v>45237</v>
      </c>
      <c r="G211" s="2" t="s">
        <v>125</v>
      </c>
      <c r="H211" s="30">
        <f>_xlfn.XLOOKUP(Table8[[#This Row],[Attendance]],$J$2:$J$5,$K$2:$K$5)</f>
        <v>0</v>
      </c>
    </row>
    <row r="212" spans="1:8">
      <c r="A212" t="s">
        <v>94</v>
      </c>
      <c r="B212" t="s">
        <v>25</v>
      </c>
      <c r="C212" t="s">
        <v>53</v>
      </c>
      <c r="D212" t="s">
        <v>85</v>
      </c>
      <c r="E212" s="36" t="str">
        <f>_xlfn.XLOOKUP(Table8[[#This Row],[EID]],Roster!A:A,Roster!F:F)</f>
        <v>F&amp;A</v>
      </c>
      <c r="F212" s="2">
        <v>45238</v>
      </c>
      <c r="G212" s="2" t="s">
        <v>22</v>
      </c>
      <c r="H212" s="30">
        <f>_xlfn.XLOOKUP(Table8[[#This Row],[Attendance]],$J$2:$J$5,$K$2:$K$5)</f>
        <v>1</v>
      </c>
    </row>
    <row r="213" spans="1:8">
      <c r="A213" t="s">
        <v>95</v>
      </c>
      <c r="B213" t="s">
        <v>26</v>
      </c>
      <c r="C213" t="s">
        <v>54</v>
      </c>
      <c r="D213" t="s">
        <v>85</v>
      </c>
      <c r="E213" s="36" t="str">
        <f>_xlfn.XLOOKUP(Table8[[#This Row],[EID]],Roster!A:A,Roster!F:F)</f>
        <v>F&amp;A</v>
      </c>
      <c r="F213" s="2">
        <v>45238</v>
      </c>
      <c r="G213" s="2" t="s">
        <v>22</v>
      </c>
      <c r="H213" s="30">
        <f>_xlfn.XLOOKUP(Table8[[#This Row],[Attendance]],$J$2:$J$5,$K$2:$K$5)</f>
        <v>1</v>
      </c>
    </row>
    <row r="214" spans="1:8">
      <c r="A214" t="s">
        <v>96</v>
      </c>
      <c r="B214" t="s">
        <v>27</v>
      </c>
      <c r="C214" t="s">
        <v>55</v>
      </c>
      <c r="D214" t="s">
        <v>86</v>
      </c>
      <c r="E214" s="36" t="str">
        <f>_xlfn.XLOOKUP(Table8[[#This Row],[EID]],Roster!A:A,Roster!F:F)</f>
        <v>Health</v>
      </c>
      <c r="F214" s="2">
        <v>45238</v>
      </c>
      <c r="G214" s="2" t="s">
        <v>22</v>
      </c>
      <c r="H214" s="30">
        <f>_xlfn.XLOOKUP(Table8[[#This Row],[Attendance]],$J$2:$J$5,$K$2:$K$5)</f>
        <v>1</v>
      </c>
    </row>
    <row r="215" spans="1:8">
      <c r="A215" t="s">
        <v>97</v>
      </c>
      <c r="B215" t="s">
        <v>28</v>
      </c>
      <c r="C215" t="s">
        <v>56</v>
      </c>
      <c r="D215" t="s">
        <v>87</v>
      </c>
      <c r="E215" s="36" t="str">
        <f>_xlfn.XLOOKUP(Table8[[#This Row],[EID]],Roster!A:A,Roster!F:F)</f>
        <v>Network</v>
      </c>
      <c r="F215" s="2">
        <v>45238</v>
      </c>
      <c r="G215" s="2" t="s">
        <v>126</v>
      </c>
      <c r="H215" s="30">
        <f>_xlfn.XLOOKUP(Table8[[#This Row],[Attendance]],$J$2:$J$5,$K$2:$K$5)</f>
        <v>0</v>
      </c>
    </row>
    <row r="216" spans="1:8">
      <c r="A216" t="s">
        <v>98</v>
      </c>
      <c r="B216" t="s">
        <v>29</v>
      </c>
      <c r="C216" t="s">
        <v>57</v>
      </c>
      <c r="D216" t="s">
        <v>88</v>
      </c>
      <c r="E216" s="36" t="str">
        <f>_xlfn.XLOOKUP(Table8[[#This Row],[EID]],Roster!A:A,Roster!F:F)</f>
        <v>HR</v>
      </c>
      <c r="F216" s="2">
        <v>45238</v>
      </c>
      <c r="G216" s="2" t="s">
        <v>22</v>
      </c>
      <c r="H216" s="30">
        <f>_xlfn.XLOOKUP(Table8[[#This Row],[Attendance]],$J$2:$J$5,$K$2:$K$5)</f>
        <v>1</v>
      </c>
    </row>
    <row r="217" spans="1:8">
      <c r="A217" t="s">
        <v>99</v>
      </c>
      <c r="B217" t="s">
        <v>30</v>
      </c>
      <c r="C217" t="s">
        <v>58</v>
      </c>
      <c r="D217" t="s">
        <v>87</v>
      </c>
      <c r="E217" s="36" t="str">
        <f>_xlfn.XLOOKUP(Table8[[#This Row],[EID]],Roster!A:A,Roster!F:F)</f>
        <v>Strategy</v>
      </c>
      <c r="F217" s="2">
        <v>45238</v>
      </c>
      <c r="G217" s="2" t="s">
        <v>124</v>
      </c>
      <c r="H217" s="30">
        <f>_xlfn.XLOOKUP(Table8[[#This Row],[Attendance]],$J$2:$J$5,$K$2:$K$5)</f>
        <v>0</v>
      </c>
    </row>
    <row r="218" spans="1:8">
      <c r="A218" t="s">
        <v>100</v>
      </c>
      <c r="B218" t="s">
        <v>31</v>
      </c>
      <c r="C218" t="s">
        <v>59</v>
      </c>
      <c r="D218" t="s">
        <v>85</v>
      </c>
      <c r="E218" s="36" t="str">
        <f>_xlfn.XLOOKUP(Table8[[#This Row],[EID]],Roster!A:A,Roster!F:F)</f>
        <v>F&amp;A</v>
      </c>
      <c r="F218" s="2">
        <v>45238</v>
      </c>
      <c r="G218" s="2" t="s">
        <v>22</v>
      </c>
      <c r="H218" s="30">
        <f>_xlfn.XLOOKUP(Table8[[#This Row],[Attendance]],$J$2:$J$5,$K$2:$K$5)</f>
        <v>1</v>
      </c>
    </row>
    <row r="219" spans="1:8">
      <c r="A219" t="s">
        <v>101</v>
      </c>
      <c r="B219" t="s">
        <v>32</v>
      </c>
      <c r="C219" t="s">
        <v>60</v>
      </c>
      <c r="D219" t="s">
        <v>86</v>
      </c>
      <c r="E219" s="36" t="str">
        <f>_xlfn.XLOOKUP(Table8[[#This Row],[EID]],Roster!A:A,Roster!F:F)</f>
        <v>Health</v>
      </c>
      <c r="F219" s="2">
        <v>45238</v>
      </c>
      <c r="G219" s="2" t="s">
        <v>22</v>
      </c>
      <c r="H219" s="30">
        <f>_xlfn.XLOOKUP(Table8[[#This Row],[Attendance]],$J$2:$J$5,$K$2:$K$5)</f>
        <v>1</v>
      </c>
    </row>
    <row r="220" spans="1:8">
      <c r="A220" t="s">
        <v>102</v>
      </c>
      <c r="B220" t="s">
        <v>33</v>
      </c>
      <c r="C220" t="s">
        <v>61</v>
      </c>
      <c r="D220" t="s">
        <v>87</v>
      </c>
      <c r="E220" s="36" t="str">
        <f>_xlfn.XLOOKUP(Table8[[#This Row],[EID]],Roster!A:A,Roster!F:F)</f>
        <v>Network</v>
      </c>
      <c r="F220" s="2">
        <v>45238</v>
      </c>
      <c r="G220" s="2" t="s">
        <v>22</v>
      </c>
      <c r="H220" s="30">
        <f>_xlfn.XLOOKUP(Table8[[#This Row],[Attendance]],$J$2:$J$5,$K$2:$K$5)</f>
        <v>1</v>
      </c>
    </row>
    <row r="221" spans="1:8">
      <c r="A221" t="s">
        <v>103</v>
      </c>
      <c r="B221" t="s">
        <v>34</v>
      </c>
      <c r="C221" t="s">
        <v>62</v>
      </c>
      <c r="D221" t="s">
        <v>88</v>
      </c>
      <c r="E221" s="36" t="str">
        <f>_xlfn.XLOOKUP(Table8[[#This Row],[EID]],Roster!A:A,Roster!F:F)</f>
        <v>HR</v>
      </c>
      <c r="F221" s="2">
        <v>45238</v>
      </c>
      <c r="G221" s="2" t="s">
        <v>22</v>
      </c>
      <c r="H221" s="30">
        <f>_xlfn.XLOOKUP(Table8[[#This Row],[Attendance]],$J$2:$J$5,$K$2:$K$5)</f>
        <v>1</v>
      </c>
    </row>
    <row r="222" spans="1:8">
      <c r="A222" t="s">
        <v>104</v>
      </c>
      <c r="B222" t="s">
        <v>35</v>
      </c>
      <c r="C222" t="s">
        <v>63</v>
      </c>
      <c r="D222" t="s">
        <v>85</v>
      </c>
      <c r="E222" s="36" t="str">
        <f>_xlfn.XLOOKUP(Table8[[#This Row],[EID]],Roster!A:A,Roster!F:F)</f>
        <v>F&amp;A</v>
      </c>
      <c r="F222" s="2">
        <v>45238</v>
      </c>
      <c r="G222" s="2" t="s">
        <v>126</v>
      </c>
      <c r="H222" s="30">
        <f>_xlfn.XLOOKUP(Table8[[#This Row],[Attendance]],$J$2:$J$5,$K$2:$K$5)</f>
        <v>0</v>
      </c>
    </row>
    <row r="223" spans="1:8">
      <c r="A223" t="s">
        <v>105</v>
      </c>
      <c r="B223" t="s">
        <v>36</v>
      </c>
      <c r="C223" t="s">
        <v>64</v>
      </c>
      <c r="D223" t="s">
        <v>85</v>
      </c>
      <c r="E223" s="36" t="str">
        <f>_xlfn.XLOOKUP(Table8[[#This Row],[EID]],Roster!A:A,Roster!F:F)</f>
        <v>F&amp;A</v>
      </c>
      <c r="F223" s="2">
        <v>45238</v>
      </c>
      <c r="G223" s="2" t="s">
        <v>22</v>
      </c>
      <c r="H223" s="30">
        <f>_xlfn.XLOOKUP(Table8[[#This Row],[Attendance]],$J$2:$J$5,$K$2:$K$5)</f>
        <v>1</v>
      </c>
    </row>
    <row r="224" spans="1:8">
      <c r="A224" t="s">
        <v>106</v>
      </c>
      <c r="B224" t="s">
        <v>37</v>
      </c>
      <c r="C224" t="s">
        <v>65</v>
      </c>
      <c r="D224" t="s">
        <v>86</v>
      </c>
      <c r="E224" s="36" t="str">
        <f>_xlfn.XLOOKUP(Table8[[#This Row],[EID]],Roster!A:A,Roster!F:F)</f>
        <v>Health</v>
      </c>
      <c r="F224" s="2">
        <v>45238</v>
      </c>
      <c r="G224" s="2" t="s">
        <v>22</v>
      </c>
      <c r="H224" s="30">
        <f>_xlfn.XLOOKUP(Table8[[#This Row],[Attendance]],$J$2:$J$5,$K$2:$K$5)</f>
        <v>1</v>
      </c>
    </row>
    <row r="225" spans="1:8">
      <c r="A225" t="s">
        <v>107</v>
      </c>
      <c r="B225" t="s">
        <v>38</v>
      </c>
      <c r="C225" t="s">
        <v>66</v>
      </c>
      <c r="D225" t="s">
        <v>85</v>
      </c>
      <c r="E225" s="36" t="str">
        <f>_xlfn.XLOOKUP(Table8[[#This Row],[EID]],Roster!A:A,Roster!F:F)</f>
        <v>F&amp;A</v>
      </c>
      <c r="F225" s="2">
        <v>45238</v>
      </c>
      <c r="G225" s="2" t="s">
        <v>124</v>
      </c>
      <c r="H225" s="30">
        <f>_xlfn.XLOOKUP(Table8[[#This Row],[Attendance]],$J$2:$J$5,$K$2:$K$5)</f>
        <v>0</v>
      </c>
    </row>
    <row r="226" spans="1:8">
      <c r="A226" t="s">
        <v>108</v>
      </c>
      <c r="B226" t="s">
        <v>39</v>
      </c>
      <c r="C226" t="s">
        <v>67</v>
      </c>
      <c r="D226" t="s">
        <v>88</v>
      </c>
      <c r="E226" s="36" t="str">
        <f>_xlfn.XLOOKUP(Table8[[#This Row],[EID]],Roster!A:A,Roster!F:F)</f>
        <v>HR</v>
      </c>
      <c r="F226" s="2">
        <v>45238</v>
      </c>
      <c r="G226" s="2" t="s">
        <v>22</v>
      </c>
      <c r="H226" s="30">
        <f>_xlfn.XLOOKUP(Table8[[#This Row],[Attendance]],$J$2:$J$5,$K$2:$K$5)</f>
        <v>1</v>
      </c>
    </row>
    <row r="227" spans="1:8">
      <c r="A227" t="s">
        <v>109</v>
      </c>
      <c r="B227" t="s">
        <v>40</v>
      </c>
      <c r="C227" t="s">
        <v>68</v>
      </c>
      <c r="D227" t="s">
        <v>87</v>
      </c>
      <c r="E227" s="36" t="str">
        <f>_xlfn.XLOOKUP(Table8[[#This Row],[EID]],Roster!A:A,Roster!F:F)</f>
        <v>Strategy</v>
      </c>
      <c r="F227" s="2">
        <v>45238</v>
      </c>
      <c r="G227" s="2" t="s">
        <v>22</v>
      </c>
      <c r="H227" s="30">
        <f>_xlfn.XLOOKUP(Table8[[#This Row],[Attendance]],$J$2:$J$5,$K$2:$K$5)</f>
        <v>1</v>
      </c>
    </row>
    <row r="228" spans="1:8">
      <c r="A228" t="s">
        <v>110</v>
      </c>
      <c r="B228" t="s">
        <v>41</v>
      </c>
      <c r="C228" t="s">
        <v>69</v>
      </c>
      <c r="D228" t="s">
        <v>85</v>
      </c>
      <c r="E228" s="36" t="str">
        <f>_xlfn.XLOOKUP(Table8[[#This Row],[EID]],Roster!A:A,Roster!F:F)</f>
        <v>F&amp;A</v>
      </c>
      <c r="F228" s="2">
        <v>45238</v>
      </c>
      <c r="G228" s="2" t="s">
        <v>22</v>
      </c>
      <c r="H228" s="30">
        <f>_xlfn.XLOOKUP(Table8[[#This Row],[Attendance]],$J$2:$J$5,$K$2:$K$5)</f>
        <v>1</v>
      </c>
    </row>
    <row r="229" spans="1:8">
      <c r="A229" t="s">
        <v>111</v>
      </c>
      <c r="B229" t="s">
        <v>42</v>
      </c>
      <c r="C229" t="s">
        <v>70</v>
      </c>
      <c r="D229" t="s">
        <v>86</v>
      </c>
      <c r="E229" s="36" t="str">
        <f>_xlfn.XLOOKUP(Table8[[#This Row],[EID]],Roster!A:A,Roster!F:F)</f>
        <v>Health</v>
      </c>
      <c r="F229" s="2">
        <v>45238</v>
      </c>
      <c r="G229" s="2" t="s">
        <v>22</v>
      </c>
      <c r="H229" s="30">
        <f>_xlfn.XLOOKUP(Table8[[#This Row],[Attendance]],$J$2:$J$5,$K$2:$K$5)</f>
        <v>1</v>
      </c>
    </row>
    <row r="230" spans="1:8">
      <c r="A230" t="s">
        <v>112</v>
      </c>
      <c r="B230" t="s">
        <v>43</v>
      </c>
      <c r="C230" t="s">
        <v>71</v>
      </c>
      <c r="D230" t="s">
        <v>86</v>
      </c>
      <c r="E230" s="36" t="str">
        <f>_xlfn.XLOOKUP(Table8[[#This Row],[EID]],Roster!A:A,Roster!F:F)</f>
        <v>Health</v>
      </c>
      <c r="F230" s="2">
        <v>45238</v>
      </c>
      <c r="G230" s="2" t="s">
        <v>22</v>
      </c>
      <c r="H230" s="30">
        <f>_xlfn.XLOOKUP(Table8[[#This Row],[Attendance]],$J$2:$J$5,$K$2:$K$5)</f>
        <v>1</v>
      </c>
    </row>
    <row r="231" spans="1:8">
      <c r="A231" t="s">
        <v>113</v>
      </c>
      <c r="B231" t="s">
        <v>44</v>
      </c>
      <c r="C231" t="s">
        <v>72</v>
      </c>
      <c r="D231" t="s">
        <v>88</v>
      </c>
      <c r="E231" s="36" t="str">
        <f>_xlfn.XLOOKUP(Table8[[#This Row],[EID]],Roster!A:A,Roster!F:F)</f>
        <v>HR</v>
      </c>
      <c r="F231" s="2">
        <v>45238</v>
      </c>
      <c r="G231" s="2" t="s">
        <v>124</v>
      </c>
      <c r="H231" s="30">
        <f>_xlfn.XLOOKUP(Table8[[#This Row],[Attendance]],$J$2:$J$5,$K$2:$K$5)</f>
        <v>0</v>
      </c>
    </row>
    <row r="232" spans="1:8">
      <c r="A232" t="s">
        <v>114</v>
      </c>
      <c r="B232" t="s">
        <v>45</v>
      </c>
      <c r="C232" t="s">
        <v>73</v>
      </c>
      <c r="D232" t="s">
        <v>87</v>
      </c>
      <c r="E232" s="36" t="str">
        <f>_xlfn.XLOOKUP(Table8[[#This Row],[EID]],Roster!A:A,Roster!F:F)</f>
        <v>Strategy</v>
      </c>
      <c r="F232" s="2">
        <v>45238</v>
      </c>
      <c r="G232" s="2" t="s">
        <v>22</v>
      </c>
      <c r="H232" s="30">
        <f>_xlfn.XLOOKUP(Table8[[#This Row],[Attendance]],$J$2:$J$5,$K$2:$K$5)</f>
        <v>1</v>
      </c>
    </row>
    <row r="233" spans="1:8">
      <c r="A233" t="s">
        <v>115</v>
      </c>
      <c r="B233" t="s">
        <v>46</v>
      </c>
      <c r="C233" t="s">
        <v>74</v>
      </c>
      <c r="D233" t="s">
        <v>85</v>
      </c>
      <c r="E233" s="36" t="str">
        <f>_xlfn.XLOOKUP(Table8[[#This Row],[EID]],Roster!A:A,Roster!F:F)</f>
        <v>F&amp;A</v>
      </c>
      <c r="F233" s="2">
        <v>45238</v>
      </c>
      <c r="G233" s="2" t="s">
        <v>22</v>
      </c>
      <c r="H233" s="30">
        <f>_xlfn.XLOOKUP(Table8[[#This Row],[Attendance]],$J$2:$J$5,$K$2:$K$5)</f>
        <v>1</v>
      </c>
    </row>
    <row r="234" spans="1:8">
      <c r="A234" t="s">
        <v>116</v>
      </c>
      <c r="B234" t="s">
        <v>47</v>
      </c>
      <c r="C234" t="s">
        <v>75</v>
      </c>
      <c r="D234" t="s">
        <v>86</v>
      </c>
      <c r="E234" s="36" t="str">
        <f>_xlfn.XLOOKUP(Table8[[#This Row],[EID]],Roster!A:A,Roster!F:F)</f>
        <v>Health</v>
      </c>
      <c r="F234" s="2">
        <v>45238</v>
      </c>
      <c r="G234" s="2" t="s">
        <v>22</v>
      </c>
      <c r="H234" s="30">
        <f>_xlfn.XLOOKUP(Table8[[#This Row],[Attendance]],$J$2:$J$5,$K$2:$K$5)</f>
        <v>1</v>
      </c>
    </row>
    <row r="235" spans="1:8">
      <c r="A235" t="s">
        <v>117</v>
      </c>
      <c r="B235" t="s">
        <v>48</v>
      </c>
      <c r="C235" t="s">
        <v>76</v>
      </c>
      <c r="D235" t="s">
        <v>87</v>
      </c>
      <c r="E235" s="36" t="str">
        <f>_xlfn.XLOOKUP(Table8[[#This Row],[EID]],Roster!A:A,Roster!F:F)</f>
        <v>Network</v>
      </c>
      <c r="F235" s="2">
        <v>45238</v>
      </c>
      <c r="G235" s="2" t="s">
        <v>22</v>
      </c>
      <c r="H235" s="30">
        <f>_xlfn.XLOOKUP(Table8[[#This Row],[Attendance]],$J$2:$J$5,$K$2:$K$5)</f>
        <v>1</v>
      </c>
    </row>
    <row r="236" spans="1:8">
      <c r="A236" t="s">
        <v>118</v>
      </c>
      <c r="B236" t="s">
        <v>49</v>
      </c>
      <c r="C236" t="s">
        <v>77</v>
      </c>
      <c r="D236" t="s">
        <v>88</v>
      </c>
      <c r="E236" s="36" t="str">
        <f>_xlfn.XLOOKUP(Table8[[#This Row],[EID]],Roster!A:A,Roster!F:F)</f>
        <v>HR</v>
      </c>
      <c r="F236" s="2">
        <v>45238</v>
      </c>
      <c r="G236" s="2" t="s">
        <v>22</v>
      </c>
      <c r="H236" s="30">
        <f>_xlfn.XLOOKUP(Table8[[#This Row],[Attendance]],$J$2:$J$5,$K$2:$K$5)</f>
        <v>1</v>
      </c>
    </row>
    <row r="237" spans="1:8">
      <c r="A237" t="s">
        <v>119</v>
      </c>
      <c r="B237" t="s">
        <v>50</v>
      </c>
      <c r="C237" t="s">
        <v>78</v>
      </c>
      <c r="D237" t="s">
        <v>86</v>
      </c>
      <c r="E237" s="36" t="str">
        <f>_xlfn.XLOOKUP(Table8[[#This Row],[EID]],Roster!A:A,Roster!F:F)</f>
        <v>Health</v>
      </c>
      <c r="F237" s="2">
        <v>45238</v>
      </c>
      <c r="G237" s="2" t="s">
        <v>22</v>
      </c>
      <c r="H237" s="30">
        <f>_xlfn.XLOOKUP(Table8[[#This Row],[Attendance]],$J$2:$J$5,$K$2:$K$5)</f>
        <v>1</v>
      </c>
    </row>
    <row r="238" spans="1:8">
      <c r="A238" t="s">
        <v>120</v>
      </c>
      <c r="B238" t="s">
        <v>51</v>
      </c>
      <c r="C238" t="s">
        <v>79</v>
      </c>
      <c r="D238" t="s">
        <v>85</v>
      </c>
      <c r="E238" s="36" t="str">
        <f>_xlfn.XLOOKUP(Table8[[#This Row],[EID]],Roster!A:A,Roster!F:F)</f>
        <v>F&amp;A</v>
      </c>
      <c r="F238" s="2">
        <v>45238</v>
      </c>
      <c r="G238" s="2" t="s">
        <v>22</v>
      </c>
      <c r="H238" s="30">
        <f>_xlfn.XLOOKUP(Table8[[#This Row],[Attendance]],$J$2:$J$5,$K$2:$K$5)</f>
        <v>1</v>
      </c>
    </row>
    <row r="239" spans="1:8">
      <c r="A239" t="s">
        <v>121</v>
      </c>
      <c r="B239" t="s">
        <v>52</v>
      </c>
      <c r="C239" t="s">
        <v>80</v>
      </c>
      <c r="D239" t="s">
        <v>86</v>
      </c>
      <c r="E239" s="36" t="str">
        <f>_xlfn.XLOOKUP(Table8[[#This Row],[EID]],Roster!A:A,Roster!F:F)</f>
        <v>Health</v>
      </c>
      <c r="F239" s="2">
        <v>45238</v>
      </c>
      <c r="G239" s="2" t="s">
        <v>22</v>
      </c>
      <c r="H239" s="30">
        <f>_xlfn.XLOOKUP(Table8[[#This Row],[Attendance]],$J$2:$J$5,$K$2:$K$5)</f>
        <v>1</v>
      </c>
    </row>
    <row r="240" spans="1:8">
      <c r="A240" t="s">
        <v>122</v>
      </c>
      <c r="B240" t="s">
        <v>81</v>
      </c>
      <c r="C240" t="s">
        <v>82</v>
      </c>
      <c r="D240" t="s">
        <v>87</v>
      </c>
      <c r="E240" s="36" t="str">
        <f>_xlfn.XLOOKUP(Table8[[#This Row],[EID]],Roster!A:A,Roster!F:F)</f>
        <v>Network</v>
      </c>
      <c r="F240" s="2">
        <v>45238</v>
      </c>
      <c r="G240" s="2" t="s">
        <v>124</v>
      </c>
      <c r="H240" s="30">
        <f>_xlfn.XLOOKUP(Table8[[#This Row],[Attendance]],$J$2:$J$5,$K$2:$K$5)</f>
        <v>0</v>
      </c>
    </row>
    <row r="241" spans="1:8">
      <c r="A241" t="s">
        <v>123</v>
      </c>
      <c r="B241" t="s">
        <v>83</v>
      </c>
      <c r="C241" t="s">
        <v>84</v>
      </c>
      <c r="D241" t="s">
        <v>88</v>
      </c>
      <c r="E241" s="36" t="str">
        <f>_xlfn.XLOOKUP(Table8[[#This Row],[EID]],Roster!A:A,Roster!F:F)</f>
        <v>HR</v>
      </c>
      <c r="F241" s="2">
        <v>45238</v>
      </c>
      <c r="G241" s="2" t="s">
        <v>22</v>
      </c>
      <c r="H241" s="30">
        <f>_xlfn.XLOOKUP(Table8[[#This Row],[Attendance]],$J$2:$J$5,$K$2:$K$5)</f>
        <v>1</v>
      </c>
    </row>
    <row r="242" spans="1:8">
      <c r="A242" t="s">
        <v>94</v>
      </c>
      <c r="B242" t="s">
        <v>25</v>
      </c>
      <c r="C242" t="s">
        <v>53</v>
      </c>
      <c r="D242" t="s">
        <v>85</v>
      </c>
      <c r="E242" s="36" t="str">
        <f>_xlfn.XLOOKUP(Table8[[#This Row],[EID]],Roster!A:A,Roster!F:F)</f>
        <v>F&amp;A</v>
      </c>
      <c r="F242" s="2">
        <v>45239</v>
      </c>
      <c r="G242" s="2" t="s">
        <v>22</v>
      </c>
      <c r="H242" s="30">
        <f>_xlfn.XLOOKUP(Table8[[#This Row],[Attendance]],$J$2:$J$5,$K$2:$K$5)</f>
        <v>1</v>
      </c>
    </row>
    <row r="243" spans="1:8">
      <c r="A243" t="s">
        <v>95</v>
      </c>
      <c r="B243" t="s">
        <v>26</v>
      </c>
      <c r="C243" t="s">
        <v>54</v>
      </c>
      <c r="D243" t="s">
        <v>85</v>
      </c>
      <c r="E243" s="36" t="str">
        <f>_xlfn.XLOOKUP(Table8[[#This Row],[EID]],Roster!A:A,Roster!F:F)</f>
        <v>F&amp;A</v>
      </c>
      <c r="F243" s="2">
        <v>45239</v>
      </c>
      <c r="G243" s="2" t="s">
        <v>126</v>
      </c>
      <c r="H243" s="30">
        <f>_xlfn.XLOOKUP(Table8[[#This Row],[Attendance]],$J$2:$J$5,$K$2:$K$5)</f>
        <v>0</v>
      </c>
    </row>
    <row r="244" spans="1:8">
      <c r="A244" t="s">
        <v>96</v>
      </c>
      <c r="B244" t="s">
        <v>27</v>
      </c>
      <c r="C244" t="s">
        <v>55</v>
      </c>
      <c r="D244" t="s">
        <v>86</v>
      </c>
      <c r="E244" s="36" t="str">
        <f>_xlfn.XLOOKUP(Table8[[#This Row],[EID]],Roster!A:A,Roster!F:F)</f>
        <v>Health</v>
      </c>
      <c r="F244" s="2">
        <v>45239</v>
      </c>
      <c r="G244" s="2" t="s">
        <v>22</v>
      </c>
      <c r="H244" s="30">
        <f>_xlfn.XLOOKUP(Table8[[#This Row],[Attendance]],$J$2:$J$5,$K$2:$K$5)</f>
        <v>1</v>
      </c>
    </row>
    <row r="245" spans="1:8">
      <c r="A245" t="s">
        <v>97</v>
      </c>
      <c r="B245" t="s">
        <v>28</v>
      </c>
      <c r="C245" t="s">
        <v>56</v>
      </c>
      <c r="D245" t="s">
        <v>87</v>
      </c>
      <c r="E245" s="36" t="str">
        <f>_xlfn.XLOOKUP(Table8[[#This Row],[EID]],Roster!A:A,Roster!F:F)</f>
        <v>Network</v>
      </c>
      <c r="F245" s="2">
        <v>45239</v>
      </c>
      <c r="G245" s="2" t="s">
        <v>124</v>
      </c>
      <c r="H245" s="30">
        <f>_xlfn.XLOOKUP(Table8[[#This Row],[Attendance]],$J$2:$J$5,$K$2:$K$5)</f>
        <v>0</v>
      </c>
    </row>
    <row r="246" spans="1:8">
      <c r="A246" t="s">
        <v>98</v>
      </c>
      <c r="B246" t="s">
        <v>29</v>
      </c>
      <c r="C246" t="s">
        <v>57</v>
      </c>
      <c r="D246" t="s">
        <v>88</v>
      </c>
      <c r="E246" s="36" t="str">
        <f>_xlfn.XLOOKUP(Table8[[#This Row],[EID]],Roster!A:A,Roster!F:F)</f>
        <v>HR</v>
      </c>
      <c r="F246" s="2">
        <v>45239</v>
      </c>
      <c r="G246" s="2" t="s">
        <v>22</v>
      </c>
      <c r="H246" s="30">
        <f>_xlfn.XLOOKUP(Table8[[#This Row],[Attendance]],$J$2:$J$5,$K$2:$K$5)</f>
        <v>1</v>
      </c>
    </row>
    <row r="247" spans="1:8">
      <c r="A247" t="s">
        <v>99</v>
      </c>
      <c r="B247" t="s">
        <v>30</v>
      </c>
      <c r="C247" t="s">
        <v>58</v>
      </c>
      <c r="D247" t="s">
        <v>87</v>
      </c>
      <c r="E247" s="36" t="str">
        <f>_xlfn.XLOOKUP(Table8[[#This Row],[EID]],Roster!A:A,Roster!F:F)</f>
        <v>Strategy</v>
      </c>
      <c r="F247" s="2">
        <v>45239</v>
      </c>
      <c r="G247" s="2" t="s">
        <v>22</v>
      </c>
      <c r="H247" s="30">
        <f>_xlfn.XLOOKUP(Table8[[#This Row],[Attendance]],$J$2:$J$5,$K$2:$K$5)</f>
        <v>1</v>
      </c>
    </row>
    <row r="248" spans="1:8">
      <c r="A248" t="s">
        <v>100</v>
      </c>
      <c r="B248" t="s">
        <v>31</v>
      </c>
      <c r="C248" t="s">
        <v>59</v>
      </c>
      <c r="D248" t="s">
        <v>85</v>
      </c>
      <c r="E248" s="36" t="str">
        <f>_xlfn.XLOOKUP(Table8[[#This Row],[EID]],Roster!A:A,Roster!F:F)</f>
        <v>F&amp;A</v>
      </c>
      <c r="F248" s="2">
        <v>45239</v>
      </c>
      <c r="G248" s="2" t="s">
        <v>22</v>
      </c>
      <c r="H248" s="30">
        <f>_xlfn.XLOOKUP(Table8[[#This Row],[Attendance]],$J$2:$J$5,$K$2:$K$5)</f>
        <v>1</v>
      </c>
    </row>
    <row r="249" spans="1:8">
      <c r="A249" t="s">
        <v>101</v>
      </c>
      <c r="B249" t="s">
        <v>32</v>
      </c>
      <c r="C249" t="s">
        <v>60</v>
      </c>
      <c r="D249" t="s">
        <v>86</v>
      </c>
      <c r="E249" s="36" t="str">
        <f>_xlfn.XLOOKUP(Table8[[#This Row],[EID]],Roster!A:A,Roster!F:F)</f>
        <v>Health</v>
      </c>
      <c r="F249" s="2">
        <v>45239</v>
      </c>
      <c r="G249" s="2" t="s">
        <v>22</v>
      </c>
      <c r="H249" s="30">
        <f>_xlfn.XLOOKUP(Table8[[#This Row],[Attendance]],$J$2:$J$5,$K$2:$K$5)</f>
        <v>1</v>
      </c>
    </row>
    <row r="250" spans="1:8">
      <c r="A250" t="s">
        <v>102</v>
      </c>
      <c r="B250" t="s">
        <v>33</v>
      </c>
      <c r="C250" t="s">
        <v>61</v>
      </c>
      <c r="D250" t="s">
        <v>87</v>
      </c>
      <c r="E250" s="36" t="str">
        <f>_xlfn.XLOOKUP(Table8[[#This Row],[EID]],Roster!A:A,Roster!F:F)</f>
        <v>Network</v>
      </c>
      <c r="F250" s="2">
        <v>45239</v>
      </c>
      <c r="G250" s="2" t="s">
        <v>125</v>
      </c>
      <c r="H250" s="30">
        <f>_xlfn.XLOOKUP(Table8[[#This Row],[Attendance]],$J$2:$J$5,$K$2:$K$5)</f>
        <v>0</v>
      </c>
    </row>
    <row r="251" spans="1:8">
      <c r="A251" t="s">
        <v>103</v>
      </c>
      <c r="B251" t="s">
        <v>34</v>
      </c>
      <c r="C251" t="s">
        <v>62</v>
      </c>
      <c r="D251" t="s">
        <v>88</v>
      </c>
      <c r="E251" s="36" t="str">
        <f>_xlfn.XLOOKUP(Table8[[#This Row],[EID]],Roster!A:A,Roster!F:F)</f>
        <v>HR</v>
      </c>
      <c r="F251" s="2">
        <v>45239</v>
      </c>
      <c r="G251" s="2" t="s">
        <v>22</v>
      </c>
      <c r="H251" s="30">
        <f>_xlfn.XLOOKUP(Table8[[#This Row],[Attendance]],$J$2:$J$5,$K$2:$K$5)</f>
        <v>1</v>
      </c>
    </row>
    <row r="252" spans="1:8">
      <c r="A252" t="s">
        <v>104</v>
      </c>
      <c r="B252" t="s">
        <v>35</v>
      </c>
      <c r="C252" t="s">
        <v>63</v>
      </c>
      <c r="D252" t="s">
        <v>85</v>
      </c>
      <c r="E252" s="36" t="str">
        <f>_xlfn.XLOOKUP(Table8[[#This Row],[EID]],Roster!A:A,Roster!F:F)</f>
        <v>F&amp;A</v>
      </c>
      <c r="F252" s="2">
        <v>45239</v>
      </c>
      <c r="G252" s="2" t="s">
        <v>22</v>
      </c>
      <c r="H252" s="30">
        <f>_xlfn.XLOOKUP(Table8[[#This Row],[Attendance]],$J$2:$J$5,$K$2:$K$5)</f>
        <v>1</v>
      </c>
    </row>
    <row r="253" spans="1:8">
      <c r="A253" t="s">
        <v>105</v>
      </c>
      <c r="B253" t="s">
        <v>36</v>
      </c>
      <c r="C253" t="s">
        <v>64</v>
      </c>
      <c r="D253" t="s">
        <v>85</v>
      </c>
      <c r="E253" s="36" t="str">
        <f>_xlfn.XLOOKUP(Table8[[#This Row],[EID]],Roster!A:A,Roster!F:F)</f>
        <v>F&amp;A</v>
      </c>
      <c r="F253" s="2">
        <v>45239</v>
      </c>
      <c r="G253" s="2" t="s">
        <v>22</v>
      </c>
      <c r="H253" s="30">
        <f>_xlfn.XLOOKUP(Table8[[#This Row],[Attendance]],$J$2:$J$5,$K$2:$K$5)</f>
        <v>1</v>
      </c>
    </row>
    <row r="254" spans="1:8">
      <c r="A254" t="s">
        <v>106</v>
      </c>
      <c r="B254" t="s">
        <v>37</v>
      </c>
      <c r="C254" t="s">
        <v>65</v>
      </c>
      <c r="D254" t="s">
        <v>86</v>
      </c>
      <c r="E254" s="36" t="str">
        <f>_xlfn.XLOOKUP(Table8[[#This Row],[EID]],Roster!A:A,Roster!F:F)</f>
        <v>Health</v>
      </c>
      <c r="F254" s="2">
        <v>45239</v>
      </c>
      <c r="G254" s="2" t="s">
        <v>124</v>
      </c>
      <c r="H254" s="30">
        <f>_xlfn.XLOOKUP(Table8[[#This Row],[Attendance]],$J$2:$J$5,$K$2:$K$5)</f>
        <v>0</v>
      </c>
    </row>
    <row r="255" spans="1:8">
      <c r="A255" t="s">
        <v>107</v>
      </c>
      <c r="B255" t="s">
        <v>38</v>
      </c>
      <c r="C255" t="s">
        <v>66</v>
      </c>
      <c r="D255" t="s">
        <v>85</v>
      </c>
      <c r="E255" s="36" t="str">
        <f>_xlfn.XLOOKUP(Table8[[#This Row],[EID]],Roster!A:A,Roster!F:F)</f>
        <v>F&amp;A</v>
      </c>
      <c r="F255" s="2">
        <v>45239</v>
      </c>
      <c r="G255" s="2" t="s">
        <v>124</v>
      </c>
      <c r="H255" s="30">
        <f>_xlfn.XLOOKUP(Table8[[#This Row],[Attendance]],$J$2:$J$5,$K$2:$K$5)</f>
        <v>0</v>
      </c>
    </row>
    <row r="256" spans="1:8">
      <c r="A256" t="s">
        <v>108</v>
      </c>
      <c r="B256" t="s">
        <v>39</v>
      </c>
      <c r="C256" t="s">
        <v>67</v>
      </c>
      <c r="D256" t="s">
        <v>88</v>
      </c>
      <c r="E256" s="36" t="str">
        <f>_xlfn.XLOOKUP(Table8[[#This Row],[EID]],Roster!A:A,Roster!F:F)</f>
        <v>HR</v>
      </c>
      <c r="F256" s="2">
        <v>45239</v>
      </c>
      <c r="G256" s="2" t="s">
        <v>22</v>
      </c>
      <c r="H256" s="30">
        <f>_xlfn.XLOOKUP(Table8[[#This Row],[Attendance]],$J$2:$J$5,$K$2:$K$5)</f>
        <v>1</v>
      </c>
    </row>
    <row r="257" spans="1:8">
      <c r="A257" t="s">
        <v>109</v>
      </c>
      <c r="B257" t="s">
        <v>40</v>
      </c>
      <c r="C257" t="s">
        <v>68</v>
      </c>
      <c r="D257" t="s">
        <v>87</v>
      </c>
      <c r="E257" s="36" t="str">
        <f>_xlfn.XLOOKUP(Table8[[#This Row],[EID]],Roster!A:A,Roster!F:F)</f>
        <v>Strategy</v>
      </c>
      <c r="F257" s="2">
        <v>45239</v>
      </c>
      <c r="G257" s="2" t="s">
        <v>22</v>
      </c>
      <c r="H257" s="30">
        <f>_xlfn.XLOOKUP(Table8[[#This Row],[Attendance]],$J$2:$J$5,$K$2:$K$5)</f>
        <v>1</v>
      </c>
    </row>
    <row r="258" spans="1:8">
      <c r="A258" t="s">
        <v>110</v>
      </c>
      <c r="B258" t="s">
        <v>41</v>
      </c>
      <c r="C258" t="s">
        <v>69</v>
      </c>
      <c r="D258" t="s">
        <v>85</v>
      </c>
      <c r="E258" s="36" t="str">
        <f>_xlfn.XLOOKUP(Table8[[#This Row],[EID]],Roster!A:A,Roster!F:F)</f>
        <v>F&amp;A</v>
      </c>
      <c r="F258" s="2">
        <v>45239</v>
      </c>
      <c r="G258" s="2" t="s">
        <v>22</v>
      </c>
      <c r="H258" s="30">
        <f>_xlfn.XLOOKUP(Table8[[#This Row],[Attendance]],$J$2:$J$5,$K$2:$K$5)</f>
        <v>1</v>
      </c>
    </row>
    <row r="259" spans="1:8">
      <c r="A259" t="s">
        <v>111</v>
      </c>
      <c r="B259" t="s">
        <v>42</v>
      </c>
      <c r="C259" t="s">
        <v>70</v>
      </c>
      <c r="D259" t="s">
        <v>86</v>
      </c>
      <c r="E259" s="36" t="str">
        <f>_xlfn.XLOOKUP(Table8[[#This Row],[EID]],Roster!A:A,Roster!F:F)</f>
        <v>Health</v>
      </c>
      <c r="F259" s="2">
        <v>45239</v>
      </c>
      <c r="G259" s="2" t="s">
        <v>126</v>
      </c>
      <c r="H259" s="30">
        <f>_xlfn.XLOOKUP(Table8[[#This Row],[Attendance]],$J$2:$J$5,$K$2:$K$5)</f>
        <v>0</v>
      </c>
    </row>
    <row r="260" spans="1:8">
      <c r="A260" t="s">
        <v>112</v>
      </c>
      <c r="B260" t="s">
        <v>43</v>
      </c>
      <c r="C260" t="s">
        <v>71</v>
      </c>
      <c r="D260" t="s">
        <v>86</v>
      </c>
      <c r="E260" s="36" t="str">
        <f>_xlfn.XLOOKUP(Table8[[#This Row],[EID]],Roster!A:A,Roster!F:F)</f>
        <v>Health</v>
      </c>
      <c r="F260" s="2">
        <v>45239</v>
      </c>
      <c r="G260" s="2" t="s">
        <v>22</v>
      </c>
      <c r="H260" s="30">
        <f>_xlfn.XLOOKUP(Table8[[#This Row],[Attendance]],$J$2:$J$5,$K$2:$K$5)</f>
        <v>1</v>
      </c>
    </row>
    <row r="261" spans="1:8">
      <c r="A261" t="s">
        <v>113</v>
      </c>
      <c r="B261" t="s">
        <v>44</v>
      </c>
      <c r="C261" t="s">
        <v>72</v>
      </c>
      <c r="D261" t="s">
        <v>88</v>
      </c>
      <c r="E261" s="36" t="str">
        <f>_xlfn.XLOOKUP(Table8[[#This Row],[EID]],Roster!A:A,Roster!F:F)</f>
        <v>HR</v>
      </c>
      <c r="F261" s="2">
        <v>45239</v>
      </c>
      <c r="G261" s="2" t="s">
        <v>22</v>
      </c>
      <c r="H261" s="30">
        <f>_xlfn.XLOOKUP(Table8[[#This Row],[Attendance]],$J$2:$J$5,$K$2:$K$5)</f>
        <v>1</v>
      </c>
    </row>
    <row r="262" spans="1:8">
      <c r="A262" t="s">
        <v>114</v>
      </c>
      <c r="B262" t="s">
        <v>45</v>
      </c>
      <c r="C262" t="s">
        <v>73</v>
      </c>
      <c r="D262" t="s">
        <v>87</v>
      </c>
      <c r="E262" s="36" t="str">
        <f>_xlfn.XLOOKUP(Table8[[#This Row],[EID]],Roster!A:A,Roster!F:F)</f>
        <v>Strategy</v>
      </c>
      <c r="F262" s="2">
        <v>45239</v>
      </c>
      <c r="G262" s="2" t="s">
        <v>22</v>
      </c>
      <c r="H262" s="30">
        <f>_xlfn.XLOOKUP(Table8[[#This Row],[Attendance]],$J$2:$J$5,$K$2:$K$5)</f>
        <v>1</v>
      </c>
    </row>
    <row r="263" spans="1:8">
      <c r="A263" t="s">
        <v>115</v>
      </c>
      <c r="B263" t="s">
        <v>46</v>
      </c>
      <c r="C263" t="s">
        <v>74</v>
      </c>
      <c r="D263" t="s">
        <v>85</v>
      </c>
      <c r="E263" s="36" t="str">
        <f>_xlfn.XLOOKUP(Table8[[#This Row],[EID]],Roster!A:A,Roster!F:F)</f>
        <v>F&amp;A</v>
      </c>
      <c r="F263" s="2">
        <v>45239</v>
      </c>
      <c r="G263" s="2" t="s">
        <v>22</v>
      </c>
      <c r="H263" s="30">
        <f>_xlfn.XLOOKUP(Table8[[#This Row],[Attendance]],$J$2:$J$5,$K$2:$K$5)</f>
        <v>1</v>
      </c>
    </row>
    <row r="264" spans="1:8">
      <c r="A264" t="s">
        <v>116</v>
      </c>
      <c r="B264" t="s">
        <v>47</v>
      </c>
      <c r="C264" t="s">
        <v>75</v>
      </c>
      <c r="D264" t="s">
        <v>86</v>
      </c>
      <c r="E264" s="36" t="str">
        <f>_xlfn.XLOOKUP(Table8[[#This Row],[EID]],Roster!A:A,Roster!F:F)</f>
        <v>Health</v>
      </c>
      <c r="F264" s="2">
        <v>45239</v>
      </c>
      <c r="G264" s="2" t="s">
        <v>125</v>
      </c>
      <c r="H264" s="30">
        <f>_xlfn.XLOOKUP(Table8[[#This Row],[Attendance]],$J$2:$J$5,$K$2:$K$5)</f>
        <v>0</v>
      </c>
    </row>
    <row r="265" spans="1:8">
      <c r="A265" t="s">
        <v>117</v>
      </c>
      <c r="B265" t="s">
        <v>48</v>
      </c>
      <c r="C265" t="s">
        <v>76</v>
      </c>
      <c r="D265" t="s">
        <v>87</v>
      </c>
      <c r="E265" s="36" t="str">
        <f>_xlfn.XLOOKUP(Table8[[#This Row],[EID]],Roster!A:A,Roster!F:F)</f>
        <v>Network</v>
      </c>
      <c r="F265" s="2">
        <v>45239</v>
      </c>
      <c r="G265" s="2" t="s">
        <v>22</v>
      </c>
      <c r="H265" s="30">
        <f>_xlfn.XLOOKUP(Table8[[#This Row],[Attendance]],$J$2:$J$5,$K$2:$K$5)</f>
        <v>1</v>
      </c>
    </row>
    <row r="266" spans="1:8">
      <c r="A266" t="s">
        <v>118</v>
      </c>
      <c r="B266" t="s">
        <v>49</v>
      </c>
      <c r="C266" t="s">
        <v>77</v>
      </c>
      <c r="D266" t="s">
        <v>88</v>
      </c>
      <c r="E266" s="36" t="str">
        <f>_xlfn.XLOOKUP(Table8[[#This Row],[EID]],Roster!A:A,Roster!F:F)</f>
        <v>HR</v>
      </c>
      <c r="F266" s="2">
        <v>45239</v>
      </c>
      <c r="G266" s="2" t="s">
        <v>22</v>
      </c>
      <c r="H266" s="30">
        <f>_xlfn.XLOOKUP(Table8[[#This Row],[Attendance]],$J$2:$J$5,$K$2:$K$5)</f>
        <v>1</v>
      </c>
    </row>
    <row r="267" spans="1:8">
      <c r="A267" t="s">
        <v>119</v>
      </c>
      <c r="B267" t="s">
        <v>50</v>
      </c>
      <c r="C267" t="s">
        <v>78</v>
      </c>
      <c r="D267" t="s">
        <v>86</v>
      </c>
      <c r="E267" s="36" t="str">
        <f>_xlfn.XLOOKUP(Table8[[#This Row],[EID]],Roster!A:A,Roster!F:F)</f>
        <v>Health</v>
      </c>
      <c r="F267" s="2">
        <v>45239</v>
      </c>
      <c r="G267" s="2" t="s">
        <v>22</v>
      </c>
      <c r="H267" s="30">
        <f>_xlfn.XLOOKUP(Table8[[#This Row],[Attendance]],$J$2:$J$5,$K$2:$K$5)</f>
        <v>1</v>
      </c>
    </row>
    <row r="268" spans="1:8">
      <c r="A268" t="s">
        <v>120</v>
      </c>
      <c r="B268" t="s">
        <v>51</v>
      </c>
      <c r="C268" t="s">
        <v>79</v>
      </c>
      <c r="D268" t="s">
        <v>85</v>
      </c>
      <c r="E268" s="36" t="str">
        <f>_xlfn.XLOOKUP(Table8[[#This Row],[EID]],Roster!A:A,Roster!F:F)</f>
        <v>F&amp;A</v>
      </c>
      <c r="F268" s="2">
        <v>45239</v>
      </c>
      <c r="G268" s="2" t="s">
        <v>126</v>
      </c>
      <c r="H268" s="30">
        <f>_xlfn.XLOOKUP(Table8[[#This Row],[Attendance]],$J$2:$J$5,$K$2:$K$5)</f>
        <v>0</v>
      </c>
    </row>
    <row r="269" spans="1:8">
      <c r="A269" t="s">
        <v>121</v>
      </c>
      <c r="B269" t="s">
        <v>52</v>
      </c>
      <c r="C269" t="s">
        <v>80</v>
      </c>
      <c r="D269" t="s">
        <v>86</v>
      </c>
      <c r="E269" s="36" t="str">
        <f>_xlfn.XLOOKUP(Table8[[#This Row],[EID]],Roster!A:A,Roster!F:F)</f>
        <v>Health</v>
      </c>
      <c r="F269" s="2">
        <v>45239</v>
      </c>
      <c r="G269" s="2" t="s">
        <v>22</v>
      </c>
      <c r="H269" s="30">
        <f>_xlfn.XLOOKUP(Table8[[#This Row],[Attendance]],$J$2:$J$5,$K$2:$K$5)</f>
        <v>1</v>
      </c>
    </row>
    <row r="270" spans="1:8">
      <c r="A270" t="s">
        <v>122</v>
      </c>
      <c r="B270" t="s">
        <v>81</v>
      </c>
      <c r="C270" t="s">
        <v>82</v>
      </c>
      <c r="D270" t="s">
        <v>87</v>
      </c>
      <c r="E270" s="36" t="str">
        <f>_xlfn.XLOOKUP(Table8[[#This Row],[EID]],Roster!A:A,Roster!F:F)</f>
        <v>Network</v>
      </c>
      <c r="F270" s="2">
        <v>45239</v>
      </c>
      <c r="G270" s="2" t="s">
        <v>124</v>
      </c>
      <c r="H270" s="30">
        <f>_xlfn.XLOOKUP(Table8[[#This Row],[Attendance]],$J$2:$J$5,$K$2:$K$5)</f>
        <v>0</v>
      </c>
    </row>
    <row r="271" spans="1:8">
      <c r="A271" t="s">
        <v>123</v>
      </c>
      <c r="B271" t="s">
        <v>83</v>
      </c>
      <c r="C271" t="s">
        <v>84</v>
      </c>
      <c r="D271" t="s">
        <v>88</v>
      </c>
      <c r="E271" s="36" t="str">
        <f>_xlfn.XLOOKUP(Table8[[#This Row],[EID]],Roster!A:A,Roster!F:F)</f>
        <v>HR</v>
      </c>
      <c r="F271" s="2">
        <v>45239</v>
      </c>
      <c r="G271" s="2" t="s">
        <v>22</v>
      </c>
      <c r="H271" s="30">
        <f>_xlfn.XLOOKUP(Table8[[#This Row],[Attendance]],$J$2:$J$5,$K$2:$K$5)</f>
        <v>1</v>
      </c>
    </row>
    <row r="272" spans="1:8">
      <c r="A272" t="s">
        <v>94</v>
      </c>
      <c r="B272" t="s">
        <v>25</v>
      </c>
      <c r="C272" t="s">
        <v>53</v>
      </c>
      <c r="D272" t="s">
        <v>85</v>
      </c>
      <c r="E272" s="36" t="str">
        <f>_xlfn.XLOOKUP(Table8[[#This Row],[EID]],Roster!A:A,Roster!F:F)</f>
        <v>F&amp;A</v>
      </c>
      <c r="F272" s="2">
        <v>45240</v>
      </c>
      <c r="G272" s="2" t="s">
        <v>22</v>
      </c>
      <c r="H272" s="30">
        <f>_xlfn.XLOOKUP(Table8[[#This Row],[Attendance]],$J$2:$J$5,$K$2:$K$5)</f>
        <v>1</v>
      </c>
    </row>
    <row r="273" spans="1:8">
      <c r="A273" t="s">
        <v>95</v>
      </c>
      <c r="B273" t="s">
        <v>26</v>
      </c>
      <c r="C273" t="s">
        <v>54</v>
      </c>
      <c r="D273" t="s">
        <v>85</v>
      </c>
      <c r="E273" s="36" t="str">
        <f>_xlfn.XLOOKUP(Table8[[#This Row],[EID]],Roster!A:A,Roster!F:F)</f>
        <v>F&amp;A</v>
      </c>
      <c r="F273" s="2">
        <v>45240</v>
      </c>
      <c r="G273" s="2" t="s">
        <v>22</v>
      </c>
      <c r="H273" s="30">
        <f>_xlfn.XLOOKUP(Table8[[#This Row],[Attendance]],$J$2:$J$5,$K$2:$K$5)</f>
        <v>1</v>
      </c>
    </row>
    <row r="274" spans="1:8">
      <c r="A274" t="s">
        <v>96</v>
      </c>
      <c r="B274" t="s">
        <v>27</v>
      </c>
      <c r="C274" t="s">
        <v>55</v>
      </c>
      <c r="D274" t="s">
        <v>86</v>
      </c>
      <c r="E274" s="36" t="str">
        <f>_xlfn.XLOOKUP(Table8[[#This Row],[EID]],Roster!A:A,Roster!F:F)</f>
        <v>Health</v>
      </c>
      <c r="F274" s="2">
        <v>45240</v>
      </c>
      <c r="G274" s="2" t="s">
        <v>22</v>
      </c>
      <c r="H274" s="30">
        <f>_xlfn.XLOOKUP(Table8[[#This Row],[Attendance]],$J$2:$J$5,$K$2:$K$5)</f>
        <v>1</v>
      </c>
    </row>
    <row r="275" spans="1:8">
      <c r="A275" t="s">
        <v>97</v>
      </c>
      <c r="B275" t="s">
        <v>28</v>
      </c>
      <c r="C275" t="s">
        <v>56</v>
      </c>
      <c r="D275" t="s">
        <v>87</v>
      </c>
      <c r="E275" s="36" t="str">
        <f>_xlfn.XLOOKUP(Table8[[#This Row],[EID]],Roster!A:A,Roster!F:F)</f>
        <v>Network</v>
      </c>
      <c r="F275" s="2">
        <v>45240</v>
      </c>
      <c r="G275" s="2" t="s">
        <v>126</v>
      </c>
      <c r="H275" s="30">
        <f>_xlfn.XLOOKUP(Table8[[#This Row],[Attendance]],$J$2:$J$5,$K$2:$K$5)</f>
        <v>0</v>
      </c>
    </row>
    <row r="276" spans="1:8">
      <c r="A276" t="s">
        <v>98</v>
      </c>
      <c r="B276" t="s">
        <v>29</v>
      </c>
      <c r="C276" t="s">
        <v>57</v>
      </c>
      <c r="D276" t="s">
        <v>88</v>
      </c>
      <c r="E276" s="36" t="str">
        <f>_xlfn.XLOOKUP(Table8[[#This Row],[EID]],Roster!A:A,Roster!F:F)</f>
        <v>HR</v>
      </c>
      <c r="F276" s="2">
        <v>45240</v>
      </c>
      <c r="G276" s="2" t="s">
        <v>22</v>
      </c>
      <c r="H276" s="30">
        <f>_xlfn.XLOOKUP(Table8[[#This Row],[Attendance]],$J$2:$J$5,$K$2:$K$5)</f>
        <v>1</v>
      </c>
    </row>
    <row r="277" spans="1:8">
      <c r="A277" t="s">
        <v>99</v>
      </c>
      <c r="B277" t="s">
        <v>30</v>
      </c>
      <c r="C277" t="s">
        <v>58</v>
      </c>
      <c r="D277" t="s">
        <v>87</v>
      </c>
      <c r="E277" s="36" t="str">
        <f>_xlfn.XLOOKUP(Table8[[#This Row],[EID]],Roster!A:A,Roster!F:F)</f>
        <v>Strategy</v>
      </c>
      <c r="F277" s="2">
        <v>45240</v>
      </c>
      <c r="G277" s="2" t="s">
        <v>22</v>
      </c>
      <c r="H277" s="30">
        <f>_xlfn.XLOOKUP(Table8[[#This Row],[Attendance]],$J$2:$J$5,$K$2:$K$5)</f>
        <v>1</v>
      </c>
    </row>
    <row r="278" spans="1:8">
      <c r="A278" t="s">
        <v>100</v>
      </c>
      <c r="B278" t="s">
        <v>31</v>
      </c>
      <c r="C278" t="s">
        <v>59</v>
      </c>
      <c r="D278" t="s">
        <v>85</v>
      </c>
      <c r="E278" s="36" t="str">
        <f>_xlfn.XLOOKUP(Table8[[#This Row],[EID]],Roster!A:A,Roster!F:F)</f>
        <v>F&amp;A</v>
      </c>
      <c r="F278" s="2">
        <v>45240</v>
      </c>
      <c r="G278" s="2" t="s">
        <v>124</v>
      </c>
      <c r="H278" s="30">
        <f>_xlfn.XLOOKUP(Table8[[#This Row],[Attendance]],$J$2:$J$5,$K$2:$K$5)</f>
        <v>0</v>
      </c>
    </row>
    <row r="279" spans="1:8">
      <c r="A279" t="s">
        <v>101</v>
      </c>
      <c r="B279" t="s">
        <v>32</v>
      </c>
      <c r="C279" t="s">
        <v>60</v>
      </c>
      <c r="D279" t="s">
        <v>86</v>
      </c>
      <c r="E279" s="36" t="str">
        <f>_xlfn.XLOOKUP(Table8[[#This Row],[EID]],Roster!A:A,Roster!F:F)</f>
        <v>Health</v>
      </c>
      <c r="F279" s="2">
        <v>45240</v>
      </c>
      <c r="G279" s="2" t="s">
        <v>22</v>
      </c>
      <c r="H279" s="30">
        <f>_xlfn.XLOOKUP(Table8[[#This Row],[Attendance]],$J$2:$J$5,$K$2:$K$5)</f>
        <v>1</v>
      </c>
    </row>
    <row r="280" spans="1:8">
      <c r="A280" t="s">
        <v>102</v>
      </c>
      <c r="B280" t="s">
        <v>33</v>
      </c>
      <c r="C280" t="s">
        <v>61</v>
      </c>
      <c r="D280" t="s">
        <v>87</v>
      </c>
      <c r="E280" s="36" t="str">
        <f>_xlfn.XLOOKUP(Table8[[#This Row],[EID]],Roster!A:A,Roster!F:F)</f>
        <v>Network</v>
      </c>
      <c r="F280" s="2">
        <v>45240</v>
      </c>
      <c r="G280" s="2" t="s">
        <v>22</v>
      </c>
      <c r="H280" s="30">
        <f>_xlfn.XLOOKUP(Table8[[#This Row],[Attendance]],$J$2:$J$5,$K$2:$K$5)</f>
        <v>1</v>
      </c>
    </row>
    <row r="281" spans="1:8">
      <c r="A281" t="s">
        <v>103</v>
      </c>
      <c r="B281" t="s">
        <v>34</v>
      </c>
      <c r="C281" t="s">
        <v>62</v>
      </c>
      <c r="D281" t="s">
        <v>88</v>
      </c>
      <c r="E281" s="36" t="str">
        <f>_xlfn.XLOOKUP(Table8[[#This Row],[EID]],Roster!A:A,Roster!F:F)</f>
        <v>HR</v>
      </c>
      <c r="F281" s="2">
        <v>45240</v>
      </c>
      <c r="G281" s="2" t="s">
        <v>22</v>
      </c>
      <c r="H281" s="30">
        <f>_xlfn.XLOOKUP(Table8[[#This Row],[Attendance]],$J$2:$J$5,$K$2:$K$5)</f>
        <v>1</v>
      </c>
    </row>
    <row r="282" spans="1:8">
      <c r="A282" t="s">
        <v>104</v>
      </c>
      <c r="B282" t="s">
        <v>35</v>
      </c>
      <c r="C282" t="s">
        <v>63</v>
      </c>
      <c r="D282" t="s">
        <v>85</v>
      </c>
      <c r="E282" s="36" t="str">
        <f>_xlfn.XLOOKUP(Table8[[#This Row],[EID]],Roster!A:A,Roster!F:F)</f>
        <v>F&amp;A</v>
      </c>
      <c r="F282" s="2">
        <v>45240</v>
      </c>
      <c r="G282" s="2" t="s">
        <v>22</v>
      </c>
      <c r="H282" s="30">
        <f>_xlfn.XLOOKUP(Table8[[#This Row],[Attendance]],$J$2:$J$5,$K$2:$K$5)</f>
        <v>1</v>
      </c>
    </row>
    <row r="283" spans="1:8">
      <c r="A283" t="s">
        <v>105</v>
      </c>
      <c r="B283" t="s">
        <v>36</v>
      </c>
      <c r="C283" t="s">
        <v>64</v>
      </c>
      <c r="D283" t="s">
        <v>85</v>
      </c>
      <c r="E283" s="36" t="str">
        <f>_xlfn.XLOOKUP(Table8[[#This Row],[EID]],Roster!A:A,Roster!F:F)</f>
        <v>F&amp;A</v>
      </c>
      <c r="F283" s="2">
        <v>45240</v>
      </c>
      <c r="G283" s="2" t="s">
        <v>22</v>
      </c>
      <c r="H283" s="30">
        <f>_xlfn.XLOOKUP(Table8[[#This Row],[Attendance]],$J$2:$J$5,$K$2:$K$5)</f>
        <v>1</v>
      </c>
    </row>
    <row r="284" spans="1:8">
      <c r="A284" t="s">
        <v>106</v>
      </c>
      <c r="B284" t="s">
        <v>37</v>
      </c>
      <c r="C284" t="s">
        <v>65</v>
      </c>
      <c r="D284" t="s">
        <v>86</v>
      </c>
      <c r="E284" s="36" t="str">
        <f>_xlfn.XLOOKUP(Table8[[#This Row],[EID]],Roster!A:A,Roster!F:F)</f>
        <v>Health</v>
      </c>
      <c r="F284" s="2">
        <v>45240</v>
      </c>
      <c r="G284" s="2" t="s">
        <v>124</v>
      </c>
      <c r="H284" s="30">
        <f>_xlfn.XLOOKUP(Table8[[#This Row],[Attendance]],$J$2:$J$5,$K$2:$K$5)</f>
        <v>0</v>
      </c>
    </row>
    <row r="285" spans="1:8">
      <c r="A285" t="s">
        <v>107</v>
      </c>
      <c r="B285" t="s">
        <v>38</v>
      </c>
      <c r="C285" t="s">
        <v>66</v>
      </c>
      <c r="D285" t="s">
        <v>85</v>
      </c>
      <c r="E285" s="36" t="str">
        <f>_xlfn.XLOOKUP(Table8[[#This Row],[EID]],Roster!A:A,Roster!F:F)</f>
        <v>F&amp;A</v>
      </c>
      <c r="F285" s="2">
        <v>45240</v>
      </c>
      <c r="G285" s="2" t="s">
        <v>22</v>
      </c>
      <c r="H285" s="30">
        <f>_xlfn.XLOOKUP(Table8[[#This Row],[Attendance]],$J$2:$J$5,$K$2:$K$5)</f>
        <v>1</v>
      </c>
    </row>
    <row r="286" spans="1:8">
      <c r="A286" t="s">
        <v>108</v>
      </c>
      <c r="B286" t="s">
        <v>39</v>
      </c>
      <c r="C286" t="s">
        <v>67</v>
      </c>
      <c r="D286" t="s">
        <v>88</v>
      </c>
      <c r="E286" s="36" t="str">
        <f>_xlfn.XLOOKUP(Table8[[#This Row],[EID]],Roster!A:A,Roster!F:F)</f>
        <v>HR</v>
      </c>
      <c r="F286" s="2">
        <v>45240</v>
      </c>
      <c r="G286" s="2" t="s">
        <v>22</v>
      </c>
      <c r="H286" s="30">
        <f>_xlfn.XLOOKUP(Table8[[#This Row],[Attendance]],$J$2:$J$5,$K$2:$K$5)</f>
        <v>1</v>
      </c>
    </row>
    <row r="287" spans="1:8">
      <c r="A287" t="s">
        <v>109</v>
      </c>
      <c r="B287" t="s">
        <v>40</v>
      </c>
      <c r="C287" t="s">
        <v>68</v>
      </c>
      <c r="D287" t="s">
        <v>87</v>
      </c>
      <c r="E287" s="36" t="str">
        <f>_xlfn.XLOOKUP(Table8[[#This Row],[EID]],Roster!A:A,Roster!F:F)</f>
        <v>Strategy</v>
      </c>
      <c r="F287" s="2">
        <v>45240</v>
      </c>
      <c r="G287" s="2" t="s">
        <v>22</v>
      </c>
      <c r="H287" s="30">
        <f>_xlfn.XLOOKUP(Table8[[#This Row],[Attendance]],$J$2:$J$5,$K$2:$K$5)</f>
        <v>1</v>
      </c>
    </row>
    <row r="288" spans="1:8">
      <c r="A288" t="s">
        <v>110</v>
      </c>
      <c r="B288" t="s">
        <v>41</v>
      </c>
      <c r="C288" t="s">
        <v>69</v>
      </c>
      <c r="D288" t="s">
        <v>85</v>
      </c>
      <c r="E288" s="36" t="str">
        <f>_xlfn.XLOOKUP(Table8[[#This Row],[EID]],Roster!A:A,Roster!F:F)</f>
        <v>F&amp;A</v>
      </c>
      <c r="F288" s="2">
        <v>45240</v>
      </c>
      <c r="G288" s="2" t="s">
        <v>22</v>
      </c>
      <c r="H288" s="30">
        <f>_xlfn.XLOOKUP(Table8[[#This Row],[Attendance]],$J$2:$J$5,$K$2:$K$5)</f>
        <v>1</v>
      </c>
    </row>
    <row r="289" spans="1:8">
      <c r="A289" t="s">
        <v>111</v>
      </c>
      <c r="B289" t="s">
        <v>42</v>
      </c>
      <c r="C289" t="s">
        <v>70</v>
      </c>
      <c r="D289" t="s">
        <v>86</v>
      </c>
      <c r="E289" s="36" t="str">
        <f>_xlfn.XLOOKUP(Table8[[#This Row],[EID]],Roster!A:A,Roster!F:F)</f>
        <v>Health</v>
      </c>
      <c r="F289" s="2">
        <v>45240</v>
      </c>
      <c r="G289" s="2" t="s">
        <v>22</v>
      </c>
      <c r="H289" s="30">
        <f>_xlfn.XLOOKUP(Table8[[#This Row],[Attendance]],$J$2:$J$5,$K$2:$K$5)</f>
        <v>1</v>
      </c>
    </row>
    <row r="290" spans="1:8">
      <c r="A290" t="s">
        <v>112</v>
      </c>
      <c r="B290" t="s">
        <v>43</v>
      </c>
      <c r="C290" t="s">
        <v>71</v>
      </c>
      <c r="D290" t="s">
        <v>86</v>
      </c>
      <c r="E290" s="36" t="str">
        <f>_xlfn.XLOOKUP(Table8[[#This Row],[EID]],Roster!A:A,Roster!F:F)</f>
        <v>Health</v>
      </c>
      <c r="F290" s="2">
        <v>45240</v>
      </c>
      <c r="G290" s="2" t="s">
        <v>22</v>
      </c>
      <c r="H290" s="30">
        <f>_xlfn.XLOOKUP(Table8[[#This Row],[Attendance]],$J$2:$J$5,$K$2:$K$5)</f>
        <v>1</v>
      </c>
    </row>
    <row r="291" spans="1:8">
      <c r="A291" t="s">
        <v>113</v>
      </c>
      <c r="B291" t="s">
        <v>44</v>
      </c>
      <c r="C291" t="s">
        <v>72</v>
      </c>
      <c r="D291" t="s">
        <v>88</v>
      </c>
      <c r="E291" s="36" t="str">
        <f>_xlfn.XLOOKUP(Table8[[#This Row],[EID]],Roster!A:A,Roster!F:F)</f>
        <v>HR</v>
      </c>
      <c r="F291" s="2">
        <v>45240</v>
      </c>
      <c r="G291" s="2" t="s">
        <v>22</v>
      </c>
      <c r="H291" s="30">
        <f>_xlfn.XLOOKUP(Table8[[#This Row],[Attendance]],$J$2:$J$5,$K$2:$K$5)</f>
        <v>1</v>
      </c>
    </row>
    <row r="292" spans="1:8">
      <c r="A292" t="s">
        <v>114</v>
      </c>
      <c r="B292" t="s">
        <v>45</v>
      </c>
      <c r="C292" t="s">
        <v>73</v>
      </c>
      <c r="D292" t="s">
        <v>87</v>
      </c>
      <c r="E292" s="36" t="str">
        <f>_xlfn.XLOOKUP(Table8[[#This Row],[EID]],Roster!A:A,Roster!F:F)</f>
        <v>Strategy</v>
      </c>
      <c r="F292" s="2">
        <v>45240</v>
      </c>
      <c r="G292" s="2" t="s">
        <v>22</v>
      </c>
      <c r="H292" s="30">
        <f>_xlfn.XLOOKUP(Table8[[#This Row],[Attendance]],$J$2:$J$5,$K$2:$K$5)</f>
        <v>1</v>
      </c>
    </row>
    <row r="293" spans="1:8">
      <c r="A293" t="s">
        <v>115</v>
      </c>
      <c r="B293" t="s">
        <v>46</v>
      </c>
      <c r="C293" t="s">
        <v>74</v>
      </c>
      <c r="D293" t="s">
        <v>85</v>
      </c>
      <c r="E293" s="36" t="str">
        <f>_xlfn.XLOOKUP(Table8[[#This Row],[EID]],Roster!A:A,Roster!F:F)</f>
        <v>F&amp;A</v>
      </c>
      <c r="F293" s="2">
        <v>45240</v>
      </c>
      <c r="G293" s="2" t="s">
        <v>124</v>
      </c>
      <c r="H293" s="30">
        <f>_xlfn.XLOOKUP(Table8[[#This Row],[Attendance]],$J$2:$J$5,$K$2:$K$5)</f>
        <v>0</v>
      </c>
    </row>
    <row r="294" spans="1:8">
      <c r="A294" t="s">
        <v>116</v>
      </c>
      <c r="B294" t="s">
        <v>47</v>
      </c>
      <c r="C294" t="s">
        <v>75</v>
      </c>
      <c r="D294" t="s">
        <v>86</v>
      </c>
      <c r="E294" s="36" t="str">
        <f>_xlfn.XLOOKUP(Table8[[#This Row],[EID]],Roster!A:A,Roster!F:F)</f>
        <v>Health</v>
      </c>
      <c r="F294" s="2">
        <v>45240</v>
      </c>
      <c r="G294" s="2" t="s">
        <v>22</v>
      </c>
      <c r="H294" s="30">
        <f>_xlfn.XLOOKUP(Table8[[#This Row],[Attendance]],$J$2:$J$5,$K$2:$K$5)</f>
        <v>1</v>
      </c>
    </row>
    <row r="295" spans="1:8">
      <c r="A295" t="s">
        <v>117</v>
      </c>
      <c r="B295" t="s">
        <v>48</v>
      </c>
      <c r="C295" t="s">
        <v>76</v>
      </c>
      <c r="D295" t="s">
        <v>87</v>
      </c>
      <c r="E295" s="36" t="str">
        <f>_xlfn.XLOOKUP(Table8[[#This Row],[EID]],Roster!A:A,Roster!F:F)</f>
        <v>Network</v>
      </c>
      <c r="F295" s="2">
        <v>45240</v>
      </c>
      <c r="G295" s="2" t="s">
        <v>22</v>
      </c>
      <c r="H295" s="30">
        <f>_xlfn.XLOOKUP(Table8[[#This Row],[Attendance]],$J$2:$J$5,$K$2:$K$5)</f>
        <v>1</v>
      </c>
    </row>
    <row r="296" spans="1:8">
      <c r="A296" t="s">
        <v>118</v>
      </c>
      <c r="B296" t="s">
        <v>49</v>
      </c>
      <c r="C296" t="s">
        <v>77</v>
      </c>
      <c r="D296" t="s">
        <v>88</v>
      </c>
      <c r="E296" s="36" t="str">
        <f>_xlfn.XLOOKUP(Table8[[#This Row],[EID]],Roster!A:A,Roster!F:F)</f>
        <v>HR</v>
      </c>
      <c r="F296" s="2">
        <v>45240</v>
      </c>
      <c r="G296" s="2" t="s">
        <v>22</v>
      </c>
      <c r="H296" s="30">
        <f>_xlfn.XLOOKUP(Table8[[#This Row],[Attendance]],$J$2:$J$5,$K$2:$K$5)</f>
        <v>1</v>
      </c>
    </row>
    <row r="297" spans="1:8">
      <c r="A297" t="s">
        <v>119</v>
      </c>
      <c r="B297" t="s">
        <v>50</v>
      </c>
      <c r="C297" t="s">
        <v>78</v>
      </c>
      <c r="D297" t="s">
        <v>86</v>
      </c>
      <c r="E297" s="36" t="str">
        <f>_xlfn.XLOOKUP(Table8[[#This Row],[EID]],Roster!A:A,Roster!F:F)</f>
        <v>Health</v>
      </c>
      <c r="F297" s="2">
        <v>45240</v>
      </c>
      <c r="G297" s="2" t="s">
        <v>22</v>
      </c>
      <c r="H297" s="30">
        <f>_xlfn.XLOOKUP(Table8[[#This Row],[Attendance]],$J$2:$J$5,$K$2:$K$5)</f>
        <v>1</v>
      </c>
    </row>
    <row r="298" spans="1:8">
      <c r="A298" t="s">
        <v>120</v>
      </c>
      <c r="B298" t="s">
        <v>51</v>
      </c>
      <c r="C298" t="s">
        <v>79</v>
      </c>
      <c r="D298" t="s">
        <v>85</v>
      </c>
      <c r="E298" s="36" t="str">
        <f>_xlfn.XLOOKUP(Table8[[#This Row],[EID]],Roster!A:A,Roster!F:F)</f>
        <v>F&amp;A</v>
      </c>
      <c r="F298" s="2">
        <v>45240</v>
      </c>
      <c r="G298" s="2" t="s">
        <v>22</v>
      </c>
      <c r="H298" s="30">
        <f>_xlfn.XLOOKUP(Table8[[#This Row],[Attendance]],$J$2:$J$5,$K$2:$K$5)</f>
        <v>1</v>
      </c>
    </row>
    <row r="299" spans="1:8">
      <c r="A299" t="s">
        <v>121</v>
      </c>
      <c r="B299" t="s">
        <v>52</v>
      </c>
      <c r="C299" t="s">
        <v>80</v>
      </c>
      <c r="D299" t="s">
        <v>86</v>
      </c>
      <c r="E299" s="36" t="str">
        <f>_xlfn.XLOOKUP(Table8[[#This Row],[EID]],Roster!A:A,Roster!F:F)</f>
        <v>Health</v>
      </c>
      <c r="F299" s="2">
        <v>45240</v>
      </c>
      <c r="G299" s="2" t="s">
        <v>125</v>
      </c>
      <c r="H299" s="30">
        <f>_xlfn.XLOOKUP(Table8[[#This Row],[Attendance]],$J$2:$J$5,$K$2:$K$5)</f>
        <v>0</v>
      </c>
    </row>
    <row r="300" spans="1:8">
      <c r="A300" t="s">
        <v>122</v>
      </c>
      <c r="B300" t="s">
        <v>81</v>
      </c>
      <c r="C300" t="s">
        <v>82</v>
      </c>
      <c r="D300" t="s">
        <v>87</v>
      </c>
      <c r="E300" s="36" t="str">
        <f>_xlfn.XLOOKUP(Table8[[#This Row],[EID]],Roster!A:A,Roster!F:F)</f>
        <v>Network</v>
      </c>
      <c r="F300" s="2">
        <v>45240</v>
      </c>
      <c r="G300" s="2" t="s">
        <v>22</v>
      </c>
      <c r="H300" s="30">
        <f>_xlfn.XLOOKUP(Table8[[#This Row],[Attendance]],$J$2:$J$5,$K$2:$K$5)</f>
        <v>1</v>
      </c>
    </row>
    <row r="301" spans="1:8">
      <c r="A301" t="s">
        <v>123</v>
      </c>
      <c r="B301" t="s">
        <v>83</v>
      </c>
      <c r="C301" t="s">
        <v>84</v>
      </c>
      <c r="D301" t="s">
        <v>88</v>
      </c>
      <c r="E301" s="36" t="str">
        <f>_xlfn.XLOOKUP(Table8[[#This Row],[EID]],Roster!A:A,Roster!F:F)</f>
        <v>HR</v>
      </c>
      <c r="F301" s="2">
        <v>45240</v>
      </c>
      <c r="G301" s="2" t="s">
        <v>22</v>
      </c>
      <c r="H301" s="30">
        <f>_xlfn.XLOOKUP(Table8[[#This Row],[Attendance]],$J$2:$J$5,$K$2:$K$5)</f>
        <v>1</v>
      </c>
    </row>
    <row r="302" spans="1:8">
      <c r="A302" t="s">
        <v>94</v>
      </c>
      <c r="B302" t="s">
        <v>25</v>
      </c>
      <c r="C302" t="s">
        <v>53</v>
      </c>
      <c r="D302" t="s">
        <v>85</v>
      </c>
      <c r="E302" s="36" t="str">
        <f>_xlfn.XLOOKUP(Table8[[#This Row],[EID]],Roster!A:A,Roster!F:F)</f>
        <v>F&amp;A</v>
      </c>
      <c r="F302" s="2">
        <v>45241</v>
      </c>
      <c r="G302" s="2" t="s">
        <v>22</v>
      </c>
      <c r="H302" s="30">
        <f>_xlfn.XLOOKUP(Table8[[#This Row],[Attendance]],$J$2:$J$5,$K$2:$K$5)</f>
        <v>1</v>
      </c>
    </row>
    <row r="303" spans="1:8">
      <c r="A303" t="s">
        <v>95</v>
      </c>
      <c r="B303" t="s">
        <v>26</v>
      </c>
      <c r="C303" t="s">
        <v>54</v>
      </c>
      <c r="D303" t="s">
        <v>85</v>
      </c>
      <c r="E303" s="36" t="str">
        <f>_xlfn.XLOOKUP(Table8[[#This Row],[EID]],Roster!A:A,Roster!F:F)</f>
        <v>F&amp;A</v>
      </c>
      <c r="F303" s="2">
        <v>45241</v>
      </c>
      <c r="G303" s="2" t="s">
        <v>22</v>
      </c>
      <c r="H303" s="30">
        <f>_xlfn.XLOOKUP(Table8[[#This Row],[Attendance]],$J$2:$J$5,$K$2:$K$5)</f>
        <v>1</v>
      </c>
    </row>
    <row r="304" spans="1:8">
      <c r="A304" t="s">
        <v>96</v>
      </c>
      <c r="B304" t="s">
        <v>27</v>
      </c>
      <c r="C304" t="s">
        <v>55</v>
      </c>
      <c r="D304" t="s">
        <v>86</v>
      </c>
      <c r="E304" s="36" t="str">
        <f>_xlfn.XLOOKUP(Table8[[#This Row],[EID]],Roster!A:A,Roster!F:F)</f>
        <v>Health</v>
      </c>
      <c r="F304" s="2">
        <v>45241</v>
      </c>
      <c r="G304" s="2" t="s">
        <v>124</v>
      </c>
      <c r="H304" s="30">
        <f>_xlfn.XLOOKUP(Table8[[#This Row],[Attendance]],$J$2:$J$5,$K$2:$K$5)</f>
        <v>0</v>
      </c>
    </row>
    <row r="305" spans="1:8">
      <c r="A305" t="s">
        <v>97</v>
      </c>
      <c r="B305" t="s">
        <v>28</v>
      </c>
      <c r="C305" t="s">
        <v>56</v>
      </c>
      <c r="D305" t="s">
        <v>87</v>
      </c>
      <c r="E305" s="36" t="str">
        <f>_xlfn.XLOOKUP(Table8[[#This Row],[EID]],Roster!A:A,Roster!F:F)</f>
        <v>Network</v>
      </c>
      <c r="F305" s="2">
        <v>45241</v>
      </c>
      <c r="G305" s="2" t="s">
        <v>22</v>
      </c>
      <c r="H305" s="30">
        <f>_xlfn.XLOOKUP(Table8[[#This Row],[Attendance]],$J$2:$J$5,$K$2:$K$5)</f>
        <v>1</v>
      </c>
    </row>
    <row r="306" spans="1:8">
      <c r="A306" t="s">
        <v>98</v>
      </c>
      <c r="B306" t="s">
        <v>29</v>
      </c>
      <c r="C306" t="s">
        <v>57</v>
      </c>
      <c r="D306" t="s">
        <v>88</v>
      </c>
      <c r="E306" s="36" t="str">
        <f>_xlfn.XLOOKUP(Table8[[#This Row],[EID]],Roster!A:A,Roster!F:F)</f>
        <v>HR</v>
      </c>
      <c r="F306" s="2">
        <v>45241</v>
      </c>
      <c r="G306" s="2" t="s">
        <v>22</v>
      </c>
      <c r="H306" s="30">
        <f>_xlfn.XLOOKUP(Table8[[#This Row],[Attendance]],$J$2:$J$5,$K$2:$K$5)</f>
        <v>1</v>
      </c>
    </row>
    <row r="307" spans="1:8">
      <c r="A307" t="s">
        <v>99</v>
      </c>
      <c r="B307" t="s">
        <v>30</v>
      </c>
      <c r="C307" t="s">
        <v>58</v>
      </c>
      <c r="D307" t="s">
        <v>87</v>
      </c>
      <c r="E307" s="36" t="str">
        <f>_xlfn.XLOOKUP(Table8[[#This Row],[EID]],Roster!A:A,Roster!F:F)</f>
        <v>Strategy</v>
      </c>
      <c r="F307" s="2">
        <v>45241</v>
      </c>
      <c r="G307" s="2" t="s">
        <v>22</v>
      </c>
      <c r="H307" s="30">
        <f>_xlfn.XLOOKUP(Table8[[#This Row],[Attendance]],$J$2:$J$5,$K$2:$K$5)</f>
        <v>1</v>
      </c>
    </row>
    <row r="308" spans="1:8">
      <c r="A308" t="s">
        <v>100</v>
      </c>
      <c r="B308" t="s">
        <v>31</v>
      </c>
      <c r="C308" t="s">
        <v>59</v>
      </c>
      <c r="D308" t="s">
        <v>85</v>
      </c>
      <c r="E308" s="36" t="str">
        <f>_xlfn.XLOOKUP(Table8[[#This Row],[EID]],Roster!A:A,Roster!F:F)</f>
        <v>F&amp;A</v>
      </c>
      <c r="F308" s="2">
        <v>45241</v>
      </c>
      <c r="G308" s="2" t="s">
        <v>126</v>
      </c>
      <c r="H308" s="30">
        <f>_xlfn.XLOOKUP(Table8[[#This Row],[Attendance]],$J$2:$J$5,$K$2:$K$5)</f>
        <v>0</v>
      </c>
    </row>
    <row r="309" spans="1:8">
      <c r="A309" t="s">
        <v>101</v>
      </c>
      <c r="B309" t="s">
        <v>32</v>
      </c>
      <c r="C309" t="s">
        <v>60</v>
      </c>
      <c r="D309" t="s">
        <v>86</v>
      </c>
      <c r="E309" s="36" t="str">
        <f>_xlfn.XLOOKUP(Table8[[#This Row],[EID]],Roster!A:A,Roster!F:F)</f>
        <v>Health</v>
      </c>
      <c r="F309" s="2">
        <v>45241</v>
      </c>
      <c r="G309" s="2" t="s">
        <v>22</v>
      </c>
      <c r="H309" s="30">
        <f>_xlfn.XLOOKUP(Table8[[#This Row],[Attendance]],$J$2:$J$5,$K$2:$K$5)</f>
        <v>1</v>
      </c>
    </row>
    <row r="310" spans="1:8">
      <c r="A310" t="s">
        <v>102</v>
      </c>
      <c r="B310" t="s">
        <v>33</v>
      </c>
      <c r="C310" t="s">
        <v>61</v>
      </c>
      <c r="D310" t="s">
        <v>87</v>
      </c>
      <c r="E310" s="36" t="str">
        <f>_xlfn.XLOOKUP(Table8[[#This Row],[EID]],Roster!A:A,Roster!F:F)</f>
        <v>Network</v>
      </c>
      <c r="F310" s="2">
        <v>45241</v>
      </c>
      <c r="G310" s="2" t="s">
        <v>124</v>
      </c>
      <c r="H310" s="30">
        <f>_xlfn.XLOOKUP(Table8[[#This Row],[Attendance]],$J$2:$J$5,$K$2:$K$5)</f>
        <v>0</v>
      </c>
    </row>
    <row r="311" spans="1:8">
      <c r="A311" t="s">
        <v>103</v>
      </c>
      <c r="B311" t="s">
        <v>34</v>
      </c>
      <c r="C311" t="s">
        <v>62</v>
      </c>
      <c r="D311" t="s">
        <v>88</v>
      </c>
      <c r="E311" s="36" t="str">
        <f>_xlfn.XLOOKUP(Table8[[#This Row],[EID]],Roster!A:A,Roster!F:F)</f>
        <v>HR</v>
      </c>
      <c r="F311" s="2">
        <v>45241</v>
      </c>
      <c r="G311" s="2" t="s">
        <v>22</v>
      </c>
      <c r="H311" s="30">
        <f>_xlfn.XLOOKUP(Table8[[#This Row],[Attendance]],$J$2:$J$5,$K$2:$K$5)</f>
        <v>1</v>
      </c>
    </row>
    <row r="312" spans="1:8">
      <c r="A312" t="s">
        <v>104</v>
      </c>
      <c r="B312" t="s">
        <v>35</v>
      </c>
      <c r="C312" t="s">
        <v>63</v>
      </c>
      <c r="D312" t="s">
        <v>85</v>
      </c>
      <c r="E312" s="36" t="str">
        <f>_xlfn.XLOOKUP(Table8[[#This Row],[EID]],Roster!A:A,Roster!F:F)</f>
        <v>F&amp;A</v>
      </c>
      <c r="F312" s="2">
        <v>45241</v>
      </c>
      <c r="G312" s="2" t="s">
        <v>22</v>
      </c>
      <c r="H312" s="30">
        <f>_xlfn.XLOOKUP(Table8[[#This Row],[Attendance]],$J$2:$J$5,$K$2:$K$5)</f>
        <v>1</v>
      </c>
    </row>
    <row r="313" spans="1:8">
      <c r="A313" t="s">
        <v>105</v>
      </c>
      <c r="B313" t="s">
        <v>36</v>
      </c>
      <c r="C313" t="s">
        <v>64</v>
      </c>
      <c r="D313" t="s">
        <v>85</v>
      </c>
      <c r="E313" s="36" t="str">
        <f>_xlfn.XLOOKUP(Table8[[#This Row],[EID]],Roster!A:A,Roster!F:F)</f>
        <v>F&amp;A</v>
      </c>
      <c r="F313" s="2">
        <v>45241</v>
      </c>
      <c r="G313" s="2" t="s">
        <v>125</v>
      </c>
      <c r="H313" s="30">
        <f>_xlfn.XLOOKUP(Table8[[#This Row],[Attendance]],$J$2:$J$5,$K$2:$K$5)</f>
        <v>0</v>
      </c>
    </row>
    <row r="314" spans="1:8">
      <c r="A314" t="s">
        <v>106</v>
      </c>
      <c r="B314" t="s">
        <v>37</v>
      </c>
      <c r="C314" t="s">
        <v>65</v>
      </c>
      <c r="D314" t="s">
        <v>86</v>
      </c>
      <c r="E314" s="36" t="str">
        <f>_xlfn.XLOOKUP(Table8[[#This Row],[EID]],Roster!A:A,Roster!F:F)</f>
        <v>Health</v>
      </c>
      <c r="F314" s="2">
        <v>45241</v>
      </c>
      <c r="G314" s="2" t="s">
        <v>22</v>
      </c>
      <c r="H314" s="30">
        <f>_xlfn.XLOOKUP(Table8[[#This Row],[Attendance]],$J$2:$J$5,$K$2:$K$5)</f>
        <v>1</v>
      </c>
    </row>
    <row r="315" spans="1:8">
      <c r="A315" t="s">
        <v>107</v>
      </c>
      <c r="B315" t="s">
        <v>38</v>
      </c>
      <c r="C315" t="s">
        <v>66</v>
      </c>
      <c r="D315" t="s">
        <v>85</v>
      </c>
      <c r="E315" s="36" t="str">
        <f>_xlfn.XLOOKUP(Table8[[#This Row],[EID]],Roster!A:A,Roster!F:F)</f>
        <v>F&amp;A</v>
      </c>
      <c r="F315" s="2">
        <v>45241</v>
      </c>
      <c r="G315" s="2" t="s">
        <v>22</v>
      </c>
      <c r="H315" s="30">
        <f>_xlfn.XLOOKUP(Table8[[#This Row],[Attendance]],$J$2:$J$5,$K$2:$K$5)</f>
        <v>1</v>
      </c>
    </row>
    <row r="316" spans="1:8">
      <c r="A316" t="s">
        <v>108</v>
      </c>
      <c r="B316" t="s">
        <v>39</v>
      </c>
      <c r="C316" t="s">
        <v>67</v>
      </c>
      <c r="D316" t="s">
        <v>88</v>
      </c>
      <c r="E316" s="36" t="str">
        <f>_xlfn.XLOOKUP(Table8[[#This Row],[EID]],Roster!A:A,Roster!F:F)</f>
        <v>HR</v>
      </c>
      <c r="F316" s="2">
        <v>45241</v>
      </c>
      <c r="G316" s="2" t="s">
        <v>22</v>
      </c>
      <c r="H316" s="30">
        <f>_xlfn.XLOOKUP(Table8[[#This Row],[Attendance]],$J$2:$J$5,$K$2:$K$5)</f>
        <v>1</v>
      </c>
    </row>
    <row r="317" spans="1:8">
      <c r="A317" t="s">
        <v>109</v>
      </c>
      <c r="B317" t="s">
        <v>40</v>
      </c>
      <c r="C317" t="s">
        <v>68</v>
      </c>
      <c r="D317" t="s">
        <v>87</v>
      </c>
      <c r="E317" s="36" t="str">
        <f>_xlfn.XLOOKUP(Table8[[#This Row],[EID]],Roster!A:A,Roster!F:F)</f>
        <v>Strategy</v>
      </c>
      <c r="F317" s="2">
        <v>45241</v>
      </c>
      <c r="G317" s="2" t="s">
        <v>124</v>
      </c>
      <c r="H317" s="30">
        <f>_xlfn.XLOOKUP(Table8[[#This Row],[Attendance]],$J$2:$J$5,$K$2:$K$5)</f>
        <v>0</v>
      </c>
    </row>
    <row r="318" spans="1:8">
      <c r="A318" t="s">
        <v>110</v>
      </c>
      <c r="B318" t="s">
        <v>41</v>
      </c>
      <c r="C318" t="s">
        <v>69</v>
      </c>
      <c r="D318" t="s">
        <v>85</v>
      </c>
      <c r="E318" s="36" t="str">
        <f>_xlfn.XLOOKUP(Table8[[#This Row],[EID]],Roster!A:A,Roster!F:F)</f>
        <v>F&amp;A</v>
      </c>
      <c r="F318" s="2">
        <v>45241</v>
      </c>
      <c r="G318" s="2" t="s">
        <v>22</v>
      </c>
      <c r="H318" s="30">
        <f>_xlfn.XLOOKUP(Table8[[#This Row],[Attendance]],$J$2:$J$5,$K$2:$K$5)</f>
        <v>1</v>
      </c>
    </row>
    <row r="319" spans="1:8">
      <c r="A319" t="s">
        <v>111</v>
      </c>
      <c r="B319" t="s">
        <v>42</v>
      </c>
      <c r="C319" t="s">
        <v>70</v>
      </c>
      <c r="D319" t="s">
        <v>86</v>
      </c>
      <c r="E319" s="36" t="str">
        <f>_xlfn.XLOOKUP(Table8[[#This Row],[EID]],Roster!A:A,Roster!F:F)</f>
        <v>Health</v>
      </c>
      <c r="F319" s="2">
        <v>45241</v>
      </c>
      <c r="G319" s="2" t="s">
        <v>124</v>
      </c>
      <c r="H319" s="30">
        <f>_xlfn.XLOOKUP(Table8[[#This Row],[Attendance]],$J$2:$J$5,$K$2:$K$5)</f>
        <v>0</v>
      </c>
    </row>
    <row r="320" spans="1:8">
      <c r="A320" t="s">
        <v>112</v>
      </c>
      <c r="B320" t="s">
        <v>43</v>
      </c>
      <c r="C320" t="s">
        <v>71</v>
      </c>
      <c r="D320" t="s">
        <v>86</v>
      </c>
      <c r="E320" s="36" t="str">
        <f>_xlfn.XLOOKUP(Table8[[#This Row],[EID]],Roster!A:A,Roster!F:F)</f>
        <v>Health</v>
      </c>
      <c r="F320" s="2">
        <v>45241</v>
      </c>
      <c r="G320" s="2" t="s">
        <v>22</v>
      </c>
      <c r="H320" s="30">
        <f>_xlfn.XLOOKUP(Table8[[#This Row],[Attendance]],$J$2:$J$5,$K$2:$K$5)</f>
        <v>1</v>
      </c>
    </row>
    <row r="321" spans="1:8">
      <c r="A321" t="s">
        <v>113</v>
      </c>
      <c r="B321" t="s">
        <v>44</v>
      </c>
      <c r="C321" t="s">
        <v>72</v>
      </c>
      <c r="D321" t="s">
        <v>88</v>
      </c>
      <c r="E321" s="36" t="str">
        <f>_xlfn.XLOOKUP(Table8[[#This Row],[EID]],Roster!A:A,Roster!F:F)</f>
        <v>HR</v>
      </c>
      <c r="F321" s="2">
        <v>45241</v>
      </c>
      <c r="G321" s="2" t="s">
        <v>22</v>
      </c>
      <c r="H321" s="30">
        <f>_xlfn.XLOOKUP(Table8[[#This Row],[Attendance]],$J$2:$J$5,$K$2:$K$5)</f>
        <v>1</v>
      </c>
    </row>
    <row r="322" spans="1:8">
      <c r="A322" t="s">
        <v>114</v>
      </c>
      <c r="B322" t="s">
        <v>45</v>
      </c>
      <c r="C322" t="s">
        <v>73</v>
      </c>
      <c r="D322" t="s">
        <v>87</v>
      </c>
      <c r="E322" s="36" t="str">
        <f>_xlfn.XLOOKUP(Table8[[#This Row],[EID]],Roster!A:A,Roster!F:F)</f>
        <v>Strategy</v>
      </c>
      <c r="F322" s="2">
        <v>45241</v>
      </c>
      <c r="G322" s="2" t="s">
        <v>22</v>
      </c>
      <c r="H322" s="30">
        <f>_xlfn.XLOOKUP(Table8[[#This Row],[Attendance]],$J$2:$J$5,$K$2:$K$5)</f>
        <v>1</v>
      </c>
    </row>
    <row r="323" spans="1:8">
      <c r="A323" t="s">
        <v>115</v>
      </c>
      <c r="B323" t="s">
        <v>46</v>
      </c>
      <c r="C323" t="s">
        <v>74</v>
      </c>
      <c r="D323" t="s">
        <v>85</v>
      </c>
      <c r="E323" s="36" t="str">
        <f>_xlfn.XLOOKUP(Table8[[#This Row],[EID]],Roster!A:A,Roster!F:F)</f>
        <v>F&amp;A</v>
      </c>
      <c r="F323" s="2">
        <v>45241</v>
      </c>
      <c r="G323" s="2" t="s">
        <v>22</v>
      </c>
      <c r="H323" s="30">
        <f>_xlfn.XLOOKUP(Table8[[#This Row],[Attendance]],$J$2:$J$5,$K$2:$K$5)</f>
        <v>1</v>
      </c>
    </row>
    <row r="324" spans="1:8">
      <c r="A324" t="s">
        <v>116</v>
      </c>
      <c r="B324" t="s">
        <v>47</v>
      </c>
      <c r="C324" t="s">
        <v>75</v>
      </c>
      <c r="D324" t="s">
        <v>86</v>
      </c>
      <c r="E324" s="36" t="str">
        <f>_xlfn.XLOOKUP(Table8[[#This Row],[EID]],Roster!A:A,Roster!F:F)</f>
        <v>Health</v>
      </c>
      <c r="F324" s="2">
        <v>45241</v>
      </c>
      <c r="G324" s="2" t="s">
        <v>126</v>
      </c>
      <c r="H324" s="30">
        <f>_xlfn.XLOOKUP(Table8[[#This Row],[Attendance]],$J$2:$J$5,$K$2:$K$5)</f>
        <v>0</v>
      </c>
    </row>
    <row r="325" spans="1:8">
      <c r="A325" t="s">
        <v>117</v>
      </c>
      <c r="B325" t="s">
        <v>48</v>
      </c>
      <c r="C325" t="s">
        <v>76</v>
      </c>
      <c r="D325" t="s">
        <v>87</v>
      </c>
      <c r="E325" s="36" t="str">
        <f>_xlfn.XLOOKUP(Table8[[#This Row],[EID]],Roster!A:A,Roster!F:F)</f>
        <v>Network</v>
      </c>
      <c r="F325" s="2">
        <v>45241</v>
      </c>
      <c r="G325" s="2" t="s">
        <v>22</v>
      </c>
      <c r="H325" s="30">
        <f>_xlfn.XLOOKUP(Table8[[#This Row],[Attendance]],$J$2:$J$5,$K$2:$K$5)</f>
        <v>1</v>
      </c>
    </row>
    <row r="326" spans="1:8">
      <c r="A326" t="s">
        <v>118</v>
      </c>
      <c r="B326" t="s">
        <v>49</v>
      </c>
      <c r="C326" t="s">
        <v>77</v>
      </c>
      <c r="D326" t="s">
        <v>88</v>
      </c>
      <c r="E326" s="36" t="str">
        <f>_xlfn.XLOOKUP(Table8[[#This Row],[EID]],Roster!A:A,Roster!F:F)</f>
        <v>HR</v>
      </c>
      <c r="F326" s="2">
        <v>45241</v>
      </c>
      <c r="G326" s="2" t="s">
        <v>22</v>
      </c>
      <c r="H326" s="30">
        <f>_xlfn.XLOOKUP(Table8[[#This Row],[Attendance]],$J$2:$J$5,$K$2:$K$5)</f>
        <v>1</v>
      </c>
    </row>
    <row r="327" spans="1:8">
      <c r="A327" t="s">
        <v>119</v>
      </c>
      <c r="B327" t="s">
        <v>50</v>
      </c>
      <c r="C327" t="s">
        <v>78</v>
      </c>
      <c r="D327" t="s">
        <v>86</v>
      </c>
      <c r="E327" s="36" t="str">
        <f>_xlfn.XLOOKUP(Table8[[#This Row],[EID]],Roster!A:A,Roster!F:F)</f>
        <v>Health</v>
      </c>
      <c r="F327" s="2">
        <v>45241</v>
      </c>
      <c r="G327" s="2" t="s">
        <v>124</v>
      </c>
      <c r="H327" s="30">
        <f>_xlfn.XLOOKUP(Table8[[#This Row],[Attendance]],$J$2:$J$5,$K$2:$K$5)</f>
        <v>0</v>
      </c>
    </row>
    <row r="328" spans="1:8">
      <c r="A328" t="s">
        <v>120</v>
      </c>
      <c r="B328" t="s">
        <v>51</v>
      </c>
      <c r="C328" t="s">
        <v>79</v>
      </c>
      <c r="D328" t="s">
        <v>85</v>
      </c>
      <c r="E328" s="36" t="str">
        <f>_xlfn.XLOOKUP(Table8[[#This Row],[EID]],Roster!A:A,Roster!F:F)</f>
        <v>F&amp;A</v>
      </c>
      <c r="F328" s="2">
        <v>45241</v>
      </c>
      <c r="G328" s="2" t="s">
        <v>22</v>
      </c>
      <c r="H328" s="30">
        <f>_xlfn.XLOOKUP(Table8[[#This Row],[Attendance]],$J$2:$J$5,$K$2:$K$5)</f>
        <v>1</v>
      </c>
    </row>
    <row r="329" spans="1:8">
      <c r="A329" t="s">
        <v>121</v>
      </c>
      <c r="B329" t="s">
        <v>52</v>
      </c>
      <c r="C329" t="s">
        <v>80</v>
      </c>
      <c r="D329" t="s">
        <v>86</v>
      </c>
      <c r="E329" s="36" t="str">
        <f>_xlfn.XLOOKUP(Table8[[#This Row],[EID]],Roster!A:A,Roster!F:F)</f>
        <v>Health</v>
      </c>
      <c r="F329" s="2">
        <v>45241</v>
      </c>
      <c r="G329" s="2" t="s">
        <v>22</v>
      </c>
      <c r="H329" s="30">
        <f>_xlfn.XLOOKUP(Table8[[#This Row],[Attendance]],$J$2:$J$5,$K$2:$K$5)</f>
        <v>1</v>
      </c>
    </row>
    <row r="330" spans="1:8">
      <c r="A330" t="s">
        <v>122</v>
      </c>
      <c r="B330" t="s">
        <v>81</v>
      </c>
      <c r="C330" t="s">
        <v>82</v>
      </c>
      <c r="D330" t="s">
        <v>87</v>
      </c>
      <c r="E330" s="36" t="str">
        <f>_xlfn.XLOOKUP(Table8[[#This Row],[EID]],Roster!A:A,Roster!F:F)</f>
        <v>Network</v>
      </c>
      <c r="F330" s="2">
        <v>45241</v>
      </c>
      <c r="G330" s="2" t="s">
        <v>22</v>
      </c>
      <c r="H330" s="30">
        <f>_xlfn.XLOOKUP(Table8[[#This Row],[Attendance]],$J$2:$J$5,$K$2:$K$5)</f>
        <v>1</v>
      </c>
    </row>
    <row r="331" spans="1:8">
      <c r="A331" t="s">
        <v>123</v>
      </c>
      <c r="B331" t="s">
        <v>83</v>
      </c>
      <c r="C331" t="s">
        <v>84</v>
      </c>
      <c r="D331" t="s">
        <v>88</v>
      </c>
      <c r="E331" s="36" t="str">
        <f>_xlfn.XLOOKUP(Table8[[#This Row],[EID]],Roster!A:A,Roster!F:F)</f>
        <v>HR</v>
      </c>
      <c r="F331" s="2">
        <v>45241</v>
      </c>
      <c r="G331" s="2" t="s">
        <v>22</v>
      </c>
      <c r="H331" s="30">
        <f>_xlfn.XLOOKUP(Table8[[#This Row],[Attendance]],$J$2:$J$5,$K$2:$K$5)</f>
        <v>1</v>
      </c>
    </row>
    <row r="332" spans="1:8">
      <c r="A332" t="s">
        <v>94</v>
      </c>
      <c r="B332" t="s">
        <v>25</v>
      </c>
      <c r="C332" t="s">
        <v>53</v>
      </c>
      <c r="D332" t="s">
        <v>85</v>
      </c>
      <c r="E332" s="36" t="str">
        <f>_xlfn.XLOOKUP(Table8[[#This Row],[EID]],Roster!A:A,Roster!F:F)</f>
        <v>F&amp;A</v>
      </c>
      <c r="F332" s="2">
        <v>45242</v>
      </c>
      <c r="G332" s="2" t="s">
        <v>22</v>
      </c>
      <c r="H332" s="30">
        <f>_xlfn.XLOOKUP(Table8[[#This Row],[Attendance]],$J$2:$J$5,$K$2:$K$5)</f>
        <v>1</v>
      </c>
    </row>
    <row r="333" spans="1:8">
      <c r="A333" t="s">
        <v>95</v>
      </c>
      <c r="B333" t="s">
        <v>26</v>
      </c>
      <c r="C333" t="s">
        <v>54</v>
      </c>
      <c r="D333" t="s">
        <v>85</v>
      </c>
      <c r="E333" s="36" t="str">
        <f>_xlfn.XLOOKUP(Table8[[#This Row],[EID]],Roster!A:A,Roster!F:F)</f>
        <v>F&amp;A</v>
      </c>
      <c r="F333" s="2">
        <v>45242</v>
      </c>
      <c r="G333" s="2" t="s">
        <v>124</v>
      </c>
      <c r="H333" s="30">
        <f>_xlfn.XLOOKUP(Table8[[#This Row],[Attendance]],$J$2:$J$5,$K$2:$K$5)</f>
        <v>0</v>
      </c>
    </row>
    <row r="334" spans="1:8">
      <c r="A334" t="s">
        <v>96</v>
      </c>
      <c r="B334" t="s">
        <v>27</v>
      </c>
      <c r="C334" t="s">
        <v>55</v>
      </c>
      <c r="D334" t="s">
        <v>86</v>
      </c>
      <c r="E334" s="36" t="str">
        <f>_xlfn.XLOOKUP(Table8[[#This Row],[EID]],Roster!A:A,Roster!F:F)</f>
        <v>Health</v>
      </c>
      <c r="F334" s="2">
        <v>45242</v>
      </c>
      <c r="G334" s="2" t="s">
        <v>22</v>
      </c>
      <c r="H334" s="30">
        <f>_xlfn.XLOOKUP(Table8[[#This Row],[Attendance]],$J$2:$J$5,$K$2:$K$5)</f>
        <v>1</v>
      </c>
    </row>
    <row r="335" spans="1:8">
      <c r="A335" t="s">
        <v>97</v>
      </c>
      <c r="B335" t="s">
        <v>28</v>
      </c>
      <c r="C335" t="s">
        <v>56</v>
      </c>
      <c r="D335" t="s">
        <v>87</v>
      </c>
      <c r="E335" s="36" t="str">
        <f>_xlfn.XLOOKUP(Table8[[#This Row],[EID]],Roster!A:A,Roster!F:F)</f>
        <v>Network</v>
      </c>
      <c r="F335" s="2">
        <v>45242</v>
      </c>
      <c r="G335" s="2" t="s">
        <v>22</v>
      </c>
      <c r="H335" s="30">
        <f>_xlfn.XLOOKUP(Table8[[#This Row],[Attendance]],$J$2:$J$5,$K$2:$K$5)</f>
        <v>1</v>
      </c>
    </row>
    <row r="336" spans="1:8">
      <c r="A336" t="s">
        <v>98</v>
      </c>
      <c r="B336" t="s">
        <v>29</v>
      </c>
      <c r="C336" t="s">
        <v>57</v>
      </c>
      <c r="D336" t="s">
        <v>88</v>
      </c>
      <c r="E336" s="36" t="str">
        <f>_xlfn.XLOOKUP(Table8[[#This Row],[EID]],Roster!A:A,Roster!F:F)</f>
        <v>HR</v>
      </c>
      <c r="F336" s="2">
        <v>45242</v>
      </c>
      <c r="G336" s="2" t="s">
        <v>22</v>
      </c>
      <c r="H336" s="30">
        <f>_xlfn.XLOOKUP(Table8[[#This Row],[Attendance]],$J$2:$J$5,$K$2:$K$5)</f>
        <v>1</v>
      </c>
    </row>
    <row r="337" spans="1:8">
      <c r="A337" t="s">
        <v>99</v>
      </c>
      <c r="B337" t="s">
        <v>30</v>
      </c>
      <c r="C337" t="s">
        <v>58</v>
      </c>
      <c r="D337" t="s">
        <v>87</v>
      </c>
      <c r="E337" s="36" t="str">
        <f>_xlfn.XLOOKUP(Table8[[#This Row],[EID]],Roster!A:A,Roster!F:F)</f>
        <v>Strategy</v>
      </c>
      <c r="F337" s="2">
        <v>45242</v>
      </c>
      <c r="G337" s="2" t="s">
        <v>22</v>
      </c>
      <c r="H337" s="30">
        <f>_xlfn.XLOOKUP(Table8[[#This Row],[Attendance]],$J$2:$J$5,$K$2:$K$5)</f>
        <v>1</v>
      </c>
    </row>
    <row r="338" spans="1:8">
      <c r="A338" t="s">
        <v>100</v>
      </c>
      <c r="B338" t="s">
        <v>31</v>
      </c>
      <c r="C338" t="s">
        <v>59</v>
      </c>
      <c r="D338" t="s">
        <v>85</v>
      </c>
      <c r="E338" s="36" t="str">
        <f>_xlfn.XLOOKUP(Table8[[#This Row],[EID]],Roster!A:A,Roster!F:F)</f>
        <v>F&amp;A</v>
      </c>
      <c r="F338" s="2">
        <v>45242</v>
      </c>
      <c r="G338" s="2" t="s">
        <v>22</v>
      </c>
      <c r="H338" s="30">
        <f>_xlfn.XLOOKUP(Table8[[#This Row],[Attendance]],$J$2:$J$5,$K$2:$K$5)</f>
        <v>1</v>
      </c>
    </row>
    <row r="339" spans="1:8">
      <c r="A339" t="s">
        <v>101</v>
      </c>
      <c r="B339" t="s">
        <v>32</v>
      </c>
      <c r="C339" t="s">
        <v>60</v>
      </c>
      <c r="D339" t="s">
        <v>86</v>
      </c>
      <c r="E339" s="36" t="str">
        <f>_xlfn.XLOOKUP(Table8[[#This Row],[EID]],Roster!A:A,Roster!F:F)</f>
        <v>Health</v>
      </c>
      <c r="F339" s="2">
        <v>45242</v>
      </c>
      <c r="G339" s="2" t="s">
        <v>22</v>
      </c>
      <c r="H339" s="30">
        <f>_xlfn.XLOOKUP(Table8[[#This Row],[Attendance]],$J$2:$J$5,$K$2:$K$5)</f>
        <v>1</v>
      </c>
    </row>
    <row r="340" spans="1:8">
      <c r="A340" t="s">
        <v>102</v>
      </c>
      <c r="B340" t="s">
        <v>33</v>
      </c>
      <c r="C340" t="s">
        <v>61</v>
      </c>
      <c r="D340" t="s">
        <v>87</v>
      </c>
      <c r="E340" s="36" t="str">
        <f>_xlfn.XLOOKUP(Table8[[#This Row],[EID]],Roster!A:A,Roster!F:F)</f>
        <v>Network</v>
      </c>
      <c r="F340" s="2">
        <v>45242</v>
      </c>
      <c r="G340" s="2" t="s">
        <v>22</v>
      </c>
      <c r="H340" s="30">
        <f>_xlfn.XLOOKUP(Table8[[#This Row],[Attendance]],$J$2:$J$5,$K$2:$K$5)</f>
        <v>1</v>
      </c>
    </row>
    <row r="341" spans="1:8">
      <c r="A341" t="s">
        <v>103</v>
      </c>
      <c r="B341" t="s">
        <v>34</v>
      </c>
      <c r="C341" t="s">
        <v>62</v>
      </c>
      <c r="D341" t="s">
        <v>88</v>
      </c>
      <c r="E341" s="36" t="str">
        <f>_xlfn.XLOOKUP(Table8[[#This Row],[EID]],Roster!A:A,Roster!F:F)</f>
        <v>HR</v>
      </c>
      <c r="F341" s="2">
        <v>45242</v>
      </c>
      <c r="G341" s="2" t="s">
        <v>22</v>
      </c>
      <c r="H341" s="30">
        <f>_xlfn.XLOOKUP(Table8[[#This Row],[Attendance]],$J$2:$J$5,$K$2:$K$5)</f>
        <v>1</v>
      </c>
    </row>
    <row r="342" spans="1:8">
      <c r="A342" t="s">
        <v>104</v>
      </c>
      <c r="B342" t="s">
        <v>35</v>
      </c>
      <c r="C342" t="s">
        <v>63</v>
      </c>
      <c r="D342" t="s">
        <v>85</v>
      </c>
      <c r="E342" s="36" t="str">
        <f>_xlfn.XLOOKUP(Table8[[#This Row],[EID]],Roster!A:A,Roster!F:F)</f>
        <v>F&amp;A</v>
      </c>
      <c r="F342" s="2">
        <v>45242</v>
      </c>
      <c r="G342" s="2" t="s">
        <v>124</v>
      </c>
      <c r="H342" s="30">
        <f>_xlfn.XLOOKUP(Table8[[#This Row],[Attendance]],$J$2:$J$5,$K$2:$K$5)</f>
        <v>0</v>
      </c>
    </row>
    <row r="343" spans="1:8">
      <c r="A343" t="s">
        <v>105</v>
      </c>
      <c r="B343" t="s">
        <v>36</v>
      </c>
      <c r="C343" t="s">
        <v>64</v>
      </c>
      <c r="D343" t="s">
        <v>85</v>
      </c>
      <c r="E343" s="36" t="str">
        <f>_xlfn.XLOOKUP(Table8[[#This Row],[EID]],Roster!A:A,Roster!F:F)</f>
        <v>F&amp;A</v>
      </c>
      <c r="F343" s="2">
        <v>45242</v>
      </c>
      <c r="G343" s="2" t="s">
        <v>22</v>
      </c>
      <c r="H343" s="30">
        <f>_xlfn.XLOOKUP(Table8[[#This Row],[Attendance]],$J$2:$J$5,$K$2:$K$5)</f>
        <v>1</v>
      </c>
    </row>
    <row r="344" spans="1:8">
      <c r="A344" t="s">
        <v>106</v>
      </c>
      <c r="B344" t="s">
        <v>37</v>
      </c>
      <c r="C344" t="s">
        <v>65</v>
      </c>
      <c r="D344" t="s">
        <v>86</v>
      </c>
      <c r="E344" s="36" t="str">
        <f>_xlfn.XLOOKUP(Table8[[#This Row],[EID]],Roster!A:A,Roster!F:F)</f>
        <v>Health</v>
      </c>
      <c r="F344" s="2">
        <v>45242</v>
      </c>
      <c r="G344" s="2" t="s">
        <v>22</v>
      </c>
      <c r="H344" s="30">
        <f>_xlfn.XLOOKUP(Table8[[#This Row],[Attendance]],$J$2:$J$5,$K$2:$K$5)</f>
        <v>1</v>
      </c>
    </row>
    <row r="345" spans="1:8">
      <c r="A345" t="s">
        <v>107</v>
      </c>
      <c r="B345" t="s">
        <v>38</v>
      </c>
      <c r="C345" t="s">
        <v>66</v>
      </c>
      <c r="D345" t="s">
        <v>85</v>
      </c>
      <c r="E345" s="36" t="str">
        <f>_xlfn.XLOOKUP(Table8[[#This Row],[EID]],Roster!A:A,Roster!F:F)</f>
        <v>F&amp;A</v>
      </c>
      <c r="F345" s="2">
        <v>45242</v>
      </c>
      <c r="G345" s="2" t="s">
        <v>126</v>
      </c>
      <c r="H345" s="30">
        <f>_xlfn.XLOOKUP(Table8[[#This Row],[Attendance]],$J$2:$J$5,$K$2:$K$5)</f>
        <v>0</v>
      </c>
    </row>
    <row r="346" spans="1:8">
      <c r="A346" t="s">
        <v>108</v>
      </c>
      <c r="B346" t="s">
        <v>39</v>
      </c>
      <c r="C346" t="s">
        <v>67</v>
      </c>
      <c r="D346" t="s">
        <v>88</v>
      </c>
      <c r="E346" s="36" t="str">
        <f>_xlfn.XLOOKUP(Table8[[#This Row],[EID]],Roster!A:A,Roster!F:F)</f>
        <v>HR</v>
      </c>
      <c r="F346" s="2">
        <v>45242</v>
      </c>
      <c r="G346" s="2" t="s">
        <v>22</v>
      </c>
      <c r="H346" s="30">
        <f>_xlfn.XLOOKUP(Table8[[#This Row],[Attendance]],$J$2:$J$5,$K$2:$K$5)</f>
        <v>1</v>
      </c>
    </row>
    <row r="347" spans="1:8">
      <c r="A347" t="s">
        <v>109</v>
      </c>
      <c r="B347" t="s">
        <v>40</v>
      </c>
      <c r="C347" t="s">
        <v>68</v>
      </c>
      <c r="D347" t="s">
        <v>87</v>
      </c>
      <c r="E347" s="36" t="str">
        <f>_xlfn.XLOOKUP(Table8[[#This Row],[EID]],Roster!A:A,Roster!F:F)</f>
        <v>Strategy</v>
      </c>
      <c r="F347" s="2">
        <v>45242</v>
      </c>
      <c r="G347" s="2" t="s">
        <v>22</v>
      </c>
      <c r="H347" s="30">
        <f>_xlfn.XLOOKUP(Table8[[#This Row],[Attendance]],$J$2:$J$5,$K$2:$K$5)</f>
        <v>1</v>
      </c>
    </row>
    <row r="348" spans="1:8">
      <c r="A348" t="s">
        <v>110</v>
      </c>
      <c r="B348" t="s">
        <v>41</v>
      </c>
      <c r="C348" t="s">
        <v>69</v>
      </c>
      <c r="D348" t="s">
        <v>85</v>
      </c>
      <c r="E348" s="36" t="str">
        <f>_xlfn.XLOOKUP(Table8[[#This Row],[EID]],Roster!A:A,Roster!F:F)</f>
        <v>F&amp;A</v>
      </c>
      <c r="F348" s="2">
        <v>45242</v>
      </c>
      <c r="G348" s="2" t="s">
        <v>22</v>
      </c>
      <c r="H348" s="30">
        <f>_xlfn.XLOOKUP(Table8[[#This Row],[Attendance]],$J$2:$J$5,$K$2:$K$5)</f>
        <v>1</v>
      </c>
    </row>
    <row r="349" spans="1:8">
      <c r="A349" t="s">
        <v>111</v>
      </c>
      <c r="B349" t="s">
        <v>42</v>
      </c>
      <c r="C349" t="s">
        <v>70</v>
      </c>
      <c r="D349" t="s">
        <v>86</v>
      </c>
      <c r="E349" s="36" t="str">
        <f>_xlfn.XLOOKUP(Table8[[#This Row],[EID]],Roster!A:A,Roster!F:F)</f>
        <v>Health</v>
      </c>
      <c r="F349" s="2">
        <v>45242</v>
      </c>
      <c r="G349" s="2" t="s">
        <v>22</v>
      </c>
      <c r="H349" s="30">
        <f>_xlfn.XLOOKUP(Table8[[#This Row],[Attendance]],$J$2:$J$5,$K$2:$K$5)</f>
        <v>1</v>
      </c>
    </row>
    <row r="350" spans="1:8">
      <c r="A350" t="s">
        <v>112</v>
      </c>
      <c r="B350" t="s">
        <v>43</v>
      </c>
      <c r="C350" t="s">
        <v>71</v>
      </c>
      <c r="D350" t="s">
        <v>86</v>
      </c>
      <c r="E350" s="36" t="str">
        <f>_xlfn.XLOOKUP(Table8[[#This Row],[EID]],Roster!A:A,Roster!F:F)</f>
        <v>Health</v>
      </c>
      <c r="F350" s="2">
        <v>45242</v>
      </c>
      <c r="G350" s="2" t="s">
        <v>22</v>
      </c>
      <c r="H350" s="30">
        <f>_xlfn.XLOOKUP(Table8[[#This Row],[Attendance]],$J$2:$J$5,$K$2:$K$5)</f>
        <v>1</v>
      </c>
    </row>
    <row r="351" spans="1:8">
      <c r="A351" t="s">
        <v>113</v>
      </c>
      <c r="B351" t="s">
        <v>44</v>
      </c>
      <c r="C351" t="s">
        <v>72</v>
      </c>
      <c r="D351" t="s">
        <v>88</v>
      </c>
      <c r="E351" s="36" t="str">
        <f>_xlfn.XLOOKUP(Table8[[#This Row],[EID]],Roster!A:A,Roster!F:F)</f>
        <v>HR</v>
      </c>
      <c r="F351" s="2">
        <v>45242</v>
      </c>
      <c r="G351" s="2" t="s">
        <v>22</v>
      </c>
      <c r="H351" s="30">
        <f>_xlfn.XLOOKUP(Table8[[#This Row],[Attendance]],$J$2:$J$5,$K$2:$K$5)</f>
        <v>1</v>
      </c>
    </row>
    <row r="352" spans="1:8">
      <c r="A352" t="s">
        <v>114</v>
      </c>
      <c r="B352" t="s">
        <v>45</v>
      </c>
      <c r="C352" t="s">
        <v>73</v>
      </c>
      <c r="D352" t="s">
        <v>87</v>
      </c>
      <c r="E352" s="36" t="str">
        <f>_xlfn.XLOOKUP(Table8[[#This Row],[EID]],Roster!A:A,Roster!F:F)</f>
        <v>Strategy</v>
      </c>
      <c r="F352" s="2">
        <v>45242</v>
      </c>
      <c r="G352" s="2" t="s">
        <v>125</v>
      </c>
      <c r="H352" s="30">
        <f>_xlfn.XLOOKUP(Table8[[#This Row],[Attendance]],$J$2:$J$5,$K$2:$K$5)</f>
        <v>0</v>
      </c>
    </row>
    <row r="353" spans="1:8">
      <c r="A353" t="s">
        <v>115</v>
      </c>
      <c r="B353" t="s">
        <v>46</v>
      </c>
      <c r="C353" t="s">
        <v>74</v>
      </c>
      <c r="D353" t="s">
        <v>85</v>
      </c>
      <c r="E353" s="36" t="str">
        <f>_xlfn.XLOOKUP(Table8[[#This Row],[EID]],Roster!A:A,Roster!F:F)</f>
        <v>F&amp;A</v>
      </c>
      <c r="F353" s="2">
        <v>45242</v>
      </c>
      <c r="G353" s="2" t="s">
        <v>22</v>
      </c>
      <c r="H353" s="30">
        <f>_xlfn.XLOOKUP(Table8[[#This Row],[Attendance]],$J$2:$J$5,$K$2:$K$5)</f>
        <v>1</v>
      </c>
    </row>
    <row r="354" spans="1:8">
      <c r="A354" t="s">
        <v>116</v>
      </c>
      <c r="B354" t="s">
        <v>47</v>
      </c>
      <c r="C354" t="s">
        <v>75</v>
      </c>
      <c r="D354" t="s">
        <v>86</v>
      </c>
      <c r="E354" s="36" t="str">
        <f>_xlfn.XLOOKUP(Table8[[#This Row],[EID]],Roster!A:A,Roster!F:F)</f>
        <v>Health</v>
      </c>
      <c r="F354" s="2">
        <v>45242</v>
      </c>
      <c r="G354" s="2" t="s">
        <v>22</v>
      </c>
      <c r="H354" s="30">
        <f>_xlfn.XLOOKUP(Table8[[#This Row],[Attendance]],$J$2:$J$5,$K$2:$K$5)</f>
        <v>1</v>
      </c>
    </row>
    <row r="355" spans="1:8">
      <c r="A355" t="s">
        <v>117</v>
      </c>
      <c r="B355" t="s">
        <v>48</v>
      </c>
      <c r="C355" t="s">
        <v>76</v>
      </c>
      <c r="D355" t="s">
        <v>87</v>
      </c>
      <c r="E355" s="36" t="str">
        <f>_xlfn.XLOOKUP(Table8[[#This Row],[EID]],Roster!A:A,Roster!F:F)</f>
        <v>Network</v>
      </c>
      <c r="F355" s="2">
        <v>45242</v>
      </c>
      <c r="G355" s="2" t="s">
        <v>22</v>
      </c>
      <c r="H355" s="30">
        <f>_xlfn.XLOOKUP(Table8[[#This Row],[Attendance]],$J$2:$J$5,$K$2:$K$5)</f>
        <v>1</v>
      </c>
    </row>
    <row r="356" spans="1:8">
      <c r="A356" t="s">
        <v>118</v>
      </c>
      <c r="B356" t="s">
        <v>49</v>
      </c>
      <c r="C356" t="s">
        <v>77</v>
      </c>
      <c r="D356" t="s">
        <v>88</v>
      </c>
      <c r="E356" s="36" t="str">
        <f>_xlfn.XLOOKUP(Table8[[#This Row],[EID]],Roster!A:A,Roster!F:F)</f>
        <v>HR</v>
      </c>
      <c r="F356" s="2">
        <v>45242</v>
      </c>
      <c r="G356" s="2" t="s">
        <v>22</v>
      </c>
      <c r="H356" s="30">
        <f>_xlfn.XLOOKUP(Table8[[#This Row],[Attendance]],$J$2:$J$5,$K$2:$K$5)</f>
        <v>1</v>
      </c>
    </row>
    <row r="357" spans="1:8">
      <c r="A357" t="s">
        <v>119</v>
      </c>
      <c r="B357" t="s">
        <v>50</v>
      </c>
      <c r="C357" t="s">
        <v>78</v>
      </c>
      <c r="D357" t="s">
        <v>86</v>
      </c>
      <c r="E357" s="36" t="str">
        <f>_xlfn.XLOOKUP(Table8[[#This Row],[EID]],Roster!A:A,Roster!F:F)</f>
        <v>Health</v>
      </c>
      <c r="F357" s="2">
        <v>45242</v>
      </c>
      <c r="G357" s="2" t="s">
        <v>124</v>
      </c>
      <c r="H357" s="30">
        <f>_xlfn.XLOOKUP(Table8[[#This Row],[Attendance]],$J$2:$J$5,$K$2:$K$5)</f>
        <v>0</v>
      </c>
    </row>
    <row r="358" spans="1:8">
      <c r="A358" t="s">
        <v>120</v>
      </c>
      <c r="B358" t="s">
        <v>51</v>
      </c>
      <c r="C358" t="s">
        <v>79</v>
      </c>
      <c r="D358" t="s">
        <v>85</v>
      </c>
      <c r="E358" s="36" t="str">
        <f>_xlfn.XLOOKUP(Table8[[#This Row],[EID]],Roster!A:A,Roster!F:F)</f>
        <v>F&amp;A</v>
      </c>
      <c r="F358" s="2">
        <v>45242</v>
      </c>
      <c r="G358" s="2" t="s">
        <v>22</v>
      </c>
      <c r="H358" s="30">
        <f>_xlfn.XLOOKUP(Table8[[#This Row],[Attendance]],$J$2:$J$5,$K$2:$K$5)</f>
        <v>1</v>
      </c>
    </row>
    <row r="359" spans="1:8">
      <c r="A359" t="s">
        <v>121</v>
      </c>
      <c r="B359" t="s">
        <v>52</v>
      </c>
      <c r="C359" t="s">
        <v>80</v>
      </c>
      <c r="D359" t="s">
        <v>86</v>
      </c>
      <c r="E359" s="36" t="str">
        <f>_xlfn.XLOOKUP(Table8[[#This Row],[EID]],Roster!A:A,Roster!F:F)</f>
        <v>Health</v>
      </c>
      <c r="F359" s="2">
        <v>45242</v>
      </c>
      <c r="G359" s="2" t="s">
        <v>22</v>
      </c>
      <c r="H359" s="30">
        <f>_xlfn.XLOOKUP(Table8[[#This Row],[Attendance]],$J$2:$J$5,$K$2:$K$5)</f>
        <v>1</v>
      </c>
    </row>
    <row r="360" spans="1:8">
      <c r="A360" t="s">
        <v>122</v>
      </c>
      <c r="B360" t="s">
        <v>81</v>
      </c>
      <c r="C360" t="s">
        <v>82</v>
      </c>
      <c r="D360" t="s">
        <v>87</v>
      </c>
      <c r="E360" s="36" t="str">
        <f>_xlfn.XLOOKUP(Table8[[#This Row],[EID]],Roster!A:A,Roster!F:F)</f>
        <v>Network</v>
      </c>
      <c r="F360" s="2">
        <v>45242</v>
      </c>
      <c r="G360" s="2" t="s">
        <v>22</v>
      </c>
      <c r="H360" s="30">
        <f>_xlfn.XLOOKUP(Table8[[#This Row],[Attendance]],$J$2:$J$5,$K$2:$K$5)</f>
        <v>1</v>
      </c>
    </row>
    <row r="361" spans="1:8">
      <c r="A361" t="s">
        <v>123</v>
      </c>
      <c r="B361" t="s">
        <v>83</v>
      </c>
      <c r="C361" t="s">
        <v>84</v>
      </c>
      <c r="D361" t="s">
        <v>88</v>
      </c>
      <c r="E361" s="36" t="str">
        <f>_xlfn.XLOOKUP(Table8[[#This Row],[EID]],Roster!A:A,Roster!F:F)</f>
        <v>HR</v>
      </c>
      <c r="F361" s="2">
        <v>45242</v>
      </c>
      <c r="G361" s="2" t="s">
        <v>126</v>
      </c>
      <c r="H361" s="30">
        <f>_xlfn.XLOOKUP(Table8[[#This Row],[Attendance]],$J$2:$J$5,$K$2:$K$5)</f>
        <v>0</v>
      </c>
    </row>
    <row r="362" spans="1:8">
      <c r="A362" t="s">
        <v>94</v>
      </c>
      <c r="B362" t="s">
        <v>25</v>
      </c>
      <c r="C362" t="s">
        <v>53</v>
      </c>
      <c r="D362" t="s">
        <v>85</v>
      </c>
      <c r="E362" s="36" t="str">
        <f>_xlfn.XLOOKUP(Table8[[#This Row],[EID]],Roster!A:A,Roster!F:F)</f>
        <v>F&amp;A</v>
      </c>
      <c r="F362" s="2">
        <v>45243</v>
      </c>
      <c r="G362" s="2" t="s">
        <v>22</v>
      </c>
      <c r="H362" s="30">
        <f>_xlfn.XLOOKUP(Table8[[#This Row],[Attendance]],$J$2:$J$5,$K$2:$K$5)</f>
        <v>1</v>
      </c>
    </row>
    <row r="363" spans="1:8">
      <c r="A363" t="s">
        <v>95</v>
      </c>
      <c r="B363" t="s">
        <v>26</v>
      </c>
      <c r="C363" t="s">
        <v>54</v>
      </c>
      <c r="D363" t="s">
        <v>85</v>
      </c>
      <c r="E363" s="36" t="str">
        <f>_xlfn.XLOOKUP(Table8[[#This Row],[EID]],Roster!A:A,Roster!F:F)</f>
        <v>F&amp;A</v>
      </c>
      <c r="F363" s="2">
        <v>45243</v>
      </c>
      <c r="G363" s="2" t="s">
        <v>22</v>
      </c>
      <c r="H363" s="30">
        <f>_xlfn.XLOOKUP(Table8[[#This Row],[Attendance]],$J$2:$J$5,$K$2:$K$5)</f>
        <v>1</v>
      </c>
    </row>
    <row r="364" spans="1:8">
      <c r="A364" t="s">
        <v>96</v>
      </c>
      <c r="B364" t="s">
        <v>27</v>
      </c>
      <c r="C364" t="s">
        <v>55</v>
      </c>
      <c r="D364" t="s">
        <v>86</v>
      </c>
      <c r="E364" s="36" t="str">
        <f>_xlfn.XLOOKUP(Table8[[#This Row],[EID]],Roster!A:A,Roster!F:F)</f>
        <v>Health</v>
      </c>
      <c r="F364" s="2">
        <v>45243</v>
      </c>
      <c r="G364" s="2" t="s">
        <v>22</v>
      </c>
      <c r="H364" s="30">
        <f>_xlfn.XLOOKUP(Table8[[#This Row],[Attendance]],$J$2:$J$5,$K$2:$K$5)</f>
        <v>1</v>
      </c>
    </row>
    <row r="365" spans="1:8">
      <c r="A365" t="s">
        <v>97</v>
      </c>
      <c r="B365" t="s">
        <v>28</v>
      </c>
      <c r="C365" t="s">
        <v>56</v>
      </c>
      <c r="D365" t="s">
        <v>87</v>
      </c>
      <c r="E365" s="36" t="str">
        <f>_xlfn.XLOOKUP(Table8[[#This Row],[EID]],Roster!A:A,Roster!F:F)</f>
        <v>Network</v>
      </c>
      <c r="F365" s="2">
        <v>45243</v>
      </c>
      <c r="G365" s="2" t="s">
        <v>22</v>
      </c>
      <c r="H365" s="30">
        <f>_xlfn.XLOOKUP(Table8[[#This Row],[Attendance]],$J$2:$J$5,$K$2:$K$5)</f>
        <v>1</v>
      </c>
    </row>
    <row r="366" spans="1:8">
      <c r="A366" t="s">
        <v>98</v>
      </c>
      <c r="B366" t="s">
        <v>29</v>
      </c>
      <c r="C366" t="s">
        <v>57</v>
      </c>
      <c r="D366" t="s">
        <v>88</v>
      </c>
      <c r="E366" s="36" t="str">
        <f>_xlfn.XLOOKUP(Table8[[#This Row],[EID]],Roster!A:A,Roster!F:F)</f>
        <v>HR</v>
      </c>
      <c r="F366" s="2">
        <v>45243</v>
      </c>
      <c r="G366" s="2" t="s">
        <v>125</v>
      </c>
      <c r="H366" s="30">
        <f>_xlfn.XLOOKUP(Table8[[#This Row],[Attendance]],$J$2:$J$5,$K$2:$K$5)</f>
        <v>0</v>
      </c>
    </row>
    <row r="367" spans="1:8">
      <c r="A367" t="s">
        <v>99</v>
      </c>
      <c r="B367" t="s">
        <v>30</v>
      </c>
      <c r="C367" t="s">
        <v>58</v>
      </c>
      <c r="D367" t="s">
        <v>87</v>
      </c>
      <c r="E367" s="36" t="str">
        <f>_xlfn.XLOOKUP(Table8[[#This Row],[EID]],Roster!A:A,Roster!F:F)</f>
        <v>Strategy</v>
      </c>
      <c r="F367" s="2">
        <v>45243</v>
      </c>
      <c r="G367" s="2" t="s">
        <v>22</v>
      </c>
      <c r="H367" s="30">
        <f>_xlfn.XLOOKUP(Table8[[#This Row],[Attendance]],$J$2:$J$5,$K$2:$K$5)</f>
        <v>1</v>
      </c>
    </row>
    <row r="368" spans="1:8">
      <c r="A368" t="s">
        <v>100</v>
      </c>
      <c r="B368" t="s">
        <v>31</v>
      </c>
      <c r="C368" t="s">
        <v>59</v>
      </c>
      <c r="D368" t="s">
        <v>85</v>
      </c>
      <c r="E368" s="36" t="str">
        <f>_xlfn.XLOOKUP(Table8[[#This Row],[EID]],Roster!A:A,Roster!F:F)</f>
        <v>F&amp;A</v>
      </c>
      <c r="F368" s="2">
        <v>45243</v>
      </c>
      <c r="G368" s="2" t="s">
        <v>22</v>
      </c>
      <c r="H368" s="30">
        <f>_xlfn.XLOOKUP(Table8[[#This Row],[Attendance]],$J$2:$J$5,$K$2:$K$5)</f>
        <v>1</v>
      </c>
    </row>
    <row r="369" spans="1:8">
      <c r="A369" t="s">
        <v>101</v>
      </c>
      <c r="B369" t="s">
        <v>32</v>
      </c>
      <c r="C369" t="s">
        <v>60</v>
      </c>
      <c r="D369" t="s">
        <v>86</v>
      </c>
      <c r="E369" s="36" t="str">
        <f>_xlfn.XLOOKUP(Table8[[#This Row],[EID]],Roster!A:A,Roster!F:F)</f>
        <v>Health</v>
      </c>
      <c r="F369" s="2">
        <v>45243</v>
      </c>
      <c r="G369" s="2" t="s">
        <v>124</v>
      </c>
      <c r="H369" s="30">
        <f>_xlfn.XLOOKUP(Table8[[#This Row],[Attendance]],$J$2:$J$5,$K$2:$K$5)</f>
        <v>0</v>
      </c>
    </row>
    <row r="370" spans="1:8">
      <c r="A370" t="s">
        <v>102</v>
      </c>
      <c r="B370" t="s">
        <v>33</v>
      </c>
      <c r="C370" t="s">
        <v>61</v>
      </c>
      <c r="D370" t="s">
        <v>87</v>
      </c>
      <c r="E370" s="36" t="str">
        <f>_xlfn.XLOOKUP(Table8[[#This Row],[EID]],Roster!A:A,Roster!F:F)</f>
        <v>Network</v>
      </c>
      <c r="F370" s="2">
        <v>45243</v>
      </c>
      <c r="G370" s="2" t="s">
        <v>126</v>
      </c>
      <c r="H370" s="30">
        <f>_xlfn.XLOOKUP(Table8[[#This Row],[Attendance]],$J$2:$J$5,$K$2:$K$5)</f>
        <v>0</v>
      </c>
    </row>
    <row r="371" spans="1:8">
      <c r="A371" t="s">
        <v>103</v>
      </c>
      <c r="B371" t="s">
        <v>34</v>
      </c>
      <c r="C371" t="s">
        <v>62</v>
      </c>
      <c r="D371" t="s">
        <v>88</v>
      </c>
      <c r="E371" s="36" t="str">
        <f>_xlfn.XLOOKUP(Table8[[#This Row],[EID]],Roster!A:A,Roster!F:F)</f>
        <v>HR</v>
      </c>
      <c r="F371" s="2">
        <v>45243</v>
      </c>
      <c r="G371" s="2" t="s">
        <v>22</v>
      </c>
      <c r="H371" s="30">
        <f>_xlfn.XLOOKUP(Table8[[#This Row],[Attendance]],$J$2:$J$5,$K$2:$K$5)</f>
        <v>1</v>
      </c>
    </row>
    <row r="372" spans="1:8">
      <c r="A372" t="s">
        <v>104</v>
      </c>
      <c r="B372" t="s">
        <v>35</v>
      </c>
      <c r="C372" t="s">
        <v>63</v>
      </c>
      <c r="D372" t="s">
        <v>85</v>
      </c>
      <c r="E372" s="36" t="str">
        <f>_xlfn.XLOOKUP(Table8[[#This Row],[EID]],Roster!A:A,Roster!F:F)</f>
        <v>F&amp;A</v>
      </c>
      <c r="F372" s="2">
        <v>45243</v>
      </c>
      <c r="G372" s="2" t="s">
        <v>124</v>
      </c>
      <c r="H372" s="30">
        <f>_xlfn.XLOOKUP(Table8[[#This Row],[Attendance]],$J$2:$J$5,$K$2:$K$5)</f>
        <v>0</v>
      </c>
    </row>
    <row r="373" spans="1:8">
      <c r="A373" t="s">
        <v>105</v>
      </c>
      <c r="B373" t="s">
        <v>36</v>
      </c>
      <c r="C373" t="s">
        <v>64</v>
      </c>
      <c r="D373" t="s">
        <v>85</v>
      </c>
      <c r="E373" s="36" t="str">
        <f>_xlfn.XLOOKUP(Table8[[#This Row],[EID]],Roster!A:A,Roster!F:F)</f>
        <v>F&amp;A</v>
      </c>
      <c r="F373" s="2">
        <v>45243</v>
      </c>
      <c r="G373" s="2" t="s">
        <v>22</v>
      </c>
      <c r="H373" s="30">
        <f>_xlfn.XLOOKUP(Table8[[#This Row],[Attendance]],$J$2:$J$5,$K$2:$K$5)</f>
        <v>1</v>
      </c>
    </row>
    <row r="374" spans="1:8">
      <c r="A374" t="s">
        <v>106</v>
      </c>
      <c r="B374" t="s">
        <v>37</v>
      </c>
      <c r="C374" t="s">
        <v>65</v>
      </c>
      <c r="D374" t="s">
        <v>86</v>
      </c>
      <c r="E374" s="36" t="str">
        <f>_xlfn.XLOOKUP(Table8[[#This Row],[EID]],Roster!A:A,Roster!F:F)</f>
        <v>Health</v>
      </c>
      <c r="F374" s="2">
        <v>45243</v>
      </c>
      <c r="G374" s="2" t="s">
        <v>22</v>
      </c>
      <c r="H374" s="30">
        <f>_xlfn.XLOOKUP(Table8[[#This Row],[Attendance]],$J$2:$J$5,$K$2:$K$5)</f>
        <v>1</v>
      </c>
    </row>
    <row r="375" spans="1:8">
      <c r="A375" t="s">
        <v>107</v>
      </c>
      <c r="B375" t="s">
        <v>38</v>
      </c>
      <c r="C375" t="s">
        <v>66</v>
      </c>
      <c r="D375" t="s">
        <v>85</v>
      </c>
      <c r="E375" s="36" t="str">
        <f>_xlfn.XLOOKUP(Table8[[#This Row],[EID]],Roster!A:A,Roster!F:F)</f>
        <v>F&amp;A</v>
      </c>
      <c r="F375" s="2">
        <v>45243</v>
      </c>
      <c r="G375" s="2" t="s">
        <v>22</v>
      </c>
      <c r="H375" s="30">
        <f>_xlfn.XLOOKUP(Table8[[#This Row],[Attendance]],$J$2:$J$5,$K$2:$K$5)</f>
        <v>1</v>
      </c>
    </row>
    <row r="376" spans="1:8">
      <c r="A376" t="s">
        <v>108</v>
      </c>
      <c r="B376" t="s">
        <v>39</v>
      </c>
      <c r="C376" t="s">
        <v>67</v>
      </c>
      <c r="D376" t="s">
        <v>88</v>
      </c>
      <c r="E376" s="36" t="str">
        <f>_xlfn.XLOOKUP(Table8[[#This Row],[EID]],Roster!A:A,Roster!F:F)</f>
        <v>HR</v>
      </c>
      <c r="F376" s="2">
        <v>45243</v>
      </c>
      <c r="G376" s="2" t="s">
        <v>22</v>
      </c>
      <c r="H376" s="30">
        <f>_xlfn.XLOOKUP(Table8[[#This Row],[Attendance]],$J$2:$J$5,$K$2:$K$5)</f>
        <v>1</v>
      </c>
    </row>
    <row r="377" spans="1:8">
      <c r="A377" t="s">
        <v>109</v>
      </c>
      <c r="B377" t="s">
        <v>40</v>
      </c>
      <c r="C377" t="s">
        <v>68</v>
      </c>
      <c r="D377" t="s">
        <v>87</v>
      </c>
      <c r="E377" s="36" t="str">
        <f>_xlfn.XLOOKUP(Table8[[#This Row],[EID]],Roster!A:A,Roster!F:F)</f>
        <v>Strategy</v>
      </c>
      <c r="F377" s="2">
        <v>45243</v>
      </c>
      <c r="G377" s="2" t="s">
        <v>126</v>
      </c>
      <c r="H377" s="30">
        <f>_xlfn.XLOOKUP(Table8[[#This Row],[Attendance]],$J$2:$J$5,$K$2:$K$5)</f>
        <v>0</v>
      </c>
    </row>
    <row r="378" spans="1:8">
      <c r="A378" t="s">
        <v>110</v>
      </c>
      <c r="B378" t="s">
        <v>41</v>
      </c>
      <c r="C378" t="s">
        <v>69</v>
      </c>
      <c r="D378" t="s">
        <v>85</v>
      </c>
      <c r="E378" s="36" t="str">
        <f>_xlfn.XLOOKUP(Table8[[#This Row],[EID]],Roster!A:A,Roster!F:F)</f>
        <v>F&amp;A</v>
      </c>
      <c r="F378" s="2">
        <v>45243</v>
      </c>
      <c r="G378" s="2" t="s">
        <v>22</v>
      </c>
      <c r="H378" s="30">
        <f>_xlfn.XLOOKUP(Table8[[#This Row],[Attendance]],$J$2:$J$5,$K$2:$K$5)</f>
        <v>1</v>
      </c>
    </row>
    <row r="379" spans="1:8">
      <c r="A379" t="s">
        <v>111</v>
      </c>
      <c r="B379" t="s">
        <v>42</v>
      </c>
      <c r="C379" t="s">
        <v>70</v>
      </c>
      <c r="D379" t="s">
        <v>86</v>
      </c>
      <c r="E379" s="36" t="str">
        <f>_xlfn.XLOOKUP(Table8[[#This Row],[EID]],Roster!A:A,Roster!F:F)</f>
        <v>Health</v>
      </c>
      <c r="F379" s="2">
        <v>45243</v>
      </c>
      <c r="G379" s="2" t="s">
        <v>22</v>
      </c>
      <c r="H379" s="30">
        <f>_xlfn.XLOOKUP(Table8[[#This Row],[Attendance]],$J$2:$J$5,$K$2:$K$5)</f>
        <v>1</v>
      </c>
    </row>
    <row r="380" spans="1:8">
      <c r="A380" t="s">
        <v>112</v>
      </c>
      <c r="B380" t="s">
        <v>43</v>
      </c>
      <c r="C380" t="s">
        <v>71</v>
      </c>
      <c r="D380" t="s">
        <v>86</v>
      </c>
      <c r="E380" s="36" t="str">
        <f>_xlfn.XLOOKUP(Table8[[#This Row],[EID]],Roster!A:A,Roster!F:F)</f>
        <v>Health</v>
      </c>
      <c r="F380" s="2">
        <v>45243</v>
      </c>
      <c r="G380" s="2" t="s">
        <v>124</v>
      </c>
      <c r="H380" s="30">
        <f>_xlfn.XLOOKUP(Table8[[#This Row],[Attendance]],$J$2:$J$5,$K$2:$K$5)</f>
        <v>0</v>
      </c>
    </row>
    <row r="381" spans="1:8">
      <c r="A381" t="s">
        <v>113</v>
      </c>
      <c r="B381" t="s">
        <v>44</v>
      </c>
      <c r="C381" t="s">
        <v>72</v>
      </c>
      <c r="D381" t="s">
        <v>88</v>
      </c>
      <c r="E381" s="36" t="str">
        <f>_xlfn.XLOOKUP(Table8[[#This Row],[EID]],Roster!A:A,Roster!F:F)</f>
        <v>HR</v>
      </c>
      <c r="F381" s="2">
        <v>45243</v>
      </c>
      <c r="G381" s="2" t="s">
        <v>22</v>
      </c>
      <c r="H381" s="30">
        <f>_xlfn.XLOOKUP(Table8[[#This Row],[Attendance]],$J$2:$J$5,$K$2:$K$5)</f>
        <v>1</v>
      </c>
    </row>
    <row r="382" spans="1:8">
      <c r="A382" t="s">
        <v>114</v>
      </c>
      <c r="B382" t="s">
        <v>45</v>
      </c>
      <c r="C382" t="s">
        <v>73</v>
      </c>
      <c r="D382" t="s">
        <v>87</v>
      </c>
      <c r="E382" s="36" t="str">
        <f>_xlfn.XLOOKUP(Table8[[#This Row],[EID]],Roster!A:A,Roster!F:F)</f>
        <v>Strategy</v>
      </c>
      <c r="F382" s="2">
        <v>45243</v>
      </c>
      <c r="G382" s="2" t="s">
        <v>22</v>
      </c>
      <c r="H382" s="30">
        <f>_xlfn.XLOOKUP(Table8[[#This Row],[Attendance]],$J$2:$J$5,$K$2:$K$5)</f>
        <v>1</v>
      </c>
    </row>
    <row r="383" spans="1:8">
      <c r="A383" t="s">
        <v>115</v>
      </c>
      <c r="B383" t="s">
        <v>46</v>
      </c>
      <c r="C383" t="s">
        <v>74</v>
      </c>
      <c r="D383" t="s">
        <v>85</v>
      </c>
      <c r="E383" s="36" t="str">
        <f>_xlfn.XLOOKUP(Table8[[#This Row],[EID]],Roster!A:A,Roster!F:F)</f>
        <v>F&amp;A</v>
      </c>
      <c r="F383" s="2">
        <v>45243</v>
      </c>
      <c r="G383" s="2" t="s">
        <v>22</v>
      </c>
      <c r="H383" s="30">
        <f>_xlfn.XLOOKUP(Table8[[#This Row],[Attendance]],$J$2:$J$5,$K$2:$K$5)</f>
        <v>1</v>
      </c>
    </row>
    <row r="384" spans="1:8">
      <c r="A384" t="s">
        <v>116</v>
      </c>
      <c r="B384" t="s">
        <v>47</v>
      </c>
      <c r="C384" t="s">
        <v>75</v>
      </c>
      <c r="D384" t="s">
        <v>86</v>
      </c>
      <c r="E384" s="36" t="str">
        <f>_xlfn.XLOOKUP(Table8[[#This Row],[EID]],Roster!A:A,Roster!F:F)</f>
        <v>Health</v>
      </c>
      <c r="F384" s="2">
        <v>45243</v>
      </c>
      <c r="G384" s="2" t="s">
        <v>22</v>
      </c>
      <c r="H384" s="30">
        <f>_xlfn.XLOOKUP(Table8[[#This Row],[Attendance]],$J$2:$J$5,$K$2:$K$5)</f>
        <v>1</v>
      </c>
    </row>
    <row r="385" spans="1:8">
      <c r="A385" t="s">
        <v>117</v>
      </c>
      <c r="B385" t="s">
        <v>48</v>
      </c>
      <c r="C385" t="s">
        <v>76</v>
      </c>
      <c r="D385" t="s">
        <v>87</v>
      </c>
      <c r="E385" s="36" t="str">
        <f>_xlfn.XLOOKUP(Table8[[#This Row],[EID]],Roster!A:A,Roster!F:F)</f>
        <v>Network</v>
      </c>
      <c r="F385" s="2">
        <v>45243</v>
      </c>
      <c r="G385" s="2" t="s">
        <v>22</v>
      </c>
      <c r="H385" s="30">
        <f>_xlfn.XLOOKUP(Table8[[#This Row],[Attendance]],$J$2:$J$5,$K$2:$K$5)</f>
        <v>1</v>
      </c>
    </row>
    <row r="386" spans="1:8">
      <c r="A386" t="s">
        <v>118</v>
      </c>
      <c r="B386" t="s">
        <v>49</v>
      </c>
      <c r="C386" t="s">
        <v>77</v>
      </c>
      <c r="D386" t="s">
        <v>88</v>
      </c>
      <c r="E386" s="36" t="str">
        <f>_xlfn.XLOOKUP(Table8[[#This Row],[EID]],Roster!A:A,Roster!F:F)</f>
        <v>HR</v>
      </c>
      <c r="F386" s="2">
        <v>45243</v>
      </c>
      <c r="G386" s="2" t="s">
        <v>124</v>
      </c>
      <c r="H386" s="30">
        <f>_xlfn.XLOOKUP(Table8[[#This Row],[Attendance]],$J$2:$J$5,$K$2:$K$5)</f>
        <v>0</v>
      </c>
    </row>
    <row r="387" spans="1:8">
      <c r="A387" t="s">
        <v>119</v>
      </c>
      <c r="B387" t="s">
        <v>50</v>
      </c>
      <c r="C387" t="s">
        <v>78</v>
      </c>
      <c r="D387" t="s">
        <v>86</v>
      </c>
      <c r="E387" s="36" t="str">
        <f>_xlfn.XLOOKUP(Table8[[#This Row],[EID]],Roster!A:A,Roster!F:F)</f>
        <v>Health</v>
      </c>
      <c r="F387" s="2">
        <v>45243</v>
      </c>
      <c r="G387" s="2" t="s">
        <v>22</v>
      </c>
      <c r="H387" s="30">
        <f>_xlfn.XLOOKUP(Table8[[#This Row],[Attendance]],$J$2:$J$5,$K$2:$K$5)</f>
        <v>1</v>
      </c>
    </row>
    <row r="388" spans="1:8">
      <c r="A388" t="s">
        <v>120</v>
      </c>
      <c r="B388" t="s">
        <v>51</v>
      </c>
      <c r="C388" t="s">
        <v>79</v>
      </c>
      <c r="D388" t="s">
        <v>85</v>
      </c>
      <c r="E388" s="36" t="str">
        <f>_xlfn.XLOOKUP(Table8[[#This Row],[EID]],Roster!A:A,Roster!F:F)</f>
        <v>F&amp;A</v>
      </c>
      <c r="F388" s="2">
        <v>45243</v>
      </c>
      <c r="G388" s="2" t="s">
        <v>22</v>
      </c>
      <c r="H388" s="30">
        <f>_xlfn.XLOOKUP(Table8[[#This Row],[Attendance]],$J$2:$J$5,$K$2:$K$5)</f>
        <v>1</v>
      </c>
    </row>
    <row r="389" spans="1:8">
      <c r="A389" t="s">
        <v>121</v>
      </c>
      <c r="B389" t="s">
        <v>52</v>
      </c>
      <c r="C389" t="s">
        <v>80</v>
      </c>
      <c r="D389" t="s">
        <v>86</v>
      </c>
      <c r="E389" s="36" t="str">
        <f>_xlfn.XLOOKUP(Table8[[#This Row],[EID]],Roster!A:A,Roster!F:F)</f>
        <v>Health</v>
      </c>
      <c r="F389" s="2">
        <v>45243</v>
      </c>
      <c r="G389" s="2" t="s">
        <v>22</v>
      </c>
      <c r="H389" s="30">
        <f>_xlfn.XLOOKUP(Table8[[#This Row],[Attendance]],$J$2:$J$5,$K$2:$K$5)</f>
        <v>1</v>
      </c>
    </row>
    <row r="390" spans="1:8">
      <c r="A390" t="s">
        <v>122</v>
      </c>
      <c r="B390" t="s">
        <v>81</v>
      </c>
      <c r="C390" t="s">
        <v>82</v>
      </c>
      <c r="D390" t="s">
        <v>87</v>
      </c>
      <c r="E390" s="36" t="str">
        <f>_xlfn.XLOOKUP(Table8[[#This Row],[EID]],Roster!A:A,Roster!F:F)</f>
        <v>Network</v>
      </c>
      <c r="F390" s="2">
        <v>45243</v>
      </c>
      <c r="G390" s="2" t="s">
        <v>22</v>
      </c>
      <c r="H390" s="30">
        <f>_xlfn.XLOOKUP(Table8[[#This Row],[Attendance]],$J$2:$J$5,$K$2:$K$5)</f>
        <v>1</v>
      </c>
    </row>
    <row r="391" spans="1:8">
      <c r="A391" t="s">
        <v>123</v>
      </c>
      <c r="B391" t="s">
        <v>83</v>
      </c>
      <c r="C391" t="s">
        <v>84</v>
      </c>
      <c r="D391" t="s">
        <v>88</v>
      </c>
      <c r="E391" s="36" t="str">
        <f>_xlfn.XLOOKUP(Table8[[#This Row],[EID]],Roster!A:A,Roster!F:F)</f>
        <v>HR</v>
      </c>
      <c r="F391" s="2">
        <v>45243</v>
      </c>
      <c r="G391" s="2" t="s">
        <v>22</v>
      </c>
      <c r="H391" s="30">
        <f>_xlfn.XLOOKUP(Table8[[#This Row],[Attendance]],$J$2:$J$5,$K$2:$K$5)</f>
        <v>1</v>
      </c>
    </row>
    <row r="392" spans="1:8">
      <c r="A392" t="s">
        <v>94</v>
      </c>
      <c r="B392" t="s">
        <v>25</v>
      </c>
      <c r="C392" t="s">
        <v>53</v>
      </c>
      <c r="D392" t="s">
        <v>85</v>
      </c>
      <c r="E392" s="36" t="str">
        <f>_xlfn.XLOOKUP(Table8[[#This Row],[EID]],Roster!A:A,Roster!F:F)</f>
        <v>F&amp;A</v>
      </c>
      <c r="F392" s="2">
        <v>45244</v>
      </c>
      <c r="G392" s="2" t="s">
        <v>22</v>
      </c>
      <c r="H392" s="30">
        <f>_xlfn.XLOOKUP(Table8[[#This Row],[Attendance]],$J$2:$J$5,$K$2:$K$5)</f>
        <v>1</v>
      </c>
    </row>
    <row r="393" spans="1:8">
      <c r="A393" t="s">
        <v>95</v>
      </c>
      <c r="B393" t="s">
        <v>26</v>
      </c>
      <c r="C393" t="s">
        <v>54</v>
      </c>
      <c r="D393" t="s">
        <v>85</v>
      </c>
      <c r="E393" s="36" t="str">
        <f>_xlfn.XLOOKUP(Table8[[#This Row],[EID]],Roster!A:A,Roster!F:F)</f>
        <v>F&amp;A</v>
      </c>
      <c r="F393" s="2">
        <v>45244</v>
      </c>
      <c r="G393" s="2" t="s">
        <v>22</v>
      </c>
      <c r="H393" s="30">
        <f>_xlfn.XLOOKUP(Table8[[#This Row],[Attendance]],$J$2:$J$5,$K$2:$K$5)</f>
        <v>1</v>
      </c>
    </row>
    <row r="394" spans="1:8">
      <c r="A394" t="s">
        <v>96</v>
      </c>
      <c r="B394" t="s">
        <v>27</v>
      </c>
      <c r="C394" t="s">
        <v>55</v>
      </c>
      <c r="D394" t="s">
        <v>86</v>
      </c>
      <c r="E394" s="36" t="str">
        <f>_xlfn.XLOOKUP(Table8[[#This Row],[EID]],Roster!A:A,Roster!F:F)</f>
        <v>Health</v>
      </c>
      <c r="F394" s="2">
        <v>45244</v>
      </c>
      <c r="G394" s="2" t="s">
        <v>22</v>
      </c>
      <c r="H394" s="30">
        <f>_xlfn.XLOOKUP(Table8[[#This Row],[Attendance]],$J$2:$J$5,$K$2:$K$5)</f>
        <v>1</v>
      </c>
    </row>
    <row r="395" spans="1:8">
      <c r="A395" t="s">
        <v>97</v>
      </c>
      <c r="B395" t="s">
        <v>28</v>
      </c>
      <c r="C395" t="s">
        <v>56</v>
      </c>
      <c r="D395" t="s">
        <v>87</v>
      </c>
      <c r="E395" s="36" t="str">
        <f>_xlfn.XLOOKUP(Table8[[#This Row],[EID]],Roster!A:A,Roster!F:F)</f>
        <v>Network</v>
      </c>
      <c r="F395" s="2">
        <v>45244</v>
      </c>
      <c r="G395" s="2" t="s">
        <v>124</v>
      </c>
      <c r="H395" s="30">
        <f>_xlfn.XLOOKUP(Table8[[#This Row],[Attendance]],$J$2:$J$5,$K$2:$K$5)</f>
        <v>0</v>
      </c>
    </row>
    <row r="396" spans="1:8">
      <c r="A396" t="s">
        <v>98</v>
      </c>
      <c r="B396" t="s">
        <v>29</v>
      </c>
      <c r="C396" t="s">
        <v>57</v>
      </c>
      <c r="D396" t="s">
        <v>88</v>
      </c>
      <c r="E396" s="36" t="str">
        <f>_xlfn.XLOOKUP(Table8[[#This Row],[EID]],Roster!A:A,Roster!F:F)</f>
        <v>HR</v>
      </c>
      <c r="F396" s="2">
        <v>45244</v>
      </c>
      <c r="G396" s="2" t="s">
        <v>22</v>
      </c>
      <c r="H396" s="30">
        <f>_xlfn.XLOOKUP(Table8[[#This Row],[Attendance]],$J$2:$J$5,$K$2:$K$5)</f>
        <v>1</v>
      </c>
    </row>
    <row r="397" spans="1:8">
      <c r="A397" t="s">
        <v>99</v>
      </c>
      <c r="B397" t="s">
        <v>30</v>
      </c>
      <c r="C397" t="s">
        <v>58</v>
      </c>
      <c r="D397" t="s">
        <v>87</v>
      </c>
      <c r="E397" s="36" t="str">
        <f>_xlfn.XLOOKUP(Table8[[#This Row],[EID]],Roster!A:A,Roster!F:F)</f>
        <v>Strategy</v>
      </c>
      <c r="F397" s="2">
        <v>45244</v>
      </c>
      <c r="G397" s="2" t="s">
        <v>22</v>
      </c>
      <c r="H397" s="30">
        <f>_xlfn.XLOOKUP(Table8[[#This Row],[Attendance]],$J$2:$J$5,$K$2:$K$5)</f>
        <v>1</v>
      </c>
    </row>
    <row r="398" spans="1:8">
      <c r="A398" t="s">
        <v>100</v>
      </c>
      <c r="B398" t="s">
        <v>31</v>
      </c>
      <c r="C398" t="s">
        <v>59</v>
      </c>
      <c r="D398" t="s">
        <v>85</v>
      </c>
      <c r="E398" s="36" t="str">
        <f>_xlfn.XLOOKUP(Table8[[#This Row],[EID]],Roster!A:A,Roster!F:F)</f>
        <v>F&amp;A</v>
      </c>
      <c r="F398" s="2">
        <v>45244</v>
      </c>
      <c r="G398" s="2" t="s">
        <v>22</v>
      </c>
      <c r="H398" s="30">
        <f>_xlfn.XLOOKUP(Table8[[#This Row],[Attendance]],$J$2:$J$5,$K$2:$K$5)</f>
        <v>1</v>
      </c>
    </row>
    <row r="399" spans="1:8">
      <c r="A399" t="s">
        <v>101</v>
      </c>
      <c r="B399" t="s">
        <v>32</v>
      </c>
      <c r="C399" t="s">
        <v>60</v>
      </c>
      <c r="D399" t="s">
        <v>86</v>
      </c>
      <c r="E399" s="36" t="str">
        <f>_xlfn.XLOOKUP(Table8[[#This Row],[EID]],Roster!A:A,Roster!F:F)</f>
        <v>Health</v>
      </c>
      <c r="F399" s="2">
        <v>45244</v>
      </c>
      <c r="G399" s="2" t="s">
        <v>22</v>
      </c>
      <c r="H399" s="30">
        <f>_xlfn.XLOOKUP(Table8[[#This Row],[Attendance]],$J$2:$J$5,$K$2:$K$5)</f>
        <v>1</v>
      </c>
    </row>
    <row r="400" spans="1:8">
      <c r="A400" t="s">
        <v>102</v>
      </c>
      <c r="B400" t="s">
        <v>33</v>
      </c>
      <c r="C400" t="s">
        <v>61</v>
      </c>
      <c r="D400" t="s">
        <v>87</v>
      </c>
      <c r="E400" s="36" t="str">
        <f>_xlfn.XLOOKUP(Table8[[#This Row],[EID]],Roster!A:A,Roster!F:F)</f>
        <v>Network</v>
      </c>
      <c r="F400" s="2">
        <v>45244</v>
      </c>
      <c r="G400" s="2" t="s">
        <v>124</v>
      </c>
      <c r="H400" s="30">
        <f>_xlfn.XLOOKUP(Table8[[#This Row],[Attendance]],$J$2:$J$5,$K$2:$K$5)</f>
        <v>0</v>
      </c>
    </row>
    <row r="401" spans="1:8">
      <c r="A401" t="s">
        <v>103</v>
      </c>
      <c r="B401" t="s">
        <v>34</v>
      </c>
      <c r="C401" t="s">
        <v>62</v>
      </c>
      <c r="D401" t="s">
        <v>88</v>
      </c>
      <c r="E401" s="36" t="str">
        <f>_xlfn.XLOOKUP(Table8[[#This Row],[EID]],Roster!A:A,Roster!F:F)</f>
        <v>HR</v>
      </c>
      <c r="F401" s="2">
        <v>45244</v>
      </c>
      <c r="G401" s="2" t="s">
        <v>125</v>
      </c>
      <c r="H401" s="30">
        <f>_xlfn.XLOOKUP(Table8[[#This Row],[Attendance]],$J$2:$J$5,$K$2:$K$5)</f>
        <v>0</v>
      </c>
    </row>
    <row r="402" spans="1:8">
      <c r="A402" t="s">
        <v>104</v>
      </c>
      <c r="B402" t="s">
        <v>35</v>
      </c>
      <c r="C402" t="s">
        <v>63</v>
      </c>
      <c r="D402" t="s">
        <v>85</v>
      </c>
      <c r="E402" s="36" t="str">
        <f>_xlfn.XLOOKUP(Table8[[#This Row],[EID]],Roster!A:A,Roster!F:F)</f>
        <v>F&amp;A</v>
      </c>
      <c r="F402" s="2">
        <v>45244</v>
      </c>
      <c r="G402" s="2" t="s">
        <v>22</v>
      </c>
      <c r="H402" s="30">
        <f>_xlfn.XLOOKUP(Table8[[#This Row],[Attendance]],$J$2:$J$5,$K$2:$K$5)</f>
        <v>1</v>
      </c>
    </row>
    <row r="403" spans="1:8">
      <c r="A403" t="s">
        <v>105</v>
      </c>
      <c r="B403" t="s">
        <v>36</v>
      </c>
      <c r="C403" t="s">
        <v>64</v>
      </c>
      <c r="D403" t="s">
        <v>85</v>
      </c>
      <c r="E403" s="36" t="str">
        <f>_xlfn.XLOOKUP(Table8[[#This Row],[EID]],Roster!A:A,Roster!F:F)</f>
        <v>F&amp;A</v>
      </c>
      <c r="F403" s="2">
        <v>45244</v>
      </c>
      <c r="G403" s="2" t="s">
        <v>22</v>
      </c>
      <c r="H403" s="30">
        <f>_xlfn.XLOOKUP(Table8[[#This Row],[Attendance]],$J$2:$J$5,$K$2:$K$5)</f>
        <v>1</v>
      </c>
    </row>
    <row r="404" spans="1:8">
      <c r="A404" t="s">
        <v>106</v>
      </c>
      <c r="B404" t="s">
        <v>37</v>
      </c>
      <c r="C404" t="s">
        <v>65</v>
      </c>
      <c r="D404" t="s">
        <v>86</v>
      </c>
      <c r="E404" s="36" t="str">
        <f>_xlfn.XLOOKUP(Table8[[#This Row],[EID]],Roster!A:A,Roster!F:F)</f>
        <v>Health</v>
      </c>
      <c r="F404" s="2">
        <v>45244</v>
      </c>
      <c r="G404" s="2" t="s">
        <v>22</v>
      </c>
      <c r="H404" s="30">
        <f>_xlfn.XLOOKUP(Table8[[#This Row],[Attendance]],$J$2:$J$5,$K$2:$K$5)</f>
        <v>1</v>
      </c>
    </row>
    <row r="405" spans="1:8">
      <c r="A405" t="s">
        <v>107</v>
      </c>
      <c r="B405" t="s">
        <v>38</v>
      </c>
      <c r="C405" t="s">
        <v>66</v>
      </c>
      <c r="D405" t="s">
        <v>85</v>
      </c>
      <c r="E405" s="36" t="str">
        <f>_xlfn.XLOOKUP(Table8[[#This Row],[EID]],Roster!A:A,Roster!F:F)</f>
        <v>F&amp;A</v>
      </c>
      <c r="F405" s="2">
        <v>45244</v>
      </c>
      <c r="G405" s="2" t="s">
        <v>22</v>
      </c>
      <c r="H405" s="30">
        <f>_xlfn.XLOOKUP(Table8[[#This Row],[Attendance]],$J$2:$J$5,$K$2:$K$5)</f>
        <v>1</v>
      </c>
    </row>
    <row r="406" spans="1:8">
      <c r="A406" t="s">
        <v>108</v>
      </c>
      <c r="B406" t="s">
        <v>39</v>
      </c>
      <c r="C406" t="s">
        <v>67</v>
      </c>
      <c r="D406" t="s">
        <v>88</v>
      </c>
      <c r="E406" s="36" t="str">
        <f>_xlfn.XLOOKUP(Table8[[#This Row],[EID]],Roster!A:A,Roster!F:F)</f>
        <v>HR</v>
      </c>
      <c r="F406" s="2">
        <v>45244</v>
      </c>
      <c r="G406" s="2" t="s">
        <v>124</v>
      </c>
      <c r="H406" s="30">
        <f>_xlfn.XLOOKUP(Table8[[#This Row],[Attendance]],$J$2:$J$5,$K$2:$K$5)</f>
        <v>0</v>
      </c>
    </row>
    <row r="407" spans="1:8">
      <c r="A407" t="s">
        <v>109</v>
      </c>
      <c r="B407" t="s">
        <v>40</v>
      </c>
      <c r="C407" t="s">
        <v>68</v>
      </c>
      <c r="D407" t="s">
        <v>87</v>
      </c>
      <c r="E407" s="36" t="str">
        <f>_xlfn.XLOOKUP(Table8[[#This Row],[EID]],Roster!A:A,Roster!F:F)</f>
        <v>Strategy</v>
      </c>
      <c r="F407" s="2">
        <v>45244</v>
      </c>
      <c r="G407" s="2" t="s">
        <v>22</v>
      </c>
      <c r="H407" s="30">
        <f>_xlfn.XLOOKUP(Table8[[#This Row],[Attendance]],$J$2:$J$5,$K$2:$K$5)</f>
        <v>1</v>
      </c>
    </row>
    <row r="408" spans="1:8">
      <c r="A408" t="s">
        <v>110</v>
      </c>
      <c r="B408" t="s">
        <v>41</v>
      </c>
      <c r="C408" t="s">
        <v>69</v>
      </c>
      <c r="D408" t="s">
        <v>85</v>
      </c>
      <c r="E408" s="36" t="str">
        <f>_xlfn.XLOOKUP(Table8[[#This Row],[EID]],Roster!A:A,Roster!F:F)</f>
        <v>F&amp;A</v>
      </c>
      <c r="F408" s="2">
        <v>45244</v>
      </c>
      <c r="G408" s="2" t="s">
        <v>22</v>
      </c>
      <c r="H408" s="30">
        <f>_xlfn.XLOOKUP(Table8[[#This Row],[Attendance]],$J$2:$J$5,$K$2:$K$5)</f>
        <v>1</v>
      </c>
    </row>
    <row r="409" spans="1:8">
      <c r="A409" t="s">
        <v>111</v>
      </c>
      <c r="B409" t="s">
        <v>42</v>
      </c>
      <c r="C409" t="s">
        <v>70</v>
      </c>
      <c r="D409" t="s">
        <v>86</v>
      </c>
      <c r="E409" s="36" t="str">
        <f>_xlfn.XLOOKUP(Table8[[#This Row],[EID]],Roster!A:A,Roster!F:F)</f>
        <v>Health</v>
      </c>
      <c r="F409" s="2">
        <v>45244</v>
      </c>
      <c r="G409" s="2" t="s">
        <v>22</v>
      </c>
      <c r="H409" s="30">
        <f>_xlfn.XLOOKUP(Table8[[#This Row],[Attendance]],$J$2:$J$5,$K$2:$K$5)</f>
        <v>1</v>
      </c>
    </row>
    <row r="410" spans="1:8">
      <c r="A410" t="s">
        <v>112</v>
      </c>
      <c r="B410" t="s">
        <v>43</v>
      </c>
      <c r="C410" t="s">
        <v>71</v>
      </c>
      <c r="D410" t="s">
        <v>86</v>
      </c>
      <c r="E410" s="36" t="str">
        <f>_xlfn.XLOOKUP(Table8[[#This Row],[EID]],Roster!A:A,Roster!F:F)</f>
        <v>Health</v>
      </c>
      <c r="F410" s="2">
        <v>45244</v>
      </c>
      <c r="G410" s="2" t="s">
        <v>126</v>
      </c>
      <c r="H410" s="30">
        <f>_xlfn.XLOOKUP(Table8[[#This Row],[Attendance]],$J$2:$J$5,$K$2:$K$5)</f>
        <v>0</v>
      </c>
    </row>
    <row r="411" spans="1:8">
      <c r="A411" t="s">
        <v>113</v>
      </c>
      <c r="B411" t="s">
        <v>44</v>
      </c>
      <c r="C411" t="s">
        <v>72</v>
      </c>
      <c r="D411" t="s">
        <v>88</v>
      </c>
      <c r="E411" s="36" t="str">
        <f>_xlfn.XLOOKUP(Table8[[#This Row],[EID]],Roster!A:A,Roster!F:F)</f>
        <v>HR</v>
      </c>
      <c r="F411" s="2">
        <v>45244</v>
      </c>
      <c r="G411" s="2" t="s">
        <v>22</v>
      </c>
      <c r="H411" s="30">
        <f>_xlfn.XLOOKUP(Table8[[#This Row],[Attendance]],$J$2:$J$5,$K$2:$K$5)</f>
        <v>1</v>
      </c>
    </row>
    <row r="412" spans="1:8">
      <c r="A412" t="s">
        <v>114</v>
      </c>
      <c r="B412" t="s">
        <v>45</v>
      </c>
      <c r="C412" t="s">
        <v>73</v>
      </c>
      <c r="D412" t="s">
        <v>87</v>
      </c>
      <c r="E412" s="36" t="str">
        <f>_xlfn.XLOOKUP(Table8[[#This Row],[EID]],Roster!A:A,Roster!F:F)</f>
        <v>Strategy</v>
      </c>
      <c r="F412" s="2">
        <v>45244</v>
      </c>
      <c r="G412" s="2" t="s">
        <v>22</v>
      </c>
      <c r="H412" s="30">
        <f>_xlfn.XLOOKUP(Table8[[#This Row],[Attendance]],$J$2:$J$5,$K$2:$K$5)</f>
        <v>1</v>
      </c>
    </row>
    <row r="413" spans="1:8">
      <c r="A413" t="s">
        <v>115</v>
      </c>
      <c r="B413" t="s">
        <v>46</v>
      </c>
      <c r="C413" t="s">
        <v>74</v>
      </c>
      <c r="D413" t="s">
        <v>85</v>
      </c>
      <c r="E413" s="36" t="str">
        <f>_xlfn.XLOOKUP(Table8[[#This Row],[EID]],Roster!A:A,Roster!F:F)</f>
        <v>F&amp;A</v>
      </c>
      <c r="F413" s="2">
        <v>45244</v>
      </c>
      <c r="G413" s="2" t="s">
        <v>22</v>
      </c>
      <c r="H413" s="30">
        <f>_xlfn.XLOOKUP(Table8[[#This Row],[Attendance]],$J$2:$J$5,$K$2:$K$5)</f>
        <v>1</v>
      </c>
    </row>
    <row r="414" spans="1:8">
      <c r="A414" t="s">
        <v>116</v>
      </c>
      <c r="B414" t="s">
        <v>47</v>
      </c>
      <c r="C414" t="s">
        <v>75</v>
      </c>
      <c r="D414" t="s">
        <v>86</v>
      </c>
      <c r="E414" s="36" t="str">
        <f>_xlfn.XLOOKUP(Table8[[#This Row],[EID]],Roster!A:A,Roster!F:F)</f>
        <v>Health</v>
      </c>
      <c r="F414" s="2">
        <v>45244</v>
      </c>
      <c r="G414" s="2" t="s">
        <v>22</v>
      </c>
      <c r="H414" s="30">
        <f>_xlfn.XLOOKUP(Table8[[#This Row],[Attendance]],$J$2:$J$5,$K$2:$K$5)</f>
        <v>1</v>
      </c>
    </row>
    <row r="415" spans="1:8">
      <c r="A415" t="s">
        <v>117</v>
      </c>
      <c r="B415" t="s">
        <v>48</v>
      </c>
      <c r="C415" t="s">
        <v>76</v>
      </c>
      <c r="D415" t="s">
        <v>87</v>
      </c>
      <c r="E415" s="36" t="str">
        <f>_xlfn.XLOOKUP(Table8[[#This Row],[EID]],Roster!A:A,Roster!F:F)</f>
        <v>Network</v>
      </c>
      <c r="F415" s="2">
        <v>45244</v>
      </c>
      <c r="G415" s="2" t="s">
        <v>125</v>
      </c>
      <c r="H415" s="30">
        <f>_xlfn.XLOOKUP(Table8[[#This Row],[Attendance]],$J$2:$J$5,$K$2:$K$5)</f>
        <v>0</v>
      </c>
    </row>
    <row r="416" spans="1:8">
      <c r="A416" t="s">
        <v>118</v>
      </c>
      <c r="B416" t="s">
        <v>49</v>
      </c>
      <c r="C416" t="s">
        <v>77</v>
      </c>
      <c r="D416" t="s">
        <v>88</v>
      </c>
      <c r="E416" s="36" t="str">
        <f>_xlfn.XLOOKUP(Table8[[#This Row],[EID]],Roster!A:A,Roster!F:F)</f>
        <v>HR</v>
      </c>
      <c r="F416" s="2">
        <v>45244</v>
      </c>
      <c r="G416" s="2" t="s">
        <v>22</v>
      </c>
      <c r="H416" s="30">
        <f>_xlfn.XLOOKUP(Table8[[#This Row],[Attendance]],$J$2:$J$5,$K$2:$K$5)</f>
        <v>1</v>
      </c>
    </row>
    <row r="417" spans="1:8">
      <c r="A417" t="s">
        <v>119</v>
      </c>
      <c r="B417" t="s">
        <v>50</v>
      </c>
      <c r="C417" t="s">
        <v>78</v>
      </c>
      <c r="D417" t="s">
        <v>86</v>
      </c>
      <c r="E417" s="36" t="str">
        <f>_xlfn.XLOOKUP(Table8[[#This Row],[EID]],Roster!A:A,Roster!F:F)</f>
        <v>Health</v>
      </c>
      <c r="F417" s="2">
        <v>45244</v>
      </c>
      <c r="G417" s="2" t="s">
        <v>22</v>
      </c>
      <c r="H417" s="30">
        <f>_xlfn.XLOOKUP(Table8[[#This Row],[Attendance]],$J$2:$J$5,$K$2:$K$5)</f>
        <v>1</v>
      </c>
    </row>
    <row r="418" spans="1:8">
      <c r="A418" t="s">
        <v>120</v>
      </c>
      <c r="B418" t="s">
        <v>51</v>
      </c>
      <c r="C418" t="s">
        <v>79</v>
      </c>
      <c r="D418" t="s">
        <v>85</v>
      </c>
      <c r="E418" s="36" t="str">
        <f>_xlfn.XLOOKUP(Table8[[#This Row],[EID]],Roster!A:A,Roster!F:F)</f>
        <v>F&amp;A</v>
      </c>
      <c r="F418" s="2">
        <v>45244</v>
      </c>
      <c r="G418" s="2" t="s">
        <v>22</v>
      </c>
      <c r="H418" s="30">
        <f>_xlfn.XLOOKUP(Table8[[#This Row],[Attendance]],$J$2:$J$5,$K$2:$K$5)</f>
        <v>1</v>
      </c>
    </row>
    <row r="419" spans="1:8">
      <c r="A419" t="s">
        <v>121</v>
      </c>
      <c r="B419" t="s">
        <v>52</v>
      </c>
      <c r="C419" t="s">
        <v>80</v>
      </c>
      <c r="D419" t="s">
        <v>86</v>
      </c>
      <c r="E419" s="36" t="str">
        <f>_xlfn.XLOOKUP(Table8[[#This Row],[EID]],Roster!A:A,Roster!F:F)</f>
        <v>Health</v>
      </c>
      <c r="F419" s="2">
        <v>45244</v>
      </c>
      <c r="G419" s="2" t="s">
        <v>126</v>
      </c>
      <c r="H419" s="30">
        <f>_xlfn.XLOOKUP(Table8[[#This Row],[Attendance]],$J$2:$J$5,$K$2:$K$5)</f>
        <v>0</v>
      </c>
    </row>
    <row r="420" spans="1:8">
      <c r="A420" t="s">
        <v>122</v>
      </c>
      <c r="B420" t="s">
        <v>81</v>
      </c>
      <c r="C420" t="s">
        <v>82</v>
      </c>
      <c r="D420" t="s">
        <v>87</v>
      </c>
      <c r="E420" s="36" t="str">
        <f>_xlfn.XLOOKUP(Table8[[#This Row],[EID]],Roster!A:A,Roster!F:F)</f>
        <v>Network</v>
      </c>
      <c r="F420" s="2">
        <v>45244</v>
      </c>
      <c r="G420" s="2" t="s">
        <v>22</v>
      </c>
      <c r="H420" s="30">
        <f>_xlfn.XLOOKUP(Table8[[#This Row],[Attendance]],$J$2:$J$5,$K$2:$K$5)</f>
        <v>1</v>
      </c>
    </row>
    <row r="421" spans="1:8">
      <c r="A421" t="s">
        <v>123</v>
      </c>
      <c r="B421" t="s">
        <v>83</v>
      </c>
      <c r="C421" t="s">
        <v>84</v>
      </c>
      <c r="D421" t="s">
        <v>88</v>
      </c>
      <c r="E421" s="36" t="str">
        <f>_xlfn.XLOOKUP(Table8[[#This Row],[EID]],Roster!A:A,Roster!F:F)</f>
        <v>HR</v>
      </c>
      <c r="F421" s="2">
        <v>45244</v>
      </c>
      <c r="G421" s="2" t="s">
        <v>124</v>
      </c>
      <c r="H421" s="30">
        <f>_xlfn.XLOOKUP(Table8[[#This Row],[Attendance]],$J$2:$J$5,$K$2:$K$5)</f>
        <v>0</v>
      </c>
    </row>
    <row r="422" spans="1:8">
      <c r="A422" t="s">
        <v>94</v>
      </c>
      <c r="B422" t="s">
        <v>25</v>
      </c>
      <c r="C422" t="s">
        <v>53</v>
      </c>
      <c r="D422" t="s">
        <v>85</v>
      </c>
      <c r="E422" s="36" t="str">
        <f>_xlfn.XLOOKUP(Table8[[#This Row],[EID]],Roster!A:A,Roster!F:F)</f>
        <v>F&amp;A</v>
      </c>
      <c r="F422" s="2">
        <v>45245</v>
      </c>
      <c r="G422" s="2" t="s">
        <v>22</v>
      </c>
      <c r="H422" s="30">
        <f>_xlfn.XLOOKUP(Table8[[#This Row],[Attendance]],$J$2:$J$5,$K$2:$K$5)</f>
        <v>1</v>
      </c>
    </row>
    <row r="423" spans="1:8">
      <c r="A423" t="s">
        <v>95</v>
      </c>
      <c r="B423" t="s">
        <v>26</v>
      </c>
      <c r="C423" t="s">
        <v>54</v>
      </c>
      <c r="D423" t="s">
        <v>85</v>
      </c>
      <c r="E423" s="36" t="str">
        <f>_xlfn.XLOOKUP(Table8[[#This Row],[EID]],Roster!A:A,Roster!F:F)</f>
        <v>F&amp;A</v>
      </c>
      <c r="F423" s="2">
        <v>45245</v>
      </c>
      <c r="G423" s="2" t="s">
        <v>22</v>
      </c>
      <c r="H423" s="30">
        <f>_xlfn.XLOOKUP(Table8[[#This Row],[Attendance]],$J$2:$J$5,$K$2:$K$5)</f>
        <v>1</v>
      </c>
    </row>
    <row r="424" spans="1:8">
      <c r="A424" t="s">
        <v>96</v>
      </c>
      <c r="B424" t="s">
        <v>27</v>
      </c>
      <c r="C424" t="s">
        <v>55</v>
      </c>
      <c r="D424" t="s">
        <v>86</v>
      </c>
      <c r="E424" s="36" t="str">
        <f>_xlfn.XLOOKUP(Table8[[#This Row],[EID]],Roster!A:A,Roster!F:F)</f>
        <v>Health</v>
      </c>
      <c r="F424" s="2">
        <v>45245</v>
      </c>
      <c r="G424" s="2" t="s">
        <v>22</v>
      </c>
      <c r="H424" s="30">
        <f>_xlfn.XLOOKUP(Table8[[#This Row],[Attendance]],$J$2:$J$5,$K$2:$K$5)</f>
        <v>1</v>
      </c>
    </row>
    <row r="425" spans="1:8">
      <c r="A425" t="s">
        <v>97</v>
      </c>
      <c r="B425" t="s">
        <v>28</v>
      </c>
      <c r="C425" t="s">
        <v>56</v>
      </c>
      <c r="D425" t="s">
        <v>87</v>
      </c>
      <c r="E425" s="36" t="str">
        <f>_xlfn.XLOOKUP(Table8[[#This Row],[EID]],Roster!A:A,Roster!F:F)</f>
        <v>Network</v>
      </c>
      <c r="F425" s="2">
        <v>45245</v>
      </c>
      <c r="G425" s="2" t="s">
        <v>22</v>
      </c>
      <c r="H425" s="30">
        <f>_xlfn.XLOOKUP(Table8[[#This Row],[Attendance]],$J$2:$J$5,$K$2:$K$5)</f>
        <v>1</v>
      </c>
    </row>
    <row r="426" spans="1:8">
      <c r="A426" t="s">
        <v>98</v>
      </c>
      <c r="B426" t="s">
        <v>29</v>
      </c>
      <c r="C426" t="s">
        <v>57</v>
      </c>
      <c r="D426" t="s">
        <v>88</v>
      </c>
      <c r="E426" s="36" t="str">
        <f>_xlfn.XLOOKUP(Table8[[#This Row],[EID]],Roster!A:A,Roster!F:F)</f>
        <v>HR</v>
      </c>
      <c r="F426" s="2">
        <v>45245</v>
      </c>
      <c r="G426" s="2" t="s">
        <v>126</v>
      </c>
      <c r="H426" s="30">
        <f>_xlfn.XLOOKUP(Table8[[#This Row],[Attendance]],$J$2:$J$5,$K$2:$K$5)</f>
        <v>0</v>
      </c>
    </row>
    <row r="427" spans="1:8">
      <c r="A427" t="s">
        <v>99</v>
      </c>
      <c r="B427" t="s">
        <v>30</v>
      </c>
      <c r="C427" t="s">
        <v>58</v>
      </c>
      <c r="D427" t="s">
        <v>87</v>
      </c>
      <c r="E427" s="36" t="str">
        <f>_xlfn.XLOOKUP(Table8[[#This Row],[EID]],Roster!A:A,Roster!F:F)</f>
        <v>Strategy</v>
      </c>
      <c r="F427" s="2">
        <v>45245</v>
      </c>
      <c r="G427" s="2" t="s">
        <v>22</v>
      </c>
      <c r="H427" s="30">
        <f>_xlfn.XLOOKUP(Table8[[#This Row],[Attendance]],$J$2:$J$5,$K$2:$K$5)</f>
        <v>1</v>
      </c>
    </row>
    <row r="428" spans="1:8">
      <c r="A428" t="s">
        <v>100</v>
      </c>
      <c r="B428" t="s">
        <v>31</v>
      </c>
      <c r="C428" t="s">
        <v>59</v>
      </c>
      <c r="D428" t="s">
        <v>85</v>
      </c>
      <c r="E428" s="36" t="str">
        <f>_xlfn.XLOOKUP(Table8[[#This Row],[EID]],Roster!A:A,Roster!F:F)</f>
        <v>F&amp;A</v>
      </c>
      <c r="F428" s="2">
        <v>45245</v>
      </c>
      <c r="G428" s="2" t="s">
        <v>22</v>
      </c>
      <c r="H428" s="30">
        <f>_xlfn.XLOOKUP(Table8[[#This Row],[Attendance]],$J$2:$J$5,$K$2:$K$5)</f>
        <v>1</v>
      </c>
    </row>
    <row r="429" spans="1:8">
      <c r="A429" t="s">
        <v>101</v>
      </c>
      <c r="B429" t="s">
        <v>32</v>
      </c>
      <c r="C429" t="s">
        <v>60</v>
      </c>
      <c r="D429" t="s">
        <v>86</v>
      </c>
      <c r="E429" s="36" t="str">
        <f>_xlfn.XLOOKUP(Table8[[#This Row],[EID]],Roster!A:A,Roster!F:F)</f>
        <v>Health</v>
      </c>
      <c r="F429" s="2">
        <v>45245</v>
      </c>
      <c r="G429" s="2" t="s">
        <v>124</v>
      </c>
      <c r="H429" s="30">
        <f>_xlfn.XLOOKUP(Table8[[#This Row],[Attendance]],$J$2:$J$5,$K$2:$K$5)</f>
        <v>0</v>
      </c>
    </row>
    <row r="430" spans="1:8">
      <c r="A430" t="s">
        <v>102</v>
      </c>
      <c r="B430" t="s">
        <v>33</v>
      </c>
      <c r="C430" t="s">
        <v>61</v>
      </c>
      <c r="D430" t="s">
        <v>87</v>
      </c>
      <c r="E430" s="36" t="str">
        <f>_xlfn.XLOOKUP(Table8[[#This Row],[EID]],Roster!A:A,Roster!F:F)</f>
        <v>Network</v>
      </c>
      <c r="F430" s="2">
        <v>45245</v>
      </c>
      <c r="G430" s="2" t="s">
        <v>22</v>
      </c>
      <c r="H430" s="30">
        <f>_xlfn.XLOOKUP(Table8[[#This Row],[Attendance]],$J$2:$J$5,$K$2:$K$5)</f>
        <v>1</v>
      </c>
    </row>
    <row r="431" spans="1:8">
      <c r="A431" t="s">
        <v>103</v>
      </c>
      <c r="B431" t="s">
        <v>34</v>
      </c>
      <c r="C431" t="s">
        <v>62</v>
      </c>
      <c r="D431" t="s">
        <v>88</v>
      </c>
      <c r="E431" s="36" t="str">
        <f>_xlfn.XLOOKUP(Table8[[#This Row],[EID]],Roster!A:A,Roster!F:F)</f>
        <v>HR</v>
      </c>
      <c r="F431" s="2">
        <v>45245</v>
      </c>
      <c r="G431" s="2" t="s">
        <v>22</v>
      </c>
      <c r="H431" s="30">
        <f>_xlfn.XLOOKUP(Table8[[#This Row],[Attendance]],$J$2:$J$5,$K$2:$K$5)</f>
        <v>1</v>
      </c>
    </row>
    <row r="432" spans="1:8">
      <c r="A432" t="s">
        <v>104</v>
      </c>
      <c r="B432" t="s">
        <v>35</v>
      </c>
      <c r="C432" t="s">
        <v>63</v>
      </c>
      <c r="D432" t="s">
        <v>85</v>
      </c>
      <c r="E432" s="36" t="str">
        <f>_xlfn.XLOOKUP(Table8[[#This Row],[EID]],Roster!A:A,Roster!F:F)</f>
        <v>F&amp;A</v>
      </c>
      <c r="F432" s="2">
        <v>45245</v>
      </c>
      <c r="G432" s="2" t="s">
        <v>22</v>
      </c>
      <c r="H432" s="30">
        <f>_xlfn.XLOOKUP(Table8[[#This Row],[Attendance]],$J$2:$J$5,$K$2:$K$5)</f>
        <v>1</v>
      </c>
    </row>
    <row r="433" spans="1:8">
      <c r="A433" t="s">
        <v>105</v>
      </c>
      <c r="B433" t="s">
        <v>36</v>
      </c>
      <c r="C433" t="s">
        <v>64</v>
      </c>
      <c r="D433" t="s">
        <v>85</v>
      </c>
      <c r="E433" s="36" t="str">
        <f>_xlfn.XLOOKUP(Table8[[#This Row],[EID]],Roster!A:A,Roster!F:F)</f>
        <v>F&amp;A</v>
      </c>
      <c r="F433" s="2">
        <v>45245</v>
      </c>
      <c r="G433" s="2" t="s">
        <v>22</v>
      </c>
      <c r="H433" s="30">
        <f>_xlfn.XLOOKUP(Table8[[#This Row],[Attendance]],$J$2:$J$5,$K$2:$K$5)</f>
        <v>1</v>
      </c>
    </row>
    <row r="434" spans="1:8">
      <c r="A434" t="s">
        <v>106</v>
      </c>
      <c r="B434" t="s">
        <v>37</v>
      </c>
      <c r="C434" t="s">
        <v>65</v>
      </c>
      <c r="D434" t="s">
        <v>86</v>
      </c>
      <c r="E434" s="36" t="str">
        <f>_xlfn.XLOOKUP(Table8[[#This Row],[EID]],Roster!A:A,Roster!F:F)</f>
        <v>Health</v>
      </c>
      <c r="F434" s="2">
        <v>45245</v>
      </c>
      <c r="G434" s="2" t="s">
        <v>22</v>
      </c>
      <c r="H434" s="30">
        <f>_xlfn.XLOOKUP(Table8[[#This Row],[Attendance]],$J$2:$J$5,$K$2:$K$5)</f>
        <v>1</v>
      </c>
    </row>
    <row r="435" spans="1:8">
      <c r="A435" t="s">
        <v>107</v>
      </c>
      <c r="B435" t="s">
        <v>38</v>
      </c>
      <c r="C435" t="s">
        <v>66</v>
      </c>
      <c r="D435" t="s">
        <v>85</v>
      </c>
      <c r="E435" s="36" t="str">
        <f>_xlfn.XLOOKUP(Table8[[#This Row],[EID]],Roster!A:A,Roster!F:F)</f>
        <v>F&amp;A</v>
      </c>
      <c r="F435" s="2">
        <v>45245</v>
      </c>
      <c r="G435" s="2" t="s">
        <v>124</v>
      </c>
      <c r="H435" s="30">
        <f>_xlfn.XLOOKUP(Table8[[#This Row],[Attendance]],$J$2:$J$5,$K$2:$K$5)</f>
        <v>0</v>
      </c>
    </row>
    <row r="436" spans="1:8">
      <c r="A436" t="s">
        <v>108</v>
      </c>
      <c r="B436" t="s">
        <v>39</v>
      </c>
      <c r="C436" t="s">
        <v>67</v>
      </c>
      <c r="D436" t="s">
        <v>88</v>
      </c>
      <c r="E436" s="36" t="str">
        <f>_xlfn.XLOOKUP(Table8[[#This Row],[EID]],Roster!A:A,Roster!F:F)</f>
        <v>HR</v>
      </c>
      <c r="F436" s="2">
        <v>45245</v>
      </c>
      <c r="G436" s="2" t="s">
        <v>22</v>
      </c>
      <c r="H436" s="30">
        <f>_xlfn.XLOOKUP(Table8[[#This Row],[Attendance]],$J$2:$J$5,$K$2:$K$5)</f>
        <v>1</v>
      </c>
    </row>
    <row r="437" spans="1:8">
      <c r="A437" t="s">
        <v>109</v>
      </c>
      <c r="B437" t="s">
        <v>40</v>
      </c>
      <c r="C437" t="s">
        <v>68</v>
      </c>
      <c r="D437" t="s">
        <v>87</v>
      </c>
      <c r="E437" s="36" t="str">
        <f>_xlfn.XLOOKUP(Table8[[#This Row],[EID]],Roster!A:A,Roster!F:F)</f>
        <v>Strategy</v>
      </c>
      <c r="F437" s="2">
        <v>45245</v>
      </c>
      <c r="G437" s="2" t="s">
        <v>22</v>
      </c>
      <c r="H437" s="30">
        <f>_xlfn.XLOOKUP(Table8[[#This Row],[Attendance]],$J$2:$J$5,$K$2:$K$5)</f>
        <v>1</v>
      </c>
    </row>
    <row r="438" spans="1:8">
      <c r="A438" t="s">
        <v>110</v>
      </c>
      <c r="B438" t="s">
        <v>41</v>
      </c>
      <c r="C438" t="s">
        <v>69</v>
      </c>
      <c r="D438" t="s">
        <v>85</v>
      </c>
      <c r="E438" s="36" t="str">
        <f>_xlfn.XLOOKUP(Table8[[#This Row],[EID]],Roster!A:A,Roster!F:F)</f>
        <v>F&amp;A</v>
      </c>
      <c r="F438" s="2">
        <v>45245</v>
      </c>
      <c r="G438" s="2" t="s">
        <v>22</v>
      </c>
      <c r="H438" s="30">
        <f>_xlfn.XLOOKUP(Table8[[#This Row],[Attendance]],$J$2:$J$5,$K$2:$K$5)</f>
        <v>1</v>
      </c>
    </row>
    <row r="439" spans="1:8">
      <c r="A439" t="s">
        <v>111</v>
      </c>
      <c r="B439" t="s">
        <v>42</v>
      </c>
      <c r="C439" t="s">
        <v>70</v>
      </c>
      <c r="D439" t="s">
        <v>86</v>
      </c>
      <c r="E439" s="36" t="str">
        <f>_xlfn.XLOOKUP(Table8[[#This Row],[EID]],Roster!A:A,Roster!F:F)</f>
        <v>Health</v>
      </c>
      <c r="F439" s="2">
        <v>45245</v>
      </c>
      <c r="G439" s="2" t="s">
        <v>22</v>
      </c>
      <c r="H439" s="30">
        <f>_xlfn.XLOOKUP(Table8[[#This Row],[Attendance]],$J$2:$J$5,$K$2:$K$5)</f>
        <v>1</v>
      </c>
    </row>
    <row r="440" spans="1:8">
      <c r="A440" t="s">
        <v>112</v>
      </c>
      <c r="B440" t="s">
        <v>43</v>
      </c>
      <c r="C440" t="s">
        <v>71</v>
      </c>
      <c r="D440" t="s">
        <v>86</v>
      </c>
      <c r="E440" s="36" t="str">
        <f>_xlfn.XLOOKUP(Table8[[#This Row],[EID]],Roster!A:A,Roster!F:F)</f>
        <v>Health</v>
      </c>
      <c r="F440" s="2">
        <v>45245</v>
      </c>
      <c r="G440" s="2" t="s">
        <v>22</v>
      </c>
      <c r="H440" s="30">
        <f>_xlfn.XLOOKUP(Table8[[#This Row],[Attendance]],$J$2:$J$5,$K$2:$K$5)</f>
        <v>1</v>
      </c>
    </row>
    <row r="441" spans="1:8">
      <c r="A441" t="s">
        <v>113</v>
      </c>
      <c r="B441" t="s">
        <v>44</v>
      </c>
      <c r="C441" t="s">
        <v>72</v>
      </c>
      <c r="D441" t="s">
        <v>88</v>
      </c>
      <c r="E441" s="36" t="str">
        <f>_xlfn.XLOOKUP(Table8[[#This Row],[EID]],Roster!A:A,Roster!F:F)</f>
        <v>HR</v>
      </c>
      <c r="F441" s="2">
        <v>45245</v>
      </c>
      <c r="G441" s="2" t="s">
        <v>22</v>
      </c>
      <c r="H441" s="30">
        <f>_xlfn.XLOOKUP(Table8[[#This Row],[Attendance]],$J$2:$J$5,$K$2:$K$5)</f>
        <v>1</v>
      </c>
    </row>
    <row r="442" spans="1:8">
      <c r="A442" t="s">
        <v>114</v>
      </c>
      <c r="B442" t="s">
        <v>45</v>
      </c>
      <c r="C442" t="s">
        <v>73</v>
      </c>
      <c r="D442" t="s">
        <v>87</v>
      </c>
      <c r="E442" s="36" t="str">
        <f>_xlfn.XLOOKUP(Table8[[#This Row],[EID]],Roster!A:A,Roster!F:F)</f>
        <v>Strategy</v>
      </c>
      <c r="F442" s="2">
        <v>45245</v>
      </c>
      <c r="G442" s="2" t="s">
        <v>22</v>
      </c>
      <c r="H442" s="30">
        <f>_xlfn.XLOOKUP(Table8[[#This Row],[Attendance]],$J$2:$J$5,$K$2:$K$5)</f>
        <v>1</v>
      </c>
    </row>
    <row r="443" spans="1:8">
      <c r="A443" t="s">
        <v>115</v>
      </c>
      <c r="B443" t="s">
        <v>46</v>
      </c>
      <c r="C443" t="s">
        <v>74</v>
      </c>
      <c r="D443" t="s">
        <v>85</v>
      </c>
      <c r="E443" s="36" t="str">
        <f>_xlfn.XLOOKUP(Table8[[#This Row],[EID]],Roster!A:A,Roster!F:F)</f>
        <v>F&amp;A</v>
      </c>
      <c r="F443" s="2">
        <v>45245</v>
      </c>
      <c r="G443" s="2" t="s">
        <v>22</v>
      </c>
      <c r="H443" s="30">
        <f>_xlfn.XLOOKUP(Table8[[#This Row],[Attendance]],$J$2:$J$5,$K$2:$K$5)</f>
        <v>1</v>
      </c>
    </row>
    <row r="444" spans="1:8">
      <c r="A444" t="s">
        <v>116</v>
      </c>
      <c r="B444" t="s">
        <v>47</v>
      </c>
      <c r="C444" t="s">
        <v>75</v>
      </c>
      <c r="D444" t="s">
        <v>86</v>
      </c>
      <c r="E444" s="36" t="str">
        <f>_xlfn.XLOOKUP(Table8[[#This Row],[EID]],Roster!A:A,Roster!F:F)</f>
        <v>Health</v>
      </c>
      <c r="F444" s="2">
        <v>45245</v>
      </c>
      <c r="G444" s="2" t="s">
        <v>124</v>
      </c>
      <c r="H444" s="30">
        <f>_xlfn.XLOOKUP(Table8[[#This Row],[Attendance]],$J$2:$J$5,$K$2:$K$5)</f>
        <v>0</v>
      </c>
    </row>
    <row r="445" spans="1:8">
      <c r="A445" t="s">
        <v>117</v>
      </c>
      <c r="B445" t="s">
        <v>48</v>
      </c>
      <c r="C445" t="s">
        <v>76</v>
      </c>
      <c r="D445" t="s">
        <v>87</v>
      </c>
      <c r="E445" s="36" t="str">
        <f>_xlfn.XLOOKUP(Table8[[#This Row],[EID]],Roster!A:A,Roster!F:F)</f>
        <v>Network</v>
      </c>
      <c r="F445" s="2">
        <v>45245</v>
      </c>
      <c r="G445" s="2" t="s">
        <v>22</v>
      </c>
      <c r="H445" s="30">
        <f>_xlfn.XLOOKUP(Table8[[#This Row],[Attendance]],$J$2:$J$5,$K$2:$K$5)</f>
        <v>1</v>
      </c>
    </row>
    <row r="446" spans="1:8">
      <c r="A446" t="s">
        <v>118</v>
      </c>
      <c r="B446" t="s">
        <v>49</v>
      </c>
      <c r="C446" t="s">
        <v>77</v>
      </c>
      <c r="D446" t="s">
        <v>88</v>
      </c>
      <c r="E446" s="36" t="str">
        <f>_xlfn.XLOOKUP(Table8[[#This Row],[EID]],Roster!A:A,Roster!F:F)</f>
        <v>HR</v>
      </c>
      <c r="F446" s="2">
        <v>45245</v>
      </c>
      <c r="G446" s="2" t="s">
        <v>22</v>
      </c>
      <c r="H446" s="30">
        <f>_xlfn.XLOOKUP(Table8[[#This Row],[Attendance]],$J$2:$J$5,$K$2:$K$5)</f>
        <v>1</v>
      </c>
    </row>
    <row r="447" spans="1:8">
      <c r="A447" t="s">
        <v>119</v>
      </c>
      <c r="B447" t="s">
        <v>50</v>
      </c>
      <c r="C447" t="s">
        <v>78</v>
      </c>
      <c r="D447" t="s">
        <v>86</v>
      </c>
      <c r="E447" s="36" t="str">
        <f>_xlfn.XLOOKUP(Table8[[#This Row],[EID]],Roster!A:A,Roster!F:F)</f>
        <v>Health</v>
      </c>
      <c r="F447" s="2">
        <v>45245</v>
      </c>
      <c r="G447" s="2" t="s">
        <v>126</v>
      </c>
      <c r="H447" s="30">
        <f>_xlfn.XLOOKUP(Table8[[#This Row],[Attendance]],$J$2:$J$5,$K$2:$K$5)</f>
        <v>0</v>
      </c>
    </row>
    <row r="448" spans="1:8">
      <c r="A448" t="s">
        <v>120</v>
      </c>
      <c r="B448" t="s">
        <v>51</v>
      </c>
      <c r="C448" t="s">
        <v>79</v>
      </c>
      <c r="D448" t="s">
        <v>85</v>
      </c>
      <c r="E448" s="36" t="str">
        <f>_xlfn.XLOOKUP(Table8[[#This Row],[EID]],Roster!A:A,Roster!F:F)</f>
        <v>F&amp;A</v>
      </c>
      <c r="F448" s="2">
        <v>45245</v>
      </c>
      <c r="G448" s="2" t="s">
        <v>22</v>
      </c>
      <c r="H448" s="30">
        <f>_xlfn.XLOOKUP(Table8[[#This Row],[Attendance]],$J$2:$J$5,$K$2:$K$5)</f>
        <v>1</v>
      </c>
    </row>
    <row r="449" spans="1:8">
      <c r="A449" t="s">
        <v>121</v>
      </c>
      <c r="B449" t="s">
        <v>52</v>
      </c>
      <c r="C449" t="s">
        <v>80</v>
      </c>
      <c r="D449" t="s">
        <v>86</v>
      </c>
      <c r="E449" s="36" t="str">
        <f>_xlfn.XLOOKUP(Table8[[#This Row],[EID]],Roster!A:A,Roster!F:F)</f>
        <v>Health</v>
      </c>
      <c r="F449" s="2">
        <v>45245</v>
      </c>
      <c r="G449" s="2" t="s">
        <v>22</v>
      </c>
      <c r="H449" s="30">
        <f>_xlfn.XLOOKUP(Table8[[#This Row],[Attendance]],$J$2:$J$5,$K$2:$K$5)</f>
        <v>1</v>
      </c>
    </row>
    <row r="450" spans="1:8">
      <c r="A450" t="s">
        <v>122</v>
      </c>
      <c r="B450" t="s">
        <v>81</v>
      </c>
      <c r="C450" t="s">
        <v>82</v>
      </c>
      <c r="D450" t="s">
        <v>87</v>
      </c>
      <c r="E450" s="36" t="str">
        <f>_xlfn.XLOOKUP(Table8[[#This Row],[EID]],Roster!A:A,Roster!F:F)</f>
        <v>Network</v>
      </c>
      <c r="F450" s="2">
        <v>45245</v>
      </c>
      <c r="G450" s="2" t="s">
        <v>22</v>
      </c>
      <c r="H450" s="30">
        <f>_xlfn.XLOOKUP(Table8[[#This Row],[Attendance]],$J$2:$J$5,$K$2:$K$5)</f>
        <v>1</v>
      </c>
    </row>
    <row r="451" spans="1:8">
      <c r="A451" t="s">
        <v>123</v>
      </c>
      <c r="B451" t="s">
        <v>83</v>
      </c>
      <c r="C451" t="s">
        <v>84</v>
      </c>
      <c r="D451" t="s">
        <v>88</v>
      </c>
      <c r="E451" s="36" t="str">
        <f>_xlfn.XLOOKUP(Table8[[#This Row],[EID]],Roster!A:A,Roster!F:F)</f>
        <v>HR</v>
      </c>
      <c r="F451" s="2">
        <v>45245</v>
      </c>
      <c r="G451" s="2" t="s">
        <v>22</v>
      </c>
      <c r="H451" s="30">
        <f>_xlfn.XLOOKUP(Table8[[#This Row],[Attendance]],$J$2:$J$5,$K$2:$K$5)</f>
        <v>1</v>
      </c>
    </row>
    <row r="452" spans="1:8">
      <c r="A452" t="s">
        <v>94</v>
      </c>
      <c r="B452" t="s">
        <v>25</v>
      </c>
      <c r="C452" t="s">
        <v>53</v>
      </c>
      <c r="D452" t="s">
        <v>85</v>
      </c>
      <c r="E452" s="36" t="str">
        <f>_xlfn.XLOOKUP(Table8[[#This Row],[EID]],Roster!A:A,Roster!F:F)</f>
        <v>F&amp;A</v>
      </c>
      <c r="F452" s="2">
        <v>45246</v>
      </c>
      <c r="G452" s="2" t="s">
        <v>22</v>
      </c>
      <c r="H452" s="30">
        <f>_xlfn.XLOOKUP(Table8[[#This Row],[Attendance]],$J$2:$J$5,$K$2:$K$5)</f>
        <v>1</v>
      </c>
    </row>
    <row r="453" spans="1:8">
      <c r="A453" t="s">
        <v>95</v>
      </c>
      <c r="B453" t="s">
        <v>26</v>
      </c>
      <c r="C453" t="s">
        <v>54</v>
      </c>
      <c r="D453" t="s">
        <v>85</v>
      </c>
      <c r="E453" s="36" t="str">
        <f>_xlfn.XLOOKUP(Table8[[#This Row],[EID]],Roster!A:A,Roster!F:F)</f>
        <v>F&amp;A</v>
      </c>
      <c r="F453" s="2">
        <v>45246</v>
      </c>
      <c r="G453" s="2" t="s">
        <v>22</v>
      </c>
      <c r="H453" s="30">
        <f>_xlfn.XLOOKUP(Table8[[#This Row],[Attendance]],$J$2:$J$5,$K$2:$K$5)</f>
        <v>1</v>
      </c>
    </row>
    <row r="454" spans="1:8">
      <c r="A454" t="s">
        <v>96</v>
      </c>
      <c r="B454" t="s">
        <v>27</v>
      </c>
      <c r="C454" t="s">
        <v>55</v>
      </c>
      <c r="D454" t="s">
        <v>86</v>
      </c>
      <c r="E454" s="36" t="str">
        <f>_xlfn.XLOOKUP(Table8[[#This Row],[EID]],Roster!A:A,Roster!F:F)</f>
        <v>Health</v>
      </c>
      <c r="F454" s="2">
        <v>45246</v>
      </c>
      <c r="G454" s="2" t="s">
        <v>125</v>
      </c>
      <c r="H454" s="30">
        <f>_xlfn.XLOOKUP(Table8[[#This Row],[Attendance]],$J$2:$J$5,$K$2:$K$5)</f>
        <v>0</v>
      </c>
    </row>
    <row r="455" spans="1:8">
      <c r="A455" t="s">
        <v>97</v>
      </c>
      <c r="B455" t="s">
        <v>28</v>
      </c>
      <c r="C455" t="s">
        <v>56</v>
      </c>
      <c r="D455" t="s">
        <v>87</v>
      </c>
      <c r="E455" s="36" t="str">
        <f>_xlfn.XLOOKUP(Table8[[#This Row],[EID]],Roster!A:A,Roster!F:F)</f>
        <v>Network</v>
      </c>
      <c r="F455" s="2">
        <v>45246</v>
      </c>
      <c r="G455" s="2" t="s">
        <v>22</v>
      </c>
      <c r="H455" s="30">
        <f>_xlfn.XLOOKUP(Table8[[#This Row],[Attendance]],$J$2:$J$5,$K$2:$K$5)</f>
        <v>1</v>
      </c>
    </row>
    <row r="456" spans="1:8">
      <c r="A456" t="s">
        <v>98</v>
      </c>
      <c r="B456" t="s">
        <v>29</v>
      </c>
      <c r="C456" t="s">
        <v>57</v>
      </c>
      <c r="D456" t="s">
        <v>88</v>
      </c>
      <c r="E456" s="36" t="str">
        <f>_xlfn.XLOOKUP(Table8[[#This Row],[EID]],Roster!A:A,Roster!F:F)</f>
        <v>HR</v>
      </c>
      <c r="F456" s="2">
        <v>45246</v>
      </c>
      <c r="G456" s="2" t="s">
        <v>22</v>
      </c>
      <c r="H456" s="30">
        <f>_xlfn.XLOOKUP(Table8[[#This Row],[Attendance]],$J$2:$J$5,$K$2:$K$5)</f>
        <v>1</v>
      </c>
    </row>
    <row r="457" spans="1:8">
      <c r="A457" t="s">
        <v>99</v>
      </c>
      <c r="B457" t="s">
        <v>30</v>
      </c>
      <c r="C457" t="s">
        <v>58</v>
      </c>
      <c r="D457" t="s">
        <v>87</v>
      </c>
      <c r="E457" s="36" t="str">
        <f>_xlfn.XLOOKUP(Table8[[#This Row],[EID]],Roster!A:A,Roster!F:F)</f>
        <v>Strategy</v>
      </c>
      <c r="F457" s="2">
        <v>45246</v>
      </c>
      <c r="G457" s="2" t="s">
        <v>22</v>
      </c>
      <c r="H457" s="30">
        <f>_xlfn.XLOOKUP(Table8[[#This Row],[Attendance]],$J$2:$J$5,$K$2:$K$5)</f>
        <v>1</v>
      </c>
    </row>
    <row r="458" spans="1:8">
      <c r="A458" t="s">
        <v>100</v>
      </c>
      <c r="B458" t="s">
        <v>31</v>
      </c>
      <c r="C458" t="s">
        <v>59</v>
      </c>
      <c r="D458" t="s">
        <v>85</v>
      </c>
      <c r="E458" s="36" t="str">
        <f>_xlfn.XLOOKUP(Table8[[#This Row],[EID]],Roster!A:A,Roster!F:F)</f>
        <v>F&amp;A</v>
      </c>
      <c r="F458" s="2">
        <v>45246</v>
      </c>
      <c r="G458" s="2" t="s">
        <v>22</v>
      </c>
      <c r="H458" s="30">
        <f>_xlfn.XLOOKUP(Table8[[#This Row],[Attendance]],$J$2:$J$5,$K$2:$K$5)</f>
        <v>1</v>
      </c>
    </row>
    <row r="459" spans="1:8">
      <c r="A459" t="s">
        <v>101</v>
      </c>
      <c r="B459" t="s">
        <v>32</v>
      </c>
      <c r="C459" t="s">
        <v>60</v>
      </c>
      <c r="D459" t="s">
        <v>86</v>
      </c>
      <c r="E459" s="36" t="str">
        <f>_xlfn.XLOOKUP(Table8[[#This Row],[EID]],Roster!A:A,Roster!F:F)</f>
        <v>Health</v>
      </c>
      <c r="F459" s="2">
        <v>45246</v>
      </c>
      <c r="G459" s="2" t="s">
        <v>124</v>
      </c>
      <c r="H459" s="30">
        <f>_xlfn.XLOOKUP(Table8[[#This Row],[Attendance]],$J$2:$J$5,$K$2:$K$5)</f>
        <v>0</v>
      </c>
    </row>
    <row r="460" spans="1:8">
      <c r="A460" t="s">
        <v>102</v>
      </c>
      <c r="B460" t="s">
        <v>33</v>
      </c>
      <c r="C460" t="s">
        <v>61</v>
      </c>
      <c r="D460" t="s">
        <v>87</v>
      </c>
      <c r="E460" s="36" t="str">
        <f>_xlfn.XLOOKUP(Table8[[#This Row],[EID]],Roster!A:A,Roster!F:F)</f>
        <v>Network</v>
      </c>
      <c r="F460" s="2">
        <v>45246</v>
      </c>
      <c r="G460" s="2" t="s">
        <v>22</v>
      </c>
      <c r="H460" s="30">
        <f>_xlfn.XLOOKUP(Table8[[#This Row],[Attendance]],$J$2:$J$5,$K$2:$K$5)</f>
        <v>1</v>
      </c>
    </row>
    <row r="461" spans="1:8">
      <c r="A461" t="s">
        <v>103</v>
      </c>
      <c r="B461" t="s">
        <v>34</v>
      </c>
      <c r="C461" t="s">
        <v>62</v>
      </c>
      <c r="D461" t="s">
        <v>88</v>
      </c>
      <c r="E461" s="36" t="str">
        <f>_xlfn.XLOOKUP(Table8[[#This Row],[EID]],Roster!A:A,Roster!F:F)</f>
        <v>HR</v>
      </c>
      <c r="F461" s="2">
        <v>45246</v>
      </c>
      <c r="G461" s="2" t="s">
        <v>125</v>
      </c>
      <c r="H461" s="30">
        <f>_xlfn.XLOOKUP(Table8[[#This Row],[Attendance]],$J$2:$J$5,$K$2:$K$5)</f>
        <v>0</v>
      </c>
    </row>
    <row r="462" spans="1:8">
      <c r="A462" t="s">
        <v>104</v>
      </c>
      <c r="B462" t="s">
        <v>35</v>
      </c>
      <c r="C462" t="s">
        <v>63</v>
      </c>
      <c r="D462" t="s">
        <v>85</v>
      </c>
      <c r="E462" s="36" t="str">
        <f>_xlfn.XLOOKUP(Table8[[#This Row],[EID]],Roster!A:A,Roster!F:F)</f>
        <v>F&amp;A</v>
      </c>
      <c r="F462" s="2">
        <v>45246</v>
      </c>
      <c r="G462" s="2" t="s">
        <v>22</v>
      </c>
      <c r="H462" s="30">
        <f>_xlfn.XLOOKUP(Table8[[#This Row],[Attendance]],$J$2:$J$5,$K$2:$K$5)</f>
        <v>1</v>
      </c>
    </row>
    <row r="463" spans="1:8">
      <c r="A463" t="s">
        <v>105</v>
      </c>
      <c r="B463" t="s">
        <v>36</v>
      </c>
      <c r="C463" t="s">
        <v>64</v>
      </c>
      <c r="D463" t="s">
        <v>85</v>
      </c>
      <c r="E463" s="36" t="str">
        <f>_xlfn.XLOOKUP(Table8[[#This Row],[EID]],Roster!A:A,Roster!F:F)</f>
        <v>F&amp;A</v>
      </c>
      <c r="F463" s="2">
        <v>45246</v>
      </c>
      <c r="G463" s="2" t="s">
        <v>126</v>
      </c>
      <c r="H463" s="30">
        <f>_xlfn.XLOOKUP(Table8[[#This Row],[Attendance]],$J$2:$J$5,$K$2:$K$5)</f>
        <v>0</v>
      </c>
    </row>
    <row r="464" spans="1:8">
      <c r="A464" t="s">
        <v>106</v>
      </c>
      <c r="B464" t="s">
        <v>37</v>
      </c>
      <c r="C464" t="s">
        <v>65</v>
      </c>
      <c r="D464" t="s">
        <v>86</v>
      </c>
      <c r="E464" s="36" t="str">
        <f>_xlfn.XLOOKUP(Table8[[#This Row],[EID]],Roster!A:A,Roster!F:F)</f>
        <v>Health</v>
      </c>
      <c r="F464" s="2">
        <v>45246</v>
      </c>
      <c r="G464" s="2" t="s">
        <v>22</v>
      </c>
      <c r="H464" s="30">
        <f>_xlfn.XLOOKUP(Table8[[#This Row],[Attendance]],$J$2:$J$5,$K$2:$K$5)</f>
        <v>1</v>
      </c>
    </row>
    <row r="465" spans="1:8">
      <c r="A465" t="s">
        <v>107</v>
      </c>
      <c r="B465" t="s">
        <v>38</v>
      </c>
      <c r="C465" t="s">
        <v>66</v>
      </c>
      <c r="D465" t="s">
        <v>85</v>
      </c>
      <c r="E465" s="36" t="str">
        <f>_xlfn.XLOOKUP(Table8[[#This Row],[EID]],Roster!A:A,Roster!F:F)</f>
        <v>F&amp;A</v>
      </c>
      <c r="F465" s="2">
        <v>45246</v>
      </c>
      <c r="G465" s="2" t="s">
        <v>22</v>
      </c>
      <c r="H465" s="30">
        <f>_xlfn.XLOOKUP(Table8[[#This Row],[Attendance]],$J$2:$J$5,$K$2:$K$5)</f>
        <v>1</v>
      </c>
    </row>
    <row r="466" spans="1:8">
      <c r="A466" t="s">
        <v>108</v>
      </c>
      <c r="B466" t="s">
        <v>39</v>
      </c>
      <c r="C466" t="s">
        <v>67</v>
      </c>
      <c r="D466" t="s">
        <v>88</v>
      </c>
      <c r="E466" s="36" t="str">
        <f>_xlfn.XLOOKUP(Table8[[#This Row],[EID]],Roster!A:A,Roster!F:F)</f>
        <v>HR</v>
      </c>
      <c r="F466" s="2">
        <v>45246</v>
      </c>
      <c r="G466" s="2" t="s">
        <v>22</v>
      </c>
      <c r="H466" s="30">
        <f>_xlfn.XLOOKUP(Table8[[#This Row],[Attendance]],$J$2:$J$5,$K$2:$K$5)</f>
        <v>1</v>
      </c>
    </row>
    <row r="467" spans="1:8">
      <c r="A467" t="s">
        <v>109</v>
      </c>
      <c r="B467" t="s">
        <v>40</v>
      </c>
      <c r="C467" t="s">
        <v>68</v>
      </c>
      <c r="D467" t="s">
        <v>87</v>
      </c>
      <c r="E467" s="36" t="str">
        <f>_xlfn.XLOOKUP(Table8[[#This Row],[EID]],Roster!A:A,Roster!F:F)</f>
        <v>Strategy</v>
      </c>
      <c r="F467" s="2">
        <v>45246</v>
      </c>
      <c r="G467" s="2" t="s">
        <v>22</v>
      </c>
      <c r="H467" s="30">
        <f>_xlfn.XLOOKUP(Table8[[#This Row],[Attendance]],$J$2:$J$5,$K$2:$K$5)</f>
        <v>1</v>
      </c>
    </row>
    <row r="468" spans="1:8">
      <c r="A468" t="s">
        <v>110</v>
      </c>
      <c r="B468" t="s">
        <v>41</v>
      </c>
      <c r="C468" t="s">
        <v>69</v>
      </c>
      <c r="D468" t="s">
        <v>85</v>
      </c>
      <c r="E468" s="36" t="str">
        <f>_xlfn.XLOOKUP(Table8[[#This Row],[EID]],Roster!A:A,Roster!F:F)</f>
        <v>F&amp;A</v>
      </c>
      <c r="F468" s="2">
        <v>45246</v>
      </c>
      <c r="G468" s="2" t="s">
        <v>125</v>
      </c>
      <c r="H468" s="30">
        <f>_xlfn.XLOOKUP(Table8[[#This Row],[Attendance]],$J$2:$J$5,$K$2:$K$5)</f>
        <v>0</v>
      </c>
    </row>
    <row r="469" spans="1:8">
      <c r="A469" t="s">
        <v>111</v>
      </c>
      <c r="B469" t="s">
        <v>42</v>
      </c>
      <c r="C469" t="s">
        <v>70</v>
      </c>
      <c r="D469" t="s">
        <v>86</v>
      </c>
      <c r="E469" s="36" t="str">
        <f>_xlfn.XLOOKUP(Table8[[#This Row],[EID]],Roster!A:A,Roster!F:F)</f>
        <v>Health</v>
      </c>
      <c r="F469" s="2">
        <v>45246</v>
      </c>
      <c r="G469" s="2" t="s">
        <v>22</v>
      </c>
      <c r="H469" s="30">
        <f>_xlfn.XLOOKUP(Table8[[#This Row],[Attendance]],$J$2:$J$5,$K$2:$K$5)</f>
        <v>1</v>
      </c>
    </row>
    <row r="470" spans="1:8">
      <c r="A470" t="s">
        <v>112</v>
      </c>
      <c r="B470" t="s">
        <v>43</v>
      </c>
      <c r="C470" t="s">
        <v>71</v>
      </c>
      <c r="D470" t="s">
        <v>86</v>
      </c>
      <c r="E470" s="36" t="str">
        <f>_xlfn.XLOOKUP(Table8[[#This Row],[EID]],Roster!A:A,Roster!F:F)</f>
        <v>Health</v>
      </c>
      <c r="F470" s="2">
        <v>45246</v>
      </c>
      <c r="G470" s="2" t="s">
        <v>22</v>
      </c>
      <c r="H470" s="30">
        <f>_xlfn.XLOOKUP(Table8[[#This Row],[Attendance]],$J$2:$J$5,$K$2:$K$5)</f>
        <v>1</v>
      </c>
    </row>
    <row r="471" spans="1:8">
      <c r="A471" t="s">
        <v>113</v>
      </c>
      <c r="B471" t="s">
        <v>44</v>
      </c>
      <c r="C471" t="s">
        <v>72</v>
      </c>
      <c r="D471" t="s">
        <v>88</v>
      </c>
      <c r="E471" s="36" t="str">
        <f>_xlfn.XLOOKUP(Table8[[#This Row],[EID]],Roster!A:A,Roster!F:F)</f>
        <v>HR</v>
      </c>
      <c r="F471" s="2">
        <v>45246</v>
      </c>
      <c r="G471" s="2" t="s">
        <v>22</v>
      </c>
      <c r="H471" s="30">
        <f>_xlfn.XLOOKUP(Table8[[#This Row],[Attendance]],$J$2:$J$5,$K$2:$K$5)</f>
        <v>1</v>
      </c>
    </row>
    <row r="472" spans="1:8">
      <c r="A472" t="s">
        <v>114</v>
      </c>
      <c r="B472" t="s">
        <v>45</v>
      </c>
      <c r="C472" t="s">
        <v>73</v>
      </c>
      <c r="D472" t="s">
        <v>87</v>
      </c>
      <c r="E472" s="36" t="str">
        <f>_xlfn.XLOOKUP(Table8[[#This Row],[EID]],Roster!A:A,Roster!F:F)</f>
        <v>Strategy</v>
      </c>
      <c r="F472" s="2">
        <v>45246</v>
      </c>
      <c r="G472" s="2" t="s">
        <v>126</v>
      </c>
      <c r="H472" s="30">
        <f>_xlfn.XLOOKUP(Table8[[#This Row],[Attendance]],$J$2:$J$5,$K$2:$K$5)</f>
        <v>0</v>
      </c>
    </row>
    <row r="473" spans="1:8">
      <c r="A473" t="s">
        <v>115</v>
      </c>
      <c r="B473" t="s">
        <v>46</v>
      </c>
      <c r="C473" t="s">
        <v>74</v>
      </c>
      <c r="D473" t="s">
        <v>85</v>
      </c>
      <c r="E473" s="36" t="str">
        <f>_xlfn.XLOOKUP(Table8[[#This Row],[EID]],Roster!A:A,Roster!F:F)</f>
        <v>F&amp;A</v>
      </c>
      <c r="F473" s="2">
        <v>45246</v>
      </c>
      <c r="G473" s="2" t="s">
        <v>22</v>
      </c>
      <c r="H473" s="30">
        <f>_xlfn.XLOOKUP(Table8[[#This Row],[Attendance]],$J$2:$J$5,$K$2:$K$5)</f>
        <v>1</v>
      </c>
    </row>
    <row r="474" spans="1:8">
      <c r="A474" t="s">
        <v>116</v>
      </c>
      <c r="B474" t="s">
        <v>47</v>
      </c>
      <c r="C474" t="s">
        <v>75</v>
      </c>
      <c r="D474" t="s">
        <v>86</v>
      </c>
      <c r="E474" s="36" t="str">
        <f>_xlfn.XLOOKUP(Table8[[#This Row],[EID]],Roster!A:A,Roster!F:F)</f>
        <v>Health</v>
      </c>
      <c r="F474" s="2">
        <v>45246</v>
      </c>
      <c r="G474" s="2" t="s">
        <v>124</v>
      </c>
      <c r="H474" s="30">
        <f>_xlfn.XLOOKUP(Table8[[#This Row],[Attendance]],$J$2:$J$5,$K$2:$K$5)</f>
        <v>0</v>
      </c>
    </row>
    <row r="475" spans="1:8">
      <c r="A475" t="s">
        <v>117</v>
      </c>
      <c r="B475" t="s">
        <v>48</v>
      </c>
      <c r="C475" t="s">
        <v>76</v>
      </c>
      <c r="D475" t="s">
        <v>87</v>
      </c>
      <c r="E475" s="36" t="str">
        <f>_xlfn.XLOOKUP(Table8[[#This Row],[EID]],Roster!A:A,Roster!F:F)</f>
        <v>Network</v>
      </c>
      <c r="F475" s="2">
        <v>45246</v>
      </c>
      <c r="G475" s="2" t="s">
        <v>22</v>
      </c>
      <c r="H475" s="30">
        <f>_xlfn.XLOOKUP(Table8[[#This Row],[Attendance]],$J$2:$J$5,$K$2:$K$5)</f>
        <v>1</v>
      </c>
    </row>
    <row r="476" spans="1:8">
      <c r="A476" t="s">
        <v>118</v>
      </c>
      <c r="B476" t="s">
        <v>49</v>
      </c>
      <c r="C476" t="s">
        <v>77</v>
      </c>
      <c r="D476" t="s">
        <v>88</v>
      </c>
      <c r="E476" s="36" t="str">
        <f>_xlfn.XLOOKUP(Table8[[#This Row],[EID]],Roster!A:A,Roster!F:F)</f>
        <v>HR</v>
      </c>
      <c r="F476" s="2">
        <v>45246</v>
      </c>
      <c r="G476" s="2" t="s">
        <v>22</v>
      </c>
      <c r="H476" s="30">
        <f>_xlfn.XLOOKUP(Table8[[#This Row],[Attendance]],$J$2:$J$5,$K$2:$K$5)</f>
        <v>1</v>
      </c>
    </row>
    <row r="477" spans="1:8">
      <c r="A477" t="s">
        <v>119</v>
      </c>
      <c r="B477" t="s">
        <v>50</v>
      </c>
      <c r="C477" t="s">
        <v>78</v>
      </c>
      <c r="D477" t="s">
        <v>86</v>
      </c>
      <c r="E477" s="36" t="str">
        <f>_xlfn.XLOOKUP(Table8[[#This Row],[EID]],Roster!A:A,Roster!F:F)</f>
        <v>Health</v>
      </c>
      <c r="F477" s="2">
        <v>45246</v>
      </c>
      <c r="G477" s="2" t="s">
        <v>22</v>
      </c>
      <c r="H477" s="30">
        <f>_xlfn.XLOOKUP(Table8[[#This Row],[Attendance]],$J$2:$J$5,$K$2:$K$5)</f>
        <v>1</v>
      </c>
    </row>
    <row r="478" spans="1:8">
      <c r="A478" t="s">
        <v>120</v>
      </c>
      <c r="B478" t="s">
        <v>51</v>
      </c>
      <c r="C478" t="s">
        <v>79</v>
      </c>
      <c r="D478" t="s">
        <v>85</v>
      </c>
      <c r="E478" s="36" t="str">
        <f>_xlfn.XLOOKUP(Table8[[#This Row],[EID]],Roster!A:A,Roster!F:F)</f>
        <v>F&amp;A</v>
      </c>
      <c r="F478" s="2">
        <v>45246</v>
      </c>
      <c r="G478" s="2" t="s">
        <v>22</v>
      </c>
      <c r="H478" s="30">
        <f>_xlfn.XLOOKUP(Table8[[#This Row],[Attendance]],$J$2:$J$5,$K$2:$K$5)</f>
        <v>1</v>
      </c>
    </row>
    <row r="479" spans="1:8">
      <c r="A479" t="s">
        <v>121</v>
      </c>
      <c r="B479" t="s">
        <v>52</v>
      </c>
      <c r="C479" t="s">
        <v>80</v>
      </c>
      <c r="D479" t="s">
        <v>86</v>
      </c>
      <c r="E479" s="36" t="str">
        <f>_xlfn.XLOOKUP(Table8[[#This Row],[EID]],Roster!A:A,Roster!F:F)</f>
        <v>Health</v>
      </c>
      <c r="F479" s="2">
        <v>45246</v>
      </c>
      <c r="G479" s="2" t="s">
        <v>126</v>
      </c>
      <c r="H479" s="30">
        <f>_xlfn.XLOOKUP(Table8[[#This Row],[Attendance]],$J$2:$J$5,$K$2:$K$5)</f>
        <v>0</v>
      </c>
    </row>
    <row r="480" spans="1:8">
      <c r="A480" t="s">
        <v>122</v>
      </c>
      <c r="B480" t="s">
        <v>81</v>
      </c>
      <c r="C480" t="s">
        <v>82</v>
      </c>
      <c r="D480" t="s">
        <v>87</v>
      </c>
      <c r="E480" s="36" t="str">
        <f>_xlfn.XLOOKUP(Table8[[#This Row],[EID]],Roster!A:A,Roster!F:F)</f>
        <v>Network</v>
      </c>
      <c r="F480" s="2">
        <v>45246</v>
      </c>
      <c r="G480" s="2" t="s">
        <v>22</v>
      </c>
      <c r="H480" s="30">
        <f>_xlfn.XLOOKUP(Table8[[#This Row],[Attendance]],$J$2:$J$5,$K$2:$K$5)</f>
        <v>1</v>
      </c>
    </row>
    <row r="481" spans="1:8">
      <c r="A481" t="s">
        <v>123</v>
      </c>
      <c r="B481" t="s">
        <v>83</v>
      </c>
      <c r="C481" t="s">
        <v>84</v>
      </c>
      <c r="D481" t="s">
        <v>88</v>
      </c>
      <c r="E481" s="36" t="str">
        <f>_xlfn.XLOOKUP(Table8[[#This Row],[EID]],Roster!A:A,Roster!F:F)</f>
        <v>HR</v>
      </c>
      <c r="F481" s="2">
        <v>45246</v>
      </c>
      <c r="G481" s="2" t="s">
        <v>22</v>
      </c>
      <c r="H481" s="30">
        <f>_xlfn.XLOOKUP(Table8[[#This Row],[Attendance]],$J$2:$J$5,$K$2:$K$5)</f>
        <v>1</v>
      </c>
    </row>
    <row r="482" spans="1:8">
      <c r="A482" t="s">
        <v>94</v>
      </c>
      <c r="B482" t="s">
        <v>25</v>
      </c>
      <c r="C482" t="s">
        <v>53</v>
      </c>
      <c r="D482" t="s">
        <v>85</v>
      </c>
      <c r="E482" s="36" t="str">
        <f>_xlfn.XLOOKUP(Table8[[#This Row],[EID]],Roster!A:A,Roster!F:F)</f>
        <v>F&amp;A</v>
      </c>
      <c r="F482" s="2">
        <v>45247</v>
      </c>
      <c r="G482" s="2" t="s">
        <v>124</v>
      </c>
      <c r="H482" s="30">
        <f>_xlfn.XLOOKUP(Table8[[#This Row],[Attendance]],$J$2:$J$5,$K$2:$K$5)</f>
        <v>0</v>
      </c>
    </row>
    <row r="483" spans="1:8">
      <c r="A483" t="s">
        <v>95</v>
      </c>
      <c r="B483" t="s">
        <v>26</v>
      </c>
      <c r="C483" t="s">
        <v>54</v>
      </c>
      <c r="D483" t="s">
        <v>85</v>
      </c>
      <c r="E483" s="36" t="str">
        <f>_xlfn.XLOOKUP(Table8[[#This Row],[EID]],Roster!A:A,Roster!F:F)</f>
        <v>F&amp;A</v>
      </c>
      <c r="F483" s="2">
        <v>45247</v>
      </c>
      <c r="G483" s="2" t="s">
        <v>22</v>
      </c>
      <c r="H483" s="30">
        <f>_xlfn.XLOOKUP(Table8[[#This Row],[Attendance]],$J$2:$J$5,$K$2:$K$5)</f>
        <v>1</v>
      </c>
    </row>
    <row r="484" spans="1:8">
      <c r="A484" t="s">
        <v>96</v>
      </c>
      <c r="B484" t="s">
        <v>27</v>
      </c>
      <c r="C484" t="s">
        <v>55</v>
      </c>
      <c r="D484" t="s">
        <v>86</v>
      </c>
      <c r="E484" s="36" t="str">
        <f>_xlfn.XLOOKUP(Table8[[#This Row],[EID]],Roster!A:A,Roster!F:F)</f>
        <v>Health</v>
      </c>
      <c r="F484" s="2">
        <v>45247</v>
      </c>
      <c r="G484" s="2" t="s">
        <v>22</v>
      </c>
      <c r="H484" s="30">
        <f>_xlfn.XLOOKUP(Table8[[#This Row],[Attendance]],$J$2:$J$5,$K$2:$K$5)</f>
        <v>1</v>
      </c>
    </row>
    <row r="485" spans="1:8">
      <c r="A485" t="s">
        <v>97</v>
      </c>
      <c r="B485" t="s">
        <v>28</v>
      </c>
      <c r="C485" t="s">
        <v>56</v>
      </c>
      <c r="D485" t="s">
        <v>87</v>
      </c>
      <c r="E485" s="36" t="str">
        <f>_xlfn.XLOOKUP(Table8[[#This Row],[EID]],Roster!A:A,Roster!F:F)</f>
        <v>Network</v>
      </c>
      <c r="F485" s="2">
        <v>45247</v>
      </c>
      <c r="G485" s="2" t="s">
        <v>22</v>
      </c>
      <c r="H485" s="30">
        <f>_xlfn.XLOOKUP(Table8[[#This Row],[Attendance]],$J$2:$J$5,$K$2:$K$5)</f>
        <v>1</v>
      </c>
    </row>
    <row r="486" spans="1:8">
      <c r="A486" t="s">
        <v>98</v>
      </c>
      <c r="B486" t="s">
        <v>29</v>
      </c>
      <c r="C486" t="s">
        <v>57</v>
      </c>
      <c r="D486" t="s">
        <v>88</v>
      </c>
      <c r="E486" s="36" t="str">
        <f>_xlfn.XLOOKUP(Table8[[#This Row],[EID]],Roster!A:A,Roster!F:F)</f>
        <v>HR</v>
      </c>
      <c r="F486" s="2">
        <v>45247</v>
      </c>
      <c r="G486" s="2" t="s">
        <v>22</v>
      </c>
      <c r="H486" s="30">
        <f>_xlfn.XLOOKUP(Table8[[#This Row],[Attendance]],$J$2:$J$5,$K$2:$K$5)</f>
        <v>1</v>
      </c>
    </row>
    <row r="487" spans="1:8">
      <c r="A487" t="s">
        <v>99</v>
      </c>
      <c r="B487" t="s">
        <v>30</v>
      </c>
      <c r="C487" t="s">
        <v>58</v>
      </c>
      <c r="D487" t="s">
        <v>87</v>
      </c>
      <c r="E487" s="36" t="str">
        <f>_xlfn.XLOOKUP(Table8[[#This Row],[EID]],Roster!A:A,Roster!F:F)</f>
        <v>Strategy</v>
      </c>
      <c r="F487" s="2">
        <v>45247</v>
      </c>
      <c r="G487" s="2" t="s">
        <v>22</v>
      </c>
      <c r="H487" s="30">
        <f>_xlfn.XLOOKUP(Table8[[#This Row],[Attendance]],$J$2:$J$5,$K$2:$K$5)</f>
        <v>1</v>
      </c>
    </row>
    <row r="488" spans="1:8">
      <c r="A488" t="s">
        <v>100</v>
      </c>
      <c r="B488" t="s">
        <v>31</v>
      </c>
      <c r="C488" t="s">
        <v>59</v>
      </c>
      <c r="D488" t="s">
        <v>85</v>
      </c>
      <c r="E488" s="36" t="str">
        <f>_xlfn.XLOOKUP(Table8[[#This Row],[EID]],Roster!A:A,Roster!F:F)</f>
        <v>F&amp;A</v>
      </c>
      <c r="F488" s="2">
        <v>45247</v>
      </c>
      <c r="G488" s="2" t="s">
        <v>124</v>
      </c>
      <c r="H488" s="30">
        <f>_xlfn.XLOOKUP(Table8[[#This Row],[Attendance]],$J$2:$J$5,$K$2:$K$5)</f>
        <v>0</v>
      </c>
    </row>
    <row r="489" spans="1:8">
      <c r="A489" t="s">
        <v>101</v>
      </c>
      <c r="B489" t="s">
        <v>32</v>
      </c>
      <c r="C489" t="s">
        <v>60</v>
      </c>
      <c r="D489" t="s">
        <v>86</v>
      </c>
      <c r="E489" s="36" t="str">
        <f>_xlfn.XLOOKUP(Table8[[#This Row],[EID]],Roster!A:A,Roster!F:F)</f>
        <v>Health</v>
      </c>
      <c r="F489" s="2">
        <v>45247</v>
      </c>
      <c r="G489" s="2" t="s">
        <v>22</v>
      </c>
      <c r="H489" s="30">
        <f>_xlfn.XLOOKUP(Table8[[#This Row],[Attendance]],$J$2:$J$5,$K$2:$K$5)</f>
        <v>1</v>
      </c>
    </row>
    <row r="490" spans="1:8">
      <c r="A490" t="s">
        <v>102</v>
      </c>
      <c r="B490" t="s">
        <v>33</v>
      </c>
      <c r="C490" t="s">
        <v>61</v>
      </c>
      <c r="D490" t="s">
        <v>87</v>
      </c>
      <c r="E490" s="36" t="str">
        <f>_xlfn.XLOOKUP(Table8[[#This Row],[EID]],Roster!A:A,Roster!F:F)</f>
        <v>Network</v>
      </c>
      <c r="F490" s="2">
        <v>45247</v>
      </c>
      <c r="G490" s="2" t="s">
        <v>22</v>
      </c>
      <c r="H490" s="30">
        <f>_xlfn.XLOOKUP(Table8[[#This Row],[Attendance]],$J$2:$J$5,$K$2:$K$5)</f>
        <v>1</v>
      </c>
    </row>
    <row r="491" spans="1:8">
      <c r="A491" t="s">
        <v>103</v>
      </c>
      <c r="B491" t="s">
        <v>34</v>
      </c>
      <c r="C491" t="s">
        <v>62</v>
      </c>
      <c r="D491" t="s">
        <v>88</v>
      </c>
      <c r="E491" s="36" t="str">
        <f>_xlfn.XLOOKUP(Table8[[#This Row],[EID]],Roster!A:A,Roster!F:F)</f>
        <v>HR</v>
      </c>
      <c r="F491" s="2">
        <v>45247</v>
      </c>
      <c r="G491" s="2" t="s">
        <v>22</v>
      </c>
      <c r="H491" s="30">
        <f>_xlfn.XLOOKUP(Table8[[#This Row],[Attendance]],$J$2:$J$5,$K$2:$K$5)</f>
        <v>1</v>
      </c>
    </row>
    <row r="492" spans="1:8">
      <c r="A492" t="s">
        <v>104</v>
      </c>
      <c r="B492" t="s">
        <v>35</v>
      </c>
      <c r="C492" t="s">
        <v>63</v>
      </c>
      <c r="D492" t="s">
        <v>85</v>
      </c>
      <c r="E492" s="36" t="str">
        <f>_xlfn.XLOOKUP(Table8[[#This Row],[EID]],Roster!A:A,Roster!F:F)</f>
        <v>F&amp;A</v>
      </c>
      <c r="F492" s="2">
        <v>45247</v>
      </c>
      <c r="G492" s="2" t="s">
        <v>22</v>
      </c>
      <c r="H492" s="30">
        <f>_xlfn.XLOOKUP(Table8[[#This Row],[Attendance]],$J$2:$J$5,$K$2:$K$5)</f>
        <v>1</v>
      </c>
    </row>
    <row r="493" spans="1:8">
      <c r="A493" t="s">
        <v>105</v>
      </c>
      <c r="B493" t="s">
        <v>36</v>
      </c>
      <c r="C493" t="s">
        <v>64</v>
      </c>
      <c r="D493" t="s">
        <v>85</v>
      </c>
      <c r="E493" s="36" t="str">
        <f>_xlfn.XLOOKUP(Table8[[#This Row],[EID]],Roster!A:A,Roster!F:F)</f>
        <v>F&amp;A</v>
      </c>
      <c r="F493" s="2">
        <v>45247</v>
      </c>
      <c r="G493" s="2" t="s">
        <v>125</v>
      </c>
      <c r="H493" s="30">
        <f>_xlfn.XLOOKUP(Table8[[#This Row],[Attendance]],$J$2:$J$5,$K$2:$K$5)</f>
        <v>0</v>
      </c>
    </row>
    <row r="494" spans="1:8">
      <c r="A494" t="s">
        <v>106</v>
      </c>
      <c r="B494" t="s">
        <v>37</v>
      </c>
      <c r="C494" t="s">
        <v>65</v>
      </c>
      <c r="D494" t="s">
        <v>86</v>
      </c>
      <c r="E494" s="36" t="str">
        <f>_xlfn.XLOOKUP(Table8[[#This Row],[EID]],Roster!A:A,Roster!F:F)</f>
        <v>Health</v>
      </c>
      <c r="F494" s="2">
        <v>45247</v>
      </c>
      <c r="G494" s="2" t="s">
        <v>22</v>
      </c>
      <c r="H494" s="30">
        <f>_xlfn.XLOOKUP(Table8[[#This Row],[Attendance]],$J$2:$J$5,$K$2:$K$5)</f>
        <v>1</v>
      </c>
    </row>
    <row r="495" spans="1:8">
      <c r="A495" t="s">
        <v>107</v>
      </c>
      <c r="B495" t="s">
        <v>38</v>
      </c>
      <c r="C495" t="s">
        <v>66</v>
      </c>
      <c r="D495" t="s">
        <v>85</v>
      </c>
      <c r="E495" s="36" t="str">
        <f>_xlfn.XLOOKUP(Table8[[#This Row],[EID]],Roster!A:A,Roster!F:F)</f>
        <v>F&amp;A</v>
      </c>
      <c r="F495" s="2">
        <v>45247</v>
      </c>
      <c r="G495" s="2" t="s">
        <v>22</v>
      </c>
      <c r="H495" s="30">
        <f>_xlfn.XLOOKUP(Table8[[#This Row],[Attendance]],$J$2:$J$5,$K$2:$K$5)</f>
        <v>1</v>
      </c>
    </row>
    <row r="496" spans="1:8">
      <c r="A496" t="s">
        <v>108</v>
      </c>
      <c r="B496" t="s">
        <v>39</v>
      </c>
      <c r="C496" t="s">
        <v>67</v>
      </c>
      <c r="D496" t="s">
        <v>88</v>
      </c>
      <c r="E496" s="36" t="str">
        <f>_xlfn.XLOOKUP(Table8[[#This Row],[EID]],Roster!A:A,Roster!F:F)</f>
        <v>HR</v>
      </c>
      <c r="F496" s="2">
        <v>45247</v>
      </c>
      <c r="G496" s="2" t="s">
        <v>22</v>
      </c>
      <c r="H496" s="30">
        <f>_xlfn.XLOOKUP(Table8[[#This Row],[Attendance]],$J$2:$J$5,$K$2:$K$5)</f>
        <v>1</v>
      </c>
    </row>
    <row r="497" spans="1:8">
      <c r="A497" t="s">
        <v>109</v>
      </c>
      <c r="B497" t="s">
        <v>40</v>
      </c>
      <c r="C497" t="s">
        <v>68</v>
      </c>
      <c r="D497" t="s">
        <v>87</v>
      </c>
      <c r="E497" s="36" t="str">
        <f>_xlfn.XLOOKUP(Table8[[#This Row],[EID]],Roster!A:A,Roster!F:F)</f>
        <v>Strategy</v>
      </c>
      <c r="F497" s="2">
        <v>45247</v>
      </c>
      <c r="G497" s="2" t="s">
        <v>124</v>
      </c>
      <c r="H497" s="30">
        <f>_xlfn.XLOOKUP(Table8[[#This Row],[Attendance]],$J$2:$J$5,$K$2:$K$5)</f>
        <v>0</v>
      </c>
    </row>
    <row r="498" spans="1:8">
      <c r="A498" t="s">
        <v>110</v>
      </c>
      <c r="B498" t="s">
        <v>41</v>
      </c>
      <c r="C498" t="s">
        <v>69</v>
      </c>
      <c r="D498" t="s">
        <v>85</v>
      </c>
      <c r="E498" s="36" t="str">
        <f>_xlfn.XLOOKUP(Table8[[#This Row],[EID]],Roster!A:A,Roster!F:F)</f>
        <v>F&amp;A</v>
      </c>
      <c r="F498" s="2">
        <v>45247</v>
      </c>
      <c r="G498" s="2" t="s">
        <v>22</v>
      </c>
      <c r="H498" s="30">
        <f>_xlfn.XLOOKUP(Table8[[#This Row],[Attendance]],$J$2:$J$5,$K$2:$K$5)</f>
        <v>1</v>
      </c>
    </row>
    <row r="499" spans="1:8">
      <c r="A499" t="s">
        <v>111</v>
      </c>
      <c r="B499" t="s">
        <v>42</v>
      </c>
      <c r="C499" t="s">
        <v>70</v>
      </c>
      <c r="D499" t="s">
        <v>86</v>
      </c>
      <c r="E499" s="36" t="str">
        <f>_xlfn.XLOOKUP(Table8[[#This Row],[EID]],Roster!A:A,Roster!F:F)</f>
        <v>Health</v>
      </c>
      <c r="F499" s="2">
        <v>45247</v>
      </c>
      <c r="G499" s="2" t="s">
        <v>22</v>
      </c>
      <c r="H499" s="30">
        <f>_xlfn.XLOOKUP(Table8[[#This Row],[Attendance]],$J$2:$J$5,$K$2:$K$5)</f>
        <v>1</v>
      </c>
    </row>
    <row r="500" spans="1:8">
      <c r="A500" t="s">
        <v>112</v>
      </c>
      <c r="B500" t="s">
        <v>43</v>
      </c>
      <c r="C500" t="s">
        <v>71</v>
      </c>
      <c r="D500" t="s">
        <v>86</v>
      </c>
      <c r="E500" s="36" t="str">
        <f>_xlfn.XLOOKUP(Table8[[#This Row],[EID]],Roster!A:A,Roster!F:F)</f>
        <v>Health</v>
      </c>
      <c r="F500" s="2">
        <v>45247</v>
      </c>
      <c r="G500" s="2" t="s">
        <v>22</v>
      </c>
      <c r="H500" s="30">
        <f>_xlfn.XLOOKUP(Table8[[#This Row],[Attendance]],$J$2:$J$5,$K$2:$K$5)</f>
        <v>1</v>
      </c>
    </row>
    <row r="501" spans="1:8">
      <c r="A501" t="s">
        <v>113</v>
      </c>
      <c r="B501" t="s">
        <v>44</v>
      </c>
      <c r="C501" t="s">
        <v>72</v>
      </c>
      <c r="D501" t="s">
        <v>88</v>
      </c>
      <c r="E501" s="36" t="str">
        <f>_xlfn.XLOOKUP(Table8[[#This Row],[EID]],Roster!A:A,Roster!F:F)</f>
        <v>HR</v>
      </c>
      <c r="F501" s="2">
        <v>45247</v>
      </c>
      <c r="G501" s="2" t="s">
        <v>22</v>
      </c>
      <c r="H501" s="30">
        <f>_xlfn.XLOOKUP(Table8[[#This Row],[Attendance]],$J$2:$J$5,$K$2:$K$5)</f>
        <v>1</v>
      </c>
    </row>
    <row r="502" spans="1:8">
      <c r="A502" t="s">
        <v>114</v>
      </c>
      <c r="B502" t="s">
        <v>45</v>
      </c>
      <c r="C502" t="s">
        <v>73</v>
      </c>
      <c r="D502" t="s">
        <v>87</v>
      </c>
      <c r="E502" s="36" t="str">
        <f>_xlfn.XLOOKUP(Table8[[#This Row],[EID]],Roster!A:A,Roster!F:F)</f>
        <v>Strategy</v>
      </c>
      <c r="F502" s="2">
        <v>45247</v>
      </c>
      <c r="G502" s="2" t="s">
        <v>22</v>
      </c>
      <c r="H502" s="30">
        <f>_xlfn.XLOOKUP(Table8[[#This Row],[Attendance]],$J$2:$J$5,$K$2:$K$5)</f>
        <v>1</v>
      </c>
    </row>
    <row r="503" spans="1:8">
      <c r="A503" t="s">
        <v>115</v>
      </c>
      <c r="B503" t="s">
        <v>46</v>
      </c>
      <c r="C503" t="s">
        <v>74</v>
      </c>
      <c r="D503" t="s">
        <v>85</v>
      </c>
      <c r="E503" s="36" t="str">
        <f>_xlfn.XLOOKUP(Table8[[#This Row],[EID]],Roster!A:A,Roster!F:F)</f>
        <v>F&amp;A</v>
      </c>
      <c r="F503" s="2">
        <v>45247</v>
      </c>
      <c r="G503" s="2" t="s">
        <v>125</v>
      </c>
      <c r="H503" s="30">
        <f>_xlfn.XLOOKUP(Table8[[#This Row],[Attendance]],$J$2:$J$5,$K$2:$K$5)</f>
        <v>0</v>
      </c>
    </row>
    <row r="504" spans="1:8">
      <c r="A504" t="s">
        <v>116</v>
      </c>
      <c r="B504" t="s">
        <v>47</v>
      </c>
      <c r="C504" t="s">
        <v>75</v>
      </c>
      <c r="D504" t="s">
        <v>86</v>
      </c>
      <c r="E504" s="36" t="str">
        <f>_xlfn.XLOOKUP(Table8[[#This Row],[EID]],Roster!A:A,Roster!F:F)</f>
        <v>Health</v>
      </c>
      <c r="F504" s="2">
        <v>45247</v>
      </c>
      <c r="G504" s="2" t="s">
        <v>22</v>
      </c>
      <c r="H504" s="30">
        <f>_xlfn.XLOOKUP(Table8[[#This Row],[Attendance]],$J$2:$J$5,$K$2:$K$5)</f>
        <v>1</v>
      </c>
    </row>
    <row r="505" spans="1:8">
      <c r="A505" t="s">
        <v>117</v>
      </c>
      <c r="B505" t="s">
        <v>48</v>
      </c>
      <c r="C505" t="s">
        <v>76</v>
      </c>
      <c r="D505" t="s">
        <v>87</v>
      </c>
      <c r="E505" s="36" t="str">
        <f>_xlfn.XLOOKUP(Table8[[#This Row],[EID]],Roster!A:A,Roster!F:F)</f>
        <v>Network</v>
      </c>
      <c r="F505" s="2">
        <v>45247</v>
      </c>
      <c r="G505" s="2" t="s">
        <v>22</v>
      </c>
      <c r="H505" s="30">
        <f>_xlfn.XLOOKUP(Table8[[#This Row],[Attendance]],$J$2:$J$5,$K$2:$K$5)</f>
        <v>1</v>
      </c>
    </row>
    <row r="506" spans="1:8">
      <c r="A506" t="s">
        <v>118</v>
      </c>
      <c r="B506" t="s">
        <v>49</v>
      </c>
      <c r="C506" t="s">
        <v>77</v>
      </c>
      <c r="D506" t="s">
        <v>88</v>
      </c>
      <c r="E506" s="36" t="str">
        <f>_xlfn.XLOOKUP(Table8[[#This Row],[EID]],Roster!A:A,Roster!F:F)</f>
        <v>HR</v>
      </c>
      <c r="F506" s="2">
        <v>45247</v>
      </c>
      <c r="G506" s="2" t="s">
        <v>22</v>
      </c>
      <c r="H506" s="30">
        <f>_xlfn.XLOOKUP(Table8[[#This Row],[Attendance]],$J$2:$J$5,$K$2:$K$5)</f>
        <v>1</v>
      </c>
    </row>
    <row r="507" spans="1:8">
      <c r="A507" t="s">
        <v>119</v>
      </c>
      <c r="B507" t="s">
        <v>50</v>
      </c>
      <c r="C507" t="s">
        <v>78</v>
      </c>
      <c r="D507" t="s">
        <v>86</v>
      </c>
      <c r="E507" s="36" t="str">
        <f>_xlfn.XLOOKUP(Table8[[#This Row],[EID]],Roster!A:A,Roster!F:F)</f>
        <v>Health</v>
      </c>
      <c r="F507" s="2">
        <v>45247</v>
      </c>
      <c r="G507" s="2" t="s">
        <v>22</v>
      </c>
      <c r="H507" s="30">
        <f>_xlfn.XLOOKUP(Table8[[#This Row],[Attendance]],$J$2:$J$5,$K$2:$K$5)</f>
        <v>1</v>
      </c>
    </row>
    <row r="508" spans="1:8">
      <c r="A508" t="s">
        <v>120</v>
      </c>
      <c r="B508" t="s">
        <v>51</v>
      </c>
      <c r="C508" t="s">
        <v>79</v>
      </c>
      <c r="D508" t="s">
        <v>85</v>
      </c>
      <c r="E508" s="36" t="str">
        <f>_xlfn.XLOOKUP(Table8[[#This Row],[EID]],Roster!A:A,Roster!F:F)</f>
        <v>F&amp;A</v>
      </c>
      <c r="F508" s="2">
        <v>45247</v>
      </c>
      <c r="G508" s="2" t="s">
        <v>124</v>
      </c>
      <c r="H508" s="30">
        <f>_xlfn.XLOOKUP(Table8[[#This Row],[Attendance]],$J$2:$J$5,$K$2:$K$5)</f>
        <v>0</v>
      </c>
    </row>
    <row r="509" spans="1:8">
      <c r="A509" t="s">
        <v>121</v>
      </c>
      <c r="B509" t="s">
        <v>52</v>
      </c>
      <c r="C509" t="s">
        <v>80</v>
      </c>
      <c r="D509" t="s">
        <v>86</v>
      </c>
      <c r="E509" s="36" t="str">
        <f>_xlfn.XLOOKUP(Table8[[#This Row],[EID]],Roster!A:A,Roster!F:F)</f>
        <v>Health</v>
      </c>
      <c r="F509" s="2">
        <v>45247</v>
      </c>
      <c r="G509" s="2" t="s">
        <v>22</v>
      </c>
      <c r="H509" s="30">
        <f>_xlfn.XLOOKUP(Table8[[#This Row],[Attendance]],$J$2:$J$5,$K$2:$K$5)</f>
        <v>1</v>
      </c>
    </row>
    <row r="510" spans="1:8">
      <c r="A510" t="s">
        <v>122</v>
      </c>
      <c r="B510" t="s">
        <v>81</v>
      </c>
      <c r="C510" t="s">
        <v>82</v>
      </c>
      <c r="D510" t="s">
        <v>87</v>
      </c>
      <c r="E510" s="36" t="str">
        <f>_xlfn.XLOOKUP(Table8[[#This Row],[EID]],Roster!A:A,Roster!F:F)</f>
        <v>Network</v>
      </c>
      <c r="F510" s="2">
        <v>45247</v>
      </c>
      <c r="G510" s="2" t="s">
        <v>22</v>
      </c>
      <c r="H510" s="30">
        <f>_xlfn.XLOOKUP(Table8[[#This Row],[Attendance]],$J$2:$J$5,$K$2:$K$5)</f>
        <v>1</v>
      </c>
    </row>
    <row r="511" spans="1:8">
      <c r="A511" t="s">
        <v>123</v>
      </c>
      <c r="B511" t="s">
        <v>83</v>
      </c>
      <c r="C511" t="s">
        <v>84</v>
      </c>
      <c r="D511" t="s">
        <v>88</v>
      </c>
      <c r="E511" s="36" t="str">
        <f>_xlfn.XLOOKUP(Table8[[#This Row],[EID]],Roster!A:A,Roster!F:F)</f>
        <v>HR</v>
      </c>
      <c r="F511" s="2">
        <v>45247</v>
      </c>
      <c r="G511" s="2" t="s">
        <v>22</v>
      </c>
      <c r="H511" s="30">
        <f>_xlfn.XLOOKUP(Table8[[#This Row],[Attendance]],$J$2:$J$5,$K$2:$K$5)</f>
        <v>1</v>
      </c>
    </row>
    <row r="512" spans="1:8">
      <c r="A512" t="s">
        <v>94</v>
      </c>
      <c r="B512" t="s">
        <v>25</v>
      </c>
      <c r="C512" t="s">
        <v>53</v>
      </c>
      <c r="D512" t="s">
        <v>85</v>
      </c>
      <c r="E512" s="36" t="str">
        <f>_xlfn.XLOOKUP(Table8[[#This Row],[EID]],Roster!A:A,Roster!F:F)</f>
        <v>F&amp;A</v>
      </c>
      <c r="F512" s="2">
        <v>45248</v>
      </c>
      <c r="G512" s="2" t="s">
        <v>126</v>
      </c>
      <c r="H512" s="30">
        <f>_xlfn.XLOOKUP(Table8[[#This Row],[Attendance]],$J$2:$J$5,$K$2:$K$5)</f>
        <v>0</v>
      </c>
    </row>
    <row r="513" spans="1:8">
      <c r="A513" t="s">
        <v>95</v>
      </c>
      <c r="B513" t="s">
        <v>26</v>
      </c>
      <c r="C513" t="s">
        <v>54</v>
      </c>
      <c r="D513" t="s">
        <v>85</v>
      </c>
      <c r="E513" s="36" t="str">
        <f>_xlfn.XLOOKUP(Table8[[#This Row],[EID]],Roster!A:A,Roster!F:F)</f>
        <v>F&amp;A</v>
      </c>
      <c r="F513" s="2">
        <v>45248</v>
      </c>
      <c r="G513" s="2" t="s">
        <v>22</v>
      </c>
      <c r="H513" s="30">
        <f>_xlfn.XLOOKUP(Table8[[#This Row],[Attendance]],$J$2:$J$5,$K$2:$K$5)</f>
        <v>1</v>
      </c>
    </row>
    <row r="514" spans="1:8">
      <c r="A514" t="s">
        <v>96</v>
      </c>
      <c r="B514" t="s">
        <v>27</v>
      </c>
      <c r="C514" t="s">
        <v>55</v>
      </c>
      <c r="D514" t="s">
        <v>86</v>
      </c>
      <c r="E514" s="36" t="str">
        <f>_xlfn.XLOOKUP(Table8[[#This Row],[EID]],Roster!A:A,Roster!F:F)</f>
        <v>Health</v>
      </c>
      <c r="F514" s="2">
        <v>45248</v>
      </c>
      <c r="G514" s="2" t="s">
        <v>22</v>
      </c>
      <c r="H514" s="30">
        <f>_xlfn.XLOOKUP(Table8[[#This Row],[Attendance]],$J$2:$J$5,$K$2:$K$5)</f>
        <v>1</v>
      </c>
    </row>
    <row r="515" spans="1:8">
      <c r="A515" t="s">
        <v>97</v>
      </c>
      <c r="B515" t="s">
        <v>28</v>
      </c>
      <c r="C515" t="s">
        <v>56</v>
      </c>
      <c r="D515" t="s">
        <v>87</v>
      </c>
      <c r="E515" s="36" t="str">
        <f>_xlfn.XLOOKUP(Table8[[#This Row],[EID]],Roster!A:A,Roster!F:F)</f>
        <v>Network</v>
      </c>
      <c r="F515" s="2">
        <v>45248</v>
      </c>
      <c r="G515" s="2" t="s">
        <v>22</v>
      </c>
      <c r="H515" s="30">
        <f>_xlfn.XLOOKUP(Table8[[#This Row],[Attendance]],$J$2:$J$5,$K$2:$K$5)</f>
        <v>1</v>
      </c>
    </row>
    <row r="516" spans="1:8">
      <c r="A516" t="s">
        <v>98</v>
      </c>
      <c r="B516" t="s">
        <v>29</v>
      </c>
      <c r="C516" t="s">
        <v>57</v>
      </c>
      <c r="D516" t="s">
        <v>88</v>
      </c>
      <c r="E516" s="36" t="str">
        <f>_xlfn.XLOOKUP(Table8[[#This Row],[EID]],Roster!A:A,Roster!F:F)</f>
        <v>HR</v>
      </c>
      <c r="F516" s="2">
        <v>45248</v>
      </c>
      <c r="G516" s="2" t="s">
        <v>22</v>
      </c>
      <c r="H516" s="30">
        <f>_xlfn.XLOOKUP(Table8[[#This Row],[Attendance]],$J$2:$J$5,$K$2:$K$5)</f>
        <v>1</v>
      </c>
    </row>
    <row r="517" spans="1:8">
      <c r="A517" t="s">
        <v>99</v>
      </c>
      <c r="B517" t="s">
        <v>30</v>
      </c>
      <c r="C517" t="s">
        <v>58</v>
      </c>
      <c r="D517" t="s">
        <v>87</v>
      </c>
      <c r="E517" s="36" t="str">
        <f>_xlfn.XLOOKUP(Table8[[#This Row],[EID]],Roster!A:A,Roster!F:F)</f>
        <v>Strategy</v>
      </c>
      <c r="F517" s="2">
        <v>45248</v>
      </c>
      <c r="G517" s="2" t="s">
        <v>125</v>
      </c>
      <c r="H517" s="30">
        <f>_xlfn.XLOOKUP(Table8[[#This Row],[Attendance]],$J$2:$J$5,$K$2:$K$5)</f>
        <v>0</v>
      </c>
    </row>
    <row r="518" spans="1:8">
      <c r="A518" t="s">
        <v>100</v>
      </c>
      <c r="B518" t="s">
        <v>31</v>
      </c>
      <c r="C518" t="s">
        <v>59</v>
      </c>
      <c r="D518" t="s">
        <v>85</v>
      </c>
      <c r="E518" s="36" t="str">
        <f>_xlfn.XLOOKUP(Table8[[#This Row],[EID]],Roster!A:A,Roster!F:F)</f>
        <v>F&amp;A</v>
      </c>
      <c r="F518" s="2">
        <v>45248</v>
      </c>
      <c r="G518" s="2" t="s">
        <v>22</v>
      </c>
      <c r="H518" s="30">
        <f>_xlfn.XLOOKUP(Table8[[#This Row],[Attendance]],$J$2:$J$5,$K$2:$K$5)</f>
        <v>1</v>
      </c>
    </row>
    <row r="519" spans="1:8">
      <c r="A519" t="s">
        <v>101</v>
      </c>
      <c r="B519" t="s">
        <v>32</v>
      </c>
      <c r="C519" t="s">
        <v>60</v>
      </c>
      <c r="D519" t="s">
        <v>86</v>
      </c>
      <c r="E519" s="36" t="str">
        <f>_xlfn.XLOOKUP(Table8[[#This Row],[EID]],Roster!A:A,Roster!F:F)</f>
        <v>Health</v>
      </c>
      <c r="F519" s="2">
        <v>45248</v>
      </c>
      <c r="G519" s="2" t="s">
        <v>22</v>
      </c>
      <c r="H519" s="30">
        <f>_xlfn.XLOOKUP(Table8[[#This Row],[Attendance]],$J$2:$J$5,$K$2:$K$5)</f>
        <v>1</v>
      </c>
    </row>
    <row r="520" spans="1:8">
      <c r="A520" t="s">
        <v>102</v>
      </c>
      <c r="B520" t="s">
        <v>33</v>
      </c>
      <c r="C520" t="s">
        <v>61</v>
      </c>
      <c r="D520" t="s">
        <v>87</v>
      </c>
      <c r="E520" s="36" t="str">
        <f>_xlfn.XLOOKUP(Table8[[#This Row],[EID]],Roster!A:A,Roster!F:F)</f>
        <v>Network</v>
      </c>
      <c r="F520" s="2">
        <v>45248</v>
      </c>
      <c r="G520" s="2" t="s">
        <v>22</v>
      </c>
      <c r="H520" s="30">
        <f>_xlfn.XLOOKUP(Table8[[#This Row],[Attendance]],$J$2:$J$5,$K$2:$K$5)</f>
        <v>1</v>
      </c>
    </row>
    <row r="521" spans="1:8">
      <c r="A521" t="s">
        <v>103</v>
      </c>
      <c r="B521" t="s">
        <v>34</v>
      </c>
      <c r="C521" t="s">
        <v>62</v>
      </c>
      <c r="D521" t="s">
        <v>88</v>
      </c>
      <c r="E521" s="36" t="str">
        <f>_xlfn.XLOOKUP(Table8[[#This Row],[EID]],Roster!A:A,Roster!F:F)</f>
        <v>HR</v>
      </c>
      <c r="F521" s="2">
        <v>45248</v>
      </c>
      <c r="G521" s="2" t="s">
        <v>126</v>
      </c>
      <c r="H521" s="30">
        <f>_xlfn.XLOOKUP(Table8[[#This Row],[Attendance]],$J$2:$J$5,$K$2:$K$5)</f>
        <v>0</v>
      </c>
    </row>
    <row r="522" spans="1:8">
      <c r="A522" t="s">
        <v>104</v>
      </c>
      <c r="B522" t="s">
        <v>35</v>
      </c>
      <c r="C522" t="s">
        <v>63</v>
      </c>
      <c r="D522" t="s">
        <v>85</v>
      </c>
      <c r="E522" s="36" t="str">
        <f>_xlfn.XLOOKUP(Table8[[#This Row],[EID]],Roster!A:A,Roster!F:F)</f>
        <v>F&amp;A</v>
      </c>
      <c r="F522" s="2">
        <v>45248</v>
      </c>
      <c r="G522" s="2" t="s">
        <v>22</v>
      </c>
      <c r="H522" s="30">
        <f>_xlfn.XLOOKUP(Table8[[#This Row],[Attendance]],$J$2:$J$5,$K$2:$K$5)</f>
        <v>1</v>
      </c>
    </row>
    <row r="523" spans="1:8">
      <c r="A523" t="s">
        <v>105</v>
      </c>
      <c r="B523" t="s">
        <v>36</v>
      </c>
      <c r="C523" t="s">
        <v>64</v>
      </c>
      <c r="D523" t="s">
        <v>85</v>
      </c>
      <c r="E523" s="36" t="str">
        <f>_xlfn.XLOOKUP(Table8[[#This Row],[EID]],Roster!A:A,Roster!F:F)</f>
        <v>F&amp;A</v>
      </c>
      <c r="F523" s="2">
        <v>45248</v>
      </c>
      <c r="G523" s="2" t="s">
        <v>124</v>
      </c>
      <c r="H523" s="30">
        <f>_xlfn.XLOOKUP(Table8[[#This Row],[Attendance]],$J$2:$J$5,$K$2:$K$5)</f>
        <v>0</v>
      </c>
    </row>
    <row r="524" spans="1:8">
      <c r="A524" t="s">
        <v>106</v>
      </c>
      <c r="B524" t="s">
        <v>37</v>
      </c>
      <c r="C524" t="s">
        <v>65</v>
      </c>
      <c r="D524" t="s">
        <v>86</v>
      </c>
      <c r="E524" s="36" t="str">
        <f>_xlfn.XLOOKUP(Table8[[#This Row],[EID]],Roster!A:A,Roster!F:F)</f>
        <v>Health</v>
      </c>
      <c r="F524" s="2">
        <v>45248</v>
      </c>
      <c r="G524" s="2" t="s">
        <v>22</v>
      </c>
      <c r="H524" s="30">
        <f>_xlfn.XLOOKUP(Table8[[#This Row],[Attendance]],$J$2:$J$5,$K$2:$K$5)</f>
        <v>1</v>
      </c>
    </row>
    <row r="525" spans="1:8">
      <c r="A525" t="s">
        <v>107</v>
      </c>
      <c r="B525" t="s">
        <v>38</v>
      </c>
      <c r="C525" t="s">
        <v>66</v>
      </c>
      <c r="D525" t="s">
        <v>85</v>
      </c>
      <c r="E525" s="36" t="str">
        <f>_xlfn.XLOOKUP(Table8[[#This Row],[EID]],Roster!A:A,Roster!F:F)</f>
        <v>F&amp;A</v>
      </c>
      <c r="F525" s="2">
        <v>45248</v>
      </c>
      <c r="G525" s="2" t="s">
        <v>22</v>
      </c>
      <c r="H525" s="30">
        <f>_xlfn.XLOOKUP(Table8[[#This Row],[Attendance]],$J$2:$J$5,$K$2:$K$5)</f>
        <v>1</v>
      </c>
    </row>
    <row r="526" spans="1:8">
      <c r="A526" t="s">
        <v>108</v>
      </c>
      <c r="B526" t="s">
        <v>39</v>
      </c>
      <c r="C526" t="s">
        <v>67</v>
      </c>
      <c r="D526" t="s">
        <v>88</v>
      </c>
      <c r="E526" s="36" t="str">
        <f>_xlfn.XLOOKUP(Table8[[#This Row],[EID]],Roster!A:A,Roster!F:F)</f>
        <v>HR</v>
      </c>
      <c r="F526" s="2">
        <v>45248</v>
      </c>
      <c r="G526" s="2" t="s">
        <v>22</v>
      </c>
      <c r="H526" s="30">
        <f>_xlfn.XLOOKUP(Table8[[#This Row],[Attendance]],$J$2:$J$5,$K$2:$K$5)</f>
        <v>1</v>
      </c>
    </row>
    <row r="527" spans="1:8">
      <c r="A527" t="s">
        <v>109</v>
      </c>
      <c r="B527" t="s">
        <v>40</v>
      </c>
      <c r="C527" t="s">
        <v>68</v>
      </c>
      <c r="D527" t="s">
        <v>87</v>
      </c>
      <c r="E527" s="36" t="str">
        <f>_xlfn.XLOOKUP(Table8[[#This Row],[EID]],Roster!A:A,Roster!F:F)</f>
        <v>Strategy</v>
      </c>
      <c r="F527" s="2">
        <v>45248</v>
      </c>
      <c r="G527" s="2" t="s">
        <v>22</v>
      </c>
      <c r="H527" s="30">
        <f>_xlfn.XLOOKUP(Table8[[#This Row],[Attendance]],$J$2:$J$5,$K$2:$K$5)</f>
        <v>1</v>
      </c>
    </row>
    <row r="528" spans="1:8">
      <c r="A528" t="s">
        <v>110</v>
      </c>
      <c r="B528" t="s">
        <v>41</v>
      </c>
      <c r="C528" t="s">
        <v>69</v>
      </c>
      <c r="D528" t="s">
        <v>85</v>
      </c>
      <c r="E528" s="36" t="str">
        <f>_xlfn.XLOOKUP(Table8[[#This Row],[EID]],Roster!A:A,Roster!F:F)</f>
        <v>F&amp;A</v>
      </c>
      <c r="F528" s="2">
        <v>45248</v>
      </c>
      <c r="G528" s="2" t="s">
        <v>126</v>
      </c>
      <c r="H528" s="30">
        <f>_xlfn.XLOOKUP(Table8[[#This Row],[Attendance]],$J$2:$J$5,$K$2:$K$5)</f>
        <v>0</v>
      </c>
    </row>
    <row r="529" spans="1:8">
      <c r="A529" t="s">
        <v>111</v>
      </c>
      <c r="B529" t="s">
        <v>42</v>
      </c>
      <c r="C529" t="s">
        <v>70</v>
      </c>
      <c r="D529" t="s">
        <v>86</v>
      </c>
      <c r="E529" s="36" t="str">
        <f>_xlfn.XLOOKUP(Table8[[#This Row],[EID]],Roster!A:A,Roster!F:F)</f>
        <v>Health</v>
      </c>
      <c r="F529" s="2">
        <v>45248</v>
      </c>
      <c r="G529" s="2" t="s">
        <v>22</v>
      </c>
      <c r="H529" s="30">
        <f>_xlfn.XLOOKUP(Table8[[#This Row],[Attendance]],$J$2:$J$5,$K$2:$K$5)</f>
        <v>1</v>
      </c>
    </row>
    <row r="530" spans="1:8">
      <c r="A530" t="s">
        <v>112</v>
      </c>
      <c r="B530" t="s">
        <v>43</v>
      </c>
      <c r="C530" t="s">
        <v>71</v>
      </c>
      <c r="D530" t="s">
        <v>86</v>
      </c>
      <c r="E530" s="36" t="str">
        <f>_xlfn.XLOOKUP(Table8[[#This Row],[EID]],Roster!A:A,Roster!F:F)</f>
        <v>Health</v>
      </c>
      <c r="F530" s="2">
        <v>45248</v>
      </c>
      <c r="G530" s="2" t="s">
        <v>22</v>
      </c>
      <c r="H530" s="30">
        <f>_xlfn.XLOOKUP(Table8[[#This Row],[Attendance]],$J$2:$J$5,$K$2:$K$5)</f>
        <v>1</v>
      </c>
    </row>
    <row r="531" spans="1:8">
      <c r="A531" t="s">
        <v>113</v>
      </c>
      <c r="B531" t="s">
        <v>44</v>
      </c>
      <c r="C531" t="s">
        <v>72</v>
      </c>
      <c r="D531" t="s">
        <v>88</v>
      </c>
      <c r="E531" s="36" t="str">
        <f>_xlfn.XLOOKUP(Table8[[#This Row],[EID]],Roster!A:A,Roster!F:F)</f>
        <v>HR</v>
      </c>
      <c r="F531" s="2">
        <v>45248</v>
      </c>
      <c r="G531" s="2" t="s">
        <v>124</v>
      </c>
      <c r="H531" s="30">
        <f>_xlfn.XLOOKUP(Table8[[#This Row],[Attendance]],$J$2:$J$5,$K$2:$K$5)</f>
        <v>0</v>
      </c>
    </row>
    <row r="532" spans="1:8">
      <c r="A532" t="s">
        <v>114</v>
      </c>
      <c r="B532" t="s">
        <v>45</v>
      </c>
      <c r="C532" t="s">
        <v>73</v>
      </c>
      <c r="D532" t="s">
        <v>87</v>
      </c>
      <c r="E532" s="36" t="str">
        <f>_xlfn.XLOOKUP(Table8[[#This Row],[EID]],Roster!A:A,Roster!F:F)</f>
        <v>Strategy</v>
      </c>
      <c r="F532" s="2">
        <v>45248</v>
      </c>
      <c r="G532" s="2" t="s">
        <v>22</v>
      </c>
      <c r="H532" s="30">
        <f>_xlfn.XLOOKUP(Table8[[#This Row],[Attendance]],$J$2:$J$5,$K$2:$K$5)</f>
        <v>1</v>
      </c>
    </row>
    <row r="533" spans="1:8">
      <c r="A533" t="s">
        <v>115</v>
      </c>
      <c r="B533" t="s">
        <v>46</v>
      </c>
      <c r="C533" t="s">
        <v>74</v>
      </c>
      <c r="D533" t="s">
        <v>85</v>
      </c>
      <c r="E533" s="36" t="str">
        <f>_xlfn.XLOOKUP(Table8[[#This Row],[EID]],Roster!A:A,Roster!F:F)</f>
        <v>F&amp;A</v>
      </c>
      <c r="F533" s="2">
        <v>45248</v>
      </c>
      <c r="G533" s="2" t="s">
        <v>22</v>
      </c>
      <c r="H533" s="30">
        <f>_xlfn.XLOOKUP(Table8[[#This Row],[Attendance]],$J$2:$J$5,$K$2:$K$5)</f>
        <v>1</v>
      </c>
    </row>
    <row r="534" spans="1:8">
      <c r="A534" t="s">
        <v>116</v>
      </c>
      <c r="B534" t="s">
        <v>47</v>
      </c>
      <c r="C534" t="s">
        <v>75</v>
      </c>
      <c r="D534" t="s">
        <v>86</v>
      </c>
      <c r="E534" s="36" t="str">
        <f>_xlfn.XLOOKUP(Table8[[#This Row],[EID]],Roster!A:A,Roster!F:F)</f>
        <v>Health</v>
      </c>
      <c r="F534" s="2">
        <v>45248</v>
      </c>
      <c r="G534" s="2" t="s">
        <v>22</v>
      </c>
      <c r="H534" s="30">
        <f>_xlfn.XLOOKUP(Table8[[#This Row],[Attendance]],$J$2:$J$5,$K$2:$K$5)</f>
        <v>1</v>
      </c>
    </row>
    <row r="535" spans="1:8">
      <c r="A535" t="s">
        <v>117</v>
      </c>
      <c r="B535" t="s">
        <v>48</v>
      </c>
      <c r="C535" t="s">
        <v>76</v>
      </c>
      <c r="D535" t="s">
        <v>87</v>
      </c>
      <c r="E535" s="36" t="str">
        <f>_xlfn.XLOOKUP(Table8[[#This Row],[EID]],Roster!A:A,Roster!F:F)</f>
        <v>Network</v>
      </c>
      <c r="F535" s="2">
        <v>45248</v>
      </c>
      <c r="G535" s="2" t="s">
        <v>22</v>
      </c>
      <c r="H535" s="30">
        <f>_xlfn.XLOOKUP(Table8[[#This Row],[Attendance]],$J$2:$J$5,$K$2:$K$5)</f>
        <v>1</v>
      </c>
    </row>
    <row r="536" spans="1:8">
      <c r="A536" t="s">
        <v>118</v>
      </c>
      <c r="B536" t="s">
        <v>49</v>
      </c>
      <c r="C536" t="s">
        <v>77</v>
      </c>
      <c r="D536" t="s">
        <v>88</v>
      </c>
      <c r="E536" s="36" t="str">
        <f>_xlfn.XLOOKUP(Table8[[#This Row],[EID]],Roster!A:A,Roster!F:F)</f>
        <v>HR</v>
      </c>
      <c r="F536" s="2">
        <v>45248</v>
      </c>
      <c r="G536" s="2" t="s">
        <v>22</v>
      </c>
      <c r="H536" s="30">
        <f>_xlfn.XLOOKUP(Table8[[#This Row],[Attendance]],$J$2:$J$5,$K$2:$K$5)</f>
        <v>1</v>
      </c>
    </row>
    <row r="537" spans="1:8">
      <c r="A537" t="s">
        <v>119</v>
      </c>
      <c r="B537" t="s">
        <v>50</v>
      </c>
      <c r="C537" t="s">
        <v>78</v>
      </c>
      <c r="D537" t="s">
        <v>86</v>
      </c>
      <c r="E537" s="36" t="str">
        <f>_xlfn.XLOOKUP(Table8[[#This Row],[EID]],Roster!A:A,Roster!F:F)</f>
        <v>Health</v>
      </c>
      <c r="F537" s="2">
        <v>45248</v>
      </c>
      <c r="G537" s="2" t="s">
        <v>124</v>
      </c>
      <c r="H537" s="30">
        <f>_xlfn.XLOOKUP(Table8[[#This Row],[Attendance]],$J$2:$J$5,$K$2:$K$5)</f>
        <v>0</v>
      </c>
    </row>
    <row r="538" spans="1:8">
      <c r="A538" t="s">
        <v>120</v>
      </c>
      <c r="B538" t="s">
        <v>51</v>
      </c>
      <c r="C538" t="s">
        <v>79</v>
      </c>
      <c r="D538" t="s">
        <v>85</v>
      </c>
      <c r="E538" s="36" t="str">
        <f>_xlfn.XLOOKUP(Table8[[#This Row],[EID]],Roster!A:A,Roster!F:F)</f>
        <v>F&amp;A</v>
      </c>
      <c r="F538" s="2">
        <v>45248</v>
      </c>
      <c r="G538" s="2" t="s">
        <v>22</v>
      </c>
      <c r="H538" s="30">
        <f>_xlfn.XLOOKUP(Table8[[#This Row],[Attendance]],$J$2:$J$5,$K$2:$K$5)</f>
        <v>1</v>
      </c>
    </row>
    <row r="539" spans="1:8">
      <c r="A539" t="s">
        <v>121</v>
      </c>
      <c r="B539" t="s">
        <v>52</v>
      </c>
      <c r="C539" t="s">
        <v>80</v>
      </c>
      <c r="D539" t="s">
        <v>86</v>
      </c>
      <c r="E539" s="36" t="str">
        <f>_xlfn.XLOOKUP(Table8[[#This Row],[EID]],Roster!A:A,Roster!F:F)</f>
        <v>Health</v>
      </c>
      <c r="F539" s="2">
        <v>45248</v>
      </c>
      <c r="G539" s="2" t="s">
        <v>22</v>
      </c>
      <c r="H539" s="30">
        <f>_xlfn.XLOOKUP(Table8[[#This Row],[Attendance]],$J$2:$J$5,$K$2:$K$5)</f>
        <v>1</v>
      </c>
    </row>
    <row r="540" spans="1:8">
      <c r="A540" t="s">
        <v>122</v>
      </c>
      <c r="B540" t="s">
        <v>81</v>
      </c>
      <c r="C540" t="s">
        <v>82</v>
      </c>
      <c r="D540" t="s">
        <v>87</v>
      </c>
      <c r="E540" s="36" t="str">
        <f>_xlfn.XLOOKUP(Table8[[#This Row],[EID]],Roster!A:A,Roster!F:F)</f>
        <v>Network</v>
      </c>
      <c r="F540" s="2">
        <v>45248</v>
      </c>
      <c r="G540" s="2" t="s">
        <v>22</v>
      </c>
      <c r="H540" s="30">
        <f>_xlfn.XLOOKUP(Table8[[#This Row],[Attendance]],$J$2:$J$5,$K$2:$K$5)</f>
        <v>1</v>
      </c>
    </row>
    <row r="541" spans="1:8">
      <c r="A541" t="s">
        <v>123</v>
      </c>
      <c r="B541" t="s">
        <v>83</v>
      </c>
      <c r="C541" t="s">
        <v>84</v>
      </c>
      <c r="D541" t="s">
        <v>88</v>
      </c>
      <c r="E541" s="36" t="str">
        <f>_xlfn.XLOOKUP(Table8[[#This Row],[EID]],Roster!A:A,Roster!F:F)</f>
        <v>HR</v>
      </c>
      <c r="F541" s="2">
        <v>45248</v>
      </c>
      <c r="G541" s="2" t="s">
        <v>22</v>
      </c>
      <c r="H541" s="30">
        <f>_xlfn.XLOOKUP(Table8[[#This Row],[Attendance]],$J$2:$J$5,$K$2:$K$5)</f>
        <v>1</v>
      </c>
    </row>
    <row r="542" spans="1:8">
      <c r="A542" t="s">
        <v>94</v>
      </c>
      <c r="B542" t="s">
        <v>25</v>
      </c>
      <c r="C542" t="s">
        <v>53</v>
      </c>
      <c r="D542" t="s">
        <v>85</v>
      </c>
      <c r="E542" s="36" t="str">
        <f>_xlfn.XLOOKUP(Table8[[#This Row],[EID]],Roster!A:A,Roster!F:F)</f>
        <v>F&amp;A</v>
      </c>
      <c r="F542" s="2">
        <v>45249</v>
      </c>
      <c r="G542" s="2" t="s">
        <v>124</v>
      </c>
      <c r="H542" s="30">
        <f>_xlfn.XLOOKUP(Table8[[#This Row],[Attendance]],$J$2:$J$5,$K$2:$K$5)</f>
        <v>0</v>
      </c>
    </row>
    <row r="543" spans="1:8">
      <c r="A543" t="s">
        <v>95</v>
      </c>
      <c r="B543" t="s">
        <v>26</v>
      </c>
      <c r="C543" t="s">
        <v>54</v>
      </c>
      <c r="D543" t="s">
        <v>85</v>
      </c>
      <c r="E543" s="36" t="str">
        <f>_xlfn.XLOOKUP(Table8[[#This Row],[EID]],Roster!A:A,Roster!F:F)</f>
        <v>F&amp;A</v>
      </c>
      <c r="F543" s="2">
        <v>45249</v>
      </c>
      <c r="G543" s="2" t="s">
        <v>22</v>
      </c>
      <c r="H543" s="30">
        <f>_xlfn.XLOOKUP(Table8[[#This Row],[Attendance]],$J$2:$J$5,$K$2:$K$5)</f>
        <v>1</v>
      </c>
    </row>
    <row r="544" spans="1:8">
      <c r="A544" t="s">
        <v>96</v>
      </c>
      <c r="B544" t="s">
        <v>27</v>
      </c>
      <c r="C544" t="s">
        <v>55</v>
      </c>
      <c r="D544" t="s">
        <v>86</v>
      </c>
      <c r="E544" s="36" t="str">
        <f>_xlfn.XLOOKUP(Table8[[#This Row],[EID]],Roster!A:A,Roster!F:F)</f>
        <v>Health</v>
      </c>
      <c r="F544" s="2">
        <v>45249</v>
      </c>
      <c r="G544" s="2" t="s">
        <v>22</v>
      </c>
      <c r="H544" s="30">
        <f>_xlfn.XLOOKUP(Table8[[#This Row],[Attendance]],$J$2:$J$5,$K$2:$K$5)</f>
        <v>1</v>
      </c>
    </row>
    <row r="545" spans="1:8">
      <c r="A545" t="s">
        <v>97</v>
      </c>
      <c r="B545" t="s">
        <v>28</v>
      </c>
      <c r="C545" t="s">
        <v>56</v>
      </c>
      <c r="D545" t="s">
        <v>87</v>
      </c>
      <c r="E545" s="36" t="str">
        <f>_xlfn.XLOOKUP(Table8[[#This Row],[EID]],Roster!A:A,Roster!F:F)</f>
        <v>Network</v>
      </c>
      <c r="F545" s="2">
        <v>45249</v>
      </c>
      <c r="G545" s="2" t="s">
        <v>22</v>
      </c>
      <c r="H545" s="30">
        <f>_xlfn.XLOOKUP(Table8[[#This Row],[Attendance]],$J$2:$J$5,$K$2:$K$5)</f>
        <v>1</v>
      </c>
    </row>
    <row r="546" spans="1:8">
      <c r="A546" t="s">
        <v>98</v>
      </c>
      <c r="B546" t="s">
        <v>29</v>
      </c>
      <c r="C546" t="s">
        <v>57</v>
      </c>
      <c r="D546" t="s">
        <v>88</v>
      </c>
      <c r="E546" s="36" t="str">
        <f>_xlfn.XLOOKUP(Table8[[#This Row],[EID]],Roster!A:A,Roster!F:F)</f>
        <v>HR</v>
      </c>
      <c r="F546" s="2">
        <v>45249</v>
      </c>
      <c r="G546" s="2" t="s">
        <v>124</v>
      </c>
      <c r="H546" s="30">
        <f>_xlfn.XLOOKUP(Table8[[#This Row],[Attendance]],$J$2:$J$5,$K$2:$K$5)</f>
        <v>0</v>
      </c>
    </row>
    <row r="547" spans="1:8">
      <c r="A547" t="s">
        <v>99</v>
      </c>
      <c r="B547" t="s">
        <v>30</v>
      </c>
      <c r="C547" t="s">
        <v>58</v>
      </c>
      <c r="D547" t="s">
        <v>87</v>
      </c>
      <c r="E547" s="36" t="str">
        <f>_xlfn.XLOOKUP(Table8[[#This Row],[EID]],Roster!A:A,Roster!F:F)</f>
        <v>Strategy</v>
      </c>
      <c r="F547" s="2">
        <v>45249</v>
      </c>
      <c r="G547" s="2" t="s">
        <v>22</v>
      </c>
      <c r="H547" s="30">
        <f>_xlfn.XLOOKUP(Table8[[#This Row],[Attendance]],$J$2:$J$5,$K$2:$K$5)</f>
        <v>1</v>
      </c>
    </row>
    <row r="548" spans="1:8">
      <c r="A548" t="s">
        <v>100</v>
      </c>
      <c r="B548" t="s">
        <v>31</v>
      </c>
      <c r="C548" t="s">
        <v>59</v>
      </c>
      <c r="D548" t="s">
        <v>85</v>
      </c>
      <c r="E548" s="36" t="str">
        <f>_xlfn.XLOOKUP(Table8[[#This Row],[EID]],Roster!A:A,Roster!F:F)</f>
        <v>F&amp;A</v>
      </c>
      <c r="F548" s="2">
        <v>45249</v>
      </c>
      <c r="G548" s="2" t="s">
        <v>22</v>
      </c>
      <c r="H548" s="30">
        <f>_xlfn.XLOOKUP(Table8[[#This Row],[Attendance]],$J$2:$J$5,$K$2:$K$5)</f>
        <v>1</v>
      </c>
    </row>
    <row r="549" spans="1:8">
      <c r="A549" t="s">
        <v>101</v>
      </c>
      <c r="B549" t="s">
        <v>32</v>
      </c>
      <c r="C549" t="s">
        <v>60</v>
      </c>
      <c r="D549" t="s">
        <v>86</v>
      </c>
      <c r="E549" s="36" t="str">
        <f>_xlfn.XLOOKUP(Table8[[#This Row],[EID]],Roster!A:A,Roster!F:F)</f>
        <v>Health</v>
      </c>
      <c r="F549" s="2">
        <v>45249</v>
      </c>
      <c r="G549" s="2" t="s">
        <v>126</v>
      </c>
      <c r="H549" s="30">
        <f>_xlfn.XLOOKUP(Table8[[#This Row],[Attendance]],$J$2:$J$5,$K$2:$K$5)</f>
        <v>0</v>
      </c>
    </row>
    <row r="550" spans="1:8">
      <c r="A550" t="s">
        <v>102</v>
      </c>
      <c r="B550" t="s">
        <v>33</v>
      </c>
      <c r="C550" t="s">
        <v>61</v>
      </c>
      <c r="D550" t="s">
        <v>87</v>
      </c>
      <c r="E550" s="36" t="str">
        <f>_xlfn.XLOOKUP(Table8[[#This Row],[EID]],Roster!A:A,Roster!F:F)</f>
        <v>Network</v>
      </c>
      <c r="F550" s="2">
        <v>45249</v>
      </c>
      <c r="G550" s="2" t="s">
        <v>22</v>
      </c>
      <c r="H550" s="30">
        <f>_xlfn.XLOOKUP(Table8[[#This Row],[Attendance]],$J$2:$J$5,$K$2:$K$5)</f>
        <v>1</v>
      </c>
    </row>
    <row r="551" spans="1:8">
      <c r="A551" t="s">
        <v>103</v>
      </c>
      <c r="B551" t="s">
        <v>34</v>
      </c>
      <c r="C551" t="s">
        <v>62</v>
      </c>
      <c r="D551" t="s">
        <v>88</v>
      </c>
      <c r="E551" s="36" t="str">
        <f>_xlfn.XLOOKUP(Table8[[#This Row],[EID]],Roster!A:A,Roster!F:F)</f>
        <v>HR</v>
      </c>
      <c r="F551" s="2">
        <v>45249</v>
      </c>
      <c r="G551" s="2" t="s">
        <v>22</v>
      </c>
      <c r="H551" s="30">
        <f>_xlfn.XLOOKUP(Table8[[#This Row],[Attendance]],$J$2:$J$5,$K$2:$K$5)</f>
        <v>1</v>
      </c>
    </row>
    <row r="552" spans="1:8">
      <c r="A552" t="s">
        <v>104</v>
      </c>
      <c r="B552" t="s">
        <v>35</v>
      </c>
      <c r="C552" t="s">
        <v>63</v>
      </c>
      <c r="D552" t="s">
        <v>85</v>
      </c>
      <c r="E552" s="36" t="str">
        <f>_xlfn.XLOOKUP(Table8[[#This Row],[EID]],Roster!A:A,Roster!F:F)</f>
        <v>F&amp;A</v>
      </c>
      <c r="F552" s="2">
        <v>45249</v>
      </c>
      <c r="G552" s="2" t="s">
        <v>22</v>
      </c>
      <c r="H552" s="30">
        <f>_xlfn.XLOOKUP(Table8[[#This Row],[Attendance]],$J$2:$J$5,$K$2:$K$5)</f>
        <v>1</v>
      </c>
    </row>
    <row r="553" spans="1:8">
      <c r="A553" t="s">
        <v>105</v>
      </c>
      <c r="B553" t="s">
        <v>36</v>
      </c>
      <c r="C553" t="s">
        <v>64</v>
      </c>
      <c r="D553" t="s">
        <v>85</v>
      </c>
      <c r="E553" s="36" t="str">
        <f>_xlfn.XLOOKUP(Table8[[#This Row],[EID]],Roster!A:A,Roster!F:F)</f>
        <v>F&amp;A</v>
      </c>
      <c r="F553" s="2">
        <v>45249</v>
      </c>
      <c r="G553" s="2" t="s">
        <v>22</v>
      </c>
      <c r="H553" s="30">
        <f>_xlfn.XLOOKUP(Table8[[#This Row],[Attendance]],$J$2:$J$5,$K$2:$K$5)</f>
        <v>1</v>
      </c>
    </row>
    <row r="554" spans="1:8">
      <c r="A554" t="s">
        <v>106</v>
      </c>
      <c r="B554" t="s">
        <v>37</v>
      </c>
      <c r="C554" t="s">
        <v>65</v>
      </c>
      <c r="D554" t="s">
        <v>86</v>
      </c>
      <c r="E554" s="36" t="str">
        <f>_xlfn.XLOOKUP(Table8[[#This Row],[EID]],Roster!A:A,Roster!F:F)</f>
        <v>Health</v>
      </c>
      <c r="F554" s="2">
        <v>45249</v>
      </c>
      <c r="G554" s="2" t="s">
        <v>22</v>
      </c>
      <c r="H554" s="30">
        <f>_xlfn.XLOOKUP(Table8[[#This Row],[Attendance]],$J$2:$J$5,$K$2:$K$5)</f>
        <v>1</v>
      </c>
    </row>
    <row r="555" spans="1:8">
      <c r="A555" t="s">
        <v>107</v>
      </c>
      <c r="B555" t="s">
        <v>38</v>
      </c>
      <c r="C555" t="s">
        <v>66</v>
      </c>
      <c r="D555" t="s">
        <v>85</v>
      </c>
      <c r="E555" s="36" t="str">
        <f>_xlfn.XLOOKUP(Table8[[#This Row],[EID]],Roster!A:A,Roster!F:F)</f>
        <v>F&amp;A</v>
      </c>
      <c r="F555" s="2">
        <v>45249</v>
      </c>
      <c r="G555" s="2" t="s">
        <v>124</v>
      </c>
      <c r="H555" s="30">
        <f>_xlfn.XLOOKUP(Table8[[#This Row],[Attendance]],$J$2:$J$5,$K$2:$K$5)</f>
        <v>0</v>
      </c>
    </row>
    <row r="556" spans="1:8">
      <c r="A556" t="s">
        <v>108</v>
      </c>
      <c r="B556" t="s">
        <v>39</v>
      </c>
      <c r="C556" t="s">
        <v>67</v>
      </c>
      <c r="D556" t="s">
        <v>88</v>
      </c>
      <c r="E556" s="36" t="str">
        <f>_xlfn.XLOOKUP(Table8[[#This Row],[EID]],Roster!A:A,Roster!F:F)</f>
        <v>HR</v>
      </c>
      <c r="F556" s="2">
        <v>45249</v>
      </c>
      <c r="G556" s="2" t="s">
        <v>125</v>
      </c>
      <c r="H556" s="30">
        <f>_xlfn.XLOOKUP(Table8[[#This Row],[Attendance]],$J$2:$J$5,$K$2:$K$5)</f>
        <v>0</v>
      </c>
    </row>
    <row r="557" spans="1:8">
      <c r="A557" t="s">
        <v>109</v>
      </c>
      <c r="B557" t="s">
        <v>40</v>
      </c>
      <c r="C557" t="s">
        <v>68</v>
      </c>
      <c r="D557" t="s">
        <v>87</v>
      </c>
      <c r="E557" s="36" t="str">
        <f>_xlfn.XLOOKUP(Table8[[#This Row],[EID]],Roster!A:A,Roster!F:F)</f>
        <v>Strategy</v>
      </c>
      <c r="F557" s="2">
        <v>45249</v>
      </c>
      <c r="G557" s="2" t="s">
        <v>22</v>
      </c>
      <c r="H557" s="30">
        <f>_xlfn.XLOOKUP(Table8[[#This Row],[Attendance]],$J$2:$J$5,$K$2:$K$5)</f>
        <v>1</v>
      </c>
    </row>
    <row r="558" spans="1:8">
      <c r="A558" t="s">
        <v>110</v>
      </c>
      <c r="B558" t="s">
        <v>41</v>
      </c>
      <c r="C558" t="s">
        <v>69</v>
      </c>
      <c r="D558" t="s">
        <v>85</v>
      </c>
      <c r="E558" s="36" t="str">
        <f>_xlfn.XLOOKUP(Table8[[#This Row],[EID]],Roster!A:A,Roster!F:F)</f>
        <v>F&amp;A</v>
      </c>
      <c r="F558" s="2">
        <v>45249</v>
      </c>
      <c r="G558" s="2" t="s">
        <v>22</v>
      </c>
      <c r="H558" s="30">
        <f>_xlfn.XLOOKUP(Table8[[#This Row],[Attendance]],$J$2:$J$5,$K$2:$K$5)</f>
        <v>1</v>
      </c>
    </row>
    <row r="559" spans="1:8">
      <c r="A559" t="s">
        <v>111</v>
      </c>
      <c r="B559" t="s">
        <v>42</v>
      </c>
      <c r="C559" t="s">
        <v>70</v>
      </c>
      <c r="D559" t="s">
        <v>86</v>
      </c>
      <c r="E559" s="36" t="str">
        <f>_xlfn.XLOOKUP(Table8[[#This Row],[EID]],Roster!A:A,Roster!F:F)</f>
        <v>Health</v>
      </c>
      <c r="F559" s="2">
        <v>45249</v>
      </c>
      <c r="G559" s="2" t="s">
        <v>22</v>
      </c>
      <c r="H559" s="30">
        <f>_xlfn.XLOOKUP(Table8[[#This Row],[Attendance]],$J$2:$J$5,$K$2:$K$5)</f>
        <v>1</v>
      </c>
    </row>
    <row r="560" spans="1:8">
      <c r="A560" t="s">
        <v>112</v>
      </c>
      <c r="B560" t="s">
        <v>43</v>
      </c>
      <c r="C560" t="s">
        <v>71</v>
      </c>
      <c r="D560" t="s">
        <v>86</v>
      </c>
      <c r="E560" s="36" t="str">
        <f>_xlfn.XLOOKUP(Table8[[#This Row],[EID]],Roster!A:A,Roster!F:F)</f>
        <v>Health</v>
      </c>
      <c r="F560" s="2">
        <v>45249</v>
      </c>
      <c r="G560" s="2" t="s">
        <v>22</v>
      </c>
      <c r="H560" s="30">
        <f>_xlfn.XLOOKUP(Table8[[#This Row],[Attendance]],$J$2:$J$5,$K$2:$K$5)</f>
        <v>1</v>
      </c>
    </row>
    <row r="561" spans="1:8">
      <c r="A561" t="s">
        <v>113</v>
      </c>
      <c r="B561" t="s">
        <v>44</v>
      </c>
      <c r="C561" t="s">
        <v>72</v>
      </c>
      <c r="D561" t="s">
        <v>88</v>
      </c>
      <c r="E561" s="36" t="str">
        <f>_xlfn.XLOOKUP(Table8[[#This Row],[EID]],Roster!A:A,Roster!F:F)</f>
        <v>HR</v>
      </c>
      <c r="F561" s="2">
        <v>45249</v>
      </c>
      <c r="G561" s="2" t="s">
        <v>124</v>
      </c>
      <c r="H561" s="30">
        <f>_xlfn.XLOOKUP(Table8[[#This Row],[Attendance]],$J$2:$J$5,$K$2:$K$5)</f>
        <v>0</v>
      </c>
    </row>
    <row r="562" spans="1:8">
      <c r="A562" t="s">
        <v>114</v>
      </c>
      <c r="B562" t="s">
        <v>45</v>
      </c>
      <c r="C562" t="s">
        <v>73</v>
      </c>
      <c r="D562" t="s">
        <v>87</v>
      </c>
      <c r="E562" s="36" t="str">
        <f>_xlfn.XLOOKUP(Table8[[#This Row],[EID]],Roster!A:A,Roster!F:F)</f>
        <v>Strategy</v>
      </c>
      <c r="F562" s="2">
        <v>45249</v>
      </c>
      <c r="G562" s="2" t="s">
        <v>22</v>
      </c>
      <c r="H562" s="30">
        <f>_xlfn.XLOOKUP(Table8[[#This Row],[Attendance]],$J$2:$J$5,$K$2:$K$5)</f>
        <v>1</v>
      </c>
    </row>
    <row r="563" spans="1:8">
      <c r="A563" t="s">
        <v>115</v>
      </c>
      <c r="B563" t="s">
        <v>46</v>
      </c>
      <c r="C563" t="s">
        <v>74</v>
      </c>
      <c r="D563" t="s">
        <v>85</v>
      </c>
      <c r="E563" s="36" t="str">
        <f>_xlfn.XLOOKUP(Table8[[#This Row],[EID]],Roster!A:A,Roster!F:F)</f>
        <v>F&amp;A</v>
      </c>
      <c r="F563" s="2">
        <v>45249</v>
      </c>
      <c r="G563" s="2" t="s">
        <v>22</v>
      </c>
      <c r="H563" s="30">
        <f>_xlfn.XLOOKUP(Table8[[#This Row],[Attendance]],$J$2:$J$5,$K$2:$K$5)</f>
        <v>1</v>
      </c>
    </row>
    <row r="564" spans="1:8">
      <c r="A564" t="s">
        <v>116</v>
      </c>
      <c r="B564" t="s">
        <v>47</v>
      </c>
      <c r="C564" t="s">
        <v>75</v>
      </c>
      <c r="D564" t="s">
        <v>86</v>
      </c>
      <c r="E564" s="36" t="str">
        <f>_xlfn.XLOOKUP(Table8[[#This Row],[EID]],Roster!A:A,Roster!F:F)</f>
        <v>Health</v>
      </c>
      <c r="F564" s="2">
        <v>45249</v>
      </c>
      <c r="G564" s="2" t="s">
        <v>22</v>
      </c>
      <c r="H564" s="30">
        <f>_xlfn.XLOOKUP(Table8[[#This Row],[Attendance]],$J$2:$J$5,$K$2:$K$5)</f>
        <v>1</v>
      </c>
    </row>
    <row r="565" spans="1:8">
      <c r="A565" t="s">
        <v>117</v>
      </c>
      <c r="B565" t="s">
        <v>48</v>
      </c>
      <c r="C565" t="s">
        <v>76</v>
      </c>
      <c r="D565" t="s">
        <v>87</v>
      </c>
      <c r="E565" s="36" t="str">
        <f>_xlfn.XLOOKUP(Table8[[#This Row],[EID]],Roster!A:A,Roster!F:F)</f>
        <v>Network</v>
      </c>
      <c r="F565" s="2">
        <v>45249</v>
      </c>
      <c r="G565" s="2" t="s">
        <v>126</v>
      </c>
      <c r="H565" s="30">
        <f>_xlfn.XLOOKUP(Table8[[#This Row],[Attendance]],$J$2:$J$5,$K$2:$K$5)</f>
        <v>0</v>
      </c>
    </row>
    <row r="566" spans="1:8">
      <c r="A566" t="s">
        <v>118</v>
      </c>
      <c r="B566" t="s">
        <v>49</v>
      </c>
      <c r="C566" t="s">
        <v>77</v>
      </c>
      <c r="D566" t="s">
        <v>88</v>
      </c>
      <c r="E566" s="36" t="str">
        <f>_xlfn.XLOOKUP(Table8[[#This Row],[EID]],Roster!A:A,Roster!F:F)</f>
        <v>HR</v>
      </c>
      <c r="F566" s="2">
        <v>45249</v>
      </c>
      <c r="G566" s="2" t="s">
        <v>22</v>
      </c>
      <c r="H566" s="30">
        <f>_xlfn.XLOOKUP(Table8[[#This Row],[Attendance]],$J$2:$J$5,$K$2:$K$5)</f>
        <v>1</v>
      </c>
    </row>
    <row r="567" spans="1:8">
      <c r="A567" t="s">
        <v>119</v>
      </c>
      <c r="B567" t="s">
        <v>50</v>
      </c>
      <c r="C567" t="s">
        <v>78</v>
      </c>
      <c r="D567" t="s">
        <v>86</v>
      </c>
      <c r="E567" s="36" t="str">
        <f>_xlfn.XLOOKUP(Table8[[#This Row],[EID]],Roster!A:A,Roster!F:F)</f>
        <v>Health</v>
      </c>
      <c r="F567" s="2">
        <v>45249</v>
      </c>
      <c r="G567" s="2" t="s">
        <v>22</v>
      </c>
      <c r="H567" s="30">
        <f>_xlfn.XLOOKUP(Table8[[#This Row],[Attendance]],$J$2:$J$5,$K$2:$K$5)</f>
        <v>1</v>
      </c>
    </row>
    <row r="568" spans="1:8">
      <c r="A568" t="s">
        <v>120</v>
      </c>
      <c r="B568" t="s">
        <v>51</v>
      </c>
      <c r="C568" t="s">
        <v>79</v>
      </c>
      <c r="D568" t="s">
        <v>85</v>
      </c>
      <c r="E568" s="36" t="str">
        <f>_xlfn.XLOOKUP(Table8[[#This Row],[EID]],Roster!A:A,Roster!F:F)</f>
        <v>F&amp;A</v>
      </c>
      <c r="F568" s="2">
        <v>45249</v>
      </c>
      <c r="G568" s="2" t="s">
        <v>22</v>
      </c>
      <c r="H568" s="30">
        <f>_xlfn.XLOOKUP(Table8[[#This Row],[Attendance]],$J$2:$J$5,$K$2:$K$5)</f>
        <v>1</v>
      </c>
    </row>
    <row r="569" spans="1:8">
      <c r="A569" t="s">
        <v>121</v>
      </c>
      <c r="B569" t="s">
        <v>52</v>
      </c>
      <c r="C569" t="s">
        <v>80</v>
      </c>
      <c r="D569" t="s">
        <v>86</v>
      </c>
      <c r="E569" s="36" t="str">
        <f>_xlfn.XLOOKUP(Table8[[#This Row],[EID]],Roster!A:A,Roster!F:F)</f>
        <v>Health</v>
      </c>
      <c r="F569" s="2">
        <v>45249</v>
      </c>
      <c r="G569" s="2" t="s">
        <v>22</v>
      </c>
      <c r="H569" s="30">
        <f>_xlfn.XLOOKUP(Table8[[#This Row],[Attendance]],$J$2:$J$5,$K$2:$K$5)</f>
        <v>1</v>
      </c>
    </row>
    <row r="570" spans="1:8">
      <c r="A570" t="s">
        <v>122</v>
      </c>
      <c r="B570" t="s">
        <v>81</v>
      </c>
      <c r="C570" t="s">
        <v>82</v>
      </c>
      <c r="D570" t="s">
        <v>87</v>
      </c>
      <c r="E570" s="36" t="str">
        <f>_xlfn.XLOOKUP(Table8[[#This Row],[EID]],Roster!A:A,Roster!F:F)</f>
        <v>Network</v>
      </c>
      <c r="F570" s="2">
        <v>45249</v>
      </c>
      <c r="G570" s="2" t="s">
        <v>125</v>
      </c>
      <c r="H570" s="30">
        <f>_xlfn.XLOOKUP(Table8[[#This Row],[Attendance]],$J$2:$J$5,$K$2:$K$5)</f>
        <v>0</v>
      </c>
    </row>
    <row r="571" spans="1:8">
      <c r="A571" t="s">
        <v>123</v>
      </c>
      <c r="B571" t="s">
        <v>83</v>
      </c>
      <c r="C571" t="s">
        <v>84</v>
      </c>
      <c r="D571" t="s">
        <v>88</v>
      </c>
      <c r="E571" s="36" t="str">
        <f>_xlfn.XLOOKUP(Table8[[#This Row],[EID]],Roster!A:A,Roster!F:F)</f>
        <v>HR</v>
      </c>
      <c r="F571" s="2">
        <v>45249</v>
      </c>
      <c r="G571" s="2" t="s">
        <v>22</v>
      </c>
      <c r="H571" s="30">
        <f>_xlfn.XLOOKUP(Table8[[#This Row],[Attendance]],$J$2:$J$5,$K$2:$K$5)</f>
        <v>1</v>
      </c>
    </row>
    <row r="572" spans="1:8">
      <c r="A572" t="s">
        <v>94</v>
      </c>
      <c r="B572" t="s">
        <v>25</v>
      </c>
      <c r="C572" t="s">
        <v>53</v>
      </c>
      <c r="D572" t="s">
        <v>85</v>
      </c>
      <c r="E572" s="36" t="str">
        <f>_xlfn.XLOOKUP(Table8[[#This Row],[EID]],Roster!A:A,Roster!F:F)</f>
        <v>F&amp;A</v>
      </c>
      <c r="F572" s="2">
        <v>45250</v>
      </c>
      <c r="G572" s="2" t="s">
        <v>22</v>
      </c>
      <c r="H572" s="30">
        <f>_xlfn.XLOOKUP(Table8[[#This Row],[Attendance]],$J$2:$J$5,$K$2:$K$5)</f>
        <v>1</v>
      </c>
    </row>
    <row r="573" spans="1:8">
      <c r="A573" t="s">
        <v>95</v>
      </c>
      <c r="B573" t="s">
        <v>26</v>
      </c>
      <c r="C573" t="s">
        <v>54</v>
      </c>
      <c r="D573" t="s">
        <v>85</v>
      </c>
      <c r="E573" s="36" t="str">
        <f>_xlfn.XLOOKUP(Table8[[#This Row],[EID]],Roster!A:A,Roster!F:F)</f>
        <v>F&amp;A</v>
      </c>
      <c r="F573" s="2">
        <v>45250</v>
      </c>
      <c r="G573" s="2" t="s">
        <v>22</v>
      </c>
      <c r="H573" s="30">
        <f>_xlfn.XLOOKUP(Table8[[#This Row],[Attendance]],$J$2:$J$5,$K$2:$K$5)</f>
        <v>1</v>
      </c>
    </row>
    <row r="574" spans="1:8">
      <c r="A574" t="s">
        <v>96</v>
      </c>
      <c r="B574" t="s">
        <v>27</v>
      </c>
      <c r="C574" t="s">
        <v>55</v>
      </c>
      <c r="D574" t="s">
        <v>86</v>
      </c>
      <c r="E574" s="36" t="str">
        <f>_xlfn.XLOOKUP(Table8[[#This Row],[EID]],Roster!A:A,Roster!F:F)</f>
        <v>Health</v>
      </c>
      <c r="F574" s="2">
        <v>45250</v>
      </c>
      <c r="G574" s="2" t="s">
        <v>126</v>
      </c>
      <c r="H574" s="30">
        <f>_xlfn.XLOOKUP(Table8[[#This Row],[Attendance]],$J$2:$J$5,$K$2:$K$5)</f>
        <v>0</v>
      </c>
    </row>
    <row r="575" spans="1:8">
      <c r="A575" t="s">
        <v>97</v>
      </c>
      <c r="B575" t="s">
        <v>28</v>
      </c>
      <c r="C575" t="s">
        <v>56</v>
      </c>
      <c r="D575" t="s">
        <v>87</v>
      </c>
      <c r="E575" s="36" t="str">
        <f>_xlfn.XLOOKUP(Table8[[#This Row],[EID]],Roster!A:A,Roster!F:F)</f>
        <v>Network</v>
      </c>
      <c r="F575" s="2">
        <v>45250</v>
      </c>
      <c r="G575" s="2" t="s">
        <v>124</v>
      </c>
      <c r="H575" s="30">
        <f>_xlfn.XLOOKUP(Table8[[#This Row],[Attendance]],$J$2:$J$5,$K$2:$K$5)</f>
        <v>0</v>
      </c>
    </row>
    <row r="576" spans="1:8">
      <c r="A576" t="s">
        <v>98</v>
      </c>
      <c r="B576" t="s">
        <v>29</v>
      </c>
      <c r="C576" t="s">
        <v>57</v>
      </c>
      <c r="D576" t="s">
        <v>88</v>
      </c>
      <c r="E576" s="36" t="str">
        <f>_xlfn.XLOOKUP(Table8[[#This Row],[EID]],Roster!A:A,Roster!F:F)</f>
        <v>HR</v>
      </c>
      <c r="F576" s="2">
        <v>45250</v>
      </c>
      <c r="G576" s="2" t="s">
        <v>124</v>
      </c>
      <c r="H576" s="30">
        <f>_xlfn.XLOOKUP(Table8[[#This Row],[Attendance]],$J$2:$J$5,$K$2:$K$5)</f>
        <v>0</v>
      </c>
    </row>
    <row r="577" spans="1:8">
      <c r="A577" t="s">
        <v>99</v>
      </c>
      <c r="B577" t="s">
        <v>30</v>
      </c>
      <c r="C577" t="s">
        <v>58</v>
      </c>
      <c r="D577" t="s">
        <v>87</v>
      </c>
      <c r="E577" s="36" t="str">
        <f>_xlfn.XLOOKUP(Table8[[#This Row],[EID]],Roster!A:A,Roster!F:F)</f>
        <v>Strategy</v>
      </c>
      <c r="F577" s="2">
        <v>45250</v>
      </c>
      <c r="G577" s="2" t="s">
        <v>22</v>
      </c>
      <c r="H577" s="30">
        <f>_xlfn.XLOOKUP(Table8[[#This Row],[Attendance]],$J$2:$J$5,$K$2:$K$5)</f>
        <v>1</v>
      </c>
    </row>
    <row r="578" spans="1:8">
      <c r="A578" t="s">
        <v>100</v>
      </c>
      <c r="B578" t="s">
        <v>31</v>
      </c>
      <c r="C578" t="s">
        <v>59</v>
      </c>
      <c r="D578" t="s">
        <v>85</v>
      </c>
      <c r="E578" s="36" t="str">
        <f>_xlfn.XLOOKUP(Table8[[#This Row],[EID]],Roster!A:A,Roster!F:F)</f>
        <v>F&amp;A</v>
      </c>
      <c r="F578" s="2">
        <v>45250</v>
      </c>
      <c r="G578" s="2" t="s">
        <v>22</v>
      </c>
      <c r="H578" s="30">
        <f>_xlfn.XLOOKUP(Table8[[#This Row],[Attendance]],$J$2:$J$5,$K$2:$K$5)</f>
        <v>1</v>
      </c>
    </row>
    <row r="579" spans="1:8">
      <c r="A579" t="s">
        <v>101</v>
      </c>
      <c r="B579" t="s">
        <v>32</v>
      </c>
      <c r="C579" t="s">
        <v>60</v>
      </c>
      <c r="D579" t="s">
        <v>86</v>
      </c>
      <c r="E579" s="36" t="str">
        <f>_xlfn.XLOOKUP(Table8[[#This Row],[EID]],Roster!A:A,Roster!F:F)</f>
        <v>Health</v>
      </c>
      <c r="F579" s="2">
        <v>45250</v>
      </c>
      <c r="G579" s="2" t="s">
        <v>22</v>
      </c>
      <c r="H579" s="30">
        <f>_xlfn.XLOOKUP(Table8[[#This Row],[Attendance]],$J$2:$J$5,$K$2:$K$5)</f>
        <v>1</v>
      </c>
    </row>
    <row r="580" spans="1:8">
      <c r="A580" t="s">
        <v>102</v>
      </c>
      <c r="B580" t="s">
        <v>33</v>
      </c>
      <c r="C580" t="s">
        <v>61</v>
      </c>
      <c r="D580" t="s">
        <v>87</v>
      </c>
      <c r="E580" s="36" t="str">
        <f>_xlfn.XLOOKUP(Table8[[#This Row],[EID]],Roster!A:A,Roster!F:F)</f>
        <v>Network</v>
      </c>
      <c r="F580" s="2">
        <v>45250</v>
      </c>
      <c r="G580" s="2" t="s">
        <v>22</v>
      </c>
      <c r="H580" s="30">
        <f>_xlfn.XLOOKUP(Table8[[#This Row],[Attendance]],$J$2:$J$5,$K$2:$K$5)</f>
        <v>1</v>
      </c>
    </row>
    <row r="581" spans="1:8">
      <c r="A581" t="s">
        <v>103</v>
      </c>
      <c r="B581" t="s">
        <v>34</v>
      </c>
      <c r="C581" t="s">
        <v>62</v>
      </c>
      <c r="D581" t="s">
        <v>88</v>
      </c>
      <c r="E581" s="36" t="str">
        <f>_xlfn.XLOOKUP(Table8[[#This Row],[EID]],Roster!A:A,Roster!F:F)</f>
        <v>HR</v>
      </c>
      <c r="F581" s="2">
        <v>45250</v>
      </c>
      <c r="G581" s="2" t="s">
        <v>22</v>
      </c>
      <c r="H581" s="30">
        <f>_xlfn.XLOOKUP(Table8[[#This Row],[Attendance]],$J$2:$J$5,$K$2:$K$5)</f>
        <v>1</v>
      </c>
    </row>
    <row r="582" spans="1:8">
      <c r="A582" t="s">
        <v>104</v>
      </c>
      <c r="B582" t="s">
        <v>35</v>
      </c>
      <c r="C582" t="s">
        <v>63</v>
      </c>
      <c r="D582" t="s">
        <v>85</v>
      </c>
      <c r="E582" s="36" t="str">
        <f>_xlfn.XLOOKUP(Table8[[#This Row],[EID]],Roster!A:A,Roster!F:F)</f>
        <v>F&amp;A</v>
      </c>
      <c r="F582" s="2">
        <v>45250</v>
      </c>
      <c r="G582" s="2" t="s">
        <v>22</v>
      </c>
      <c r="H582" s="30">
        <f>_xlfn.XLOOKUP(Table8[[#This Row],[Attendance]],$J$2:$J$5,$K$2:$K$5)</f>
        <v>1</v>
      </c>
    </row>
    <row r="583" spans="1:8">
      <c r="A583" t="s">
        <v>105</v>
      </c>
      <c r="B583" t="s">
        <v>36</v>
      </c>
      <c r="C583" t="s">
        <v>64</v>
      </c>
      <c r="D583" t="s">
        <v>85</v>
      </c>
      <c r="E583" s="36" t="str">
        <f>_xlfn.XLOOKUP(Table8[[#This Row],[EID]],Roster!A:A,Roster!F:F)</f>
        <v>F&amp;A</v>
      </c>
      <c r="F583" s="2">
        <v>45250</v>
      </c>
      <c r="G583" s="2" t="s">
        <v>22</v>
      </c>
      <c r="H583" s="30">
        <f>_xlfn.XLOOKUP(Table8[[#This Row],[Attendance]],$J$2:$J$5,$K$2:$K$5)</f>
        <v>1</v>
      </c>
    </row>
    <row r="584" spans="1:8">
      <c r="A584" t="s">
        <v>106</v>
      </c>
      <c r="B584" t="s">
        <v>37</v>
      </c>
      <c r="C584" t="s">
        <v>65</v>
      </c>
      <c r="D584" t="s">
        <v>86</v>
      </c>
      <c r="E584" s="36" t="str">
        <f>_xlfn.XLOOKUP(Table8[[#This Row],[EID]],Roster!A:A,Roster!F:F)</f>
        <v>Health</v>
      </c>
      <c r="F584" s="2">
        <v>45250</v>
      </c>
      <c r="G584" s="2" t="s">
        <v>124</v>
      </c>
      <c r="H584" s="30">
        <f>_xlfn.XLOOKUP(Table8[[#This Row],[Attendance]],$J$2:$J$5,$K$2:$K$5)</f>
        <v>0</v>
      </c>
    </row>
    <row r="585" spans="1:8">
      <c r="A585" t="s">
        <v>107</v>
      </c>
      <c r="B585" t="s">
        <v>38</v>
      </c>
      <c r="C585" t="s">
        <v>66</v>
      </c>
      <c r="D585" t="s">
        <v>85</v>
      </c>
      <c r="E585" s="36" t="str">
        <f>_xlfn.XLOOKUP(Table8[[#This Row],[EID]],Roster!A:A,Roster!F:F)</f>
        <v>F&amp;A</v>
      </c>
      <c r="F585" s="2">
        <v>45250</v>
      </c>
      <c r="G585" s="2" t="s">
        <v>22</v>
      </c>
      <c r="H585" s="30">
        <f>_xlfn.XLOOKUP(Table8[[#This Row],[Attendance]],$J$2:$J$5,$K$2:$K$5)</f>
        <v>1</v>
      </c>
    </row>
    <row r="586" spans="1:8">
      <c r="A586" t="s">
        <v>108</v>
      </c>
      <c r="B586" t="s">
        <v>39</v>
      </c>
      <c r="C586" t="s">
        <v>67</v>
      </c>
      <c r="D586" t="s">
        <v>88</v>
      </c>
      <c r="E586" s="36" t="str">
        <f>_xlfn.XLOOKUP(Table8[[#This Row],[EID]],Roster!A:A,Roster!F:F)</f>
        <v>HR</v>
      </c>
      <c r="F586" s="2">
        <v>45250</v>
      </c>
      <c r="G586" s="2" t="s">
        <v>22</v>
      </c>
      <c r="H586" s="30">
        <f>_xlfn.XLOOKUP(Table8[[#This Row],[Attendance]],$J$2:$J$5,$K$2:$K$5)</f>
        <v>1</v>
      </c>
    </row>
    <row r="587" spans="1:8">
      <c r="A587" t="s">
        <v>109</v>
      </c>
      <c r="B587" t="s">
        <v>40</v>
      </c>
      <c r="C587" t="s">
        <v>68</v>
      </c>
      <c r="D587" t="s">
        <v>87</v>
      </c>
      <c r="E587" s="36" t="str">
        <f>_xlfn.XLOOKUP(Table8[[#This Row],[EID]],Roster!A:A,Roster!F:F)</f>
        <v>Strategy</v>
      </c>
      <c r="F587" s="2">
        <v>45250</v>
      </c>
      <c r="G587" s="2" t="s">
        <v>22</v>
      </c>
      <c r="H587" s="30">
        <f>_xlfn.XLOOKUP(Table8[[#This Row],[Attendance]],$J$2:$J$5,$K$2:$K$5)</f>
        <v>1</v>
      </c>
    </row>
    <row r="588" spans="1:8">
      <c r="A588" t="s">
        <v>110</v>
      </c>
      <c r="B588" t="s">
        <v>41</v>
      </c>
      <c r="C588" t="s">
        <v>69</v>
      </c>
      <c r="D588" t="s">
        <v>85</v>
      </c>
      <c r="E588" s="36" t="str">
        <f>_xlfn.XLOOKUP(Table8[[#This Row],[EID]],Roster!A:A,Roster!F:F)</f>
        <v>F&amp;A</v>
      </c>
      <c r="F588" s="2">
        <v>45250</v>
      </c>
      <c r="G588" s="2" t="s">
        <v>22</v>
      </c>
      <c r="H588" s="30">
        <f>_xlfn.XLOOKUP(Table8[[#This Row],[Attendance]],$J$2:$J$5,$K$2:$K$5)</f>
        <v>1</v>
      </c>
    </row>
    <row r="589" spans="1:8">
      <c r="A589" t="s">
        <v>111</v>
      </c>
      <c r="B589" t="s">
        <v>42</v>
      </c>
      <c r="C589" t="s">
        <v>70</v>
      </c>
      <c r="D589" t="s">
        <v>86</v>
      </c>
      <c r="E589" s="36" t="str">
        <f>_xlfn.XLOOKUP(Table8[[#This Row],[EID]],Roster!A:A,Roster!F:F)</f>
        <v>Health</v>
      </c>
      <c r="F589" s="2">
        <v>45250</v>
      </c>
      <c r="G589" s="2" t="s">
        <v>22</v>
      </c>
      <c r="H589" s="30">
        <f>_xlfn.XLOOKUP(Table8[[#This Row],[Attendance]],$J$2:$J$5,$K$2:$K$5)</f>
        <v>1</v>
      </c>
    </row>
    <row r="590" spans="1:8">
      <c r="A590" t="s">
        <v>112</v>
      </c>
      <c r="B590" t="s">
        <v>43</v>
      </c>
      <c r="C590" t="s">
        <v>71</v>
      </c>
      <c r="D590" t="s">
        <v>86</v>
      </c>
      <c r="E590" s="36" t="str">
        <f>_xlfn.XLOOKUP(Table8[[#This Row],[EID]],Roster!A:A,Roster!F:F)</f>
        <v>Health</v>
      </c>
      <c r="F590" s="2">
        <v>45250</v>
      </c>
      <c r="G590" s="2" t="s">
        <v>124</v>
      </c>
      <c r="H590" s="30">
        <f>_xlfn.XLOOKUP(Table8[[#This Row],[Attendance]],$J$2:$J$5,$K$2:$K$5)</f>
        <v>0</v>
      </c>
    </row>
    <row r="591" spans="1:8">
      <c r="A591" t="s">
        <v>113</v>
      </c>
      <c r="B591" t="s">
        <v>44</v>
      </c>
      <c r="C591" t="s">
        <v>72</v>
      </c>
      <c r="D591" t="s">
        <v>88</v>
      </c>
      <c r="E591" s="36" t="str">
        <f>_xlfn.XLOOKUP(Table8[[#This Row],[EID]],Roster!A:A,Roster!F:F)</f>
        <v>HR</v>
      </c>
      <c r="F591" s="2">
        <v>45250</v>
      </c>
      <c r="G591" s="2" t="s">
        <v>22</v>
      </c>
      <c r="H591" s="30">
        <f>_xlfn.XLOOKUP(Table8[[#This Row],[Attendance]],$J$2:$J$5,$K$2:$K$5)</f>
        <v>1</v>
      </c>
    </row>
    <row r="592" spans="1:8">
      <c r="A592" t="s">
        <v>114</v>
      </c>
      <c r="B592" t="s">
        <v>45</v>
      </c>
      <c r="C592" t="s">
        <v>73</v>
      </c>
      <c r="D592" t="s">
        <v>87</v>
      </c>
      <c r="E592" s="36" t="str">
        <f>_xlfn.XLOOKUP(Table8[[#This Row],[EID]],Roster!A:A,Roster!F:F)</f>
        <v>Strategy</v>
      </c>
      <c r="F592" s="2">
        <v>45250</v>
      </c>
      <c r="G592" s="2" t="s">
        <v>22</v>
      </c>
      <c r="H592" s="30">
        <f>_xlfn.XLOOKUP(Table8[[#This Row],[Attendance]],$J$2:$J$5,$K$2:$K$5)</f>
        <v>1</v>
      </c>
    </row>
    <row r="593" spans="1:8">
      <c r="A593" t="s">
        <v>115</v>
      </c>
      <c r="B593" t="s">
        <v>46</v>
      </c>
      <c r="C593" t="s">
        <v>74</v>
      </c>
      <c r="D593" t="s">
        <v>85</v>
      </c>
      <c r="E593" s="36" t="str">
        <f>_xlfn.XLOOKUP(Table8[[#This Row],[EID]],Roster!A:A,Roster!F:F)</f>
        <v>F&amp;A</v>
      </c>
      <c r="F593" s="2">
        <v>45250</v>
      </c>
      <c r="G593" s="2" t="s">
        <v>22</v>
      </c>
      <c r="H593" s="30">
        <f>_xlfn.XLOOKUP(Table8[[#This Row],[Attendance]],$J$2:$J$5,$K$2:$K$5)</f>
        <v>1</v>
      </c>
    </row>
    <row r="594" spans="1:8">
      <c r="A594" t="s">
        <v>116</v>
      </c>
      <c r="B594" t="s">
        <v>47</v>
      </c>
      <c r="C594" t="s">
        <v>75</v>
      </c>
      <c r="D594" t="s">
        <v>86</v>
      </c>
      <c r="E594" s="36" t="str">
        <f>_xlfn.XLOOKUP(Table8[[#This Row],[EID]],Roster!A:A,Roster!F:F)</f>
        <v>Health</v>
      </c>
      <c r="F594" s="2">
        <v>45250</v>
      </c>
      <c r="G594" s="2" t="s">
        <v>22</v>
      </c>
      <c r="H594" s="30">
        <f>_xlfn.XLOOKUP(Table8[[#This Row],[Attendance]],$J$2:$J$5,$K$2:$K$5)</f>
        <v>1</v>
      </c>
    </row>
    <row r="595" spans="1:8">
      <c r="A595" t="s">
        <v>117</v>
      </c>
      <c r="B595" t="s">
        <v>48</v>
      </c>
      <c r="C595" t="s">
        <v>76</v>
      </c>
      <c r="D595" t="s">
        <v>87</v>
      </c>
      <c r="E595" s="36" t="str">
        <f>_xlfn.XLOOKUP(Table8[[#This Row],[EID]],Roster!A:A,Roster!F:F)</f>
        <v>Network</v>
      </c>
      <c r="F595" s="2">
        <v>45250</v>
      </c>
      <c r="G595" s="2" t="s">
        <v>22</v>
      </c>
      <c r="H595" s="30">
        <f>_xlfn.XLOOKUP(Table8[[#This Row],[Attendance]],$J$2:$J$5,$K$2:$K$5)</f>
        <v>1</v>
      </c>
    </row>
    <row r="596" spans="1:8">
      <c r="A596" t="s">
        <v>118</v>
      </c>
      <c r="B596" t="s">
        <v>49</v>
      </c>
      <c r="C596" t="s">
        <v>77</v>
      </c>
      <c r="D596" t="s">
        <v>88</v>
      </c>
      <c r="E596" s="36" t="str">
        <f>_xlfn.XLOOKUP(Table8[[#This Row],[EID]],Roster!A:A,Roster!F:F)</f>
        <v>HR</v>
      </c>
      <c r="F596" s="2">
        <v>45250</v>
      </c>
      <c r="G596" s="2" t="s">
        <v>22</v>
      </c>
      <c r="H596" s="30">
        <f>_xlfn.XLOOKUP(Table8[[#This Row],[Attendance]],$J$2:$J$5,$K$2:$K$5)</f>
        <v>1</v>
      </c>
    </row>
    <row r="597" spans="1:8">
      <c r="A597" t="s">
        <v>119</v>
      </c>
      <c r="B597" t="s">
        <v>50</v>
      </c>
      <c r="C597" t="s">
        <v>78</v>
      </c>
      <c r="D597" t="s">
        <v>86</v>
      </c>
      <c r="E597" s="36" t="str">
        <f>_xlfn.XLOOKUP(Table8[[#This Row],[EID]],Roster!A:A,Roster!F:F)</f>
        <v>Health</v>
      </c>
      <c r="F597" s="2">
        <v>45250</v>
      </c>
      <c r="G597" s="2" t="s">
        <v>22</v>
      </c>
      <c r="H597" s="30">
        <f>_xlfn.XLOOKUP(Table8[[#This Row],[Attendance]],$J$2:$J$5,$K$2:$K$5)</f>
        <v>1</v>
      </c>
    </row>
    <row r="598" spans="1:8">
      <c r="A598" t="s">
        <v>120</v>
      </c>
      <c r="B598" t="s">
        <v>51</v>
      </c>
      <c r="C598" t="s">
        <v>79</v>
      </c>
      <c r="D598" t="s">
        <v>85</v>
      </c>
      <c r="E598" s="36" t="str">
        <f>_xlfn.XLOOKUP(Table8[[#This Row],[EID]],Roster!A:A,Roster!F:F)</f>
        <v>F&amp;A</v>
      </c>
      <c r="F598" s="2">
        <v>45250</v>
      </c>
      <c r="G598" s="2" t="s">
        <v>22</v>
      </c>
      <c r="H598" s="30">
        <f>_xlfn.XLOOKUP(Table8[[#This Row],[Attendance]],$J$2:$J$5,$K$2:$K$5)</f>
        <v>1</v>
      </c>
    </row>
    <row r="599" spans="1:8">
      <c r="A599" t="s">
        <v>121</v>
      </c>
      <c r="B599" t="s">
        <v>52</v>
      </c>
      <c r="C599" t="s">
        <v>80</v>
      </c>
      <c r="D599" t="s">
        <v>86</v>
      </c>
      <c r="E599" s="36" t="str">
        <f>_xlfn.XLOOKUP(Table8[[#This Row],[EID]],Roster!A:A,Roster!F:F)</f>
        <v>Health</v>
      </c>
      <c r="F599" s="2">
        <v>45250</v>
      </c>
      <c r="G599" s="2" t="s">
        <v>124</v>
      </c>
      <c r="H599" s="30">
        <f>_xlfn.XLOOKUP(Table8[[#This Row],[Attendance]],$J$2:$J$5,$K$2:$K$5)</f>
        <v>0</v>
      </c>
    </row>
    <row r="600" spans="1:8">
      <c r="A600" t="s">
        <v>122</v>
      </c>
      <c r="B600" t="s">
        <v>81</v>
      </c>
      <c r="C600" t="s">
        <v>82</v>
      </c>
      <c r="D600" t="s">
        <v>87</v>
      </c>
      <c r="E600" s="36" t="str">
        <f>_xlfn.XLOOKUP(Table8[[#This Row],[EID]],Roster!A:A,Roster!F:F)</f>
        <v>Network</v>
      </c>
      <c r="F600" s="2">
        <v>45250</v>
      </c>
      <c r="G600" s="2" t="s">
        <v>22</v>
      </c>
      <c r="H600" s="30">
        <f>_xlfn.XLOOKUP(Table8[[#This Row],[Attendance]],$J$2:$J$5,$K$2:$K$5)</f>
        <v>1</v>
      </c>
    </row>
    <row r="601" spans="1:8">
      <c r="A601" t="s">
        <v>123</v>
      </c>
      <c r="B601" t="s">
        <v>83</v>
      </c>
      <c r="C601" t="s">
        <v>84</v>
      </c>
      <c r="D601" t="s">
        <v>88</v>
      </c>
      <c r="E601" s="36" t="str">
        <f>_xlfn.XLOOKUP(Table8[[#This Row],[EID]],Roster!A:A,Roster!F:F)</f>
        <v>HR</v>
      </c>
      <c r="F601" s="2">
        <v>45250</v>
      </c>
      <c r="G601" s="2" t="s">
        <v>22</v>
      </c>
      <c r="H601" s="30">
        <f>_xlfn.XLOOKUP(Table8[[#This Row],[Attendance]],$J$2:$J$5,$K$2:$K$5)</f>
        <v>1</v>
      </c>
    </row>
    <row r="602" spans="1:8">
      <c r="A602" t="s">
        <v>94</v>
      </c>
      <c r="B602" t="s">
        <v>25</v>
      </c>
      <c r="C602" t="s">
        <v>53</v>
      </c>
      <c r="D602" t="s">
        <v>85</v>
      </c>
      <c r="E602" s="36" t="str">
        <f>_xlfn.XLOOKUP(Table8[[#This Row],[EID]],Roster!A:A,Roster!F:F)</f>
        <v>F&amp;A</v>
      </c>
      <c r="F602" s="2">
        <v>45251</v>
      </c>
      <c r="G602" s="2" t="s">
        <v>22</v>
      </c>
      <c r="H602" s="30">
        <f>_xlfn.XLOOKUP(Table8[[#This Row],[Attendance]],$J$2:$J$5,$K$2:$K$5)</f>
        <v>1</v>
      </c>
    </row>
    <row r="603" spans="1:8">
      <c r="A603" t="s">
        <v>95</v>
      </c>
      <c r="B603" t="s">
        <v>26</v>
      </c>
      <c r="C603" t="s">
        <v>54</v>
      </c>
      <c r="D603" t="s">
        <v>85</v>
      </c>
      <c r="E603" s="36" t="str">
        <f>_xlfn.XLOOKUP(Table8[[#This Row],[EID]],Roster!A:A,Roster!F:F)</f>
        <v>F&amp;A</v>
      </c>
      <c r="F603" s="2">
        <v>45251</v>
      </c>
      <c r="G603" s="2" t="s">
        <v>22</v>
      </c>
      <c r="H603" s="30">
        <f>_xlfn.XLOOKUP(Table8[[#This Row],[Attendance]],$J$2:$J$5,$K$2:$K$5)</f>
        <v>1</v>
      </c>
    </row>
    <row r="604" spans="1:8">
      <c r="A604" t="s">
        <v>96</v>
      </c>
      <c r="B604" t="s">
        <v>27</v>
      </c>
      <c r="C604" t="s">
        <v>55</v>
      </c>
      <c r="D604" t="s">
        <v>86</v>
      </c>
      <c r="E604" s="36" t="str">
        <f>_xlfn.XLOOKUP(Table8[[#This Row],[EID]],Roster!A:A,Roster!F:F)</f>
        <v>Health</v>
      </c>
      <c r="F604" s="2">
        <v>45251</v>
      </c>
      <c r="G604" s="2" t="s">
        <v>22</v>
      </c>
      <c r="H604" s="30">
        <f>_xlfn.XLOOKUP(Table8[[#This Row],[Attendance]],$J$2:$J$5,$K$2:$K$5)</f>
        <v>1</v>
      </c>
    </row>
    <row r="605" spans="1:8">
      <c r="A605" t="s">
        <v>97</v>
      </c>
      <c r="B605" t="s">
        <v>28</v>
      </c>
      <c r="C605" t="s">
        <v>56</v>
      </c>
      <c r="D605" t="s">
        <v>87</v>
      </c>
      <c r="E605" s="36" t="str">
        <f>_xlfn.XLOOKUP(Table8[[#This Row],[EID]],Roster!A:A,Roster!F:F)</f>
        <v>Network</v>
      </c>
      <c r="F605" s="2">
        <v>45251</v>
      </c>
      <c r="G605" s="2" t="s">
        <v>125</v>
      </c>
      <c r="H605" s="30">
        <f>_xlfn.XLOOKUP(Table8[[#This Row],[Attendance]],$J$2:$J$5,$K$2:$K$5)</f>
        <v>0</v>
      </c>
    </row>
    <row r="606" spans="1:8">
      <c r="A606" t="s">
        <v>98</v>
      </c>
      <c r="B606" t="s">
        <v>29</v>
      </c>
      <c r="C606" t="s">
        <v>57</v>
      </c>
      <c r="D606" t="s">
        <v>88</v>
      </c>
      <c r="E606" s="36" t="str">
        <f>_xlfn.XLOOKUP(Table8[[#This Row],[EID]],Roster!A:A,Roster!F:F)</f>
        <v>HR</v>
      </c>
      <c r="F606" s="2">
        <v>45251</v>
      </c>
      <c r="G606" s="2" t="s">
        <v>22</v>
      </c>
      <c r="H606" s="30">
        <f>_xlfn.XLOOKUP(Table8[[#This Row],[Attendance]],$J$2:$J$5,$K$2:$K$5)</f>
        <v>1</v>
      </c>
    </row>
    <row r="607" spans="1:8">
      <c r="A607" t="s">
        <v>99</v>
      </c>
      <c r="B607" t="s">
        <v>30</v>
      </c>
      <c r="C607" t="s">
        <v>58</v>
      </c>
      <c r="D607" t="s">
        <v>87</v>
      </c>
      <c r="E607" s="36" t="str">
        <f>_xlfn.XLOOKUP(Table8[[#This Row],[EID]],Roster!A:A,Roster!F:F)</f>
        <v>Strategy</v>
      </c>
      <c r="F607" s="2">
        <v>45251</v>
      </c>
      <c r="G607" s="2" t="s">
        <v>22</v>
      </c>
      <c r="H607" s="30">
        <f>_xlfn.XLOOKUP(Table8[[#This Row],[Attendance]],$J$2:$J$5,$K$2:$K$5)</f>
        <v>1</v>
      </c>
    </row>
    <row r="608" spans="1:8">
      <c r="A608" t="s">
        <v>100</v>
      </c>
      <c r="B608" t="s">
        <v>31</v>
      </c>
      <c r="C608" t="s">
        <v>59</v>
      </c>
      <c r="D608" t="s">
        <v>85</v>
      </c>
      <c r="E608" s="36" t="str">
        <f>_xlfn.XLOOKUP(Table8[[#This Row],[EID]],Roster!A:A,Roster!F:F)</f>
        <v>F&amp;A</v>
      </c>
      <c r="F608" s="2">
        <v>45251</v>
      </c>
      <c r="G608" s="2" t="s">
        <v>22</v>
      </c>
      <c r="H608" s="30">
        <f>_xlfn.XLOOKUP(Table8[[#This Row],[Attendance]],$J$2:$J$5,$K$2:$K$5)</f>
        <v>1</v>
      </c>
    </row>
    <row r="609" spans="1:8">
      <c r="A609" t="s">
        <v>101</v>
      </c>
      <c r="B609" t="s">
        <v>32</v>
      </c>
      <c r="C609" t="s">
        <v>60</v>
      </c>
      <c r="D609" t="s">
        <v>86</v>
      </c>
      <c r="E609" s="36" t="str">
        <f>_xlfn.XLOOKUP(Table8[[#This Row],[EID]],Roster!A:A,Roster!F:F)</f>
        <v>Health</v>
      </c>
      <c r="F609" s="2">
        <v>45251</v>
      </c>
      <c r="G609" s="2" t="s">
        <v>22</v>
      </c>
      <c r="H609" s="30">
        <f>_xlfn.XLOOKUP(Table8[[#This Row],[Attendance]],$J$2:$J$5,$K$2:$K$5)</f>
        <v>1</v>
      </c>
    </row>
    <row r="610" spans="1:8">
      <c r="A610" t="s">
        <v>102</v>
      </c>
      <c r="B610" t="s">
        <v>33</v>
      </c>
      <c r="C610" t="s">
        <v>61</v>
      </c>
      <c r="D610" t="s">
        <v>87</v>
      </c>
      <c r="E610" s="36" t="str">
        <f>_xlfn.XLOOKUP(Table8[[#This Row],[EID]],Roster!A:A,Roster!F:F)</f>
        <v>Network</v>
      </c>
      <c r="F610" s="2">
        <v>45251</v>
      </c>
      <c r="G610" s="2" t="s">
        <v>124</v>
      </c>
      <c r="H610" s="30">
        <f>_xlfn.XLOOKUP(Table8[[#This Row],[Attendance]],$J$2:$J$5,$K$2:$K$5)</f>
        <v>0</v>
      </c>
    </row>
    <row r="611" spans="1:8">
      <c r="A611" t="s">
        <v>103</v>
      </c>
      <c r="B611" t="s">
        <v>34</v>
      </c>
      <c r="C611" t="s">
        <v>62</v>
      </c>
      <c r="D611" t="s">
        <v>88</v>
      </c>
      <c r="E611" s="36" t="str">
        <f>_xlfn.XLOOKUP(Table8[[#This Row],[EID]],Roster!A:A,Roster!F:F)</f>
        <v>HR</v>
      </c>
      <c r="F611" s="2">
        <v>45251</v>
      </c>
      <c r="G611" s="2" t="s">
        <v>22</v>
      </c>
      <c r="H611" s="30">
        <f>_xlfn.XLOOKUP(Table8[[#This Row],[Attendance]],$J$2:$J$5,$K$2:$K$5)</f>
        <v>1</v>
      </c>
    </row>
    <row r="612" spans="1:8">
      <c r="A612" t="s">
        <v>104</v>
      </c>
      <c r="B612" t="s">
        <v>35</v>
      </c>
      <c r="C612" t="s">
        <v>63</v>
      </c>
      <c r="D612" t="s">
        <v>85</v>
      </c>
      <c r="E612" s="36" t="str">
        <f>_xlfn.XLOOKUP(Table8[[#This Row],[EID]],Roster!A:A,Roster!F:F)</f>
        <v>F&amp;A</v>
      </c>
      <c r="F612" s="2">
        <v>45251</v>
      </c>
      <c r="G612" s="2" t="s">
        <v>22</v>
      </c>
      <c r="H612" s="30">
        <f>_xlfn.XLOOKUP(Table8[[#This Row],[Attendance]],$J$2:$J$5,$K$2:$K$5)</f>
        <v>1</v>
      </c>
    </row>
    <row r="613" spans="1:8">
      <c r="A613" t="s">
        <v>105</v>
      </c>
      <c r="B613" t="s">
        <v>36</v>
      </c>
      <c r="C613" t="s">
        <v>64</v>
      </c>
      <c r="D613" t="s">
        <v>85</v>
      </c>
      <c r="E613" s="36" t="str">
        <f>_xlfn.XLOOKUP(Table8[[#This Row],[EID]],Roster!A:A,Roster!F:F)</f>
        <v>F&amp;A</v>
      </c>
      <c r="F613" s="2">
        <v>45251</v>
      </c>
      <c r="G613" s="2" t="s">
        <v>22</v>
      </c>
      <c r="H613" s="30">
        <f>_xlfn.XLOOKUP(Table8[[#This Row],[Attendance]],$J$2:$J$5,$K$2:$K$5)</f>
        <v>1</v>
      </c>
    </row>
    <row r="614" spans="1:8">
      <c r="A614" t="s">
        <v>106</v>
      </c>
      <c r="B614" t="s">
        <v>37</v>
      </c>
      <c r="C614" t="s">
        <v>65</v>
      </c>
      <c r="D614" t="s">
        <v>86</v>
      </c>
      <c r="E614" s="36" t="str">
        <f>_xlfn.XLOOKUP(Table8[[#This Row],[EID]],Roster!A:A,Roster!F:F)</f>
        <v>Health</v>
      </c>
      <c r="F614" s="2">
        <v>45251</v>
      </c>
      <c r="G614" s="2" t="s">
        <v>126</v>
      </c>
      <c r="H614" s="30">
        <f>_xlfn.XLOOKUP(Table8[[#This Row],[Attendance]],$J$2:$J$5,$K$2:$K$5)</f>
        <v>0</v>
      </c>
    </row>
    <row r="615" spans="1:8">
      <c r="A615" t="s">
        <v>107</v>
      </c>
      <c r="B615" t="s">
        <v>38</v>
      </c>
      <c r="C615" t="s">
        <v>66</v>
      </c>
      <c r="D615" t="s">
        <v>85</v>
      </c>
      <c r="E615" s="36" t="str">
        <f>_xlfn.XLOOKUP(Table8[[#This Row],[EID]],Roster!A:A,Roster!F:F)</f>
        <v>F&amp;A</v>
      </c>
      <c r="F615" s="2">
        <v>45251</v>
      </c>
      <c r="G615" s="2" t="s">
        <v>22</v>
      </c>
      <c r="H615" s="30">
        <f>_xlfn.XLOOKUP(Table8[[#This Row],[Attendance]],$J$2:$J$5,$K$2:$K$5)</f>
        <v>1</v>
      </c>
    </row>
    <row r="616" spans="1:8">
      <c r="A616" t="s">
        <v>108</v>
      </c>
      <c r="B616" t="s">
        <v>39</v>
      </c>
      <c r="C616" t="s">
        <v>67</v>
      </c>
      <c r="D616" t="s">
        <v>88</v>
      </c>
      <c r="E616" s="36" t="str">
        <f>_xlfn.XLOOKUP(Table8[[#This Row],[EID]],Roster!A:A,Roster!F:F)</f>
        <v>HR</v>
      </c>
      <c r="F616" s="2">
        <v>45251</v>
      </c>
      <c r="G616" s="2" t="s">
        <v>22</v>
      </c>
      <c r="H616" s="30">
        <f>_xlfn.XLOOKUP(Table8[[#This Row],[Attendance]],$J$2:$J$5,$K$2:$K$5)</f>
        <v>1</v>
      </c>
    </row>
    <row r="617" spans="1:8">
      <c r="A617" t="s">
        <v>109</v>
      </c>
      <c r="B617" t="s">
        <v>40</v>
      </c>
      <c r="C617" t="s">
        <v>68</v>
      </c>
      <c r="D617" t="s">
        <v>87</v>
      </c>
      <c r="E617" s="36" t="str">
        <f>_xlfn.XLOOKUP(Table8[[#This Row],[EID]],Roster!A:A,Roster!F:F)</f>
        <v>Strategy</v>
      </c>
      <c r="F617" s="2">
        <v>45251</v>
      </c>
      <c r="G617" s="2" t="s">
        <v>22</v>
      </c>
      <c r="H617" s="30">
        <f>_xlfn.XLOOKUP(Table8[[#This Row],[Attendance]],$J$2:$J$5,$K$2:$K$5)</f>
        <v>1</v>
      </c>
    </row>
    <row r="618" spans="1:8">
      <c r="A618" t="s">
        <v>110</v>
      </c>
      <c r="B618" t="s">
        <v>41</v>
      </c>
      <c r="C618" t="s">
        <v>69</v>
      </c>
      <c r="D618" t="s">
        <v>85</v>
      </c>
      <c r="E618" s="36" t="str">
        <f>_xlfn.XLOOKUP(Table8[[#This Row],[EID]],Roster!A:A,Roster!F:F)</f>
        <v>F&amp;A</v>
      </c>
      <c r="F618" s="2">
        <v>45251</v>
      </c>
      <c r="G618" s="2" t="s">
        <v>124</v>
      </c>
      <c r="H618" s="30">
        <f>_xlfn.XLOOKUP(Table8[[#This Row],[Attendance]],$J$2:$J$5,$K$2:$K$5)</f>
        <v>0</v>
      </c>
    </row>
    <row r="619" spans="1:8">
      <c r="A619" t="s">
        <v>111</v>
      </c>
      <c r="B619" t="s">
        <v>42</v>
      </c>
      <c r="C619" t="s">
        <v>70</v>
      </c>
      <c r="D619" t="s">
        <v>86</v>
      </c>
      <c r="E619" s="36" t="str">
        <f>_xlfn.XLOOKUP(Table8[[#This Row],[EID]],Roster!A:A,Roster!F:F)</f>
        <v>Health</v>
      </c>
      <c r="F619" s="2">
        <v>45251</v>
      </c>
      <c r="G619" s="2" t="s">
        <v>125</v>
      </c>
      <c r="H619" s="30">
        <f>_xlfn.XLOOKUP(Table8[[#This Row],[Attendance]],$J$2:$J$5,$K$2:$K$5)</f>
        <v>0</v>
      </c>
    </row>
    <row r="620" spans="1:8">
      <c r="A620" t="s">
        <v>112</v>
      </c>
      <c r="B620" t="s">
        <v>43</v>
      </c>
      <c r="C620" t="s">
        <v>71</v>
      </c>
      <c r="D620" t="s">
        <v>86</v>
      </c>
      <c r="E620" s="36" t="str">
        <f>_xlfn.XLOOKUP(Table8[[#This Row],[EID]],Roster!A:A,Roster!F:F)</f>
        <v>Health</v>
      </c>
      <c r="F620" s="2">
        <v>45251</v>
      </c>
      <c r="G620" s="2" t="s">
        <v>22</v>
      </c>
      <c r="H620" s="30">
        <f>_xlfn.XLOOKUP(Table8[[#This Row],[Attendance]],$J$2:$J$5,$K$2:$K$5)</f>
        <v>1</v>
      </c>
    </row>
    <row r="621" spans="1:8">
      <c r="A621" t="s">
        <v>113</v>
      </c>
      <c r="B621" t="s">
        <v>44</v>
      </c>
      <c r="C621" t="s">
        <v>72</v>
      </c>
      <c r="D621" t="s">
        <v>88</v>
      </c>
      <c r="E621" s="36" t="str">
        <f>_xlfn.XLOOKUP(Table8[[#This Row],[EID]],Roster!A:A,Roster!F:F)</f>
        <v>HR</v>
      </c>
      <c r="F621" s="2">
        <v>45251</v>
      </c>
      <c r="G621" s="2" t="s">
        <v>22</v>
      </c>
      <c r="H621" s="30">
        <f>_xlfn.XLOOKUP(Table8[[#This Row],[Attendance]],$J$2:$J$5,$K$2:$K$5)</f>
        <v>1</v>
      </c>
    </row>
    <row r="622" spans="1:8">
      <c r="A622" t="s">
        <v>114</v>
      </c>
      <c r="B622" t="s">
        <v>45</v>
      </c>
      <c r="C622" t="s">
        <v>73</v>
      </c>
      <c r="D622" t="s">
        <v>87</v>
      </c>
      <c r="E622" s="36" t="str">
        <f>_xlfn.XLOOKUP(Table8[[#This Row],[EID]],Roster!A:A,Roster!F:F)</f>
        <v>Strategy</v>
      </c>
      <c r="F622" s="2">
        <v>45251</v>
      </c>
      <c r="G622" s="2" t="s">
        <v>22</v>
      </c>
      <c r="H622" s="30">
        <f>_xlfn.XLOOKUP(Table8[[#This Row],[Attendance]],$J$2:$J$5,$K$2:$K$5)</f>
        <v>1</v>
      </c>
    </row>
    <row r="623" spans="1:8">
      <c r="A623" t="s">
        <v>115</v>
      </c>
      <c r="B623" t="s">
        <v>46</v>
      </c>
      <c r="C623" t="s">
        <v>74</v>
      </c>
      <c r="D623" t="s">
        <v>85</v>
      </c>
      <c r="E623" s="36" t="str">
        <f>_xlfn.XLOOKUP(Table8[[#This Row],[EID]],Roster!A:A,Roster!F:F)</f>
        <v>F&amp;A</v>
      </c>
      <c r="F623" s="2">
        <v>45251</v>
      </c>
      <c r="G623" s="2" t="s">
        <v>126</v>
      </c>
      <c r="H623" s="30">
        <f>_xlfn.XLOOKUP(Table8[[#This Row],[Attendance]],$J$2:$J$5,$K$2:$K$5)</f>
        <v>0</v>
      </c>
    </row>
    <row r="624" spans="1:8">
      <c r="A624" t="s">
        <v>116</v>
      </c>
      <c r="B624" t="s">
        <v>47</v>
      </c>
      <c r="C624" t="s">
        <v>75</v>
      </c>
      <c r="D624" t="s">
        <v>86</v>
      </c>
      <c r="E624" s="36" t="str">
        <f>_xlfn.XLOOKUP(Table8[[#This Row],[EID]],Roster!A:A,Roster!F:F)</f>
        <v>Health</v>
      </c>
      <c r="F624" s="2">
        <v>45251</v>
      </c>
      <c r="G624" s="2" t="s">
        <v>124</v>
      </c>
      <c r="H624" s="30">
        <f>_xlfn.XLOOKUP(Table8[[#This Row],[Attendance]],$J$2:$J$5,$K$2:$K$5)</f>
        <v>0</v>
      </c>
    </row>
    <row r="625" spans="1:8">
      <c r="A625" t="s">
        <v>117</v>
      </c>
      <c r="B625" t="s">
        <v>48</v>
      </c>
      <c r="C625" t="s">
        <v>76</v>
      </c>
      <c r="D625" t="s">
        <v>87</v>
      </c>
      <c r="E625" s="36" t="str">
        <f>_xlfn.XLOOKUP(Table8[[#This Row],[EID]],Roster!A:A,Roster!F:F)</f>
        <v>Network</v>
      </c>
      <c r="F625" s="2">
        <v>45251</v>
      </c>
      <c r="G625" s="2" t="s">
        <v>124</v>
      </c>
      <c r="H625" s="30">
        <f>_xlfn.XLOOKUP(Table8[[#This Row],[Attendance]],$J$2:$J$5,$K$2:$K$5)</f>
        <v>0</v>
      </c>
    </row>
    <row r="626" spans="1:8">
      <c r="A626" t="s">
        <v>118</v>
      </c>
      <c r="B626" t="s">
        <v>49</v>
      </c>
      <c r="C626" t="s">
        <v>77</v>
      </c>
      <c r="D626" t="s">
        <v>88</v>
      </c>
      <c r="E626" s="36" t="str">
        <f>_xlfn.XLOOKUP(Table8[[#This Row],[EID]],Roster!A:A,Roster!F:F)</f>
        <v>HR</v>
      </c>
      <c r="F626" s="2">
        <v>45251</v>
      </c>
      <c r="G626" s="2" t="s">
        <v>22</v>
      </c>
      <c r="H626" s="30">
        <f>_xlfn.XLOOKUP(Table8[[#This Row],[Attendance]],$J$2:$J$5,$K$2:$K$5)</f>
        <v>1</v>
      </c>
    </row>
    <row r="627" spans="1:8">
      <c r="A627" t="s">
        <v>119</v>
      </c>
      <c r="B627" t="s">
        <v>50</v>
      </c>
      <c r="C627" t="s">
        <v>78</v>
      </c>
      <c r="D627" t="s">
        <v>86</v>
      </c>
      <c r="E627" s="36" t="str">
        <f>_xlfn.XLOOKUP(Table8[[#This Row],[EID]],Roster!A:A,Roster!F:F)</f>
        <v>Health</v>
      </c>
      <c r="F627" s="2">
        <v>45251</v>
      </c>
      <c r="G627" s="2" t="s">
        <v>22</v>
      </c>
      <c r="H627" s="30">
        <f>_xlfn.XLOOKUP(Table8[[#This Row],[Attendance]],$J$2:$J$5,$K$2:$K$5)</f>
        <v>1</v>
      </c>
    </row>
    <row r="628" spans="1:8">
      <c r="A628" t="s">
        <v>120</v>
      </c>
      <c r="B628" t="s">
        <v>51</v>
      </c>
      <c r="C628" t="s">
        <v>79</v>
      </c>
      <c r="D628" t="s">
        <v>85</v>
      </c>
      <c r="E628" s="36" t="str">
        <f>_xlfn.XLOOKUP(Table8[[#This Row],[EID]],Roster!A:A,Roster!F:F)</f>
        <v>F&amp;A</v>
      </c>
      <c r="F628" s="2">
        <v>45251</v>
      </c>
      <c r="G628" s="2" t="s">
        <v>22</v>
      </c>
      <c r="H628" s="30">
        <f>_xlfn.XLOOKUP(Table8[[#This Row],[Attendance]],$J$2:$J$5,$K$2:$K$5)</f>
        <v>1</v>
      </c>
    </row>
    <row r="629" spans="1:8">
      <c r="A629" t="s">
        <v>121</v>
      </c>
      <c r="B629" t="s">
        <v>52</v>
      </c>
      <c r="C629" t="s">
        <v>80</v>
      </c>
      <c r="D629" t="s">
        <v>86</v>
      </c>
      <c r="E629" s="36" t="str">
        <f>_xlfn.XLOOKUP(Table8[[#This Row],[EID]],Roster!A:A,Roster!F:F)</f>
        <v>Health</v>
      </c>
      <c r="F629" s="2">
        <v>45251</v>
      </c>
      <c r="G629" s="2" t="s">
        <v>22</v>
      </c>
      <c r="H629" s="30">
        <f>_xlfn.XLOOKUP(Table8[[#This Row],[Attendance]],$J$2:$J$5,$K$2:$K$5)</f>
        <v>1</v>
      </c>
    </row>
    <row r="630" spans="1:8">
      <c r="A630" t="s">
        <v>122</v>
      </c>
      <c r="B630" t="s">
        <v>81</v>
      </c>
      <c r="C630" t="s">
        <v>82</v>
      </c>
      <c r="D630" t="s">
        <v>87</v>
      </c>
      <c r="E630" s="36" t="str">
        <f>_xlfn.XLOOKUP(Table8[[#This Row],[EID]],Roster!A:A,Roster!F:F)</f>
        <v>Network</v>
      </c>
      <c r="F630" s="2">
        <v>45251</v>
      </c>
      <c r="G630" s="2" t="s">
        <v>126</v>
      </c>
      <c r="H630" s="30">
        <f>_xlfn.XLOOKUP(Table8[[#This Row],[Attendance]],$J$2:$J$5,$K$2:$K$5)</f>
        <v>0</v>
      </c>
    </row>
    <row r="631" spans="1:8">
      <c r="A631" t="s">
        <v>123</v>
      </c>
      <c r="B631" t="s">
        <v>83</v>
      </c>
      <c r="C631" t="s">
        <v>84</v>
      </c>
      <c r="D631" t="s">
        <v>88</v>
      </c>
      <c r="E631" s="36" t="str">
        <f>_xlfn.XLOOKUP(Table8[[#This Row],[EID]],Roster!A:A,Roster!F:F)</f>
        <v>HR</v>
      </c>
      <c r="F631" s="2">
        <v>45251</v>
      </c>
      <c r="G631" s="2" t="s">
        <v>22</v>
      </c>
      <c r="H631" s="30">
        <f>_xlfn.XLOOKUP(Table8[[#This Row],[Attendance]],$J$2:$J$5,$K$2:$K$5)</f>
        <v>1</v>
      </c>
    </row>
    <row r="632" spans="1:8">
      <c r="A632" t="s">
        <v>94</v>
      </c>
      <c r="B632" t="s">
        <v>25</v>
      </c>
      <c r="C632" t="s">
        <v>53</v>
      </c>
      <c r="D632" t="s">
        <v>85</v>
      </c>
      <c r="E632" s="36" t="str">
        <f>_xlfn.XLOOKUP(Table8[[#This Row],[EID]],Roster!A:A,Roster!F:F)</f>
        <v>F&amp;A</v>
      </c>
      <c r="F632" s="2">
        <v>45252</v>
      </c>
      <c r="G632" s="2" t="s">
        <v>22</v>
      </c>
      <c r="H632" s="30">
        <f>_xlfn.XLOOKUP(Table8[[#This Row],[Attendance]],$J$2:$J$5,$K$2:$K$5)</f>
        <v>1</v>
      </c>
    </row>
    <row r="633" spans="1:8">
      <c r="A633" t="s">
        <v>95</v>
      </c>
      <c r="B633" t="s">
        <v>26</v>
      </c>
      <c r="C633" t="s">
        <v>54</v>
      </c>
      <c r="D633" t="s">
        <v>85</v>
      </c>
      <c r="E633" s="36" t="str">
        <f>_xlfn.XLOOKUP(Table8[[#This Row],[EID]],Roster!A:A,Roster!F:F)</f>
        <v>F&amp;A</v>
      </c>
      <c r="F633" s="2">
        <v>45252</v>
      </c>
      <c r="G633" s="2" t="s">
        <v>124</v>
      </c>
      <c r="H633" s="30">
        <f>_xlfn.XLOOKUP(Table8[[#This Row],[Attendance]],$J$2:$J$5,$K$2:$K$5)</f>
        <v>0</v>
      </c>
    </row>
    <row r="634" spans="1:8">
      <c r="A634" t="s">
        <v>96</v>
      </c>
      <c r="B634" t="s">
        <v>27</v>
      </c>
      <c r="C634" t="s">
        <v>55</v>
      </c>
      <c r="D634" t="s">
        <v>86</v>
      </c>
      <c r="E634" s="36" t="str">
        <f>_xlfn.XLOOKUP(Table8[[#This Row],[EID]],Roster!A:A,Roster!F:F)</f>
        <v>Health</v>
      </c>
      <c r="F634" s="2">
        <v>45252</v>
      </c>
      <c r="G634" s="2" t="s">
        <v>22</v>
      </c>
      <c r="H634" s="30">
        <f>_xlfn.XLOOKUP(Table8[[#This Row],[Attendance]],$J$2:$J$5,$K$2:$K$5)</f>
        <v>1</v>
      </c>
    </row>
    <row r="635" spans="1:8">
      <c r="A635" t="s">
        <v>97</v>
      </c>
      <c r="B635" t="s">
        <v>28</v>
      </c>
      <c r="C635" t="s">
        <v>56</v>
      </c>
      <c r="D635" t="s">
        <v>87</v>
      </c>
      <c r="E635" s="36" t="str">
        <f>_xlfn.XLOOKUP(Table8[[#This Row],[EID]],Roster!A:A,Roster!F:F)</f>
        <v>Network</v>
      </c>
      <c r="F635" s="2">
        <v>45252</v>
      </c>
      <c r="G635" s="2" t="s">
        <v>22</v>
      </c>
      <c r="H635" s="30">
        <f>_xlfn.XLOOKUP(Table8[[#This Row],[Attendance]],$J$2:$J$5,$K$2:$K$5)</f>
        <v>1</v>
      </c>
    </row>
    <row r="636" spans="1:8">
      <c r="A636" t="s">
        <v>98</v>
      </c>
      <c r="B636" t="s">
        <v>29</v>
      </c>
      <c r="C636" t="s">
        <v>57</v>
      </c>
      <c r="D636" t="s">
        <v>88</v>
      </c>
      <c r="E636" s="36" t="str">
        <f>_xlfn.XLOOKUP(Table8[[#This Row],[EID]],Roster!A:A,Roster!F:F)</f>
        <v>HR</v>
      </c>
      <c r="F636" s="2">
        <v>45252</v>
      </c>
      <c r="G636" s="2" t="s">
        <v>22</v>
      </c>
      <c r="H636" s="30">
        <f>_xlfn.XLOOKUP(Table8[[#This Row],[Attendance]],$J$2:$J$5,$K$2:$K$5)</f>
        <v>1</v>
      </c>
    </row>
    <row r="637" spans="1:8">
      <c r="A637" t="s">
        <v>99</v>
      </c>
      <c r="B637" t="s">
        <v>30</v>
      </c>
      <c r="C637" t="s">
        <v>58</v>
      </c>
      <c r="D637" t="s">
        <v>87</v>
      </c>
      <c r="E637" s="36" t="str">
        <f>_xlfn.XLOOKUP(Table8[[#This Row],[EID]],Roster!A:A,Roster!F:F)</f>
        <v>Strategy</v>
      </c>
      <c r="F637" s="2">
        <v>45252</v>
      </c>
      <c r="G637" s="2" t="s">
        <v>22</v>
      </c>
      <c r="H637" s="30">
        <f>_xlfn.XLOOKUP(Table8[[#This Row],[Attendance]],$J$2:$J$5,$K$2:$K$5)</f>
        <v>1</v>
      </c>
    </row>
    <row r="638" spans="1:8">
      <c r="A638" t="s">
        <v>100</v>
      </c>
      <c r="B638" t="s">
        <v>31</v>
      </c>
      <c r="C638" t="s">
        <v>59</v>
      </c>
      <c r="D638" t="s">
        <v>85</v>
      </c>
      <c r="E638" s="36" t="str">
        <f>_xlfn.XLOOKUP(Table8[[#This Row],[EID]],Roster!A:A,Roster!F:F)</f>
        <v>F&amp;A</v>
      </c>
      <c r="F638" s="2">
        <v>45252</v>
      </c>
      <c r="G638" s="2" t="s">
        <v>22</v>
      </c>
      <c r="H638" s="30">
        <f>_xlfn.XLOOKUP(Table8[[#This Row],[Attendance]],$J$2:$J$5,$K$2:$K$5)</f>
        <v>1</v>
      </c>
    </row>
    <row r="639" spans="1:8">
      <c r="A639" t="s">
        <v>101</v>
      </c>
      <c r="B639" t="s">
        <v>32</v>
      </c>
      <c r="C639" t="s">
        <v>60</v>
      </c>
      <c r="D639" t="s">
        <v>86</v>
      </c>
      <c r="E639" s="36" t="str">
        <f>_xlfn.XLOOKUP(Table8[[#This Row],[EID]],Roster!A:A,Roster!F:F)</f>
        <v>Health</v>
      </c>
      <c r="F639" s="2">
        <v>45252</v>
      </c>
      <c r="G639" s="2" t="s">
        <v>124</v>
      </c>
      <c r="H639" s="30">
        <f>_xlfn.XLOOKUP(Table8[[#This Row],[Attendance]],$J$2:$J$5,$K$2:$K$5)</f>
        <v>0</v>
      </c>
    </row>
    <row r="640" spans="1:8">
      <c r="A640" t="s">
        <v>102</v>
      </c>
      <c r="B640" t="s">
        <v>33</v>
      </c>
      <c r="C640" t="s">
        <v>61</v>
      </c>
      <c r="D640" t="s">
        <v>87</v>
      </c>
      <c r="E640" s="36" t="str">
        <f>_xlfn.XLOOKUP(Table8[[#This Row],[EID]],Roster!A:A,Roster!F:F)</f>
        <v>Network</v>
      </c>
      <c r="F640" s="2">
        <v>45252</v>
      </c>
      <c r="G640" s="2" t="s">
        <v>22</v>
      </c>
      <c r="H640" s="30">
        <f>_xlfn.XLOOKUP(Table8[[#This Row],[Attendance]],$J$2:$J$5,$K$2:$K$5)</f>
        <v>1</v>
      </c>
    </row>
    <row r="641" spans="1:8">
      <c r="A641" t="s">
        <v>103</v>
      </c>
      <c r="B641" t="s">
        <v>34</v>
      </c>
      <c r="C641" t="s">
        <v>62</v>
      </c>
      <c r="D641" t="s">
        <v>88</v>
      </c>
      <c r="E641" s="36" t="str">
        <f>_xlfn.XLOOKUP(Table8[[#This Row],[EID]],Roster!A:A,Roster!F:F)</f>
        <v>HR</v>
      </c>
      <c r="F641" s="2">
        <v>45252</v>
      </c>
      <c r="G641" s="2" t="s">
        <v>22</v>
      </c>
      <c r="H641" s="30">
        <f>_xlfn.XLOOKUP(Table8[[#This Row],[Attendance]],$J$2:$J$5,$K$2:$K$5)</f>
        <v>1</v>
      </c>
    </row>
    <row r="642" spans="1:8">
      <c r="A642" t="s">
        <v>104</v>
      </c>
      <c r="B642" t="s">
        <v>35</v>
      </c>
      <c r="C642" t="s">
        <v>63</v>
      </c>
      <c r="D642" t="s">
        <v>85</v>
      </c>
      <c r="E642" s="36" t="str">
        <f>_xlfn.XLOOKUP(Table8[[#This Row],[EID]],Roster!A:A,Roster!F:F)</f>
        <v>F&amp;A</v>
      </c>
      <c r="F642" s="2">
        <v>45252</v>
      </c>
      <c r="G642" s="2" t="s">
        <v>22</v>
      </c>
      <c r="H642" s="30">
        <f>_xlfn.XLOOKUP(Table8[[#This Row],[Attendance]],$J$2:$J$5,$K$2:$K$5)</f>
        <v>1</v>
      </c>
    </row>
    <row r="643" spans="1:8">
      <c r="A643" t="s">
        <v>105</v>
      </c>
      <c r="B643" t="s">
        <v>36</v>
      </c>
      <c r="C643" t="s">
        <v>64</v>
      </c>
      <c r="D643" t="s">
        <v>85</v>
      </c>
      <c r="E643" s="36" t="str">
        <f>_xlfn.XLOOKUP(Table8[[#This Row],[EID]],Roster!A:A,Roster!F:F)</f>
        <v>F&amp;A</v>
      </c>
      <c r="F643" s="2">
        <v>45252</v>
      </c>
      <c r="G643" s="2" t="s">
        <v>22</v>
      </c>
      <c r="H643" s="30">
        <f>_xlfn.XLOOKUP(Table8[[#This Row],[Attendance]],$J$2:$J$5,$K$2:$K$5)</f>
        <v>1</v>
      </c>
    </row>
    <row r="644" spans="1:8">
      <c r="A644" t="s">
        <v>106</v>
      </c>
      <c r="B644" t="s">
        <v>37</v>
      </c>
      <c r="C644" t="s">
        <v>65</v>
      </c>
      <c r="D644" t="s">
        <v>86</v>
      </c>
      <c r="E644" s="36" t="str">
        <f>_xlfn.XLOOKUP(Table8[[#This Row],[EID]],Roster!A:A,Roster!F:F)</f>
        <v>Health</v>
      </c>
      <c r="F644" s="2">
        <v>45252</v>
      </c>
      <c r="G644" s="2" t="s">
        <v>22</v>
      </c>
      <c r="H644" s="30">
        <f>_xlfn.XLOOKUP(Table8[[#This Row],[Attendance]],$J$2:$J$5,$K$2:$K$5)</f>
        <v>1</v>
      </c>
    </row>
    <row r="645" spans="1:8">
      <c r="A645" t="s">
        <v>107</v>
      </c>
      <c r="B645" t="s">
        <v>38</v>
      </c>
      <c r="C645" t="s">
        <v>66</v>
      </c>
      <c r="D645" t="s">
        <v>85</v>
      </c>
      <c r="E645" s="36" t="str">
        <f>_xlfn.XLOOKUP(Table8[[#This Row],[EID]],Roster!A:A,Roster!F:F)</f>
        <v>F&amp;A</v>
      </c>
      <c r="F645" s="2">
        <v>45252</v>
      </c>
      <c r="G645" s="2" t="s">
        <v>22</v>
      </c>
      <c r="H645" s="30">
        <f>_xlfn.XLOOKUP(Table8[[#This Row],[Attendance]],$J$2:$J$5,$K$2:$K$5)</f>
        <v>1</v>
      </c>
    </row>
    <row r="646" spans="1:8">
      <c r="A646" t="s">
        <v>108</v>
      </c>
      <c r="B646" t="s">
        <v>39</v>
      </c>
      <c r="C646" t="s">
        <v>67</v>
      </c>
      <c r="D646" t="s">
        <v>88</v>
      </c>
      <c r="E646" s="36" t="str">
        <f>_xlfn.XLOOKUP(Table8[[#This Row],[EID]],Roster!A:A,Roster!F:F)</f>
        <v>HR</v>
      </c>
      <c r="F646" s="2">
        <v>45252</v>
      </c>
      <c r="G646" s="2" t="s">
        <v>22</v>
      </c>
      <c r="H646" s="30">
        <f>_xlfn.XLOOKUP(Table8[[#This Row],[Attendance]],$J$2:$J$5,$K$2:$K$5)</f>
        <v>1</v>
      </c>
    </row>
    <row r="647" spans="1:8">
      <c r="A647" t="s">
        <v>109</v>
      </c>
      <c r="B647" t="s">
        <v>40</v>
      </c>
      <c r="C647" t="s">
        <v>68</v>
      </c>
      <c r="D647" t="s">
        <v>87</v>
      </c>
      <c r="E647" s="36" t="str">
        <f>_xlfn.XLOOKUP(Table8[[#This Row],[EID]],Roster!A:A,Roster!F:F)</f>
        <v>Strategy</v>
      </c>
      <c r="F647" s="2">
        <v>45252</v>
      </c>
      <c r="G647" s="2" t="s">
        <v>22</v>
      </c>
      <c r="H647" s="30">
        <f>_xlfn.XLOOKUP(Table8[[#This Row],[Attendance]],$J$2:$J$5,$K$2:$K$5)</f>
        <v>1</v>
      </c>
    </row>
    <row r="648" spans="1:8">
      <c r="A648" t="s">
        <v>110</v>
      </c>
      <c r="B648" t="s">
        <v>41</v>
      </c>
      <c r="C648" t="s">
        <v>69</v>
      </c>
      <c r="D648" t="s">
        <v>85</v>
      </c>
      <c r="E648" s="36" t="str">
        <f>_xlfn.XLOOKUP(Table8[[#This Row],[EID]],Roster!A:A,Roster!F:F)</f>
        <v>F&amp;A</v>
      </c>
      <c r="F648" s="2">
        <v>45252</v>
      </c>
      <c r="G648" s="2" t="s">
        <v>124</v>
      </c>
      <c r="H648" s="30">
        <f>_xlfn.XLOOKUP(Table8[[#This Row],[Attendance]],$J$2:$J$5,$K$2:$K$5)</f>
        <v>0</v>
      </c>
    </row>
    <row r="649" spans="1:8">
      <c r="A649" t="s">
        <v>111</v>
      </c>
      <c r="B649" t="s">
        <v>42</v>
      </c>
      <c r="C649" t="s">
        <v>70</v>
      </c>
      <c r="D649" t="s">
        <v>86</v>
      </c>
      <c r="E649" s="36" t="str">
        <f>_xlfn.XLOOKUP(Table8[[#This Row],[EID]],Roster!A:A,Roster!F:F)</f>
        <v>Health</v>
      </c>
      <c r="F649" s="2">
        <v>45252</v>
      </c>
      <c r="G649" s="2" t="s">
        <v>22</v>
      </c>
      <c r="H649" s="30">
        <f>_xlfn.XLOOKUP(Table8[[#This Row],[Attendance]],$J$2:$J$5,$K$2:$K$5)</f>
        <v>1</v>
      </c>
    </row>
    <row r="650" spans="1:8">
      <c r="A650" t="s">
        <v>112</v>
      </c>
      <c r="B650" t="s">
        <v>43</v>
      </c>
      <c r="C650" t="s">
        <v>71</v>
      </c>
      <c r="D650" t="s">
        <v>86</v>
      </c>
      <c r="E650" s="36" t="str">
        <f>_xlfn.XLOOKUP(Table8[[#This Row],[EID]],Roster!A:A,Roster!F:F)</f>
        <v>Health</v>
      </c>
      <c r="F650" s="2">
        <v>45252</v>
      </c>
      <c r="G650" s="2" t="s">
        <v>22</v>
      </c>
      <c r="H650" s="30">
        <f>_xlfn.XLOOKUP(Table8[[#This Row],[Attendance]],$J$2:$J$5,$K$2:$K$5)</f>
        <v>1</v>
      </c>
    </row>
    <row r="651" spans="1:8">
      <c r="A651" t="s">
        <v>113</v>
      </c>
      <c r="B651" t="s">
        <v>44</v>
      </c>
      <c r="C651" t="s">
        <v>72</v>
      </c>
      <c r="D651" t="s">
        <v>88</v>
      </c>
      <c r="E651" s="36" t="str">
        <f>_xlfn.XLOOKUP(Table8[[#This Row],[EID]],Roster!A:A,Roster!F:F)</f>
        <v>HR</v>
      </c>
      <c r="F651" s="2">
        <v>45252</v>
      </c>
      <c r="G651" s="2" t="s">
        <v>124</v>
      </c>
      <c r="H651" s="30">
        <f>_xlfn.XLOOKUP(Table8[[#This Row],[Attendance]],$J$2:$J$5,$K$2:$K$5)</f>
        <v>0</v>
      </c>
    </row>
    <row r="652" spans="1:8">
      <c r="A652" t="s">
        <v>114</v>
      </c>
      <c r="B652" t="s">
        <v>45</v>
      </c>
      <c r="C652" t="s">
        <v>73</v>
      </c>
      <c r="D652" t="s">
        <v>87</v>
      </c>
      <c r="E652" s="36" t="str">
        <f>_xlfn.XLOOKUP(Table8[[#This Row],[EID]],Roster!A:A,Roster!F:F)</f>
        <v>Strategy</v>
      </c>
      <c r="F652" s="2">
        <v>45252</v>
      </c>
      <c r="G652" s="2" t="s">
        <v>22</v>
      </c>
      <c r="H652" s="30">
        <f>_xlfn.XLOOKUP(Table8[[#This Row],[Attendance]],$J$2:$J$5,$K$2:$K$5)</f>
        <v>1</v>
      </c>
    </row>
    <row r="653" spans="1:8">
      <c r="A653" t="s">
        <v>115</v>
      </c>
      <c r="B653" t="s">
        <v>46</v>
      </c>
      <c r="C653" t="s">
        <v>74</v>
      </c>
      <c r="D653" t="s">
        <v>85</v>
      </c>
      <c r="E653" s="36" t="str">
        <f>_xlfn.XLOOKUP(Table8[[#This Row],[EID]],Roster!A:A,Roster!F:F)</f>
        <v>F&amp;A</v>
      </c>
      <c r="F653" s="2">
        <v>45252</v>
      </c>
      <c r="G653" s="2" t="s">
        <v>22</v>
      </c>
      <c r="H653" s="30">
        <f>_xlfn.XLOOKUP(Table8[[#This Row],[Attendance]],$J$2:$J$5,$K$2:$K$5)</f>
        <v>1</v>
      </c>
    </row>
    <row r="654" spans="1:8">
      <c r="A654" t="s">
        <v>116</v>
      </c>
      <c r="B654" t="s">
        <v>47</v>
      </c>
      <c r="C654" t="s">
        <v>75</v>
      </c>
      <c r="D654" t="s">
        <v>86</v>
      </c>
      <c r="E654" s="36" t="str">
        <f>_xlfn.XLOOKUP(Table8[[#This Row],[EID]],Roster!A:A,Roster!F:F)</f>
        <v>Health</v>
      </c>
      <c r="F654" s="2">
        <v>45252</v>
      </c>
      <c r="G654" s="2" t="s">
        <v>22</v>
      </c>
      <c r="H654" s="30">
        <f>_xlfn.XLOOKUP(Table8[[#This Row],[Attendance]],$J$2:$J$5,$K$2:$K$5)</f>
        <v>1</v>
      </c>
    </row>
    <row r="655" spans="1:8">
      <c r="A655" t="s">
        <v>117</v>
      </c>
      <c r="B655" t="s">
        <v>48</v>
      </c>
      <c r="C655" t="s">
        <v>76</v>
      </c>
      <c r="D655" t="s">
        <v>87</v>
      </c>
      <c r="E655" s="36" t="str">
        <f>_xlfn.XLOOKUP(Table8[[#This Row],[EID]],Roster!A:A,Roster!F:F)</f>
        <v>Network</v>
      </c>
      <c r="F655" s="2">
        <v>45252</v>
      </c>
      <c r="G655" s="2" t="s">
        <v>124</v>
      </c>
      <c r="H655" s="30">
        <f>_xlfn.XLOOKUP(Table8[[#This Row],[Attendance]],$J$2:$J$5,$K$2:$K$5)</f>
        <v>0</v>
      </c>
    </row>
    <row r="656" spans="1:8">
      <c r="A656" t="s">
        <v>118</v>
      </c>
      <c r="B656" t="s">
        <v>49</v>
      </c>
      <c r="C656" t="s">
        <v>77</v>
      </c>
      <c r="D656" t="s">
        <v>88</v>
      </c>
      <c r="E656" s="36" t="str">
        <f>_xlfn.XLOOKUP(Table8[[#This Row],[EID]],Roster!A:A,Roster!F:F)</f>
        <v>HR</v>
      </c>
      <c r="F656" s="2">
        <v>45252</v>
      </c>
      <c r="G656" s="2" t="s">
        <v>22</v>
      </c>
      <c r="H656" s="30">
        <f>_xlfn.XLOOKUP(Table8[[#This Row],[Attendance]],$J$2:$J$5,$K$2:$K$5)</f>
        <v>1</v>
      </c>
    </row>
    <row r="657" spans="1:8">
      <c r="A657" t="s">
        <v>119</v>
      </c>
      <c r="B657" t="s">
        <v>50</v>
      </c>
      <c r="C657" t="s">
        <v>78</v>
      </c>
      <c r="D657" t="s">
        <v>86</v>
      </c>
      <c r="E657" s="36" t="str">
        <f>_xlfn.XLOOKUP(Table8[[#This Row],[EID]],Roster!A:A,Roster!F:F)</f>
        <v>Health</v>
      </c>
      <c r="F657" s="2">
        <v>45252</v>
      </c>
      <c r="G657" s="2" t="s">
        <v>22</v>
      </c>
      <c r="H657" s="30">
        <f>_xlfn.XLOOKUP(Table8[[#This Row],[Attendance]],$J$2:$J$5,$K$2:$K$5)</f>
        <v>1</v>
      </c>
    </row>
    <row r="658" spans="1:8">
      <c r="A658" t="s">
        <v>120</v>
      </c>
      <c r="B658" t="s">
        <v>51</v>
      </c>
      <c r="C658" t="s">
        <v>79</v>
      </c>
      <c r="D658" t="s">
        <v>85</v>
      </c>
      <c r="E658" s="36" t="str">
        <f>_xlfn.XLOOKUP(Table8[[#This Row],[EID]],Roster!A:A,Roster!F:F)</f>
        <v>F&amp;A</v>
      </c>
      <c r="F658" s="2">
        <v>45252</v>
      </c>
      <c r="G658" s="2" t="s">
        <v>125</v>
      </c>
      <c r="H658" s="30">
        <f>_xlfn.XLOOKUP(Table8[[#This Row],[Attendance]],$J$2:$J$5,$K$2:$K$5)</f>
        <v>0</v>
      </c>
    </row>
    <row r="659" spans="1:8">
      <c r="A659" t="s">
        <v>121</v>
      </c>
      <c r="B659" t="s">
        <v>52</v>
      </c>
      <c r="C659" t="s">
        <v>80</v>
      </c>
      <c r="D659" t="s">
        <v>86</v>
      </c>
      <c r="E659" s="36" t="str">
        <f>_xlfn.XLOOKUP(Table8[[#This Row],[EID]],Roster!A:A,Roster!F:F)</f>
        <v>Health</v>
      </c>
      <c r="F659" s="2">
        <v>45252</v>
      </c>
      <c r="G659" s="2" t="s">
        <v>22</v>
      </c>
      <c r="H659" s="30">
        <f>_xlfn.XLOOKUP(Table8[[#This Row],[Attendance]],$J$2:$J$5,$K$2:$K$5)</f>
        <v>1</v>
      </c>
    </row>
    <row r="660" spans="1:8">
      <c r="A660" t="s">
        <v>122</v>
      </c>
      <c r="B660" t="s">
        <v>81</v>
      </c>
      <c r="C660" t="s">
        <v>82</v>
      </c>
      <c r="D660" t="s">
        <v>87</v>
      </c>
      <c r="E660" s="36" t="str">
        <f>_xlfn.XLOOKUP(Table8[[#This Row],[EID]],Roster!A:A,Roster!F:F)</f>
        <v>Network</v>
      </c>
      <c r="F660" s="2">
        <v>45252</v>
      </c>
      <c r="G660" s="2" t="s">
        <v>124</v>
      </c>
      <c r="H660" s="30">
        <f>_xlfn.XLOOKUP(Table8[[#This Row],[Attendance]],$J$2:$J$5,$K$2:$K$5)</f>
        <v>0</v>
      </c>
    </row>
    <row r="661" spans="1:8">
      <c r="A661" t="s">
        <v>123</v>
      </c>
      <c r="B661" t="s">
        <v>83</v>
      </c>
      <c r="C661" t="s">
        <v>84</v>
      </c>
      <c r="D661" t="s">
        <v>88</v>
      </c>
      <c r="E661" s="36" t="str">
        <f>_xlfn.XLOOKUP(Table8[[#This Row],[EID]],Roster!A:A,Roster!F:F)</f>
        <v>HR</v>
      </c>
      <c r="F661" s="2">
        <v>45252</v>
      </c>
      <c r="G661" s="2" t="s">
        <v>22</v>
      </c>
      <c r="H661" s="30">
        <f>_xlfn.XLOOKUP(Table8[[#This Row],[Attendance]],$J$2:$J$5,$K$2:$K$5)</f>
        <v>1</v>
      </c>
    </row>
    <row r="662" spans="1:8">
      <c r="A662" t="s">
        <v>94</v>
      </c>
      <c r="B662" t="s">
        <v>25</v>
      </c>
      <c r="C662" t="s">
        <v>53</v>
      </c>
      <c r="D662" t="s">
        <v>85</v>
      </c>
      <c r="E662" s="36" t="str">
        <f>_xlfn.XLOOKUP(Table8[[#This Row],[EID]],Roster!A:A,Roster!F:F)</f>
        <v>F&amp;A</v>
      </c>
      <c r="F662" s="2">
        <v>45253</v>
      </c>
      <c r="G662" s="2" t="s">
        <v>22</v>
      </c>
      <c r="H662" s="30">
        <f>_xlfn.XLOOKUP(Table8[[#This Row],[Attendance]],$J$2:$J$5,$K$2:$K$5)</f>
        <v>1</v>
      </c>
    </row>
    <row r="663" spans="1:8">
      <c r="A663" t="s">
        <v>95</v>
      </c>
      <c r="B663" t="s">
        <v>26</v>
      </c>
      <c r="C663" t="s">
        <v>54</v>
      </c>
      <c r="D663" t="s">
        <v>85</v>
      </c>
      <c r="E663" s="36" t="str">
        <f>_xlfn.XLOOKUP(Table8[[#This Row],[EID]],Roster!A:A,Roster!F:F)</f>
        <v>F&amp;A</v>
      </c>
      <c r="F663" s="2">
        <v>45253</v>
      </c>
      <c r="G663" s="2" t="s">
        <v>124</v>
      </c>
      <c r="H663" s="30">
        <f>_xlfn.XLOOKUP(Table8[[#This Row],[Attendance]],$J$2:$J$5,$K$2:$K$5)</f>
        <v>0</v>
      </c>
    </row>
    <row r="664" spans="1:8">
      <c r="A664" t="s">
        <v>96</v>
      </c>
      <c r="B664" t="s">
        <v>27</v>
      </c>
      <c r="C664" t="s">
        <v>55</v>
      </c>
      <c r="D664" t="s">
        <v>86</v>
      </c>
      <c r="E664" s="36" t="str">
        <f>_xlfn.XLOOKUP(Table8[[#This Row],[EID]],Roster!A:A,Roster!F:F)</f>
        <v>Health</v>
      </c>
      <c r="F664" s="2">
        <v>45253</v>
      </c>
      <c r="G664" s="2" t="s">
        <v>22</v>
      </c>
      <c r="H664" s="30">
        <f>_xlfn.XLOOKUP(Table8[[#This Row],[Attendance]],$J$2:$J$5,$K$2:$K$5)</f>
        <v>1</v>
      </c>
    </row>
    <row r="665" spans="1:8">
      <c r="A665" t="s">
        <v>97</v>
      </c>
      <c r="B665" t="s">
        <v>28</v>
      </c>
      <c r="C665" t="s">
        <v>56</v>
      </c>
      <c r="D665" t="s">
        <v>87</v>
      </c>
      <c r="E665" s="36" t="str">
        <f>_xlfn.XLOOKUP(Table8[[#This Row],[EID]],Roster!A:A,Roster!F:F)</f>
        <v>Network</v>
      </c>
      <c r="F665" s="2">
        <v>45253</v>
      </c>
      <c r="G665" s="2" t="s">
        <v>22</v>
      </c>
      <c r="H665" s="30">
        <f>_xlfn.XLOOKUP(Table8[[#This Row],[Attendance]],$J$2:$J$5,$K$2:$K$5)</f>
        <v>1</v>
      </c>
    </row>
    <row r="666" spans="1:8">
      <c r="A666" t="s">
        <v>98</v>
      </c>
      <c r="B666" t="s">
        <v>29</v>
      </c>
      <c r="C666" t="s">
        <v>57</v>
      </c>
      <c r="D666" t="s">
        <v>88</v>
      </c>
      <c r="E666" s="36" t="str">
        <f>_xlfn.XLOOKUP(Table8[[#This Row],[EID]],Roster!A:A,Roster!F:F)</f>
        <v>HR</v>
      </c>
      <c r="F666" s="2">
        <v>45253</v>
      </c>
      <c r="G666" s="2" t="s">
        <v>22</v>
      </c>
      <c r="H666" s="30">
        <f>_xlfn.XLOOKUP(Table8[[#This Row],[Attendance]],$J$2:$J$5,$K$2:$K$5)</f>
        <v>1</v>
      </c>
    </row>
    <row r="667" spans="1:8">
      <c r="A667" t="s">
        <v>99</v>
      </c>
      <c r="B667" t="s">
        <v>30</v>
      </c>
      <c r="C667" t="s">
        <v>58</v>
      </c>
      <c r="D667" t="s">
        <v>87</v>
      </c>
      <c r="E667" s="36" t="str">
        <f>_xlfn.XLOOKUP(Table8[[#This Row],[EID]],Roster!A:A,Roster!F:F)</f>
        <v>Strategy</v>
      </c>
      <c r="F667" s="2">
        <v>45253</v>
      </c>
      <c r="G667" s="2" t="s">
        <v>126</v>
      </c>
      <c r="H667" s="30">
        <f>_xlfn.XLOOKUP(Table8[[#This Row],[Attendance]],$J$2:$J$5,$K$2:$K$5)</f>
        <v>0</v>
      </c>
    </row>
    <row r="668" spans="1:8">
      <c r="A668" t="s">
        <v>100</v>
      </c>
      <c r="B668" t="s">
        <v>31</v>
      </c>
      <c r="C668" t="s">
        <v>59</v>
      </c>
      <c r="D668" t="s">
        <v>85</v>
      </c>
      <c r="E668" s="36" t="str">
        <f>_xlfn.XLOOKUP(Table8[[#This Row],[EID]],Roster!A:A,Roster!F:F)</f>
        <v>F&amp;A</v>
      </c>
      <c r="F668" s="2">
        <v>45253</v>
      </c>
      <c r="G668" s="2" t="s">
        <v>22</v>
      </c>
      <c r="H668" s="30">
        <f>_xlfn.XLOOKUP(Table8[[#This Row],[Attendance]],$J$2:$J$5,$K$2:$K$5)</f>
        <v>1</v>
      </c>
    </row>
    <row r="669" spans="1:8">
      <c r="A669" t="s">
        <v>101</v>
      </c>
      <c r="B669" t="s">
        <v>32</v>
      </c>
      <c r="C669" t="s">
        <v>60</v>
      </c>
      <c r="D669" t="s">
        <v>86</v>
      </c>
      <c r="E669" s="36" t="str">
        <f>_xlfn.XLOOKUP(Table8[[#This Row],[EID]],Roster!A:A,Roster!F:F)</f>
        <v>Health</v>
      </c>
      <c r="F669" s="2">
        <v>45253</v>
      </c>
      <c r="G669" s="2" t="s">
        <v>22</v>
      </c>
      <c r="H669" s="30">
        <f>_xlfn.XLOOKUP(Table8[[#This Row],[Attendance]],$J$2:$J$5,$K$2:$K$5)</f>
        <v>1</v>
      </c>
    </row>
    <row r="670" spans="1:8">
      <c r="A670" t="s">
        <v>102</v>
      </c>
      <c r="B670" t="s">
        <v>33</v>
      </c>
      <c r="C670" t="s">
        <v>61</v>
      </c>
      <c r="D670" t="s">
        <v>87</v>
      </c>
      <c r="E670" s="36" t="str">
        <f>_xlfn.XLOOKUP(Table8[[#This Row],[EID]],Roster!A:A,Roster!F:F)</f>
        <v>Network</v>
      </c>
      <c r="F670" s="2">
        <v>45253</v>
      </c>
      <c r="G670" s="2" t="s">
        <v>22</v>
      </c>
      <c r="H670" s="30">
        <f>_xlfn.XLOOKUP(Table8[[#This Row],[Attendance]],$J$2:$J$5,$K$2:$K$5)</f>
        <v>1</v>
      </c>
    </row>
    <row r="671" spans="1:8">
      <c r="A671" t="s">
        <v>103</v>
      </c>
      <c r="B671" t="s">
        <v>34</v>
      </c>
      <c r="C671" t="s">
        <v>62</v>
      </c>
      <c r="D671" t="s">
        <v>88</v>
      </c>
      <c r="E671" s="36" t="str">
        <f>_xlfn.XLOOKUP(Table8[[#This Row],[EID]],Roster!A:A,Roster!F:F)</f>
        <v>HR</v>
      </c>
      <c r="F671" s="2">
        <v>45253</v>
      </c>
      <c r="G671" s="2" t="s">
        <v>22</v>
      </c>
      <c r="H671" s="30">
        <f>_xlfn.XLOOKUP(Table8[[#This Row],[Attendance]],$J$2:$J$5,$K$2:$K$5)</f>
        <v>1</v>
      </c>
    </row>
    <row r="672" spans="1:8">
      <c r="A672" t="s">
        <v>104</v>
      </c>
      <c r="B672" t="s">
        <v>35</v>
      </c>
      <c r="C672" t="s">
        <v>63</v>
      </c>
      <c r="D672" t="s">
        <v>85</v>
      </c>
      <c r="E672" s="36" t="str">
        <f>_xlfn.XLOOKUP(Table8[[#This Row],[EID]],Roster!A:A,Roster!F:F)</f>
        <v>F&amp;A</v>
      </c>
      <c r="F672" s="2">
        <v>45253</v>
      </c>
      <c r="G672" s="2" t="s">
        <v>125</v>
      </c>
      <c r="H672" s="30">
        <f>_xlfn.XLOOKUP(Table8[[#This Row],[Attendance]],$J$2:$J$5,$K$2:$K$5)</f>
        <v>0</v>
      </c>
    </row>
    <row r="673" spans="1:8">
      <c r="A673" t="s">
        <v>105</v>
      </c>
      <c r="B673" t="s">
        <v>36</v>
      </c>
      <c r="C673" t="s">
        <v>64</v>
      </c>
      <c r="D673" t="s">
        <v>85</v>
      </c>
      <c r="E673" s="36" t="str">
        <f>_xlfn.XLOOKUP(Table8[[#This Row],[EID]],Roster!A:A,Roster!F:F)</f>
        <v>F&amp;A</v>
      </c>
      <c r="F673" s="2">
        <v>45253</v>
      </c>
      <c r="G673" s="2" t="s">
        <v>22</v>
      </c>
      <c r="H673" s="30">
        <f>_xlfn.XLOOKUP(Table8[[#This Row],[Attendance]],$J$2:$J$5,$K$2:$K$5)</f>
        <v>1</v>
      </c>
    </row>
    <row r="674" spans="1:8">
      <c r="A674" t="s">
        <v>106</v>
      </c>
      <c r="B674" t="s">
        <v>37</v>
      </c>
      <c r="C674" t="s">
        <v>65</v>
      </c>
      <c r="D674" t="s">
        <v>86</v>
      </c>
      <c r="E674" s="36" t="str">
        <f>_xlfn.XLOOKUP(Table8[[#This Row],[EID]],Roster!A:A,Roster!F:F)</f>
        <v>Health</v>
      </c>
      <c r="F674" s="2">
        <v>45253</v>
      </c>
      <c r="G674" s="2" t="s">
        <v>22</v>
      </c>
      <c r="H674" s="30">
        <f>_xlfn.XLOOKUP(Table8[[#This Row],[Attendance]],$J$2:$J$5,$K$2:$K$5)</f>
        <v>1</v>
      </c>
    </row>
    <row r="675" spans="1:8">
      <c r="A675" t="s">
        <v>107</v>
      </c>
      <c r="B675" t="s">
        <v>38</v>
      </c>
      <c r="C675" t="s">
        <v>66</v>
      </c>
      <c r="D675" t="s">
        <v>85</v>
      </c>
      <c r="E675" s="36" t="str">
        <f>_xlfn.XLOOKUP(Table8[[#This Row],[EID]],Roster!A:A,Roster!F:F)</f>
        <v>F&amp;A</v>
      </c>
      <c r="F675" s="2">
        <v>45253</v>
      </c>
      <c r="G675" s="2" t="s">
        <v>22</v>
      </c>
      <c r="H675" s="30">
        <f>_xlfn.XLOOKUP(Table8[[#This Row],[Attendance]],$J$2:$J$5,$K$2:$K$5)</f>
        <v>1</v>
      </c>
    </row>
    <row r="676" spans="1:8">
      <c r="A676" t="s">
        <v>108</v>
      </c>
      <c r="B676" t="s">
        <v>39</v>
      </c>
      <c r="C676" t="s">
        <v>67</v>
      </c>
      <c r="D676" t="s">
        <v>88</v>
      </c>
      <c r="E676" s="36" t="str">
        <f>_xlfn.XLOOKUP(Table8[[#This Row],[EID]],Roster!A:A,Roster!F:F)</f>
        <v>HR</v>
      </c>
      <c r="F676" s="2">
        <v>45253</v>
      </c>
      <c r="G676" s="2" t="s">
        <v>126</v>
      </c>
      <c r="H676" s="30">
        <f>_xlfn.XLOOKUP(Table8[[#This Row],[Attendance]],$J$2:$J$5,$K$2:$K$5)</f>
        <v>0</v>
      </c>
    </row>
    <row r="677" spans="1:8">
      <c r="A677" t="s">
        <v>109</v>
      </c>
      <c r="B677" t="s">
        <v>40</v>
      </c>
      <c r="C677" t="s">
        <v>68</v>
      </c>
      <c r="D677" t="s">
        <v>87</v>
      </c>
      <c r="E677" s="36" t="str">
        <f>_xlfn.XLOOKUP(Table8[[#This Row],[EID]],Roster!A:A,Roster!F:F)</f>
        <v>Strategy</v>
      </c>
      <c r="F677" s="2">
        <v>45253</v>
      </c>
      <c r="G677" s="2" t="s">
        <v>22</v>
      </c>
      <c r="H677" s="30">
        <f>_xlfn.XLOOKUP(Table8[[#This Row],[Attendance]],$J$2:$J$5,$K$2:$K$5)</f>
        <v>1</v>
      </c>
    </row>
    <row r="678" spans="1:8">
      <c r="A678" t="s">
        <v>110</v>
      </c>
      <c r="B678" t="s">
        <v>41</v>
      </c>
      <c r="C678" t="s">
        <v>69</v>
      </c>
      <c r="D678" t="s">
        <v>85</v>
      </c>
      <c r="E678" s="36" t="str">
        <f>_xlfn.XLOOKUP(Table8[[#This Row],[EID]],Roster!A:A,Roster!F:F)</f>
        <v>F&amp;A</v>
      </c>
      <c r="F678" s="2">
        <v>45253</v>
      </c>
      <c r="G678" s="2" t="s">
        <v>124</v>
      </c>
      <c r="H678" s="30">
        <f>_xlfn.XLOOKUP(Table8[[#This Row],[Attendance]],$J$2:$J$5,$K$2:$K$5)</f>
        <v>0</v>
      </c>
    </row>
    <row r="679" spans="1:8">
      <c r="A679" t="s">
        <v>111</v>
      </c>
      <c r="B679" t="s">
        <v>42</v>
      </c>
      <c r="C679" t="s">
        <v>70</v>
      </c>
      <c r="D679" t="s">
        <v>86</v>
      </c>
      <c r="E679" s="36" t="str">
        <f>_xlfn.XLOOKUP(Table8[[#This Row],[EID]],Roster!A:A,Roster!F:F)</f>
        <v>Health</v>
      </c>
      <c r="F679" s="2">
        <v>45253</v>
      </c>
      <c r="G679" s="2" t="s">
        <v>22</v>
      </c>
      <c r="H679" s="30">
        <f>_xlfn.XLOOKUP(Table8[[#This Row],[Attendance]],$J$2:$J$5,$K$2:$K$5)</f>
        <v>1</v>
      </c>
    </row>
    <row r="680" spans="1:8">
      <c r="A680" t="s">
        <v>112</v>
      </c>
      <c r="B680" t="s">
        <v>43</v>
      </c>
      <c r="C680" t="s">
        <v>71</v>
      </c>
      <c r="D680" t="s">
        <v>86</v>
      </c>
      <c r="E680" s="36" t="str">
        <f>_xlfn.XLOOKUP(Table8[[#This Row],[EID]],Roster!A:A,Roster!F:F)</f>
        <v>Health</v>
      </c>
      <c r="F680" s="2">
        <v>45253</v>
      </c>
      <c r="G680" s="2" t="s">
        <v>22</v>
      </c>
      <c r="H680" s="30">
        <f>_xlfn.XLOOKUP(Table8[[#This Row],[Attendance]],$J$2:$J$5,$K$2:$K$5)</f>
        <v>1</v>
      </c>
    </row>
    <row r="681" spans="1:8">
      <c r="A681" t="s">
        <v>113</v>
      </c>
      <c r="B681" t="s">
        <v>44</v>
      </c>
      <c r="C681" t="s">
        <v>72</v>
      </c>
      <c r="D681" t="s">
        <v>88</v>
      </c>
      <c r="E681" s="36" t="str">
        <f>_xlfn.XLOOKUP(Table8[[#This Row],[EID]],Roster!A:A,Roster!F:F)</f>
        <v>HR</v>
      </c>
      <c r="F681" s="2">
        <v>45253</v>
      </c>
      <c r="G681" s="2" t="s">
        <v>22</v>
      </c>
      <c r="H681" s="30">
        <f>_xlfn.XLOOKUP(Table8[[#This Row],[Attendance]],$J$2:$J$5,$K$2:$K$5)</f>
        <v>1</v>
      </c>
    </row>
    <row r="682" spans="1:8">
      <c r="A682" t="s">
        <v>114</v>
      </c>
      <c r="B682" t="s">
        <v>45</v>
      </c>
      <c r="C682" t="s">
        <v>73</v>
      </c>
      <c r="D682" t="s">
        <v>87</v>
      </c>
      <c r="E682" s="36" t="str">
        <f>_xlfn.XLOOKUP(Table8[[#This Row],[EID]],Roster!A:A,Roster!F:F)</f>
        <v>Strategy</v>
      </c>
      <c r="F682" s="2">
        <v>45253</v>
      </c>
      <c r="G682" s="2" t="s">
        <v>22</v>
      </c>
      <c r="H682" s="30">
        <f>_xlfn.XLOOKUP(Table8[[#This Row],[Attendance]],$J$2:$J$5,$K$2:$K$5)</f>
        <v>1</v>
      </c>
    </row>
    <row r="683" spans="1:8">
      <c r="A683" t="s">
        <v>115</v>
      </c>
      <c r="B683" t="s">
        <v>46</v>
      </c>
      <c r="C683" t="s">
        <v>74</v>
      </c>
      <c r="D683" t="s">
        <v>85</v>
      </c>
      <c r="E683" s="36" t="str">
        <f>_xlfn.XLOOKUP(Table8[[#This Row],[EID]],Roster!A:A,Roster!F:F)</f>
        <v>F&amp;A</v>
      </c>
      <c r="F683" s="2">
        <v>45253</v>
      </c>
      <c r="G683" s="2" t="s">
        <v>126</v>
      </c>
      <c r="H683" s="30">
        <f>_xlfn.XLOOKUP(Table8[[#This Row],[Attendance]],$J$2:$J$5,$K$2:$K$5)</f>
        <v>0</v>
      </c>
    </row>
    <row r="684" spans="1:8">
      <c r="A684" t="s">
        <v>116</v>
      </c>
      <c r="B684" t="s">
        <v>47</v>
      </c>
      <c r="C684" t="s">
        <v>75</v>
      </c>
      <c r="D684" t="s">
        <v>86</v>
      </c>
      <c r="E684" s="36" t="str">
        <f>_xlfn.XLOOKUP(Table8[[#This Row],[EID]],Roster!A:A,Roster!F:F)</f>
        <v>Health</v>
      </c>
      <c r="F684" s="2">
        <v>45253</v>
      </c>
      <c r="G684" s="2" t="s">
        <v>22</v>
      </c>
      <c r="H684" s="30">
        <f>_xlfn.XLOOKUP(Table8[[#This Row],[Attendance]],$J$2:$J$5,$K$2:$K$5)</f>
        <v>1</v>
      </c>
    </row>
    <row r="685" spans="1:8">
      <c r="A685" t="s">
        <v>117</v>
      </c>
      <c r="B685" t="s">
        <v>48</v>
      </c>
      <c r="C685" t="s">
        <v>76</v>
      </c>
      <c r="D685" t="s">
        <v>87</v>
      </c>
      <c r="E685" s="36" t="str">
        <f>_xlfn.XLOOKUP(Table8[[#This Row],[EID]],Roster!A:A,Roster!F:F)</f>
        <v>Network</v>
      </c>
      <c r="F685" s="2">
        <v>45253</v>
      </c>
      <c r="G685" s="2" t="s">
        <v>22</v>
      </c>
      <c r="H685" s="30">
        <f>_xlfn.XLOOKUP(Table8[[#This Row],[Attendance]],$J$2:$J$5,$K$2:$K$5)</f>
        <v>1</v>
      </c>
    </row>
    <row r="686" spans="1:8">
      <c r="A686" t="s">
        <v>118</v>
      </c>
      <c r="B686" t="s">
        <v>49</v>
      </c>
      <c r="C686" t="s">
        <v>77</v>
      </c>
      <c r="D686" t="s">
        <v>88</v>
      </c>
      <c r="E686" s="36" t="str">
        <f>_xlfn.XLOOKUP(Table8[[#This Row],[EID]],Roster!A:A,Roster!F:F)</f>
        <v>HR</v>
      </c>
      <c r="F686" s="2">
        <v>45253</v>
      </c>
      <c r="G686" s="2" t="s">
        <v>124</v>
      </c>
      <c r="H686" s="30">
        <f>_xlfn.XLOOKUP(Table8[[#This Row],[Attendance]],$J$2:$J$5,$K$2:$K$5)</f>
        <v>0</v>
      </c>
    </row>
    <row r="687" spans="1:8">
      <c r="A687" t="s">
        <v>119</v>
      </c>
      <c r="B687" t="s">
        <v>50</v>
      </c>
      <c r="C687" t="s">
        <v>78</v>
      </c>
      <c r="D687" t="s">
        <v>86</v>
      </c>
      <c r="E687" s="36" t="str">
        <f>_xlfn.XLOOKUP(Table8[[#This Row],[EID]],Roster!A:A,Roster!F:F)</f>
        <v>Health</v>
      </c>
      <c r="F687" s="2">
        <v>45253</v>
      </c>
      <c r="G687" s="2" t="s">
        <v>22</v>
      </c>
      <c r="H687" s="30">
        <f>_xlfn.XLOOKUP(Table8[[#This Row],[Attendance]],$J$2:$J$5,$K$2:$K$5)</f>
        <v>1</v>
      </c>
    </row>
    <row r="688" spans="1:8">
      <c r="A688" t="s">
        <v>120</v>
      </c>
      <c r="B688" t="s">
        <v>51</v>
      </c>
      <c r="C688" t="s">
        <v>79</v>
      </c>
      <c r="D688" t="s">
        <v>85</v>
      </c>
      <c r="E688" s="36" t="str">
        <f>_xlfn.XLOOKUP(Table8[[#This Row],[EID]],Roster!A:A,Roster!F:F)</f>
        <v>F&amp;A</v>
      </c>
      <c r="F688" s="2">
        <v>45253</v>
      </c>
      <c r="G688" s="2" t="s">
        <v>22</v>
      </c>
      <c r="H688" s="30">
        <f>_xlfn.XLOOKUP(Table8[[#This Row],[Attendance]],$J$2:$J$5,$K$2:$K$5)</f>
        <v>1</v>
      </c>
    </row>
    <row r="689" spans="1:8">
      <c r="A689" t="s">
        <v>121</v>
      </c>
      <c r="B689" t="s">
        <v>52</v>
      </c>
      <c r="C689" t="s">
        <v>80</v>
      </c>
      <c r="D689" t="s">
        <v>86</v>
      </c>
      <c r="E689" s="36" t="str">
        <f>_xlfn.XLOOKUP(Table8[[#This Row],[EID]],Roster!A:A,Roster!F:F)</f>
        <v>Health</v>
      </c>
      <c r="F689" s="2">
        <v>45253</v>
      </c>
      <c r="G689" s="2" t="s">
        <v>22</v>
      </c>
      <c r="H689" s="30">
        <f>_xlfn.XLOOKUP(Table8[[#This Row],[Attendance]],$J$2:$J$5,$K$2:$K$5)</f>
        <v>1</v>
      </c>
    </row>
    <row r="690" spans="1:8">
      <c r="A690" t="s">
        <v>122</v>
      </c>
      <c r="B690" t="s">
        <v>81</v>
      </c>
      <c r="C690" t="s">
        <v>82</v>
      </c>
      <c r="D690" t="s">
        <v>87</v>
      </c>
      <c r="E690" s="36" t="str">
        <f>_xlfn.XLOOKUP(Table8[[#This Row],[EID]],Roster!A:A,Roster!F:F)</f>
        <v>Network</v>
      </c>
      <c r="F690" s="2">
        <v>45253</v>
      </c>
      <c r="G690" s="2" t="s">
        <v>22</v>
      </c>
      <c r="H690" s="30">
        <f>_xlfn.XLOOKUP(Table8[[#This Row],[Attendance]],$J$2:$J$5,$K$2:$K$5)</f>
        <v>1</v>
      </c>
    </row>
    <row r="691" spans="1:8">
      <c r="A691" t="s">
        <v>123</v>
      </c>
      <c r="B691" t="s">
        <v>83</v>
      </c>
      <c r="C691" t="s">
        <v>84</v>
      </c>
      <c r="D691" t="s">
        <v>88</v>
      </c>
      <c r="E691" s="36" t="str">
        <f>_xlfn.XLOOKUP(Table8[[#This Row],[EID]],Roster!A:A,Roster!F:F)</f>
        <v>HR</v>
      </c>
      <c r="F691" s="2">
        <v>45253</v>
      </c>
      <c r="G691" s="2" t="s">
        <v>22</v>
      </c>
      <c r="H691" s="30">
        <f>_xlfn.XLOOKUP(Table8[[#This Row],[Attendance]],$J$2:$J$5,$K$2:$K$5)</f>
        <v>1</v>
      </c>
    </row>
    <row r="692" spans="1:8">
      <c r="A692" t="s">
        <v>94</v>
      </c>
      <c r="B692" t="s">
        <v>25</v>
      </c>
      <c r="C692" t="s">
        <v>53</v>
      </c>
      <c r="D692" t="s">
        <v>85</v>
      </c>
      <c r="E692" s="36" t="str">
        <f>_xlfn.XLOOKUP(Table8[[#This Row],[EID]],Roster!A:A,Roster!F:F)</f>
        <v>F&amp;A</v>
      </c>
      <c r="F692" s="2">
        <v>45254</v>
      </c>
      <c r="G692" s="2" t="s">
        <v>124</v>
      </c>
      <c r="H692" s="30">
        <f>_xlfn.XLOOKUP(Table8[[#This Row],[Attendance]],$J$2:$J$5,$K$2:$K$5)</f>
        <v>0</v>
      </c>
    </row>
    <row r="693" spans="1:8">
      <c r="A693" t="s">
        <v>95</v>
      </c>
      <c r="B693" t="s">
        <v>26</v>
      </c>
      <c r="C693" t="s">
        <v>54</v>
      </c>
      <c r="D693" t="s">
        <v>85</v>
      </c>
      <c r="E693" s="36" t="str">
        <f>_xlfn.XLOOKUP(Table8[[#This Row],[EID]],Roster!A:A,Roster!F:F)</f>
        <v>F&amp;A</v>
      </c>
      <c r="F693" s="2">
        <v>45254</v>
      </c>
      <c r="G693" s="2" t="s">
        <v>22</v>
      </c>
      <c r="H693" s="30">
        <f>_xlfn.XLOOKUP(Table8[[#This Row],[Attendance]],$J$2:$J$5,$K$2:$K$5)</f>
        <v>1</v>
      </c>
    </row>
    <row r="694" spans="1:8">
      <c r="A694" t="s">
        <v>96</v>
      </c>
      <c r="B694" t="s">
        <v>27</v>
      </c>
      <c r="C694" t="s">
        <v>55</v>
      </c>
      <c r="D694" t="s">
        <v>86</v>
      </c>
      <c r="E694" s="36" t="str">
        <f>_xlfn.XLOOKUP(Table8[[#This Row],[EID]],Roster!A:A,Roster!F:F)</f>
        <v>Health</v>
      </c>
      <c r="F694" s="2">
        <v>45254</v>
      </c>
      <c r="G694" s="2" t="s">
        <v>22</v>
      </c>
      <c r="H694" s="30">
        <f>_xlfn.XLOOKUP(Table8[[#This Row],[Attendance]],$J$2:$J$5,$K$2:$K$5)</f>
        <v>1</v>
      </c>
    </row>
    <row r="695" spans="1:8">
      <c r="A695" t="s">
        <v>97</v>
      </c>
      <c r="B695" t="s">
        <v>28</v>
      </c>
      <c r="C695" t="s">
        <v>56</v>
      </c>
      <c r="D695" t="s">
        <v>87</v>
      </c>
      <c r="E695" s="36" t="str">
        <f>_xlfn.XLOOKUP(Table8[[#This Row],[EID]],Roster!A:A,Roster!F:F)</f>
        <v>Network</v>
      </c>
      <c r="F695" s="2">
        <v>45254</v>
      </c>
      <c r="G695" s="2" t="s">
        <v>22</v>
      </c>
      <c r="H695" s="30">
        <f>_xlfn.XLOOKUP(Table8[[#This Row],[Attendance]],$J$2:$J$5,$K$2:$K$5)</f>
        <v>1</v>
      </c>
    </row>
    <row r="696" spans="1:8">
      <c r="A696" t="s">
        <v>98</v>
      </c>
      <c r="B696" t="s">
        <v>29</v>
      </c>
      <c r="C696" t="s">
        <v>57</v>
      </c>
      <c r="D696" t="s">
        <v>88</v>
      </c>
      <c r="E696" s="36" t="str">
        <f>_xlfn.XLOOKUP(Table8[[#This Row],[EID]],Roster!A:A,Roster!F:F)</f>
        <v>HR</v>
      </c>
      <c r="F696" s="2">
        <v>45254</v>
      </c>
      <c r="G696" s="2" t="s">
        <v>22</v>
      </c>
      <c r="H696" s="30">
        <f>_xlfn.XLOOKUP(Table8[[#This Row],[Attendance]],$J$2:$J$5,$K$2:$K$5)</f>
        <v>1</v>
      </c>
    </row>
    <row r="697" spans="1:8">
      <c r="A697" t="s">
        <v>99</v>
      </c>
      <c r="B697" t="s">
        <v>30</v>
      </c>
      <c r="C697" t="s">
        <v>58</v>
      </c>
      <c r="D697" t="s">
        <v>87</v>
      </c>
      <c r="E697" s="36" t="str">
        <f>_xlfn.XLOOKUP(Table8[[#This Row],[EID]],Roster!A:A,Roster!F:F)</f>
        <v>Strategy</v>
      </c>
      <c r="F697" s="2">
        <v>45254</v>
      </c>
      <c r="G697" s="2" t="s">
        <v>22</v>
      </c>
      <c r="H697" s="30">
        <f>_xlfn.XLOOKUP(Table8[[#This Row],[Attendance]],$J$2:$J$5,$K$2:$K$5)</f>
        <v>1</v>
      </c>
    </row>
    <row r="698" spans="1:8">
      <c r="A698" t="s">
        <v>100</v>
      </c>
      <c r="B698" t="s">
        <v>31</v>
      </c>
      <c r="C698" t="s">
        <v>59</v>
      </c>
      <c r="D698" t="s">
        <v>85</v>
      </c>
      <c r="E698" s="36" t="str">
        <f>_xlfn.XLOOKUP(Table8[[#This Row],[EID]],Roster!A:A,Roster!F:F)</f>
        <v>F&amp;A</v>
      </c>
      <c r="F698" s="2">
        <v>45254</v>
      </c>
      <c r="G698" s="2" t="s">
        <v>22</v>
      </c>
      <c r="H698" s="30">
        <f>_xlfn.XLOOKUP(Table8[[#This Row],[Attendance]],$J$2:$J$5,$K$2:$K$5)</f>
        <v>1</v>
      </c>
    </row>
    <row r="699" spans="1:8">
      <c r="A699" t="s">
        <v>101</v>
      </c>
      <c r="B699" t="s">
        <v>32</v>
      </c>
      <c r="C699" t="s">
        <v>60</v>
      </c>
      <c r="D699" t="s">
        <v>86</v>
      </c>
      <c r="E699" s="36" t="str">
        <f>_xlfn.XLOOKUP(Table8[[#This Row],[EID]],Roster!A:A,Roster!F:F)</f>
        <v>Health</v>
      </c>
      <c r="F699" s="2">
        <v>45254</v>
      </c>
      <c r="G699" s="2" t="s">
        <v>124</v>
      </c>
      <c r="H699" s="30">
        <f>_xlfn.XLOOKUP(Table8[[#This Row],[Attendance]],$J$2:$J$5,$K$2:$K$5)</f>
        <v>0</v>
      </c>
    </row>
    <row r="700" spans="1:8">
      <c r="A700" t="s">
        <v>102</v>
      </c>
      <c r="B700" t="s">
        <v>33</v>
      </c>
      <c r="C700" t="s">
        <v>61</v>
      </c>
      <c r="D700" t="s">
        <v>87</v>
      </c>
      <c r="E700" s="36" t="str">
        <f>_xlfn.XLOOKUP(Table8[[#This Row],[EID]],Roster!A:A,Roster!F:F)</f>
        <v>Network</v>
      </c>
      <c r="F700" s="2">
        <v>45254</v>
      </c>
      <c r="G700" s="2" t="s">
        <v>22</v>
      </c>
      <c r="H700" s="30">
        <f>_xlfn.XLOOKUP(Table8[[#This Row],[Attendance]],$J$2:$J$5,$K$2:$K$5)</f>
        <v>1</v>
      </c>
    </row>
    <row r="701" spans="1:8">
      <c r="A701" t="s">
        <v>103</v>
      </c>
      <c r="B701" t="s">
        <v>34</v>
      </c>
      <c r="C701" t="s">
        <v>62</v>
      </c>
      <c r="D701" t="s">
        <v>88</v>
      </c>
      <c r="E701" s="36" t="str">
        <f>_xlfn.XLOOKUP(Table8[[#This Row],[EID]],Roster!A:A,Roster!F:F)</f>
        <v>HR</v>
      </c>
      <c r="F701" s="2">
        <v>45254</v>
      </c>
      <c r="G701" s="2" t="s">
        <v>124</v>
      </c>
      <c r="H701" s="30">
        <f>_xlfn.XLOOKUP(Table8[[#This Row],[Attendance]],$J$2:$J$5,$K$2:$K$5)</f>
        <v>0</v>
      </c>
    </row>
    <row r="702" spans="1:8">
      <c r="A702" t="s">
        <v>104</v>
      </c>
      <c r="B702" t="s">
        <v>35</v>
      </c>
      <c r="C702" t="s">
        <v>63</v>
      </c>
      <c r="D702" t="s">
        <v>85</v>
      </c>
      <c r="E702" s="36" t="str">
        <f>_xlfn.XLOOKUP(Table8[[#This Row],[EID]],Roster!A:A,Roster!F:F)</f>
        <v>F&amp;A</v>
      </c>
      <c r="F702" s="2">
        <v>45254</v>
      </c>
      <c r="G702" s="2" t="s">
        <v>22</v>
      </c>
      <c r="H702" s="30">
        <f>_xlfn.XLOOKUP(Table8[[#This Row],[Attendance]],$J$2:$J$5,$K$2:$K$5)</f>
        <v>1</v>
      </c>
    </row>
    <row r="703" spans="1:8">
      <c r="A703" t="s">
        <v>105</v>
      </c>
      <c r="B703" t="s">
        <v>36</v>
      </c>
      <c r="C703" t="s">
        <v>64</v>
      </c>
      <c r="D703" t="s">
        <v>85</v>
      </c>
      <c r="E703" s="36" t="str">
        <f>_xlfn.XLOOKUP(Table8[[#This Row],[EID]],Roster!A:A,Roster!F:F)</f>
        <v>F&amp;A</v>
      </c>
      <c r="F703" s="2">
        <v>45254</v>
      </c>
      <c r="G703" s="2" t="s">
        <v>22</v>
      </c>
      <c r="H703" s="30">
        <f>_xlfn.XLOOKUP(Table8[[#This Row],[Attendance]],$J$2:$J$5,$K$2:$K$5)</f>
        <v>1</v>
      </c>
    </row>
    <row r="704" spans="1:8">
      <c r="A704" t="s">
        <v>106</v>
      </c>
      <c r="B704" t="s">
        <v>37</v>
      </c>
      <c r="C704" t="s">
        <v>65</v>
      </c>
      <c r="D704" t="s">
        <v>86</v>
      </c>
      <c r="E704" s="36" t="str">
        <f>_xlfn.XLOOKUP(Table8[[#This Row],[EID]],Roster!A:A,Roster!F:F)</f>
        <v>Health</v>
      </c>
      <c r="F704" s="2">
        <v>45254</v>
      </c>
      <c r="G704" s="2" t="s">
        <v>22</v>
      </c>
      <c r="H704" s="30">
        <f>_xlfn.XLOOKUP(Table8[[#This Row],[Attendance]],$J$2:$J$5,$K$2:$K$5)</f>
        <v>1</v>
      </c>
    </row>
    <row r="705" spans="1:8">
      <c r="A705" t="s">
        <v>107</v>
      </c>
      <c r="B705" t="s">
        <v>38</v>
      </c>
      <c r="C705" t="s">
        <v>66</v>
      </c>
      <c r="D705" t="s">
        <v>85</v>
      </c>
      <c r="E705" s="36" t="str">
        <f>_xlfn.XLOOKUP(Table8[[#This Row],[EID]],Roster!A:A,Roster!F:F)</f>
        <v>F&amp;A</v>
      </c>
      <c r="F705" s="2">
        <v>45254</v>
      </c>
      <c r="G705" s="2" t="s">
        <v>22</v>
      </c>
      <c r="H705" s="30">
        <f>_xlfn.XLOOKUP(Table8[[#This Row],[Attendance]],$J$2:$J$5,$K$2:$K$5)</f>
        <v>1</v>
      </c>
    </row>
    <row r="706" spans="1:8">
      <c r="A706" t="s">
        <v>108</v>
      </c>
      <c r="B706" t="s">
        <v>39</v>
      </c>
      <c r="C706" t="s">
        <v>67</v>
      </c>
      <c r="D706" t="s">
        <v>88</v>
      </c>
      <c r="E706" s="36" t="str">
        <f>_xlfn.XLOOKUP(Table8[[#This Row],[EID]],Roster!A:A,Roster!F:F)</f>
        <v>HR</v>
      </c>
      <c r="F706" s="2">
        <v>45254</v>
      </c>
      <c r="G706" s="2" t="s">
        <v>22</v>
      </c>
      <c r="H706" s="30">
        <f>_xlfn.XLOOKUP(Table8[[#This Row],[Attendance]],$J$2:$J$5,$K$2:$K$5)</f>
        <v>1</v>
      </c>
    </row>
    <row r="707" spans="1:8">
      <c r="A707" t="s">
        <v>109</v>
      </c>
      <c r="B707" t="s">
        <v>40</v>
      </c>
      <c r="C707" t="s">
        <v>68</v>
      </c>
      <c r="D707" t="s">
        <v>87</v>
      </c>
      <c r="E707" s="36" t="str">
        <f>_xlfn.XLOOKUP(Table8[[#This Row],[EID]],Roster!A:A,Roster!F:F)</f>
        <v>Strategy</v>
      </c>
      <c r="F707" s="2">
        <v>45254</v>
      </c>
      <c r="G707" s="2" t="s">
        <v>125</v>
      </c>
      <c r="H707" s="30">
        <f>_xlfn.XLOOKUP(Table8[[#This Row],[Attendance]],$J$2:$J$5,$K$2:$K$5)</f>
        <v>0</v>
      </c>
    </row>
    <row r="708" spans="1:8">
      <c r="A708" t="s">
        <v>110</v>
      </c>
      <c r="B708" t="s">
        <v>41</v>
      </c>
      <c r="C708" t="s">
        <v>69</v>
      </c>
      <c r="D708" t="s">
        <v>85</v>
      </c>
      <c r="E708" s="36" t="str">
        <f>_xlfn.XLOOKUP(Table8[[#This Row],[EID]],Roster!A:A,Roster!F:F)</f>
        <v>F&amp;A</v>
      </c>
      <c r="F708" s="2">
        <v>45254</v>
      </c>
      <c r="G708" s="2" t="s">
        <v>22</v>
      </c>
      <c r="H708" s="30">
        <f>_xlfn.XLOOKUP(Table8[[#This Row],[Attendance]],$J$2:$J$5,$K$2:$K$5)</f>
        <v>1</v>
      </c>
    </row>
    <row r="709" spans="1:8">
      <c r="A709" t="s">
        <v>111</v>
      </c>
      <c r="B709" t="s">
        <v>42</v>
      </c>
      <c r="C709" t="s">
        <v>70</v>
      </c>
      <c r="D709" t="s">
        <v>86</v>
      </c>
      <c r="E709" s="36" t="str">
        <f>_xlfn.XLOOKUP(Table8[[#This Row],[EID]],Roster!A:A,Roster!F:F)</f>
        <v>Health</v>
      </c>
      <c r="F709" s="2">
        <v>45254</v>
      </c>
      <c r="G709" s="2" t="s">
        <v>22</v>
      </c>
      <c r="H709" s="30">
        <f>_xlfn.XLOOKUP(Table8[[#This Row],[Attendance]],$J$2:$J$5,$K$2:$K$5)</f>
        <v>1</v>
      </c>
    </row>
    <row r="710" spans="1:8">
      <c r="A710" t="s">
        <v>112</v>
      </c>
      <c r="B710" t="s">
        <v>43</v>
      </c>
      <c r="C710" t="s">
        <v>71</v>
      </c>
      <c r="D710" t="s">
        <v>86</v>
      </c>
      <c r="E710" s="36" t="str">
        <f>_xlfn.XLOOKUP(Table8[[#This Row],[EID]],Roster!A:A,Roster!F:F)</f>
        <v>Health</v>
      </c>
      <c r="F710" s="2">
        <v>45254</v>
      </c>
      <c r="G710" s="2" t="s">
        <v>22</v>
      </c>
      <c r="H710" s="30">
        <f>_xlfn.XLOOKUP(Table8[[#This Row],[Attendance]],$J$2:$J$5,$K$2:$K$5)</f>
        <v>1</v>
      </c>
    </row>
    <row r="711" spans="1:8">
      <c r="A711" t="s">
        <v>113</v>
      </c>
      <c r="B711" t="s">
        <v>44</v>
      </c>
      <c r="C711" t="s">
        <v>72</v>
      </c>
      <c r="D711" t="s">
        <v>88</v>
      </c>
      <c r="E711" s="36" t="str">
        <f>_xlfn.XLOOKUP(Table8[[#This Row],[EID]],Roster!A:A,Roster!F:F)</f>
        <v>HR</v>
      </c>
      <c r="F711" s="2">
        <v>45254</v>
      </c>
      <c r="G711" s="2" t="s">
        <v>22</v>
      </c>
      <c r="H711" s="30">
        <f>_xlfn.XLOOKUP(Table8[[#This Row],[Attendance]],$J$2:$J$5,$K$2:$K$5)</f>
        <v>1</v>
      </c>
    </row>
    <row r="712" spans="1:8">
      <c r="A712" t="s">
        <v>114</v>
      </c>
      <c r="B712" t="s">
        <v>45</v>
      </c>
      <c r="C712" t="s">
        <v>73</v>
      </c>
      <c r="D712" t="s">
        <v>87</v>
      </c>
      <c r="E712" s="36" t="str">
        <f>_xlfn.XLOOKUP(Table8[[#This Row],[EID]],Roster!A:A,Roster!F:F)</f>
        <v>Strategy</v>
      </c>
      <c r="F712" s="2">
        <v>45254</v>
      </c>
      <c r="G712" s="2" t="s">
        <v>124</v>
      </c>
      <c r="H712" s="30">
        <f>_xlfn.XLOOKUP(Table8[[#This Row],[Attendance]],$J$2:$J$5,$K$2:$K$5)</f>
        <v>0</v>
      </c>
    </row>
    <row r="713" spans="1:8">
      <c r="A713" t="s">
        <v>115</v>
      </c>
      <c r="B713" t="s">
        <v>46</v>
      </c>
      <c r="C713" t="s">
        <v>74</v>
      </c>
      <c r="D713" t="s">
        <v>85</v>
      </c>
      <c r="E713" s="36" t="str">
        <f>_xlfn.XLOOKUP(Table8[[#This Row],[EID]],Roster!A:A,Roster!F:F)</f>
        <v>F&amp;A</v>
      </c>
      <c r="F713" s="2">
        <v>45254</v>
      </c>
      <c r="G713" s="2" t="s">
        <v>22</v>
      </c>
      <c r="H713" s="30">
        <f>_xlfn.XLOOKUP(Table8[[#This Row],[Attendance]],$J$2:$J$5,$K$2:$K$5)</f>
        <v>1</v>
      </c>
    </row>
    <row r="714" spans="1:8">
      <c r="A714" t="s">
        <v>116</v>
      </c>
      <c r="B714" t="s">
        <v>47</v>
      </c>
      <c r="C714" t="s">
        <v>75</v>
      </c>
      <c r="D714" t="s">
        <v>86</v>
      </c>
      <c r="E714" s="36" t="str">
        <f>_xlfn.XLOOKUP(Table8[[#This Row],[EID]],Roster!A:A,Roster!F:F)</f>
        <v>Health</v>
      </c>
      <c r="F714" s="2">
        <v>45254</v>
      </c>
      <c r="G714" s="2" t="s">
        <v>22</v>
      </c>
      <c r="H714" s="30">
        <f>_xlfn.XLOOKUP(Table8[[#This Row],[Attendance]],$J$2:$J$5,$K$2:$K$5)</f>
        <v>1</v>
      </c>
    </row>
    <row r="715" spans="1:8">
      <c r="A715" t="s">
        <v>117</v>
      </c>
      <c r="B715" t="s">
        <v>48</v>
      </c>
      <c r="C715" t="s">
        <v>76</v>
      </c>
      <c r="D715" t="s">
        <v>87</v>
      </c>
      <c r="E715" s="36" t="str">
        <f>_xlfn.XLOOKUP(Table8[[#This Row],[EID]],Roster!A:A,Roster!F:F)</f>
        <v>Network</v>
      </c>
      <c r="F715" s="2">
        <v>45254</v>
      </c>
      <c r="G715" s="2" t="s">
        <v>22</v>
      </c>
      <c r="H715" s="30">
        <f>_xlfn.XLOOKUP(Table8[[#This Row],[Attendance]],$J$2:$J$5,$K$2:$K$5)</f>
        <v>1</v>
      </c>
    </row>
    <row r="716" spans="1:8">
      <c r="A716" t="s">
        <v>118</v>
      </c>
      <c r="B716" t="s">
        <v>49</v>
      </c>
      <c r="C716" t="s">
        <v>77</v>
      </c>
      <c r="D716" t="s">
        <v>88</v>
      </c>
      <c r="E716" s="36" t="str">
        <f>_xlfn.XLOOKUP(Table8[[#This Row],[EID]],Roster!A:A,Roster!F:F)</f>
        <v>HR</v>
      </c>
      <c r="F716" s="2">
        <v>45254</v>
      </c>
      <c r="G716" s="2" t="s">
        <v>126</v>
      </c>
      <c r="H716" s="30">
        <f>_xlfn.XLOOKUP(Table8[[#This Row],[Attendance]],$J$2:$J$5,$K$2:$K$5)</f>
        <v>0</v>
      </c>
    </row>
    <row r="717" spans="1:8">
      <c r="A717" t="s">
        <v>119</v>
      </c>
      <c r="B717" t="s">
        <v>50</v>
      </c>
      <c r="C717" t="s">
        <v>78</v>
      </c>
      <c r="D717" t="s">
        <v>86</v>
      </c>
      <c r="E717" s="36" t="str">
        <f>_xlfn.XLOOKUP(Table8[[#This Row],[EID]],Roster!A:A,Roster!F:F)</f>
        <v>Health</v>
      </c>
      <c r="F717" s="2">
        <v>45254</v>
      </c>
      <c r="G717" s="2" t="s">
        <v>22</v>
      </c>
      <c r="H717" s="30">
        <f>_xlfn.XLOOKUP(Table8[[#This Row],[Attendance]],$J$2:$J$5,$K$2:$K$5)</f>
        <v>1</v>
      </c>
    </row>
    <row r="718" spans="1:8">
      <c r="A718" t="s">
        <v>120</v>
      </c>
      <c r="B718" t="s">
        <v>51</v>
      </c>
      <c r="C718" t="s">
        <v>79</v>
      </c>
      <c r="D718" t="s">
        <v>85</v>
      </c>
      <c r="E718" s="36" t="str">
        <f>_xlfn.XLOOKUP(Table8[[#This Row],[EID]],Roster!A:A,Roster!F:F)</f>
        <v>F&amp;A</v>
      </c>
      <c r="F718" s="2">
        <v>45254</v>
      </c>
      <c r="G718" s="2" t="s">
        <v>22</v>
      </c>
      <c r="H718" s="30">
        <f>_xlfn.XLOOKUP(Table8[[#This Row],[Attendance]],$J$2:$J$5,$K$2:$K$5)</f>
        <v>1</v>
      </c>
    </row>
    <row r="719" spans="1:8">
      <c r="A719" t="s">
        <v>121</v>
      </c>
      <c r="B719" t="s">
        <v>52</v>
      </c>
      <c r="C719" t="s">
        <v>80</v>
      </c>
      <c r="D719" t="s">
        <v>86</v>
      </c>
      <c r="E719" s="36" t="str">
        <f>_xlfn.XLOOKUP(Table8[[#This Row],[EID]],Roster!A:A,Roster!F:F)</f>
        <v>Health</v>
      </c>
      <c r="F719" s="2">
        <v>45254</v>
      </c>
      <c r="G719" s="2" t="s">
        <v>22</v>
      </c>
      <c r="H719" s="30">
        <f>_xlfn.XLOOKUP(Table8[[#This Row],[Attendance]],$J$2:$J$5,$K$2:$K$5)</f>
        <v>1</v>
      </c>
    </row>
    <row r="720" spans="1:8">
      <c r="A720" t="s">
        <v>122</v>
      </c>
      <c r="B720" t="s">
        <v>81</v>
      </c>
      <c r="C720" t="s">
        <v>82</v>
      </c>
      <c r="D720" t="s">
        <v>87</v>
      </c>
      <c r="E720" s="36" t="str">
        <f>_xlfn.XLOOKUP(Table8[[#This Row],[EID]],Roster!A:A,Roster!F:F)</f>
        <v>Network</v>
      </c>
      <c r="F720" s="2">
        <v>45254</v>
      </c>
      <c r="G720" s="2" t="s">
        <v>22</v>
      </c>
      <c r="H720" s="30">
        <f>_xlfn.XLOOKUP(Table8[[#This Row],[Attendance]],$J$2:$J$5,$K$2:$K$5)</f>
        <v>1</v>
      </c>
    </row>
    <row r="721" spans="1:8">
      <c r="A721" t="s">
        <v>123</v>
      </c>
      <c r="B721" t="s">
        <v>83</v>
      </c>
      <c r="C721" t="s">
        <v>84</v>
      </c>
      <c r="D721" t="s">
        <v>88</v>
      </c>
      <c r="E721" s="36" t="str">
        <f>_xlfn.XLOOKUP(Table8[[#This Row],[EID]],Roster!A:A,Roster!F:F)</f>
        <v>HR</v>
      </c>
      <c r="F721" s="2">
        <v>45254</v>
      </c>
      <c r="G721" s="2" t="s">
        <v>125</v>
      </c>
      <c r="H721" s="30">
        <f>_xlfn.XLOOKUP(Table8[[#This Row],[Attendance]],$J$2:$J$5,$K$2:$K$5)</f>
        <v>0</v>
      </c>
    </row>
    <row r="722" spans="1:8">
      <c r="A722" t="s">
        <v>94</v>
      </c>
      <c r="B722" t="s">
        <v>25</v>
      </c>
      <c r="C722" t="s">
        <v>53</v>
      </c>
      <c r="D722" t="s">
        <v>85</v>
      </c>
      <c r="E722" s="36" t="str">
        <f>_xlfn.XLOOKUP(Table8[[#This Row],[EID]],Roster!A:A,Roster!F:F)</f>
        <v>F&amp;A</v>
      </c>
      <c r="F722" s="2">
        <v>45255</v>
      </c>
      <c r="G722" s="2" t="s">
        <v>22</v>
      </c>
      <c r="H722" s="30">
        <f>_xlfn.XLOOKUP(Table8[[#This Row],[Attendance]],$J$2:$J$5,$K$2:$K$5)</f>
        <v>1</v>
      </c>
    </row>
    <row r="723" spans="1:8">
      <c r="A723" t="s">
        <v>95</v>
      </c>
      <c r="B723" t="s">
        <v>26</v>
      </c>
      <c r="C723" t="s">
        <v>54</v>
      </c>
      <c r="D723" t="s">
        <v>85</v>
      </c>
      <c r="E723" s="36" t="str">
        <f>_xlfn.XLOOKUP(Table8[[#This Row],[EID]],Roster!A:A,Roster!F:F)</f>
        <v>F&amp;A</v>
      </c>
      <c r="F723" s="2">
        <v>45255</v>
      </c>
      <c r="G723" s="2" t="s">
        <v>22</v>
      </c>
      <c r="H723" s="30">
        <f>_xlfn.XLOOKUP(Table8[[#This Row],[Attendance]],$J$2:$J$5,$K$2:$K$5)</f>
        <v>1</v>
      </c>
    </row>
    <row r="724" spans="1:8">
      <c r="A724" t="s">
        <v>96</v>
      </c>
      <c r="B724" t="s">
        <v>27</v>
      </c>
      <c r="C724" t="s">
        <v>55</v>
      </c>
      <c r="D724" t="s">
        <v>86</v>
      </c>
      <c r="E724" s="36" t="str">
        <f>_xlfn.XLOOKUP(Table8[[#This Row],[EID]],Roster!A:A,Roster!F:F)</f>
        <v>Health</v>
      </c>
      <c r="F724" s="2">
        <v>45255</v>
      </c>
      <c r="G724" s="2" t="s">
        <v>22</v>
      </c>
      <c r="H724" s="30">
        <f>_xlfn.XLOOKUP(Table8[[#This Row],[Attendance]],$J$2:$J$5,$K$2:$K$5)</f>
        <v>1</v>
      </c>
    </row>
    <row r="725" spans="1:8">
      <c r="A725" t="s">
        <v>97</v>
      </c>
      <c r="B725" t="s">
        <v>28</v>
      </c>
      <c r="C725" t="s">
        <v>56</v>
      </c>
      <c r="D725" t="s">
        <v>87</v>
      </c>
      <c r="E725" s="36" t="str">
        <f>_xlfn.XLOOKUP(Table8[[#This Row],[EID]],Roster!A:A,Roster!F:F)</f>
        <v>Network</v>
      </c>
      <c r="F725" s="2">
        <v>45255</v>
      </c>
      <c r="G725" s="2" t="s">
        <v>126</v>
      </c>
      <c r="H725" s="30">
        <f>_xlfn.XLOOKUP(Table8[[#This Row],[Attendance]],$J$2:$J$5,$K$2:$K$5)</f>
        <v>0</v>
      </c>
    </row>
    <row r="726" spans="1:8">
      <c r="A726" t="s">
        <v>98</v>
      </c>
      <c r="B726" t="s">
        <v>29</v>
      </c>
      <c r="C726" t="s">
        <v>57</v>
      </c>
      <c r="D726" t="s">
        <v>88</v>
      </c>
      <c r="E726" s="36" t="str">
        <f>_xlfn.XLOOKUP(Table8[[#This Row],[EID]],Roster!A:A,Roster!F:F)</f>
        <v>HR</v>
      </c>
      <c r="F726" s="2">
        <v>45255</v>
      </c>
      <c r="G726" s="2" t="s">
        <v>22</v>
      </c>
      <c r="H726" s="30">
        <f>_xlfn.XLOOKUP(Table8[[#This Row],[Attendance]],$J$2:$J$5,$K$2:$K$5)</f>
        <v>1</v>
      </c>
    </row>
    <row r="727" spans="1:8">
      <c r="A727" t="s">
        <v>99</v>
      </c>
      <c r="B727" t="s">
        <v>30</v>
      </c>
      <c r="C727" t="s">
        <v>58</v>
      </c>
      <c r="D727" t="s">
        <v>87</v>
      </c>
      <c r="E727" s="36" t="str">
        <f>_xlfn.XLOOKUP(Table8[[#This Row],[EID]],Roster!A:A,Roster!F:F)</f>
        <v>Strategy</v>
      </c>
      <c r="F727" s="2">
        <v>45255</v>
      </c>
      <c r="G727" s="2" t="s">
        <v>124</v>
      </c>
      <c r="H727" s="30">
        <f>_xlfn.XLOOKUP(Table8[[#This Row],[Attendance]],$J$2:$J$5,$K$2:$K$5)</f>
        <v>0</v>
      </c>
    </row>
    <row r="728" spans="1:8">
      <c r="A728" t="s">
        <v>100</v>
      </c>
      <c r="B728" t="s">
        <v>31</v>
      </c>
      <c r="C728" t="s">
        <v>59</v>
      </c>
      <c r="D728" t="s">
        <v>85</v>
      </c>
      <c r="E728" s="36" t="str">
        <f>_xlfn.XLOOKUP(Table8[[#This Row],[EID]],Roster!A:A,Roster!F:F)</f>
        <v>F&amp;A</v>
      </c>
      <c r="F728" s="2">
        <v>45255</v>
      </c>
      <c r="G728" s="2" t="s">
        <v>22</v>
      </c>
      <c r="H728" s="30">
        <f>_xlfn.XLOOKUP(Table8[[#This Row],[Attendance]],$J$2:$J$5,$K$2:$K$5)</f>
        <v>1</v>
      </c>
    </row>
    <row r="729" spans="1:8">
      <c r="A729" t="s">
        <v>101</v>
      </c>
      <c r="B729" t="s">
        <v>32</v>
      </c>
      <c r="C729" t="s">
        <v>60</v>
      </c>
      <c r="D729" t="s">
        <v>86</v>
      </c>
      <c r="E729" s="36" t="str">
        <f>_xlfn.XLOOKUP(Table8[[#This Row],[EID]],Roster!A:A,Roster!F:F)</f>
        <v>Health</v>
      </c>
      <c r="F729" s="2">
        <v>45255</v>
      </c>
      <c r="G729" s="2" t="s">
        <v>22</v>
      </c>
      <c r="H729" s="30">
        <f>_xlfn.XLOOKUP(Table8[[#This Row],[Attendance]],$J$2:$J$5,$K$2:$K$5)</f>
        <v>1</v>
      </c>
    </row>
    <row r="730" spans="1:8">
      <c r="A730" t="s">
        <v>102</v>
      </c>
      <c r="B730" t="s">
        <v>33</v>
      </c>
      <c r="C730" t="s">
        <v>61</v>
      </c>
      <c r="D730" t="s">
        <v>87</v>
      </c>
      <c r="E730" s="36" t="str">
        <f>_xlfn.XLOOKUP(Table8[[#This Row],[EID]],Roster!A:A,Roster!F:F)</f>
        <v>Network</v>
      </c>
      <c r="F730" s="2">
        <v>45255</v>
      </c>
      <c r="G730" s="2" t="s">
        <v>22</v>
      </c>
      <c r="H730" s="30">
        <f>_xlfn.XLOOKUP(Table8[[#This Row],[Attendance]],$J$2:$J$5,$K$2:$K$5)</f>
        <v>1</v>
      </c>
    </row>
    <row r="731" spans="1:8">
      <c r="A731" t="s">
        <v>103</v>
      </c>
      <c r="B731" t="s">
        <v>34</v>
      </c>
      <c r="C731" t="s">
        <v>62</v>
      </c>
      <c r="D731" t="s">
        <v>88</v>
      </c>
      <c r="E731" s="36" t="str">
        <f>_xlfn.XLOOKUP(Table8[[#This Row],[EID]],Roster!A:A,Roster!F:F)</f>
        <v>HR</v>
      </c>
      <c r="F731" s="2">
        <v>45255</v>
      </c>
      <c r="G731" s="2" t="s">
        <v>22</v>
      </c>
      <c r="H731" s="30">
        <f>_xlfn.XLOOKUP(Table8[[#This Row],[Attendance]],$J$2:$J$5,$K$2:$K$5)</f>
        <v>1</v>
      </c>
    </row>
    <row r="732" spans="1:8">
      <c r="A732" t="s">
        <v>104</v>
      </c>
      <c r="B732" t="s">
        <v>35</v>
      </c>
      <c r="C732" t="s">
        <v>63</v>
      </c>
      <c r="D732" t="s">
        <v>85</v>
      </c>
      <c r="E732" s="36" t="str">
        <f>_xlfn.XLOOKUP(Table8[[#This Row],[EID]],Roster!A:A,Roster!F:F)</f>
        <v>F&amp;A</v>
      </c>
      <c r="F732" s="2">
        <v>45255</v>
      </c>
      <c r="G732" s="2" t="s">
        <v>126</v>
      </c>
      <c r="H732" s="30">
        <f>_xlfn.XLOOKUP(Table8[[#This Row],[Attendance]],$J$2:$J$5,$K$2:$K$5)</f>
        <v>0</v>
      </c>
    </row>
    <row r="733" spans="1:8">
      <c r="A733" t="s">
        <v>105</v>
      </c>
      <c r="B733" t="s">
        <v>36</v>
      </c>
      <c r="C733" t="s">
        <v>64</v>
      </c>
      <c r="D733" t="s">
        <v>85</v>
      </c>
      <c r="E733" s="36" t="str">
        <f>_xlfn.XLOOKUP(Table8[[#This Row],[EID]],Roster!A:A,Roster!F:F)</f>
        <v>F&amp;A</v>
      </c>
      <c r="F733" s="2">
        <v>45255</v>
      </c>
      <c r="G733" s="2" t="s">
        <v>22</v>
      </c>
      <c r="H733" s="30">
        <f>_xlfn.XLOOKUP(Table8[[#This Row],[Attendance]],$J$2:$J$5,$K$2:$K$5)</f>
        <v>1</v>
      </c>
    </row>
    <row r="734" spans="1:8">
      <c r="A734" t="s">
        <v>106</v>
      </c>
      <c r="B734" t="s">
        <v>37</v>
      </c>
      <c r="C734" t="s">
        <v>65</v>
      </c>
      <c r="D734" t="s">
        <v>86</v>
      </c>
      <c r="E734" s="36" t="str">
        <f>_xlfn.XLOOKUP(Table8[[#This Row],[EID]],Roster!A:A,Roster!F:F)</f>
        <v>Health</v>
      </c>
      <c r="F734" s="2">
        <v>45255</v>
      </c>
      <c r="G734" s="2" t="s">
        <v>22</v>
      </c>
      <c r="H734" s="30">
        <f>_xlfn.XLOOKUP(Table8[[#This Row],[Attendance]],$J$2:$J$5,$K$2:$K$5)</f>
        <v>1</v>
      </c>
    </row>
    <row r="735" spans="1:8">
      <c r="A735" t="s">
        <v>107</v>
      </c>
      <c r="B735" t="s">
        <v>38</v>
      </c>
      <c r="C735" t="s">
        <v>66</v>
      </c>
      <c r="D735" t="s">
        <v>85</v>
      </c>
      <c r="E735" s="36" t="str">
        <f>_xlfn.XLOOKUP(Table8[[#This Row],[EID]],Roster!A:A,Roster!F:F)</f>
        <v>F&amp;A</v>
      </c>
      <c r="F735" s="2">
        <v>45255</v>
      </c>
      <c r="G735" s="2" t="s">
        <v>124</v>
      </c>
      <c r="H735" s="30">
        <f>_xlfn.XLOOKUP(Table8[[#This Row],[Attendance]],$J$2:$J$5,$K$2:$K$5)</f>
        <v>0</v>
      </c>
    </row>
    <row r="736" spans="1:8">
      <c r="A736" t="s">
        <v>108</v>
      </c>
      <c r="B736" t="s">
        <v>39</v>
      </c>
      <c r="C736" t="s">
        <v>67</v>
      </c>
      <c r="D736" t="s">
        <v>88</v>
      </c>
      <c r="E736" s="36" t="str">
        <f>_xlfn.XLOOKUP(Table8[[#This Row],[EID]],Roster!A:A,Roster!F:F)</f>
        <v>HR</v>
      </c>
      <c r="F736" s="2">
        <v>45255</v>
      </c>
      <c r="G736" s="2" t="s">
        <v>22</v>
      </c>
      <c r="H736" s="30">
        <f>_xlfn.XLOOKUP(Table8[[#This Row],[Attendance]],$J$2:$J$5,$K$2:$K$5)</f>
        <v>1</v>
      </c>
    </row>
    <row r="737" spans="1:8">
      <c r="A737" t="s">
        <v>109</v>
      </c>
      <c r="B737" t="s">
        <v>40</v>
      </c>
      <c r="C737" t="s">
        <v>68</v>
      </c>
      <c r="D737" t="s">
        <v>87</v>
      </c>
      <c r="E737" s="36" t="str">
        <f>_xlfn.XLOOKUP(Table8[[#This Row],[EID]],Roster!A:A,Roster!F:F)</f>
        <v>Strategy</v>
      </c>
      <c r="F737" s="2">
        <v>45255</v>
      </c>
      <c r="G737" s="2" t="s">
        <v>22</v>
      </c>
      <c r="H737" s="30">
        <f>_xlfn.XLOOKUP(Table8[[#This Row],[Attendance]],$J$2:$J$5,$K$2:$K$5)</f>
        <v>1</v>
      </c>
    </row>
    <row r="738" spans="1:8">
      <c r="A738" t="s">
        <v>110</v>
      </c>
      <c r="B738" t="s">
        <v>41</v>
      </c>
      <c r="C738" t="s">
        <v>69</v>
      </c>
      <c r="D738" t="s">
        <v>85</v>
      </c>
      <c r="E738" s="36" t="str">
        <f>_xlfn.XLOOKUP(Table8[[#This Row],[EID]],Roster!A:A,Roster!F:F)</f>
        <v>F&amp;A</v>
      </c>
      <c r="F738" s="2">
        <v>45255</v>
      </c>
      <c r="G738" s="2" t="s">
        <v>22</v>
      </c>
      <c r="H738" s="30">
        <f>_xlfn.XLOOKUP(Table8[[#This Row],[Attendance]],$J$2:$J$5,$K$2:$K$5)</f>
        <v>1</v>
      </c>
    </row>
    <row r="739" spans="1:8">
      <c r="A739" t="s">
        <v>111</v>
      </c>
      <c r="B739" t="s">
        <v>42</v>
      </c>
      <c r="C739" t="s">
        <v>70</v>
      </c>
      <c r="D739" t="s">
        <v>86</v>
      </c>
      <c r="E739" s="36" t="str">
        <f>_xlfn.XLOOKUP(Table8[[#This Row],[EID]],Roster!A:A,Roster!F:F)</f>
        <v>Health</v>
      </c>
      <c r="F739" s="2">
        <v>45255</v>
      </c>
      <c r="G739" s="2" t="s">
        <v>22</v>
      </c>
      <c r="H739" s="30">
        <f>_xlfn.XLOOKUP(Table8[[#This Row],[Attendance]],$J$2:$J$5,$K$2:$K$5)</f>
        <v>1</v>
      </c>
    </row>
    <row r="740" spans="1:8">
      <c r="A740" t="s">
        <v>112</v>
      </c>
      <c r="B740" t="s">
        <v>43</v>
      </c>
      <c r="C740" t="s">
        <v>71</v>
      </c>
      <c r="D740" t="s">
        <v>86</v>
      </c>
      <c r="E740" s="36" t="str">
        <f>_xlfn.XLOOKUP(Table8[[#This Row],[EID]],Roster!A:A,Roster!F:F)</f>
        <v>Health</v>
      </c>
      <c r="F740" s="2">
        <v>45255</v>
      </c>
      <c r="G740" s="2" t="s">
        <v>22</v>
      </c>
      <c r="H740" s="30">
        <f>_xlfn.XLOOKUP(Table8[[#This Row],[Attendance]],$J$2:$J$5,$K$2:$K$5)</f>
        <v>1</v>
      </c>
    </row>
    <row r="741" spans="1:8">
      <c r="A741" t="s">
        <v>113</v>
      </c>
      <c r="B741" t="s">
        <v>44</v>
      </c>
      <c r="C741" t="s">
        <v>72</v>
      </c>
      <c r="D741" t="s">
        <v>88</v>
      </c>
      <c r="E741" s="36" t="str">
        <f>_xlfn.XLOOKUP(Table8[[#This Row],[EID]],Roster!A:A,Roster!F:F)</f>
        <v>HR</v>
      </c>
      <c r="F741" s="2">
        <v>45255</v>
      </c>
      <c r="G741" s="2" t="s">
        <v>124</v>
      </c>
      <c r="H741" s="30">
        <f>_xlfn.XLOOKUP(Table8[[#This Row],[Attendance]],$J$2:$J$5,$K$2:$K$5)</f>
        <v>0</v>
      </c>
    </row>
    <row r="742" spans="1:8">
      <c r="A742" t="s">
        <v>114</v>
      </c>
      <c r="B742" t="s">
        <v>45</v>
      </c>
      <c r="C742" t="s">
        <v>73</v>
      </c>
      <c r="D742" t="s">
        <v>87</v>
      </c>
      <c r="E742" s="36" t="str">
        <f>_xlfn.XLOOKUP(Table8[[#This Row],[EID]],Roster!A:A,Roster!F:F)</f>
        <v>Strategy</v>
      </c>
      <c r="F742" s="2">
        <v>45255</v>
      </c>
      <c r="G742" s="2" t="s">
        <v>22</v>
      </c>
      <c r="H742" s="30">
        <f>_xlfn.XLOOKUP(Table8[[#This Row],[Attendance]],$J$2:$J$5,$K$2:$K$5)</f>
        <v>1</v>
      </c>
    </row>
    <row r="743" spans="1:8">
      <c r="A743" t="s">
        <v>115</v>
      </c>
      <c r="B743" t="s">
        <v>46</v>
      </c>
      <c r="C743" t="s">
        <v>74</v>
      </c>
      <c r="D743" t="s">
        <v>85</v>
      </c>
      <c r="E743" s="36" t="str">
        <f>_xlfn.XLOOKUP(Table8[[#This Row],[EID]],Roster!A:A,Roster!F:F)</f>
        <v>F&amp;A</v>
      </c>
      <c r="F743" s="2">
        <v>45255</v>
      </c>
      <c r="G743" s="2" t="s">
        <v>22</v>
      </c>
      <c r="H743" s="30">
        <f>_xlfn.XLOOKUP(Table8[[#This Row],[Attendance]],$J$2:$J$5,$K$2:$K$5)</f>
        <v>1</v>
      </c>
    </row>
    <row r="744" spans="1:8">
      <c r="A744" t="s">
        <v>116</v>
      </c>
      <c r="B744" t="s">
        <v>47</v>
      </c>
      <c r="C744" t="s">
        <v>75</v>
      </c>
      <c r="D744" t="s">
        <v>86</v>
      </c>
      <c r="E744" s="36" t="str">
        <f>_xlfn.XLOOKUP(Table8[[#This Row],[EID]],Roster!A:A,Roster!F:F)</f>
        <v>Health</v>
      </c>
      <c r="F744" s="2">
        <v>45255</v>
      </c>
      <c r="G744" s="2" t="s">
        <v>22</v>
      </c>
      <c r="H744" s="30">
        <f>_xlfn.XLOOKUP(Table8[[#This Row],[Attendance]],$J$2:$J$5,$K$2:$K$5)</f>
        <v>1</v>
      </c>
    </row>
    <row r="745" spans="1:8">
      <c r="A745" t="s">
        <v>117</v>
      </c>
      <c r="B745" t="s">
        <v>48</v>
      </c>
      <c r="C745" t="s">
        <v>76</v>
      </c>
      <c r="D745" t="s">
        <v>87</v>
      </c>
      <c r="E745" s="36" t="str">
        <f>_xlfn.XLOOKUP(Table8[[#This Row],[EID]],Roster!A:A,Roster!F:F)</f>
        <v>Network</v>
      </c>
      <c r="F745" s="2">
        <v>45255</v>
      </c>
      <c r="G745" s="2" t="s">
        <v>22</v>
      </c>
      <c r="H745" s="30">
        <f>_xlfn.XLOOKUP(Table8[[#This Row],[Attendance]],$J$2:$J$5,$K$2:$K$5)</f>
        <v>1</v>
      </c>
    </row>
    <row r="746" spans="1:8">
      <c r="A746" t="s">
        <v>118</v>
      </c>
      <c r="B746" t="s">
        <v>49</v>
      </c>
      <c r="C746" t="s">
        <v>77</v>
      </c>
      <c r="D746" t="s">
        <v>88</v>
      </c>
      <c r="E746" s="36" t="str">
        <f>_xlfn.XLOOKUP(Table8[[#This Row],[EID]],Roster!A:A,Roster!F:F)</f>
        <v>HR</v>
      </c>
      <c r="F746" s="2">
        <v>45255</v>
      </c>
      <c r="G746" s="2" t="s">
        <v>22</v>
      </c>
      <c r="H746" s="30">
        <f>_xlfn.XLOOKUP(Table8[[#This Row],[Attendance]],$J$2:$J$5,$K$2:$K$5)</f>
        <v>1</v>
      </c>
    </row>
    <row r="747" spans="1:8">
      <c r="A747" t="s">
        <v>119</v>
      </c>
      <c r="B747" t="s">
        <v>50</v>
      </c>
      <c r="C747" t="s">
        <v>78</v>
      </c>
      <c r="D747" t="s">
        <v>86</v>
      </c>
      <c r="E747" s="36" t="str">
        <f>_xlfn.XLOOKUP(Table8[[#This Row],[EID]],Roster!A:A,Roster!F:F)</f>
        <v>Health</v>
      </c>
      <c r="F747" s="2">
        <v>45255</v>
      </c>
      <c r="G747" s="2" t="s">
        <v>22</v>
      </c>
      <c r="H747" s="30">
        <f>_xlfn.XLOOKUP(Table8[[#This Row],[Attendance]],$J$2:$J$5,$K$2:$K$5)</f>
        <v>1</v>
      </c>
    </row>
    <row r="748" spans="1:8">
      <c r="A748" t="s">
        <v>120</v>
      </c>
      <c r="B748" t="s">
        <v>51</v>
      </c>
      <c r="C748" t="s">
        <v>79</v>
      </c>
      <c r="D748" t="s">
        <v>85</v>
      </c>
      <c r="E748" s="36" t="str">
        <f>_xlfn.XLOOKUP(Table8[[#This Row],[EID]],Roster!A:A,Roster!F:F)</f>
        <v>F&amp;A</v>
      </c>
      <c r="F748" s="2">
        <v>45255</v>
      </c>
      <c r="G748" s="2" t="s">
        <v>22</v>
      </c>
      <c r="H748" s="30">
        <f>_xlfn.XLOOKUP(Table8[[#This Row],[Attendance]],$J$2:$J$5,$K$2:$K$5)</f>
        <v>1</v>
      </c>
    </row>
    <row r="749" spans="1:8">
      <c r="A749" t="s">
        <v>121</v>
      </c>
      <c r="B749" t="s">
        <v>52</v>
      </c>
      <c r="C749" t="s">
        <v>80</v>
      </c>
      <c r="D749" t="s">
        <v>86</v>
      </c>
      <c r="E749" s="36" t="str">
        <f>_xlfn.XLOOKUP(Table8[[#This Row],[EID]],Roster!A:A,Roster!F:F)</f>
        <v>Health</v>
      </c>
      <c r="F749" s="2">
        <v>45255</v>
      </c>
      <c r="G749" s="2" t="s">
        <v>22</v>
      </c>
      <c r="H749" s="30">
        <f>_xlfn.XLOOKUP(Table8[[#This Row],[Attendance]],$J$2:$J$5,$K$2:$K$5)</f>
        <v>1</v>
      </c>
    </row>
    <row r="750" spans="1:8">
      <c r="A750" t="s">
        <v>122</v>
      </c>
      <c r="B750" t="s">
        <v>81</v>
      </c>
      <c r="C750" t="s">
        <v>82</v>
      </c>
      <c r="D750" t="s">
        <v>87</v>
      </c>
      <c r="E750" s="36" t="str">
        <f>_xlfn.XLOOKUP(Table8[[#This Row],[EID]],Roster!A:A,Roster!F:F)</f>
        <v>Network</v>
      </c>
      <c r="F750" s="2">
        <v>45255</v>
      </c>
      <c r="G750" s="2" t="s">
        <v>124</v>
      </c>
      <c r="H750" s="30">
        <f>_xlfn.XLOOKUP(Table8[[#This Row],[Attendance]],$J$2:$J$5,$K$2:$K$5)</f>
        <v>0</v>
      </c>
    </row>
    <row r="751" spans="1:8">
      <c r="A751" t="s">
        <v>123</v>
      </c>
      <c r="B751" t="s">
        <v>83</v>
      </c>
      <c r="C751" t="s">
        <v>84</v>
      </c>
      <c r="D751" t="s">
        <v>88</v>
      </c>
      <c r="E751" s="36" t="str">
        <f>_xlfn.XLOOKUP(Table8[[#This Row],[EID]],Roster!A:A,Roster!F:F)</f>
        <v>HR</v>
      </c>
      <c r="F751" s="2">
        <v>45255</v>
      </c>
      <c r="G751" s="2" t="s">
        <v>22</v>
      </c>
      <c r="H751" s="30">
        <f>_xlfn.XLOOKUP(Table8[[#This Row],[Attendance]],$J$2:$J$5,$K$2:$K$5)</f>
        <v>1</v>
      </c>
    </row>
    <row r="752" spans="1:8">
      <c r="A752" t="s">
        <v>94</v>
      </c>
      <c r="B752" t="s">
        <v>25</v>
      </c>
      <c r="C752" t="s">
        <v>53</v>
      </c>
      <c r="D752" t="s">
        <v>85</v>
      </c>
      <c r="E752" s="36" t="str">
        <f>_xlfn.XLOOKUP(Table8[[#This Row],[EID]],Roster!A:A,Roster!F:F)</f>
        <v>F&amp;A</v>
      </c>
      <c r="F752" s="2">
        <v>45256</v>
      </c>
      <c r="G752" s="2" t="s">
        <v>22</v>
      </c>
      <c r="H752" s="30">
        <f>_xlfn.XLOOKUP(Table8[[#This Row],[Attendance]],$J$2:$J$5,$K$2:$K$5)</f>
        <v>1</v>
      </c>
    </row>
    <row r="753" spans="1:8">
      <c r="A753" t="s">
        <v>95</v>
      </c>
      <c r="B753" t="s">
        <v>26</v>
      </c>
      <c r="C753" t="s">
        <v>54</v>
      </c>
      <c r="D753" t="s">
        <v>85</v>
      </c>
      <c r="E753" s="36" t="str">
        <f>_xlfn.XLOOKUP(Table8[[#This Row],[EID]],Roster!A:A,Roster!F:F)</f>
        <v>F&amp;A</v>
      </c>
      <c r="F753" s="2">
        <v>45256</v>
      </c>
      <c r="G753" s="2" t="s">
        <v>126</v>
      </c>
      <c r="H753" s="30">
        <f>_xlfn.XLOOKUP(Table8[[#This Row],[Attendance]],$J$2:$J$5,$K$2:$K$5)</f>
        <v>0</v>
      </c>
    </row>
    <row r="754" spans="1:8">
      <c r="A754" t="s">
        <v>96</v>
      </c>
      <c r="B754" t="s">
        <v>27</v>
      </c>
      <c r="C754" t="s">
        <v>55</v>
      </c>
      <c r="D754" t="s">
        <v>86</v>
      </c>
      <c r="E754" s="36" t="str">
        <f>_xlfn.XLOOKUP(Table8[[#This Row],[EID]],Roster!A:A,Roster!F:F)</f>
        <v>Health</v>
      </c>
      <c r="F754" s="2">
        <v>45256</v>
      </c>
      <c r="G754" s="2" t="s">
        <v>22</v>
      </c>
      <c r="H754" s="30">
        <f>_xlfn.XLOOKUP(Table8[[#This Row],[Attendance]],$J$2:$J$5,$K$2:$K$5)</f>
        <v>1</v>
      </c>
    </row>
    <row r="755" spans="1:8">
      <c r="A755" t="s">
        <v>97</v>
      </c>
      <c r="B755" t="s">
        <v>28</v>
      </c>
      <c r="C755" t="s">
        <v>56</v>
      </c>
      <c r="D755" t="s">
        <v>87</v>
      </c>
      <c r="E755" s="36" t="str">
        <f>_xlfn.XLOOKUP(Table8[[#This Row],[EID]],Roster!A:A,Roster!F:F)</f>
        <v>Network</v>
      </c>
      <c r="F755" s="2">
        <v>45256</v>
      </c>
      <c r="G755" s="2" t="s">
        <v>125</v>
      </c>
      <c r="H755" s="30">
        <f>_xlfn.XLOOKUP(Table8[[#This Row],[Attendance]],$J$2:$J$5,$K$2:$K$5)</f>
        <v>0</v>
      </c>
    </row>
    <row r="756" spans="1:8">
      <c r="A756" t="s">
        <v>98</v>
      </c>
      <c r="B756" t="s">
        <v>29</v>
      </c>
      <c r="C756" t="s">
        <v>57</v>
      </c>
      <c r="D756" t="s">
        <v>88</v>
      </c>
      <c r="E756" s="36" t="str">
        <f>_xlfn.XLOOKUP(Table8[[#This Row],[EID]],Roster!A:A,Roster!F:F)</f>
        <v>HR</v>
      </c>
      <c r="F756" s="2">
        <v>45256</v>
      </c>
      <c r="G756" s="2" t="s">
        <v>22</v>
      </c>
      <c r="H756" s="30">
        <f>_xlfn.XLOOKUP(Table8[[#This Row],[Attendance]],$J$2:$J$5,$K$2:$K$5)</f>
        <v>1</v>
      </c>
    </row>
    <row r="757" spans="1:8">
      <c r="A757" t="s">
        <v>99</v>
      </c>
      <c r="B757" t="s">
        <v>30</v>
      </c>
      <c r="C757" t="s">
        <v>58</v>
      </c>
      <c r="D757" t="s">
        <v>87</v>
      </c>
      <c r="E757" s="36" t="str">
        <f>_xlfn.XLOOKUP(Table8[[#This Row],[EID]],Roster!A:A,Roster!F:F)</f>
        <v>Strategy</v>
      </c>
      <c r="F757" s="2">
        <v>45256</v>
      </c>
      <c r="G757" s="2" t="s">
        <v>22</v>
      </c>
      <c r="H757" s="30">
        <f>_xlfn.XLOOKUP(Table8[[#This Row],[Attendance]],$J$2:$J$5,$K$2:$K$5)</f>
        <v>1</v>
      </c>
    </row>
    <row r="758" spans="1:8">
      <c r="A758" t="s">
        <v>100</v>
      </c>
      <c r="B758" t="s">
        <v>31</v>
      </c>
      <c r="C758" t="s">
        <v>59</v>
      </c>
      <c r="D758" t="s">
        <v>85</v>
      </c>
      <c r="E758" s="36" t="str">
        <f>_xlfn.XLOOKUP(Table8[[#This Row],[EID]],Roster!A:A,Roster!F:F)</f>
        <v>F&amp;A</v>
      </c>
      <c r="F758" s="2">
        <v>45256</v>
      </c>
      <c r="G758" s="2" t="s">
        <v>22</v>
      </c>
      <c r="H758" s="30">
        <f>_xlfn.XLOOKUP(Table8[[#This Row],[Attendance]],$J$2:$J$5,$K$2:$K$5)</f>
        <v>1</v>
      </c>
    </row>
    <row r="759" spans="1:8">
      <c r="A759" t="s">
        <v>101</v>
      </c>
      <c r="B759" t="s">
        <v>32</v>
      </c>
      <c r="C759" t="s">
        <v>60</v>
      </c>
      <c r="D759" t="s">
        <v>86</v>
      </c>
      <c r="E759" s="36" t="str">
        <f>_xlfn.XLOOKUP(Table8[[#This Row],[EID]],Roster!A:A,Roster!F:F)</f>
        <v>Health</v>
      </c>
      <c r="F759" s="2">
        <v>45256</v>
      </c>
      <c r="G759" s="2" t="s">
        <v>22</v>
      </c>
      <c r="H759" s="30">
        <f>_xlfn.XLOOKUP(Table8[[#This Row],[Attendance]],$J$2:$J$5,$K$2:$K$5)</f>
        <v>1</v>
      </c>
    </row>
    <row r="760" spans="1:8">
      <c r="A760" t="s">
        <v>102</v>
      </c>
      <c r="B760" t="s">
        <v>33</v>
      </c>
      <c r="C760" t="s">
        <v>61</v>
      </c>
      <c r="D760" t="s">
        <v>87</v>
      </c>
      <c r="E760" s="36" t="str">
        <f>_xlfn.XLOOKUP(Table8[[#This Row],[EID]],Roster!A:A,Roster!F:F)</f>
        <v>Network</v>
      </c>
      <c r="F760" s="2">
        <v>45256</v>
      </c>
      <c r="G760" s="2" t="s">
        <v>125</v>
      </c>
      <c r="H760" s="30">
        <f>_xlfn.XLOOKUP(Table8[[#This Row],[Attendance]],$J$2:$J$5,$K$2:$K$5)</f>
        <v>0</v>
      </c>
    </row>
    <row r="761" spans="1:8">
      <c r="A761" t="s">
        <v>103</v>
      </c>
      <c r="B761" t="s">
        <v>34</v>
      </c>
      <c r="C761" t="s">
        <v>62</v>
      </c>
      <c r="D761" t="s">
        <v>88</v>
      </c>
      <c r="E761" s="36" t="str">
        <f>_xlfn.XLOOKUP(Table8[[#This Row],[EID]],Roster!A:A,Roster!F:F)</f>
        <v>HR</v>
      </c>
      <c r="F761" s="2">
        <v>45256</v>
      </c>
      <c r="G761" s="2" t="s">
        <v>22</v>
      </c>
      <c r="H761" s="30">
        <f>_xlfn.XLOOKUP(Table8[[#This Row],[Attendance]],$J$2:$J$5,$K$2:$K$5)</f>
        <v>1</v>
      </c>
    </row>
    <row r="762" spans="1:8">
      <c r="A762" t="s">
        <v>104</v>
      </c>
      <c r="B762" t="s">
        <v>35</v>
      </c>
      <c r="C762" t="s">
        <v>63</v>
      </c>
      <c r="D762" t="s">
        <v>85</v>
      </c>
      <c r="E762" s="36" t="str">
        <f>_xlfn.XLOOKUP(Table8[[#This Row],[EID]],Roster!A:A,Roster!F:F)</f>
        <v>F&amp;A</v>
      </c>
      <c r="F762" s="2">
        <v>45256</v>
      </c>
      <c r="G762" s="2" t="s">
        <v>22</v>
      </c>
      <c r="H762" s="30">
        <f>_xlfn.XLOOKUP(Table8[[#This Row],[Attendance]],$J$2:$J$5,$K$2:$K$5)</f>
        <v>1</v>
      </c>
    </row>
    <row r="763" spans="1:8">
      <c r="A763" t="s">
        <v>105</v>
      </c>
      <c r="B763" t="s">
        <v>36</v>
      </c>
      <c r="C763" t="s">
        <v>64</v>
      </c>
      <c r="D763" t="s">
        <v>85</v>
      </c>
      <c r="E763" s="36" t="str">
        <f>_xlfn.XLOOKUP(Table8[[#This Row],[EID]],Roster!A:A,Roster!F:F)</f>
        <v>F&amp;A</v>
      </c>
      <c r="F763" s="2">
        <v>45256</v>
      </c>
      <c r="G763" s="2" t="s">
        <v>125</v>
      </c>
      <c r="H763" s="30">
        <f>_xlfn.XLOOKUP(Table8[[#This Row],[Attendance]],$J$2:$J$5,$K$2:$K$5)</f>
        <v>0</v>
      </c>
    </row>
    <row r="764" spans="1:8">
      <c r="A764" t="s">
        <v>106</v>
      </c>
      <c r="B764" t="s">
        <v>37</v>
      </c>
      <c r="C764" t="s">
        <v>65</v>
      </c>
      <c r="D764" t="s">
        <v>86</v>
      </c>
      <c r="E764" s="36" t="str">
        <f>_xlfn.XLOOKUP(Table8[[#This Row],[EID]],Roster!A:A,Roster!F:F)</f>
        <v>Health</v>
      </c>
      <c r="F764" s="2">
        <v>45256</v>
      </c>
      <c r="G764" s="2" t="s">
        <v>22</v>
      </c>
      <c r="H764" s="30">
        <f>_xlfn.XLOOKUP(Table8[[#This Row],[Attendance]],$J$2:$J$5,$K$2:$K$5)</f>
        <v>1</v>
      </c>
    </row>
    <row r="765" spans="1:8">
      <c r="A765" t="s">
        <v>107</v>
      </c>
      <c r="B765" t="s">
        <v>38</v>
      </c>
      <c r="C765" t="s">
        <v>66</v>
      </c>
      <c r="D765" t="s">
        <v>85</v>
      </c>
      <c r="E765" s="36" t="str">
        <f>_xlfn.XLOOKUP(Table8[[#This Row],[EID]],Roster!A:A,Roster!F:F)</f>
        <v>F&amp;A</v>
      </c>
      <c r="F765" s="2">
        <v>45256</v>
      </c>
      <c r="G765" s="2" t="s">
        <v>124</v>
      </c>
      <c r="H765" s="30">
        <f>_xlfn.XLOOKUP(Table8[[#This Row],[Attendance]],$J$2:$J$5,$K$2:$K$5)</f>
        <v>0</v>
      </c>
    </row>
    <row r="766" spans="1:8">
      <c r="A766" t="s">
        <v>108</v>
      </c>
      <c r="B766" t="s">
        <v>39</v>
      </c>
      <c r="C766" t="s">
        <v>67</v>
      </c>
      <c r="D766" t="s">
        <v>88</v>
      </c>
      <c r="E766" s="36" t="str">
        <f>_xlfn.XLOOKUP(Table8[[#This Row],[EID]],Roster!A:A,Roster!F:F)</f>
        <v>HR</v>
      </c>
      <c r="F766" s="2">
        <v>45256</v>
      </c>
      <c r="G766" s="2" t="s">
        <v>22</v>
      </c>
      <c r="H766" s="30">
        <f>_xlfn.XLOOKUP(Table8[[#This Row],[Attendance]],$J$2:$J$5,$K$2:$K$5)</f>
        <v>1</v>
      </c>
    </row>
    <row r="767" spans="1:8">
      <c r="A767" t="s">
        <v>109</v>
      </c>
      <c r="B767" t="s">
        <v>40</v>
      </c>
      <c r="C767" t="s">
        <v>68</v>
      </c>
      <c r="D767" t="s">
        <v>87</v>
      </c>
      <c r="E767" s="36" t="str">
        <f>_xlfn.XLOOKUP(Table8[[#This Row],[EID]],Roster!A:A,Roster!F:F)</f>
        <v>Strategy</v>
      </c>
      <c r="F767" s="2">
        <v>45256</v>
      </c>
      <c r="G767" s="2" t="s">
        <v>22</v>
      </c>
      <c r="H767" s="30">
        <f>_xlfn.XLOOKUP(Table8[[#This Row],[Attendance]],$J$2:$J$5,$K$2:$K$5)</f>
        <v>1</v>
      </c>
    </row>
    <row r="768" spans="1:8">
      <c r="A768" t="s">
        <v>110</v>
      </c>
      <c r="B768" t="s">
        <v>41</v>
      </c>
      <c r="C768" t="s">
        <v>69</v>
      </c>
      <c r="D768" t="s">
        <v>85</v>
      </c>
      <c r="E768" s="36" t="str">
        <f>_xlfn.XLOOKUP(Table8[[#This Row],[EID]],Roster!A:A,Roster!F:F)</f>
        <v>F&amp;A</v>
      </c>
      <c r="F768" s="2">
        <v>45256</v>
      </c>
      <c r="G768" s="2" t="s">
        <v>22</v>
      </c>
      <c r="H768" s="30">
        <f>_xlfn.XLOOKUP(Table8[[#This Row],[Attendance]],$J$2:$J$5,$K$2:$K$5)</f>
        <v>1</v>
      </c>
    </row>
    <row r="769" spans="1:8">
      <c r="A769" t="s">
        <v>111</v>
      </c>
      <c r="B769" t="s">
        <v>42</v>
      </c>
      <c r="C769" t="s">
        <v>70</v>
      </c>
      <c r="D769" t="s">
        <v>86</v>
      </c>
      <c r="E769" s="36" t="str">
        <f>_xlfn.XLOOKUP(Table8[[#This Row],[EID]],Roster!A:A,Roster!F:F)</f>
        <v>Health</v>
      </c>
      <c r="F769" s="2">
        <v>45256</v>
      </c>
      <c r="G769" s="2" t="s">
        <v>126</v>
      </c>
      <c r="H769" s="30">
        <f>_xlfn.XLOOKUP(Table8[[#This Row],[Attendance]],$J$2:$J$5,$K$2:$K$5)</f>
        <v>0</v>
      </c>
    </row>
    <row r="770" spans="1:8">
      <c r="A770" t="s">
        <v>112</v>
      </c>
      <c r="B770" t="s">
        <v>43</v>
      </c>
      <c r="C770" t="s">
        <v>71</v>
      </c>
      <c r="D770" t="s">
        <v>86</v>
      </c>
      <c r="E770" s="36" t="str">
        <f>_xlfn.XLOOKUP(Table8[[#This Row],[EID]],Roster!A:A,Roster!F:F)</f>
        <v>Health</v>
      </c>
      <c r="F770" s="2">
        <v>45256</v>
      </c>
      <c r="G770" s="2" t="s">
        <v>22</v>
      </c>
      <c r="H770" s="30">
        <f>_xlfn.XLOOKUP(Table8[[#This Row],[Attendance]],$J$2:$J$5,$K$2:$K$5)</f>
        <v>1</v>
      </c>
    </row>
    <row r="771" spans="1:8">
      <c r="A771" t="s">
        <v>113</v>
      </c>
      <c r="B771" t="s">
        <v>44</v>
      </c>
      <c r="C771" t="s">
        <v>72</v>
      </c>
      <c r="D771" t="s">
        <v>88</v>
      </c>
      <c r="E771" s="36" t="str">
        <f>_xlfn.XLOOKUP(Table8[[#This Row],[EID]],Roster!A:A,Roster!F:F)</f>
        <v>HR</v>
      </c>
      <c r="F771" s="2">
        <v>45256</v>
      </c>
      <c r="G771" s="2" t="s">
        <v>22</v>
      </c>
      <c r="H771" s="30">
        <f>_xlfn.XLOOKUP(Table8[[#This Row],[Attendance]],$J$2:$J$5,$K$2:$K$5)</f>
        <v>1</v>
      </c>
    </row>
    <row r="772" spans="1:8">
      <c r="A772" t="s">
        <v>114</v>
      </c>
      <c r="B772" t="s">
        <v>45</v>
      </c>
      <c r="C772" t="s">
        <v>73</v>
      </c>
      <c r="D772" t="s">
        <v>87</v>
      </c>
      <c r="E772" s="36" t="str">
        <f>_xlfn.XLOOKUP(Table8[[#This Row],[EID]],Roster!A:A,Roster!F:F)</f>
        <v>Strategy</v>
      </c>
      <c r="F772" s="2">
        <v>45256</v>
      </c>
      <c r="G772" s="2" t="s">
        <v>22</v>
      </c>
      <c r="H772" s="30">
        <f>_xlfn.XLOOKUP(Table8[[#This Row],[Attendance]],$J$2:$J$5,$K$2:$K$5)</f>
        <v>1</v>
      </c>
    </row>
    <row r="773" spans="1:8">
      <c r="A773" t="s">
        <v>115</v>
      </c>
      <c r="B773" t="s">
        <v>46</v>
      </c>
      <c r="C773" t="s">
        <v>74</v>
      </c>
      <c r="D773" t="s">
        <v>85</v>
      </c>
      <c r="E773" s="36" t="str">
        <f>_xlfn.XLOOKUP(Table8[[#This Row],[EID]],Roster!A:A,Roster!F:F)</f>
        <v>F&amp;A</v>
      </c>
      <c r="F773" s="2">
        <v>45256</v>
      </c>
      <c r="G773" s="2" t="s">
        <v>22</v>
      </c>
      <c r="H773" s="30">
        <f>_xlfn.XLOOKUP(Table8[[#This Row],[Attendance]],$J$2:$J$5,$K$2:$K$5)</f>
        <v>1</v>
      </c>
    </row>
    <row r="774" spans="1:8">
      <c r="A774" t="s">
        <v>116</v>
      </c>
      <c r="B774" t="s">
        <v>47</v>
      </c>
      <c r="C774" t="s">
        <v>75</v>
      </c>
      <c r="D774" t="s">
        <v>86</v>
      </c>
      <c r="E774" s="36" t="str">
        <f>_xlfn.XLOOKUP(Table8[[#This Row],[EID]],Roster!A:A,Roster!F:F)</f>
        <v>Health</v>
      </c>
      <c r="F774" s="2">
        <v>45256</v>
      </c>
      <c r="G774" s="2" t="s">
        <v>125</v>
      </c>
      <c r="H774" s="30">
        <f>_xlfn.XLOOKUP(Table8[[#This Row],[Attendance]],$J$2:$J$5,$K$2:$K$5)</f>
        <v>0</v>
      </c>
    </row>
    <row r="775" spans="1:8">
      <c r="A775" t="s">
        <v>117</v>
      </c>
      <c r="B775" t="s">
        <v>48</v>
      </c>
      <c r="C775" t="s">
        <v>76</v>
      </c>
      <c r="D775" t="s">
        <v>87</v>
      </c>
      <c r="E775" s="36" t="str">
        <f>_xlfn.XLOOKUP(Table8[[#This Row],[EID]],Roster!A:A,Roster!F:F)</f>
        <v>Network</v>
      </c>
      <c r="F775" s="2">
        <v>45256</v>
      </c>
      <c r="G775" s="2" t="s">
        <v>22</v>
      </c>
      <c r="H775" s="30">
        <f>_xlfn.XLOOKUP(Table8[[#This Row],[Attendance]],$J$2:$J$5,$K$2:$K$5)</f>
        <v>1</v>
      </c>
    </row>
    <row r="776" spans="1:8">
      <c r="A776" t="s">
        <v>118</v>
      </c>
      <c r="B776" t="s">
        <v>49</v>
      </c>
      <c r="C776" t="s">
        <v>77</v>
      </c>
      <c r="D776" t="s">
        <v>88</v>
      </c>
      <c r="E776" s="36" t="str">
        <f>_xlfn.XLOOKUP(Table8[[#This Row],[EID]],Roster!A:A,Roster!F:F)</f>
        <v>HR</v>
      </c>
      <c r="F776" s="2">
        <v>45256</v>
      </c>
      <c r="G776" s="2" t="s">
        <v>22</v>
      </c>
      <c r="H776" s="30">
        <f>_xlfn.XLOOKUP(Table8[[#This Row],[Attendance]],$J$2:$J$5,$K$2:$K$5)</f>
        <v>1</v>
      </c>
    </row>
    <row r="777" spans="1:8">
      <c r="A777" t="s">
        <v>119</v>
      </c>
      <c r="B777" t="s">
        <v>50</v>
      </c>
      <c r="C777" t="s">
        <v>78</v>
      </c>
      <c r="D777" t="s">
        <v>86</v>
      </c>
      <c r="E777" s="36" t="str">
        <f>_xlfn.XLOOKUP(Table8[[#This Row],[EID]],Roster!A:A,Roster!F:F)</f>
        <v>Health</v>
      </c>
      <c r="F777" s="2">
        <v>45256</v>
      </c>
      <c r="G777" s="2" t="s">
        <v>22</v>
      </c>
      <c r="H777" s="30">
        <f>_xlfn.XLOOKUP(Table8[[#This Row],[Attendance]],$J$2:$J$5,$K$2:$K$5)</f>
        <v>1</v>
      </c>
    </row>
    <row r="778" spans="1:8">
      <c r="A778" t="s">
        <v>120</v>
      </c>
      <c r="B778" t="s">
        <v>51</v>
      </c>
      <c r="C778" t="s">
        <v>79</v>
      </c>
      <c r="D778" t="s">
        <v>85</v>
      </c>
      <c r="E778" s="36" t="str">
        <f>_xlfn.XLOOKUP(Table8[[#This Row],[EID]],Roster!A:A,Roster!F:F)</f>
        <v>F&amp;A</v>
      </c>
      <c r="F778" s="2">
        <v>45256</v>
      </c>
      <c r="G778" s="2" t="s">
        <v>126</v>
      </c>
      <c r="H778" s="30">
        <f>_xlfn.XLOOKUP(Table8[[#This Row],[Attendance]],$J$2:$J$5,$K$2:$K$5)</f>
        <v>0</v>
      </c>
    </row>
    <row r="779" spans="1:8">
      <c r="A779" t="s">
        <v>121</v>
      </c>
      <c r="B779" t="s">
        <v>52</v>
      </c>
      <c r="C779" t="s">
        <v>80</v>
      </c>
      <c r="D779" t="s">
        <v>86</v>
      </c>
      <c r="E779" s="36" t="str">
        <f>_xlfn.XLOOKUP(Table8[[#This Row],[EID]],Roster!A:A,Roster!F:F)</f>
        <v>Health</v>
      </c>
      <c r="F779" s="2">
        <v>45256</v>
      </c>
      <c r="G779" s="2" t="s">
        <v>22</v>
      </c>
      <c r="H779" s="30">
        <f>_xlfn.XLOOKUP(Table8[[#This Row],[Attendance]],$J$2:$J$5,$K$2:$K$5)</f>
        <v>1</v>
      </c>
    </row>
    <row r="780" spans="1:8">
      <c r="A780" t="s">
        <v>122</v>
      </c>
      <c r="B780" t="s">
        <v>81</v>
      </c>
      <c r="C780" t="s">
        <v>82</v>
      </c>
      <c r="D780" t="s">
        <v>87</v>
      </c>
      <c r="E780" s="36" t="str">
        <f>_xlfn.XLOOKUP(Table8[[#This Row],[EID]],Roster!A:A,Roster!F:F)</f>
        <v>Network</v>
      </c>
      <c r="F780" s="2">
        <v>45256</v>
      </c>
      <c r="G780" s="2" t="s">
        <v>124</v>
      </c>
      <c r="H780" s="30">
        <f>_xlfn.XLOOKUP(Table8[[#This Row],[Attendance]],$J$2:$J$5,$K$2:$K$5)</f>
        <v>0</v>
      </c>
    </row>
    <row r="781" spans="1:8">
      <c r="A781" t="s">
        <v>123</v>
      </c>
      <c r="B781" t="s">
        <v>83</v>
      </c>
      <c r="C781" t="s">
        <v>84</v>
      </c>
      <c r="D781" t="s">
        <v>88</v>
      </c>
      <c r="E781" s="36" t="str">
        <f>_xlfn.XLOOKUP(Table8[[#This Row],[EID]],Roster!A:A,Roster!F:F)</f>
        <v>HR</v>
      </c>
      <c r="F781" s="2">
        <v>45256</v>
      </c>
      <c r="G781" s="2" t="s">
        <v>22</v>
      </c>
      <c r="H781" s="30">
        <f>_xlfn.XLOOKUP(Table8[[#This Row],[Attendance]],$J$2:$J$5,$K$2:$K$5)</f>
        <v>1</v>
      </c>
    </row>
    <row r="782" spans="1:8">
      <c r="A782" t="s">
        <v>94</v>
      </c>
      <c r="B782" t="s">
        <v>25</v>
      </c>
      <c r="C782" t="s">
        <v>53</v>
      </c>
      <c r="D782" t="s">
        <v>85</v>
      </c>
      <c r="E782" s="36" t="str">
        <f>_xlfn.XLOOKUP(Table8[[#This Row],[EID]],Roster!A:A,Roster!F:F)</f>
        <v>F&amp;A</v>
      </c>
      <c r="F782" s="2">
        <v>45257</v>
      </c>
      <c r="G782" s="2" t="s">
        <v>22</v>
      </c>
      <c r="H782" s="30">
        <f>_xlfn.XLOOKUP(Table8[[#This Row],[Attendance]],$J$2:$J$5,$K$2:$K$5)</f>
        <v>1</v>
      </c>
    </row>
    <row r="783" spans="1:8">
      <c r="A783" t="s">
        <v>95</v>
      </c>
      <c r="B783" t="s">
        <v>26</v>
      </c>
      <c r="C783" t="s">
        <v>54</v>
      </c>
      <c r="D783" t="s">
        <v>85</v>
      </c>
      <c r="E783" s="36" t="str">
        <f>_xlfn.XLOOKUP(Table8[[#This Row],[EID]],Roster!A:A,Roster!F:F)</f>
        <v>F&amp;A</v>
      </c>
      <c r="F783" s="2">
        <v>45257</v>
      </c>
      <c r="G783" s="2" t="s">
        <v>22</v>
      </c>
      <c r="H783" s="30">
        <f>_xlfn.XLOOKUP(Table8[[#This Row],[Attendance]],$J$2:$J$5,$K$2:$K$5)</f>
        <v>1</v>
      </c>
    </row>
    <row r="784" spans="1:8">
      <c r="A784" t="s">
        <v>96</v>
      </c>
      <c r="B784" t="s">
        <v>27</v>
      </c>
      <c r="C784" t="s">
        <v>55</v>
      </c>
      <c r="D784" t="s">
        <v>86</v>
      </c>
      <c r="E784" s="36" t="str">
        <f>_xlfn.XLOOKUP(Table8[[#This Row],[EID]],Roster!A:A,Roster!F:F)</f>
        <v>Health</v>
      </c>
      <c r="F784" s="2">
        <v>45257</v>
      </c>
      <c r="G784" s="2" t="s">
        <v>22</v>
      </c>
      <c r="H784" s="30">
        <f>_xlfn.XLOOKUP(Table8[[#This Row],[Attendance]],$J$2:$J$5,$K$2:$K$5)</f>
        <v>1</v>
      </c>
    </row>
    <row r="785" spans="1:8">
      <c r="A785" t="s">
        <v>97</v>
      </c>
      <c r="B785" t="s">
        <v>28</v>
      </c>
      <c r="C785" t="s">
        <v>56</v>
      </c>
      <c r="D785" t="s">
        <v>87</v>
      </c>
      <c r="E785" s="36" t="str">
        <f>_xlfn.XLOOKUP(Table8[[#This Row],[EID]],Roster!A:A,Roster!F:F)</f>
        <v>Network</v>
      </c>
      <c r="F785" s="2">
        <v>45257</v>
      </c>
      <c r="G785" s="2" t="s">
        <v>126</v>
      </c>
      <c r="H785" s="30">
        <f>_xlfn.XLOOKUP(Table8[[#This Row],[Attendance]],$J$2:$J$5,$K$2:$K$5)</f>
        <v>0</v>
      </c>
    </row>
    <row r="786" spans="1:8">
      <c r="A786" t="s">
        <v>98</v>
      </c>
      <c r="B786" t="s">
        <v>29</v>
      </c>
      <c r="C786" t="s">
        <v>57</v>
      </c>
      <c r="D786" t="s">
        <v>88</v>
      </c>
      <c r="E786" s="36" t="str">
        <f>_xlfn.XLOOKUP(Table8[[#This Row],[EID]],Roster!A:A,Roster!F:F)</f>
        <v>HR</v>
      </c>
      <c r="F786" s="2">
        <v>45257</v>
      </c>
      <c r="G786" s="2" t="s">
        <v>22</v>
      </c>
      <c r="H786" s="30">
        <f>_xlfn.XLOOKUP(Table8[[#This Row],[Attendance]],$J$2:$J$5,$K$2:$K$5)</f>
        <v>1</v>
      </c>
    </row>
    <row r="787" spans="1:8">
      <c r="A787" t="s">
        <v>99</v>
      </c>
      <c r="B787" t="s">
        <v>30</v>
      </c>
      <c r="C787" t="s">
        <v>58</v>
      </c>
      <c r="D787" t="s">
        <v>87</v>
      </c>
      <c r="E787" s="36" t="str">
        <f>_xlfn.XLOOKUP(Table8[[#This Row],[EID]],Roster!A:A,Roster!F:F)</f>
        <v>Strategy</v>
      </c>
      <c r="F787" s="2">
        <v>45257</v>
      </c>
      <c r="G787" s="2" t="s">
        <v>22</v>
      </c>
      <c r="H787" s="30">
        <f>_xlfn.XLOOKUP(Table8[[#This Row],[Attendance]],$J$2:$J$5,$K$2:$K$5)</f>
        <v>1</v>
      </c>
    </row>
    <row r="788" spans="1:8">
      <c r="A788" t="s">
        <v>100</v>
      </c>
      <c r="B788" t="s">
        <v>31</v>
      </c>
      <c r="C788" t="s">
        <v>59</v>
      </c>
      <c r="D788" t="s">
        <v>85</v>
      </c>
      <c r="E788" s="36" t="str">
        <f>_xlfn.XLOOKUP(Table8[[#This Row],[EID]],Roster!A:A,Roster!F:F)</f>
        <v>F&amp;A</v>
      </c>
      <c r="F788" s="2">
        <v>45257</v>
      </c>
      <c r="G788" s="2" t="s">
        <v>124</v>
      </c>
      <c r="H788" s="30">
        <f>_xlfn.XLOOKUP(Table8[[#This Row],[Attendance]],$J$2:$J$5,$K$2:$K$5)</f>
        <v>0</v>
      </c>
    </row>
    <row r="789" spans="1:8">
      <c r="A789" t="s">
        <v>101</v>
      </c>
      <c r="B789" t="s">
        <v>32</v>
      </c>
      <c r="C789" t="s">
        <v>60</v>
      </c>
      <c r="D789" t="s">
        <v>86</v>
      </c>
      <c r="E789" s="36" t="str">
        <f>_xlfn.XLOOKUP(Table8[[#This Row],[EID]],Roster!A:A,Roster!F:F)</f>
        <v>Health</v>
      </c>
      <c r="F789" s="2">
        <v>45257</v>
      </c>
      <c r="G789" s="2" t="s">
        <v>22</v>
      </c>
      <c r="H789" s="30">
        <f>_xlfn.XLOOKUP(Table8[[#This Row],[Attendance]],$J$2:$J$5,$K$2:$K$5)</f>
        <v>1</v>
      </c>
    </row>
    <row r="790" spans="1:8">
      <c r="A790" t="s">
        <v>102</v>
      </c>
      <c r="B790" t="s">
        <v>33</v>
      </c>
      <c r="C790" t="s">
        <v>61</v>
      </c>
      <c r="D790" t="s">
        <v>87</v>
      </c>
      <c r="E790" s="36" t="str">
        <f>_xlfn.XLOOKUP(Table8[[#This Row],[EID]],Roster!A:A,Roster!F:F)</f>
        <v>Network</v>
      </c>
      <c r="F790" s="2">
        <v>45257</v>
      </c>
      <c r="G790" s="2" t="s">
        <v>22</v>
      </c>
      <c r="H790" s="30">
        <f>_xlfn.XLOOKUP(Table8[[#This Row],[Attendance]],$J$2:$J$5,$K$2:$K$5)</f>
        <v>1</v>
      </c>
    </row>
    <row r="791" spans="1:8">
      <c r="A791" t="s">
        <v>103</v>
      </c>
      <c r="B791" t="s">
        <v>34</v>
      </c>
      <c r="C791" t="s">
        <v>62</v>
      </c>
      <c r="D791" t="s">
        <v>88</v>
      </c>
      <c r="E791" s="36" t="str">
        <f>_xlfn.XLOOKUP(Table8[[#This Row],[EID]],Roster!A:A,Roster!F:F)</f>
        <v>HR</v>
      </c>
      <c r="F791" s="2">
        <v>45257</v>
      </c>
      <c r="G791" s="2" t="s">
        <v>22</v>
      </c>
      <c r="H791" s="30">
        <f>_xlfn.XLOOKUP(Table8[[#This Row],[Attendance]],$J$2:$J$5,$K$2:$K$5)</f>
        <v>1</v>
      </c>
    </row>
    <row r="792" spans="1:8">
      <c r="A792" t="s">
        <v>104</v>
      </c>
      <c r="B792" t="s">
        <v>35</v>
      </c>
      <c r="C792" t="s">
        <v>63</v>
      </c>
      <c r="D792" t="s">
        <v>85</v>
      </c>
      <c r="E792" s="36" t="str">
        <f>_xlfn.XLOOKUP(Table8[[#This Row],[EID]],Roster!A:A,Roster!F:F)</f>
        <v>F&amp;A</v>
      </c>
      <c r="F792" s="2">
        <v>45257</v>
      </c>
      <c r="G792" s="2" t="s">
        <v>22</v>
      </c>
      <c r="H792" s="30">
        <f>_xlfn.XLOOKUP(Table8[[#This Row],[Attendance]],$J$2:$J$5,$K$2:$K$5)</f>
        <v>1</v>
      </c>
    </row>
    <row r="793" spans="1:8">
      <c r="A793" t="s">
        <v>105</v>
      </c>
      <c r="B793" t="s">
        <v>36</v>
      </c>
      <c r="C793" t="s">
        <v>64</v>
      </c>
      <c r="D793" t="s">
        <v>85</v>
      </c>
      <c r="E793" s="36" t="str">
        <f>_xlfn.XLOOKUP(Table8[[#This Row],[EID]],Roster!A:A,Roster!F:F)</f>
        <v>F&amp;A</v>
      </c>
      <c r="F793" s="2">
        <v>45257</v>
      </c>
      <c r="G793" s="2" t="s">
        <v>22</v>
      </c>
      <c r="H793" s="30">
        <f>_xlfn.XLOOKUP(Table8[[#This Row],[Attendance]],$J$2:$J$5,$K$2:$K$5)</f>
        <v>1</v>
      </c>
    </row>
    <row r="794" spans="1:8">
      <c r="A794" t="s">
        <v>106</v>
      </c>
      <c r="B794" t="s">
        <v>37</v>
      </c>
      <c r="C794" t="s">
        <v>65</v>
      </c>
      <c r="D794" t="s">
        <v>86</v>
      </c>
      <c r="E794" s="36" t="str">
        <f>_xlfn.XLOOKUP(Table8[[#This Row],[EID]],Roster!A:A,Roster!F:F)</f>
        <v>Health</v>
      </c>
      <c r="F794" s="2">
        <v>45257</v>
      </c>
      <c r="G794" s="2" t="s">
        <v>124</v>
      </c>
      <c r="H794" s="30">
        <f>_xlfn.XLOOKUP(Table8[[#This Row],[Attendance]],$J$2:$J$5,$K$2:$K$5)</f>
        <v>0</v>
      </c>
    </row>
    <row r="795" spans="1:8">
      <c r="A795" t="s">
        <v>107</v>
      </c>
      <c r="B795" t="s">
        <v>38</v>
      </c>
      <c r="C795" t="s">
        <v>66</v>
      </c>
      <c r="D795" t="s">
        <v>85</v>
      </c>
      <c r="E795" s="36" t="str">
        <f>_xlfn.XLOOKUP(Table8[[#This Row],[EID]],Roster!A:A,Roster!F:F)</f>
        <v>F&amp;A</v>
      </c>
      <c r="F795" s="2">
        <v>45257</v>
      </c>
      <c r="G795" s="2" t="s">
        <v>22</v>
      </c>
      <c r="H795" s="30">
        <f>_xlfn.XLOOKUP(Table8[[#This Row],[Attendance]],$J$2:$J$5,$K$2:$K$5)</f>
        <v>1</v>
      </c>
    </row>
    <row r="796" spans="1:8">
      <c r="A796" t="s">
        <v>108</v>
      </c>
      <c r="B796" t="s">
        <v>39</v>
      </c>
      <c r="C796" t="s">
        <v>67</v>
      </c>
      <c r="D796" t="s">
        <v>88</v>
      </c>
      <c r="E796" s="36" t="str">
        <f>_xlfn.XLOOKUP(Table8[[#This Row],[EID]],Roster!A:A,Roster!F:F)</f>
        <v>HR</v>
      </c>
      <c r="F796" s="2">
        <v>45257</v>
      </c>
      <c r="G796" s="2" t="s">
        <v>22</v>
      </c>
      <c r="H796" s="30">
        <f>_xlfn.XLOOKUP(Table8[[#This Row],[Attendance]],$J$2:$J$5,$K$2:$K$5)</f>
        <v>1</v>
      </c>
    </row>
    <row r="797" spans="1:8">
      <c r="A797" t="s">
        <v>109</v>
      </c>
      <c r="B797" t="s">
        <v>40</v>
      </c>
      <c r="C797" t="s">
        <v>68</v>
      </c>
      <c r="D797" t="s">
        <v>87</v>
      </c>
      <c r="E797" s="36" t="str">
        <f>_xlfn.XLOOKUP(Table8[[#This Row],[EID]],Roster!A:A,Roster!F:F)</f>
        <v>Strategy</v>
      </c>
      <c r="F797" s="2">
        <v>45257</v>
      </c>
      <c r="G797" s="2" t="s">
        <v>22</v>
      </c>
      <c r="H797" s="30">
        <f>_xlfn.XLOOKUP(Table8[[#This Row],[Attendance]],$J$2:$J$5,$K$2:$K$5)</f>
        <v>1</v>
      </c>
    </row>
    <row r="798" spans="1:8">
      <c r="A798" t="s">
        <v>110</v>
      </c>
      <c r="B798" t="s">
        <v>41</v>
      </c>
      <c r="C798" t="s">
        <v>69</v>
      </c>
      <c r="D798" t="s">
        <v>85</v>
      </c>
      <c r="E798" s="36" t="str">
        <f>_xlfn.XLOOKUP(Table8[[#This Row],[EID]],Roster!A:A,Roster!F:F)</f>
        <v>F&amp;A</v>
      </c>
      <c r="F798" s="2">
        <v>45257</v>
      </c>
      <c r="G798" s="2" t="s">
        <v>22</v>
      </c>
      <c r="H798" s="30">
        <f>_xlfn.XLOOKUP(Table8[[#This Row],[Attendance]],$J$2:$J$5,$K$2:$K$5)</f>
        <v>1</v>
      </c>
    </row>
    <row r="799" spans="1:8">
      <c r="A799" t="s">
        <v>111</v>
      </c>
      <c r="B799" t="s">
        <v>42</v>
      </c>
      <c r="C799" t="s">
        <v>70</v>
      </c>
      <c r="D799" t="s">
        <v>86</v>
      </c>
      <c r="E799" s="36" t="str">
        <f>_xlfn.XLOOKUP(Table8[[#This Row],[EID]],Roster!A:A,Roster!F:F)</f>
        <v>Health</v>
      </c>
      <c r="F799" s="2">
        <v>45257</v>
      </c>
      <c r="G799" s="2" t="s">
        <v>22</v>
      </c>
      <c r="H799" s="30">
        <f>_xlfn.XLOOKUP(Table8[[#This Row],[Attendance]],$J$2:$J$5,$K$2:$K$5)</f>
        <v>1</v>
      </c>
    </row>
    <row r="800" spans="1:8">
      <c r="A800" t="s">
        <v>112</v>
      </c>
      <c r="B800" t="s">
        <v>43</v>
      </c>
      <c r="C800" t="s">
        <v>71</v>
      </c>
      <c r="D800" t="s">
        <v>86</v>
      </c>
      <c r="E800" s="36" t="str">
        <f>_xlfn.XLOOKUP(Table8[[#This Row],[EID]],Roster!A:A,Roster!F:F)</f>
        <v>Health</v>
      </c>
      <c r="F800" s="2">
        <v>45257</v>
      </c>
      <c r="G800" s="2" t="s">
        <v>22</v>
      </c>
      <c r="H800" s="30">
        <f>_xlfn.XLOOKUP(Table8[[#This Row],[Attendance]],$J$2:$J$5,$K$2:$K$5)</f>
        <v>1</v>
      </c>
    </row>
    <row r="801" spans="1:8">
      <c r="A801" t="s">
        <v>113</v>
      </c>
      <c r="B801" t="s">
        <v>44</v>
      </c>
      <c r="C801" t="s">
        <v>72</v>
      </c>
      <c r="D801" t="s">
        <v>88</v>
      </c>
      <c r="E801" s="36" t="str">
        <f>_xlfn.XLOOKUP(Table8[[#This Row],[EID]],Roster!A:A,Roster!F:F)</f>
        <v>HR</v>
      </c>
      <c r="F801" s="2">
        <v>45257</v>
      </c>
      <c r="G801" s="2" t="s">
        <v>22</v>
      </c>
      <c r="H801" s="30">
        <f>_xlfn.XLOOKUP(Table8[[#This Row],[Attendance]],$J$2:$J$5,$K$2:$K$5)</f>
        <v>1</v>
      </c>
    </row>
    <row r="802" spans="1:8">
      <c r="A802" t="s">
        <v>114</v>
      </c>
      <c r="B802" t="s">
        <v>45</v>
      </c>
      <c r="C802" t="s">
        <v>73</v>
      </c>
      <c r="D802" t="s">
        <v>87</v>
      </c>
      <c r="E802" s="36" t="str">
        <f>_xlfn.XLOOKUP(Table8[[#This Row],[EID]],Roster!A:A,Roster!F:F)</f>
        <v>Strategy</v>
      </c>
      <c r="F802" s="2">
        <v>45257</v>
      </c>
      <c r="G802" s="2" t="s">
        <v>22</v>
      </c>
      <c r="H802" s="30">
        <f>_xlfn.XLOOKUP(Table8[[#This Row],[Attendance]],$J$2:$J$5,$K$2:$K$5)</f>
        <v>1</v>
      </c>
    </row>
    <row r="803" spans="1:8">
      <c r="A803" t="s">
        <v>115</v>
      </c>
      <c r="B803" t="s">
        <v>46</v>
      </c>
      <c r="C803" t="s">
        <v>74</v>
      </c>
      <c r="D803" t="s">
        <v>85</v>
      </c>
      <c r="E803" s="36" t="str">
        <f>_xlfn.XLOOKUP(Table8[[#This Row],[EID]],Roster!A:A,Roster!F:F)</f>
        <v>F&amp;A</v>
      </c>
      <c r="F803" s="2">
        <v>45257</v>
      </c>
      <c r="G803" s="2" t="s">
        <v>124</v>
      </c>
      <c r="H803" s="30">
        <f>_xlfn.XLOOKUP(Table8[[#This Row],[Attendance]],$J$2:$J$5,$K$2:$K$5)</f>
        <v>0</v>
      </c>
    </row>
    <row r="804" spans="1:8">
      <c r="A804" t="s">
        <v>116</v>
      </c>
      <c r="B804" t="s">
        <v>47</v>
      </c>
      <c r="C804" t="s">
        <v>75</v>
      </c>
      <c r="D804" t="s">
        <v>86</v>
      </c>
      <c r="E804" s="36" t="str">
        <f>_xlfn.XLOOKUP(Table8[[#This Row],[EID]],Roster!A:A,Roster!F:F)</f>
        <v>Health</v>
      </c>
      <c r="F804" s="2">
        <v>45257</v>
      </c>
      <c r="G804" s="2" t="s">
        <v>22</v>
      </c>
      <c r="H804" s="30">
        <f>_xlfn.XLOOKUP(Table8[[#This Row],[Attendance]],$J$2:$J$5,$K$2:$K$5)</f>
        <v>1</v>
      </c>
    </row>
    <row r="805" spans="1:8">
      <c r="A805" t="s">
        <v>117</v>
      </c>
      <c r="B805" t="s">
        <v>48</v>
      </c>
      <c r="C805" t="s">
        <v>76</v>
      </c>
      <c r="D805" t="s">
        <v>87</v>
      </c>
      <c r="E805" s="36" t="str">
        <f>_xlfn.XLOOKUP(Table8[[#This Row],[EID]],Roster!A:A,Roster!F:F)</f>
        <v>Network</v>
      </c>
      <c r="F805" s="2">
        <v>45257</v>
      </c>
      <c r="G805" s="2" t="s">
        <v>22</v>
      </c>
      <c r="H805" s="30">
        <f>_xlfn.XLOOKUP(Table8[[#This Row],[Attendance]],$J$2:$J$5,$K$2:$K$5)</f>
        <v>1</v>
      </c>
    </row>
    <row r="806" spans="1:8">
      <c r="A806" t="s">
        <v>118</v>
      </c>
      <c r="B806" t="s">
        <v>49</v>
      </c>
      <c r="C806" t="s">
        <v>77</v>
      </c>
      <c r="D806" t="s">
        <v>88</v>
      </c>
      <c r="E806" s="36" t="str">
        <f>_xlfn.XLOOKUP(Table8[[#This Row],[EID]],Roster!A:A,Roster!F:F)</f>
        <v>HR</v>
      </c>
      <c r="F806" s="2">
        <v>45257</v>
      </c>
      <c r="G806" s="2" t="s">
        <v>22</v>
      </c>
      <c r="H806" s="30">
        <f>_xlfn.XLOOKUP(Table8[[#This Row],[Attendance]],$J$2:$J$5,$K$2:$K$5)</f>
        <v>1</v>
      </c>
    </row>
    <row r="807" spans="1:8">
      <c r="A807" t="s">
        <v>119</v>
      </c>
      <c r="B807" t="s">
        <v>50</v>
      </c>
      <c r="C807" t="s">
        <v>78</v>
      </c>
      <c r="D807" t="s">
        <v>86</v>
      </c>
      <c r="E807" s="36" t="str">
        <f>_xlfn.XLOOKUP(Table8[[#This Row],[EID]],Roster!A:A,Roster!F:F)</f>
        <v>Health</v>
      </c>
      <c r="F807" s="2">
        <v>45257</v>
      </c>
      <c r="G807" s="2" t="s">
        <v>22</v>
      </c>
      <c r="H807" s="30">
        <f>_xlfn.XLOOKUP(Table8[[#This Row],[Attendance]],$J$2:$J$5,$K$2:$K$5)</f>
        <v>1</v>
      </c>
    </row>
    <row r="808" spans="1:8">
      <c r="A808" t="s">
        <v>120</v>
      </c>
      <c r="B808" t="s">
        <v>51</v>
      </c>
      <c r="C808" t="s">
        <v>79</v>
      </c>
      <c r="D808" t="s">
        <v>85</v>
      </c>
      <c r="E808" s="36" t="str">
        <f>_xlfn.XLOOKUP(Table8[[#This Row],[EID]],Roster!A:A,Roster!F:F)</f>
        <v>F&amp;A</v>
      </c>
      <c r="F808" s="2">
        <v>45257</v>
      </c>
      <c r="G808" s="2" t="s">
        <v>22</v>
      </c>
      <c r="H808" s="30">
        <f>_xlfn.XLOOKUP(Table8[[#This Row],[Attendance]],$J$2:$J$5,$K$2:$K$5)</f>
        <v>1</v>
      </c>
    </row>
    <row r="809" spans="1:8">
      <c r="A809" t="s">
        <v>121</v>
      </c>
      <c r="B809" t="s">
        <v>52</v>
      </c>
      <c r="C809" t="s">
        <v>80</v>
      </c>
      <c r="D809" t="s">
        <v>86</v>
      </c>
      <c r="E809" s="36" t="str">
        <f>_xlfn.XLOOKUP(Table8[[#This Row],[EID]],Roster!A:A,Roster!F:F)</f>
        <v>Health</v>
      </c>
      <c r="F809" s="2">
        <v>45257</v>
      </c>
      <c r="G809" s="2" t="s">
        <v>125</v>
      </c>
      <c r="H809" s="30">
        <f>_xlfn.XLOOKUP(Table8[[#This Row],[Attendance]],$J$2:$J$5,$K$2:$K$5)</f>
        <v>0</v>
      </c>
    </row>
    <row r="810" spans="1:8">
      <c r="A810" t="s">
        <v>122</v>
      </c>
      <c r="B810" t="s">
        <v>81</v>
      </c>
      <c r="C810" t="s">
        <v>82</v>
      </c>
      <c r="D810" t="s">
        <v>87</v>
      </c>
      <c r="E810" s="36" t="str">
        <f>_xlfn.XLOOKUP(Table8[[#This Row],[EID]],Roster!A:A,Roster!F:F)</f>
        <v>Network</v>
      </c>
      <c r="F810" s="2">
        <v>45257</v>
      </c>
      <c r="G810" s="2" t="s">
        <v>22</v>
      </c>
      <c r="H810" s="30">
        <f>_xlfn.XLOOKUP(Table8[[#This Row],[Attendance]],$J$2:$J$5,$K$2:$K$5)</f>
        <v>1</v>
      </c>
    </row>
    <row r="811" spans="1:8">
      <c r="A811" t="s">
        <v>123</v>
      </c>
      <c r="B811" t="s">
        <v>83</v>
      </c>
      <c r="C811" t="s">
        <v>84</v>
      </c>
      <c r="D811" t="s">
        <v>88</v>
      </c>
      <c r="E811" s="36" t="str">
        <f>_xlfn.XLOOKUP(Table8[[#This Row],[EID]],Roster!A:A,Roster!F:F)</f>
        <v>HR</v>
      </c>
      <c r="F811" s="2">
        <v>45257</v>
      </c>
      <c r="G811" s="2" t="s">
        <v>22</v>
      </c>
      <c r="H811" s="30">
        <f>_xlfn.XLOOKUP(Table8[[#This Row],[Attendance]],$J$2:$J$5,$K$2:$K$5)</f>
        <v>1</v>
      </c>
    </row>
    <row r="812" spans="1:8">
      <c r="A812" t="s">
        <v>94</v>
      </c>
      <c r="B812" t="s">
        <v>25</v>
      </c>
      <c r="C812" t="s">
        <v>53</v>
      </c>
      <c r="D812" t="s">
        <v>85</v>
      </c>
      <c r="E812" s="36" t="str">
        <f>_xlfn.XLOOKUP(Table8[[#This Row],[EID]],Roster!A:A,Roster!F:F)</f>
        <v>F&amp;A</v>
      </c>
      <c r="F812" s="2">
        <v>45258</v>
      </c>
      <c r="G812" s="2" t="s">
        <v>22</v>
      </c>
      <c r="H812" s="30">
        <f>_xlfn.XLOOKUP(Table8[[#This Row],[Attendance]],$J$2:$J$5,$K$2:$K$5)</f>
        <v>1</v>
      </c>
    </row>
    <row r="813" spans="1:8">
      <c r="A813" t="s">
        <v>95</v>
      </c>
      <c r="B813" t="s">
        <v>26</v>
      </c>
      <c r="C813" t="s">
        <v>54</v>
      </c>
      <c r="D813" t="s">
        <v>85</v>
      </c>
      <c r="E813" s="36" t="str">
        <f>_xlfn.XLOOKUP(Table8[[#This Row],[EID]],Roster!A:A,Roster!F:F)</f>
        <v>F&amp;A</v>
      </c>
      <c r="F813" s="2">
        <v>45258</v>
      </c>
      <c r="G813" s="2" t="s">
        <v>22</v>
      </c>
      <c r="H813" s="30">
        <f>_xlfn.XLOOKUP(Table8[[#This Row],[Attendance]],$J$2:$J$5,$K$2:$K$5)</f>
        <v>1</v>
      </c>
    </row>
    <row r="814" spans="1:8">
      <c r="A814" t="s">
        <v>96</v>
      </c>
      <c r="B814" t="s">
        <v>27</v>
      </c>
      <c r="C814" t="s">
        <v>55</v>
      </c>
      <c r="D814" t="s">
        <v>86</v>
      </c>
      <c r="E814" s="36" t="str">
        <f>_xlfn.XLOOKUP(Table8[[#This Row],[EID]],Roster!A:A,Roster!F:F)</f>
        <v>Health</v>
      </c>
      <c r="F814" s="2">
        <v>45258</v>
      </c>
      <c r="G814" s="2" t="s">
        <v>124</v>
      </c>
      <c r="H814" s="30">
        <f>_xlfn.XLOOKUP(Table8[[#This Row],[Attendance]],$J$2:$J$5,$K$2:$K$5)</f>
        <v>0</v>
      </c>
    </row>
    <row r="815" spans="1:8">
      <c r="A815" t="s">
        <v>97</v>
      </c>
      <c r="B815" t="s">
        <v>28</v>
      </c>
      <c r="C815" t="s">
        <v>56</v>
      </c>
      <c r="D815" t="s">
        <v>87</v>
      </c>
      <c r="E815" s="36" t="str">
        <f>_xlfn.XLOOKUP(Table8[[#This Row],[EID]],Roster!A:A,Roster!F:F)</f>
        <v>Network</v>
      </c>
      <c r="F815" s="2">
        <v>45258</v>
      </c>
      <c r="G815" s="2" t="s">
        <v>22</v>
      </c>
      <c r="H815" s="30">
        <f>_xlfn.XLOOKUP(Table8[[#This Row],[Attendance]],$J$2:$J$5,$K$2:$K$5)</f>
        <v>1</v>
      </c>
    </row>
    <row r="816" spans="1:8">
      <c r="A816" t="s">
        <v>98</v>
      </c>
      <c r="B816" t="s">
        <v>29</v>
      </c>
      <c r="C816" t="s">
        <v>57</v>
      </c>
      <c r="D816" t="s">
        <v>88</v>
      </c>
      <c r="E816" s="36" t="str">
        <f>_xlfn.XLOOKUP(Table8[[#This Row],[EID]],Roster!A:A,Roster!F:F)</f>
        <v>HR</v>
      </c>
      <c r="F816" s="2">
        <v>45258</v>
      </c>
      <c r="G816" s="2" t="s">
        <v>22</v>
      </c>
      <c r="H816" s="30">
        <f>_xlfn.XLOOKUP(Table8[[#This Row],[Attendance]],$J$2:$J$5,$K$2:$K$5)</f>
        <v>1</v>
      </c>
    </row>
    <row r="817" spans="1:8">
      <c r="A817" t="s">
        <v>99</v>
      </c>
      <c r="B817" t="s">
        <v>30</v>
      </c>
      <c r="C817" t="s">
        <v>58</v>
      </c>
      <c r="D817" t="s">
        <v>87</v>
      </c>
      <c r="E817" s="36" t="str">
        <f>_xlfn.XLOOKUP(Table8[[#This Row],[EID]],Roster!A:A,Roster!F:F)</f>
        <v>Strategy</v>
      </c>
      <c r="F817" s="2">
        <v>45258</v>
      </c>
      <c r="G817" s="2" t="s">
        <v>22</v>
      </c>
      <c r="H817" s="30">
        <f>_xlfn.XLOOKUP(Table8[[#This Row],[Attendance]],$J$2:$J$5,$K$2:$K$5)</f>
        <v>1</v>
      </c>
    </row>
    <row r="818" spans="1:8">
      <c r="A818" t="s">
        <v>100</v>
      </c>
      <c r="B818" t="s">
        <v>31</v>
      </c>
      <c r="C818" t="s">
        <v>59</v>
      </c>
      <c r="D818" t="s">
        <v>85</v>
      </c>
      <c r="E818" s="36" t="str">
        <f>_xlfn.XLOOKUP(Table8[[#This Row],[EID]],Roster!A:A,Roster!F:F)</f>
        <v>F&amp;A</v>
      </c>
      <c r="F818" s="2">
        <v>45258</v>
      </c>
      <c r="G818" s="2" t="s">
        <v>126</v>
      </c>
      <c r="H818" s="30">
        <f>_xlfn.XLOOKUP(Table8[[#This Row],[Attendance]],$J$2:$J$5,$K$2:$K$5)</f>
        <v>0</v>
      </c>
    </row>
    <row r="819" spans="1:8">
      <c r="A819" t="s">
        <v>101</v>
      </c>
      <c r="B819" t="s">
        <v>32</v>
      </c>
      <c r="C819" t="s">
        <v>60</v>
      </c>
      <c r="D819" t="s">
        <v>86</v>
      </c>
      <c r="E819" s="36" t="str">
        <f>_xlfn.XLOOKUP(Table8[[#This Row],[EID]],Roster!A:A,Roster!F:F)</f>
        <v>Health</v>
      </c>
      <c r="F819" s="2">
        <v>45258</v>
      </c>
      <c r="G819" s="2" t="s">
        <v>22</v>
      </c>
      <c r="H819" s="30">
        <f>_xlfn.XLOOKUP(Table8[[#This Row],[Attendance]],$J$2:$J$5,$K$2:$K$5)</f>
        <v>1</v>
      </c>
    </row>
    <row r="820" spans="1:8">
      <c r="A820" t="s">
        <v>102</v>
      </c>
      <c r="B820" t="s">
        <v>33</v>
      </c>
      <c r="C820" t="s">
        <v>61</v>
      </c>
      <c r="D820" t="s">
        <v>87</v>
      </c>
      <c r="E820" s="36" t="str">
        <f>_xlfn.XLOOKUP(Table8[[#This Row],[EID]],Roster!A:A,Roster!F:F)</f>
        <v>Network</v>
      </c>
      <c r="F820" s="2">
        <v>45258</v>
      </c>
      <c r="G820" s="2" t="s">
        <v>22</v>
      </c>
      <c r="H820" s="30">
        <f>_xlfn.XLOOKUP(Table8[[#This Row],[Attendance]],$J$2:$J$5,$K$2:$K$5)</f>
        <v>1</v>
      </c>
    </row>
    <row r="821" spans="1:8">
      <c r="A821" t="s">
        <v>103</v>
      </c>
      <c r="B821" t="s">
        <v>34</v>
      </c>
      <c r="C821" t="s">
        <v>62</v>
      </c>
      <c r="D821" t="s">
        <v>88</v>
      </c>
      <c r="E821" s="36" t="str">
        <f>_xlfn.XLOOKUP(Table8[[#This Row],[EID]],Roster!A:A,Roster!F:F)</f>
        <v>HR</v>
      </c>
      <c r="F821" s="2">
        <v>45258</v>
      </c>
      <c r="G821" s="2" t="s">
        <v>22</v>
      </c>
      <c r="H821" s="30">
        <f>_xlfn.XLOOKUP(Table8[[#This Row],[Attendance]],$J$2:$J$5,$K$2:$K$5)</f>
        <v>1</v>
      </c>
    </row>
    <row r="822" spans="1:8">
      <c r="A822" t="s">
        <v>104</v>
      </c>
      <c r="B822" t="s">
        <v>35</v>
      </c>
      <c r="C822" t="s">
        <v>63</v>
      </c>
      <c r="D822" t="s">
        <v>85</v>
      </c>
      <c r="E822" s="36" t="str">
        <f>_xlfn.XLOOKUP(Table8[[#This Row],[EID]],Roster!A:A,Roster!F:F)</f>
        <v>F&amp;A</v>
      </c>
      <c r="F822" s="2">
        <v>45258</v>
      </c>
      <c r="G822" s="2" t="s">
        <v>22</v>
      </c>
      <c r="H822" s="30">
        <f>_xlfn.XLOOKUP(Table8[[#This Row],[Attendance]],$J$2:$J$5,$K$2:$K$5)</f>
        <v>1</v>
      </c>
    </row>
    <row r="823" spans="1:8">
      <c r="A823" t="s">
        <v>105</v>
      </c>
      <c r="B823" t="s">
        <v>36</v>
      </c>
      <c r="C823" t="s">
        <v>64</v>
      </c>
      <c r="D823" t="s">
        <v>85</v>
      </c>
      <c r="E823" s="36" t="str">
        <f>_xlfn.XLOOKUP(Table8[[#This Row],[EID]],Roster!A:A,Roster!F:F)</f>
        <v>F&amp;A</v>
      </c>
      <c r="F823" s="2">
        <v>45258</v>
      </c>
      <c r="G823" s="2" t="s">
        <v>125</v>
      </c>
      <c r="H823" s="30">
        <f>_xlfn.XLOOKUP(Table8[[#This Row],[Attendance]],$J$2:$J$5,$K$2:$K$5)</f>
        <v>0</v>
      </c>
    </row>
    <row r="824" spans="1:8">
      <c r="A824" t="s">
        <v>106</v>
      </c>
      <c r="B824" t="s">
        <v>37</v>
      </c>
      <c r="C824" t="s">
        <v>65</v>
      </c>
      <c r="D824" t="s">
        <v>86</v>
      </c>
      <c r="E824" s="36" t="str">
        <f>_xlfn.XLOOKUP(Table8[[#This Row],[EID]],Roster!A:A,Roster!F:F)</f>
        <v>Health</v>
      </c>
      <c r="F824" s="2">
        <v>45258</v>
      </c>
      <c r="G824" s="2" t="s">
        <v>125</v>
      </c>
      <c r="H824" s="30">
        <f>_xlfn.XLOOKUP(Table8[[#This Row],[Attendance]],$J$2:$J$5,$K$2:$K$5)</f>
        <v>0</v>
      </c>
    </row>
    <row r="825" spans="1:8">
      <c r="A825" t="s">
        <v>107</v>
      </c>
      <c r="B825" t="s">
        <v>38</v>
      </c>
      <c r="C825" t="s">
        <v>66</v>
      </c>
      <c r="D825" t="s">
        <v>85</v>
      </c>
      <c r="E825" s="36" t="str">
        <f>_xlfn.XLOOKUP(Table8[[#This Row],[EID]],Roster!A:A,Roster!F:F)</f>
        <v>F&amp;A</v>
      </c>
      <c r="F825" s="2">
        <v>45258</v>
      </c>
      <c r="G825" s="2" t="s">
        <v>22</v>
      </c>
      <c r="H825" s="30">
        <f>_xlfn.XLOOKUP(Table8[[#This Row],[Attendance]],$J$2:$J$5,$K$2:$K$5)</f>
        <v>1</v>
      </c>
    </row>
    <row r="826" spans="1:8">
      <c r="A826" t="s">
        <v>108</v>
      </c>
      <c r="B826" t="s">
        <v>39</v>
      </c>
      <c r="C826" t="s">
        <v>67</v>
      </c>
      <c r="D826" t="s">
        <v>88</v>
      </c>
      <c r="E826" s="36" t="str">
        <f>_xlfn.XLOOKUP(Table8[[#This Row],[EID]],Roster!A:A,Roster!F:F)</f>
        <v>HR</v>
      </c>
      <c r="F826" s="2">
        <v>45258</v>
      </c>
      <c r="G826" s="2" t="s">
        <v>22</v>
      </c>
      <c r="H826" s="30">
        <f>_xlfn.XLOOKUP(Table8[[#This Row],[Attendance]],$J$2:$J$5,$K$2:$K$5)</f>
        <v>1</v>
      </c>
    </row>
    <row r="827" spans="1:8">
      <c r="A827" t="s">
        <v>109</v>
      </c>
      <c r="B827" t="s">
        <v>40</v>
      </c>
      <c r="C827" t="s">
        <v>68</v>
      </c>
      <c r="D827" t="s">
        <v>87</v>
      </c>
      <c r="E827" s="36" t="str">
        <f>_xlfn.XLOOKUP(Table8[[#This Row],[EID]],Roster!A:A,Roster!F:F)</f>
        <v>Strategy</v>
      </c>
      <c r="F827" s="2">
        <v>45258</v>
      </c>
      <c r="G827" s="2" t="s">
        <v>126</v>
      </c>
      <c r="H827" s="30">
        <f>_xlfn.XLOOKUP(Table8[[#This Row],[Attendance]],$J$2:$J$5,$K$2:$K$5)</f>
        <v>0</v>
      </c>
    </row>
    <row r="828" spans="1:8">
      <c r="A828" t="s">
        <v>110</v>
      </c>
      <c r="B828" t="s">
        <v>41</v>
      </c>
      <c r="C828" t="s">
        <v>69</v>
      </c>
      <c r="D828" t="s">
        <v>85</v>
      </c>
      <c r="E828" s="36" t="str">
        <f>_xlfn.XLOOKUP(Table8[[#This Row],[EID]],Roster!A:A,Roster!F:F)</f>
        <v>F&amp;A</v>
      </c>
      <c r="F828" s="2">
        <v>45258</v>
      </c>
      <c r="G828" s="2" t="s">
        <v>22</v>
      </c>
      <c r="H828" s="30">
        <f>_xlfn.XLOOKUP(Table8[[#This Row],[Attendance]],$J$2:$J$5,$K$2:$K$5)</f>
        <v>1</v>
      </c>
    </row>
    <row r="829" spans="1:8">
      <c r="A829" t="s">
        <v>111</v>
      </c>
      <c r="B829" t="s">
        <v>42</v>
      </c>
      <c r="C829" t="s">
        <v>70</v>
      </c>
      <c r="D829" t="s">
        <v>86</v>
      </c>
      <c r="E829" s="36" t="str">
        <f>_xlfn.XLOOKUP(Table8[[#This Row],[EID]],Roster!A:A,Roster!F:F)</f>
        <v>Health</v>
      </c>
      <c r="F829" s="2">
        <v>45258</v>
      </c>
      <c r="G829" s="2" t="s">
        <v>124</v>
      </c>
      <c r="H829" s="30">
        <f>_xlfn.XLOOKUP(Table8[[#This Row],[Attendance]],$J$2:$J$5,$K$2:$K$5)</f>
        <v>0</v>
      </c>
    </row>
    <row r="830" spans="1:8">
      <c r="A830" t="s">
        <v>112</v>
      </c>
      <c r="B830" t="s">
        <v>43</v>
      </c>
      <c r="C830" t="s">
        <v>71</v>
      </c>
      <c r="D830" t="s">
        <v>86</v>
      </c>
      <c r="E830" s="36" t="str">
        <f>_xlfn.XLOOKUP(Table8[[#This Row],[EID]],Roster!A:A,Roster!F:F)</f>
        <v>Health</v>
      </c>
      <c r="F830" s="2">
        <v>45258</v>
      </c>
      <c r="G830" s="2" t="s">
        <v>22</v>
      </c>
      <c r="H830" s="30">
        <f>_xlfn.XLOOKUP(Table8[[#This Row],[Attendance]],$J$2:$J$5,$K$2:$K$5)</f>
        <v>1</v>
      </c>
    </row>
    <row r="831" spans="1:8">
      <c r="A831" t="s">
        <v>113</v>
      </c>
      <c r="B831" t="s">
        <v>44</v>
      </c>
      <c r="C831" t="s">
        <v>72</v>
      </c>
      <c r="D831" t="s">
        <v>88</v>
      </c>
      <c r="E831" s="36" t="str">
        <f>_xlfn.XLOOKUP(Table8[[#This Row],[EID]],Roster!A:A,Roster!F:F)</f>
        <v>HR</v>
      </c>
      <c r="F831" s="2">
        <v>45258</v>
      </c>
      <c r="G831" s="2" t="s">
        <v>22</v>
      </c>
      <c r="H831" s="30">
        <f>_xlfn.XLOOKUP(Table8[[#This Row],[Attendance]],$J$2:$J$5,$K$2:$K$5)</f>
        <v>1</v>
      </c>
    </row>
    <row r="832" spans="1:8">
      <c r="A832" t="s">
        <v>114</v>
      </c>
      <c r="B832" t="s">
        <v>45</v>
      </c>
      <c r="C832" t="s">
        <v>73</v>
      </c>
      <c r="D832" t="s">
        <v>87</v>
      </c>
      <c r="E832" s="36" t="str">
        <f>_xlfn.XLOOKUP(Table8[[#This Row],[EID]],Roster!A:A,Roster!F:F)</f>
        <v>Strategy</v>
      </c>
      <c r="F832" s="2">
        <v>45258</v>
      </c>
      <c r="G832" s="2" t="s">
        <v>22</v>
      </c>
      <c r="H832" s="30">
        <f>_xlfn.XLOOKUP(Table8[[#This Row],[Attendance]],$J$2:$J$5,$K$2:$K$5)</f>
        <v>1</v>
      </c>
    </row>
    <row r="833" spans="1:8">
      <c r="A833" t="s">
        <v>115</v>
      </c>
      <c r="B833" t="s">
        <v>46</v>
      </c>
      <c r="C833" t="s">
        <v>74</v>
      </c>
      <c r="D833" t="s">
        <v>85</v>
      </c>
      <c r="E833" s="36" t="str">
        <f>_xlfn.XLOOKUP(Table8[[#This Row],[EID]],Roster!A:A,Roster!F:F)</f>
        <v>F&amp;A</v>
      </c>
      <c r="F833" s="2">
        <v>45258</v>
      </c>
      <c r="G833" s="2" t="s">
        <v>22</v>
      </c>
      <c r="H833" s="30">
        <f>_xlfn.XLOOKUP(Table8[[#This Row],[Attendance]],$J$2:$J$5,$K$2:$K$5)</f>
        <v>1</v>
      </c>
    </row>
    <row r="834" spans="1:8">
      <c r="A834" t="s">
        <v>116</v>
      </c>
      <c r="B834" t="s">
        <v>47</v>
      </c>
      <c r="C834" t="s">
        <v>75</v>
      </c>
      <c r="D834" t="s">
        <v>86</v>
      </c>
      <c r="E834" s="36" t="str">
        <f>_xlfn.XLOOKUP(Table8[[#This Row],[EID]],Roster!A:A,Roster!F:F)</f>
        <v>Health</v>
      </c>
      <c r="F834" s="2">
        <v>45258</v>
      </c>
      <c r="G834" s="2" t="s">
        <v>126</v>
      </c>
      <c r="H834" s="30">
        <f>_xlfn.XLOOKUP(Table8[[#This Row],[Attendance]],$J$2:$J$5,$K$2:$K$5)</f>
        <v>0</v>
      </c>
    </row>
    <row r="835" spans="1:8">
      <c r="A835" t="s">
        <v>117</v>
      </c>
      <c r="B835" t="s">
        <v>48</v>
      </c>
      <c r="C835" t="s">
        <v>76</v>
      </c>
      <c r="D835" t="s">
        <v>87</v>
      </c>
      <c r="E835" s="36" t="str">
        <f>_xlfn.XLOOKUP(Table8[[#This Row],[EID]],Roster!A:A,Roster!F:F)</f>
        <v>Network</v>
      </c>
      <c r="F835" s="2">
        <v>45258</v>
      </c>
      <c r="G835" s="2" t="s">
        <v>22</v>
      </c>
      <c r="H835" s="30">
        <f>_xlfn.XLOOKUP(Table8[[#This Row],[Attendance]],$J$2:$J$5,$K$2:$K$5)</f>
        <v>1</v>
      </c>
    </row>
    <row r="836" spans="1:8">
      <c r="A836" t="s">
        <v>118</v>
      </c>
      <c r="B836" t="s">
        <v>49</v>
      </c>
      <c r="C836" t="s">
        <v>77</v>
      </c>
      <c r="D836" t="s">
        <v>88</v>
      </c>
      <c r="E836" s="36" t="str">
        <f>_xlfn.XLOOKUP(Table8[[#This Row],[EID]],Roster!A:A,Roster!F:F)</f>
        <v>HR</v>
      </c>
      <c r="F836" s="2">
        <v>45258</v>
      </c>
      <c r="G836" s="2" t="s">
        <v>22</v>
      </c>
      <c r="H836" s="30">
        <f>_xlfn.XLOOKUP(Table8[[#This Row],[Attendance]],$J$2:$J$5,$K$2:$K$5)</f>
        <v>1</v>
      </c>
    </row>
    <row r="837" spans="1:8">
      <c r="A837" t="s">
        <v>119</v>
      </c>
      <c r="B837" t="s">
        <v>50</v>
      </c>
      <c r="C837" t="s">
        <v>78</v>
      </c>
      <c r="D837" t="s">
        <v>86</v>
      </c>
      <c r="E837" s="36" t="str">
        <f>_xlfn.XLOOKUP(Table8[[#This Row],[EID]],Roster!A:A,Roster!F:F)</f>
        <v>Health</v>
      </c>
      <c r="F837" s="2">
        <v>45258</v>
      </c>
      <c r="G837" s="2" t="s">
        <v>124</v>
      </c>
      <c r="H837" s="30">
        <f>_xlfn.XLOOKUP(Table8[[#This Row],[Attendance]],$J$2:$J$5,$K$2:$K$5)</f>
        <v>0</v>
      </c>
    </row>
    <row r="838" spans="1:8">
      <c r="A838" t="s">
        <v>120</v>
      </c>
      <c r="B838" t="s">
        <v>51</v>
      </c>
      <c r="C838" t="s">
        <v>79</v>
      </c>
      <c r="D838" t="s">
        <v>85</v>
      </c>
      <c r="E838" s="36" t="str">
        <f>_xlfn.XLOOKUP(Table8[[#This Row],[EID]],Roster!A:A,Roster!F:F)</f>
        <v>F&amp;A</v>
      </c>
      <c r="F838" s="2">
        <v>45258</v>
      </c>
      <c r="G838" s="2" t="s">
        <v>22</v>
      </c>
      <c r="H838" s="30">
        <f>_xlfn.XLOOKUP(Table8[[#This Row],[Attendance]],$J$2:$J$5,$K$2:$K$5)</f>
        <v>1</v>
      </c>
    </row>
    <row r="839" spans="1:8">
      <c r="A839" t="s">
        <v>121</v>
      </c>
      <c r="B839" t="s">
        <v>52</v>
      </c>
      <c r="C839" t="s">
        <v>80</v>
      </c>
      <c r="D839" t="s">
        <v>86</v>
      </c>
      <c r="E839" s="36" t="str">
        <f>_xlfn.XLOOKUP(Table8[[#This Row],[EID]],Roster!A:A,Roster!F:F)</f>
        <v>Health</v>
      </c>
      <c r="F839" s="2">
        <v>45258</v>
      </c>
      <c r="G839" s="2" t="s">
        <v>22</v>
      </c>
      <c r="H839" s="30">
        <f>_xlfn.XLOOKUP(Table8[[#This Row],[Attendance]],$J$2:$J$5,$K$2:$K$5)</f>
        <v>1</v>
      </c>
    </row>
    <row r="840" spans="1:8">
      <c r="A840" t="s">
        <v>122</v>
      </c>
      <c r="B840" t="s">
        <v>81</v>
      </c>
      <c r="C840" t="s">
        <v>82</v>
      </c>
      <c r="D840" t="s">
        <v>87</v>
      </c>
      <c r="E840" s="36" t="str">
        <f>_xlfn.XLOOKUP(Table8[[#This Row],[EID]],Roster!A:A,Roster!F:F)</f>
        <v>Network</v>
      </c>
      <c r="F840" s="2">
        <v>45258</v>
      </c>
      <c r="G840" s="2" t="s">
        <v>22</v>
      </c>
      <c r="H840" s="30">
        <f>_xlfn.XLOOKUP(Table8[[#This Row],[Attendance]],$J$2:$J$5,$K$2:$K$5)</f>
        <v>1</v>
      </c>
    </row>
    <row r="841" spans="1:8">
      <c r="A841" t="s">
        <v>123</v>
      </c>
      <c r="B841" t="s">
        <v>83</v>
      </c>
      <c r="C841" t="s">
        <v>84</v>
      </c>
      <c r="D841" t="s">
        <v>88</v>
      </c>
      <c r="E841" s="36" t="str">
        <f>_xlfn.XLOOKUP(Table8[[#This Row],[EID]],Roster!A:A,Roster!F:F)</f>
        <v>HR</v>
      </c>
      <c r="F841" s="2">
        <v>45258</v>
      </c>
      <c r="G841" s="2" t="s">
        <v>22</v>
      </c>
      <c r="H841" s="30">
        <f>_xlfn.XLOOKUP(Table8[[#This Row],[Attendance]],$J$2:$J$5,$K$2:$K$5)</f>
        <v>1</v>
      </c>
    </row>
    <row r="842" spans="1:8">
      <c r="A842" t="s">
        <v>94</v>
      </c>
      <c r="B842" t="s">
        <v>25</v>
      </c>
      <c r="C842" t="s">
        <v>53</v>
      </c>
      <c r="D842" t="s">
        <v>85</v>
      </c>
      <c r="E842" s="36" t="str">
        <f>_xlfn.XLOOKUP(Table8[[#This Row],[EID]],Roster!A:A,Roster!F:F)</f>
        <v>F&amp;A</v>
      </c>
      <c r="F842" s="2">
        <v>45259</v>
      </c>
      <c r="G842" s="2" t="s">
        <v>22</v>
      </c>
      <c r="H842" s="30">
        <f>_xlfn.XLOOKUP(Table8[[#This Row],[Attendance]],$J$2:$J$5,$K$2:$K$5)</f>
        <v>1</v>
      </c>
    </row>
    <row r="843" spans="1:8">
      <c r="A843" t="s">
        <v>95</v>
      </c>
      <c r="B843" t="s">
        <v>26</v>
      </c>
      <c r="C843" t="s">
        <v>54</v>
      </c>
      <c r="D843" t="s">
        <v>85</v>
      </c>
      <c r="E843" s="36" t="str">
        <f>_xlfn.XLOOKUP(Table8[[#This Row],[EID]],Roster!A:A,Roster!F:F)</f>
        <v>F&amp;A</v>
      </c>
      <c r="F843" s="2">
        <v>45259</v>
      </c>
      <c r="G843" s="2" t="s">
        <v>124</v>
      </c>
      <c r="H843" s="30">
        <f>_xlfn.XLOOKUP(Table8[[#This Row],[Attendance]],$J$2:$J$5,$K$2:$K$5)</f>
        <v>0</v>
      </c>
    </row>
    <row r="844" spans="1:8">
      <c r="A844" t="s">
        <v>96</v>
      </c>
      <c r="B844" t="s">
        <v>27</v>
      </c>
      <c r="C844" t="s">
        <v>55</v>
      </c>
      <c r="D844" t="s">
        <v>86</v>
      </c>
      <c r="E844" s="36" t="str">
        <f>_xlfn.XLOOKUP(Table8[[#This Row],[EID]],Roster!A:A,Roster!F:F)</f>
        <v>Health</v>
      </c>
      <c r="F844" s="2">
        <v>45259</v>
      </c>
      <c r="G844" s="2" t="s">
        <v>22</v>
      </c>
      <c r="H844" s="30">
        <f>_xlfn.XLOOKUP(Table8[[#This Row],[Attendance]],$J$2:$J$5,$K$2:$K$5)</f>
        <v>1</v>
      </c>
    </row>
    <row r="845" spans="1:8">
      <c r="A845" t="s">
        <v>97</v>
      </c>
      <c r="B845" t="s">
        <v>28</v>
      </c>
      <c r="C845" t="s">
        <v>56</v>
      </c>
      <c r="D845" t="s">
        <v>87</v>
      </c>
      <c r="E845" s="36" t="str">
        <f>_xlfn.XLOOKUP(Table8[[#This Row],[EID]],Roster!A:A,Roster!F:F)</f>
        <v>Network</v>
      </c>
      <c r="F845" s="2">
        <v>45259</v>
      </c>
      <c r="G845" s="2" t="s">
        <v>22</v>
      </c>
      <c r="H845" s="30">
        <f>_xlfn.XLOOKUP(Table8[[#This Row],[Attendance]],$J$2:$J$5,$K$2:$K$5)</f>
        <v>1</v>
      </c>
    </row>
    <row r="846" spans="1:8">
      <c r="A846" t="s">
        <v>98</v>
      </c>
      <c r="B846" t="s">
        <v>29</v>
      </c>
      <c r="C846" t="s">
        <v>57</v>
      </c>
      <c r="D846" t="s">
        <v>88</v>
      </c>
      <c r="E846" s="36" t="str">
        <f>_xlfn.XLOOKUP(Table8[[#This Row],[EID]],Roster!A:A,Roster!F:F)</f>
        <v>HR</v>
      </c>
      <c r="F846" s="2">
        <v>45259</v>
      </c>
      <c r="G846" s="2" t="s">
        <v>22</v>
      </c>
      <c r="H846" s="30">
        <f>_xlfn.XLOOKUP(Table8[[#This Row],[Attendance]],$J$2:$J$5,$K$2:$K$5)</f>
        <v>1</v>
      </c>
    </row>
    <row r="847" spans="1:8">
      <c r="A847" t="s">
        <v>99</v>
      </c>
      <c r="B847" t="s">
        <v>30</v>
      </c>
      <c r="C847" t="s">
        <v>58</v>
      </c>
      <c r="D847" t="s">
        <v>87</v>
      </c>
      <c r="E847" s="36" t="str">
        <f>_xlfn.XLOOKUP(Table8[[#This Row],[EID]],Roster!A:A,Roster!F:F)</f>
        <v>Strategy</v>
      </c>
      <c r="F847" s="2">
        <v>45259</v>
      </c>
      <c r="G847" s="2" t="s">
        <v>22</v>
      </c>
      <c r="H847" s="30">
        <f>_xlfn.XLOOKUP(Table8[[#This Row],[Attendance]],$J$2:$J$5,$K$2:$K$5)</f>
        <v>1</v>
      </c>
    </row>
    <row r="848" spans="1:8">
      <c r="A848" t="s">
        <v>100</v>
      </c>
      <c r="B848" t="s">
        <v>31</v>
      </c>
      <c r="C848" t="s">
        <v>59</v>
      </c>
      <c r="D848" t="s">
        <v>85</v>
      </c>
      <c r="E848" s="36" t="str">
        <f>_xlfn.XLOOKUP(Table8[[#This Row],[EID]],Roster!A:A,Roster!F:F)</f>
        <v>F&amp;A</v>
      </c>
      <c r="F848" s="2">
        <v>45259</v>
      </c>
      <c r="G848" s="2" t="s">
        <v>22</v>
      </c>
      <c r="H848" s="30">
        <f>_xlfn.XLOOKUP(Table8[[#This Row],[Attendance]],$J$2:$J$5,$K$2:$K$5)</f>
        <v>1</v>
      </c>
    </row>
    <row r="849" spans="1:8">
      <c r="A849" t="s">
        <v>101</v>
      </c>
      <c r="B849" t="s">
        <v>32</v>
      </c>
      <c r="C849" t="s">
        <v>60</v>
      </c>
      <c r="D849" t="s">
        <v>86</v>
      </c>
      <c r="E849" s="36" t="str">
        <f>_xlfn.XLOOKUP(Table8[[#This Row],[EID]],Roster!A:A,Roster!F:F)</f>
        <v>Health</v>
      </c>
      <c r="F849" s="2">
        <v>45259</v>
      </c>
      <c r="G849" s="2" t="s">
        <v>22</v>
      </c>
      <c r="H849" s="30">
        <f>_xlfn.XLOOKUP(Table8[[#This Row],[Attendance]],$J$2:$J$5,$K$2:$K$5)</f>
        <v>1</v>
      </c>
    </row>
    <row r="850" spans="1:8">
      <c r="A850" t="s">
        <v>102</v>
      </c>
      <c r="B850" t="s">
        <v>33</v>
      </c>
      <c r="C850" t="s">
        <v>61</v>
      </c>
      <c r="D850" t="s">
        <v>87</v>
      </c>
      <c r="E850" s="36" t="str">
        <f>_xlfn.XLOOKUP(Table8[[#This Row],[EID]],Roster!A:A,Roster!F:F)</f>
        <v>Network</v>
      </c>
      <c r="F850" s="2">
        <v>45259</v>
      </c>
      <c r="G850" s="2" t="s">
        <v>22</v>
      </c>
      <c r="H850" s="30">
        <f>_xlfn.XLOOKUP(Table8[[#This Row],[Attendance]],$J$2:$J$5,$K$2:$K$5)</f>
        <v>1</v>
      </c>
    </row>
    <row r="851" spans="1:8">
      <c r="A851" t="s">
        <v>103</v>
      </c>
      <c r="B851" t="s">
        <v>34</v>
      </c>
      <c r="C851" t="s">
        <v>62</v>
      </c>
      <c r="D851" t="s">
        <v>88</v>
      </c>
      <c r="E851" s="36" t="str">
        <f>_xlfn.XLOOKUP(Table8[[#This Row],[EID]],Roster!A:A,Roster!F:F)</f>
        <v>HR</v>
      </c>
      <c r="F851" s="2">
        <v>45259</v>
      </c>
      <c r="G851" s="2" t="s">
        <v>22</v>
      </c>
      <c r="H851" s="30">
        <f>_xlfn.XLOOKUP(Table8[[#This Row],[Attendance]],$J$2:$J$5,$K$2:$K$5)</f>
        <v>1</v>
      </c>
    </row>
    <row r="852" spans="1:8">
      <c r="A852" t="s">
        <v>104</v>
      </c>
      <c r="B852" t="s">
        <v>35</v>
      </c>
      <c r="C852" t="s">
        <v>63</v>
      </c>
      <c r="D852" t="s">
        <v>85</v>
      </c>
      <c r="E852" s="36" t="str">
        <f>_xlfn.XLOOKUP(Table8[[#This Row],[EID]],Roster!A:A,Roster!F:F)</f>
        <v>F&amp;A</v>
      </c>
      <c r="F852" s="2">
        <v>45259</v>
      </c>
      <c r="G852" s="2" t="s">
        <v>124</v>
      </c>
      <c r="H852" s="30">
        <f>_xlfn.XLOOKUP(Table8[[#This Row],[Attendance]],$J$2:$J$5,$K$2:$K$5)</f>
        <v>0</v>
      </c>
    </row>
    <row r="853" spans="1:8">
      <c r="A853" t="s">
        <v>105</v>
      </c>
      <c r="B853" t="s">
        <v>36</v>
      </c>
      <c r="C853" t="s">
        <v>64</v>
      </c>
      <c r="D853" t="s">
        <v>85</v>
      </c>
      <c r="E853" s="36" t="str">
        <f>_xlfn.XLOOKUP(Table8[[#This Row],[EID]],Roster!A:A,Roster!F:F)</f>
        <v>F&amp;A</v>
      </c>
      <c r="F853" s="2">
        <v>45259</v>
      </c>
      <c r="G853" s="2" t="s">
        <v>22</v>
      </c>
      <c r="H853" s="30">
        <f>_xlfn.XLOOKUP(Table8[[#This Row],[Attendance]],$J$2:$J$5,$K$2:$K$5)</f>
        <v>1</v>
      </c>
    </row>
    <row r="854" spans="1:8">
      <c r="A854" t="s">
        <v>106</v>
      </c>
      <c r="B854" t="s">
        <v>37</v>
      </c>
      <c r="C854" t="s">
        <v>65</v>
      </c>
      <c r="D854" t="s">
        <v>86</v>
      </c>
      <c r="E854" s="36" t="str">
        <f>_xlfn.XLOOKUP(Table8[[#This Row],[EID]],Roster!A:A,Roster!F:F)</f>
        <v>Health</v>
      </c>
      <c r="F854" s="2">
        <v>45259</v>
      </c>
      <c r="G854" s="2" t="s">
        <v>22</v>
      </c>
      <c r="H854" s="30">
        <f>_xlfn.XLOOKUP(Table8[[#This Row],[Attendance]],$J$2:$J$5,$K$2:$K$5)</f>
        <v>1</v>
      </c>
    </row>
    <row r="855" spans="1:8">
      <c r="A855" t="s">
        <v>107</v>
      </c>
      <c r="B855" t="s">
        <v>38</v>
      </c>
      <c r="C855" t="s">
        <v>66</v>
      </c>
      <c r="D855" t="s">
        <v>85</v>
      </c>
      <c r="E855" s="36" t="str">
        <f>_xlfn.XLOOKUP(Table8[[#This Row],[EID]],Roster!A:A,Roster!F:F)</f>
        <v>F&amp;A</v>
      </c>
      <c r="F855" s="2">
        <v>45259</v>
      </c>
      <c r="G855" s="2" t="s">
        <v>126</v>
      </c>
      <c r="H855" s="30">
        <f>_xlfn.XLOOKUP(Table8[[#This Row],[Attendance]],$J$2:$J$5,$K$2:$K$5)</f>
        <v>0</v>
      </c>
    </row>
    <row r="856" spans="1:8">
      <c r="A856" t="s">
        <v>108</v>
      </c>
      <c r="B856" t="s">
        <v>39</v>
      </c>
      <c r="C856" t="s">
        <v>67</v>
      </c>
      <c r="D856" t="s">
        <v>88</v>
      </c>
      <c r="E856" s="36" t="str">
        <f>_xlfn.XLOOKUP(Table8[[#This Row],[EID]],Roster!A:A,Roster!F:F)</f>
        <v>HR</v>
      </c>
      <c r="F856" s="2">
        <v>45259</v>
      </c>
      <c r="G856" s="2" t="s">
        <v>22</v>
      </c>
      <c r="H856" s="30">
        <f>_xlfn.XLOOKUP(Table8[[#This Row],[Attendance]],$J$2:$J$5,$K$2:$K$5)</f>
        <v>1</v>
      </c>
    </row>
    <row r="857" spans="1:8">
      <c r="A857" t="s">
        <v>109</v>
      </c>
      <c r="B857" t="s">
        <v>40</v>
      </c>
      <c r="C857" t="s">
        <v>68</v>
      </c>
      <c r="D857" t="s">
        <v>87</v>
      </c>
      <c r="E857" s="36" t="str">
        <f>_xlfn.XLOOKUP(Table8[[#This Row],[EID]],Roster!A:A,Roster!F:F)</f>
        <v>Strategy</v>
      </c>
      <c r="F857" s="2">
        <v>45259</v>
      </c>
      <c r="G857" s="2" t="s">
        <v>22</v>
      </c>
      <c r="H857" s="30">
        <f>_xlfn.XLOOKUP(Table8[[#This Row],[Attendance]],$J$2:$J$5,$K$2:$K$5)</f>
        <v>1</v>
      </c>
    </row>
    <row r="858" spans="1:8">
      <c r="A858" t="s">
        <v>110</v>
      </c>
      <c r="B858" t="s">
        <v>41</v>
      </c>
      <c r="C858" t="s">
        <v>69</v>
      </c>
      <c r="D858" t="s">
        <v>85</v>
      </c>
      <c r="E858" s="36" t="str">
        <f>_xlfn.XLOOKUP(Table8[[#This Row],[EID]],Roster!A:A,Roster!F:F)</f>
        <v>F&amp;A</v>
      </c>
      <c r="F858" s="2">
        <v>45259</v>
      </c>
      <c r="G858" s="2" t="s">
        <v>22</v>
      </c>
      <c r="H858" s="30">
        <f>_xlfn.XLOOKUP(Table8[[#This Row],[Attendance]],$J$2:$J$5,$K$2:$K$5)</f>
        <v>1</v>
      </c>
    </row>
    <row r="859" spans="1:8">
      <c r="A859" t="s">
        <v>111</v>
      </c>
      <c r="B859" t="s">
        <v>42</v>
      </c>
      <c r="C859" t="s">
        <v>70</v>
      </c>
      <c r="D859" t="s">
        <v>86</v>
      </c>
      <c r="E859" s="36" t="str">
        <f>_xlfn.XLOOKUP(Table8[[#This Row],[EID]],Roster!A:A,Roster!F:F)</f>
        <v>Health</v>
      </c>
      <c r="F859" s="2">
        <v>45259</v>
      </c>
      <c r="G859" s="2" t="s">
        <v>22</v>
      </c>
      <c r="H859" s="30">
        <f>_xlfn.XLOOKUP(Table8[[#This Row],[Attendance]],$J$2:$J$5,$K$2:$K$5)</f>
        <v>1</v>
      </c>
    </row>
    <row r="860" spans="1:8">
      <c r="A860" t="s">
        <v>112</v>
      </c>
      <c r="B860" t="s">
        <v>43</v>
      </c>
      <c r="C860" t="s">
        <v>71</v>
      </c>
      <c r="D860" t="s">
        <v>86</v>
      </c>
      <c r="E860" s="36" t="str">
        <f>_xlfn.XLOOKUP(Table8[[#This Row],[EID]],Roster!A:A,Roster!F:F)</f>
        <v>Health</v>
      </c>
      <c r="F860" s="2">
        <v>45259</v>
      </c>
      <c r="G860" s="2" t="s">
        <v>22</v>
      </c>
      <c r="H860" s="30">
        <f>_xlfn.XLOOKUP(Table8[[#This Row],[Attendance]],$J$2:$J$5,$K$2:$K$5)</f>
        <v>1</v>
      </c>
    </row>
    <row r="861" spans="1:8">
      <c r="A861" t="s">
        <v>113</v>
      </c>
      <c r="B861" t="s">
        <v>44</v>
      </c>
      <c r="C861" t="s">
        <v>72</v>
      </c>
      <c r="D861" t="s">
        <v>88</v>
      </c>
      <c r="E861" s="36" t="str">
        <f>_xlfn.XLOOKUP(Table8[[#This Row],[EID]],Roster!A:A,Roster!F:F)</f>
        <v>HR</v>
      </c>
      <c r="F861" s="2">
        <v>45259</v>
      </c>
      <c r="G861" s="2" t="s">
        <v>22</v>
      </c>
      <c r="H861" s="30">
        <f>_xlfn.XLOOKUP(Table8[[#This Row],[Attendance]],$J$2:$J$5,$K$2:$K$5)</f>
        <v>1</v>
      </c>
    </row>
    <row r="862" spans="1:8">
      <c r="A862" t="s">
        <v>114</v>
      </c>
      <c r="B862" t="s">
        <v>45</v>
      </c>
      <c r="C862" t="s">
        <v>73</v>
      </c>
      <c r="D862" t="s">
        <v>87</v>
      </c>
      <c r="E862" s="36" t="str">
        <f>_xlfn.XLOOKUP(Table8[[#This Row],[EID]],Roster!A:A,Roster!F:F)</f>
        <v>Strategy</v>
      </c>
      <c r="F862" s="2">
        <v>45259</v>
      </c>
      <c r="G862" s="2" t="s">
        <v>125</v>
      </c>
      <c r="H862" s="30">
        <f>_xlfn.XLOOKUP(Table8[[#This Row],[Attendance]],$J$2:$J$5,$K$2:$K$5)</f>
        <v>0</v>
      </c>
    </row>
    <row r="863" spans="1:8">
      <c r="A863" t="s">
        <v>115</v>
      </c>
      <c r="B863" t="s">
        <v>46</v>
      </c>
      <c r="C863" t="s">
        <v>74</v>
      </c>
      <c r="D863" t="s">
        <v>85</v>
      </c>
      <c r="E863" s="36" t="str">
        <f>_xlfn.XLOOKUP(Table8[[#This Row],[EID]],Roster!A:A,Roster!F:F)</f>
        <v>F&amp;A</v>
      </c>
      <c r="F863" s="2">
        <v>45259</v>
      </c>
      <c r="G863" s="2" t="s">
        <v>22</v>
      </c>
      <c r="H863" s="30">
        <f>_xlfn.XLOOKUP(Table8[[#This Row],[Attendance]],$J$2:$J$5,$K$2:$K$5)</f>
        <v>1</v>
      </c>
    </row>
    <row r="864" spans="1:8">
      <c r="A864" t="s">
        <v>116</v>
      </c>
      <c r="B864" t="s">
        <v>47</v>
      </c>
      <c r="C864" t="s">
        <v>75</v>
      </c>
      <c r="D864" t="s">
        <v>86</v>
      </c>
      <c r="E864" s="36" t="str">
        <f>_xlfn.XLOOKUP(Table8[[#This Row],[EID]],Roster!A:A,Roster!F:F)</f>
        <v>Health</v>
      </c>
      <c r="F864" s="2">
        <v>45259</v>
      </c>
      <c r="G864" s="2" t="s">
        <v>22</v>
      </c>
      <c r="H864" s="30">
        <f>_xlfn.XLOOKUP(Table8[[#This Row],[Attendance]],$J$2:$J$5,$K$2:$K$5)</f>
        <v>1</v>
      </c>
    </row>
    <row r="865" spans="1:8">
      <c r="A865" t="s">
        <v>117</v>
      </c>
      <c r="B865" t="s">
        <v>48</v>
      </c>
      <c r="C865" t="s">
        <v>76</v>
      </c>
      <c r="D865" t="s">
        <v>87</v>
      </c>
      <c r="E865" s="36" t="str">
        <f>_xlfn.XLOOKUP(Table8[[#This Row],[EID]],Roster!A:A,Roster!F:F)</f>
        <v>Network</v>
      </c>
      <c r="F865" s="2">
        <v>45259</v>
      </c>
      <c r="G865" s="2" t="s">
        <v>22</v>
      </c>
      <c r="H865" s="30">
        <f>_xlfn.XLOOKUP(Table8[[#This Row],[Attendance]],$J$2:$J$5,$K$2:$K$5)</f>
        <v>1</v>
      </c>
    </row>
    <row r="866" spans="1:8">
      <c r="A866" t="s">
        <v>118</v>
      </c>
      <c r="B866" t="s">
        <v>49</v>
      </c>
      <c r="C866" t="s">
        <v>77</v>
      </c>
      <c r="D866" t="s">
        <v>88</v>
      </c>
      <c r="E866" s="36" t="str">
        <f>_xlfn.XLOOKUP(Table8[[#This Row],[EID]],Roster!A:A,Roster!F:F)</f>
        <v>HR</v>
      </c>
      <c r="F866" s="2">
        <v>45259</v>
      </c>
      <c r="G866" s="2" t="s">
        <v>22</v>
      </c>
      <c r="H866" s="30">
        <f>_xlfn.XLOOKUP(Table8[[#This Row],[Attendance]],$J$2:$J$5,$K$2:$K$5)</f>
        <v>1</v>
      </c>
    </row>
    <row r="867" spans="1:8">
      <c r="A867" t="s">
        <v>119</v>
      </c>
      <c r="B867" t="s">
        <v>50</v>
      </c>
      <c r="C867" t="s">
        <v>78</v>
      </c>
      <c r="D867" t="s">
        <v>86</v>
      </c>
      <c r="E867" s="36" t="str">
        <f>_xlfn.XLOOKUP(Table8[[#This Row],[EID]],Roster!A:A,Roster!F:F)</f>
        <v>Health</v>
      </c>
      <c r="F867" s="2">
        <v>45259</v>
      </c>
      <c r="G867" s="2" t="s">
        <v>124</v>
      </c>
      <c r="H867" s="30">
        <f>_xlfn.XLOOKUP(Table8[[#This Row],[Attendance]],$J$2:$J$5,$K$2:$K$5)</f>
        <v>0</v>
      </c>
    </row>
    <row r="868" spans="1:8">
      <c r="A868" t="s">
        <v>120</v>
      </c>
      <c r="B868" t="s">
        <v>51</v>
      </c>
      <c r="C868" t="s">
        <v>79</v>
      </c>
      <c r="D868" t="s">
        <v>85</v>
      </c>
      <c r="E868" s="36" t="str">
        <f>_xlfn.XLOOKUP(Table8[[#This Row],[EID]],Roster!A:A,Roster!F:F)</f>
        <v>F&amp;A</v>
      </c>
      <c r="F868" s="2">
        <v>45259</v>
      </c>
      <c r="G868" s="2" t="s">
        <v>22</v>
      </c>
      <c r="H868" s="30">
        <f>_xlfn.XLOOKUP(Table8[[#This Row],[Attendance]],$J$2:$J$5,$K$2:$K$5)</f>
        <v>1</v>
      </c>
    </row>
    <row r="869" spans="1:8">
      <c r="A869" t="s">
        <v>121</v>
      </c>
      <c r="B869" t="s">
        <v>52</v>
      </c>
      <c r="C869" t="s">
        <v>80</v>
      </c>
      <c r="D869" t="s">
        <v>86</v>
      </c>
      <c r="E869" s="36" t="str">
        <f>_xlfn.XLOOKUP(Table8[[#This Row],[EID]],Roster!A:A,Roster!F:F)</f>
        <v>Health</v>
      </c>
      <c r="F869" s="2">
        <v>45259</v>
      </c>
      <c r="G869" s="2" t="s">
        <v>22</v>
      </c>
      <c r="H869" s="30">
        <f>_xlfn.XLOOKUP(Table8[[#This Row],[Attendance]],$J$2:$J$5,$K$2:$K$5)</f>
        <v>1</v>
      </c>
    </row>
    <row r="870" spans="1:8">
      <c r="A870" t="s">
        <v>122</v>
      </c>
      <c r="B870" t="s">
        <v>81</v>
      </c>
      <c r="C870" t="s">
        <v>82</v>
      </c>
      <c r="D870" t="s">
        <v>87</v>
      </c>
      <c r="E870" s="36" t="str">
        <f>_xlfn.XLOOKUP(Table8[[#This Row],[EID]],Roster!A:A,Roster!F:F)</f>
        <v>Network</v>
      </c>
      <c r="F870" s="2">
        <v>45259</v>
      </c>
      <c r="G870" s="2" t="s">
        <v>22</v>
      </c>
      <c r="H870" s="30">
        <f>_xlfn.XLOOKUP(Table8[[#This Row],[Attendance]],$J$2:$J$5,$K$2:$K$5)</f>
        <v>1</v>
      </c>
    </row>
    <row r="871" spans="1:8">
      <c r="A871" t="s">
        <v>123</v>
      </c>
      <c r="B871" t="s">
        <v>83</v>
      </c>
      <c r="C871" t="s">
        <v>84</v>
      </c>
      <c r="D871" t="s">
        <v>88</v>
      </c>
      <c r="E871" s="36" t="str">
        <f>_xlfn.XLOOKUP(Table8[[#This Row],[EID]],Roster!A:A,Roster!F:F)</f>
        <v>HR</v>
      </c>
      <c r="F871" s="2">
        <v>45259</v>
      </c>
      <c r="G871" s="2" t="s">
        <v>126</v>
      </c>
      <c r="H871" s="30">
        <f>_xlfn.XLOOKUP(Table8[[#This Row],[Attendance]],$J$2:$J$5,$K$2:$K$5)</f>
        <v>0</v>
      </c>
    </row>
    <row r="872" spans="1:8">
      <c r="A872" t="s">
        <v>94</v>
      </c>
      <c r="B872" t="s">
        <v>25</v>
      </c>
      <c r="C872" t="s">
        <v>53</v>
      </c>
      <c r="D872" t="s">
        <v>85</v>
      </c>
      <c r="E872" s="36" t="str">
        <f>_xlfn.XLOOKUP(Table8[[#This Row],[EID]],Roster!A:A,Roster!F:F)</f>
        <v>F&amp;A</v>
      </c>
      <c r="F872" s="2">
        <v>45260</v>
      </c>
      <c r="G872" s="2" t="s">
        <v>22</v>
      </c>
      <c r="H872" s="30">
        <f>_xlfn.XLOOKUP(Table8[[#This Row],[Attendance]],$J$2:$J$5,$K$2:$K$5)</f>
        <v>1</v>
      </c>
    </row>
    <row r="873" spans="1:8">
      <c r="A873" t="s">
        <v>95</v>
      </c>
      <c r="B873" t="s">
        <v>26</v>
      </c>
      <c r="C873" t="s">
        <v>54</v>
      </c>
      <c r="D873" t="s">
        <v>85</v>
      </c>
      <c r="E873" s="36" t="str">
        <f>_xlfn.XLOOKUP(Table8[[#This Row],[EID]],Roster!A:A,Roster!F:F)</f>
        <v>F&amp;A</v>
      </c>
      <c r="F873" s="2">
        <v>45260</v>
      </c>
      <c r="G873" s="2" t="s">
        <v>22</v>
      </c>
      <c r="H873" s="30">
        <f>_xlfn.XLOOKUP(Table8[[#This Row],[Attendance]],$J$2:$J$5,$K$2:$K$5)</f>
        <v>1</v>
      </c>
    </row>
    <row r="874" spans="1:8">
      <c r="A874" t="s">
        <v>96</v>
      </c>
      <c r="B874" t="s">
        <v>27</v>
      </c>
      <c r="C874" t="s">
        <v>55</v>
      </c>
      <c r="D874" t="s">
        <v>86</v>
      </c>
      <c r="E874" s="36" t="str">
        <f>_xlfn.XLOOKUP(Table8[[#This Row],[EID]],Roster!A:A,Roster!F:F)</f>
        <v>Health</v>
      </c>
      <c r="F874" s="2">
        <v>45260</v>
      </c>
      <c r="G874" s="2" t="s">
        <v>125</v>
      </c>
      <c r="H874" s="30">
        <f>_xlfn.XLOOKUP(Table8[[#This Row],[Attendance]],$J$2:$J$5,$K$2:$K$5)</f>
        <v>0</v>
      </c>
    </row>
    <row r="875" spans="1:8">
      <c r="A875" t="s">
        <v>97</v>
      </c>
      <c r="B875" t="s">
        <v>28</v>
      </c>
      <c r="C875" t="s">
        <v>56</v>
      </c>
      <c r="D875" t="s">
        <v>87</v>
      </c>
      <c r="E875" s="36" t="str">
        <f>_xlfn.XLOOKUP(Table8[[#This Row],[EID]],Roster!A:A,Roster!F:F)</f>
        <v>Network</v>
      </c>
      <c r="F875" s="2">
        <v>45260</v>
      </c>
      <c r="G875" s="2" t="s">
        <v>22</v>
      </c>
      <c r="H875" s="30">
        <f>_xlfn.XLOOKUP(Table8[[#This Row],[Attendance]],$J$2:$J$5,$K$2:$K$5)</f>
        <v>1</v>
      </c>
    </row>
    <row r="876" spans="1:8">
      <c r="A876" t="s">
        <v>98</v>
      </c>
      <c r="B876" t="s">
        <v>29</v>
      </c>
      <c r="C876" t="s">
        <v>57</v>
      </c>
      <c r="D876" t="s">
        <v>88</v>
      </c>
      <c r="E876" s="36" t="str">
        <f>_xlfn.XLOOKUP(Table8[[#This Row],[EID]],Roster!A:A,Roster!F:F)</f>
        <v>HR</v>
      </c>
      <c r="F876" s="2">
        <v>45260</v>
      </c>
      <c r="G876" s="2" t="s">
        <v>125</v>
      </c>
      <c r="H876" s="30">
        <f>_xlfn.XLOOKUP(Table8[[#This Row],[Attendance]],$J$2:$J$5,$K$2:$K$5)</f>
        <v>0</v>
      </c>
    </row>
    <row r="877" spans="1:8">
      <c r="A877" t="s">
        <v>99</v>
      </c>
      <c r="B877" t="s">
        <v>30</v>
      </c>
      <c r="C877" t="s">
        <v>58</v>
      </c>
      <c r="D877" t="s">
        <v>87</v>
      </c>
      <c r="E877" s="36" t="str">
        <f>_xlfn.XLOOKUP(Table8[[#This Row],[EID]],Roster!A:A,Roster!F:F)</f>
        <v>Strategy</v>
      </c>
      <c r="F877" s="2">
        <v>45260</v>
      </c>
      <c r="G877" s="2" t="s">
        <v>22</v>
      </c>
      <c r="H877" s="30">
        <f>_xlfn.XLOOKUP(Table8[[#This Row],[Attendance]],$J$2:$J$5,$K$2:$K$5)</f>
        <v>1</v>
      </c>
    </row>
    <row r="878" spans="1:8">
      <c r="A878" t="s">
        <v>100</v>
      </c>
      <c r="B878" t="s">
        <v>31</v>
      </c>
      <c r="C878" t="s">
        <v>59</v>
      </c>
      <c r="D878" t="s">
        <v>85</v>
      </c>
      <c r="E878" s="36" t="str">
        <f>_xlfn.XLOOKUP(Table8[[#This Row],[EID]],Roster!A:A,Roster!F:F)</f>
        <v>F&amp;A</v>
      </c>
      <c r="F878" s="2">
        <v>45260</v>
      </c>
      <c r="G878" s="2" t="s">
        <v>22</v>
      </c>
      <c r="H878" s="30">
        <f>_xlfn.XLOOKUP(Table8[[#This Row],[Attendance]],$J$2:$J$5,$K$2:$K$5)</f>
        <v>1</v>
      </c>
    </row>
    <row r="879" spans="1:8">
      <c r="A879" t="s">
        <v>101</v>
      </c>
      <c r="B879" t="s">
        <v>32</v>
      </c>
      <c r="C879" t="s">
        <v>60</v>
      </c>
      <c r="D879" t="s">
        <v>86</v>
      </c>
      <c r="E879" s="36" t="str">
        <f>_xlfn.XLOOKUP(Table8[[#This Row],[EID]],Roster!A:A,Roster!F:F)</f>
        <v>Health</v>
      </c>
      <c r="F879" s="2">
        <v>45260</v>
      </c>
      <c r="G879" s="2" t="s">
        <v>22</v>
      </c>
      <c r="H879" s="30">
        <f>_xlfn.XLOOKUP(Table8[[#This Row],[Attendance]],$J$2:$J$5,$K$2:$K$5)</f>
        <v>1</v>
      </c>
    </row>
    <row r="880" spans="1:8">
      <c r="A880" t="s">
        <v>102</v>
      </c>
      <c r="B880" t="s">
        <v>33</v>
      </c>
      <c r="C880" t="s">
        <v>61</v>
      </c>
      <c r="D880" t="s">
        <v>87</v>
      </c>
      <c r="E880" s="36" t="str">
        <f>_xlfn.XLOOKUP(Table8[[#This Row],[EID]],Roster!A:A,Roster!F:F)</f>
        <v>Network</v>
      </c>
      <c r="F880" s="2">
        <v>45260</v>
      </c>
      <c r="G880" s="2" t="s">
        <v>126</v>
      </c>
      <c r="H880" s="30">
        <f>_xlfn.XLOOKUP(Table8[[#This Row],[Attendance]],$J$2:$J$5,$K$2:$K$5)</f>
        <v>0</v>
      </c>
    </row>
    <row r="881" spans="1:8">
      <c r="A881" t="s">
        <v>103</v>
      </c>
      <c r="B881" t="s">
        <v>34</v>
      </c>
      <c r="C881" t="s">
        <v>62</v>
      </c>
      <c r="D881" t="s">
        <v>88</v>
      </c>
      <c r="E881" s="36" t="str">
        <f>_xlfn.XLOOKUP(Table8[[#This Row],[EID]],Roster!A:A,Roster!F:F)</f>
        <v>HR</v>
      </c>
      <c r="F881" s="2">
        <v>45260</v>
      </c>
      <c r="G881" s="2" t="s">
        <v>22</v>
      </c>
      <c r="H881" s="30">
        <f>_xlfn.XLOOKUP(Table8[[#This Row],[Attendance]],$J$2:$J$5,$K$2:$K$5)</f>
        <v>1</v>
      </c>
    </row>
    <row r="882" spans="1:8">
      <c r="A882" t="s">
        <v>104</v>
      </c>
      <c r="B882" t="s">
        <v>35</v>
      </c>
      <c r="C882" t="s">
        <v>63</v>
      </c>
      <c r="D882" t="s">
        <v>85</v>
      </c>
      <c r="E882" s="36" t="str">
        <f>_xlfn.XLOOKUP(Table8[[#This Row],[EID]],Roster!A:A,Roster!F:F)</f>
        <v>F&amp;A</v>
      </c>
      <c r="F882" s="2">
        <v>45260</v>
      </c>
      <c r="G882" s="2" t="s">
        <v>124</v>
      </c>
      <c r="H882" s="30">
        <f>_xlfn.XLOOKUP(Table8[[#This Row],[Attendance]],$J$2:$J$5,$K$2:$K$5)</f>
        <v>0</v>
      </c>
    </row>
    <row r="883" spans="1:8">
      <c r="A883" t="s">
        <v>105</v>
      </c>
      <c r="B883" t="s">
        <v>36</v>
      </c>
      <c r="C883" t="s">
        <v>64</v>
      </c>
      <c r="D883" t="s">
        <v>85</v>
      </c>
      <c r="E883" s="36" t="str">
        <f>_xlfn.XLOOKUP(Table8[[#This Row],[EID]],Roster!A:A,Roster!F:F)</f>
        <v>F&amp;A</v>
      </c>
      <c r="F883" s="2">
        <v>45260</v>
      </c>
      <c r="G883" s="2" t="s">
        <v>22</v>
      </c>
      <c r="H883" s="30">
        <f>_xlfn.XLOOKUP(Table8[[#This Row],[Attendance]],$J$2:$J$5,$K$2:$K$5)</f>
        <v>1</v>
      </c>
    </row>
    <row r="884" spans="1:8">
      <c r="A884" t="s">
        <v>106</v>
      </c>
      <c r="B884" t="s">
        <v>37</v>
      </c>
      <c r="C884" t="s">
        <v>65</v>
      </c>
      <c r="D884" t="s">
        <v>86</v>
      </c>
      <c r="E884" s="36" t="str">
        <f>_xlfn.XLOOKUP(Table8[[#This Row],[EID]],Roster!A:A,Roster!F:F)</f>
        <v>Health</v>
      </c>
      <c r="F884" s="2">
        <v>45260</v>
      </c>
      <c r="G884" s="2" t="s">
        <v>22</v>
      </c>
      <c r="H884" s="30">
        <f>_xlfn.XLOOKUP(Table8[[#This Row],[Attendance]],$J$2:$J$5,$K$2:$K$5)</f>
        <v>1</v>
      </c>
    </row>
    <row r="885" spans="1:8">
      <c r="A885" t="s">
        <v>107</v>
      </c>
      <c r="B885" t="s">
        <v>38</v>
      </c>
      <c r="C885" t="s">
        <v>66</v>
      </c>
      <c r="D885" t="s">
        <v>85</v>
      </c>
      <c r="E885" s="36" t="str">
        <f>_xlfn.XLOOKUP(Table8[[#This Row],[EID]],Roster!A:A,Roster!F:F)</f>
        <v>F&amp;A</v>
      </c>
      <c r="F885" s="2">
        <v>45260</v>
      </c>
      <c r="G885" s="2" t="s">
        <v>22</v>
      </c>
      <c r="H885" s="30">
        <f>_xlfn.XLOOKUP(Table8[[#This Row],[Attendance]],$J$2:$J$5,$K$2:$K$5)</f>
        <v>1</v>
      </c>
    </row>
    <row r="886" spans="1:8">
      <c r="A886" t="s">
        <v>108</v>
      </c>
      <c r="B886" t="s">
        <v>39</v>
      </c>
      <c r="C886" t="s">
        <v>67</v>
      </c>
      <c r="D886" t="s">
        <v>88</v>
      </c>
      <c r="E886" s="36" t="str">
        <f>_xlfn.XLOOKUP(Table8[[#This Row],[EID]],Roster!A:A,Roster!F:F)</f>
        <v>HR</v>
      </c>
      <c r="F886" s="2">
        <v>45260</v>
      </c>
      <c r="G886" s="2" t="s">
        <v>22</v>
      </c>
      <c r="H886" s="30">
        <f>_xlfn.XLOOKUP(Table8[[#This Row],[Attendance]],$J$2:$J$5,$K$2:$K$5)</f>
        <v>1</v>
      </c>
    </row>
    <row r="887" spans="1:8">
      <c r="A887" t="s">
        <v>109</v>
      </c>
      <c r="B887" t="s">
        <v>40</v>
      </c>
      <c r="C887" t="s">
        <v>68</v>
      </c>
      <c r="D887" t="s">
        <v>87</v>
      </c>
      <c r="E887" s="36" t="str">
        <f>_xlfn.XLOOKUP(Table8[[#This Row],[EID]],Roster!A:A,Roster!F:F)</f>
        <v>Strategy</v>
      </c>
      <c r="F887" s="2">
        <v>45260</v>
      </c>
      <c r="G887" s="2" t="s">
        <v>126</v>
      </c>
      <c r="H887" s="30">
        <f>_xlfn.XLOOKUP(Table8[[#This Row],[Attendance]],$J$2:$J$5,$K$2:$K$5)</f>
        <v>0</v>
      </c>
    </row>
    <row r="888" spans="1:8">
      <c r="A888" t="s">
        <v>110</v>
      </c>
      <c r="B888" t="s">
        <v>41</v>
      </c>
      <c r="C888" t="s">
        <v>69</v>
      </c>
      <c r="D888" t="s">
        <v>85</v>
      </c>
      <c r="E888" s="36" t="str">
        <f>_xlfn.XLOOKUP(Table8[[#This Row],[EID]],Roster!A:A,Roster!F:F)</f>
        <v>F&amp;A</v>
      </c>
      <c r="F888" s="2">
        <v>45260</v>
      </c>
      <c r="G888" s="2" t="s">
        <v>22</v>
      </c>
      <c r="H888" s="30">
        <f>_xlfn.XLOOKUP(Table8[[#This Row],[Attendance]],$J$2:$J$5,$K$2:$K$5)</f>
        <v>1</v>
      </c>
    </row>
    <row r="889" spans="1:8">
      <c r="A889" t="s">
        <v>111</v>
      </c>
      <c r="B889" t="s">
        <v>42</v>
      </c>
      <c r="C889" t="s">
        <v>70</v>
      </c>
      <c r="D889" t="s">
        <v>86</v>
      </c>
      <c r="E889" s="36" t="str">
        <f>_xlfn.XLOOKUP(Table8[[#This Row],[EID]],Roster!A:A,Roster!F:F)</f>
        <v>Health</v>
      </c>
      <c r="F889" s="2">
        <v>45260</v>
      </c>
      <c r="G889" s="2" t="s">
        <v>22</v>
      </c>
      <c r="H889" s="30">
        <f>_xlfn.XLOOKUP(Table8[[#This Row],[Attendance]],$J$2:$J$5,$K$2:$K$5)</f>
        <v>1</v>
      </c>
    </row>
    <row r="890" spans="1:8">
      <c r="A890" t="s">
        <v>112</v>
      </c>
      <c r="B890" t="s">
        <v>43</v>
      </c>
      <c r="C890" t="s">
        <v>71</v>
      </c>
      <c r="D890" t="s">
        <v>86</v>
      </c>
      <c r="E890" s="36" t="str">
        <f>_xlfn.XLOOKUP(Table8[[#This Row],[EID]],Roster!A:A,Roster!F:F)</f>
        <v>Health</v>
      </c>
      <c r="F890" s="2">
        <v>45260</v>
      </c>
      <c r="G890" s="2" t="s">
        <v>124</v>
      </c>
      <c r="H890" s="30">
        <f>_xlfn.XLOOKUP(Table8[[#This Row],[Attendance]],$J$2:$J$5,$K$2:$K$5)</f>
        <v>0</v>
      </c>
    </row>
    <row r="891" spans="1:8">
      <c r="A891" t="s">
        <v>113</v>
      </c>
      <c r="B891" t="s">
        <v>44</v>
      </c>
      <c r="C891" t="s">
        <v>72</v>
      </c>
      <c r="D891" t="s">
        <v>88</v>
      </c>
      <c r="E891" s="36" t="str">
        <f>_xlfn.XLOOKUP(Table8[[#This Row],[EID]],Roster!A:A,Roster!F:F)</f>
        <v>HR</v>
      </c>
      <c r="F891" s="2">
        <v>45260</v>
      </c>
      <c r="G891" s="2" t="s">
        <v>22</v>
      </c>
      <c r="H891" s="30">
        <f>_xlfn.XLOOKUP(Table8[[#This Row],[Attendance]],$J$2:$J$5,$K$2:$K$5)</f>
        <v>1</v>
      </c>
    </row>
    <row r="892" spans="1:8">
      <c r="A892" t="s">
        <v>114</v>
      </c>
      <c r="B892" t="s">
        <v>45</v>
      </c>
      <c r="C892" t="s">
        <v>73</v>
      </c>
      <c r="D892" t="s">
        <v>87</v>
      </c>
      <c r="E892" s="36" t="str">
        <f>_xlfn.XLOOKUP(Table8[[#This Row],[EID]],Roster!A:A,Roster!F:F)</f>
        <v>Strategy</v>
      </c>
      <c r="F892" s="2">
        <v>45260</v>
      </c>
      <c r="G892" s="2" t="s">
        <v>22</v>
      </c>
      <c r="H892" s="30">
        <f>_xlfn.XLOOKUP(Table8[[#This Row],[Attendance]],$J$2:$J$5,$K$2:$K$5)</f>
        <v>1</v>
      </c>
    </row>
    <row r="893" spans="1:8">
      <c r="A893" t="s">
        <v>115</v>
      </c>
      <c r="B893" t="s">
        <v>46</v>
      </c>
      <c r="C893" t="s">
        <v>74</v>
      </c>
      <c r="D893" t="s">
        <v>85</v>
      </c>
      <c r="E893" s="36" t="str">
        <f>_xlfn.XLOOKUP(Table8[[#This Row],[EID]],Roster!A:A,Roster!F:F)</f>
        <v>F&amp;A</v>
      </c>
      <c r="F893" s="2">
        <v>45260</v>
      </c>
      <c r="G893" s="2" t="s">
        <v>22</v>
      </c>
      <c r="H893" s="30">
        <f>_xlfn.XLOOKUP(Table8[[#This Row],[Attendance]],$J$2:$J$5,$K$2:$K$5)</f>
        <v>1</v>
      </c>
    </row>
    <row r="894" spans="1:8">
      <c r="A894" t="s">
        <v>116</v>
      </c>
      <c r="B894" t="s">
        <v>47</v>
      </c>
      <c r="C894" t="s">
        <v>75</v>
      </c>
      <c r="D894" t="s">
        <v>86</v>
      </c>
      <c r="E894" s="36" t="str">
        <f>_xlfn.XLOOKUP(Table8[[#This Row],[EID]],Roster!A:A,Roster!F:F)</f>
        <v>Health</v>
      </c>
      <c r="F894" s="2">
        <v>45260</v>
      </c>
      <c r="G894" s="2" t="s">
        <v>22</v>
      </c>
      <c r="H894" s="30">
        <f>_xlfn.XLOOKUP(Table8[[#This Row],[Attendance]],$J$2:$J$5,$K$2:$K$5)</f>
        <v>1</v>
      </c>
    </row>
    <row r="895" spans="1:8">
      <c r="A895" t="s">
        <v>117</v>
      </c>
      <c r="B895" t="s">
        <v>48</v>
      </c>
      <c r="C895" t="s">
        <v>76</v>
      </c>
      <c r="D895" t="s">
        <v>87</v>
      </c>
      <c r="E895" s="36" t="str">
        <f>_xlfn.XLOOKUP(Table8[[#This Row],[EID]],Roster!A:A,Roster!F:F)</f>
        <v>Network</v>
      </c>
      <c r="F895" s="2">
        <v>45260</v>
      </c>
      <c r="G895" s="2" t="s">
        <v>22</v>
      </c>
      <c r="H895" s="30">
        <f>_xlfn.XLOOKUP(Table8[[#This Row],[Attendance]],$J$2:$J$5,$K$2:$K$5)</f>
        <v>1</v>
      </c>
    </row>
    <row r="896" spans="1:8">
      <c r="A896" t="s">
        <v>118</v>
      </c>
      <c r="B896" t="s">
        <v>49</v>
      </c>
      <c r="C896" t="s">
        <v>77</v>
      </c>
      <c r="D896" t="s">
        <v>88</v>
      </c>
      <c r="E896" s="36" t="str">
        <f>_xlfn.XLOOKUP(Table8[[#This Row],[EID]],Roster!A:A,Roster!F:F)</f>
        <v>HR</v>
      </c>
      <c r="F896" s="2">
        <v>45260</v>
      </c>
      <c r="G896" s="2" t="s">
        <v>124</v>
      </c>
      <c r="H896" s="30">
        <f>_xlfn.XLOOKUP(Table8[[#This Row],[Attendance]],$J$2:$J$5,$K$2:$K$5)</f>
        <v>0</v>
      </c>
    </row>
    <row r="897" spans="1:8">
      <c r="A897" t="s">
        <v>119</v>
      </c>
      <c r="B897" t="s">
        <v>50</v>
      </c>
      <c r="C897" t="s">
        <v>78</v>
      </c>
      <c r="D897" t="s">
        <v>86</v>
      </c>
      <c r="E897" s="36" t="str">
        <f>_xlfn.XLOOKUP(Table8[[#This Row],[EID]],Roster!A:A,Roster!F:F)</f>
        <v>Health</v>
      </c>
      <c r="F897" s="2">
        <v>45260</v>
      </c>
      <c r="G897" s="2" t="s">
        <v>22</v>
      </c>
      <c r="H897" s="30">
        <f>_xlfn.XLOOKUP(Table8[[#This Row],[Attendance]],$J$2:$J$5,$K$2:$K$5)</f>
        <v>1</v>
      </c>
    </row>
    <row r="898" spans="1:8">
      <c r="A898" t="s">
        <v>120</v>
      </c>
      <c r="B898" t="s">
        <v>51</v>
      </c>
      <c r="C898" t="s">
        <v>79</v>
      </c>
      <c r="D898" t="s">
        <v>85</v>
      </c>
      <c r="E898" s="36" t="str">
        <f>_xlfn.XLOOKUP(Table8[[#This Row],[EID]],Roster!A:A,Roster!F:F)</f>
        <v>F&amp;A</v>
      </c>
      <c r="F898" s="2">
        <v>45260</v>
      </c>
      <c r="G898" s="2" t="s">
        <v>22</v>
      </c>
      <c r="H898" s="30">
        <f>_xlfn.XLOOKUP(Table8[[#This Row],[Attendance]],$J$2:$J$5,$K$2:$K$5)</f>
        <v>1</v>
      </c>
    </row>
    <row r="899" spans="1:8">
      <c r="A899" t="s">
        <v>121</v>
      </c>
      <c r="B899" t="s">
        <v>52</v>
      </c>
      <c r="C899" t="s">
        <v>80</v>
      </c>
      <c r="D899" t="s">
        <v>86</v>
      </c>
      <c r="E899" s="36" t="str">
        <f>_xlfn.XLOOKUP(Table8[[#This Row],[EID]],Roster!A:A,Roster!F:F)</f>
        <v>Health</v>
      </c>
      <c r="F899" s="2">
        <v>45260</v>
      </c>
      <c r="G899" s="2" t="s">
        <v>22</v>
      </c>
      <c r="H899" s="30">
        <f>_xlfn.XLOOKUP(Table8[[#This Row],[Attendance]],$J$2:$J$5,$K$2:$K$5)</f>
        <v>1</v>
      </c>
    </row>
    <row r="900" spans="1:8">
      <c r="A900" t="s">
        <v>122</v>
      </c>
      <c r="B900" t="s">
        <v>81</v>
      </c>
      <c r="C900" t="s">
        <v>82</v>
      </c>
      <c r="D900" t="s">
        <v>87</v>
      </c>
      <c r="E900" s="36" t="str">
        <f>_xlfn.XLOOKUP(Table8[[#This Row],[EID]],Roster!A:A,Roster!F:F)</f>
        <v>Network</v>
      </c>
      <c r="F900" s="2">
        <v>45260</v>
      </c>
      <c r="G900" s="2" t="s">
        <v>22</v>
      </c>
      <c r="H900" s="30">
        <f>_xlfn.XLOOKUP(Table8[[#This Row],[Attendance]],$J$2:$J$5,$K$2:$K$5)</f>
        <v>1</v>
      </c>
    </row>
    <row r="901" spans="1:8">
      <c r="A901" t="s">
        <v>123</v>
      </c>
      <c r="B901" t="s">
        <v>83</v>
      </c>
      <c r="C901" t="s">
        <v>84</v>
      </c>
      <c r="D901" t="s">
        <v>88</v>
      </c>
      <c r="E901" s="36" t="str">
        <f>_xlfn.XLOOKUP(Table8[[#This Row],[EID]],Roster!A:A,Roster!F:F)</f>
        <v>HR</v>
      </c>
      <c r="F901" s="2">
        <v>45260</v>
      </c>
      <c r="G901" s="2" t="s">
        <v>22</v>
      </c>
      <c r="H901" s="30">
        <f>_xlfn.XLOOKUP(Table8[[#This Row],[Attendance]],$J$2:$J$5,$K$2:$K$5)</f>
        <v>1</v>
      </c>
    </row>
  </sheetData>
  <phoneticPr fontId="2" type="noConversion"/>
  <conditionalFormatting pivot="1" sqref="K10:K39">
    <cfRule type="cellIs" dxfId="14" priority="3" operator="lessThan">
      <formula>0.8</formula>
    </cfRule>
  </conditionalFormatting>
  <conditionalFormatting pivot="1" sqref="R27:R66">
    <cfRule type="cellIs" dxfId="13" priority="1" operator="lessThan">
      <formula>0.8</formula>
    </cfRule>
  </conditionalFormatting>
  <pageMargins left="0.7" right="0.7" top="0.75" bottom="0.75" header="0.3" footer="0.3"/>
  <pageSetup orientation="portrait" r:id="rId8"/>
  <drawing r:id="rId9"/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DEDF-9DE1-4C8C-94DA-AB303BE2D251}">
  <sheetPr codeName="Sheet8"/>
  <dimension ref="A7:K7"/>
  <sheetViews>
    <sheetView tabSelected="1" topLeftCell="A34" zoomScale="67" zoomScaleNormal="67" workbookViewId="0">
      <selection activeCell="P72" sqref="P72"/>
    </sheetView>
  </sheetViews>
  <sheetFormatPr defaultColWidth="9" defaultRowHeight="14.25"/>
  <cols>
    <col min="1" max="11" width="9" style="109"/>
    <col min="12" max="16384" width="9" style="83"/>
  </cols>
  <sheetData>
    <row r="7" ht="19.350000000000001" customHeight="1"/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911d8c-45a9-4b3c-bccf-05b96ab9d90f">
      <Terms xmlns="http://schemas.microsoft.com/office/infopath/2007/PartnerControls"/>
    </lcf76f155ced4ddcb4097134ff3c332f>
    <TaxCatchAll xmlns="b4f75e6d-6bcc-4788-9ab2-b6346171c31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FD3DA25F87849936668CEDF56F079" ma:contentTypeVersion="13" ma:contentTypeDescription="Create a new document." ma:contentTypeScope="" ma:versionID="bad27bce87075ca743b6c8c0bbfa1d11">
  <xsd:schema xmlns:xsd="http://www.w3.org/2001/XMLSchema" xmlns:xs="http://www.w3.org/2001/XMLSchema" xmlns:p="http://schemas.microsoft.com/office/2006/metadata/properties" xmlns:ns2="92911d8c-45a9-4b3c-bccf-05b96ab9d90f" xmlns:ns3="b4f75e6d-6bcc-4788-9ab2-b6346171c310" xmlns:ns4="2446fe79-af12-4bfc-93ca-d2d321f55db4" targetNamespace="http://schemas.microsoft.com/office/2006/metadata/properties" ma:root="true" ma:fieldsID="ed9cbdc580130440c379f5af6aa1f5cb" ns2:_="" ns3:_="" ns4:_="">
    <xsd:import namespace="92911d8c-45a9-4b3c-bccf-05b96ab9d90f"/>
    <xsd:import namespace="b4f75e6d-6bcc-4788-9ab2-b6346171c310"/>
    <xsd:import namespace="2446fe79-af12-4bfc-93ca-d2d321f55d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911d8c-45a9-4b3c-bccf-05b96ab9d9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75e6d-6bcc-4788-9ab2-b6346171c31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eb860e2-6568-416d-811e-ccac38cb7737}" ma:internalName="TaxCatchAll" ma:showField="CatchAllData" ma:web="b4f75e6d-6bcc-4788-9ab2-b6346171c31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46fe79-af12-4bfc-93ca-d2d321f55db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C2638B-AC72-4125-8BD8-8CA38683F9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D88E57-B0C4-408B-BF65-3FD54C91A9C8}">
  <ds:schemaRefs>
    <ds:schemaRef ds:uri="http://schemas.microsoft.com/office/2006/metadata/properties"/>
    <ds:schemaRef ds:uri="http://www.w3.org/2000/xmlns/"/>
    <ds:schemaRef ds:uri="92911d8c-45a9-4b3c-bccf-05b96ab9d90f"/>
    <ds:schemaRef ds:uri="http://schemas.microsoft.com/office/infopath/2007/PartnerControls"/>
    <ds:schemaRef ds:uri="b4f75e6d-6bcc-4788-9ab2-b6346171c310"/>
    <ds:schemaRef ds:uri="http://www.w3.org/2001/XMLSchema-instance"/>
  </ds:schemaRefs>
</ds:datastoreItem>
</file>

<file path=customXml/itemProps3.xml><?xml version="1.0" encoding="utf-8"?>
<ds:datastoreItem xmlns:ds="http://schemas.openxmlformats.org/officeDocument/2006/customXml" ds:itemID="{50B0BD3F-BCC9-4735-95B8-AE5A77ADD4A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911d8c-45a9-4b3c-bccf-05b96ab9d90f"/>
    <ds:schemaRef ds:uri="b4f75e6d-6bcc-4788-9ab2-b6346171c310"/>
    <ds:schemaRef ds:uri="2446fe79-af12-4bfc-93ca-d2d321f55db4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 Summary</vt:lpstr>
      <vt:lpstr>Roster</vt:lpstr>
      <vt:lpstr>QA Score</vt:lpstr>
      <vt:lpstr>Productivity</vt:lpstr>
      <vt:lpstr>CSAT</vt:lpstr>
      <vt:lpstr>Attendance</vt:lpstr>
      <vt:lpstr>Final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Cabrera, Ralph D.</dc:creator>
  <cp:lastModifiedBy>Admin</cp:lastModifiedBy>
  <dcterms:created xsi:type="dcterms:W3CDTF">2023-01-18T06:55:51Z</dcterms:created>
  <dcterms:modified xsi:type="dcterms:W3CDTF">2025-05-17T19:28:45Z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0x010100F07FD3DA25F87849936668CEDF56F079</vt:lpwstr>
  </property>
  <property fmtid="{D5CDD505-2E9C-101B-9397-08002B2CF9AE}" pid="3" name="MediaServiceImageTags">
    <vt:lpwstr/>
  </property>
</Properties>
</file>